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tables/table1.xml" ContentType="application/vnd.openxmlformats-officedocument.spreadsheetml.table+xml"/>
  <Override PartName="/xl/drawings/drawing3.xml" ContentType="application/vnd.openxmlformats-officedocument.drawing+xml"/>
  <Override PartName="/xl/slicers/slicer2.xml" ContentType="application/vnd.ms-excel.slicer+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pivotTables/pivotTable5.xml" ContentType="application/vnd.openxmlformats-officedocument.spreadsheetml.pivotTable+xml"/>
  <Override PartName="/xl/pivotTables/pivotTable6.xml" ContentType="application/vnd.openxmlformats-officedocument.spreadsheetml.pivotTable+xml"/>
  <Override PartName="/xl/tables/table2.xml" ContentType="application/vnd.openxmlformats-officedocument.spreadsheetml.table+xml"/>
  <Override PartName="/xl/drawings/drawing5.xml" ContentType="application/vnd.openxmlformats-officedocument.drawing+xml"/>
  <Override PartName="/xl/slicers/slicer3.xml" ContentType="application/vnd.ms-excel.slicer+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tables/table3.xml" ContentType="application/vnd.openxmlformats-officedocument.spreadsheetml.table+xml"/>
  <Override PartName="/xl/drawings/drawing6.xml" ContentType="application/vnd.openxmlformats-officedocument.drawing+xml"/>
  <Override PartName="/xl/slicers/slicer4.xml" ContentType="application/vnd.ms-excel.slicer+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tables/table4.xml" ContentType="application/vnd.openxmlformats-officedocument.spreadsheetml.table+xml"/>
  <Override PartName="/xl/drawings/drawing7.xml" ContentType="application/vnd.openxmlformats-officedocument.drawing+xml"/>
  <Override PartName="/xl/slicers/slicer5.xml" ContentType="application/vnd.ms-excel.slicer+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pivotTables/pivotTable14.xml" ContentType="application/vnd.openxmlformats-officedocument.spreadsheetml.pivotTable+xml"/>
  <Override PartName="/xl/pivotTables/pivotTable15.xml" ContentType="application/vnd.openxmlformats-officedocument.spreadsheetml.pivotTable+xml"/>
  <Override PartName="/xl/tables/table5.xml" ContentType="application/vnd.openxmlformats-officedocument.spreadsheetml.table+xml"/>
  <Override PartName="/xl/drawings/drawing9.xml" ContentType="application/vnd.openxmlformats-officedocument.drawing+xml"/>
  <Override PartName="/xl/slicers/slicer6.xml" ContentType="application/vnd.ms-excel.slicer+xml"/>
  <Override PartName="/xl/charts/chart9.xml" ContentType="application/vnd.openxmlformats-officedocument.drawingml.chart+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tables/table6.xml" ContentType="application/vnd.openxmlformats-officedocument.spreadsheetml.table+xml"/>
  <Override PartName="/xl/drawings/drawing10.xml" ContentType="application/vnd.openxmlformats-officedocument.drawing+xml"/>
  <Override PartName="/xl/slicers/slicer7.xml" ContentType="application/vnd.ms-excel.slicer+xml"/>
  <Override PartName="/xl/charts/chart11.xml" ContentType="application/vnd.openxmlformats-officedocument.drawingml.chart+xml"/>
  <Override PartName="/xl/drawings/drawing11.xml" ContentType="application/vnd.openxmlformats-officedocument.drawingml.chartshapes+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ml.chartshapes+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ivotTables/pivotTable22.xml" ContentType="application/vnd.openxmlformats-officedocument.spreadsheetml.pivot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3A698EBE-0300-412D-89D3-07689248016A}" xr6:coauthVersionLast="47" xr6:coauthVersionMax="47" xr10:uidLastSave="{00000000-0000-0000-0000-000000000000}"/>
  <bookViews>
    <workbookView xWindow="-108" yWindow="-108" windowWidth="23256" windowHeight="11976" tabRatio="730" xr2:uid="{00000000-000D-0000-FFFF-FFFF00000000}"/>
  </bookViews>
  <sheets>
    <sheet name="Hintergrund" sheetId="265" r:id="rId1"/>
    <sheet name="Inhaltsübersicht" sheetId="132" r:id="rId2"/>
    <sheet name="Inhaltsübersicht (2)" sheetId="630" state="hidden" r:id="rId3"/>
    <sheet name="VM 2025 (Dashboard)" sheetId="281" r:id="rId4"/>
    <sheet name="pivot VM" sheetId="541" state="hidden" r:id="rId5"/>
    <sheet name="Tabelle2" sheetId="621" state="hidden" r:id="rId6"/>
    <sheet name="VM 2025" sheetId="145" r:id="rId7"/>
    <sheet name="_VM" sheetId="616" state="hidden" r:id="rId8"/>
    <sheet name="bTH 2025 (Dashboard)" sheetId="174" r:id="rId9"/>
    <sheet name="pivot bTH" sheetId="293" state="hidden" r:id="rId10"/>
    <sheet name="bTH 2025" sheetId="160" r:id="rId11"/>
    <sheet name="_bTH" sheetId="546" state="hidden" r:id="rId12"/>
    <sheet name="pTH 2025 (Dashboard)" sheetId="148" r:id="rId13"/>
    <sheet name="pivot pTH" sheetId="291" state="hidden" r:id="rId14"/>
    <sheet name="pTH 2025" sheetId="147" r:id="rId15"/>
    <sheet name="_pTH" sheetId="574" state="hidden" r:id="rId16"/>
    <sheet name="VM-Entwicklung (Dashboard)" sheetId="608" r:id="rId17"/>
    <sheet name="pivot VME" sheetId="607" state="hidden" r:id="rId18"/>
    <sheet name="VM-Entwicklung" sheetId="529" r:id="rId19"/>
    <sheet name="_VM_since142" sheetId="614" state="hidden" r:id="rId20"/>
    <sheet name="bTH-Entwicklung (Dashboard)" sheetId="280" r:id="rId21"/>
    <sheet name="pivot bTH Entwicklung" sheetId="290" state="hidden" r:id="rId22"/>
    <sheet name="bTH-Entwicklung" sheetId="524" r:id="rId23"/>
    <sheet name="_bTH_QUANT_since142" sheetId="570" state="hidden" r:id="rId24"/>
    <sheet name="pTH-Entwicklung (Dashboard)" sheetId="542" r:id="rId25"/>
    <sheet name="pivot pTHE" sheetId="540" state="hidden" r:id="rId26"/>
    <sheet name="pTH-Entwicklung" sheetId="539" r:id="rId27"/>
    <sheet name="_THP_since142" sheetId="606" state="hidden" r:id="rId28"/>
    <sheet name="Anteile VM pTH (Dashboard)" sheetId="340" r:id="rId29"/>
    <sheet name="pivot Anteile VM pTH" sheetId="292" state="hidden" r:id="rId30"/>
    <sheet name="Betriebszahlen 2025" sheetId="91" r:id="rId31"/>
    <sheet name="_NBNR (2)" sheetId="617" state="hidden" r:id="rId32"/>
    <sheet name="_NBNR" sheetId="554" state="hidden" r:id="rId33"/>
    <sheet name="Anwendungszahlen 2025" sheetId="94" r:id="rId34"/>
    <sheet name="_NABAW (2)" sheetId="618" state="hidden" r:id="rId35"/>
    <sheet name="_NABAW" sheetId="552" state="hidden" r:id="rId36"/>
    <sheet name="VM-Plausibilisierung 2025" sheetId="266" r:id="rId37"/>
    <sheet name="_VMV" sheetId="487" state="hidden" r:id="rId38"/>
    <sheet name="bTH-Kennzahlen 2025" sheetId="133" r:id="rId39"/>
    <sheet name="_bTH_KENN" sheetId="481" state="hidden" r:id="rId40"/>
    <sheet name="Slicer" sheetId="248" state="hidden" r:id="rId41"/>
    <sheet name="Berichtsjahr" sheetId="251" state="hidden" r:id="rId42"/>
    <sheet name="_14" sheetId="576" state="hidden" r:id="rId43"/>
    <sheet name="_15" sheetId="578" state="hidden" r:id="rId44"/>
    <sheet name="_30" sheetId="580" state="hidden" r:id="rId45"/>
    <sheet name="_31" sheetId="582" state="hidden" r:id="rId46"/>
    <sheet name="_32" sheetId="584" state="hidden" r:id="rId47"/>
    <sheet name="_34" sheetId="586" state="hidden" r:id="rId48"/>
    <sheet name="_51" sheetId="588" state="hidden" r:id="rId49"/>
    <sheet name="_53" sheetId="590" state="hidden" r:id="rId50"/>
    <sheet name="_54" sheetId="592" state="hidden" r:id="rId51"/>
    <sheet name="_71" sheetId="594" state="hidden" r:id="rId52"/>
    <sheet name="_Huhn" sheetId="623" state="hidden" r:id="rId53"/>
    <sheet name="_Pute" sheetId="625" state="hidden" r:id="rId54"/>
    <sheet name="_Rind" sheetId="627" state="hidden" r:id="rId55"/>
    <sheet name="_Schwein" sheetId="629" state="hidden" r:id="rId56"/>
    <sheet name="_VM_KATABE (2)" sheetId="620" state="hidden" r:id="rId57"/>
    <sheet name="_VM_KATABE" sheetId="562" state="hidden" r:id="rId58"/>
    <sheet name="Sheet2" sheetId="420" state="hidden" r:id="rId59"/>
    <sheet name="_NBNR_PERIOD" sheetId="489" state="hidden" r:id="rId60"/>
    <sheet name="_NBNR_JV (2)" sheetId="619" state="hidden" r:id="rId61"/>
    <sheet name="_NBNR_JV" sheetId="521" state="hidden" r:id="rId62"/>
  </sheets>
  <definedNames>
    <definedName name="_xlcn.WorksheetConnection_AntibiotikaVerbrauchsmengen_und_Therapiehäufigkeit_2023_knime.xlsxNutzungsart" hidden="1">Nutzungsart[]</definedName>
    <definedName name="_xlcn.WorksheetConnection_AntibiotikaVerbrauchsmengen_und_Therapiehäufigkeit_2023_knime.xlsxNutzungsartMinimierung" hidden="1">NutzungsartMinimierung[]</definedName>
    <definedName name="_xlcn.WorksheetConnection_AntibiotikaVerbrauchsmengen_und_Therapiehäufigkeit_2023_knime.xlsxpTH" hidden="1">pTH[]</definedName>
    <definedName name="_xlcn.WorksheetConnection_AntibiotikaVerbrauchsmengen_und_Therapiehäufigkeit_2023_knime.xlsxTable8" hidden="1">Table8[]</definedName>
    <definedName name="_xlcn.WorksheetConnection_AntibiotikaVerbrauchsmengen_und_Therapiehäufigkeit_2023_knime.xlsxVM" hidden="1">VM[]</definedName>
    <definedName name="_xlcn.WorksheetConnection_AntibiotikaVerbrauchsmengen_und_Therapiehäufigkeit_2023_knime.xlsxWirkstoffklasse" hidden="1">Wirkstoffklasse[]</definedName>
    <definedName name="_xlcn.WorksheetConnection_AntibiotikaVerbrauchsmengen_und_Therapiehäufigkeit_2024_knime.xlsxAMEG" hidden="1">AMEG[]</definedName>
    <definedName name="_xlcn.WorksheetConnection_AntibiotikaVerbrauchsmengen_und_Therapiehäufigkeit_2025_knime.xlsxpTHE" hidden="1">pTHE[]</definedName>
    <definedName name="_xlcn.WorksheetConnection_AntibiotikaVerbrauchsmengen_und_Therapiehäufigkeit_2025_knime.xlsxVME" hidden="1">VME[]</definedName>
    <definedName name="AMEG_Kategorien" localSheetId="2">'Inhaltsübersicht (2)'!$B$35:$C$42</definedName>
    <definedName name="AMEG_Kategorien">Inhaltsübersicht!$B$37:$C$44</definedName>
    <definedName name="Berechnungsmodus_der_Therapiehäufigkeit" localSheetId="2">'Inhaltsübersicht (2)'!$B$28:$C$32</definedName>
    <definedName name="Berechnungsmodus_der_Therapiehäufigkeit">Inhaltsübersicht!$B$30:$C$34</definedName>
    <definedName name="Berichtsjahr">Berichtsjahr!$A$1</definedName>
    <definedName name="Datenschnitt_AMEG">#N/A</definedName>
    <definedName name="Datenschnitt_AMEG1">#N/A</definedName>
    <definedName name="Datenschnitt_AMEG2">#N/A</definedName>
    <definedName name="Datenschnitt_Kategorie">#N/A</definedName>
    <definedName name="Datenschnitt_Kategorie1">#N/A</definedName>
    <definedName name="Datenschnitt_Nutzungsart">#N/A</definedName>
    <definedName name="Datenschnitt_Nutzungsart1">#N/A</definedName>
    <definedName name="Datenschnitt_Nutzungsart2">#N/A</definedName>
    <definedName name="Datenschnitt_Tierart">#N/A</definedName>
    <definedName name="Datenschnitt_Tierart1">#N/A</definedName>
    <definedName name="Datenschnitt_Tierart2">#N/A</definedName>
    <definedName name="Datenschnitt_Wirkstoffklasse">#N/A</definedName>
    <definedName name="Datenschnitt_Wirkstoffklasse1">#N/A</definedName>
    <definedName name="Datenschnitt_Wirkstoffklasse2">#N/A</definedName>
    <definedName name="MaxPercAxis_pTHE">'pivot pTHE'!$C$47</definedName>
    <definedName name="Slicer_AMEG">#N/A</definedName>
    <definedName name="Slicer_AMEG1">#N/A</definedName>
    <definedName name="Slicer_Berechnungsmodus">#N/A</definedName>
    <definedName name="Slicer_Berechnungsmodus1">#N/A</definedName>
    <definedName name="Slicer_Nutzungsart">#N/A</definedName>
    <definedName name="Slicer_Nutzungsart1">#N/A</definedName>
    <definedName name="Slicer_Nutzungsart3">#N/A</definedName>
    <definedName name="Slicer_Nutzungsart4">#N/A</definedName>
    <definedName name="Slicer_Tierart">#N/A</definedName>
    <definedName name="Slicer_Tierart2">#N/A</definedName>
    <definedName name="Slicer_Wirkstoffklasse2">#N/A</definedName>
    <definedName name="Überblick_über_die_enthaltenen_Tabellenblätter" localSheetId="2">'Inhaltsübersicht (2)'!$B$9:$C$23</definedName>
    <definedName name="Überblick_über_die_enthaltenen_Tabellenblätter">Inhaltsübersicht!$B$9:$C$25</definedName>
  </definedNames>
  <calcPr calcId="191029"/>
  <pivotCaches>
    <pivotCache cacheId="0" r:id="rId63"/>
    <pivotCache cacheId="1" r:id="rId64"/>
    <pivotCache cacheId="2" r:id="rId65"/>
    <pivotCache cacheId="3" r:id="rId66"/>
    <pivotCache cacheId="4" r:id="rId67"/>
    <pivotCache cacheId="5" r:id="rId68"/>
    <pivotCache cacheId="6" r:id="rId69"/>
    <pivotCache cacheId="7" r:id="rId70"/>
    <pivotCache cacheId="8" r:id="rId71"/>
    <pivotCache cacheId="11" r:id="rId72"/>
    <pivotCache cacheId="12" r:id="rId73"/>
    <pivotCache cacheId="13" r:id="rId74"/>
    <pivotCache cacheId="24" r:id="rId75"/>
    <pivotCache cacheId="27" r:id="rId76"/>
    <pivotCache cacheId="30" r:id="rId77"/>
    <pivotCache cacheId="34" r:id="rId78"/>
    <pivotCache cacheId="37" r:id="rId79"/>
  </pivotCaches>
  <extLst>
    <ext xmlns:x14="http://schemas.microsoft.com/office/spreadsheetml/2009/9/main" uri="{876F7934-8845-4945-9796-88D515C7AA90}">
      <x14:pivotCaches>
        <pivotCache cacheId="17" r:id="rId80"/>
        <pivotCache cacheId="18" r:id="rId81"/>
        <pivotCache cacheId="23" r:id="rId82"/>
        <pivotCache cacheId="33" r:id="rId83"/>
      </x14:pivotCaches>
    </ext>
    <ext xmlns:x14="http://schemas.microsoft.com/office/spreadsheetml/2009/9/main" uri="{BBE1A952-AA13-448e-AADC-164F8A28A991}">
      <x14:slicerCaches>
        <x14:slicerCache r:id="rId84"/>
        <x14:slicerCache r:id="rId85"/>
        <x14:slicerCache r:id="rId86"/>
        <x14:slicerCache r:id="rId87"/>
        <x14:slicerCache r:id="rId88"/>
        <x14:slicerCache r:id="rId89"/>
        <x14:slicerCache r:id="rId90"/>
        <x14:slicerCache r:id="rId91"/>
        <x14:slicerCache r:id="rId92"/>
        <x14:slicerCache r:id="rId93"/>
        <x14:slicerCache r:id="rId94"/>
        <x14:slicerCache r:id="rId95"/>
        <x14:slicerCache r:id="rId96"/>
        <x14:slicerCache r:id="rId97"/>
        <x14:slicerCache r:id="rId98"/>
        <x14:slicerCache r:id="rId99"/>
        <x14:slicerCache r:id="rId100"/>
        <x14:slicerCache r:id="rId101"/>
        <x14:slicerCache r:id="rId102"/>
        <x14:slicerCache r:id="rId103"/>
        <x14:slicerCache r:id="rId104"/>
        <x14:slicerCache r:id="rId105"/>
        <x14:slicerCache r:id="rId106"/>
        <x14:slicerCache r:id="rId107"/>
        <x14:slicerCache r:id="rId108"/>
      </x14:slicerCaches>
    </ext>
    <ext xmlns:x14="http://schemas.microsoft.com/office/spreadsheetml/2009/9/main" uri="{79F54976-1DA5-4618-B147-4CDE4B953A38}">
      <x14:workbookPr/>
    </ext>
    <ext xmlns:x15="http://schemas.microsoft.com/office/spreadsheetml/2010/11/main" uri="{FCE2AD5D-F65C-4FA6-A056-5C36A1767C68}">
      <x15:dataModel>
        <x15:modelTables>
          <x15:modelTable id="VME" name="VME" connection="WorksheetConnection_Antibiotika-Verbrauchsmengen_und_Therapiehäufigkeit_2025_knime.xlsx!VME"/>
          <x15:modelTable id="pTHE" name="pTHE" connection="WorksheetConnection_Antibiotika-Verbrauchsmengen_und_Therapiehäufigkeit_2025_knime.xlsx!pTHE"/>
          <x15:modelTable id="AMEG" name="AMEG" connection="WorksheetConnection_Antibiotika-Verbrauchsmengen_und_Therapiehäufigkeit_2024_knime.xlsx!AMEG"/>
          <x15:modelTable id="Wirkstoffklasse" name="Wirkstoffklasse" connection="WorksheetConnection_Antibiotika-Verbrauchsmengen_und_Therapiehäufigkeit_2023_knime.xlsx!Wirkstoffklasse"/>
          <x15:modelTable id="VM" name="VM" connection="WorksheetConnection_Antibiotika-Verbrauchsmengen_und_Therapiehäufigkeit_2023_knime.xlsx!VM"/>
          <x15:modelTable id="Table8" name="Table8" connection="WorksheetConnection_Antibiotika-Verbrauchsmengen_und_Therapiehäufigkeit_2023_knime.xlsx!Table8"/>
          <x15:modelTable id="pTH" name="pTH" connection="WorksheetConnection_Antibiotika-Verbrauchsmengen_und_Therapiehäufigkeit_2023_knime.xlsx!pTH"/>
          <x15:modelTable id="NutzungsartMinimierung" name="NutzungsartMinimierung" connection="WorksheetConnection_Antibiotika-Verbrauchsmengen_und_Therapiehäufigkeit_2023_knime.xlsx!NutzungsartMinimierung"/>
          <x15:modelTable id="Nutzungsart" name="Nutzungsart" connection="WorksheetConnection_Antibiotika-Verbrauchsmengen_und_Therapiehäufigkeit_2023_knime.xlsx!Nutzungsart"/>
        </x15:modelTables>
        <x15:modelRelationships>
          <x15:modelRelationship fromTable="VM" fromColumn="Nutzungsart" toTable="NutzungsartMinimierung" toColumn="Nutzungsart"/>
          <x15:modelRelationship fromTable="VM" fromColumn="Wirkstoffklasse" toTable="Wirkstoffklasse" toColumn="Wirkstoffklasse"/>
          <x15:modelRelationship fromTable="VM" fromColumn="AMEG" toTable="AMEG" toColumn="AMEG"/>
          <x15:modelRelationship fromTable="pTH" fromColumn="Nutzungsart" toTable="NutzungsartMinimierung" toColumn="Nutzungsart"/>
          <x15:modelRelationship fromTable="pTH" fromColumn="Wirkstoffklasse" toTable="Wirkstoffklasse" toColumn="Wirkstoffklasse"/>
          <x15:modelRelationship fromTable="pTH" fromColumn="AMEG" toTable="AMEG" toColumn="AMEG"/>
          <x15:modelRelationship fromTable="Table8" fromColumn="Nutzungsart" toTable="NutzungsartMinimierung" toColumn="Nutzungsart"/>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6" i="132" l="1"/>
  <c r="C27" i="132"/>
  <c r="C25" i="132"/>
  <c r="C24" i="132"/>
  <c r="B2" i="91"/>
  <c r="B2" i="133"/>
  <c r="B2" i="94"/>
  <c r="B2" i="266"/>
  <c r="J2" i="266"/>
  <c r="J3" i="266"/>
  <c r="I3" i="340"/>
  <c r="I4" i="340"/>
  <c r="I5" i="340"/>
  <c r="I2" i="340"/>
  <c r="B2" i="340"/>
  <c r="C23" i="132" s="1"/>
  <c r="B2" i="539"/>
  <c r="C22" i="132" s="1"/>
  <c r="C20" i="132"/>
  <c r="C18" i="132"/>
  <c r="C17" i="132"/>
  <c r="C16" i="132"/>
  <c r="C15" i="132"/>
  <c r="C14" i="132"/>
  <c r="C13" i="132"/>
  <c r="C11" i="132"/>
  <c r="C12" i="132"/>
  <c r="B2" i="145"/>
  <c r="B2" i="160"/>
  <c r="B2" i="147"/>
  <c r="F2" i="529"/>
  <c r="G2" i="524"/>
  <c r="J5" i="542"/>
  <c r="C19" i="132"/>
  <c r="H5" i="174"/>
  <c r="B6" i="133"/>
  <c r="B4" i="133"/>
  <c r="K4" i="133" s="1"/>
  <c r="K5" i="133"/>
  <c r="K6" i="133"/>
  <c r="B2" i="542"/>
  <c r="C21" i="132" s="1"/>
  <c r="B2" i="280"/>
  <c r="B2" i="608"/>
  <c r="B2" i="148"/>
  <c r="B2" i="174"/>
  <c r="B2" i="281"/>
  <c r="I5" i="148"/>
  <c r="C18" i="630"/>
  <c r="I6" i="293"/>
  <c r="H19" i="133"/>
  <c r="G19" i="133"/>
  <c r="E19" i="133"/>
  <c r="D19" i="133"/>
  <c r="C19" i="133"/>
  <c r="B19" i="133"/>
  <c r="H18" i="133"/>
  <c r="G18" i="133"/>
  <c r="E18" i="133"/>
  <c r="D18" i="133"/>
  <c r="C18" i="133"/>
  <c r="H17" i="133"/>
  <c r="G17" i="133"/>
  <c r="E17" i="133"/>
  <c r="D17" i="133"/>
  <c r="C17" i="133"/>
  <c r="H16" i="133"/>
  <c r="G16" i="133"/>
  <c r="E16" i="133"/>
  <c r="D16" i="133"/>
  <c r="C16" i="133"/>
  <c r="B16" i="133"/>
  <c r="H15" i="133"/>
  <c r="G15" i="133"/>
  <c r="E15" i="133"/>
  <c r="D15" i="133"/>
  <c r="C15" i="133"/>
  <c r="H14" i="133"/>
  <c r="G14" i="133"/>
  <c r="E14" i="133"/>
  <c r="D14" i="133"/>
  <c r="C14" i="133"/>
  <c r="H13" i="133"/>
  <c r="G13" i="133"/>
  <c r="E13" i="133"/>
  <c r="D13" i="133"/>
  <c r="C13" i="133"/>
  <c r="H12" i="133"/>
  <c r="G12" i="133"/>
  <c r="E12" i="133"/>
  <c r="D12" i="133"/>
  <c r="C12" i="133"/>
  <c r="B12" i="133"/>
  <c r="H11" i="133"/>
  <c r="G11" i="133"/>
  <c r="E11" i="133"/>
  <c r="D11" i="133"/>
  <c r="C11" i="133"/>
  <c r="H10" i="133"/>
  <c r="G10" i="133"/>
  <c r="E10" i="133"/>
  <c r="D10" i="133"/>
  <c r="C10" i="133"/>
  <c r="B10" i="133"/>
  <c r="F23" i="266"/>
  <c r="E23" i="266"/>
  <c r="D23" i="266"/>
  <c r="C23" i="266"/>
  <c r="B23" i="266"/>
  <c r="F22" i="266"/>
  <c r="E22" i="266"/>
  <c r="D22" i="266"/>
  <c r="C22" i="266"/>
  <c r="B22" i="266"/>
  <c r="F21" i="266"/>
  <c r="E21" i="266"/>
  <c r="D21" i="266"/>
  <c r="C21" i="266"/>
  <c r="B21" i="266"/>
  <c r="F20" i="266"/>
  <c r="E20" i="266"/>
  <c r="D20" i="266"/>
  <c r="C20" i="266"/>
  <c r="B20" i="266"/>
  <c r="F19" i="266"/>
  <c r="E19" i="266"/>
  <c r="D19" i="266"/>
  <c r="C19" i="266"/>
  <c r="B19" i="266"/>
  <c r="F18" i="266"/>
  <c r="E18" i="266"/>
  <c r="D18" i="266"/>
  <c r="C18" i="266"/>
  <c r="B18" i="266"/>
  <c r="F17" i="266"/>
  <c r="E17" i="266"/>
  <c r="D17" i="266"/>
  <c r="C17" i="266"/>
  <c r="B17" i="266"/>
  <c r="F16" i="266"/>
  <c r="E16" i="266"/>
  <c r="D16" i="266"/>
  <c r="C16" i="266"/>
  <c r="B16" i="266"/>
  <c r="F15" i="266"/>
  <c r="E15" i="266"/>
  <c r="D15" i="266"/>
  <c r="C15" i="266"/>
  <c r="B15" i="266"/>
  <c r="F14" i="266"/>
  <c r="E14" i="266"/>
  <c r="D14" i="266"/>
  <c r="C14" i="266"/>
  <c r="B14" i="266"/>
  <c r="F13" i="266"/>
  <c r="E13" i="266"/>
  <c r="D13" i="266"/>
  <c r="C13" i="266"/>
  <c r="B13" i="266"/>
  <c r="F12" i="266"/>
  <c r="E12" i="266"/>
  <c r="D12" i="266"/>
  <c r="C12" i="266"/>
  <c r="B12" i="266"/>
  <c r="F11" i="266"/>
  <c r="E11" i="266"/>
  <c r="D11" i="266"/>
  <c r="C11" i="266"/>
  <c r="B11" i="266"/>
  <c r="F10" i="266"/>
  <c r="E10" i="266"/>
  <c r="D10" i="266"/>
  <c r="C10" i="266"/>
  <c r="B10" i="266"/>
  <c r="F9" i="266"/>
  <c r="E9" i="266"/>
  <c r="D9" i="266"/>
  <c r="C9" i="266"/>
  <c r="B9" i="266"/>
  <c r="J5" i="266"/>
  <c r="J4" i="266"/>
  <c r="M38" i="94"/>
  <c r="L38" i="94"/>
  <c r="J38" i="94"/>
  <c r="I38" i="94"/>
  <c r="H38" i="94"/>
  <c r="G38" i="94"/>
  <c r="E38" i="94"/>
  <c r="D38" i="94"/>
  <c r="C38" i="94"/>
  <c r="M37" i="94"/>
  <c r="L37" i="94"/>
  <c r="J37" i="94"/>
  <c r="I37" i="94"/>
  <c r="H37" i="94"/>
  <c r="G37" i="94"/>
  <c r="E37" i="94"/>
  <c r="D37" i="94"/>
  <c r="C37" i="94"/>
  <c r="M36" i="94"/>
  <c r="L36" i="94"/>
  <c r="J36" i="94"/>
  <c r="I36" i="94"/>
  <c r="H36" i="94"/>
  <c r="G36" i="94"/>
  <c r="E36" i="94"/>
  <c r="D36" i="94"/>
  <c r="M35" i="94"/>
  <c r="L35" i="94"/>
  <c r="J35" i="94"/>
  <c r="I35" i="94"/>
  <c r="H35" i="94"/>
  <c r="G35" i="94"/>
  <c r="E35" i="94"/>
  <c r="D35" i="94"/>
  <c r="C35" i="94"/>
  <c r="B35" i="94"/>
  <c r="M34" i="94"/>
  <c r="L34" i="94"/>
  <c r="J34" i="94"/>
  <c r="I34" i="94"/>
  <c r="H34" i="94"/>
  <c r="G34" i="94"/>
  <c r="E34" i="94"/>
  <c r="D34" i="94"/>
  <c r="C34" i="94"/>
  <c r="M33" i="94"/>
  <c r="L33" i="94"/>
  <c r="J33" i="94"/>
  <c r="I33" i="94"/>
  <c r="H33" i="94"/>
  <c r="G33" i="94"/>
  <c r="E33" i="94"/>
  <c r="D33" i="94"/>
  <c r="C33" i="94"/>
  <c r="M32" i="94"/>
  <c r="L32" i="94"/>
  <c r="J32" i="94"/>
  <c r="I32" i="94"/>
  <c r="H32" i="94"/>
  <c r="G32" i="94"/>
  <c r="E32" i="94"/>
  <c r="D32" i="94"/>
  <c r="M31" i="94"/>
  <c r="L31" i="94"/>
  <c r="J31" i="94"/>
  <c r="I31" i="94"/>
  <c r="H31" i="94"/>
  <c r="G31" i="94"/>
  <c r="E31" i="94"/>
  <c r="D31" i="94"/>
  <c r="C31" i="94"/>
  <c r="M30" i="94"/>
  <c r="L30" i="94"/>
  <c r="J30" i="94"/>
  <c r="I30" i="94"/>
  <c r="H30" i="94"/>
  <c r="G30" i="94"/>
  <c r="E30" i="94"/>
  <c r="D30" i="94"/>
  <c r="M29" i="94"/>
  <c r="L29" i="94"/>
  <c r="J29" i="94"/>
  <c r="I29" i="94"/>
  <c r="H29" i="94"/>
  <c r="G29" i="94"/>
  <c r="E29" i="94"/>
  <c r="D29" i="94"/>
  <c r="C29" i="94"/>
  <c r="M28" i="94"/>
  <c r="L28" i="94"/>
  <c r="J28" i="94"/>
  <c r="I28" i="94"/>
  <c r="H28" i="94"/>
  <c r="G28" i="94"/>
  <c r="E28" i="94"/>
  <c r="D28" i="94"/>
  <c r="M27" i="94"/>
  <c r="L27" i="94"/>
  <c r="J27" i="94"/>
  <c r="I27" i="94"/>
  <c r="H27" i="94"/>
  <c r="G27" i="94"/>
  <c r="E27" i="94"/>
  <c r="D27" i="94"/>
  <c r="C27" i="94"/>
  <c r="B27" i="94"/>
  <c r="M26" i="94"/>
  <c r="L26" i="94"/>
  <c r="J26" i="94"/>
  <c r="I26" i="94"/>
  <c r="H26" i="94"/>
  <c r="G26" i="94"/>
  <c r="E26" i="94"/>
  <c r="D26" i="94"/>
  <c r="C26" i="94"/>
  <c r="M25" i="94"/>
  <c r="L25" i="94"/>
  <c r="J25" i="94"/>
  <c r="I25" i="94"/>
  <c r="H25" i="94"/>
  <c r="G25" i="94"/>
  <c r="E25" i="94"/>
  <c r="D25" i="94"/>
  <c r="C25" i="94"/>
  <c r="M24" i="94"/>
  <c r="L24" i="94"/>
  <c r="J24" i="94"/>
  <c r="I24" i="94"/>
  <c r="H24" i="94"/>
  <c r="G24" i="94"/>
  <c r="E24" i="94"/>
  <c r="D24" i="94"/>
  <c r="M23" i="94"/>
  <c r="L23" i="94"/>
  <c r="J23" i="94"/>
  <c r="I23" i="94"/>
  <c r="H23" i="94"/>
  <c r="G23" i="94"/>
  <c r="E23" i="94"/>
  <c r="D23" i="94"/>
  <c r="C23" i="94"/>
  <c r="M22" i="94"/>
  <c r="L22" i="94"/>
  <c r="J22" i="94"/>
  <c r="I22" i="94"/>
  <c r="H22" i="94"/>
  <c r="G22" i="94"/>
  <c r="E22" i="94"/>
  <c r="D22" i="94"/>
  <c r="M21" i="94"/>
  <c r="L21" i="94"/>
  <c r="J21" i="94"/>
  <c r="I21" i="94"/>
  <c r="H21" i="94"/>
  <c r="G21" i="94"/>
  <c r="E21" i="94"/>
  <c r="D21" i="94"/>
  <c r="C21" i="94"/>
  <c r="M20" i="94"/>
  <c r="L20" i="94"/>
  <c r="J20" i="94"/>
  <c r="I20" i="94"/>
  <c r="H20" i="94"/>
  <c r="G20" i="94"/>
  <c r="E20" i="94"/>
  <c r="D20" i="94"/>
  <c r="M19" i="94"/>
  <c r="L19" i="94"/>
  <c r="J19" i="94"/>
  <c r="I19" i="94"/>
  <c r="H19" i="94"/>
  <c r="G19" i="94"/>
  <c r="E19" i="94"/>
  <c r="D19" i="94"/>
  <c r="C19" i="94"/>
  <c r="M18" i="94"/>
  <c r="L18" i="94"/>
  <c r="J18" i="94"/>
  <c r="I18" i="94"/>
  <c r="H18" i="94"/>
  <c r="G18" i="94"/>
  <c r="E18" i="94"/>
  <c r="D18" i="94"/>
  <c r="M17" i="94"/>
  <c r="L17" i="94"/>
  <c r="J17" i="94"/>
  <c r="I17" i="94"/>
  <c r="H17" i="94"/>
  <c r="G17" i="94"/>
  <c r="E17" i="94"/>
  <c r="D17" i="94"/>
  <c r="C17" i="94"/>
  <c r="B17" i="94"/>
  <c r="M16" i="94"/>
  <c r="L16" i="94"/>
  <c r="J16" i="94"/>
  <c r="I16" i="94"/>
  <c r="H16" i="94"/>
  <c r="G16" i="94"/>
  <c r="E16" i="94"/>
  <c r="D16" i="94"/>
  <c r="C16" i="94"/>
  <c r="M15" i="94"/>
  <c r="L15" i="94"/>
  <c r="J15" i="94"/>
  <c r="I15" i="94"/>
  <c r="H15" i="94"/>
  <c r="G15" i="94"/>
  <c r="E15" i="94"/>
  <c r="D15" i="94"/>
  <c r="C15" i="94"/>
  <c r="M14" i="94"/>
  <c r="L14" i="94"/>
  <c r="J14" i="94"/>
  <c r="I14" i="94"/>
  <c r="H14" i="94"/>
  <c r="G14" i="94"/>
  <c r="E14" i="94"/>
  <c r="D14" i="94"/>
  <c r="M13" i="94"/>
  <c r="L13" i="94"/>
  <c r="J13" i="94"/>
  <c r="I13" i="94"/>
  <c r="H13" i="94"/>
  <c r="G13" i="94"/>
  <c r="E13" i="94"/>
  <c r="D13" i="94"/>
  <c r="C13" i="94"/>
  <c r="M12" i="94"/>
  <c r="L12" i="94"/>
  <c r="J12" i="94"/>
  <c r="I12" i="94"/>
  <c r="H12" i="94"/>
  <c r="G12" i="94"/>
  <c r="E12" i="94"/>
  <c r="D12" i="94"/>
  <c r="C12" i="94"/>
  <c r="M11" i="94"/>
  <c r="L11" i="94"/>
  <c r="J11" i="94"/>
  <c r="I11" i="94"/>
  <c r="H11" i="94"/>
  <c r="G11" i="94"/>
  <c r="E11" i="94"/>
  <c r="D11" i="94"/>
  <c r="M10" i="94"/>
  <c r="L10" i="94"/>
  <c r="L39" i="94" s="1"/>
  <c r="J10" i="94"/>
  <c r="I10" i="94"/>
  <c r="H10" i="94"/>
  <c r="G10" i="94"/>
  <c r="G39" i="94" s="1"/>
  <c r="E10" i="94"/>
  <c r="D10" i="94"/>
  <c r="C10" i="94"/>
  <c r="M9" i="94"/>
  <c r="L9" i="94"/>
  <c r="J9" i="94"/>
  <c r="J39" i="94" s="1"/>
  <c r="I9" i="94"/>
  <c r="I39" i="94" s="1"/>
  <c r="H9" i="94"/>
  <c r="G9" i="94"/>
  <c r="E9" i="94"/>
  <c r="E39" i="94" s="1"/>
  <c r="D9" i="94"/>
  <c r="C9" i="94"/>
  <c r="B9" i="94"/>
  <c r="R68" i="91"/>
  <c r="Q68" i="91"/>
  <c r="P68" i="91"/>
  <c r="O68" i="91"/>
  <c r="M68" i="91"/>
  <c r="L68" i="91"/>
  <c r="K68" i="91"/>
  <c r="J68" i="91"/>
  <c r="I68" i="91"/>
  <c r="H68" i="91"/>
  <c r="F68" i="91"/>
  <c r="E68" i="91"/>
  <c r="R67" i="91"/>
  <c r="Q67" i="91"/>
  <c r="P67" i="91"/>
  <c r="O67" i="91"/>
  <c r="M67" i="91"/>
  <c r="L67" i="91"/>
  <c r="K67" i="91"/>
  <c r="J67" i="91"/>
  <c r="I67" i="91"/>
  <c r="H67" i="91"/>
  <c r="F67" i="91"/>
  <c r="E67" i="91"/>
  <c r="D67" i="91"/>
  <c r="C67" i="91"/>
  <c r="R66" i="91"/>
  <c r="Q66" i="91"/>
  <c r="P66" i="91"/>
  <c r="O66" i="91"/>
  <c r="M66" i="91"/>
  <c r="L66" i="91"/>
  <c r="K66" i="91"/>
  <c r="J66" i="91"/>
  <c r="I66" i="91"/>
  <c r="H66" i="91"/>
  <c r="F66" i="91"/>
  <c r="E66" i="91"/>
  <c r="R65" i="91"/>
  <c r="Q65" i="91"/>
  <c r="P65" i="91"/>
  <c r="O65" i="91"/>
  <c r="M65" i="91"/>
  <c r="L65" i="91"/>
  <c r="K65" i="91"/>
  <c r="J65" i="91"/>
  <c r="I65" i="91"/>
  <c r="H65" i="91"/>
  <c r="F65" i="91"/>
  <c r="E65" i="91"/>
  <c r="D65" i="91"/>
  <c r="C65" i="91"/>
  <c r="R64" i="91"/>
  <c r="Q64" i="91"/>
  <c r="P64" i="91"/>
  <c r="O64" i="91"/>
  <c r="M64" i="91"/>
  <c r="L64" i="91"/>
  <c r="K64" i="91"/>
  <c r="J64" i="91"/>
  <c r="I64" i="91"/>
  <c r="H64" i="91"/>
  <c r="F64" i="91"/>
  <c r="E64" i="91"/>
  <c r="R63" i="91"/>
  <c r="Q63" i="91"/>
  <c r="P63" i="91"/>
  <c r="O63" i="91"/>
  <c r="M63" i="91"/>
  <c r="L63" i="91"/>
  <c r="K63" i="91"/>
  <c r="J63" i="91"/>
  <c r="I63" i="91"/>
  <c r="H63" i="91"/>
  <c r="F63" i="91"/>
  <c r="E63" i="91"/>
  <c r="D63" i="91"/>
  <c r="R62" i="91"/>
  <c r="Q62" i="91"/>
  <c r="P62" i="91"/>
  <c r="O62" i="91"/>
  <c r="M62" i="91"/>
  <c r="L62" i="91"/>
  <c r="K62" i="91"/>
  <c r="J62" i="91"/>
  <c r="I62" i="91"/>
  <c r="H62" i="91"/>
  <c r="F62" i="91"/>
  <c r="E62" i="91"/>
  <c r="R61" i="91"/>
  <c r="Q61" i="91"/>
  <c r="P61" i="91"/>
  <c r="O61" i="91"/>
  <c r="M61" i="91"/>
  <c r="L61" i="91"/>
  <c r="K61" i="91"/>
  <c r="J61" i="91"/>
  <c r="I61" i="91"/>
  <c r="H61" i="91"/>
  <c r="F61" i="91"/>
  <c r="E61" i="91"/>
  <c r="D61" i="91"/>
  <c r="C61" i="91"/>
  <c r="B61" i="91"/>
  <c r="R60" i="91"/>
  <c r="Q60" i="91"/>
  <c r="P60" i="91"/>
  <c r="O60" i="91"/>
  <c r="M60" i="91"/>
  <c r="L60" i="91"/>
  <c r="K60" i="91"/>
  <c r="J60" i="91"/>
  <c r="I60" i="91"/>
  <c r="H60" i="91"/>
  <c r="F60" i="91"/>
  <c r="E60" i="91"/>
  <c r="R59" i="91"/>
  <c r="Q59" i="91"/>
  <c r="P59" i="91"/>
  <c r="O59" i="91"/>
  <c r="M59" i="91"/>
  <c r="L59" i="91"/>
  <c r="K59" i="91"/>
  <c r="J59" i="91"/>
  <c r="I59" i="91"/>
  <c r="H59" i="91"/>
  <c r="F59" i="91"/>
  <c r="E59" i="91"/>
  <c r="D59" i="91"/>
  <c r="C59" i="91"/>
  <c r="R58" i="91"/>
  <c r="Q58" i="91"/>
  <c r="P58" i="91"/>
  <c r="O58" i="91"/>
  <c r="M58" i="91"/>
  <c r="L58" i="91"/>
  <c r="K58" i="91"/>
  <c r="J58" i="91"/>
  <c r="I58" i="91"/>
  <c r="H58" i="91"/>
  <c r="F58" i="91"/>
  <c r="E58" i="91"/>
  <c r="R57" i="91"/>
  <c r="Q57" i="91"/>
  <c r="P57" i="91"/>
  <c r="O57" i="91"/>
  <c r="M57" i="91"/>
  <c r="L57" i="91"/>
  <c r="K57" i="91"/>
  <c r="J57" i="91"/>
  <c r="I57" i="91"/>
  <c r="H57" i="91"/>
  <c r="F57" i="91"/>
  <c r="E57" i="91"/>
  <c r="D57" i="91"/>
  <c r="C57" i="91"/>
  <c r="R56" i="91"/>
  <c r="Q56" i="91"/>
  <c r="P56" i="91"/>
  <c r="O56" i="91"/>
  <c r="M56" i="91"/>
  <c r="L56" i="91"/>
  <c r="K56" i="91"/>
  <c r="J56" i="91"/>
  <c r="I56" i="91"/>
  <c r="H56" i="91"/>
  <c r="F56" i="91"/>
  <c r="E56" i="91"/>
  <c r="R55" i="91"/>
  <c r="Q55" i="91"/>
  <c r="P55" i="91"/>
  <c r="O55" i="91"/>
  <c r="M55" i="91"/>
  <c r="L55" i="91"/>
  <c r="K55" i="91"/>
  <c r="J55" i="91"/>
  <c r="I55" i="91"/>
  <c r="H55" i="91"/>
  <c r="F55" i="91"/>
  <c r="E55" i="91"/>
  <c r="D55" i="91"/>
  <c r="R54" i="91"/>
  <c r="Q54" i="91"/>
  <c r="P54" i="91"/>
  <c r="O54" i="91"/>
  <c r="M54" i="91"/>
  <c r="L54" i="91"/>
  <c r="K54" i="91"/>
  <c r="J54" i="91"/>
  <c r="I54" i="91"/>
  <c r="H54" i="91"/>
  <c r="F54" i="91"/>
  <c r="E54" i="91"/>
  <c r="R53" i="91"/>
  <c r="Q53" i="91"/>
  <c r="P53" i="91"/>
  <c r="O53" i="91"/>
  <c r="M53" i="91"/>
  <c r="L53" i="91"/>
  <c r="K53" i="91"/>
  <c r="J53" i="91"/>
  <c r="I53" i="91"/>
  <c r="H53" i="91"/>
  <c r="F53" i="91"/>
  <c r="E53" i="91"/>
  <c r="D53" i="91"/>
  <c r="C53" i="91"/>
  <c r="R52" i="91"/>
  <c r="Q52" i="91"/>
  <c r="P52" i="91"/>
  <c r="O52" i="91"/>
  <c r="M52" i="91"/>
  <c r="L52" i="91"/>
  <c r="K52" i="91"/>
  <c r="J52" i="91"/>
  <c r="I52" i="91"/>
  <c r="H52" i="91"/>
  <c r="F52" i="91"/>
  <c r="E52" i="91"/>
  <c r="R51" i="91"/>
  <c r="Q51" i="91"/>
  <c r="P51" i="91"/>
  <c r="O51" i="91"/>
  <c r="M51" i="91"/>
  <c r="L51" i="91"/>
  <c r="K51" i="91"/>
  <c r="J51" i="91"/>
  <c r="I51" i="91"/>
  <c r="H51" i="91"/>
  <c r="F51" i="91"/>
  <c r="E51" i="91"/>
  <c r="D51" i="91"/>
  <c r="R50" i="91"/>
  <c r="Q50" i="91"/>
  <c r="P50" i="91"/>
  <c r="O50" i="91"/>
  <c r="M50" i="91"/>
  <c r="L50" i="91"/>
  <c r="K50" i="91"/>
  <c r="J50" i="91"/>
  <c r="I50" i="91"/>
  <c r="H50" i="91"/>
  <c r="F50" i="91"/>
  <c r="E50" i="91"/>
  <c r="R49" i="91"/>
  <c r="Q49" i="91"/>
  <c r="P49" i="91"/>
  <c r="O49" i="91"/>
  <c r="M49" i="91"/>
  <c r="L49" i="91"/>
  <c r="K49" i="91"/>
  <c r="J49" i="91"/>
  <c r="I49" i="91"/>
  <c r="H49" i="91"/>
  <c r="F49" i="91"/>
  <c r="E49" i="91"/>
  <c r="D49" i="91"/>
  <c r="C49" i="91"/>
  <c r="R48" i="91"/>
  <c r="Q48" i="91"/>
  <c r="P48" i="91"/>
  <c r="O48" i="91"/>
  <c r="M48" i="91"/>
  <c r="L48" i="91"/>
  <c r="K48" i="91"/>
  <c r="J48" i="91"/>
  <c r="I48" i="91"/>
  <c r="H48" i="91"/>
  <c r="F48" i="91"/>
  <c r="E48" i="91"/>
  <c r="R47" i="91"/>
  <c r="Q47" i="91"/>
  <c r="P47" i="91"/>
  <c r="O47" i="91"/>
  <c r="M47" i="91"/>
  <c r="L47" i="91"/>
  <c r="K47" i="91"/>
  <c r="J47" i="91"/>
  <c r="I47" i="91"/>
  <c r="H47" i="91"/>
  <c r="F47" i="91"/>
  <c r="E47" i="91"/>
  <c r="D47" i="91"/>
  <c r="R46" i="91"/>
  <c r="Q46" i="91"/>
  <c r="P46" i="91"/>
  <c r="O46" i="91"/>
  <c r="M46" i="91"/>
  <c r="L46" i="91"/>
  <c r="K46" i="91"/>
  <c r="J46" i="91"/>
  <c r="I46" i="91"/>
  <c r="H46" i="91"/>
  <c r="F46" i="91"/>
  <c r="E46" i="91"/>
  <c r="R45" i="91"/>
  <c r="Q45" i="91"/>
  <c r="P45" i="91"/>
  <c r="O45" i="91"/>
  <c r="M45" i="91"/>
  <c r="L45" i="91"/>
  <c r="K45" i="91"/>
  <c r="J45" i="91"/>
  <c r="I45" i="91"/>
  <c r="H45" i="91"/>
  <c r="F45" i="91"/>
  <c r="E45" i="91"/>
  <c r="D45" i="91"/>
  <c r="C45" i="91"/>
  <c r="B45" i="91"/>
  <c r="R44" i="91"/>
  <c r="Q44" i="91"/>
  <c r="P44" i="91"/>
  <c r="O44" i="91"/>
  <c r="M44" i="91"/>
  <c r="L44" i="91"/>
  <c r="K44" i="91"/>
  <c r="J44" i="91"/>
  <c r="I44" i="91"/>
  <c r="H44" i="91"/>
  <c r="F44" i="91"/>
  <c r="E44" i="91"/>
  <c r="R43" i="91"/>
  <c r="Q43" i="91"/>
  <c r="P43" i="91"/>
  <c r="O43" i="91"/>
  <c r="M43" i="91"/>
  <c r="L43" i="91"/>
  <c r="K43" i="91"/>
  <c r="J43" i="91"/>
  <c r="I43" i="91"/>
  <c r="H43" i="91"/>
  <c r="F43" i="91"/>
  <c r="E43" i="91"/>
  <c r="D43" i="91"/>
  <c r="C43" i="91"/>
  <c r="R42" i="91"/>
  <c r="Q42" i="91"/>
  <c r="P42" i="91"/>
  <c r="O42" i="91"/>
  <c r="M42" i="91"/>
  <c r="L42" i="91"/>
  <c r="K42" i="91"/>
  <c r="J42" i="91"/>
  <c r="I42" i="91"/>
  <c r="H42" i="91"/>
  <c r="F42" i="91"/>
  <c r="E42" i="91"/>
  <c r="R41" i="91"/>
  <c r="Q41" i="91"/>
  <c r="P41" i="91"/>
  <c r="O41" i="91"/>
  <c r="M41" i="91"/>
  <c r="L41" i="91"/>
  <c r="K41" i="91"/>
  <c r="J41" i="91"/>
  <c r="I41" i="91"/>
  <c r="H41" i="91"/>
  <c r="F41" i="91"/>
  <c r="E41" i="91"/>
  <c r="D41" i="91"/>
  <c r="C41" i="91"/>
  <c r="R40" i="91"/>
  <c r="Q40" i="91"/>
  <c r="P40" i="91"/>
  <c r="O40" i="91"/>
  <c r="M40" i="91"/>
  <c r="L40" i="91"/>
  <c r="K40" i="91"/>
  <c r="J40" i="91"/>
  <c r="I40" i="91"/>
  <c r="H40" i="91"/>
  <c r="F40" i="91"/>
  <c r="E40" i="91"/>
  <c r="R39" i="91"/>
  <c r="Q39" i="91"/>
  <c r="P39" i="91"/>
  <c r="O39" i="91"/>
  <c r="M39" i="91"/>
  <c r="L39" i="91"/>
  <c r="K39" i="91"/>
  <c r="J39" i="91"/>
  <c r="I39" i="91"/>
  <c r="H39" i="91"/>
  <c r="F39" i="91"/>
  <c r="E39" i="91"/>
  <c r="D39" i="91"/>
  <c r="R38" i="91"/>
  <c r="Q38" i="91"/>
  <c r="P38" i="91"/>
  <c r="O38" i="91"/>
  <c r="M38" i="91"/>
  <c r="L38" i="91"/>
  <c r="K38" i="91"/>
  <c r="J38" i="91"/>
  <c r="I38" i="91"/>
  <c r="H38" i="91"/>
  <c r="F38" i="91"/>
  <c r="E38" i="91"/>
  <c r="R37" i="91"/>
  <c r="Q37" i="91"/>
  <c r="P37" i="91"/>
  <c r="O37" i="91"/>
  <c r="M37" i="91"/>
  <c r="L37" i="91"/>
  <c r="K37" i="91"/>
  <c r="J37" i="91"/>
  <c r="I37" i="91"/>
  <c r="H37" i="91"/>
  <c r="F37" i="91"/>
  <c r="E37" i="91"/>
  <c r="D37" i="91"/>
  <c r="C37" i="91"/>
  <c r="R36" i="91"/>
  <c r="Q36" i="91"/>
  <c r="P36" i="91"/>
  <c r="O36" i="91"/>
  <c r="M36" i="91"/>
  <c r="L36" i="91"/>
  <c r="K36" i="91"/>
  <c r="J36" i="91"/>
  <c r="I36" i="91"/>
  <c r="H36" i="91"/>
  <c r="F36" i="91"/>
  <c r="E36" i="91"/>
  <c r="R35" i="91"/>
  <c r="Q35" i="91"/>
  <c r="P35" i="91"/>
  <c r="O35" i="91"/>
  <c r="M35" i="91"/>
  <c r="L35" i="91"/>
  <c r="K35" i="91"/>
  <c r="J35" i="91"/>
  <c r="I35" i="91"/>
  <c r="H35" i="91"/>
  <c r="F35" i="91"/>
  <c r="E35" i="91"/>
  <c r="D35" i="91"/>
  <c r="R34" i="91"/>
  <c r="Q34" i="91"/>
  <c r="P34" i="91"/>
  <c r="O34" i="91"/>
  <c r="M34" i="91"/>
  <c r="L34" i="91"/>
  <c r="K34" i="91"/>
  <c r="J34" i="91"/>
  <c r="I34" i="91"/>
  <c r="H34" i="91"/>
  <c r="F34" i="91"/>
  <c r="E34" i="91"/>
  <c r="R33" i="91"/>
  <c r="Q33" i="91"/>
  <c r="P33" i="91"/>
  <c r="O33" i="91"/>
  <c r="M33" i="91"/>
  <c r="L33" i="91"/>
  <c r="K33" i="91"/>
  <c r="J33" i="91"/>
  <c r="I33" i="91"/>
  <c r="H33" i="91"/>
  <c r="F33" i="91"/>
  <c r="E33" i="91"/>
  <c r="D33" i="91"/>
  <c r="C33" i="91"/>
  <c r="R32" i="91"/>
  <c r="Q32" i="91"/>
  <c r="P32" i="91"/>
  <c r="O32" i="91"/>
  <c r="M32" i="91"/>
  <c r="L32" i="91"/>
  <c r="K32" i="91"/>
  <c r="J32" i="91"/>
  <c r="I32" i="91"/>
  <c r="H32" i="91"/>
  <c r="F32" i="91"/>
  <c r="E32" i="91"/>
  <c r="R31" i="91"/>
  <c r="Q31" i="91"/>
  <c r="P31" i="91"/>
  <c r="O31" i="91"/>
  <c r="M31" i="91"/>
  <c r="L31" i="91"/>
  <c r="K31" i="91"/>
  <c r="J31" i="91"/>
  <c r="I31" i="91"/>
  <c r="H31" i="91"/>
  <c r="F31" i="91"/>
  <c r="E31" i="91"/>
  <c r="D31" i="91"/>
  <c r="R30" i="91"/>
  <c r="Q30" i="91"/>
  <c r="P30" i="91"/>
  <c r="O30" i="91"/>
  <c r="M30" i="91"/>
  <c r="L30" i="91"/>
  <c r="K30" i="91"/>
  <c r="J30" i="91"/>
  <c r="I30" i="91"/>
  <c r="H30" i="91"/>
  <c r="F30" i="91"/>
  <c r="E30" i="91"/>
  <c r="R29" i="91"/>
  <c r="Q29" i="91"/>
  <c r="P29" i="91"/>
  <c r="O29" i="91"/>
  <c r="M29" i="91"/>
  <c r="L29" i="91"/>
  <c r="K29" i="91"/>
  <c r="J29" i="91"/>
  <c r="I29" i="91"/>
  <c r="H29" i="91"/>
  <c r="F29" i="91"/>
  <c r="E29" i="91"/>
  <c r="D29" i="91"/>
  <c r="C29" i="91"/>
  <c r="R28" i="91"/>
  <c r="Q28" i="91"/>
  <c r="P28" i="91"/>
  <c r="O28" i="91"/>
  <c r="M28" i="91"/>
  <c r="L28" i="91"/>
  <c r="K28" i="91"/>
  <c r="J28" i="91"/>
  <c r="I28" i="91"/>
  <c r="H28" i="91"/>
  <c r="F28" i="91"/>
  <c r="E28" i="91"/>
  <c r="R27" i="91"/>
  <c r="Q27" i="91"/>
  <c r="P27" i="91"/>
  <c r="O27" i="91"/>
  <c r="M27" i="91"/>
  <c r="L27" i="91"/>
  <c r="K27" i="91"/>
  <c r="J27" i="91"/>
  <c r="I27" i="91"/>
  <c r="H27" i="91"/>
  <c r="F27" i="91"/>
  <c r="E27" i="91"/>
  <c r="D27" i="91"/>
  <c r="R26" i="91"/>
  <c r="Q26" i="91"/>
  <c r="P26" i="91"/>
  <c r="O26" i="91"/>
  <c r="M26" i="91"/>
  <c r="L26" i="91"/>
  <c r="K26" i="91"/>
  <c r="J26" i="91"/>
  <c r="I26" i="91"/>
  <c r="H26" i="91"/>
  <c r="F26" i="91"/>
  <c r="E26" i="91"/>
  <c r="R25" i="91"/>
  <c r="Q25" i="91"/>
  <c r="P25" i="91"/>
  <c r="O25" i="91"/>
  <c r="M25" i="91"/>
  <c r="L25" i="91"/>
  <c r="K25" i="91"/>
  <c r="J25" i="91"/>
  <c r="I25" i="91"/>
  <c r="H25" i="91"/>
  <c r="F25" i="91"/>
  <c r="E25" i="91"/>
  <c r="D25" i="91"/>
  <c r="C25" i="91"/>
  <c r="B25" i="91"/>
  <c r="R24" i="91"/>
  <c r="Q24" i="91"/>
  <c r="P24" i="91"/>
  <c r="O24" i="91"/>
  <c r="M24" i="91"/>
  <c r="L24" i="91"/>
  <c r="K24" i="91"/>
  <c r="J24" i="91"/>
  <c r="I24" i="91"/>
  <c r="H24" i="91"/>
  <c r="F24" i="91"/>
  <c r="E24" i="91"/>
  <c r="R23" i="91"/>
  <c r="Q23" i="91"/>
  <c r="P23" i="91"/>
  <c r="O23" i="91"/>
  <c r="M23" i="91"/>
  <c r="L23" i="91"/>
  <c r="K23" i="91"/>
  <c r="J23" i="91"/>
  <c r="I23" i="91"/>
  <c r="H23" i="91"/>
  <c r="F23" i="91"/>
  <c r="E23" i="91"/>
  <c r="D23" i="91"/>
  <c r="C23" i="91"/>
  <c r="R22" i="91"/>
  <c r="Q22" i="91"/>
  <c r="P22" i="91"/>
  <c r="O22" i="91"/>
  <c r="M22" i="91"/>
  <c r="L22" i="91"/>
  <c r="K22" i="91"/>
  <c r="J22" i="91"/>
  <c r="I22" i="91"/>
  <c r="H22" i="91"/>
  <c r="F22" i="91"/>
  <c r="E22" i="91"/>
  <c r="R21" i="91"/>
  <c r="Q21" i="91"/>
  <c r="P21" i="91"/>
  <c r="O21" i="91"/>
  <c r="M21" i="91"/>
  <c r="L21" i="91"/>
  <c r="K21" i="91"/>
  <c r="J21" i="91"/>
  <c r="I21" i="91"/>
  <c r="H21" i="91"/>
  <c r="F21" i="91"/>
  <c r="E21" i="91"/>
  <c r="D21" i="91"/>
  <c r="C21" i="91"/>
  <c r="R20" i="91"/>
  <c r="Q20" i="91"/>
  <c r="P20" i="91"/>
  <c r="O20" i="91"/>
  <c r="M20" i="91"/>
  <c r="L20" i="91"/>
  <c r="K20" i="91"/>
  <c r="J20" i="91"/>
  <c r="I20" i="91"/>
  <c r="H20" i="91"/>
  <c r="F20" i="91"/>
  <c r="E20" i="91"/>
  <c r="R19" i="91"/>
  <c r="Q19" i="91"/>
  <c r="P19" i="91"/>
  <c r="O19" i="91"/>
  <c r="M19" i="91"/>
  <c r="L19" i="91"/>
  <c r="K19" i="91"/>
  <c r="J19" i="91"/>
  <c r="I19" i="91"/>
  <c r="H19" i="91"/>
  <c r="F19" i="91"/>
  <c r="E19" i="91"/>
  <c r="D19" i="91"/>
  <c r="R18" i="91"/>
  <c r="Q18" i="91"/>
  <c r="P18" i="91"/>
  <c r="O18" i="91"/>
  <c r="M18" i="91"/>
  <c r="L18" i="91"/>
  <c r="K18" i="91"/>
  <c r="J18" i="91"/>
  <c r="I18" i="91"/>
  <c r="H18" i="91"/>
  <c r="F18" i="91"/>
  <c r="E18" i="91"/>
  <c r="R17" i="91"/>
  <c r="Q17" i="91"/>
  <c r="P17" i="91"/>
  <c r="O17" i="91"/>
  <c r="M17" i="91"/>
  <c r="L17" i="91"/>
  <c r="K17" i="91"/>
  <c r="J17" i="91"/>
  <c r="I17" i="91"/>
  <c r="H17" i="91"/>
  <c r="F17" i="91"/>
  <c r="E17" i="91"/>
  <c r="D17" i="91"/>
  <c r="C17" i="91"/>
  <c r="R16" i="91"/>
  <c r="Q16" i="91"/>
  <c r="P16" i="91"/>
  <c r="O16" i="91"/>
  <c r="M16" i="91"/>
  <c r="L16" i="91"/>
  <c r="K16" i="91"/>
  <c r="J16" i="91"/>
  <c r="I16" i="91"/>
  <c r="H16" i="91"/>
  <c r="F16" i="91"/>
  <c r="E16" i="91"/>
  <c r="R15" i="91"/>
  <c r="Q15" i="91"/>
  <c r="P15" i="91"/>
  <c r="O15" i="91"/>
  <c r="M15" i="91"/>
  <c r="L15" i="91"/>
  <c r="K15" i="91"/>
  <c r="J15" i="91"/>
  <c r="I15" i="91"/>
  <c r="H15" i="91"/>
  <c r="F15" i="91"/>
  <c r="E15" i="91"/>
  <c r="D15" i="91"/>
  <c r="C15" i="91"/>
  <c r="R14" i="91"/>
  <c r="Q14" i="91"/>
  <c r="P14" i="91"/>
  <c r="O14" i="91"/>
  <c r="M14" i="91"/>
  <c r="L14" i="91"/>
  <c r="K14" i="91"/>
  <c r="J14" i="91"/>
  <c r="I14" i="91"/>
  <c r="H14" i="91"/>
  <c r="F14" i="91"/>
  <c r="E14" i="91"/>
  <c r="R13" i="91"/>
  <c r="Q13" i="91"/>
  <c r="P13" i="91"/>
  <c r="O13" i="91"/>
  <c r="M13" i="91"/>
  <c r="L13" i="91"/>
  <c r="K13" i="91"/>
  <c r="J13" i="91"/>
  <c r="I13" i="91"/>
  <c r="H13" i="91"/>
  <c r="F13" i="91"/>
  <c r="E13" i="91"/>
  <c r="D13" i="91"/>
  <c r="R12" i="91"/>
  <c r="Q12" i="91"/>
  <c r="P12" i="91"/>
  <c r="O12" i="91"/>
  <c r="M12" i="91"/>
  <c r="L12" i="91"/>
  <c r="K12" i="91"/>
  <c r="J12" i="91"/>
  <c r="I12" i="91"/>
  <c r="H12" i="91"/>
  <c r="F12" i="91"/>
  <c r="E12" i="91"/>
  <c r="R11" i="91"/>
  <c r="Q11" i="91"/>
  <c r="P11" i="91"/>
  <c r="O11" i="91"/>
  <c r="M11" i="91"/>
  <c r="L11" i="91"/>
  <c r="K11" i="91"/>
  <c r="J11" i="91"/>
  <c r="I11" i="91"/>
  <c r="H11" i="91"/>
  <c r="F11" i="91"/>
  <c r="E11" i="91"/>
  <c r="D11" i="91"/>
  <c r="C11" i="91"/>
  <c r="R10" i="91"/>
  <c r="Q10" i="91"/>
  <c r="P10" i="91"/>
  <c r="O10" i="91"/>
  <c r="M10" i="91"/>
  <c r="L10" i="91"/>
  <c r="K10" i="91"/>
  <c r="J10" i="91"/>
  <c r="I10" i="91"/>
  <c r="H10" i="91"/>
  <c r="F10" i="91"/>
  <c r="E10" i="91"/>
  <c r="R9" i="91"/>
  <c r="Q9" i="91"/>
  <c r="P9" i="91"/>
  <c r="O9" i="91"/>
  <c r="M9" i="91"/>
  <c r="L9" i="91"/>
  <c r="K9" i="91"/>
  <c r="J9" i="91"/>
  <c r="I9" i="91"/>
  <c r="H9" i="91"/>
  <c r="F9" i="91"/>
  <c r="E9" i="91"/>
  <c r="D9" i="91"/>
  <c r="C9" i="91"/>
  <c r="B9" i="91"/>
  <c r="A35" i="292"/>
  <c r="A31" i="292"/>
  <c r="C25" i="292"/>
  <c r="I1179" i="539"/>
  <c r="H1179" i="539"/>
  <c r="G1179" i="539"/>
  <c r="F1179" i="539"/>
  <c r="E1179" i="539"/>
  <c r="D1179" i="539"/>
  <c r="C1179" i="539"/>
  <c r="B1179" i="539"/>
  <c r="I1178" i="539"/>
  <c r="H1178" i="539"/>
  <c r="G1178" i="539"/>
  <c r="F1178" i="539"/>
  <c r="E1178" i="539"/>
  <c r="D1178" i="539"/>
  <c r="C1178" i="539"/>
  <c r="B1178" i="539"/>
  <c r="I1177" i="539"/>
  <c r="H1177" i="539"/>
  <c r="G1177" i="539"/>
  <c r="F1177" i="539"/>
  <c r="E1177" i="539"/>
  <c r="D1177" i="539"/>
  <c r="C1177" i="539"/>
  <c r="B1177" i="539"/>
  <c r="I1176" i="539"/>
  <c r="H1176" i="539"/>
  <c r="G1176" i="539"/>
  <c r="F1176" i="539"/>
  <c r="E1176" i="539"/>
  <c r="D1176" i="539"/>
  <c r="C1176" i="539"/>
  <c r="B1176" i="539"/>
  <c r="I1175" i="539"/>
  <c r="H1175" i="539"/>
  <c r="G1175" i="539"/>
  <c r="F1175" i="539"/>
  <c r="E1175" i="539"/>
  <c r="D1175" i="539"/>
  <c r="C1175" i="539"/>
  <c r="B1175" i="539"/>
  <c r="I1174" i="539"/>
  <c r="H1174" i="539"/>
  <c r="G1174" i="539"/>
  <c r="F1174" i="539"/>
  <c r="E1174" i="539"/>
  <c r="D1174" i="539"/>
  <c r="C1174" i="539"/>
  <c r="B1174" i="539"/>
  <c r="I1173" i="539"/>
  <c r="H1173" i="539"/>
  <c r="G1173" i="539"/>
  <c r="F1173" i="539"/>
  <c r="E1173" i="539"/>
  <c r="D1173" i="539"/>
  <c r="C1173" i="539"/>
  <c r="B1173" i="539"/>
  <c r="I1172" i="539"/>
  <c r="H1172" i="539"/>
  <c r="G1172" i="539"/>
  <c r="F1172" i="539"/>
  <c r="E1172" i="539"/>
  <c r="D1172" i="539"/>
  <c r="C1172" i="539"/>
  <c r="B1172" i="539"/>
  <c r="I1171" i="539"/>
  <c r="H1171" i="539"/>
  <c r="G1171" i="539"/>
  <c r="F1171" i="539"/>
  <c r="E1171" i="539"/>
  <c r="D1171" i="539"/>
  <c r="C1171" i="539"/>
  <c r="B1171" i="539"/>
  <c r="I1170" i="539"/>
  <c r="H1170" i="539"/>
  <c r="G1170" i="539"/>
  <c r="F1170" i="539"/>
  <c r="E1170" i="539"/>
  <c r="D1170" i="539"/>
  <c r="C1170" i="539"/>
  <c r="B1170" i="539"/>
  <c r="I1169" i="539"/>
  <c r="H1169" i="539"/>
  <c r="G1169" i="539"/>
  <c r="F1169" i="539"/>
  <c r="E1169" i="539"/>
  <c r="D1169" i="539"/>
  <c r="C1169" i="539"/>
  <c r="B1169" i="539"/>
  <c r="I1168" i="539"/>
  <c r="H1168" i="539"/>
  <c r="G1168" i="539"/>
  <c r="F1168" i="539"/>
  <c r="E1168" i="539"/>
  <c r="D1168" i="539"/>
  <c r="C1168" i="539"/>
  <c r="B1168" i="539"/>
  <c r="I1167" i="539"/>
  <c r="H1167" i="539"/>
  <c r="G1167" i="539"/>
  <c r="F1167" i="539"/>
  <c r="E1167" i="539"/>
  <c r="D1167" i="539"/>
  <c r="C1167" i="539"/>
  <c r="B1167" i="539"/>
  <c r="I1166" i="539"/>
  <c r="H1166" i="539"/>
  <c r="G1166" i="539"/>
  <c r="F1166" i="539"/>
  <c r="E1166" i="539"/>
  <c r="D1166" i="539"/>
  <c r="C1166" i="539"/>
  <c r="B1166" i="539"/>
  <c r="I1165" i="539"/>
  <c r="H1165" i="539"/>
  <c r="G1165" i="539"/>
  <c r="F1165" i="539"/>
  <c r="E1165" i="539"/>
  <c r="D1165" i="539"/>
  <c r="C1165" i="539"/>
  <c r="B1165" i="539"/>
  <c r="I1164" i="539"/>
  <c r="H1164" i="539"/>
  <c r="G1164" i="539"/>
  <c r="F1164" i="539"/>
  <c r="E1164" i="539"/>
  <c r="D1164" i="539"/>
  <c r="C1164" i="539"/>
  <c r="B1164" i="539"/>
  <c r="I1163" i="539"/>
  <c r="H1163" i="539"/>
  <c r="G1163" i="539"/>
  <c r="F1163" i="539"/>
  <c r="E1163" i="539"/>
  <c r="D1163" i="539"/>
  <c r="C1163" i="539"/>
  <c r="B1163" i="539"/>
  <c r="I1162" i="539"/>
  <c r="H1162" i="539"/>
  <c r="G1162" i="539"/>
  <c r="F1162" i="539"/>
  <c r="E1162" i="539"/>
  <c r="D1162" i="539"/>
  <c r="C1162" i="539"/>
  <c r="B1162" i="539"/>
  <c r="I1161" i="539"/>
  <c r="H1161" i="539"/>
  <c r="G1161" i="539"/>
  <c r="F1161" i="539"/>
  <c r="E1161" i="539"/>
  <c r="D1161" i="539"/>
  <c r="C1161" i="539"/>
  <c r="B1161" i="539"/>
  <c r="I1160" i="539"/>
  <c r="H1160" i="539"/>
  <c r="G1160" i="539"/>
  <c r="F1160" i="539"/>
  <c r="E1160" i="539"/>
  <c r="D1160" i="539"/>
  <c r="C1160" i="539"/>
  <c r="B1160" i="539"/>
  <c r="I1159" i="539"/>
  <c r="H1159" i="539"/>
  <c r="G1159" i="539"/>
  <c r="F1159" i="539"/>
  <c r="E1159" i="539"/>
  <c r="D1159" i="539"/>
  <c r="C1159" i="539"/>
  <c r="B1159" i="539"/>
  <c r="I1158" i="539"/>
  <c r="H1158" i="539"/>
  <c r="G1158" i="539"/>
  <c r="F1158" i="539"/>
  <c r="E1158" i="539"/>
  <c r="D1158" i="539"/>
  <c r="C1158" i="539"/>
  <c r="B1158" i="539"/>
  <c r="I1157" i="539"/>
  <c r="H1157" i="539"/>
  <c r="G1157" i="539"/>
  <c r="F1157" i="539"/>
  <c r="E1157" i="539"/>
  <c r="D1157" i="539"/>
  <c r="C1157" i="539"/>
  <c r="B1157" i="539"/>
  <c r="I1156" i="539"/>
  <c r="H1156" i="539"/>
  <c r="G1156" i="539"/>
  <c r="F1156" i="539"/>
  <c r="E1156" i="539"/>
  <c r="D1156" i="539"/>
  <c r="C1156" i="539"/>
  <c r="B1156" i="539"/>
  <c r="I1155" i="539"/>
  <c r="H1155" i="539"/>
  <c r="G1155" i="539"/>
  <c r="F1155" i="539"/>
  <c r="E1155" i="539"/>
  <c r="D1155" i="539"/>
  <c r="C1155" i="539"/>
  <c r="B1155" i="539"/>
  <c r="I1154" i="539"/>
  <c r="H1154" i="539"/>
  <c r="G1154" i="539"/>
  <c r="F1154" i="539"/>
  <c r="E1154" i="539"/>
  <c r="D1154" i="539"/>
  <c r="C1154" i="539"/>
  <c r="B1154" i="539"/>
  <c r="I1153" i="539"/>
  <c r="H1153" i="539"/>
  <c r="G1153" i="539"/>
  <c r="F1153" i="539"/>
  <c r="E1153" i="539"/>
  <c r="D1153" i="539"/>
  <c r="C1153" i="539"/>
  <c r="B1153" i="539"/>
  <c r="I1152" i="539"/>
  <c r="H1152" i="539"/>
  <c r="G1152" i="539"/>
  <c r="F1152" i="539"/>
  <c r="E1152" i="539"/>
  <c r="D1152" i="539"/>
  <c r="C1152" i="539"/>
  <c r="B1152" i="539"/>
  <c r="I1151" i="539"/>
  <c r="H1151" i="539"/>
  <c r="G1151" i="539"/>
  <c r="F1151" i="539"/>
  <c r="E1151" i="539"/>
  <c r="D1151" i="539"/>
  <c r="C1151" i="539"/>
  <c r="B1151" i="539"/>
  <c r="I1150" i="539"/>
  <c r="H1150" i="539"/>
  <c r="G1150" i="539"/>
  <c r="F1150" i="539"/>
  <c r="E1150" i="539"/>
  <c r="D1150" i="539"/>
  <c r="C1150" i="539"/>
  <c r="B1150" i="539"/>
  <c r="I1149" i="539"/>
  <c r="H1149" i="539"/>
  <c r="G1149" i="539"/>
  <c r="F1149" i="539"/>
  <c r="E1149" i="539"/>
  <c r="D1149" i="539"/>
  <c r="C1149" i="539"/>
  <c r="B1149" i="539"/>
  <c r="I1148" i="539"/>
  <c r="H1148" i="539"/>
  <c r="G1148" i="539"/>
  <c r="F1148" i="539"/>
  <c r="E1148" i="539"/>
  <c r="D1148" i="539"/>
  <c r="C1148" i="539"/>
  <c r="B1148" i="539"/>
  <c r="I1147" i="539"/>
  <c r="H1147" i="539"/>
  <c r="G1147" i="539"/>
  <c r="F1147" i="539"/>
  <c r="E1147" i="539"/>
  <c r="D1147" i="539"/>
  <c r="C1147" i="539"/>
  <c r="B1147" i="539"/>
  <c r="I1146" i="539"/>
  <c r="H1146" i="539"/>
  <c r="G1146" i="539"/>
  <c r="F1146" i="539"/>
  <c r="E1146" i="539"/>
  <c r="D1146" i="539"/>
  <c r="C1146" i="539"/>
  <c r="B1146" i="539"/>
  <c r="I1145" i="539"/>
  <c r="H1145" i="539"/>
  <c r="G1145" i="539"/>
  <c r="F1145" i="539"/>
  <c r="E1145" i="539"/>
  <c r="D1145" i="539"/>
  <c r="C1145" i="539"/>
  <c r="B1145" i="539"/>
  <c r="I1144" i="539"/>
  <c r="H1144" i="539"/>
  <c r="G1144" i="539"/>
  <c r="F1144" i="539"/>
  <c r="E1144" i="539"/>
  <c r="D1144" i="539"/>
  <c r="C1144" i="539"/>
  <c r="B1144" i="539"/>
  <c r="I1143" i="539"/>
  <c r="H1143" i="539"/>
  <c r="G1143" i="539"/>
  <c r="F1143" i="539"/>
  <c r="E1143" i="539"/>
  <c r="D1143" i="539"/>
  <c r="C1143" i="539"/>
  <c r="B1143" i="539"/>
  <c r="I1142" i="539"/>
  <c r="H1142" i="539"/>
  <c r="G1142" i="539"/>
  <c r="F1142" i="539"/>
  <c r="E1142" i="539"/>
  <c r="D1142" i="539"/>
  <c r="C1142" i="539"/>
  <c r="B1142" i="539"/>
  <c r="I1141" i="539"/>
  <c r="H1141" i="539"/>
  <c r="G1141" i="539"/>
  <c r="F1141" i="539"/>
  <c r="E1141" i="539"/>
  <c r="D1141" i="539"/>
  <c r="C1141" i="539"/>
  <c r="B1141" i="539"/>
  <c r="I1140" i="539"/>
  <c r="H1140" i="539"/>
  <c r="G1140" i="539"/>
  <c r="F1140" i="539"/>
  <c r="E1140" i="539"/>
  <c r="D1140" i="539"/>
  <c r="C1140" i="539"/>
  <c r="B1140" i="539"/>
  <c r="I1139" i="539"/>
  <c r="H1139" i="539"/>
  <c r="G1139" i="539"/>
  <c r="F1139" i="539"/>
  <c r="E1139" i="539"/>
  <c r="D1139" i="539"/>
  <c r="C1139" i="539"/>
  <c r="B1139" i="539"/>
  <c r="I1138" i="539"/>
  <c r="H1138" i="539"/>
  <c r="G1138" i="539"/>
  <c r="F1138" i="539"/>
  <c r="E1138" i="539"/>
  <c r="D1138" i="539"/>
  <c r="C1138" i="539"/>
  <c r="B1138" i="539"/>
  <c r="I1137" i="539"/>
  <c r="H1137" i="539"/>
  <c r="G1137" i="539"/>
  <c r="F1137" i="539"/>
  <c r="E1137" i="539"/>
  <c r="D1137" i="539"/>
  <c r="C1137" i="539"/>
  <c r="B1137" i="539"/>
  <c r="I1136" i="539"/>
  <c r="H1136" i="539"/>
  <c r="G1136" i="539"/>
  <c r="F1136" i="539"/>
  <c r="E1136" i="539"/>
  <c r="D1136" i="539"/>
  <c r="C1136" i="539"/>
  <c r="B1136" i="539"/>
  <c r="I1135" i="539"/>
  <c r="H1135" i="539"/>
  <c r="G1135" i="539"/>
  <c r="F1135" i="539"/>
  <c r="E1135" i="539"/>
  <c r="D1135" i="539"/>
  <c r="C1135" i="539"/>
  <c r="B1135" i="539"/>
  <c r="I1134" i="539"/>
  <c r="H1134" i="539"/>
  <c r="G1134" i="539"/>
  <c r="F1134" i="539"/>
  <c r="E1134" i="539"/>
  <c r="D1134" i="539"/>
  <c r="C1134" i="539"/>
  <c r="B1134" i="539"/>
  <c r="I1133" i="539"/>
  <c r="H1133" i="539"/>
  <c r="G1133" i="539"/>
  <c r="F1133" i="539"/>
  <c r="E1133" i="539"/>
  <c r="D1133" i="539"/>
  <c r="C1133" i="539"/>
  <c r="B1133" i="539"/>
  <c r="I1132" i="539"/>
  <c r="H1132" i="539"/>
  <c r="G1132" i="539"/>
  <c r="F1132" i="539"/>
  <c r="E1132" i="539"/>
  <c r="D1132" i="539"/>
  <c r="C1132" i="539"/>
  <c r="B1132" i="539"/>
  <c r="I1131" i="539"/>
  <c r="H1131" i="539"/>
  <c r="G1131" i="539"/>
  <c r="F1131" i="539"/>
  <c r="E1131" i="539"/>
  <c r="D1131" i="539"/>
  <c r="C1131" i="539"/>
  <c r="B1131" i="539"/>
  <c r="I1130" i="539"/>
  <c r="H1130" i="539"/>
  <c r="G1130" i="539"/>
  <c r="F1130" i="539"/>
  <c r="E1130" i="539"/>
  <c r="D1130" i="539"/>
  <c r="C1130" i="539"/>
  <c r="B1130" i="539"/>
  <c r="I1129" i="539"/>
  <c r="H1129" i="539"/>
  <c r="G1129" i="539"/>
  <c r="F1129" i="539"/>
  <c r="E1129" i="539"/>
  <c r="D1129" i="539"/>
  <c r="C1129" i="539"/>
  <c r="B1129" i="539"/>
  <c r="I1128" i="539"/>
  <c r="H1128" i="539"/>
  <c r="G1128" i="539"/>
  <c r="F1128" i="539"/>
  <c r="E1128" i="539"/>
  <c r="D1128" i="539"/>
  <c r="C1128" i="539"/>
  <c r="B1128" i="539"/>
  <c r="I1127" i="539"/>
  <c r="H1127" i="539"/>
  <c r="G1127" i="539"/>
  <c r="F1127" i="539"/>
  <c r="E1127" i="539"/>
  <c r="D1127" i="539"/>
  <c r="C1127" i="539"/>
  <c r="B1127" i="539"/>
  <c r="I1126" i="539"/>
  <c r="H1126" i="539"/>
  <c r="G1126" i="539"/>
  <c r="F1126" i="539"/>
  <c r="E1126" i="539"/>
  <c r="D1126" i="539"/>
  <c r="C1126" i="539"/>
  <c r="B1126" i="539"/>
  <c r="I1125" i="539"/>
  <c r="H1125" i="539"/>
  <c r="G1125" i="539"/>
  <c r="F1125" i="539"/>
  <c r="E1125" i="539"/>
  <c r="D1125" i="539"/>
  <c r="C1125" i="539"/>
  <c r="B1125" i="539"/>
  <c r="I1124" i="539"/>
  <c r="H1124" i="539"/>
  <c r="G1124" i="539"/>
  <c r="F1124" i="539"/>
  <c r="E1124" i="539"/>
  <c r="D1124" i="539"/>
  <c r="C1124" i="539"/>
  <c r="B1124" i="539"/>
  <c r="I1123" i="539"/>
  <c r="H1123" i="539"/>
  <c r="G1123" i="539"/>
  <c r="F1123" i="539"/>
  <c r="E1123" i="539"/>
  <c r="D1123" i="539"/>
  <c r="C1123" i="539"/>
  <c r="B1123" i="539"/>
  <c r="I1122" i="539"/>
  <c r="H1122" i="539"/>
  <c r="G1122" i="539"/>
  <c r="F1122" i="539"/>
  <c r="E1122" i="539"/>
  <c r="D1122" i="539"/>
  <c r="C1122" i="539"/>
  <c r="B1122" i="539"/>
  <c r="I1121" i="539"/>
  <c r="H1121" i="539"/>
  <c r="G1121" i="539"/>
  <c r="F1121" i="539"/>
  <c r="E1121" i="539"/>
  <c r="D1121" i="539"/>
  <c r="C1121" i="539"/>
  <c r="B1121" i="539"/>
  <c r="I1120" i="539"/>
  <c r="H1120" i="539"/>
  <c r="G1120" i="539"/>
  <c r="F1120" i="539"/>
  <c r="E1120" i="539"/>
  <c r="D1120" i="539"/>
  <c r="C1120" i="539"/>
  <c r="B1120" i="539"/>
  <c r="I1119" i="539"/>
  <c r="H1119" i="539"/>
  <c r="G1119" i="539"/>
  <c r="F1119" i="539"/>
  <c r="E1119" i="539"/>
  <c r="D1119" i="539"/>
  <c r="C1119" i="539"/>
  <c r="B1119" i="539"/>
  <c r="I1118" i="539"/>
  <c r="H1118" i="539"/>
  <c r="G1118" i="539"/>
  <c r="F1118" i="539"/>
  <c r="E1118" i="539"/>
  <c r="D1118" i="539"/>
  <c r="C1118" i="539"/>
  <c r="B1118" i="539"/>
  <c r="I1117" i="539"/>
  <c r="H1117" i="539"/>
  <c r="G1117" i="539"/>
  <c r="F1117" i="539"/>
  <c r="E1117" i="539"/>
  <c r="D1117" i="539"/>
  <c r="C1117" i="539"/>
  <c r="B1117" i="539"/>
  <c r="I1116" i="539"/>
  <c r="H1116" i="539"/>
  <c r="G1116" i="539"/>
  <c r="F1116" i="539"/>
  <c r="E1116" i="539"/>
  <c r="D1116" i="539"/>
  <c r="C1116" i="539"/>
  <c r="B1116" i="539"/>
  <c r="I1115" i="539"/>
  <c r="H1115" i="539"/>
  <c r="G1115" i="539"/>
  <c r="F1115" i="539"/>
  <c r="E1115" i="539"/>
  <c r="D1115" i="539"/>
  <c r="C1115" i="539"/>
  <c r="B1115" i="539"/>
  <c r="I1114" i="539"/>
  <c r="H1114" i="539"/>
  <c r="G1114" i="539"/>
  <c r="F1114" i="539"/>
  <c r="E1114" i="539"/>
  <c r="D1114" i="539"/>
  <c r="C1114" i="539"/>
  <c r="B1114" i="539"/>
  <c r="I1113" i="539"/>
  <c r="H1113" i="539"/>
  <c r="G1113" i="539"/>
  <c r="F1113" i="539"/>
  <c r="E1113" i="539"/>
  <c r="D1113" i="539"/>
  <c r="C1113" i="539"/>
  <c r="B1113" i="539"/>
  <c r="I1112" i="539"/>
  <c r="H1112" i="539"/>
  <c r="G1112" i="539"/>
  <c r="F1112" i="539"/>
  <c r="E1112" i="539"/>
  <c r="D1112" i="539"/>
  <c r="C1112" i="539"/>
  <c r="B1112" i="539"/>
  <c r="I1111" i="539"/>
  <c r="H1111" i="539"/>
  <c r="G1111" i="539"/>
  <c r="F1111" i="539"/>
  <c r="E1111" i="539"/>
  <c r="D1111" i="539"/>
  <c r="C1111" i="539"/>
  <c r="B1111" i="539"/>
  <c r="I1110" i="539"/>
  <c r="H1110" i="539"/>
  <c r="G1110" i="539"/>
  <c r="F1110" i="539"/>
  <c r="E1110" i="539"/>
  <c r="D1110" i="539"/>
  <c r="C1110" i="539"/>
  <c r="B1110" i="539"/>
  <c r="I1109" i="539"/>
  <c r="H1109" i="539"/>
  <c r="G1109" i="539"/>
  <c r="F1109" i="539"/>
  <c r="E1109" i="539"/>
  <c r="D1109" i="539"/>
  <c r="C1109" i="539"/>
  <c r="B1109" i="539"/>
  <c r="I1108" i="539"/>
  <c r="H1108" i="539"/>
  <c r="G1108" i="539"/>
  <c r="F1108" i="539"/>
  <c r="E1108" i="539"/>
  <c r="D1108" i="539"/>
  <c r="C1108" i="539"/>
  <c r="B1108" i="539"/>
  <c r="I1107" i="539"/>
  <c r="H1107" i="539"/>
  <c r="G1107" i="539"/>
  <c r="F1107" i="539"/>
  <c r="E1107" i="539"/>
  <c r="D1107" i="539"/>
  <c r="C1107" i="539"/>
  <c r="B1107" i="539"/>
  <c r="I1106" i="539"/>
  <c r="H1106" i="539"/>
  <c r="G1106" i="539"/>
  <c r="F1106" i="539"/>
  <c r="E1106" i="539"/>
  <c r="D1106" i="539"/>
  <c r="C1106" i="539"/>
  <c r="B1106" i="539"/>
  <c r="I1105" i="539"/>
  <c r="H1105" i="539"/>
  <c r="G1105" i="539"/>
  <c r="F1105" i="539"/>
  <c r="E1105" i="539"/>
  <c r="D1105" i="539"/>
  <c r="C1105" i="539"/>
  <c r="B1105" i="539"/>
  <c r="I1104" i="539"/>
  <c r="H1104" i="539"/>
  <c r="G1104" i="539"/>
  <c r="F1104" i="539"/>
  <c r="E1104" i="539"/>
  <c r="D1104" i="539"/>
  <c r="C1104" i="539"/>
  <c r="B1104" i="539"/>
  <c r="I1103" i="539"/>
  <c r="H1103" i="539"/>
  <c r="G1103" i="539"/>
  <c r="F1103" i="539"/>
  <c r="E1103" i="539"/>
  <c r="D1103" i="539"/>
  <c r="C1103" i="539"/>
  <c r="B1103" i="539"/>
  <c r="I1102" i="539"/>
  <c r="H1102" i="539"/>
  <c r="G1102" i="539"/>
  <c r="F1102" i="539"/>
  <c r="E1102" i="539"/>
  <c r="D1102" i="539"/>
  <c r="C1102" i="539"/>
  <c r="B1102" i="539"/>
  <c r="I1101" i="539"/>
  <c r="H1101" i="539"/>
  <c r="G1101" i="539"/>
  <c r="F1101" i="539"/>
  <c r="E1101" i="539"/>
  <c r="D1101" i="539"/>
  <c r="C1101" i="539"/>
  <c r="B1101" i="539"/>
  <c r="I1100" i="539"/>
  <c r="H1100" i="539"/>
  <c r="G1100" i="539"/>
  <c r="F1100" i="539"/>
  <c r="E1100" i="539"/>
  <c r="D1100" i="539"/>
  <c r="C1100" i="539"/>
  <c r="B1100" i="539"/>
  <c r="I1099" i="539"/>
  <c r="H1099" i="539"/>
  <c r="G1099" i="539"/>
  <c r="F1099" i="539"/>
  <c r="E1099" i="539"/>
  <c r="D1099" i="539"/>
  <c r="C1099" i="539"/>
  <c r="B1099" i="539"/>
  <c r="I1098" i="539"/>
  <c r="H1098" i="539"/>
  <c r="G1098" i="539"/>
  <c r="F1098" i="539"/>
  <c r="E1098" i="539"/>
  <c r="D1098" i="539"/>
  <c r="C1098" i="539"/>
  <c r="B1098" i="539"/>
  <c r="I1097" i="539"/>
  <c r="H1097" i="539"/>
  <c r="G1097" i="539"/>
  <c r="F1097" i="539"/>
  <c r="E1097" i="539"/>
  <c r="D1097" i="539"/>
  <c r="C1097" i="539"/>
  <c r="B1097" i="539"/>
  <c r="I1096" i="539"/>
  <c r="H1096" i="539"/>
  <c r="G1096" i="539"/>
  <c r="F1096" i="539"/>
  <c r="E1096" i="539"/>
  <c r="D1096" i="539"/>
  <c r="C1096" i="539"/>
  <c r="B1096" i="539"/>
  <c r="I1095" i="539"/>
  <c r="H1095" i="539"/>
  <c r="G1095" i="539"/>
  <c r="F1095" i="539"/>
  <c r="E1095" i="539"/>
  <c r="D1095" i="539"/>
  <c r="C1095" i="539"/>
  <c r="B1095" i="539"/>
  <c r="I1094" i="539"/>
  <c r="H1094" i="539"/>
  <c r="G1094" i="539"/>
  <c r="F1094" i="539"/>
  <c r="E1094" i="539"/>
  <c r="D1094" i="539"/>
  <c r="C1094" i="539"/>
  <c r="B1094" i="539"/>
  <c r="I1093" i="539"/>
  <c r="H1093" i="539"/>
  <c r="G1093" i="539"/>
  <c r="F1093" i="539"/>
  <c r="E1093" i="539"/>
  <c r="D1093" i="539"/>
  <c r="C1093" i="539"/>
  <c r="B1093" i="539"/>
  <c r="I1092" i="539"/>
  <c r="H1092" i="539"/>
  <c r="G1092" i="539"/>
  <c r="F1092" i="539"/>
  <c r="E1092" i="539"/>
  <c r="D1092" i="539"/>
  <c r="C1092" i="539"/>
  <c r="B1092" i="539"/>
  <c r="I1091" i="539"/>
  <c r="H1091" i="539"/>
  <c r="G1091" i="539"/>
  <c r="F1091" i="539"/>
  <c r="E1091" i="539"/>
  <c r="D1091" i="539"/>
  <c r="C1091" i="539"/>
  <c r="B1091" i="539"/>
  <c r="I1090" i="539"/>
  <c r="H1090" i="539"/>
  <c r="G1090" i="539"/>
  <c r="F1090" i="539"/>
  <c r="E1090" i="539"/>
  <c r="D1090" i="539"/>
  <c r="C1090" i="539"/>
  <c r="B1090" i="539"/>
  <c r="I1089" i="539"/>
  <c r="H1089" i="539"/>
  <c r="G1089" i="539"/>
  <c r="F1089" i="539"/>
  <c r="E1089" i="539"/>
  <c r="D1089" i="539"/>
  <c r="C1089" i="539"/>
  <c r="B1089" i="539"/>
  <c r="I1088" i="539"/>
  <c r="H1088" i="539"/>
  <c r="G1088" i="539"/>
  <c r="F1088" i="539"/>
  <c r="E1088" i="539"/>
  <c r="D1088" i="539"/>
  <c r="C1088" i="539"/>
  <c r="B1088" i="539"/>
  <c r="I1087" i="539"/>
  <c r="H1087" i="539"/>
  <c r="G1087" i="539"/>
  <c r="F1087" i="539"/>
  <c r="E1087" i="539"/>
  <c r="D1087" i="539"/>
  <c r="C1087" i="539"/>
  <c r="B1087" i="539"/>
  <c r="I1086" i="539"/>
  <c r="H1086" i="539"/>
  <c r="G1086" i="539"/>
  <c r="F1086" i="539"/>
  <c r="E1086" i="539"/>
  <c r="D1086" i="539"/>
  <c r="C1086" i="539"/>
  <c r="B1086" i="539"/>
  <c r="I1085" i="539"/>
  <c r="H1085" i="539"/>
  <c r="G1085" i="539"/>
  <c r="F1085" i="539"/>
  <c r="E1085" i="539"/>
  <c r="D1085" i="539"/>
  <c r="C1085" i="539"/>
  <c r="B1085" i="539"/>
  <c r="I1084" i="539"/>
  <c r="H1084" i="539"/>
  <c r="G1084" i="539"/>
  <c r="F1084" i="539"/>
  <c r="E1084" i="539"/>
  <c r="D1084" i="539"/>
  <c r="C1084" i="539"/>
  <c r="B1084" i="539"/>
  <c r="I1083" i="539"/>
  <c r="H1083" i="539"/>
  <c r="G1083" i="539"/>
  <c r="F1083" i="539"/>
  <c r="E1083" i="539"/>
  <c r="D1083" i="539"/>
  <c r="C1083" i="539"/>
  <c r="B1083" i="539"/>
  <c r="I1082" i="539"/>
  <c r="H1082" i="539"/>
  <c r="G1082" i="539"/>
  <c r="F1082" i="539"/>
  <c r="E1082" i="539"/>
  <c r="D1082" i="539"/>
  <c r="C1082" i="539"/>
  <c r="B1082" i="539"/>
  <c r="I1081" i="539"/>
  <c r="H1081" i="539"/>
  <c r="G1081" i="539"/>
  <c r="F1081" i="539"/>
  <c r="E1081" i="539"/>
  <c r="D1081" i="539"/>
  <c r="C1081" i="539"/>
  <c r="B1081" i="539"/>
  <c r="I1080" i="539"/>
  <c r="H1080" i="539"/>
  <c r="G1080" i="539"/>
  <c r="F1080" i="539"/>
  <c r="E1080" i="539"/>
  <c r="D1080" i="539"/>
  <c r="C1080" i="539"/>
  <c r="B1080" i="539"/>
  <c r="I1079" i="539"/>
  <c r="H1079" i="539"/>
  <c r="G1079" i="539"/>
  <c r="F1079" i="539"/>
  <c r="E1079" i="539"/>
  <c r="D1079" i="539"/>
  <c r="C1079" i="539"/>
  <c r="B1079" i="539"/>
  <c r="I1078" i="539"/>
  <c r="H1078" i="539"/>
  <c r="G1078" i="539"/>
  <c r="F1078" i="539"/>
  <c r="E1078" i="539"/>
  <c r="D1078" i="539"/>
  <c r="C1078" i="539"/>
  <c r="B1078" i="539"/>
  <c r="I1077" i="539"/>
  <c r="H1077" i="539"/>
  <c r="G1077" i="539"/>
  <c r="F1077" i="539"/>
  <c r="E1077" i="539"/>
  <c r="D1077" i="539"/>
  <c r="C1077" i="539"/>
  <c r="B1077" i="539"/>
  <c r="I1076" i="539"/>
  <c r="H1076" i="539"/>
  <c r="G1076" i="539"/>
  <c r="F1076" i="539"/>
  <c r="E1076" i="539"/>
  <c r="D1076" i="539"/>
  <c r="C1076" i="539"/>
  <c r="B1076" i="539"/>
  <c r="I1075" i="539"/>
  <c r="H1075" i="539"/>
  <c r="G1075" i="539"/>
  <c r="F1075" i="539"/>
  <c r="E1075" i="539"/>
  <c r="D1075" i="539"/>
  <c r="C1075" i="539"/>
  <c r="B1075" i="539"/>
  <c r="I1074" i="539"/>
  <c r="H1074" i="539"/>
  <c r="G1074" i="539"/>
  <c r="F1074" i="539"/>
  <c r="E1074" i="539"/>
  <c r="D1074" i="539"/>
  <c r="C1074" i="539"/>
  <c r="B1074" i="539"/>
  <c r="I1073" i="539"/>
  <c r="H1073" i="539"/>
  <c r="G1073" i="539"/>
  <c r="F1073" i="539"/>
  <c r="E1073" i="539"/>
  <c r="D1073" i="539"/>
  <c r="C1073" i="539"/>
  <c r="B1073" i="539"/>
  <c r="I1072" i="539"/>
  <c r="H1072" i="539"/>
  <c r="G1072" i="539"/>
  <c r="F1072" i="539"/>
  <c r="E1072" i="539"/>
  <c r="D1072" i="539"/>
  <c r="C1072" i="539"/>
  <c r="B1072" i="539"/>
  <c r="I1071" i="539"/>
  <c r="H1071" i="539"/>
  <c r="G1071" i="539"/>
  <c r="F1071" i="539"/>
  <c r="E1071" i="539"/>
  <c r="D1071" i="539"/>
  <c r="C1071" i="539"/>
  <c r="B1071" i="539"/>
  <c r="I1070" i="539"/>
  <c r="H1070" i="539"/>
  <c r="G1070" i="539"/>
  <c r="F1070" i="539"/>
  <c r="E1070" i="539"/>
  <c r="D1070" i="539"/>
  <c r="C1070" i="539"/>
  <c r="B1070" i="539"/>
  <c r="I1069" i="539"/>
  <c r="H1069" i="539"/>
  <c r="G1069" i="539"/>
  <c r="F1069" i="539"/>
  <c r="E1069" i="539"/>
  <c r="D1069" i="539"/>
  <c r="C1069" i="539"/>
  <c r="B1069" i="539"/>
  <c r="I1068" i="539"/>
  <c r="H1068" i="539"/>
  <c r="G1068" i="539"/>
  <c r="F1068" i="539"/>
  <c r="E1068" i="539"/>
  <c r="D1068" i="539"/>
  <c r="C1068" i="539"/>
  <c r="B1068" i="539"/>
  <c r="I1067" i="539"/>
  <c r="H1067" i="539"/>
  <c r="G1067" i="539"/>
  <c r="F1067" i="539"/>
  <c r="E1067" i="539"/>
  <c r="D1067" i="539"/>
  <c r="C1067" i="539"/>
  <c r="B1067" i="539"/>
  <c r="I1066" i="539"/>
  <c r="H1066" i="539"/>
  <c r="G1066" i="539"/>
  <c r="F1066" i="539"/>
  <c r="E1066" i="539"/>
  <c r="D1066" i="539"/>
  <c r="C1066" i="539"/>
  <c r="B1066" i="539"/>
  <c r="I1065" i="539"/>
  <c r="H1065" i="539"/>
  <c r="G1065" i="539"/>
  <c r="F1065" i="539"/>
  <c r="E1065" i="539"/>
  <c r="D1065" i="539"/>
  <c r="C1065" i="539"/>
  <c r="B1065" i="539"/>
  <c r="I1064" i="539"/>
  <c r="H1064" i="539"/>
  <c r="G1064" i="539"/>
  <c r="F1064" i="539"/>
  <c r="E1064" i="539"/>
  <c r="D1064" i="539"/>
  <c r="C1064" i="539"/>
  <c r="B1064" i="539"/>
  <c r="I1063" i="539"/>
  <c r="H1063" i="539"/>
  <c r="G1063" i="539"/>
  <c r="F1063" i="539"/>
  <c r="E1063" i="539"/>
  <c r="D1063" i="539"/>
  <c r="C1063" i="539"/>
  <c r="B1063" i="539"/>
  <c r="I1062" i="539"/>
  <c r="H1062" i="539"/>
  <c r="G1062" i="539"/>
  <c r="F1062" i="539"/>
  <c r="E1062" i="539"/>
  <c r="D1062" i="539"/>
  <c r="C1062" i="539"/>
  <c r="B1062" i="539"/>
  <c r="I1061" i="539"/>
  <c r="H1061" i="539"/>
  <c r="G1061" i="539"/>
  <c r="F1061" i="539"/>
  <c r="E1061" i="539"/>
  <c r="D1061" i="539"/>
  <c r="C1061" i="539"/>
  <c r="B1061" i="539"/>
  <c r="I1060" i="539"/>
  <c r="H1060" i="539"/>
  <c r="G1060" i="539"/>
  <c r="F1060" i="539"/>
  <c r="E1060" i="539"/>
  <c r="D1060" i="539"/>
  <c r="C1060" i="539"/>
  <c r="B1060" i="539"/>
  <c r="I1059" i="539"/>
  <c r="H1059" i="539"/>
  <c r="G1059" i="539"/>
  <c r="F1059" i="539"/>
  <c r="E1059" i="539"/>
  <c r="D1059" i="539"/>
  <c r="C1059" i="539"/>
  <c r="B1059" i="539"/>
  <c r="I1058" i="539"/>
  <c r="H1058" i="539"/>
  <c r="G1058" i="539"/>
  <c r="F1058" i="539"/>
  <c r="E1058" i="539"/>
  <c r="D1058" i="539"/>
  <c r="C1058" i="539"/>
  <c r="B1058" i="539"/>
  <c r="I1057" i="539"/>
  <c r="H1057" i="539"/>
  <c r="G1057" i="539"/>
  <c r="F1057" i="539"/>
  <c r="E1057" i="539"/>
  <c r="D1057" i="539"/>
  <c r="C1057" i="539"/>
  <c r="B1057" i="539"/>
  <c r="I1056" i="539"/>
  <c r="H1056" i="539"/>
  <c r="G1056" i="539"/>
  <c r="F1056" i="539"/>
  <c r="E1056" i="539"/>
  <c r="D1056" i="539"/>
  <c r="C1056" i="539"/>
  <c r="B1056" i="539"/>
  <c r="I1055" i="539"/>
  <c r="H1055" i="539"/>
  <c r="G1055" i="539"/>
  <c r="F1055" i="539"/>
  <c r="E1055" i="539"/>
  <c r="D1055" i="539"/>
  <c r="C1055" i="539"/>
  <c r="B1055" i="539"/>
  <c r="I1054" i="539"/>
  <c r="H1054" i="539"/>
  <c r="G1054" i="539"/>
  <c r="F1054" i="539"/>
  <c r="E1054" i="539"/>
  <c r="D1054" i="539"/>
  <c r="C1054" i="539"/>
  <c r="B1054" i="539"/>
  <c r="I1053" i="539"/>
  <c r="H1053" i="539"/>
  <c r="G1053" i="539"/>
  <c r="F1053" i="539"/>
  <c r="E1053" i="539"/>
  <c r="D1053" i="539"/>
  <c r="C1053" i="539"/>
  <c r="B1053" i="539"/>
  <c r="I1052" i="539"/>
  <c r="H1052" i="539"/>
  <c r="G1052" i="539"/>
  <c r="F1052" i="539"/>
  <c r="E1052" i="539"/>
  <c r="D1052" i="539"/>
  <c r="C1052" i="539"/>
  <c r="B1052" i="539"/>
  <c r="I1051" i="539"/>
  <c r="H1051" i="539"/>
  <c r="G1051" i="539"/>
  <c r="F1051" i="539"/>
  <c r="E1051" i="539"/>
  <c r="D1051" i="539"/>
  <c r="C1051" i="539"/>
  <c r="B1051" i="539"/>
  <c r="I1050" i="539"/>
  <c r="H1050" i="539"/>
  <c r="G1050" i="539"/>
  <c r="F1050" i="539"/>
  <c r="E1050" i="539"/>
  <c r="D1050" i="539"/>
  <c r="C1050" i="539"/>
  <c r="B1050" i="539"/>
  <c r="I1049" i="539"/>
  <c r="H1049" i="539"/>
  <c r="G1049" i="539"/>
  <c r="F1049" i="539"/>
  <c r="E1049" i="539"/>
  <c r="D1049" i="539"/>
  <c r="C1049" i="539"/>
  <c r="B1049" i="539"/>
  <c r="I1048" i="539"/>
  <c r="H1048" i="539"/>
  <c r="G1048" i="539"/>
  <c r="F1048" i="539"/>
  <c r="E1048" i="539"/>
  <c r="D1048" i="539"/>
  <c r="C1048" i="539"/>
  <c r="B1048" i="539"/>
  <c r="I1047" i="539"/>
  <c r="H1047" i="539"/>
  <c r="G1047" i="539"/>
  <c r="F1047" i="539"/>
  <c r="E1047" i="539"/>
  <c r="D1047" i="539"/>
  <c r="C1047" i="539"/>
  <c r="B1047" i="539"/>
  <c r="I1046" i="539"/>
  <c r="H1046" i="539"/>
  <c r="G1046" i="539"/>
  <c r="F1046" i="539"/>
  <c r="E1046" i="539"/>
  <c r="D1046" i="539"/>
  <c r="C1046" i="539"/>
  <c r="B1046" i="539"/>
  <c r="I1045" i="539"/>
  <c r="H1045" i="539"/>
  <c r="G1045" i="539"/>
  <c r="F1045" i="539"/>
  <c r="E1045" i="539"/>
  <c r="D1045" i="539"/>
  <c r="C1045" i="539"/>
  <c r="B1045" i="539"/>
  <c r="I1044" i="539"/>
  <c r="H1044" i="539"/>
  <c r="G1044" i="539"/>
  <c r="F1044" i="539"/>
  <c r="E1044" i="539"/>
  <c r="D1044" i="539"/>
  <c r="C1044" i="539"/>
  <c r="B1044" i="539"/>
  <c r="I1043" i="539"/>
  <c r="H1043" i="539"/>
  <c r="G1043" i="539"/>
  <c r="F1043" i="539"/>
  <c r="E1043" i="539"/>
  <c r="D1043" i="539"/>
  <c r="C1043" i="539"/>
  <c r="B1043" i="539"/>
  <c r="I1042" i="539"/>
  <c r="H1042" i="539"/>
  <c r="G1042" i="539"/>
  <c r="F1042" i="539"/>
  <c r="E1042" i="539"/>
  <c r="D1042" i="539"/>
  <c r="C1042" i="539"/>
  <c r="B1042" i="539"/>
  <c r="I1041" i="539"/>
  <c r="H1041" i="539"/>
  <c r="G1041" i="539"/>
  <c r="F1041" i="539"/>
  <c r="E1041" i="539"/>
  <c r="D1041" i="539"/>
  <c r="C1041" i="539"/>
  <c r="B1041" i="539"/>
  <c r="I1040" i="539"/>
  <c r="H1040" i="539"/>
  <c r="G1040" i="539"/>
  <c r="F1040" i="539"/>
  <c r="E1040" i="539"/>
  <c r="D1040" i="539"/>
  <c r="C1040" i="539"/>
  <c r="B1040" i="539"/>
  <c r="I1039" i="539"/>
  <c r="H1039" i="539"/>
  <c r="G1039" i="539"/>
  <c r="F1039" i="539"/>
  <c r="E1039" i="539"/>
  <c r="D1039" i="539"/>
  <c r="C1039" i="539"/>
  <c r="B1039" i="539"/>
  <c r="I1038" i="539"/>
  <c r="H1038" i="539"/>
  <c r="G1038" i="539"/>
  <c r="F1038" i="539"/>
  <c r="E1038" i="539"/>
  <c r="D1038" i="539"/>
  <c r="C1038" i="539"/>
  <c r="B1038" i="539"/>
  <c r="I1037" i="539"/>
  <c r="H1037" i="539"/>
  <c r="G1037" i="539"/>
  <c r="F1037" i="539"/>
  <c r="E1037" i="539"/>
  <c r="D1037" i="539"/>
  <c r="C1037" i="539"/>
  <c r="B1037" i="539"/>
  <c r="I1036" i="539"/>
  <c r="H1036" i="539"/>
  <c r="G1036" i="539"/>
  <c r="F1036" i="539"/>
  <c r="E1036" i="539"/>
  <c r="D1036" i="539"/>
  <c r="C1036" i="539"/>
  <c r="B1036" i="539"/>
  <c r="I1035" i="539"/>
  <c r="H1035" i="539"/>
  <c r="G1035" i="539"/>
  <c r="F1035" i="539"/>
  <c r="E1035" i="539"/>
  <c r="D1035" i="539"/>
  <c r="C1035" i="539"/>
  <c r="B1035" i="539"/>
  <c r="I1034" i="539"/>
  <c r="H1034" i="539"/>
  <c r="G1034" i="539"/>
  <c r="F1034" i="539"/>
  <c r="E1034" i="539"/>
  <c r="D1034" i="539"/>
  <c r="C1034" i="539"/>
  <c r="B1034" i="539"/>
  <c r="I1033" i="539"/>
  <c r="H1033" i="539"/>
  <c r="G1033" i="539"/>
  <c r="F1033" i="539"/>
  <c r="E1033" i="539"/>
  <c r="D1033" i="539"/>
  <c r="C1033" i="539"/>
  <c r="B1033" i="539"/>
  <c r="I1032" i="539"/>
  <c r="H1032" i="539"/>
  <c r="G1032" i="539"/>
  <c r="F1032" i="539"/>
  <c r="E1032" i="539"/>
  <c r="D1032" i="539"/>
  <c r="C1032" i="539"/>
  <c r="B1032" i="539"/>
  <c r="I1031" i="539"/>
  <c r="H1031" i="539"/>
  <c r="G1031" i="539"/>
  <c r="F1031" i="539"/>
  <c r="E1031" i="539"/>
  <c r="D1031" i="539"/>
  <c r="C1031" i="539"/>
  <c r="B1031" i="539"/>
  <c r="I1030" i="539"/>
  <c r="H1030" i="539"/>
  <c r="G1030" i="539"/>
  <c r="F1030" i="539"/>
  <c r="E1030" i="539"/>
  <c r="D1030" i="539"/>
  <c r="C1030" i="539"/>
  <c r="B1030" i="539"/>
  <c r="I1029" i="539"/>
  <c r="H1029" i="539"/>
  <c r="G1029" i="539"/>
  <c r="F1029" i="539"/>
  <c r="E1029" i="539"/>
  <c r="D1029" i="539"/>
  <c r="C1029" i="539"/>
  <c r="B1029" i="539"/>
  <c r="I1028" i="539"/>
  <c r="H1028" i="539"/>
  <c r="G1028" i="539"/>
  <c r="F1028" i="539"/>
  <c r="E1028" i="539"/>
  <c r="D1028" i="539"/>
  <c r="C1028" i="539"/>
  <c r="B1028" i="539"/>
  <c r="I1027" i="539"/>
  <c r="H1027" i="539"/>
  <c r="G1027" i="539"/>
  <c r="F1027" i="539"/>
  <c r="E1027" i="539"/>
  <c r="D1027" i="539"/>
  <c r="C1027" i="539"/>
  <c r="B1027" i="539"/>
  <c r="I1026" i="539"/>
  <c r="H1026" i="539"/>
  <c r="G1026" i="539"/>
  <c r="F1026" i="539"/>
  <c r="E1026" i="539"/>
  <c r="D1026" i="539"/>
  <c r="C1026" i="539"/>
  <c r="B1026" i="539"/>
  <c r="I1025" i="539"/>
  <c r="H1025" i="539"/>
  <c r="G1025" i="539"/>
  <c r="F1025" i="539"/>
  <c r="E1025" i="539"/>
  <c r="D1025" i="539"/>
  <c r="C1025" i="539"/>
  <c r="B1025" i="539"/>
  <c r="I1024" i="539"/>
  <c r="H1024" i="539"/>
  <c r="G1024" i="539"/>
  <c r="F1024" i="539"/>
  <c r="E1024" i="539"/>
  <c r="D1024" i="539"/>
  <c r="C1024" i="539"/>
  <c r="B1024" i="539"/>
  <c r="I1023" i="539"/>
  <c r="H1023" i="539"/>
  <c r="G1023" i="539"/>
  <c r="F1023" i="539"/>
  <c r="E1023" i="539"/>
  <c r="D1023" i="539"/>
  <c r="C1023" i="539"/>
  <c r="B1023" i="539"/>
  <c r="I1022" i="539"/>
  <c r="H1022" i="539"/>
  <c r="G1022" i="539"/>
  <c r="F1022" i="539"/>
  <c r="E1022" i="539"/>
  <c r="D1022" i="539"/>
  <c r="C1022" i="539"/>
  <c r="B1022" i="539"/>
  <c r="I1021" i="539"/>
  <c r="H1021" i="539"/>
  <c r="G1021" i="539"/>
  <c r="F1021" i="539"/>
  <c r="E1021" i="539"/>
  <c r="D1021" i="539"/>
  <c r="C1021" i="539"/>
  <c r="B1021" i="539"/>
  <c r="I1020" i="539"/>
  <c r="H1020" i="539"/>
  <c r="G1020" i="539"/>
  <c r="F1020" i="539"/>
  <c r="E1020" i="539"/>
  <c r="D1020" i="539"/>
  <c r="C1020" i="539"/>
  <c r="B1020" i="539"/>
  <c r="I1019" i="539"/>
  <c r="H1019" i="539"/>
  <c r="G1019" i="539"/>
  <c r="F1019" i="539"/>
  <c r="E1019" i="539"/>
  <c r="D1019" i="539"/>
  <c r="C1019" i="539"/>
  <c r="B1019" i="539"/>
  <c r="I1018" i="539"/>
  <c r="H1018" i="539"/>
  <c r="G1018" i="539"/>
  <c r="F1018" i="539"/>
  <c r="E1018" i="539"/>
  <c r="D1018" i="539"/>
  <c r="C1018" i="539"/>
  <c r="B1018" i="539"/>
  <c r="I1017" i="539"/>
  <c r="H1017" i="539"/>
  <c r="G1017" i="539"/>
  <c r="F1017" i="539"/>
  <c r="E1017" i="539"/>
  <c r="D1017" i="539"/>
  <c r="C1017" i="539"/>
  <c r="B1017" i="539"/>
  <c r="I1016" i="539"/>
  <c r="H1016" i="539"/>
  <c r="G1016" i="539"/>
  <c r="F1016" i="539"/>
  <c r="E1016" i="539"/>
  <c r="D1016" i="539"/>
  <c r="C1016" i="539"/>
  <c r="B1016" i="539"/>
  <c r="I1015" i="539"/>
  <c r="H1015" i="539"/>
  <c r="G1015" i="539"/>
  <c r="F1015" i="539"/>
  <c r="E1015" i="539"/>
  <c r="D1015" i="539"/>
  <c r="C1015" i="539"/>
  <c r="B1015" i="539"/>
  <c r="I1014" i="539"/>
  <c r="H1014" i="539"/>
  <c r="G1014" i="539"/>
  <c r="F1014" i="539"/>
  <c r="E1014" i="539"/>
  <c r="D1014" i="539"/>
  <c r="C1014" i="539"/>
  <c r="B1014" i="539"/>
  <c r="I1013" i="539"/>
  <c r="H1013" i="539"/>
  <c r="G1013" i="539"/>
  <c r="F1013" i="539"/>
  <c r="E1013" i="539"/>
  <c r="D1013" i="539"/>
  <c r="C1013" i="539"/>
  <c r="B1013" i="539"/>
  <c r="I1012" i="539"/>
  <c r="H1012" i="539"/>
  <c r="G1012" i="539"/>
  <c r="F1012" i="539"/>
  <c r="E1012" i="539"/>
  <c r="D1012" i="539"/>
  <c r="C1012" i="539"/>
  <c r="B1012" i="539"/>
  <c r="I1011" i="539"/>
  <c r="H1011" i="539"/>
  <c r="G1011" i="539"/>
  <c r="F1011" i="539"/>
  <c r="E1011" i="539"/>
  <c r="D1011" i="539"/>
  <c r="C1011" i="539"/>
  <c r="B1011" i="539"/>
  <c r="I1010" i="539"/>
  <c r="H1010" i="539"/>
  <c r="G1010" i="539"/>
  <c r="F1010" i="539"/>
  <c r="E1010" i="539"/>
  <c r="D1010" i="539"/>
  <c r="C1010" i="539"/>
  <c r="B1010" i="539"/>
  <c r="I1009" i="539"/>
  <c r="H1009" i="539"/>
  <c r="G1009" i="539"/>
  <c r="F1009" i="539"/>
  <c r="E1009" i="539"/>
  <c r="D1009" i="539"/>
  <c r="C1009" i="539"/>
  <c r="B1009" i="539"/>
  <c r="I1008" i="539"/>
  <c r="H1008" i="539"/>
  <c r="G1008" i="539"/>
  <c r="F1008" i="539"/>
  <c r="E1008" i="539"/>
  <c r="D1008" i="539"/>
  <c r="C1008" i="539"/>
  <c r="B1008" i="539"/>
  <c r="I1007" i="539"/>
  <c r="H1007" i="539"/>
  <c r="G1007" i="539"/>
  <c r="F1007" i="539"/>
  <c r="E1007" i="539"/>
  <c r="D1007" i="539"/>
  <c r="C1007" i="539"/>
  <c r="B1007" i="539"/>
  <c r="I1006" i="539"/>
  <c r="H1006" i="539"/>
  <c r="G1006" i="539"/>
  <c r="F1006" i="539"/>
  <c r="E1006" i="539"/>
  <c r="D1006" i="539"/>
  <c r="C1006" i="539"/>
  <c r="B1006" i="539"/>
  <c r="I1005" i="539"/>
  <c r="H1005" i="539"/>
  <c r="G1005" i="539"/>
  <c r="F1005" i="539"/>
  <c r="E1005" i="539"/>
  <c r="D1005" i="539"/>
  <c r="C1005" i="539"/>
  <c r="B1005" i="539"/>
  <c r="I1004" i="539"/>
  <c r="H1004" i="539"/>
  <c r="G1004" i="539"/>
  <c r="F1004" i="539"/>
  <c r="E1004" i="539"/>
  <c r="D1004" i="539"/>
  <c r="C1004" i="539"/>
  <c r="B1004" i="539"/>
  <c r="I1003" i="539"/>
  <c r="H1003" i="539"/>
  <c r="G1003" i="539"/>
  <c r="F1003" i="539"/>
  <c r="E1003" i="539"/>
  <c r="D1003" i="539"/>
  <c r="C1003" i="539"/>
  <c r="B1003" i="539"/>
  <c r="I1002" i="539"/>
  <c r="H1002" i="539"/>
  <c r="G1002" i="539"/>
  <c r="F1002" i="539"/>
  <c r="E1002" i="539"/>
  <c r="D1002" i="539"/>
  <c r="C1002" i="539"/>
  <c r="B1002" i="539"/>
  <c r="I1001" i="539"/>
  <c r="H1001" i="539"/>
  <c r="G1001" i="539"/>
  <c r="F1001" i="539"/>
  <c r="E1001" i="539"/>
  <c r="D1001" i="539"/>
  <c r="C1001" i="539"/>
  <c r="B1001" i="539"/>
  <c r="I1000" i="539"/>
  <c r="H1000" i="539"/>
  <c r="G1000" i="539"/>
  <c r="F1000" i="539"/>
  <c r="E1000" i="539"/>
  <c r="D1000" i="539"/>
  <c r="C1000" i="539"/>
  <c r="B1000" i="539"/>
  <c r="I999" i="539"/>
  <c r="H999" i="539"/>
  <c r="G999" i="539"/>
  <c r="F999" i="539"/>
  <c r="E999" i="539"/>
  <c r="D999" i="539"/>
  <c r="C999" i="539"/>
  <c r="B999" i="539"/>
  <c r="I998" i="539"/>
  <c r="H998" i="539"/>
  <c r="G998" i="539"/>
  <c r="F998" i="539"/>
  <c r="E998" i="539"/>
  <c r="D998" i="539"/>
  <c r="C998" i="539"/>
  <c r="B998" i="539"/>
  <c r="I997" i="539"/>
  <c r="H997" i="539"/>
  <c r="G997" i="539"/>
  <c r="F997" i="539"/>
  <c r="E997" i="539"/>
  <c r="D997" i="539"/>
  <c r="C997" i="539"/>
  <c r="B997" i="539"/>
  <c r="I996" i="539"/>
  <c r="H996" i="539"/>
  <c r="G996" i="539"/>
  <c r="F996" i="539"/>
  <c r="E996" i="539"/>
  <c r="D996" i="539"/>
  <c r="C996" i="539"/>
  <c r="B996" i="539"/>
  <c r="I995" i="539"/>
  <c r="H995" i="539"/>
  <c r="G995" i="539"/>
  <c r="F995" i="539"/>
  <c r="E995" i="539"/>
  <c r="D995" i="539"/>
  <c r="C995" i="539"/>
  <c r="B995" i="539"/>
  <c r="I994" i="539"/>
  <c r="H994" i="539"/>
  <c r="G994" i="539"/>
  <c r="F994" i="539"/>
  <c r="E994" i="539"/>
  <c r="D994" i="539"/>
  <c r="C994" i="539"/>
  <c r="B994" i="539"/>
  <c r="I993" i="539"/>
  <c r="H993" i="539"/>
  <c r="G993" i="539"/>
  <c r="F993" i="539"/>
  <c r="E993" i="539"/>
  <c r="D993" i="539"/>
  <c r="C993" i="539"/>
  <c r="B993" i="539"/>
  <c r="I992" i="539"/>
  <c r="H992" i="539"/>
  <c r="G992" i="539"/>
  <c r="F992" i="539"/>
  <c r="E992" i="539"/>
  <c r="D992" i="539"/>
  <c r="C992" i="539"/>
  <c r="B992" i="539"/>
  <c r="I991" i="539"/>
  <c r="H991" i="539"/>
  <c r="G991" i="539"/>
  <c r="F991" i="539"/>
  <c r="E991" i="539"/>
  <c r="D991" i="539"/>
  <c r="C991" i="539"/>
  <c r="B991" i="539"/>
  <c r="I990" i="539"/>
  <c r="H990" i="539"/>
  <c r="G990" i="539"/>
  <c r="F990" i="539"/>
  <c r="E990" i="539"/>
  <c r="D990" i="539"/>
  <c r="C990" i="539"/>
  <c r="B990" i="539"/>
  <c r="I989" i="539"/>
  <c r="H989" i="539"/>
  <c r="G989" i="539"/>
  <c r="F989" i="539"/>
  <c r="E989" i="539"/>
  <c r="D989" i="539"/>
  <c r="C989" i="539"/>
  <c r="B989" i="539"/>
  <c r="I988" i="539"/>
  <c r="H988" i="539"/>
  <c r="G988" i="539"/>
  <c r="F988" i="539"/>
  <c r="E988" i="539"/>
  <c r="D988" i="539"/>
  <c r="C988" i="539"/>
  <c r="B988" i="539"/>
  <c r="I987" i="539"/>
  <c r="H987" i="539"/>
  <c r="G987" i="539"/>
  <c r="F987" i="539"/>
  <c r="E987" i="539"/>
  <c r="D987" i="539"/>
  <c r="C987" i="539"/>
  <c r="B987" i="539"/>
  <c r="I986" i="539"/>
  <c r="H986" i="539"/>
  <c r="G986" i="539"/>
  <c r="F986" i="539"/>
  <c r="E986" i="539"/>
  <c r="D986" i="539"/>
  <c r="C986" i="539"/>
  <c r="B986" i="539"/>
  <c r="I985" i="539"/>
  <c r="H985" i="539"/>
  <c r="G985" i="539"/>
  <c r="F985" i="539"/>
  <c r="E985" i="539"/>
  <c r="D985" i="539"/>
  <c r="C985" i="539"/>
  <c r="B985" i="539"/>
  <c r="I984" i="539"/>
  <c r="H984" i="539"/>
  <c r="G984" i="539"/>
  <c r="F984" i="539"/>
  <c r="E984" i="539"/>
  <c r="D984" i="539"/>
  <c r="C984" i="539"/>
  <c r="B984" i="539"/>
  <c r="I983" i="539"/>
  <c r="H983" i="539"/>
  <c r="G983" i="539"/>
  <c r="F983" i="539"/>
  <c r="E983" i="539"/>
  <c r="D983" i="539"/>
  <c r="C983" i="539"/>
  <c r="B983" i="539"/>
  <c r="I982" i="539"/>
  <c r="H982" i="539"/>
  <c r="G982" i="539"/>
  <c r="F982" i="539"/>
  <c r="E982" i="539"/>
  <c r="D982" i="539"/>
  <c r="C982" i="539"/>
  <c r="B982" i="539"/>
  <c r="I981" i="539"/>
  <c r="H981" i="539"/>
  <c r="G981" i="539"/>
  <c r="F981" i="539"/>
  <c r="E981" i="539"/>
  <c r="D981" i="539"/>
  <c r="C981" i="539"/>
  <c r="B981" i="539"/>
  <c r="I980" i="539"/>
  <c r="H980" i="539"/>
  <c r="G980" i="539"/>
  <c r="F980" i="539"/>
  <c r="E980" i="539"/>
  <c r="D980" i="539"/>
  <c r="C980" i="539"/>
  <c r="B980" i="539"/>
  <c r="I979" i="539"/>
  <c r="H979" i="539"/>
  <c r="G979" i="539"/>
  <c r="F979" i="539"/>
  <c r="E979" i="539"/>
  <c r="D979" i="539"/>
  <c r="C979" i="539"/>
  <c r="B979" i="539"/>
  <c r="I978" i="539"/>
  <c r="H978" i="539"/>
  <c r="G978" i="539"/>
  <c r="F978" i="539"/>
  <c r="E978" i="539"/>
  <c r="D978" i="539"/>
  <c r="C978" i="539"/>
  <c r="B978" i="539"/>
  <c r="I977" i="539"/>
  <c r="H977" i="539"/>
  <c r="G977" i="539"/>
  <c r="F977" i="539"/>
  <c r="E977" i="539"/>
  <c r="D977" i="539"/>
  <c r="C977" i="539"/>
  <c r="B977" i="539"/>
  <c r="I976" i="539"/>
  <c r="H976" i="539"/>
  <c r="G976" i="539"/>
  <c r="F976" i="539"/>
  <c r="E976" i="539"/>
  <c r="D976" i="539"/>
  <c r="C976" i="539"/>
  <c r="B976" i="539"/>
  <c r="I975" i="539"/>
  <c r="H975" i="539"/>
  <c r="G975" i="539"/>
  <c r="F975" i="539"/>
  <c r="E975" i="539"/>
  <c r="D975" i="539"/>
  <c r="C975" i="539"/>
  <c r="B975" i="539"/>
  <c r="I974" i="539"/>
  <c r="H974" i="539"/>
  <c r="G974" i="539"/>
  <c r="F974" i="539"/>
  <c r="E974" i="539"/>
  <c r="D974" i="539"/>
  <c r="C974" i="539"/>
  <c r="B974" i="539"/>
  <c r="I973" i="539"/>
  <c r="H973" i="539"/>
  <c r="G973" i="539"/>
  <c r="F973" i="539"/>
  <c r="E973" i="539"/>
  <c r="D973" i="539"/>
  <c r="C973" i="539"/>
  <c r="B973" i="539"/>
  <c r="I972" i="539"/>
  <c r="H972" i="539"/>
  <c r="G972" i="539"/>
  <c r="F972" i="539"/>
  <c r="E972" i="539"/>
  <c r="D972" i="539"/>
  <c r="C972" i="539"/>
  <c r="B972" i="539"/>
  <c r="I971" i="539"/>
  <c r="H971" i="539"/>
  <c r="G971" i="539"/>
  <c r="F971" i="539"/>
  <c r="E971" i="539"/>
  <c r="D971" i="539"/>
  <c r="C971" i="539"/>
  <c r="B971" i="539"/>
  <c r="I970" i="539"/>
  <c r="H970" i="539"/>
  <c r="G970" i="539"/>
  <c r="F970" i="539"/>
  <c r="E970" i="539"/>
  <c r="D970" i="539"/>
  <c r="C970" i="539"/>
  <c r="B970" i="539"/>
  <c r="I969" i="539"/>
  <c r="H969" i="539"/>
  <c r="G969" i="539"/>
  <c r="F969" i="539"/>
  <c r="E969" i="539"/>
  <c r="D969" i="539"/>
  <c r="C969" i="539"/>
  <c r="B969" i="539"/>
  <c r="I968" i="539"/>
  <c r="H968" i="539"/>
  <c r="G968" i="539"/>
  <c r="F968" i="539"/>
  <c r="E968" i="539"/>
  <c r="D968" i="539"/>
  <c r="C968" i="539"/>
  <c r="B968" i="539"/>
  <c r="I967" i="539"/>
  <c r="H967" i="539"/>
  <c r="G967" i="539"/>
  <c r="F967" i="539"/>
  <c r="E967" i="539"/>
  <c r="D967" i="539"/>
  <c r="C967" i="539"/>
  <c r="B967" i="539"/>
  <c r="I966" i="539"/>
  <c r="H966" i="539"/>
  <c r="G966" i="539"/>
  <c r="F966" i="539"/>
  <c r="E966" i="539"/>
  <c r="D966" i="539"/>
  <c r="C966" i="539"/>
  <c r="B966" i="539"/>
  <c r="I965" i="539"/>
  <c r="H965" i="539"/>
  <c r="G965" i="539"/>
  <c r="F965" i="539"/>
  <c r="E965" i="539"/>
  <c r="D965" i="539"/>
  <c r="C965" i="539"/>
  <c r="B965" i="539"/>
  <c r="I964" i="539"/>
  <c r="H964" i="539"/>
  <c r="G964" i="539"/>
  <c r="F964" i="539"/>
  <c r="E964" i="539"/>
  <c r="D964" i="539"/>
  <c r="C964" i="539"/>
  <c r="B964" i="539"/>
  <c r="I963" i="539"/>
  <c r="H963" i="539"/>
  <c r="G963" i="539"/>
  <c r="F963" i="539"/>
  <c r="E963" i="539"/>
  <c r="D963" i="539"/>
  <c r="C963" i="539"/>
  <c r="B963" i="539"/>
  <c r="I962" i="539"/>
  <c r="H962" i="539"/>
  <c r="G962" i="539"/>
  <c r="F962" i="539"/>
  <c r="E962" i="539"/>
  <c r="D962" i="539"/>
  <c r="C962" i="539"/>
  <c r="B962" i="539"/>
  <c r="I961" i="539"/>
  <c r="H961" i="539"/>
  <c r="G961" i="539"/>
  <c r="F961" i="539"/>
  <c r="E961" i="539"/>
  <c r="D961" i="539"/>
  <c r="C961" i="539"/>
  <c r="B961" i="539"/>
  <c r="I960" i="539"/>
  <c r="H960" i="539"/>
  <c r="G960" i="539"/>
  <c r="F960" i="539"/>
  <c r="E960" i="539"/>
  <c r="D960" i="539"/>
  <c r="C960" i="539"/>
  <c r="B960" i="539"/>
  <c r="I959" i="539"/>
  <c r="H959" i="539"/>
  <c r="G959" i="539"/>
  <c r="F959" i="539"/>
  <c r="E959" i="539"/>
  <c r="D959" i="539"/>
  <c r="C959" i="539"/>
  <c r="B959" i="539"/>
  <c r="I958" i="539"/>
  <c r="H958" i="539"/>
  <c r="G958" i="539"/>
  <c r="F958" i="539"/>
  <c r="E958" i="539"/>
  <c r="D958" i="539"/>
  <c r="C958" i="539"/>
  <c r="B958" i="539"/>
  <c r="I957" i="539"/>
  <c r="H957" i="539"/>
  <c r="G957" i="539"/>
  <c r="F957" i="539"/>
  <c r="E957" i="539"/>
  <c r="D957" i="539"/>
  <c r="C957" i="539"/>
  <c r="B957" i="539"/>
  <c r="I956" i="539"/>
  <c r="H956" i="539"/>
  <c r="G956" i="539"/>
  <c r="F956" i="539"/>
  <c r="E956" i="539"/>
  <c r="D956" i="539"/>
  <c r="C956" i="539"/>
  <c r="B956" i="539"/>
  <c r="I955" i="539"/>
  <c r="H955" i="539"/>
  <c r="G955" i="539"/>
  <c r="F955" i="539"/>
  <c r="E955" i="539"/>
  <c r="D955" i="539"/>
  <c r="C955" i="539"/>
  <c r="B955" i="539"/>
  <c r="I954" i="539"/>
  <c r="H954" i="539"/>
  <c r="G954" i="539"/>
  <c r="F954" i="539"/>
  <c r="E954" i="539"/>
  <c r="D954" i="539"/>
  <c r="C954" i="539"/>
  <c r="B954" i="539"/>
  <c r="I953" i="539"/>
  <c r="H953" i="539"/>
  <c r="G953" i="539"/>
  <c r="F953" i="539"/>
  <c r="E953" i="539"/>
  <c r="D953" i="539"/>
  <c r="C953" i="539"/>
  <c r="B953" i="539"/>
  <c r="I952" i="539"/>
  <c r="H952" i="539"/>
  <c r="G952" i="539"/>
  <c r="F952" i="539"/>
  <c r="E952" i="539"/>
  <c r="D952" i="539"/>
  <c r="C952" i="539"/>
  <c r="B952" i="539"/>
  <c r="I951" i="539"/>
  <c r="H951" i="539"/>
  <c r="G951" i="539"/>
  <c r="F951" i="539"/>
  <c r="E951" i="539"/>
  <c r="D951" i="539"/>
  <c r="C951" i="539"/>
  <c r="B951" i="539"/>
  <c r="I950" i="539"/>
  <c r="H950" i="539"/>
  <c r="G950" i="539"/>
  <c r="F950" i="539"/>
  <c r="E950" i="539"/>
  <c r="D950" i="539"/>
  <c r="C950" i="539"/>
  <c r="B950" i="539"/>
  <c r="I949" i="539"/>
  <c r="H949" i="539"/>
  <c r="G949" i="539"/>
  <c r="F949" i="539"/>
  <c r="E949" i="539"/>
  <c r="D949" i="539"/>
  <c r="C949" i="539"/>
  <c r="B949" i="539"/>
  <c r="I948" i="539"/>
  <c r="H948" i="539"/>
  <c r="G948" i="539"/>
  <c r="F948" i="539"/>
  <c r="E948" i="539"/>
  <c r="D948" i="539"/>
  <c r="C948" i="539"/>
  <c r="B948" i="539"/>
  <c r="I947" i="539"/>
  <c r="H947" i="539"/>
  <c r="G947" i="539"/>
  <c r="F947" i="539"/>
  <c r="E947" i="539"/>
  <c r="D947" i="539"/>
  <c r="C947" i="539"/>
  <c r="B947" i="539"/>
  <c r="I946" i="539"/>
  <c r="H946" i="539"/>
  <c r="G946" i="539"/>
  <c r="F946" i="539"/>
  <c r="E946" i="539"/>
  <c r="D946" i="539"/>
  <c r="C946" i="539"/>
  <c r="B946" i="539"/>
  <c r="I945" i="539"/>
  <c r="H945" i="539"/>
  <c r="G945" i="539"/>
  <c r="F945" i="539"/>
  <c r="E945" i="539"/>
  <c r="D945" i="539"/>
  <c r="C945" i="539"/>
  <c r="B945" i="539"/>
  <c r="I944" i="539"/>
  <c r="H944" i="539"/>
  <c r="G944" i="539"/>
  <c r="F944" i="539"/>
  <c r="E944" i="539"/>
  <c r="D944" i="539"/>
  <c r="C944" i="539"/>
  <c r="B944" i="539"/>
  <c r="I943" i="539"/>
  <c r="H943" i="539"/>
  <c r="G943" i="539"/>
  <c r="F943" i="539"/>
  <c r="E943" i="539"/>
  <c r="D943" i="539"/>
  <c r="C943" i="539"/>
  <c r="B943" i="539"/>
  <c r="I942" i="539"/>
  <c r="H942" i="539"/>
  <c r="G942" i="539"/>
  <c r="F942" i="539"/>
  <c r="E942" i="539"/>
  <c r="D942" i="539"/>
  <c r="C942" i="539"/>
  <c r="B942" i="539"/>
  <c r="I941" i="539"/>
  <c r="H941" i="539"/>
  <c r="G941" i="539"/>
  <c r="F941" i="539"/>
  <c r="E941" i="539"/>
  <c r="D941" i="539"/>
  <c r="C941" i="539"/>
  <c r="B941" i="539"/>
  <c r="I940" i="539"/>
  <c r="H940" i="539"/>
  <c r="G940" i="539"/>
  <c r="F940" i="539"/>
  <c r="E940" i="539"/>
  <c r="D940" i="539"/>
  <c r="C940" i="539"/>
  <c r="B940" i="539"/>
  <c r="I939" i="539"/>
  <c r="H939" i="539"/>
  <c r="G939" i="539"/>
  <c r="F939" i="539"/>
  <c r="E939" i="539"/>
  <c r="D939" i="539"/>
  <c r="C939" i="539"/>
  <c r="B939" i="539"/>
  <c r="I938" i="539"/>
  <c r="H938" i="539"/>
  <c r="G938" i="539"/>
  <c r="F938" i="539"/>
  <c r="E938" i="539"/>
  <c r="D938" i="539"/>
  <c r="C938" i="539"/>
  <c r="B938" i="539"/>
  <c r="I937" i="539"/>
  <c r="H937" i="539"/>
  <c r="G937" i="539"/>
  <c r="F937" i="539"/>
  <c r="E937" i="539"/>
  <c r="D937" i="539"/>
  <c r="C937" i="539"/>
  <c r="B937" i="539"/>
  <c r="I936" i="539"/>
  <c r="H936" i="539"/>
  <c r="G936" i="539"/>
  <c r="F936" i="539"/>
  <c r="E936" i="539"/>
  <c r="D936" i="539"/>
  <c r="C936" i="539"/>
  <c r="B936" i="539"/>
  <c r="I935" i="539"/>
  <c r="H935" i="539"/>
  <c r="G935" i="539"/>
  <c r="F935" i="539"/>
  <c r="E935" i="539"/>
  <c r="D935" i="539"/>
  <c r="C935" i="539"/>
  <c r="B935" i="539"/>
  <c r="I934" i="539"/>
  <c r="H934" i="539"/>
  <c r="G934" i="539"/>
  <c r="F934" i="539"/>
  <c r="E934" i="539"/>
  <c r="D934" i="539"/>
  <c r="C934" i="539"/>
  <c r="B934" i="539"/>
  <c r="I933" i="539"/>
  <c r="H933" i="539"/>
  <c r="G933" i="539"/>
  <c r="F933" i="539"/>
  <c r="E933" i="539"/>
  <c r="D933" i="539"/>
  <c r="C933" i="539"/>
  <c r="B933" i="539"/>
  <c r="I932" i="539"/>
  <c r="H932" i="539"/>
  <c r="G932" i="539"/>
  <c r="F932" i="539"/>
  <c r="E932" i="539"/>
  <c r="D932" i="539"/>
  <c r="C932" i="539"/>
  <c r="B932" i="539"/>
  <c r="I931" i="539"/>
  <c r="H931" i="539"/>
  <c r="G931" i="539"/>
  <c r="F931" i="539"/>
  <c r="E931" i="539"/>
  <c r="D931" i="539"/>
  <c r="C931" i="539"/>
  <c r="B931" i="539"/>
  <c r="I930" i="539"/>
  <c r="H930" i="539"/>
  <c r="G930" i="539"/>
  <c r="F930" i="539"/>
  <c r="E930" i="539"/>
  <c r="D930" i="539"/>
  <c r="C930" i="539"/>
  <c r="B930" i="539"/>
  <c r="I929" i="539"/>
  <c r="H929" i="539"/>
  <c r="G929" i="539"/>
  <c r="F929" i="539"/>
  <c r="E929" i="539"/>
  <c r="D929" i="539"/>
  <c r="C929" i="539"/>
  <c r="B929" i="539"/>
  <c r="I928" i="539"/>
  <c r="H928" i="539"/>
  <c r="G928" i="539"/>
  <c r="F928" i="539"/>
  <c r="E928" i="539"/>
  <c r="D928" i="539"/>
  <c r="C928" i="539"/>
  <c r="B928" i="539"/>
  <c r="I927" i="539"/>
  <c r="H927" i="539"/>
  <c r="G927" i="539"/>
  <c r="F927" i="539"/>
  <c r="E927" i="539"/>
  <c r="D927" i="539"/>
  <c r="C927" i="539"/>
  <c r="B927" i="539"/>
  <c r="I926" i="539"/>
  <c r="H926" i="539"/>
  <c r="G926" i="539"/>
  <c r="F926" i="539"/>
  <c r="E926" i="539"/>
  <c r="D926" i="539"/>
  <c r="C926" i="539"/>
  <c r="B926" i="539"/>
  <c r="I925" i="539"/>
  <c r="H925" i="539"/>
  <c r="G925" i="539"/>
  <c r="F925" i="539"/>
  <c r="E925" i="539"/>
  <c r="D925" i="539"/>
  <c r="C925" i="539"/>
  <c r="B925" i="539"/>
  <c r="I924" i="539"/>
  <c r="H924" i="539"/>
  <c r="G924" i="539"/>
  <c r="F924" i="539"/>
  <c r="E924" i="539"/>
  <c r="D924" i="539"/>
  <c r="C924" i="539"/>
  <c r="B924" i="539"/>
  <c r="I923" i="539"/>
  <c r="H923" i="539"/>
  <c r="G923" i="539"/>
  <c r="F923" i="539"/>
  <c r="E923" i="539"/>
  <c r="D923" i="539"/>
  <c r="C923" i="539"/>
  <c r="B923" i="539"/>
  <c r="I922" i="539"/>
  <c r="H922" i="539"/>
  <c r="G922" i="539"/>
  <c r="F922" i="539"/>
  <c r="E922" i="539"/>
  <c r="D922" i="539"/>
  <c r="C922" i="539"/>
  <c r="B922" i="539"/>
  <c r="I921" i="539"/>
  <c r="H921" i="539"/>
  <c r="G921" i="539"/>
  <c r="F921" i="539"/>
  <c r="E921" i="539"/>
  <c r="D921" i="539"/>
  <c r="C921" i="539"/>
  <c r="B921" i="539"/>
  <c r="I920" i="539"/>
  <c r="H920" i="539"/>
  <c r="G920" i="539"/>
  <c r="F920" i="539"/>
  <c r="E920" i="539"/>
  <c r="D920" i="539"/>
  <c r="C920" i="539"/>
  <c r="B920" i="539"/>
  <c r="I919" i="539"/>
  <c r="H919" i="539"/>
  <c r="G919" i="539"/>
  <c r="F919" i="539"/>
  <c r="E919" i="539"/>
  <c r="D919" i="539"/>
  <c r="C919" i="539"/>
  <c r="B919" i="539"/>
  <c r="I918" i="539"/>
  <c r="H918" i="539"/>
  <c r="G918" i="539"/>
  <c r="F918" i="539"/>
  <c r="E918" i="539"/>
  <c r="D918" i="539"/>
  <c r="C918" i="539"/>
  <c r="B918" i="539"/>
  <c r="I917" i="539"/>
  <c r="H917" i="539"/>
  <c r="G917" i="539"/>
  <c r="F917" i="539"/>
  <c r="E917" i="539"/>
  <c r="D917" i="539"/>
  <c r="C917" i="539"/>
  <c r="B917" i="539"/>
  <c r="I916" i="539"/>
  <c r="H916" i="539"/>
  <c r="G916" i="539"/>
  <c r="F916" i="539"/>
  <c r="E916" i="539"/>
  <c r="D916" i="539"/>
  <c r="C916" i="539"/>
  <c r="B916" i="539"/>
  <c r="I915" i="539"/>
  <c r="H915" i="539"/>
  <c r="G915" i="539"/>
  <c r="F915" i="539"/>
  <c r="E915" i="539"/>
  <c r="D915" i="539"/>
  <c r="C915" i="539"/>
  <c r="B915" i="539"/>
  <c r="I914" i="539"/>
  <c r="H914" i="539"/>
  <c r="G914" i="539"/>
  <c r="F914" i="539"/>
  <c r="E914" i="539"/>
  <c r="D914" i="539"/>
  <c r="C914" i="539"/>
  <c r="B914" i="539"/>
  <c r="I913" i="539"/>
  <c r="H913" i="539"/>
  <c r="G913" i="539"/>
  <c r="F913" i="539"/>
  <c r="E913" i="539"/>
  <c r="D913" i="539"/>
  <c r="C913" i="539"/>
  <c r="B913" i="539"/>
  <c r="I912" i="539"/>
  <c r="H912" i="539"/>
  <c r="G912" i="539"/>
  <c r="F912" i="539"/>
  <c r="E912" i="539"/>
  <c r="D912" i="539"/>
  <c r="C912" i="539"/>
  <c r="B912" i="539"/>
  <c r="I911" i="539"/>
  <c r="H911" i="539"/>
  <c r="G911" i="539"/>
  <c r="F911" i="539"/>
  <c r="E911" i="539"/>
  <c r="D911" i="539"/>
  <c r="C911" i="539"/>
  <c r="B911" i="539"/>
  <c r="I910" i="539"/>
  <c r="H910" i="539"/>
  <c r="G910" i="539"/>
  <c r="F910" i="539"/>
  <c r="E910" i="539"/>
  <c r="D910" i="539"/>
  <c r="C910" i="539"/>
  <c r="B910" i="539"/>
  <c r="I909" i="539"/>
  <c r="H909" i="539"/>
  <c r="G909" i="539"/>
  <c r="F909" i="539"/>
  <c r="E909" i="539"/>
  <c r="D909" i="539"/>
  <c r="C909" i="539"/>
  <c r="B909" i="539"/>
  <c r="I908" i="539"/>
  <c r="H908" i="539"/>
  <c r="G908" i="539"/>
  <c r="F908" i="539"/>
  <c r="E908" i="539"/>
  <c r="D908" i="539"/>
  <c r="C908" i="539"/>
  <c r="B908" i="539"/>
  <c r="I907" i="539"/>
  <c r="H907" i="539"/>
  <c r="G907" i="539"/>
  <c r="F907" i="539"/>
  <c r="E907" i="539"/>
  <c r="D907" i="539"/>
  <c r="C907" i="539"/>
  <c r="B907" i="539"/>
  <c r="I906" i="539"/>
  <c r="H906" i="539"/>
  <c r="G906" i="539"/>
  <c r="F906" i="539"/>
  <c r="E906" i="539"/>
  <c r="D906" i="539"/>
  <c r="C906" i="539"/>
  <c r="B906" i="539"/>
  <c r="I905" i="539"/>
  <c r="H905" i="539"/>
  <c r="G905" i="539"/>
  <c r="F905" i="539"/>
  <c r="E905" i="539"/>
  <c r="D905" i="539"/>
  <c r="C905" i="539"/>
  <c r="B905" i="539"/>
  <c r="I904" i="539"/>
  <c r="H904" i="539"/>
  <c r="G904" i="539"/>
  <c r="F904" i="539"/>
  <c r="E904" i="539"/>
  <c r="D904" i="539"/>
  <c r="C904" i="539"/>
  <c r="B904" i="539"/>
  <c r="I903" i="539"/>
  <c r="H903" i="539"/>
  <c r="G903" i="539"/>
  <c r="F903" i="539"/>
  <c r="E903" i="539"/>
  <c r="D903" i="539"/>
  <c r="C903" i="539"/>
  <c r="B903" i="539"/>
  <c r="I902" i="539"/>
  <c r="H902" i="539"/>
  <c r="G902" i="539"/>
  <c r="F902" i="539"/>
  <c r="E902" i="539"/>
  <c r="D902" i="539"/>
  <c r="C902" i="539"/>
  <c r="B902" i="539"/>
  <c r="I901" i="539"/>
  <c r="H901" i="539"/>
  <c r="G901" i="539"/>
  <c r="F901" i="539"/>
  <c r="E901" i="539"/>
  <c r="D901" i="539"/>
  <c r="C901" i="539"/>
  <c r="B901" i="539"/>
  <c r="I900" i="539"/>
  <c r="H900" i="539"/>
  <c r="G900" i="539"/>
  <c r="F900" i="539"/>
  <c r="E900" i="539"/>
  <c r="D900" i="539"/>
  <c r="C900" i="539"/>
  <c r="B900" i="539"/>
  <c r="I899" i="539"/>
  <c r="H899" i="539"/>
  <c r="G899" i="539"/>
  <c r="F899" i="539"/>
  <c r="E899" i="539"/>
  <c r="D899" i="539"/>
  <c r="C899" i="539"/>
  <c r="B899" i="539"/>
  <c r="I898" i="539"/>
  <c r="H898" i="539"/>
  <c r="G898" i="539"/>
  <c r="F898" i="539"/>
  <c r="E898" i="539"/>
  <c r="D898" i="539"/>
  <c r="C898" i="539"/>
  <c r="B898" i="539"/>
  <c r="I897" i="539"/>
  <c r="H897" i="539"/>
  <c r="G897" i="539"/>
  <c r="F897" i="539"/>
  <c r="E897" i="539"/>
  <c r="D897" i="539"/>
  <c r="C897" i="539"/>
  <c r="B897" i="539"/>
  <c r="I896" i="539"/>
  <c r="H896" i="539"/>
  <c r="G896" i="539"/>
  <c r="F896" i="539"/>
  <c r="E896" i="539"/>
  <c r="D896" i="539"/>
  <c r="C896" i="539"/>
  <c r="B896" i="539"/>
  <c r="I895" i="539"/>
  <c r="H895" i="539"/>
  <c r="G895" i="539"/>
  <c r="F895" i="539"/>
  <c r="E895" i="539"/>
  <c r="D895" i="539"/>
  <c r="C895" i="539"/>
  <c r="B895" i="539"/>
  <c r="I894" i="539"/>
  <c r="H894" i="539"/>
  <c r="G894" i="539"/>
  <c r="F894" i="539"/>
  <c r="E894" i="539"/>
  <c r="D894" i="539"/>
  <c r="C894" i="539"/>
  <c r="B894" i="539"/>
  <c r="I893" i="539"/>
  <c r="H893" i="539"/>
  <c r="G893" i="539"/>
  <c r="F893" i="539"/>
  <c r="E893" i="539"/>
  <c r="D893" i="539"/>
  <c r="C893" i="539"/>
  <c r="B893" i="539"/>
  <c r="I892" i="539"/>
  <c r="H892" i="539"/>
  <c r="G892" i="539"/>
  <c r="F892" i="539"/>
  <c r="E892" i="539"/>
  <c r="D892" i="539"/>
  <c r="C892" i="539"/>
  <c r="B892" i="539"/>
  <c r="I891" i="539"/>
  <c r="H891" i="539"/>
  <c r="G891" i="539"/>
  <c r="F891" i="539"/>
  <c r="E891" i="539"/>
  <c r="D891" i="539"/>
  <c r="C891" i="539"/>
  <c r="B891" i="539"/>
  <c r="I890" i="539"/>
  <c r="H890" i="539"/>
  <c r="G890" i="539"/>
  <c r="F890" i="539"/>
  <c r="E890" i="539"/>
  <c r="D890" i="539"/>
  <c r="C890" i="539"/>
  <c r="B890" i="539"/>
  <c r="I889" i="539"/>
  <c r="H889" i="539"/>
  <c r="G889" i="539"/>
  <c r="F889" i="539"/>
  <c r="E889" i="539"/>
  <c r="D889" i="539"/>
  <c r="C889" i="539"/>
  <c r="B889" i="539"/>
  <c r="I888" i="539"/>
  <c r="H888" i="539"/>
  <c r="G888" i="539"/>
  <c r="F888" i="539"/>
  <c r="E888" i="539"/>
  <c r="D888" i="539"/>
  <c r="C888" i="539"/>
  <c r="B888" i="539"/>
  <c r="I887" i="539"/>
  <c r="H887" i="539"/>
  <c r="G887" i="539"/>
  <c r="F887" i="539"/>
  <c r="E887" i="539"/>
  <c r="D887" i="539"/>
  <c r="C887" i="539"/>
  <c r="B887" i="539"/>
  <c r="I886" i="539"/>
  <c r="H886" i="539"/>
  <c r="G886" i="539"/>
  <c r="F886" i="539"/>
  <c r="E886" i="539"/>
  <c r="D886" i="539"/>
  <c r="C886" i="539"/>
  <c r="B886" i="539"/>
  <c r="I885" i="539"/>
  <c r="H885" i="539"/>
  <c r="G885" i="539"/>
  <c r="F885" i="539"/>
  <c r="E885" i="539"/>
  <c r="D885" i="539"/>
  <c r="C885" i="539"/>
  <c r="B885" i="539"/>
  <c r="I884" i="539"/>
  <c r="H884" i="539"/>
  <c r="G884" i="539"/>
  <c r="F884" i="539"/>
  <c r="E884" i="539"/>
  <c r="D884" i="539"/>
  <c r="C884" i="539"/>
  <c r="B884" i="539"/>
  <c r="I883" i="539"/>
  <c r="H883" i="539"/>
  <c r="G883" i="539"/>
  <c r="F883" i="539"/>
  <c r="E883" i="539"/>
  <c r="D883" i="539"/>
  <c r="C883" i="539"/>
  <c r="B883" i="539"/>
  <c r="I882" i="539"/>
  <c r="H882" i="539"/>
  <c r="G882" i="539"/>
  <c r="F882" i="539"/>
  <c r="E882" i="539"/>
  <c r="D882" i="539"/>
  <c r="C882" i="539"/>
  <c r="B882" i="539"/>
  <c r="I881" i="539"/>
  <c r="H881" i="539"/>
  <c r="G881" i="539"/>
  <c r="F881" i="539"/>
  <c r="E881" i="539"/>
  <c r="D881" i="539"/>
  <c r="C881" i="539"/>
  <c r="B881" i="539"/>
  <c r="I880" i="539"/>
  <c r="H880" i="539"/>
  <c r="G880" i="539"/>
  <c r="F880" i="539"/>
  <c r="E880" i="539"/>
  <c r="D880" i="539"/>
  <c r="C880" i="539"/>
  <c r="B880" i="539"/>
  <c r="I879" i="539"/>
  <c r="H879" i="539"/>
  <c r="G879" i="539"/>
  <c r="F879" i="539"/>
  <c r="E879" i="539"/>
  <c r="D879" i="539"/>
  <c r="C879" i="539"/>
  <c r="B879" i="539"/>
  <c r="I878" i="539"/>
  <c r="H878" i="539"/>
  <c r="G878" i="539"/>
  <c r="F878" i="539"/>
  <c r="E878" i="539"/>
  <c r="D878" i="539"/>
  <c r="C878" i="539"/>
  <c r="B878" i="539"/>
  <c r="I877" i="539"/>
  <c r="H877" i="539"/>
  <c r="G877" i="539"/>
  <c r="F877" i="539"/>
  <c r="E877" i="539"/>
  <c r="D877" i="539"/>
  <c r="C877" i="539"/>
  <c r="B877" i="539"/>
  <c r="I876" i="539"/>
  <c r="H876" i="539"/>
  <c r="G876" i="539"/>
  <c r="F876" i="539"/>
  <c r="E876" i="539"/>
  <c r="D876" i="539"/>
  <c r="C876" i="539"/>
  <c r="B876" i="539"/>
  <c r="I875" i="539"/>
  <c r="H875" i="539"/>
  <c r="G875" i="539"/>
  <c r="F875" i="539"/>
  <c r="E875" i="539"/>
  <c r="D875" i="539"/>
  <c r="C875" i="539"/>
  <c r="B875" i="539"/>
  <c r="I874" i="539"/>
  <c r="H874" i="539"/>
  <c r="G874" i="539"/>
  <c r="F874" i="539"/>
  <c r="E874" i="539"/>
  <c r="D874" i="539"/>
  <c r="C874" i="539"/>
  <c r="B874" i="539"/>
  <c r="I873" i="539"/>
  <c r="H873" i="539"/>
  <c r="G873" i="539"/>
  <c r="F873" i="539"/>
  <c r="E873" i="539"/>
  <c r="D873" i="539"/>
  <c r="C873" i="539"/>
  <c r="B873" i="539"/>
  <c r="I872" i="539"/>
  <c r="H872" i="539"/>
  <c r="G872" i="539"/>
  <c r="F872" i="539"/>
  <c r="E872" i="539"/>
  <c r="D872" i="539"/>
  <c r="C872" i="539"/>
  <c r="B872" i="539"/>
  <c r="I871" i="539"/>
  <c r="H871" i="539"/>
  <c r="G871" i="539"/>
  <c r="F871" i="539"/>
  <c r="E871" i="539"/>
  <c r="D871" i="539"/>
  <c r="C871" i="539"/>
  <c r="B871" i="539"/>
  <c r="I870" i="539"/>
  <c r="H870" i="539"/>
  <c r="G870" i="539"/>
  <c r="F870" i="539"/>
  <c r="E870" i="539"/>
  <c r="D870" i="539"/>
  <c r="C870" i="539"/>
  <c r="B870" i="539"/>
  <c r="I869" i="539"/>
  <c r="H869" i="539"/>
  <c r="G869" i="539"/>
  <c r="F869" i="539"/>
  <c r="E869" i="539"/>
  <c r="D869" i="539"/>
  <c r="C869" i="539"/>
  <c r="B869" i="539"/>
  <c r="I868" i="539"/>
  <c r="H868" i="539"/>
  <c r="G868" i="539"/>
  <c r="F868" i="539"/>
  <c r="E868" i="539"/>
  <c r="D868" i="539"/>
  <c r="C868" i="539"/>
  <c r="B868" i="539"/>
  <c r="I867" i="539"/>
  <c r="H867" i="539"/>
  <c r="G867" i="539"/>
  <c r="F867" i="539"/>
  <c r="E867" i="539"/>
  <c r="D867" i="539"/>
  <c r="C867" i="539"/>
  <c r="B867" i="539"/>
  <c r="I866" i="539"/>
  <c r="H866" i="539"/>
  <c r="G866" i="539"/>
  <c r="F866" i="539"/>
  <c r="E866" i="539"/>
  <c r="D866" i="539"/>
  <c r="C866" i="539"/>
  <c r="B866" i="539"/>
  <c r="I865" i="539"/>
  <c r="H865" i="539"/>
  <c r="G865" i="539"/>
  <c r="F865" i="539"/>
  <c r="E865" i="539"/>
  <c r="D865" i="539"/>
  <c r="C865" i="539"/>
  <c r="B865" i="539"/>
  <c r="I864" i="539"/>
  <c r="H864" i="539"/>
  <c r="G864" i="539"/>
  <c r="F864" i="539"/>
  <c r="E864" i="539"/>
  <c r="D864" i="539"/>
  <c r="C864" i="539"/>
  <c r="B864" i="539"/>
  <c r="I863" i="539"/>
  <c r="H863" i="539"/>
  <c r="G863" i="539"/>
  <c r="F863" i="539"/>
  <c r="E863" i="539"/>
  <c r="D863" i="539"/>
  <c r="C863" i="539"/>
  <c r="B863" i="539"/>
  <c r="I862" i="539"/>
  <c r="H862" i="539"/>
  <c r="G862" i="539"/>
  <c r="F862" i="539"/>
  <c r="E862" i="539"/>
  <c r="D862" i="539"/>
  <c r="C862" i="539"/>
  <c r="B862" i="539"/>
  <c r="I861" i="539"/>
  <c r="H861" i="539"/>
  <c r="G861" i="539"/>
  <c r="F861" i="539"/>
  <c r="E861" i="539"/>
  <c r="D861" i="539"/>
  <c r="C861" i="539"/>
  <c r="B861" i="539"/>
  <c r="I860" i="539"/>
  <c r="H860" i="539"/>
  <c r="G860" i="539"/>
  <c r="F860" i="539"/>
  <c r="E860" i="539"/>
  <c r="D860" i="539"/>
  <c r="C860" i="539"/>
  <c r="B860" i="539"/>
  <c r="I859" i="539"/>
  <c r="H859" i="539"/>
  <c r="G859" i="539"/>
  <c r="F859" i="539"/>
  <c r="E859" i="539"/>
  <c r="D859" i="539"/>
  <c r="C859" i="539"/>
  <c r="B859" i="539"/>
  <c r="I858" i="539"/>
  <c r="H858" i="539"/>
  <c r="G858" i="539"/>
  <c r="F858" i="539"/>
  <c r="E858" i="539"/>
  <c r="D858" i="539"/>
  <c r="C858" i="539"/>
  <c r="B858" i="539"/>
  <c r="I857" i="539"/>
  <c r="H857" i="539"/>
  <c r="G857" i="539"/>
  <c r="F857" i="539"/>
  <c r="E857" i="539"/>
  <c r="D857" i="539"/>
  <c r="C857" i="539"/>
  <c r="B857" i="539"/>
  <c r="I856" i="539"/>
  <c r="H856" i="539"/>
  <c r="G856" i="539"/>
  <c r="F856" i="539"/>
  <c r="E856" i="539"/>
  <c r="D856" i="539"/>
  <c r="C856" i="539"/>
  <c r="B856" i="539"/>
  <c r="I855" i="539"/>
  <c r="H855" i="539"/>
  <c r="G855" i="539"/>
  <c r="F855" i="539"/>
  <c r="E855" i="539"/>
  <c r="D855" i="539"/>
  <c r="C855" i="539"/>
  <c r="B855" i="539"/>
  <c r="I854" i="539"/>
  <c r="H854" i="539"/>
  <c r="G854" i="539"/>
  <c r="F854" i="539"/>
  <c r="E854" i="539"/>
  <c r="D854" i="539"/>
  <c r="C854" i="539"/>
  <c r="B854" i="539"/>
  <c r="I853" i="539"/>
  <c r="H853" i="539"/>
  <c r="G853" i="539"/>
  <c r="F853" i="539"/>
  <c r="E853" i="539"/>
  <c r="D853" i="539"/>
  <c r="C853" i="539"/>
  <c r="B853" i="539"/>
  <c r="I852" i="539"/>
  <c r="H852" i="539"/>
  <c r="G852" i="539"/>
  <c r="F852" i="539"/>
  <c r="E852" i="539"/>
  <c r="D852" i="539"/>
  <c r="C852" i="539"/>
  <c r="B852" i="539"/>
  <c r="I851" i="539"/>
  <c r="H851" i="539"/>
  <c r="G851" i="539"/>
  <c r="F851" i="539"/>
  <c r="E851" i="539"/>
  <c r="D851" i="539"/>
  <c r="C851" i="539"/>
  <c r="B851" i="539"/>
  <c r="I850" i="539"/>
  <c r="H850" i="539"/>
  <c r="G850" i="539"/>
  <c r="F850" i="539"/>
  <c r="E850" i="539"/>
  <c r="D850" i="539"/>
  <c r="C850" i="539"/>
  <c r="B850" i="539"/>
  <c r="I849" i="539"/>
  <c r="H849" i="539"/>
  <c r="G849" i="539"/>
  <c r="F849" i="539"/>
  <c r="E849" i="539"/>
  <c r="D849" i="539"/>
  <c r="C849" i="539"/>
  <c r="B849" i="539"/>
  <c r="I848" i="539"/>
  <c r="H848" i="539"/>
  <c r="G848" i="539"/>
  <c r="F848" i="539"/>
  <c r="E848" i="539"/>
  <c r="D848" i="539"/>
  <c r="C848" i="539"/>
  <c r="B848" i="539"/>
  <c r="I847" i="539"/>
  <c r="H847" i="539"/>
  <c r="G847" i="539"/>
  <c r="F847" i="539"/>
  <c r="E847" i="539"/>
  <c r="D847" i="539"/>
  <c r="C847" i="539"/>
  <c r="B847" i="539"/>
  <c r="I846" i="539"/>
  <c r="H846" i="539"/>
  <c r="G846" i="539"/>
  <c r="F846" i="539"/>
  <c r="E846" i="539"/>
  <c r="D846" i="539"/>
  <c r="C846" i="539"/>
  <c r="B846" i="539"/>
  <c r="I845" i="539"/>
  <c r="H845" i="539"/>
  <c r="G845" i="539"/>
  <c r="F845" i="539"/>
  <c r="E845" i="539"/>
  <c r="D845" i="539"/>
  <c r="C845" i="539"/>
  <c r="B845" i="539"/>
  <c r="I844" i="539"/>
  <c r="H844" i="539"/>
  <c r="G844" i="539"/>
  <c r="F844" i="539"/>
  <c r="E844" i="539"/>
  <c r="D844" i="539"/>
  <c r="C844" i="539"/>
  <c r="B844" i="539"/>
  <c r="I843" i="539"/>
  <c r="H843" i="539"/>
  <c r="G843" i="539"/>
  <c r="F843" i="539"/>
  <c r="E843" i="539"/>
  <c r="D843" i="539"/>
  <c r="C843" i="539"/>
  <c r="B843" i="539"/>
  <c r="I842" i="539"/>
  <c r="H842" i="539"/>
  <c r="G842" i="539"/>
  <c r="F842" i="539"/>
  <c r="E842" i="539"/>
  <c r="D842" i="539"/>
  <c r="C842" i="539"/>
  <c r="B842" i="539"/>
  <c r="I841" i="539"/>
  <c r="H841" i="539"/>
  <c r="G841" i="539"/>
  <c r="F841" i="539"/>
  <c r="E841" i="539"/>
  <c r="D841" i="539"/>
  <c r="C841" i="539"/>
  <c r="B841" i="539"/>
  <c r="I840" i="539"/>
  <c r="H840" i="539"/>
  <c r="G840" i="539"/>
  <c r="F840" i="539"/>
  <c r="E840" i="539"/>
  <c r="D840" i="539"/>
  <c r="C840" i="539"/>
  <c r="B840" i="539"/>
  <c r="I839" i="539"/>
  <c r="H839" i="539"/>
  <c r="G839" i="539"/>
  <c r="F839" i="539"/>
  <c r="E839" i="539"/>
  <c r="D839" i="539"/>
  <c r="C839" i="539"/>
  <c r="B839" i="539"/>
  <c r="I838" i="539"/>
  <c r="H838" i="539"/>
  <c r="G838" i="539"/>
  <c r="F838" i="539"/>
  <c r="E838" i="539"/>
  <c r="D838" i="539"/>
  <c r="C838" i="539"/>
  <c r="B838" i="539"/>
  <c r="I837" i="539"/>
  <c r="H837" i="539"/>
  <c r="G837" i="539"/>
  <c r="F837" i="539"/>
  <c r="E837" i="539"/>
  <c r="D837" i="539"/>
  <c r="C837" i="539"/>
  <c r="B837" i="539"/>
  <c r="I836" i="539"/>
  <c r="H836" i="539"/>
  <c r="G836" i="539"/>
  <c r="F836" i="539"/>
  <c r="E836" i="539"/>
  <c r="D836" i="539"/>
  <c r="C836" i="539"/>
  <c r="B836" i="539"/>
  <c r="I835" i="539"/>
  <c r="H835" i="539"/>
  <c r="G835" i="539"/>
  <c r="F835" i="539"/>
  <c r="E835" i="539"/>
  <c r="D835" i="539"/>
  <c r="C835" i="539"/>
  <c r="B835" i="539"/>
  <c r="I834" i="539"/>
  <c r="H834" i="539"/>
  <c r="G834" i="539"/>
  <c r="F834" i="539"/>
  <c r="E834" i="539"/>
  <c r="D834" i="539"/>
  <c r="C834" i="539"/>
  <c r="B834" i="539"/>
  <c r="I833" i="539"/>
  <c r="H833" i="539"/>
  <c r="G833" i="539"/>
  <c r="F833" i="539"/>
  <c r="E833" i="539"/>
  <c r="D833" i="539"/>
  <c r="C833" i="539"/>
  <c r="B833" i="539"/>
  <c r="I832" i="539"/>
  <c r="H832" i="539"/>
  <c r="G832" i="539"/>
  <c r="F832" i="539"/>
  <c r="E832" i="539"/>
  <c r="D832" i="539"/>
  <c r="C832" i="539"/>
  <c r="B832" i="539"/>
  <c r="I831" i="539"/>
  <c r="H831" i="539"/>
  <c r="G831" i="539"/>
  <c r="F831" i="539"/>
  <c r="E831" i="539"/>
  <c r="D831" i="539"/>
  <c r="C831" i="539"/>
  <c r="B831" i="539"/>
  <c r="I830" i="539"/>
  <c r="H830" i="539"/>
  <c r="G830" i="539"/>
  <c r="F830" i="539"/>
  <c r="E830" i="539"/>
  <c r="D830" i="539"/>
  <c r="C830" i="539"/>
  <c r="B830" i="539"/>
  <c r="I829" i="539"/>
  <c r="H829" i="539"/>
  <c r="G829" i="539"/>
  <c r="F829" i="539"/>
  <c r="E829" i="539"/>
  <c r="D829" i="539"/>
  <c r="C829" i="539"/>
  <c r="B829" i="539"/>
  <c r="I828" i="539"/>
  <c r="H828" i="539"/>
  <c r="G828" i="539"/>
  <c r="F828" i="539"/>
  <c r="E828" i="539"/>
  <c r="D828" i="539"/>
  <c r="C828" i="539"/>
  <c r="B828" i="539"/>
  <c r="I827" i="539"/>
  <c r="H827" i="539"/>
  <c r="G827" i="539"/>
  <c r="F827" i="539"/>
  <c r="E827" i="539"/>
  <c r="D827" i="539"/>
  <c r="C827" i="539"/>
  <c r="B827" i="539"/>
  <c r="I826" i="539"/>
  <c r="H826" i="539"/>
  <c r="G826" i="539"/>
  <c r="F826" i="539"/>
  <c r="E826" i="539"/>
  <c r="D826" i="539"/>
  <c r="C826" i="539"/>
  <c r="B826" i="539"/>
  <c r="I825" i="539"/>
  <c r="H825" i="539"/>
  <c r="G825" i="539"/>
  <c r="F825" i="539"/>
  <c r="E825" i="539"/>
  <c r="D825" i="539"/>
  <c r="C825" i="539"/>
  <c r="B825" i="539"/>
  <c r="I824" i="539"/>
  <c r="H824" i="539"/>
  <c r="G824" i="539"/>
  <c r="F824" i="539"/>
  <c r="E824" i="539"/>
  <c r="D824" i="539"/>
  <c r="C824" i="539"/>
  <c r="B824" i="539"/>
  <c r="I823" i="539"/>
  <c r="H823" i="539"/>
  <c r="G823" i="539"/>
  <c r="F823" i="539"/>
  <c r="E823" i="539"/>
  <c r="D823" i="539"/>
  <c r="C823" i="539"/>
  <c r="B823" i="539"/>
  <c r="I822" i="539"/>
  <c r="H822" i="539"/>
  <c r="G822" i="539"/>
  <c r="F822" i="539"/>
  <c r="E822" i="539"/>
  <c r="D822" i="539"/>
  <c r="C822" i="539"/>
  <c r="B822" i="539"/>
  <c r="I821" i="539"/>
  <c r="H821" i="539"/>
  <c r="G821" i="539"/>
  <c r="F821" i="539"/>
  <c r="E821" i="539"/>
  <c r="D821" i="539"/>
  <c r="C821" i="539"/>
  <c r="B821" i="539"/>
  <c r="I820" i="539"/>
  <c r="H820" i="539"/>
  <c r="G820" i="539"/>
  <c r="F820" i="539"/>
  <c r="E820" i="539"/>
  <c r="D820" i="539"/>
  <c r="C820" i="539"/>
  <c r="B820" i="539"/>
  <c r="I819" i="539"/>
  <c r="H819" i="539"/>
  <c r="G819" i="539"/>
  <c r="F819" i="539"/>
  <c r="E819" i="539"/>
  <c r="D819" i="539"/>
  <c r="C819" i="539"/>
  <c r="B819" i="539"/>
  <c r="I818" i="539"/>
  <c r="H818" i="539"/>
  <c r="G818" i="539"/>
  <c r="F818" i="539"/>
  <c r="E818" i="539"/>
  <c r="D818" i="539"/>
  <c r="C818" i="539"/>
  <c r="B818" i="539"/>
  <c r="I817" i="539"/>
  <c r="H817" i="539"/>
  <c r="G817" i="539"/>
  <c r="F817" i="539"/>
  <c r="E817" i="539"/>
  <c r="D817" i="539"/>
  <c r="C817" i="539"/>
  <c r="B817" i="539"/>
  <c r="I816" i="539"/>
  <c r="H816" i="539"/>
  <c r="G816" i="539"/>
  <c r="F816" i="539"/>
  <c r="E816" i="539"/>
  <c r="D816" i="539"/>
  <c r="C816" i="539"/>
  <c r="B816" i="539"/>
  <c r="I815" i="539"/>
  <c r="H815" i="539"/>
  <c r="G815" i="539"/>
  <c r="F815" i="539"/>
  <c r="E815" i="539"/>
  <c r="D815" i="539"/>
  <c r="C815" i="539"/>
  <c r="B815" i="539"/>
  <c r="I814" i="539"/>
  <c r="H814" i="539"/>
  <c r="G814" i="539"/>
  <c r="F814" i="539"/>
  <c r="E814" i="539"/>
  <c r="D814" i="539"/>
  <c r="C814" i="539"/>
  <c r="B814" i="539"/>
  <c r="I813" i="539"/>
  <c r="H813" i="539"/>
  <c r="G813" i="539"/>
  <c r="F813" i="539"/>
  <c r="E813" i="539"/>
  <c r="D813" i="539"/>
  <c r="C813" i="539"/>
  <c r="B813" i="539"/>
  <c r="I812" i="539"/>
  <c r="H812" i="539"/>
  <c r="G812" i="539"/>
  <c r="F812" i="539"/>
  <c r="E812" i="539"/>
  <c r="D812" i="539"/>
  <c r="C812" i="539"/>
  <c r="B812" i="539"/>
  <c r="I811" i="539"/>
  <c r="H811" i="539"/>
  <c r="G811" i="539"/>
  <c r="F811" i="539"/>
  <c r="E811" i="539"/>
  <c r="D811" i="539"/>
  <c r="C811" i="539"/>
  <c r="B811" i="539"/>
  <c r="I810" i="539"/>
  <c r="H810" i="539"/>
  <c r="G810" i="539"/>
  <c r="F810" i="539"/>
  <c r="E810" i="539"/>
  <c r="D810" i="539"/>
  <c r="C810" i="539"/>
  <c r="B810" i="539"/>
  <c r="I809" i="539"/>
  <c r="H809" i="539"/>
  <c r="G809" i="539"/>
  <c r="F809" i="539"/>
  <c r="E809" i="539"/>
  <c r="D809" i="539"/>
  <c r="C809" i="539"/>
  <c r="B809" i="539"/>
  <c r="I808" i="539"/>
  <c r="H808" i="539"/>
  <c r="G808" i="539"/>
  <c r="F808" i="539"/>
  <c r="E808" i="539"/>
  <c r="D808" i="539"/>
  <c r="C808" i="539"/>
  <c r="B808" i="539"/>
  <c r="I807" i="539"/>
  <c r="H807" i="539"/>
  <c r="G807" i="539"/>
  <c r="F807" i="539"/>
  <c r="E807" i="539"/>
  <c r="D807" i="539"/>
  <c r="C807" i="539"/>
  <c r="B807" i="539"/>
  <c r="I806" i="539"/>
  <c r="H806" i="539"/>
  <c r="G806" i="539"/>
  <c r="F806" i="539"/>
  <c r="E806" i="539"/>
  <c r="D806" i="539"/>
  <c r="C806" i="539"/>
  <c r="B806" i="539"/>
  <c r="I805" i="539"/>
  <c r="H805" i="539"/>
  <c r="G805" i="539"/>
  <c r="F805" i="539"/>
  <c r="E805" i="539"/>
  <c r="D805" i="539"/>
  <c r="C805" i="539"/>
  <c r="B805" i="539"/>
  <c r="I804" i="539"/>
  <c r="H804" i="539"/>
  <c r="G804" i="539"/>
  <c r="F804" i="539"/>
  <c r="E804" i="539"/>
  <c r="D804" i="539"/>
  <c r="C804" i="539"/>
  <c r="B804" i="539"/>
  <c r="I803" i="539"/>
  <c r="H803" i="539"/>
  <c r="G803" i="539"/>
  <c r="F803" i="539"/>
  <c r="E803" i="539"/>
  <c r="D803" i="539"/>
  <c r="C803" i="539"/>
  <c r="B803" i="539"/>
  <c r="I802" i="539"/>
  <c r="H802" i="539"/>
  <c r="G802" i="539"/>
  <c r="F802" i="539"/>
  <c r="E802" i="539"/>
  <c r="D802" i="539"/>
  <c r="C802" i="539"/>
  <c r="B802" i="539"/>
  <c r="I801" i="539"/>
  <c r="H801" i="539"/>
  <c r="G801" i="539"/>
  <c r="F801" i="539"/>
  <c r="E801" i="539"/>
  <c r="D801" i="539"/>
  <c r="C801" i="539"/>
  <c r="B801" i="539"/>
  <c r="I800" i="539"/>
  <c r="H800" i="539"/>
  <c r="G800" i="539"/>
  <c r="F800" i="539"/>
  <c r="E800" i="539"/>
  <c r="D800" i="539"/>
  <c r="C800" i="539"/>
  <c r="B800" i="539"/>
  <c r="I799" i="539"/>
  <c r="H799" i="539"/>
  <c r="G799" i="539"/>
  <c r="F799" i="539"/>
  <c r="E799" i="539"/>
  <c r="D799" i="539"/>
  <c r="C799" i="539"/>
  <c r="B799" i="539"/>
  <c r="I798" i="539"/>
  <c r="H798" i="539"/>
  <c r="G798" i="539"/>
  <c r="F798" i="539"/>
  <c r="E798" i="539"/>
  <c r="D798" i="539"/>
  <c r="C798" i="539"/>
  <c r="B798" i="539"/>
  <c r="I797" i="539"/>
  <c r="H797" i="539"/>
  <c r="G797" i="539"/>
  <c r="F797" i="539"/>
  <c r="E797" i="539"/>
  <c r="D797" i="539"/>
  <c r="C797" i="539"/>
  <c r="B797" i="539"/>
  <c r="I796" i="539"/>
  <c r="H796" i="539"/>
  <c r="G796" i="539"/>
  <c r="F796" i="539"/>
  <c r="E796" i="539"/>
  <c r="D796" i="539"/>
  <c r="C796" i="539"/>
  <c r="B796" i="539"/>
  <c r="I795" i="539"/>
  <c r="H795" i="539"/>
  <c r="G795" i="539"/>
  <c r="F795" i="539"/>
  <c r="E795" i="539"/>
  <c r="D795" i="539"/>
  <c r="C795" i="539"/>
  <c r="B795" i="539"/>
  <c r="I794" i="539"/>
  <c r="H794" i="539"/>
  <c r="G794" i="539"/>
  <c r="F794" i="539"/>
  <c r="E794" i="539"/>
  <c r="D794" i="539"/>
  <c r="C794" i="539"/>
  <c r="B794" i="539"/>
  <c r="I793" i="539"/>
  <c r="H793" i="539"/>
  <c r="G793" i="539"/>
  <c r="F793" i="539"/>
  <c r="E793" i="539"/>
  <c r="D793" i="539"/>
  <c r="C793" i="539"/>
  <c r="B793" i="539"/>
  <c r="I792" i="539"/>
  <c r="H792" i="539"/>
  <c r="G792" i="539"/>
  <c r="F792" i="539"/>
  <c r="E792" i="539"/>
  <c r="D792" i="539"/>
  <c r="C792" i="539"/>
  <c r="B792" i="539"/>
  <c r="I791" i="539"/>
  <c r="H791" i="539"/>
  <c r="G791" i="539"/>
  <c r="F791" i="539"/>
  <c r="E791" i="539"/>
  <c r="D791" i="539"/>
  <c r="C791" i="539"/>
  <c r="B791" i="539"/>
  <c r="I790" i="539"/>
  <c r="H790" i="539"/>
  <c r="G790" i="539"/>
  <c r="F790" i="539"/>
  <c r="E790" i="539"/>
  <c r="D790" i="539"/>
  <c r="C790" i="539"/>
  <c r="B790" i="539"/>
  <c r="I789" i="539"/>
  <c r="H789" i="539"/>
  <c r="G789" i="539"/>
  <c r="F789" i="539"/>
  <c r="E789" i="539"/>
  <c r="D789" i="539"/>
  <c r="C789" i="539"/>
  <c r="B789" i="539"/>
  <c r="I788" i="539"/>
  <c r="H788" i="539"/>
  <c r="G788" i="539"/>
  <c r="F788" i="539"/>
  <c r="E788" i="539"/>
  <c r="D788" i="539"/>
  <c r="C788" i="539"/>
  <c r="B788" i="539"/>
  <c r="I787" i="539"/>
  <c r="H787" i="539"/>
  <c r="G787" i="539"/>
  <c r="F787" i="539"/>
  <c r="E787" i="539"/>
  <c r="D787" i="539"/>
  <c r="C787" i="539"/>
  <c r="B787" i="539"/>
  <c r="I786" i="539"/>
  <c r="H786" i="539"/>
  <c r="G786" i="539"/>
  <c r="F786" i="539"/>
  <c r="E786" i="539"/>
  <c r="D786" i="539"/>
  <c r="C786" i="539"/>
  <c r="B786" i="539"/>
  <c r="I785" i="539"/>
  <c r="H785" i="539"/>
  <c r="G785" i="539"/>
  <c r="F785" i="539"/>
  <c r="E785" i="539"/>
  <c r="D785" i="539"/>
  <c r="C785" i="539"/>
  <c r="B785" i="539"/>
  <c r="I784" i="539"/>
  <c r="H784" i="539"/>
  <c r="G784" i="539"/>
  <c r="F784" i="539"/>
  <c r="E784" i="539"/>
  <c r="D784" i="539"/>
  <c r="C784" i="539"/>
  <c r="B784" i="539"/>
  <c r="I783" i="539"/>
  <c r="H783" i="539"/>
  <c r="G783" i="539"/>
  <c r="F783" i="539"/>
  <c r="E783" i="539"/>
  <c r="D783" i="539"/>
  <c r="C783" i="539"/>
  <c r="B783" i="539"/>
  <c r="I782" i="539"/>
  <c r="H782" i="539"/>
  <c r="G782" i="539"/>
  <c r="F782" i="539"/>
  <c r="E782" i="539"/>
  <c r="D782" i="539"/>
  <c r="C782" i="539"/>
  <c r="B782" i="539"/>
  <c r="I781" i="539"/>
  <c r="H781" i="539"/>
  <c r="G781" i="539"/>
  <c r="F781" i="539"/>
  <c r="E781" i="539"/>
  <c r="D781" i="539"/>
  <c r="C781" i="539"/>
  <c r="B781" i="539"/>
  <c r="I780" i="539"/>
  <c r="H780" i="539"/>
  <c r="G780" i="539"/>
  <c r="F780" i="539"/>
  <c r="E780" i="539"/>
  <c r="D780" i="539"/>
  <c r="C780" i="539"/>
  <c r="B780" i="539"/>
  <c r="I779" i="539"/>
  <c r="H779" i="539"/>
  <c r="G779" i="539"/>
  <c r="F779" i="539"/>
  <c r="E779" i="539"/>
  <c r="D779" i="539"/>
  <c r="C779" i="539"/>
  <c r="B779" i="539"/>
  <c r="I778" i="539"/>
  <c r="H778" i="539"/>
  <c r="G778" i="539"/>
  <c r="F778" i="539"/>
  <c r="E778" i="539"/>
  <c r="D778" i="539"/>
  <c r="C778" i="539"/>
  <c r="B778" i="539"/>
  <c r="I777" i="539"/>
  <c r="H777" i="539"/>
  <c r="G777" i="539"/>
  <c r="F777" i="539"/>
  <c r="E777" i="539"/>
  <c r="D777" i="539"/>
  <c r="C777" i="539"/>
  <c r="B777" i="539"/>
  <c r="I776" i="539"/>
  <c r="H776" i="539"/>
  <c r="G776" i="539"/>
  <c r="F776" i="539"/>
  <c r="E776" i="539"/>
  <c r="D776" i="539"/>
  <c r="C776" i="539"/>
  <c r="B776" i="539"/>
  <c r="I775" i="539"/>
  <c r="H775" i="539"/>
  <c r="G775" i="539"/>
  <c r="F775" i="539"/>
  <c r="E775" i="539"/>
  <c r="D775" i="539"/>
  <c r="C775" i="539"/>
  <c r="B775" i="539"/>
  <c r="I774" i="539"/>
  <c r="H774" i="539"/>
  <c r="G774" i="539"/>
  <c r="F774" i="539"/>
  <c r="E774" i="539"/>
  <c r="D774" i="539"/>
  <c r="C774" i="539"/>
  <c r="B774" i="539"/>
  <c r="I773" i="539"/>
  <c r="H773" i="539"/>
  <c r="G773" i="539"/>
  <c r="F773" i="539"/>
  <c r="E773" i="539"/>
  <c r="D773" i="539"/>
  <c r="C773" i="539"/>
  <c r="B773" i="539"/>
  <c r="I772" i="539"/>
  <c r="H772" i="539"/>
  <c r="G772" i="539"/>
  <c r="F772" i="539"/>
  <c r="E772" i="539"/>
  <c r="D772" i="539"/>
  <c r="C772" i="539"/>
  <c r="B772" i="539"/>
  <c r="I771" i="539"/>
  <c r="H771" i="539"/>
  <c r="G771" i="539"/>
  <c r="F771" i="539"/>
  <c r="E771" i="539"/>
  <c r="D771" i="539"/>
  <c r="C771" i="539"/>
  <c r="B771" i="539"/>
  <c r="I770" i="539"/>
  <c r="H770" i="539"/>
  <c r="G770" i="539"/>
  <c r="F770" i="539"/>
  <c r="E770" i="539"/>
  <c r="D770" i="539"/>
  <c r="C770" i="539"/>
  <c r="B770" i="539"/>
  <c r="I769" i="539"/>
  <c r="H769" i="539"/>
  <c r="G769" i="539"/>
  <c r="F769" i="539"/>
  <c r="E769" i="539"/>
  <c r="D769" i="539"/>
  <c r="C769" i="539"/>
  <c r="B769" i="539"/>
  <c r="I768" i="539"/>
  <c r="H768" i="539"/>
  <c r="G768" i="539"/>
  <c r="F768" i="539"/>
  <c r="E768" i="539"/>
  <c r="D768" i="539"/>
  <c r="C768" i="539"/>
  <c r="B768" i="539"/>
  <c r="I767" i="539"/>
  <c r="H767" i="539"/>
  <c r="G767" i="539"/>
  <c r="F767" i="539"/>
  <c r="E767" i="539"/>
  <c r="D767" i="539"/>
  <c r="C767" i="539"/>
  <c r="B767" i="539"/>
  <c r="I766" i="539"/>
  <c r="H766" i="539"/>
  <c r="G766" i="539"/>
  <c r="F766" i="539"/>
  <c r="E766" i="539"/>
  <c r="D766" i="539"/>
  <c r="C766" i="539"/>
  <c r="B766" i="539"/>
  <c r="I765" i="539"/>
  <c r="H765" i="539"/>
  <c r="G765" i="539"/>
  <c r="F765" i="539"/>
  <c r="E765" i="539"/>
  <c r="D765" i="539"/>
  <c r="C765" i="539"/>
  <c r="B765" i="539"/>
  <c r="I764" i="539"/>
  <c r="H764" i="539"/>
  <c r="G764" i="539"/>
  <c r="F764" i="539"/>
  <c r="E764" i="539"/>
  <c r="D764" i="539"/>
  <c r="C764" i="539"/>
  <c r="B764" i="539"/>
  <c r="I763" i="539"/>
  <c r="H763" i="539"/>
  <c r="G763" i="539"/>
  <c r="F763" i="539"/>
  <c r="E763" i="539"/>
  <c r="D763" i="539"/>
  <c r="C763" i="539"/>
  <c r="B763" i="539"/>
  <c r="I762" i="539"/>
  <c r="H762" i="539"/>
  <c r="G762" i="539"/>
  <c r="F762" i="539"/>
  <c r="E762" i="539"/>
  <c r="D762" i="539"/>
  <c r="C762" i="539"/>
  <c r="B762" i="539"/>
  <c r="I761" i="539"/>
  <c r="H761" i="539"/>
  <c r="G761" i="539"/>
  <c r="F761" i="539"/>
  <c r="E761" i="539"/>
  <c r="D761" i="539"/>
  <c r="C761" i="539"/>
  <c r="B761" i="539"/>
  <c r="I760" i="539"/>
  <c r="H760" i="539"/>
  <c r="G760" i="539"/>
  <c r="F760" i="539"/>
  <c r="E760" i="539"/>
  <c r="D760" i="539"/>
  <c r="C760" i="539"/>
  <c r="B760" i="539"/>
  <c r="I759" i="539"/>
  <c r="H759" i="539"/>
  <c r="G759" i="539"/>
  <c r="F759" i="539"/>
  <c r="E759" i="539"/>
  <c r="D759" i="539"/>
  <c r="C759" i="539"/>
  <c r="B759" i="539"/>
  <c r="I758" i="539"/>
  <c r="H758" i="539"/>
  <c r="G758" i="539"/>
  <c r="F758" i="539"/>
  <c r="E758" i="539"/>
  <c r="D758" i="539"/>
  <c r="C758" i="539"/>
  <c r="B758" i="539"/>
  <c r="I757" i="539"/>
  <c r="H757" i="539"/>
  <c r="G757" i="539"/>
  <c r="F757" i="539"/>
  <c r="E757" i="539"/>
  <c r="D757" i="539"/>
  <c r="C757" i="539"/>
  <c r="B757" i="539"/>
  <c r="I756" i="539"/>
  <c r="H756" i="539"/>
  <c r="G756" i="539"/>
  <c r="F756" i="539"/>
  <c r="E756" i="539"/>
  <c r="D756" i="539"/>
  <c r="C756" i="539"/>
  <c r="B756" i="539"/>
  <c r="I755" i="539"/>
  <c r="H755" i="539"/>
  <c r="G755" i="539"/>
  <c r="F755" i="539"/>
  <c r="E755" i="539"/>
  <c r="D755" i="539"/>
  <c r="C755" i="539"/>
  <c r="B755" i="539"/>
  <c r="I754" i="539"/>
  <c r="H754" i="539"/>
  <c r="G754" i="539"/>
  <c r="F754" i="539"/>
  <c r="E754" i="539"/>
  <c r="D754" i="539"/>
  <c r="C754" i="539"/>
  <c r="B754" i="539"/>
  <c r="I753" i="539"/>
  <c r="H753" i="539"/>
  <c r="G753" i="539"/>
  <c r="F753" i="539"/>
  <c r="E753" i="539"/>
  <c r="D753" i="539"/>
  <c r="C753" i="539"/>
  <c r="B753" i="539"/>
  <c r="I752" i="539"/>
  <c r="H752" i="539"/>
  <c r="G752" i="539"/>
  <c r="F752" i="539"/>
  <c r="E752" i="539"/>
  <c r="D752" i="539"/>
  <c r="C752" i="539"/>
  <c r="B752" i="539"/>
  <c r="I751" i="539"/>
  <c r="H751" i="539"/>
  <c r="G751" i="539"/>
  <c r="F751" i="539"/>
  <c r="E751" i="539"/>
  <c r="D751" i="539"/>
  <c r="C751" i="539"/>
  <c r="B751" i="539"/>
  <c r="I750" i="539"/>
  <c r="H750" i="539"/>
  <c r="G750" i="539"/>
  <c r="F750" i="539"/>
  <c r="E750" i="539"/>
  <c r="D750" i="539"/>
  <c r="C750" i="539"/>
  <c r="B750" i="539"/>
  <c r="I749" i="539"/>
  <c r="H749" i="539"/>
  <c r="G749" i="539"/>
  <c r="F749" i="539"/>
  <c r="E749" i="539"/>
  <c r="D749" i="539"/>
  <c r="C749" i="539"/>
  <c r="B749" i="539"/>
  <c r="I748" i="539"/>
  <c r="H748" i="539"/>
  <c r="G748" i="539"/>
  <c r="F748" i="539"/>
  <c r="E748" i="539"/>
  <c r="D748" i="539"/>
  <c r="C748" i="539"/>
  <c r="B748" i="539"/>
  <c r="I747" i="539"/>
  <c r="H747" i="539"/>
  <c r="G747" i="539"/>
  <c r="F747" i="539"/>
  <c r="E747" i="539"/>
  <c r="D747" i="539"/>
  <c r="C747" i="539"/>
  <c r="B747" i="539"/>
  <c r="I746" i="539"/>
  <c r="H746" i="539"/>
  <c r="G746" i="539"/>
  <c r="F746" i="539"/>
  <c r="E746" i="539"/>
  <c r="D746" i="539"/>
  <c r="C746" i="539"/>
  <c r="B746" i="539"/>
  <c r="I745" i="539"/>
  <c r="H745" i="539"/>
  <c r="G745" i="539"/>
  <c r="F745" i="539"/>
  <c r="E745" i="539"/>
  <c r="D745" i="539"/>
  <c r="C745" i="539"/>
  <c r="B745" i="539"/>
  <c r="I744" i="539"/>
  <c r="H744" i="539"/>
  <c r="G744" i="539"/>
  <c r="F744" i="539"/>
  <c r="E744" i="539"/>
  <c r="D744" i="539"/>
  <c r="C744" i="539"/>
  <c r="B744" i="539"/>
  <c r="I743" i="539"/>
  <c r="H743" i="539"/>
  <c r="G743" i="539"/>
  <c r="F743" i="539"/>
  <c r="E743" i="539"/>
  <c r="D743" i="539"/>
  <c r="C743" i="539"/>
  <c r="B743" i="539"/>
  <c r="I742" i="539"/>
  <c r="H742" i="539"/>
  <c r="G742" i="539"/>
  <c r="F742" i="539"/>
  <c r="E742" i="539"/>
  <c r="D742" i="539"/>
  <c r="C742" i="539"/>
  <c r="B742" i="539"/>
  <c r="I741" i="539"/>
  <c r="H741" i="539"/>
  <c r="G741" i="539"/>
  <c r="F741" i="539"/>
  <c r="E741" i="539"/>
  <c r="D741" i="539"/>
  <c r="C741" i="539"/>
  <c r="B741" i="539"/>
  <c r="I740" i="539"/>
  <c r="H740" i="539"/>
  <c r="G740" i="539"/>
  <c r="F740" i="539"/>
  <c r="E740" i="539"/>
  <c r="D740" i="539"/>
  <c r="C740" i="539"/>
  <c r="B740" i="539"/>
  <c r="I739" i="539"/>
  <c r="H739" i="539"/>
  <c r="G739" i="539"/>
  <c r="F739" i="539"/>
  <c r="E739" i="539"/>
  <c r="D739" i="539"/>
  <c r="C739" i="539"/>
  <c r="B739" i="539"/>
  <c r="I738" i="539"/>
  <c r="H738" i="539"/>
  <c r="G738" i="539"/>
  <c r="F738" i="539"/>
  <c r="E738" i="539"/>
  <c r="D738" i="539"/>
  <c r="C738" i="539"/>
  <c r="B738" i="539"/>
  <c r="I737" i="539"/>
  <c r="H737" i="539"/>
  <c r="G737" i="539"/>
  <c r="F737" i="539"/>
  <c r="E737" i="539"/>
  <c r="D737" i="539"/>
  <c r="C737" i="539"/>
  <c r="B737" i="539"/>
  <c r="I736" i="539"/>
  <c r="H736" i="539"/>
  <c r="G736" i="539"/>
  <c r="F736" i="539"/>
  <c r="E736" i="539"/>
  <c r="D736" i="539"/>
  <c r="C736" i="539"/>
  <c r="B736" i="539"/>
  <c r="I735" i="539"/>
  <c r="H735" i="539"/>
  <c r="G735" i="539"/>
  <c r="F735" i="539"/>
  <c r="E735" i="539"/>
  <c r="D735" i="539"/>
  <c r="C735" i="539"/>
  <c r="B735" i="539"/>
  <c r="I734" i="539"/>
  <c r="H734" i="539"/>
  <c r="G734" i="539"/>
  <c r="F734" i="539"/>
  <c r="E734" i="539"/>
  <c r="D734" i="539"/>
  <c r="C734" i="539"/>
  <c r="B734" i="539"/>
  <c r="I733" i="539"/>
  <c r="H733" i="539"/>
  <c r="G733" i="539"/>
  <c r="F733" i="539"/>
  <c r="E733" i="539"/>
  <c r="D733" i="539"/>
  <c r="C733" i="539"/>
  <c r="B733" i="539"/>
  <c r="I732" i="539"/>
  <c r="H732" i="539"/>
  <c r="G732" i="539"/>
  <c r="F732" i="539"/>
  <c r="E732" i="539"/>
  <c r="D732" i="539"/>
  <c r="C732" i="539"/>
  <c r="B732" i="539"/>
  <c r="I731" i="539"/>
  <c r="H731" i="539"/>
  <c r="G731" i="539"/>
  <c r="F731" i="539"/>
  <c r="E731" i="539"/>
  <c r="D731" i="539"/>
  <c r="C731" i="539"/>
  <c r="B731" i="539"/>
  <c r="I730" i="539"/>
  <c r="H730" i="539"/>
  <c r="G730" i="539"/>
  <c r="F730" i="539"/>
  <c r="E730" i="539"/>
  <c r="D730" i="539"/>
  <c r="C730" i="539"/>
  <c r="B730" i="539"/>
  <c r="I729" i="539"/>
  <c r="H729" i="539"/>
  <c r="G729" i="539"/>
  <c r="F729" i="539"/>
  <c r="E729" i="539"/>
  <c r="D729" i="539"/>
  <c r="C729" i="539"/>
  <c r="B729" i="539"/>
  <c r="I728" i="539"/>
  <c r="H728" i="539"/>
  <c r="G728" i="539"/>
  <c r="F728" i="539"/>
  <c r="E728" i="539"/>
  <c r="D728" i="539"/>
  <c r="C728" i="539"/>
  <c r="B728" i="539"/>
  <c r="I727" i="539"/>
  <c r="H727" i="539"/>
  <c r="G727" i="539"/>
  <c r="F727" i="539"/>
  <c r="E727" i="539"/>
  <c r="D727" i="539"/>
  <c r="C727" i="539"/>
  <c r="B727" i="539"/>
  <c r="I726" i="539"/>
  <c r="H726" i="539"/>
  <c r="G726" i="539"/>
  <c r="F726" i="539"/>
  <c r="E726" i="539"/>
  <c r="D726" i="539"/>
  <c r="C726" i="539"/>
  <c r="B726" i="539"/>
  <c r="I725" i="539"/>
  <c r="H725" i="539"/>
  <c r="G725" i="539"/>
  <c r="F725" i="539"/>
  <c r="E725" i="539"/>
  <c r="D725" i="539"/>
  <c r="C725" i="539"/>
  <c r="B725" i="539"/>
  <c r="I724" i="539"/>
  <c r="H724" i="539"/>
  <c r="G724" i="539"/>
  <c r="F724" i="539"/>
  <c r="E724" i="539"/>
  <c r="D724" i="539"/>
  <c r="C724" i="539"/>
  <c r="B724" i="539"/>
  <c r="I723" i="539"/>
  <c r="H723" i="539"/>
  <c r="G723" i="539"/>
  <c r="F723" i="539"/>
  <c r="E723" i="539"/>
  <c r="D723" i="539"/>
  <c r="C723" i="539"/>
  <c r="B723" i="539"/>
  <c r="I722" i="539"/>
  <c r="H722" i="539"/>
  <c r="G722" i="539"/>
  <c r="F722" i="539"/>
  <c r="E722" i="539"/>
  <c r="D722" i="539"/>
  <c r="C722" i="539"/>
  <c r="B722" i="539"/>
  <c r="I721" i="539"/>
  <c r="H721" i="539"/>
  <c r="G721" i="539"/>
  <c r="F721" i="539"/>
  <c r="E721" i="539"/>
  <c r="D721" i="539"/>
  <c r="C721" i="539"/>
  <c r="B721" i="539"/>
  <c r="I720" i="539"/>
  <c r="H720" i="539"/>
  <c r="G720" i="539"/>
  <c r="F720" i="539"/>
  <c r="E720" i="539"/>
  <c r="D720" i="539"/>
  <c r="C720" i="539"/>
  <c r="B720" i="539"/>
  <c r="I719" i="539"/>
  <c r="H719" i="539"/>
  <c r="G719" i="539"/>
  <c r="F719" i="539"/>
  <c r="E719" i="539"/>
  <c r="D719" i="539"/>
  <c r="C719" i="539"/>
  <c r="B719" i="539"/>
  <c r="I718" i="539"/>
  <c r="H718" i="539"/>
  <c r="G718" i="539"/>
  <c r="F718" i="539"/>
  <c r="E718" i="539"/>
  <c r="D718" i="539"/>
  <c r="C718" i="539"/>
  <c r="B718" i="539"/>
  <c r="I717" i="539"/>
  <c r="H717" i="539"/>
  <c r="G717" i="539"/>
  <c r="F717" i="539"/>
  <c r="E717" i="539"/>
  <c r="D717" i="539"/>
  <c r="C717" i="539"/>
  <c r="B717" i="539"/>
  <c r="I716" i="539"/>
  <c r="H716" i="539"/>
  <c r="G716" i="539"/>
  <c r="F716" i="539"/>
  <c r="E716" i="539"/>
  <c r="D716" i="539"/>
  <c r="C716" i="539"/>
  <c r="B716" i="539"/>
  <c r="I715" i="539"/>
  <c r="H715" i="539"/>
  <c r="G715" i="539"/>
  <c r="F715" i="539"/>
  <c r="E715" i="539"/>
  <c r="D715" i="539"/>
  <c r="C715" i="539"/>
  <c r="B715" i="539"/>
  <c r="I714" i="539"/>
  <c r="H714" i="539"/>
  <c r="G714" i="539"/>
  <c r="F714" i="539"/>
  <c r="E714" i="539"/>
  <c r="D714" i="539"/>
  <c r="C714" i="539"/>
  <c r="B714" i="539"/>
  <c r="I713" i="539"/>
  <c r="H713" i="539"/>
  <c r="G713" i="539"/>
  <c r="F713" i="539"/>
  <c r="E713" i="539"/>
  <c r="D713" i="539"/>
  <c r="C713" i="539"/>
  <c r="B713" i="539"/>
  <c r="I712" i="539"/>
  <c r="H712" i="539"/>
  <c r="G712" i="539"/>
  <c r="F712" i="539"/>
  <c r="E712" i="539"/>
  <c r="D712" i="539"/>
  <c r="C712" i="539"/>
  <c r="B712" i="539"/>
  <c r="I711" i="539"/>
  <c r="H711" i="539"/>
  <c r="G711" i="539"/>
  <c r="F711" i="539"/>
  <c r="E711" i="539"/>
  <c r="D711" i="539"/>
  <c r="C711" i="539"/>
  <c r="B711" i="539"/>
  <c r="I710" i="539"/>
  <c r="H710" i="539"/>
  <c r="G710" i="539"/>
  <c r="F710" i="539"/>
  <c r="E710" i="539"/>
  <c r="D710" i="539"/>
  <c r="C710" i="539"/>
  <c r="B710" i="539"/>
  <c r="I709" i="539"/>
  <c r="H709" i="539"/>
  <c r="G709" i="539"/>
  <c r="F709" i="539"/>
  <c r="E709" i="539"/>
  <c r="D709" i="539"/>
  <c r="C709" i="539"/>
  <c r="B709" i="539"/>
  <c r="I708" i="539"/>
  <c r="H708" i="539"/>
  <c r="G708" i="539"/>
  <c r="F708" i="539"/>
  <c r="E708" i="539"/>
  <c r="D708" i="539"/>
  <c r="C708" i="539"/>
  <c r="B708" i="539"/>
  <c r="I707" i="539"/>
  <c r="H707" i="539"/>
  <c r="G707" i="539"/>
  <c r="F707" i="539"/>
  <c r="E707" i="539"/>
  <c r="D707" i="539"/>
  <c r="C707" i="539"/>
  <c r="B707" i="539"/>
  <c r="I706" i="539"/>
  <c r="H706" i="539"/>
  <c r="G706" i="539"/>
  <c r="F706" i="539"/>
  <c r="E706" i="539"/>
  <c r="D706" i="539"/>
  <c r="C706" i="539"/>
  <c r="B706" i="539"/>
  <c r="I705" i="539"/>
  <c r="H705" i="539"/>
  <c r="G705" i="539"/>
  <c r="F705" i="539"/>
  <c r="E705" i="539"/>
  <c r="D705" i="539"/>
  <c r="C705" i="539"/>
  <c r="B705" i="539"/>
  <c r="I704" i="539"/>
  <c r="H704" i="539"/>
  <c r="G704" i="539"/>
  <c r="F704" i="539"/>
  <c r="E704" i="539"/>
  <c r="D704" i="539"/>
  <c r="C704" i="539"/>
  <c r="B704" i="539"/>
  <c r="I703" i="539"/>
  <c r="H703" i="539"/>
  <c r="G703" i="539"/>
  <c r="F703" i="539"/>
  <c r="E703" i="539"/>
  <c r="D703" i="539"/>
  <c r="C703" i="539"/>
  <c r="B703" i="539"/>
  <c r="I702" i="539"/>
  <c r="H702" i="539"/>
  <c r="G702" i="539"/>
  <c r="F702" i="539"/>
  <c r="E702" i="539"/>
  <c r="D702" i="539"/>
  <c r="C702" i="539"/>
  <c r="B702" i="539"/>
  <c r="I701" i="539"/>
  <c r="H701" i="539"/>
  <c r="G701" i="539"/>
  <c r="F701" i="539"/>
  <c r="E701" i="539"/>
  <c r="D701" i="539"/>
  <c r="C701" i="539"/>
  <c r="B701" i="539"/>
  <c r="I700" i="539"/>
  <c r="H700" i="539"/>
  <c r="G700" i="539"/>
  <c r="F700" i="539"/>
  <c r="E700" i="539"/>
  <c r="D700" i="539"/>
  <c r="C700" i="539"/>
  <c r="B700" i="539"/>
  <c r="I699" i="539"/>
  <c r="H699" i="539"/>
  <c r="G699" i="539"/>
  <c r="F699" i="539"/>
  <c r="E699" i="539"/>
  <c r="D699" i="539"/>
  <c r="C699" i="539"/>
  <c r="B699" i="539"/>
  <c r="I698" i="539"/>
  <c r="H698" i="539"/>
  <c r="G698" i="539"/>
  <c r="F698" i="539"/>
  <c r="E698" i="539"/>
  <c r="D698" i="539"/>
  <c r="C698" i="539"/>
  <c r="B698" i="539"/>
  <c r="I697" i="539"/>
  <c r="H697" i="539"/>
  <c r="G697" i="539"/>
  <c r="F697" i="539"/>
  <c r="E697" i="539"/>
  <c r="D697" i="539"/>
  <c r="C697" i="539"/>
  <c r="B697" i="539"/>
  <c r="I696" i="539"/>
  <c r="H696" i="539"/>
  <c r="G696" i="539"/>
  <c r="F696" i="539"/>
  <c r="E696" i="539"/>
  <c r="D696" i="539"/>
  <c r="C696" i="539"/>
  <c r="B696" i="539"/>
  <c r="I695" i="539"/>
  <c r="H695" i="539"/>
  <c r="G695" i="539"/>
  <c r="F695" i="539"/>
  <c r="E695" i="539"/>
  <c r="D695" i="539"/>
  <c r="C695" i="539"/>
  <c r="B695" i="539"/>
  <c r="I694" i="539"/>
  <c r="H694" i="539"/>
  <c r="G694" i="539"/>
  <c r="F694" i="539"/>
  <c r="E694" i="539"/>
  <c r="D694" i="539"/>
  <c r="C694" i="539"/>
  <c r="B694" i="539"/>
  <c r="I693" i="539"/>
  <c r="H693" i="539"/>
  <c r="G693" i="539"/>
  <c r="F693" i="539"/>
  <c r="E693" i="539"/>
  <c r="D693" i="539"/>
  <c r="C693" i="539"/>
  <c r="B693" i="539"/>
  <c r="I692" i="539"/>
  <c r="H692" i="539"/>
  <c r="G692" i="539"/>
  <c r="F692" i="539"/>
  <c r="E692" i="539"/>
  <c r="D692" i="539"/>
  <c r="C692" i="539"/>
  <c r="B692" i="539"/>
  <c r="I691" i="539"/>
  <c r="H691" i="539"/>
  <c r="G691" i="539"/>
  <c r="F691" i="539"/>
  <c r="E691" i="539"/>
  <c r="D691" i="539"/>
  <c r="C691" i="539"/>
  <c r="B691" i="539"/>
  <c r="I690" i="539"/>
  <c r="H690" i="539"/>
  <c r="G690" i="539"/>
  <c r="F690" i="539"/>
  <c r="E690" i="539"/>
  <c r="D690" i="539"/>
  <c r="C690" i="539"/>
  <c r="B690" i="539"/>
  <c r="I689" i="539"/>
  <c r="H689" i="539"/>
  <c r="G689" i="539"/>
  <c r="F689" i="539"/>
  <c r="E689" i="539"/>
  <c r="D689" i="539"/>
  <c r="C689" i="539"/>
  <c r="B689" i="539"/>
  <c r="I688" i="539"/>
  <c r="H688" i="539"/>
  <c r="G688" i="539"/>
  <c r="F688" i="539"/>
  <c r="E688" i="539"/>
  <c r="D688" i="539"/>
  <c r="C688" i="539"/>
  <c r="B688" i="539"/>
  <c r="I687" i="539"/>
  <c r="H687" i="539"/>
  <c r="G687" i="539"/>
  <c r="F687" i="539"/>
  <c r="E687" i="539"/>
  <c r="D687" i="539"/>
  <c r="C687" i="539"/>
  <c r="B687" i="539"/>
  <c r="I686" i="539"/>
  <c r="H686" i="539"/>
  <c r="G686" i="539"/>
  <c r="F686" i="539"/>
  <c r="E686" i="539"/>
  <c r="D686" i="539"/>
  <c r="C686" i="539"/>
  <c r="B686" i="539"/>
  <c r="I685" i="539"/>
  <c r="H685" i="539"/>
  <c r="G685" i="539"/>
  <c r="F685" i="539"/>
  <c r="E685" i="539"/>
  <c r="D685" i="539"/>
  <c r="C685" i="539"/>
  <c r="B685" i="539"/>
  <c r="I684" i="539"/>
  <c r="H684" i="539"/>
  <c r="G684" i="539"/>
  <c r="F684" i="539"/>
  <c r="E684" i="539"/>
  <c r="D684" i="539"/>
  <c r="C684" i="539"/>
  <c r="B684" i="539"/>
  <c r="I683" i="539"/>
  <c r="H683" i="539"/>
  <c r="G683" i="539"/>
  <c r="F683" i="539"/>
  <c r="E683" i="539"/>
  <c r="D683" i="539"/>
  <c r="C683" i="539"/>
  <c r="B683" i="539"/>
  <c r="I682" i="539"/>
  <c r="H682" i="539"/>
  <c r="G682" i="539"/>
  <c r="F682" i="539"/>
  <c r="E682" i="539"/>
  <c r="D682" i="539"/>
  <c r="C682" i="539"/>
  <c r="B682" i="539"/>
  <c r="I681" i="539"/>
  <c r="H681" i="539"/>
  <c r="G681" i="539"/>
  <c r="F681" i="539"/>
  <c r="E681" i="539"/>
  <c r="D681" i="539"/>
  <c r="C681" i="539"/>
  <c r="B681" i="539"/>
  <c r="I680" i="539"/>
  <c r="H680" i="539"/>
  <c r="G680" i="539"/>
  <c r="F680" i="539"/>
  <c r="E680" i="539"/>
  <c r="D680" i="539"/>
  <c r="C680" i="539"/>
  <c r="B680" i="539"/>
  <c r="I679" i="539"/>
  <c r="H679" i="539"/>
  <c r="G679" i="539"/>
  <c r="F679" i="539"/>
  <c r="E679" i="539"/>
  <c r="D679" i="539"/>
  <c r="C679" i="539"/>
  <c r="B679" i="539"/>
  <c r="I678" i="539"/>
  <c r="H678" i="539"/>
  <c r="G678" i="539"/>
  <c r="F678" i="539"/>
  <c r="E678" i="539"/>
  <c r="D678" i="539"/>
  <c r="C678" i="539"/>
  <c r="B678" i="539"/>
  <c r="I677" i="539"/>
  <c r="H677" i="539"/>
  <c r="G677" i="539"/>
  <c r="F677" i="539"/>
  <c r="E677" i="539"/>
  <c r="D677" i="539"/>
  <c r="C677" i="539"/>
  <c r="B677" i="539"/>
  <c r="I676" i="539"/>
  <c r="H676" i="539"/>
  <c r="G676" i="539"/>
  <c r="F676" i="539"/>
  <c r="E676" i="539"/>
  <c r="D676" i="539"/>
  <c r="C676" i="539"/>
  <c r="B676" i="539"/>
  <c r="I675" i="539"/>
  <c r="H675" i="539"/>
  <c r="G675" i="539"/>
  <c r="F675" i="539"/>
  <c r="E675" i="539"/>
  <c r="D675" i="539"/>
  <c r="C675" i="539"/>
  <c r="B675" i="539"/>
  <c r="I674" i="539"/>
  <c r="H674" i="539"/>
  <c r="G674" i="539"/>
  <c r="F674" i="539"/>
  <c r="E674" i="539"/>
  <c r="D674" i="539"/>
  <c r="C674" i="539"/>
  <c r="B674" i="539"/>
  <c r="I673" i="539"/>
  <c r="H673" i="539"/>
  <c r="G673" i="539"/>
  <c r="F673" i="539"/>
  <c r="E673" i="539"/>
  <c r="D673" i="539"/>
  <c r="C673" i="539"/>
  <c r="B673" i="539"/>
  <c r="I672" i="539"/>
  <c r="H672" i="539"/>
  <c r="G672" i="539"/>
  <c r="F672" i="539"/>
  <c r="E672" i="539"/>
  <c r="D672" i="539"/>
  <c r="C672" i="539"/>
  <c r="B672" i="539"/>
  <c r="I671" i="539"/>
  <c r="H671" i="539"/>
  <c r="G671" i="539"/>
  <c r="F671" i="539"/>
  <c r="E671" i="539"/>
  <c r="D671" i="539"/>
  <c r="C671" i="539"/>
  <c r="B671" i="539"/>
  <c r="I670" i="539"/>
  <c r="H670" i="539"/>
  <c r="G670" i="539"/>
  <c r="F670" i="539"/>
  <c r="E670" i="539"/>
  <c r="D670" i="539"/>
  <c r="C670" i="539"/>
  <c r="B670" i="539"/>
  <c r="I669" i="539"/>
  <c r="H669" i="539"/>
  <c r="G669" i="539"/>
  <c r="F669" i="539"/>
  <c r="E669" i="539"/>
  <c r="D669" i="539"/>
  <c r="C669" i="539"/>
  <c r="B669" i="539"/>
  <c r="I668" i="539"/>
  <c r="H668" i="539"/>
  <c r="G668" i="539"/>
  <c r="F668" i="539"/>
  <c r="E668" i="539"/>
  <c r="D668" i="539"/>
  <c r="C668" i="539"/>
  <c r="B668" i="539"/>
  <c r="I667" i="539"/>
  <c r="H667" i="539"/>
  <c r="G667" i="539"/>
  <c r="F667" i="539"/>
  <c r="E667" i="539"/>
  <c r="D667" i="539"/>
  <c r="C667" i="539"/>
  <c r="B667" i="539"/>
  <c r="I666" i="539"/>
  <c r="H666" i="539"/>
  <c r="G666" i="539"/>
  <c r="F666" i="539"/>
  <c r="E666" i="539"/>
  <c r="D666" i="539"/>
  <c r="C666" i="539"/>
  <c r="B666" i="539"/>
  <c r="I665" i="539"/>
  <c r="H665" i="539"/>
  <c r="G665" i="539"/>
  <c r="F665" i="539"/>
  <c r="E665" i="539"/>
  <c r="D665" i="539"/>
  <c r="C665" i="539"/>
  <c r="B665" i="539"/>
  <c r="I664" i="539"/>
  <c r="H664" i="539"/>
  <c r="G664" i="539"/>
  <c r="F664" i="539"/>
  <c r="E664" i="539"/>
  <c r="D664" i="539"/>
  <c r="C664" i="539"/>
  <c r="B664" i="539"/>
  <c r="I663" i="539"/>
  <c r="H663" i="539"/>
  <c r="G663" i="539"/>
  <c r="F663" i="539"/>
  <c r="E663" i="539"/>
  <c r="D663" i="539"/>
  <c r="C663" i="539"/>
  <c r="B663" i="539"/>
  <c r="I662" i="539"/>
  <c r="H662" i="539"/>
  <c r="G662" i="539"/>
  <c r="F662" i="539"/>
  <c r="E662" i="539"/>
  <c r="D662" i="539"/>
  <c r="C662" i="539"/>
  <c r="B662" i="539"/>
  <c r="I661" i="539"/>
  <c r="H661" i="539"/>
  <c r="G661" i="539"/>
  <c r="F661" i="539"/>
  <c r="E661" i="539"/>
  <c r="D661" i="539"/>
  <c r="C661" i="539"/>
  <c r="B661" i="539"/>
  <c r="I660" i="539"/>
  <c r="H660" i="539"/>
  <c r="G660" i="539"/>
  <c r="F660" i="539"/>
  <c r="E660" i="539"/>
  <c r="D660" i="539"/>
  <c r="C660" i="539"/>
  <c r="B660" i="539"/>
  <c r="I659" i="539"/>
  <c r="H659" i="539"/>
  <c r="G659" i="539"/>
  <c r="F659" i="539"/>
  <c r="E659" i="539"/>
  <c r="D659" i="539"/>
  <c r="C659" i="539"/>
  <c r="B659" i="539"/>
  <c r="I658" i="539"/>
  <c r="H658" i="539"/>
  <c r="G658" i="539"/>
  <c r="F658" i="539"/>
  <c r="E658" i="539"/>
  <c r="D658" i="539"/>
  <c r="C658" i="539"/>
  <c r="B658" i="539"/>
  <c r="I657" i="539"/>
  <c r="H657" i="539"/>
  <c r="G657" i="539"/>
  <c r="F657" i="539"/>
  <c r="E657" i="539"/>
  <c r="D657" i="539"/>
  <c r="C657" i="539"/>
  <c r="B657" i="539"/>
  <c r="I656" i="539"/>
  <c r="H656" i="539"/>
  <c r="G656" i="539"/>
  <c r="F656" i="539"/>
  <c r="E656" i="539"/>
  <c r="D656" i="539"/>
  <c r="C656" i="539"/>
  <c r="B656" i="539"/>
  <c r="I655" i="539"/>
  <c r="H655" i="539"/>
  <c r="G655" i="539"/>
  <c r="F655" i="539"/>
  <c r="E655" i="539"/>
  <c r="D655" i="539"/>
  <c r="C655" i="539"/>
  <c r="B655" i="539"/>
  <c r="I654" i="539"/>
  <c r="H654" i="539"/>
  <c r="G654" i="539"/>
  <c r="F654" i="539"/>
  <c r="E654" i="539"/>
  <c r="D654" i="539"/>
  <c r="C654" i="539"/>
  <c r="B654" i="539"/>
  <c r="I653" i="539"/>
  <c r="H653" i="539"/>
  <c r="G653" i="539"/>
  <c r="F653" i="539"/>
  <c r="E653" i="539"/>
  <c r="D653" i="539"/>
  <c r="C653" i="539"/>
  <c r="B653" i="539"/>
  <c r="I652" i="539"/>
  <c r="H652" i="539"/>
  <c r="G652" i="539"/>
  <c r="F652" i="539"/>
  <c r="E652" i="539"/>
  <c r="D652" i="539"/>
  <c r="C652" i="539"/>
  <c r="B652" i="539"/>
  <c r="I651" i="539"/>
  <c r="H651" i="539"/>
  <c r="G651" i="539"/>
  <c r="F651" i="539"/>
  <c r="E651" i="539"/>
  <c r="D651" i="539"/>
  <c r="C651" i="539"/>
  <c r="B651" i="539"/>
  <c r="I650" i="539"/>
  <c r="H650" i="539"/>
  <c r="G650" i="539"/>
  <c r="F650" i="539"/>
  <c r="E650" i="539"/>
  <c r="D650" i="539"/>
  <c r="C650" i="539"/>
  <c r="B650" i="539"/>
  <c r="I649" i="539"/>
  <c r="H649" i="539"/>
  <c r="G649" i="539"/>
  <c r="F649" i="539"/>
  <c r="E649" i="539"/>
  <c r="D649" i="539"/>
  <c r="C649" i="539"/>
  <c r="B649" i="539"/>
  <c r="I648" i="539"/>
  <c r="H648" i="539"/>
  <c r="G648" i="539"/>
  <c r="F648" i="539"/>
  <c r="E648" i="539"/>
  <c r="D648" i="539"/>
  <c r="C648" i="539"/>
  <c r="B648" i="539"/>
  <c r="I647" i="539"/>
  <c r="H647" i="539"/>
  <c r="G647" i="539"/>
  <c r="F647" i="539"/>
  <c r="E647" i="539"/>
  <c r="D647" i="539"/>
  <c r="C647" i="539"/>
  <c r="B647" i="539"/>
  <c r="I646" i="539"/>
  <c r="H646" i="539"/>
  <c r="G646" i="539"/>
  <c r="F646" i="539"/>
  <c r="E646" i="539"/>
  <c r="D646" i="539"/>
  <c r="C646" i="539"/>
  <c r="B646" i="539"/>
  <c r="I645" i="539"/>
  <c r="H645" i="539"/>
  <c r="G645" i="539"/>
  <c r="F645" i="539"/>
  <c r="E645" i="539"/>
  <c r="D645" i="539"/>
  <c r="C645" i="539"/>
  <c r="B645" i="539"/>
  <c r="I644" i="539"/>
  <c r="H644" i="539"/>
  <c r="G644" i="539"/>
  <c r="F644" i="539"/>
  <c r="E644" i="539"/>
  <c r="D644" i="539"/>
  <c r="C644" i="539"/>
  <c r="B644" i="539"/>
  <c r="I643" i="539"/>
  <c r="H643" i="539"/>
  <c r="G643" i="539"/>
  <c r="F643" i="539"/>
  <c r="E643" i="539"/>
  <c r="D643" i="539"/>
  <c r="C643" i="539"/>
  <c r="B643" i="539"/>
  <c r="I642" i="539"/>
  <c r="H642" i="539"/>
  <c r="G642" i="539"/>
  <c r="F642" i="539"/>
  <c r="E642" i="539"/>
  <c r="D642" i="539"/>
  <c r="C642" i="539"/>
  <c r="B642" i="539"/>
  <c r="I641" i="539"/>
  <c r="H641" i="539"/>
  <c r="G641" i="539"/>
  <c r="F641" i="539"/>
  <c r="E641" i="539"/>
  <c r="D641" i="539"/>
  <c r="C641" i="539"/>
  <c r="B641" i="539"/>
  <c r="I640" i="539"/>
  <c r="H640" i="539"/>
  <c r="G640" i="539"/>
  <c r="F640" i="539"/>
  <c r="E640" i="539"/>
  <c r="D640" i="539"/>
  <c r="C640" i="539"/>
  <c r="B640" i="539"/>
  <c r="I639" i="539"/>
  <c r="H639" i="539"/>
  <c r="G639" i="539"/>
  <c r="F639" i="539"/>
  <c r="E639" i="539"/>
  <c r="D639" i="539"/>
  <c r="C639" i="539"/>
  <c r="B639" i="539"/>
  <c r="I638" i="539"/>
  <c r="H638" i="539"/>
  <c r="G638" i="539"/>
  <c r="F638" i="539"/>
  <c r="E638" i="539"/>
  <c r="D638" i="539"/>
  <c r="C638" i="539"/>
  <c r="B638" i="539"/>
  <c r="I637" i="539"/>
  <c r="H637" i="539"/>
  <c r="G637" i="539"/>
  <c r="F637" i="539"/>
  <c r="E637" i="539"/>
  <c r="D637" i="539"/>
  <c r="C637" i="539"/>
  <c r="B637" i="539"/>
  <c r="I636" i="539"/>
  <c r="H636" i="539"/>
  <c r="G636" i="539"/>
  <c r="F636" i="539"/>
  <c r="E636" i="539"/>
  <c r="D636" i="539"/>
  <c r="C636" i="539"/>
  <c r="B636" i="539"/>
  <c r="I635" i="539"/>
  <c r="H635" i="539"/>
  <c r="G635" i="539"/>
  <c r="F635" i="539"/>
  <c r="E635" i="539"/>
  <c r="D635" i="539"/>
  <c r="C635" i="539"/>
  <c r="B635" i="539"/>
  <c r="I634" i="539"/>
  <c r="H634" i="539"/>
  <c r="G634" i="539"/>
  <c r="F634" i="539"/>
  <c r="E634" i="539"/>
  <c r="D634" i="539"/>
  <c r="C634" i="539"/>
  <c r="B634" i="539"/>
  <c r="I633" i="539"/>
  <c r="H633" i="539"/>
  <c r="G633" i="539"/>
  <c r="F633" i="539"/>
  <c r="E633" i="539"/>
  <c r="D633" i="539"/>
  <c r="C633" i="539"/>
  <c r="B633" i="539"/>
  <c r="I632" i="539"/>
  <c r="H632" i="539"/>
  <c r="G632" i="539"/>
  <c r="F632" i="539"/>
  <c r="E632" i="539"/>
  <c r="D632" i="539"/>
  <c r="C632" i="539"/>
  <c r="B632" i="539"/>
  <c r="I631" i="539"/>
  <c r="H631" i="539"/>
  <c r="G631" i="539"/>
  <c r="F631" i="539"/>
  <c r="E631" i="539"/>
  <c r="D631" i="539"/>
  <c r="C631" i="539"/>
  <c r="B631" i="539"/>
  <c r="I630" i="539"/>
  <c r="H630" i="539"/>
  <c r="G630" i="539"/>
  <c r="F630" i="539"/>
  <c r="E630" i="539"/>
  <c r="D630" i="539"/>
  <c r="C630" i="539"/>
  <c r="B630" i="539"/>
  <c r="I629" i="539"/>
  <c r="H629" i="539"/>
  <c r="G629" i="539"/>
  <c r="F629" i="539"/>
  <c r="E629" i="539"/>
  <c r="D629" i="539"/>
  <c r="C629" i="539"/>
  <c r="B629" i="539"/>
  <c r="I628" i="539"/>
  <c r="H628" i="539"/>
  <c r="G628" i="539"/>
  <c r="F628" i="539"/>
  <c r="E628" i="539"/>
  <c r="D628" i="539"/>
  <c r="C628" i="539"/>
  <c r="B628" i="539"/>
  <c r="I627" i="539"/>
  <c r="H627" i="539"/>
  <c r="G627" i="539"/>
  <c r="F627" i="539"/>
  <c r="E627" i="539"/>
  <c r="D627" i="539"/>
  <c r="C627" i="539"/>
  <c r="B627" i="539"/>
  <c r="I626" i="539"/>
  <c r="H626" i="539"/>
  <c r="G626" i="539"/>
  <c r="F626" i="539"/>
  <c r="E626" i="539"/>
  <c r="D626" i="539"/>
  <c r="C626" i="539"/>
  <c r="B626" i="539"/>
  <c r="I625" i="539"/>
  <c r="H625" i="539"/>
  <c r="G625" i="539"/>
  <c r="F625" i="539"/>
  <c r="E625" i="539"/>
  <c r="D625" i="539"/>
  <c r="C625" i="539"/>
  <c r="B625" i="539"/>
  <c r="I624" i="539"/>
  <c r="H624" i="539"/>
  <c r="G624" i="539"/>
  <c r="F624" i="539"/>
  <c r="E624" i="539"/>
  <c r="D624" i="539"/>
  <c r="C624" i="539"/>
  <c r="B624" i="539"/>
  <c r="I623" i="539"/>
  <c r="H623" i="539"/>
  <c r="G623" i="539"/>
  <c r="F623" i="539"/>
  <c r="E623" i="539"/>
  <c r="D623" i="539"/>
  <c r="C623" i="539"/>
  <c r="B623" i="539"/>
  <c r="I622" i="539"/>
  <c r="H622" i="539"/>
  <c r="G622" i="539"/>
  <c r="F622" i="539"/>
  <c r="E622" i="539"/>
  <c r="D622" i="539"/>
  <c r="C622" i="539"/>
  <c r="B622" i="539"/>
  <c r="I621" i="539"/>
  <c r="H621" i="539"/>
  <c r="G621" i="539"/>
  <c r="F621" i="539"/>
  <c r="E621" i="539"/>
  <c r="D621" i="539"/>
  <c r="C621" i="539"/>
  <c r="B621" i="539"/>
  <c r="I620" i="539"/>
  <c r="H620" i="539"/>
  <c r="G620" i="539"/>
  <c r="F620" i="539"/>
  <c r="E620" i="539"/>
  <c r="D620" i="539"/>
  <c r="C620" i="539"/>
  <c r="B620" i="539"/>
  <c r="I619" i="539"/>
  <c r="H619" i="539"/>
  <c r="G619" i="539"/>
  <c r="F619" i="539"/>
  <c r="E619" i="539"/>
  <c r="D619" i="539"/>
  <c r="C619" i="539"/>
  <c r="B619" i="539"/>
  <c r="I618" i="539"/>
  <c r="H618" i="539"/>
  <c r="G618" i="539"/>
  <c r="F618" i="539"/>
  <c r="E618" i="539"/>
  <c r="D618" i="539"/>
  <c r="C618" i="539"/>
  <c r="B618" i="539"/>
  <c r="I617" i="539"/>
  <c r="H617" i="539"/>
  <c r="G617" i="539"/>
  <c r="F617" i="539"/>
  <c r="E617" i="539"/>
  <c r="D617" i="539"/>
  <c r="C617" i="539"/>
  <c r="B617" i="539"/>
  <c r="I616" i="539"/>
  <c r="H616" i="539"/>
  <c r="G616" i="539"/>
  <c r="F616" i="539"/>
  <c r="E616" i="539"/>
  <c r="D616" i="539"/>
  <c r="C616" i="539"/>
  <c r="B616" i="539"/>
  <c r="I615" i="539"/>
  <c r="H615" i="539"/>
  <c r="G615" i="539"/>
  <c r="F615" i="539"/>
  <c r="E615" i="539"/>
  <c r="D615" i="539"/>
  <c r="C615" i="539"/>
  <c r="B615" i="539"/>
  <c r="I614" i="539"/>
  <c r="H614" i="539"/>
  <c r="G614" i="539"/>
  <c r="F614" i="539"/>
  <c r="E614" i="539"/>
  <c r="D614" i="539"/>
  <c r="C614" i="539"/>
  <c r="B614" i="539"/>
  <c r="I613" i="539"/>
  <c r="H613" i="539"/>
  <c r="G613" i="539"/>
  <c r="F613" i="539"/>
  <c r="E613" i="539"/>
  <c r="D613" i="539"/>
  <c r="C613" i="539"/>
  <c r="B613" i="539"/>
  <c r="I612" i="539"/>
  <c r="H612" i="539"/>
  <c r="G612" i="539"/>
  <c r="F612" i="539"/>
  <c r="E612" i="539"/>
  <c r="D612" i="539"/>
  <c r="C612" i="539"/>
  <c r="B612" i="539"/>
  <c r="I611" i="539"/>
  <c r="H611" i="539"/>
  <c r="G611" i="539"/>
  <c r="F611" i="539"/>
  <c r="E611" i="539"/>
  <c r="D611" i="539"/>
  <c r="C611" i="539"/>
  <c r="B611" i="539"/>
  <c r="I610" i="539"/>
  <c r="H610" i="539"/>
  <c r="G610" i="539"/>
  <c r="F610" i="539"/>
  <c r="E610" i="539"/>
  <c r="D610" i="539"/>
  <c r="C610" i="539"/>
  <c r="B610" i="539"/>
  <c r="I609" i="539"/>
  <c r="H609" i="539"/>
  <c r="G609" i="539"/>
  <c r="F609" i="539"/>
  <c r="E609" i="539"/>
  <c r="D609" i="539"/>
  <c r="C609" i="539"/>
  <c r="B609" i="539"/>
  <c r="I608" i="539"/>
  <c r="H608" i="539"/>
  <c r="G608" i="539"/>
  <c r="F608" i="539"/>
  <c r="E608" i="539"/>
  <c r="D608" i="539"/>
  <c r="C608" i="539"/>
  <c r="B608" i="539"/>
  <c r="I607" i="539"/>
  <c r="H607" i="539"/>
  <c r="G607" i="539"/>
  <c r="F607" i="539"/>
  <c r="E607" i="539"/>
  <c r="D607" i="539"/>
  <c r="C607" i="539"/>
  <c r="B607" i="539"/>
  <c r="I606" i="539"/>
  <c r="H606" i="539"/>
  <c r="G606" i="539"/>
  <c r="F606" i="539"/>
  <c r="E606" i="539"/>
  <c r="D606" i="539"/>
  <c r="C606" i="539"/>
  <c r="B606" i="539"/>
  <c r="I605" i="539"/>
  <c r="H605" i="539"/>
  <c r="G605" i="539"/>
  <c r="F605" i="539"/>
  <c r="E605" i="539"/>
  <c r="D605" i="539"/>
  <c r="C605" i="539"/>
  <c r="B605" i="539"/>
  <c r="I604" i="539"/>
  <c r="H604" i="539"/>
  <c r="G604" i="539"/>
  <c r="F604" i="539"/>
  <c r="E604" i="539"/>
  <c r="D604" i="539"/>
  <c r="C604" i="539"/>
  <c r="B604" i="539"/>
  <c r="I603" i="539"/>
  <c r="H603" i="539"/>
  <c r="G603" i="539"/>
  <c r="F603" i="539"/>
  <c r="E603" i="539"/>
  <c r="D603" i="539"/>
  <c r="C603" i="539"/>
  <c r="B603" i="539"/>
  <c r="I602" i="539"/>
  <c r="H602" i="539"/>
  <c r="G602" i="539"/>
  <c r="F602" i="539"/>
  <c r="E602" i="539"/>
  <c r="D602" i="539"/>
  <c r="C602" i="539"/>
  <c r="B602" i="539"/>
  <c r="I601" i="539"/>
  <c r="H601" i="539"/>
  <c r="G601" i="539"/>
  <c r="F601" i="539"/>
  <c r="E601" i="539"/>
  <c r="D601" i="539"/>
  <c r="C601" i="539"/>
  <c r="B601" i="539"/>
  <c r="I600" i="539"/>
  <c r="H600" i="539"/>
  <c r="G600" i="539"/>
  <c r="F600" i="539"/>
  <c r="E600" i="539"/>
  <c r="D600" i="539"/>
  <c r="C600" i="539"/>
  <c r="B600" i="539"/>
  <c r="I599" i="539"/>
  <c r="H599" i="539"/>
  <c r="G599" i="539"/>
  <c r="F599" i="539"/>
  <c r="E599" i="539"/>
  <c r="D599" i="539"/>
  <c r="C599" i="539"/>
  <c r="B599" i="539"/>
  <c r="I598" i="539"/>
  <c r="H598" i="539"/>
  <c r="G598" i="539"/>
  <c r="F598" i="539"/>
  <c r="E598" i="539"/>
  <c r="D598" i="539"/>
  <c r="C598" i="539"/>
  <c r="B598" i="539"/>
  <c r="I597" i="539"/>
  <c r="H597" i="539"/>
  <c r="G597" i="539"/>
  <c r="F597" i="539"/>
  <c r="E597" i="539"/>
  <c r="D597" i="539"/>
  <c r="C597" i="539"/>
  <c r="B597" i="539"/>
  <c r="I596" i="539"/>
  <c r="H596" i="539"/>
  <c r="G596" i="539"/>
  <c r="F596" i="539"/>
  <c r="E596" i="539"/>
  <c r="D596" i="539"/>
  <c r="C596" i="539"/>
  <c r="B596" i="539"/>
  <c r="I595" i="539"/>
  <c r="H595" i="539"/>
  <c r="G595" i="539"/>
  <c r="F595" i="539"/>
  <c r="E595" i="539"/>
  <c r="D595" i="539"/>
  <c r="C595" i="539"/>
  <c r="B595" i="539"/>
  <c r="I594" i="539"/>
  <c r="H594" i="539"/>
  <c r="G594" i="539"/>
  <c r="F594" i="539"/>
  <c r="E594" i="539"/>
  <c r="D594" i="539"/>
  <c r="C594" i="539"/>
  <c r="B594" i="539"/>
  <c r="I593" i="539"/>
  <c r="H593" i="539"/>
  <c r="G593" i="539"/>
  <c r="F593" i="539"/>
  <c r="E593" i="539"/>
  <c r="D593" i="539"/>
  <c r="C593" i="539"/>
  <c r="B593" i="539"/>
  <c r="I592" i="539"/>
  <c r="H592" i="539"/>
  <c r="G592" i="539"/>
  <c r="F592" i="539"/>
  <c r="E592" i="539"/>
  <c r="D592" i="539"/>
  <c r="C592" i="539"/>
  <c r="B592" i="539"/>
  <c r="I591" i="539"/>
  <c r="H591" i="539"/>
  <c r="G591" i="539"/>
  <c r="F591" i="539"/>
  <c r="E591" i="539"/>
  <c r="D591" i="539"/>
  <c r="C591" i="539"/>
  <c r="B591" i="539"/>
  <c r="I590" i="539"/>
  <c r="H590" i="539"/>
  <c r="G590" i="539"/>
  <c r="F590" i="539"/>
  <c r="E590" i="539"/>
  <c r="D590" i="539"/>
  <c r="C590" i="539"/>
  <c r="B590" i="539"/>
  <c r="I589" i="539"/>
  <c r="H589" i="539"/>
  <c r="G589" i="539"/>
  <c r="F589" i="539"/>
  <c r="E589" i="539"/>
  <c r="D589" i="539"/>
  <c r="C589" i="539"/>
  <c r="B589" i="539"/>
  <c r="I588" i="539"/>
  <c r="H588" i="539"/>
  <c r="G588" i="539"/>
  <c r="F588" i="539"/>
  <c r="E588" i="539"/>
  <c r="D588" i="539"/>
  <c r="C588" i="539"/>
  <c r="B588" i="539"/>
  <c r="I587" i="539"/>
  <c r="H587" i="539"/>
  <c r="G587" i="539"/>
  <c r="F587" i="539"/>
  <c r="E587" i="539"/>
  <c r="D587" i="539"/>
  <c r="C587" i="539"/>
  <c r="B587" i="539"/>
  <c r="I586" i="539"/>
  <c r="H586" i="539"/>
  <c r="G586" i="539"/>
  <c r="F586" i="539"/>
  <c r="E586" i="539"/>
  <c r="D586" i="539"/>
  <c r="C586" i="539"/>
  <c r="B586" i="539"/>
  <c r="I585" i="539"/>
  <c r="H585" i="539"/>
  <c r="G585" i="539"/>
  <c r="F585" i="539"/>
  <c r="E585" i="539"/>
  <c r="D585" i="539"/>
  <c r="C585" i="539"/>
  <c r="B585" i="539"/>
  <c r="I584" i="539"/>
  <c r="H584" i="539"/>
  <c r="G584" i="539"/>
  <c r="F584" i="539"/>
  <c r="E584" i="539"/>
  <c r="D584" i="539"/>
  <c r="C584" i="539"/>
  <c r="B584" i="539"/>
  <c r="I583" i="539"/>
  <c r="H583" i="539"/>
  <c r="G583" i="539"/>
  <c r="F583" i="539"/>
  <c r="E583" i="539"/>
  <c r="D583" i="539"/>
  <c r="C583" i="539"/>
  <c r="B583" i="539"/>
  <c r="I582" i="539"/>
  <c r="H582" i="539"/>
  <c r="G582" i="539"/>
  <c r="F582" i="539"/>
  <c r="E582" i="539"/>
  <c r="D582" i="539"/>
  <c r="C582" i="539"/>
  <c r="B582" i="539"/>
  <c r="I581" i="539"/>
  <c r="H581" i="539"/>
  <c r="G581" i="539"/>
  <c r="F581" i="539"/>
  <c r="E581" i="539"/>
  <c r="D581" i="539"/>
  <c r="C581" i="539"/>
  <c r="B581" i="539"/>
  <c r="I580" i="539"/>
  <c r="H580" i="539"/>
  <c r="G580" i="539"/>
  <c r="F580" i="539"/>
  <c r="E580" i="539"/>
  <c r="D580" i="539"/>
  <c r="C580" i="539"/>
  <c r="B580" i="539"/>
  <c r="I579" i="539"/>
  <c r="H579" i="539"/>
  <c r="G579" i="539"/>
  <c r="F579" i="539"/>
  <c r="E579" i="539"/>
  <c r="D579" i="539"/>
  <c r="C579" i="539"/>
  <c r="B579" i="539"/>
  <c r="I578" i="539"/>
  <c r="H578" i="539"/>
  <c r="G578" i="539"/>
  <c r="F578" i="539"/>
  <c r="E578" i="539"/>
  <c r="D578" i="539"/>
  <c r="C578" i="539"/>
  <c r="B578" i="539"/>
  <c r="I577" i="539"/>
  <c r="H577" i="539"/>
  <c r="G577" i="539"/>
  <c r="F577" i="539"/>
  <c r="E577" i="539"/>
  <c r="D577" i="539"/>
  <c r="C577" i="539"/>
  <c r="B577" i="539"/>
  <c r="I576" i="539"/>
  <c r="H576" i="539"/>
  <c r="G576" i="539"/>
  <c r="F576" i="539"/>
  <c r="E576" i="539"/>
  <c r="D576" i="539"/>
  <c r="C576" i="539"/>
  <c r="B576" i="539"/>
  <c r="I575" i="539"/>
  <c r="H575" i="539"/>
  <c r="G575" i="539"/>
  <c r="F575" i="539"/>
  <c r="E575" i="539"/>
  <c r="D575" i="539"/>
  <c r="C575" i="539"/>
  <c r="B575" i="539"/>
  <c r="I574" i="539"/>
  <c r="H574" i="539"/>
  <c r="G574" i="539"/>
  <c r="F574" i="539"/>
  <c r="E574" i="539"/>
  <c r="D574" i="539"/>
  <c r="C574" i="539"/>
  <c r="B574" i="539"/>
  <c r="I573" i="539"/>
  <c r="H573" i="539"/>
  <c r="G573" i="539"/>
  <c r="F573" i="539"/>
  <c r="E573" i="539"/>
  <c r="D573" i="539"/>
  <c r="C573" i="539"/>
  <c r="B573" i="539"/>
  <c r="I572" i="539"/>
  <c r="H572" i="539"/>
  <c r="G572" i="539"/>
  <c r="F572" i="539"/>
  <c r="E572" i="539"/>
  <c r="D572" i="539"/>
  <c r="C572" i="539"/>
  <c r="B572" i="539"/>
  <c r="I571" i="539"/>
  <c r="H571" i="539"/>
  <c r="G571" i="539"/>
  <c r="F571" i="539"/>
  <c r="E571" i="539"/>
  <c r="D571" i="539"/>
  <c r="C571" i="539"/>
  <c r="B571" i="539"/>
  <c r="I570" i="539"/>
  <c r="H570" i="539"/>
  <c r="G570" i="539"/>
  <c r="F570" i="539"/>
  <c r="E570" i="539"/>
  <c r="D570" i="539"/>
  <c r="C570" i="539"/>
  <c r="B570" i="539"/>
  <c r="I569" i="539"/>
  <c r="H569" i="539"/>
  <c r="G569" i="539"/>
  <c r="F569" i="539"/>
  <c r="E569" i="539"/>
  <c r="D569" i="539"/>
  <c r="C569" i="539"/>
  <c r="B569" i="539"/>
  <c r="I568" i="539"/>
  <c r="H568" i="539"/>
  <c r="G568" i="539"/>
  <c r="F568" i="539"/>
  <c r="E568" i="539"/>
  <c r="D568" i="539"/>
  <c r="C568" i="539"/>
  <c r="B568" i="539"/>
  <c r="I567" i="539"/>
  <c r="H567" i="539"/>
  <c r="G567" i="539"/>
  <c r="F567" i="539"/>
  <c r="E567" i="539"/>
  <c r="D567" i="539"/>
  <c r="C567" i="539"/>
  <c r="B567" i="539"/>
  <c r="I566" i="539"/>
  <c r="H566" i="539"/>
  <c r="G566" i="539"/>
  <c r="F566" i="539"/>
  <c r="E566" i="539"/>
  <c r="D566" i="539"/>
  <c r="C566" i="539"/>
  <c r="B566" i="539"/>
  <c r="I565" i="539"/>
  <c r="H565" i="539"/>
  <c r="G565" i="539"/>
  <c r="F565" i="539"/>
  <c r="E565" i="539"/>
  <c r="D565" i="539"/>
  <c r="C565" i="539"/>
  <c r="B565" i="539"/>
  <c r="I564" i="539"/>
  <c r="H564" i="539"/>
  <c r="G564" i="539"/>
  <c r="F564" i="539"/>
  <c r="E564" i="539"/>
  <c r="D564" i="539"/>
  <c r="C564" i="539"/>
  <c r="B564" i="539"/>
  <c r="I563" i="539"/>
  <c r="H563" i="539"/>
  <c r="G563" i="539"/>
  <c r="F563" i="539"/>
  <c r="E563" i="539"/>
  <c r="D563" i="539"/>
  <c r="C563" i="539"/>
  <c r="B563" i="539"/>
  <c r="I562" i="539"/>
  <c r="H562" i="539"/>
  <c r="G562" i="539"/>
  <c r="F562" i="539"/>
  <c r="E562" i="539"/>
  <c r="D562" i="539"/>
  <c r="C562" i="539"/>
  <c r="B562" i="539"/>
  <c r="I561" i="539"/>
  <c r="H561" i="539"/>
  <c r="G561" i="539"/>
  <c r="F561" i="539"/>
  <c r="E561" i="539"/>
  <c r="D561" i="539"/>
  <c r="C561" i="539"/>
  <c r="B561" i="539"/>
  <c r="I560" i="539"/>
  <c r="H560" i="539"/>
  <c r="G560" i="539"/>
  <c r="F560" i="539"/>
  <c r="E560" i="539"/>
  <c r="D560" i="539"/>
  <c r="C560" i="539"/>
  <c r="B560" i="539"/>
  <c r="I559" i="539"/>
  <c r="H559" i="539"/>
  <c r="G559" i="539"/>
  <c r="F559" i="539"/>
  <c r="E559" i="539"/>
  <c r="D559" i="539"/>
  <c r="C559" i="539"/>
  <c r="B559" i="539"/>
  <c r="I558" i="539"/>
  <c r="H558" i="539"/>
  <c r="G558" i="539"/>
  <c r="F558" i="539"/>
  <c r="E558" i="539"/>
  <c r="D558" i="539"/>
  <c r="C558" i="539"/>
  <c r="B558" i="539"/>
  <c r="I557" i="539"/>
  <c r="H557" i="539"/>
  <c r="G557" i="539"/>
  <c r="F557" i="539"/>
  <c r="E557" i="539"/>
  <c r="D557" i="539"/>
  <c r="C557" i="539"/>
  <c r="B557" i="539"/>
  <c r="I556" i="539"/>
  <c r="H556" i="539"/>
  <c r="G556" i="539"/>
  <c r="F556" i="539"/>
  <c r="E556" i="539"/>
  <c r="D556" i="539"/>
  <c r="C556" i="539"/>
  <c r="B556" i="539"/>
  <c r="I555" i="539"/>
  <c r="H555" i="539"/>
  <c r="G555" i="539"/>
  <c r="F555" i="539"/>
  <c r="E555" i="539"/>
  <c r="D555" i="539"/>
  <c r="C555" i="539"/>
  <c r="B555" i="539"/>
  <c r="I554" i="539"/>
  <c r="H554" i="539"/>
  <c r="G554" i="539"/>
  <c r="F554" i="539"/>
  <c r="E554" i="539"/>
  <c r="D554" i="539"/>
  <c r="C554" i="539"/>
  <c r="B554" i="539"/>
  <c r="I553" i="539"/>
  <c r="H553" i="539"/>
  <c r="G553" i="539"/>
  <c r="F553" i="539"/>
  <c r="E553" i="539"/>
  <c r="D553" i="539"/>
  <c r="C553" i="539"/>
  <c r="B553" i="539"/>
  <c r="I552" i="539"/>
  <c r="H552" i="539"/>
  <c r="G552" i="539"/>
  <c r="F552" i="539"/>
  <c r="E552" i="539"/>
  <c r="D552" i="539"/>
  <c r="C552" i="539"/>
  <c r="B552" i="539"/>
  <c r="I551" i="539"/>
  <c r="H551" i="539"/>
  <c r="G551" i="539"/>
  <c r="F551" i="539"/>
  <c r="E551" i="539"/>
  <c r="D551" i="539"/>
  <c r="C551" i="539"/>
  <c r="B551" i="539"/>
  <c r="I550" i="539"/>
  <c r="H550" i="539"/>
  <c r="G550" i="539"/>
  <c r="F550" i="539"/>
  <c r="E550" i="539"/>
  <c r="D550" i="539"/>
  <c r="C550" i="539"/>
  <c r="B550" i="539"/>
  <c r="I549" i="539"/>
  <c r="H549" i="539"/>
  <c r="G549" i="539"/>
  <c r="F549" i="539"/>
  <c r="E549" i="539"/>
  <c r="D549" i="539"/>
  <c r="C549" i="539"/>
  <c r="B549" i="539"/>
  <c r="I548" i="539"/>
  <c r="H548" i="539"/>
  <c r="G548" i="539"/>
  <c r="F548" i="539"/>
  <c r="E548" i="539"/>
  <c r="D548" i="539"/>
  <c r="C548" i="539"/>
  <c r="B548" i="539"/>
  <c r="I547" i="539"/>
  <c r="H547" i="539"/>
  <c r="G547" i="539"/>
  <c r="F547" i="539"/>
  <c r="E547" i="539"/>
  <c r="D547" i="539"/>
  <c r="C547" i="539"/>
  <c r="B547" i="539"/>
  <c r="I546" i="539"/>
  <c r="H546" i="539"/>
  <c r="G546" i="539"/>
  <c r="F546" i="539"/>
  <c r="E546" i="539"/>
  <c r="D546" i="539"/>
  <c r="C546" i="539"/>
  <c r="B546" i="539"/>
  <c r="I545" i="539"/>
  <c r="H545" i="539"/>
  <c r="G545" i="539"/>
  <c r="F545" i="539"/>
  <c r="E545" i="539"/>
  <c r="D545" i="539"/>
  <c r="C545" i="539"/>
  <c r="B545" i="539"/>
  <c r="I544" i="539"/>
  <c r="H544" i="539"/>
  <c r="G544" i="539"/>
  <c r="F544" i="539"/>
  <c r="E544" i="539"/>
  <c r="D544" i="539"/>
  <c r="C544" i="539"/>
  <c r="B544" i="539"/>
  <c r="I543" i="539"/>
  <c r="H543" i="539"/>
  <c r="G543" i="539"/>
  <c r="F543" i="539"/>
  <c r="E543" i="539"/>
  <c r="D543" i="539"/>
  <c r="C543" i="539"/>
  <c r="B543" i="539"/>
  <c r="I542" i="539"/>
  <c r="H542" i="539"/>
  <c r="G542" i="539"/>
  <c r="F542" i="539"/>
  <c r="E542" i="539"/>
  <c r="D542" i="539"/>
  <c r="C542" i="539"/>
  <c r="B542" i="539"/>
  <c r="I541" i="539"/>
  <c r="H541" i="539"/>
  <c r="G541" i="539"/>
  <c r="F541" i="539"/>
  <c r="E541" i="539"/>
  <c r="D541" i="539"/>
  <c r="C541" i="539"/>
  <c r="B541" i="539"/>
  <c r="I540" i="539"/>
  <c r="H540" i="539"/>
  <c r="G540" i="539"/>
  <c r="F540" i="539"/>
  <c r="E540" i="539"/>
  <c r="D540" i="539"/>
  <c r="C540" i="539"/>
  <c r="B540" i="539"/>
  <c r="I539" i="539"/>
  <c r="H539" i="539"/>
  <c r="G539" i="539"/>
  <c r="F539" i="539"/>
  <c r="E539" i="539"/>
  <c r="D539" i="539"/>
  <c r="C539" i="539"/>
  <c r="B539" i="539"/>
  <c r="I538" i="539"/>
  <c r="H538" i="539"/>
  <c r="G538" i="539"/>
  <c r="F538" i="539"/>
  <c r="E538" i="539"/>
  <c r="D538" i="539"/>
  <c r="C538" i="539"/>
  <c r="B538" i="539"/>
  <c r="I537" i="539"/>
  <c r="H537" i="539"/>
  <c r="G537" i="539"/>
  <c r="F537" i="539"/>
  <c r="E537" i="539"/>
  <c r="D537" i="539"/>
  <c r="C537" i="539"/>
  <c r="B537" i="539"/>
  <c r="I536" i="539"/>
  <c r="H536" i="539"/>
  <c r="G536" i="539"/>
  <c r="F536" i="539"/>
  <c r="E536" i="539"/>
  <c r="D536" i="539"/>
  <c r="C536" i="539"/>
  <c r="B536" i="539"/>
  <c r="I535" i="539"/>
  <c r="H535" i="539"/>
  <c r="G535" i="539"/>
  <c r="F535" i="539"/>
  <c r="E535" i="539"/>
  <c r="D535" i="539"/>
  <c r="C535" i="539"/>
  <c r="B535" i="539"/>
  <c r="I534" i="539"/>
  <c r="H534" i="539"/>
  <c r="G534" i="539"/>
  <c r="F534" i="539"/>
  <c r="E534" i="539"/>
  <c r="D534" i="539"/>
  <c r="C534" i="539"/>
  <c r="B534" i="539"/>
  <c r="I533" i="539"/>
  <c r="H533" i="539"/>
  <c r="G533" i="539"/>
  <c r="F533" i="539"/>
  <c r="E533" i="539"/>
  <c r="D533" i="539"/>
  <c r="C533" i="539"/>
  <c r="B533" i="539"/>
  <c r="I532" i="539"/>
  <c r="H532" i="539"/>
  <c r="G532" i="539"/>
  <c r="F532" i="539"/>
  <c r="E532" i="539"/>
  <c r="D532" i="539"/>
  <c r="C532" i="539"/>
  <c r="B532" i="539"/>
  <c r="I531" i="539"/>
  <c r="H531" i="539"/>
  <c r="G531" i="539"/>
  <c r="F531" i="539"/>
  <c r="E531" i="539"/>
  <c r="D531" i="539"/>
  <c r="C531" i="539"/>
  <c r="B531" i="539"/>
  <c r="I530" i="539"/>
  <c r="H530" i="539"/>
  <c r="G530" i="539"/>
  <c r="F530" i="539"/>
  <c r="E530" i="539"/>
  <c r="D530" i="539"/>
  <c r="C530" i="539"/>
  <c r="B530" i="539"/>
  <c r="I529" i="539"/>
  <c r="H529" i="539"/>
  <c r="G529" i="539"/>
  <c r="F529" i="539"/>
  <c r="E529" i="539"/>
  <c r="D529" i="539"/>
  <c r="C529" i="539"/>
  <c r="B529" i="539"/>
  <c r="I528" i="539"/>
  <c r="H528" i="539"/>
  <c r="G528" i="539"/>
  <c r="F528" i="539"/>
  <c r="E528" i="539"/>
  <c r="D528" i="539"/>
  <c r="C528" i="539"/>
  <c r="B528" i="539"/>
  <c r="I527" i="539"/>
  <c r="H527" i="539"/>
  <c r="G527" i="539"/>
  <c r="F527" i="539"/>
  <c r="E527" i="539"/>
  <c r="D527" i="539"/>
  <c r="C527" i="539"/>
  <c r="B527" i="539"/>
  <c r="I526" i="539"/>
  <c r="H526" i="539"/>
  <c r="G526" i="539"/>
  <c r="F526" i="539"/>
  <c r="E526" i="539"/>
  <c r="D526" i="539"/>
  <c r="C526" i="539"/>
  <c r="B526" i="539"/>
  <c r="I525" i="539"/>
  <c r="H525" i="539"/>
  <c r="G525" i="539"/>
  <c r="F525" i="539"/>
  <c r="E525" i="539"/>
  <c r="D525" i="539"/>
  <c r="C525" i="539"/>
  <c r="B525" i="539"/>
  <c r="I524" i="539"/>
  <c r="H524" i="539"/>
  <c r="G524" i="539"/>
  <c r="F524" i="539"/>
  <c r="E524" i="539"/>
  <c r="D524" i="539"/>
  <c r="C524" i="539"/>
  <c r="B524" i="539"/>
  <c r="I523" i="539"/>
  <c r="H523" i="539"/>
  <c r="G523" i="539"/>
  <c r="F523" i="539"/>
  <c r="E523" i="539"/>
  <c r="D523" i="539"/>
  <c r="C523" i="539"/>
  <c r="B523" i="539"/>
  <c r="I522" i="539"/>
  <c r="H522" i="539"/>
  <c r="G522" i="539"/>
  <c r="F522" i="539"/>
  <c r="E522" i="539"/>
  <c r="D522" i="539"/>
  <c r="C522" i="539"/>
  <c r="B522" i="539"/>
  <c r="I521" i="539"/>
  <c r="H521" i="539"/>
  <c r="G521" i="539"/>
  <c r="F521" i="539"/>
  <c r="E521" i="539"/>
  <c r="D521" i="539"/>
  <c r="C521" i="539"/>
  <c r="B521" i="539"/>
  <c r="I520" i="539"/>
  <c r="H520" i="539"/>
  <c r="G520" i="539"/>
  <c r="F520" i="539"/>
  <c r="E520" i="539"/>
  <c r="D520" i="539"/>
  <c r="C520" i="539"/>
  <c r="B520" i="539"/>
  <c r="I519" i="539"/>
  <c r="H519" i="539"/>
  <c r="G519" i="539"/>
  <c r="F519" i="539"/>
  <c r="E519" i="539"/>
  <c r="D519" i="539"/>
  <c r="C519" i="539"/>
  <c r="B519" i="539"/>
  <c r="I518" i="539"/>
  <c r="H518" i="539"/>
  <c r="G518" i="539"/>
  <c r="F518" i="539"/>
  <c r="E518" i="539"/>
  <c r="D518" i="539"/>
  <c r="C518" i="539"/>
  <c r="B518" i="539"/>
  <c r="I517" i="539"/>
  <c r="H517" i="539"/>
  <c r="G517" i="539"/>
  <c r="F517" i="539"/>
  <c r="E517" i="539"/>
  <c r="D517" i="539"/>
  <c r="C517" i="539"/>
  <c r="B517" i="539"/>
  <c r="I516" i="539"/>
  <c r="H516" i="539"/>
  <c r="G516" i="539"/>
  <c r="F516" i="539"/>
  <c r="E516" i="539"/>
  <c r="D516" i="539"/>
  <c r="C516" i="539"/>
  <c r="B516" i="539"/>
  <c r="I515" i="539"/>
  <c r="H515" i="539"/>
  <c r="G515" i="539"/>
  <c r="F515" i="539"/>
  <c r="E515" i="539"/>
  <c r="D515" i="539"/>
  <c r="C515" i="539"/>
  <c r="B515" i="539"/>
  <c r="I514" i="539"/>
  <c r="H514" i="539"/>
  <c r="G514" i="539"/>
  <c r="F514" i="539"/>
  <c r="E514" i="539"/>
  <c r="D514" i="539"/>
  <c r="C514" i="539"/>
  <c r="B514" i="539"/>
  <c r="I513" i="539"/>
  <c r="H513" i="539"/>
  <c r="G513" i="539"/>
  <c r="F513" i="539"/>
  <c r="E513" i="539"/>
  <c r="D513" i="539"/>
  <c r="C513" i="539"/>
  <c r="B513" i="539"/>
  <c r="I512" i="539"/>
  <c r="H512" i="539"/>
  <c r="G512" i="539"/>
  <c r="F512" i="539"/>
  <c r="E512" i="539"/>
  <c r="D512" i="539"/>
  <c r="C512" i="539"/>
  <c r="B512" i="539"/>
  <c r="I511" i="539"/>
  <c r="H511" i="539"/>
  <c r="G511" i="539"/>
  <c r="F511" i="539"/>
  <c r="E511" i="539"/>
  <c r="D511" i="539"/>
  <c r="C511" i="539"/>
  <c r="B511" i="539"/>
  <c r="I510" i="539"/>
  <c r="H510" i="539"/>
  <c r="G510" i="539"/>
  <c r="F510" i="539"/>
  <c r="E510" i="539"/>
  <c r="D510" i="539"/>
  <c r="C510" i="539"/>
  <c r="B510" i="539"/>
  <c r="I509" i="539"/>
  <c r="H509" i="539"/>
  <c r="G509" i="539"/>
  <c r="F509" i="539"/>
  <c r="E509" i="539"/>
  <c r="D509" i="539"/>
  <c r="C509" i="539"/>
  <c r="B509" i="539"/>
  <c r="I508" i="539"/>
  <c r="H508" i="539"/>
  <c r="G508" i="539"/>
  <c r="F508" i="539"/>
  <c r="E508" i="539"/>
  <c r="D508" i="539"/>
  <c r="C508" i="539"/>
  <c r="B508" i="539"/>
  <c r="I507" i="539"/>
  <c r="H507" i="539"/>
  <c r="G507" i="539"/>
  <c r="F507" i="539"/>
  <c r="E507" i="539"/>
  <c r="D507" i="539"/>
  <c r="C507" i="539"/>
  <c r="B507" i="539"/>
  <c r="I506" i="539"/>
  <c r="H506" i="539"/>
  <c r="G506" i="539"/>
  <c r="F506" i="539"/>
  <c r="E506" i="539"/>
  <c r="D506" i="539"/>
  <c r="C506" i="539"/>
  <c r="B506" i="539"/>
  <c r="I505" i="539"/>
  <c r="H505" i="539"/>
  <c r="G505" i="539"/>
  <c r="F505" i="539"/>
  <c r="E505" i="539"/>
  <c r="D505" i="539"/>
  <c r="C505" i="539"/>
  <c r="B505" i="539"/>
  <c r="I504" i="539"/>
  <c r="H504" i="539"/>
  <c r="G504" i="539"/>
  <c r="F504" i="539"/>
  <c r="E504" i="539"/>
  <c r="D504" i="539"/>
  <c r="C504" i="539"/>
  <c r="B504" i="539"/>
  <c r="I503" i="539"/>
  <c r="H503" i="539"/>
  <c r="G503" i="539"/>
  <c r="F503" i="539"/>
  <c r="E503" i="539"/>
  <c r="D503" i="539"/>
  <c r="C503" i="539"/>
  <c r="B503" i="539"/>
  <c r="I502" i="539"/>
  <c r="H502" i="539"/>
  <c r="G502" i="539"/>
  <c r="F502" i="539"/>
  <c r="E502" i="539"/>
  <c r="D502" i="539"/>
  <c r="C502" i="539"/>
  <c r="B502" i="539"/>
  <c r="I501" i="539"/>
  <c r="H501" i="539"/>
  <c r="G501" i="539"/>
  <c r="F501" i="539"/>
  <c r="E501" i="539"/>
  <c r="D501" i="539"/>
  <c r="C501" i="539"/>
  <c r="B501" i="539"/>
  <c r="I500" i="539"/>
  <c r="H500" i="539"/>
  <c r="G500" i="539"/>
  <c r="F500" i="539"/>
  <c r="E500" i="539"/>
  <c r="D500" i="539"/>
  <c r="C500" i="539"/>
  <c r="B500" i="539"/>
  <c r="I499" i="539"/>
  <c r="H499" i="539"/>
  <c r="G499" i="539"/>
  <c r="F499" i="539"/>
  <c r="E499" i="539"/>
  <c r="D499" i="539"/>
  <c r="C499" i="539"/>
  <c r="B499" i="539"/>
  <c r="I498" i="539"/>
  <c r="H498" i="539"/>
  <c r="G498" i="539"/>
  <c r="F498" i="539"/>
  <c r="E498" i="539"/>
  <c r="D498" i="539"/>
  <c r="C498" i="539"/>
  <c r="B498" i="539"/>
  <c r="I497" i="539"/>
  <c r="H497" i="539"/>
  <c r="G497" i="539"/>
  <c r="F497" i="539"/>
  <c r="E497" i="539"/>
  <c r="D497" i="539"/>
  <c r="C497" i="539"/>
  <c r="B497" i="539"/>
  <c r="I496" i="539"/>
  <c r="H496" i="539"/>
  <c r="G496" i="539"/>
  <c r="F496" i="539"/>
  <c r="E496" i="539"/>
  <c r="D496" i="539"/>
  <c r="C496" i="539"/>
  <c r="B496" i="539"/>
  <c r="I495" i="539"/>
  <c r="H495" i="539"/>
  <c r="G495" i="539"/>
  <c r="F495" i="539"/>
  <c r="E495" i="539"/>
  <c r="D495" i="539"/>
  <c r="C495" i="539"/>
  <c r="B495" i="539"/>
  <c r="I494" i="539"/>
  <c r="H494" i="539"/>
  <c r="G494" i="539"/>
  <c r="F494" i="539"/>
  <c r="E494" i="539"/>
  <c r="D494" i="539"/>
  <c r="C494" i="539"/>
  <c r="B494" i="539"/>
  <c r="I493" i="539"/>
  <c r="H493" i="539"/>
  <c r="G493" i="539"/>
  <c r="F493" i="539"/>
  <c r="E493" i="539"/>
  <c r="D493" i="539"/>
  <c r="C493" i="539"/>
  <c r="B493" i="539"/>
  <c r="I492" i="539"/>
  <c r="H492" i="539"/>
  <c r="G492" i="539"/>
  <c r="F492" i="539"/>
  <c r="E492" i="539"/>
  <c r="D492" i="539"/>
  <c r="C492" i="539"/>
  <c r="B492" i="539"/>
  <c r="I491" i="539"/>
  <c r="H491" i="539"/>
  <c r="G491" i="539"/>
  <c r="F491" i="539"/>
  <c r="E491" i="539"/>
  <c r="D491" i="539"/>
  <c r="C491" i="539"/>
  <c r="B491" i="539"/>
  <c r="I490" i="539"/>
  <c r="H490" i="539"/>
  <c r="G490" i="539"/>
  <c r="F490" i="539"/>
  <c r="E490" i="539"/>
  <c r="D490" i="539"/>
  <c r="C490" i="539"/>
  <c r="B490" i="539"/>
  <c r="I489" i="539"/>
  <c r="H489" i="539"/>
  <c r="G489" i="539"/>
  <c r="F489" i="539"/>
  <c r="E489" i="539"/>
  <c r="D489" i="539"/>
  <c r="C489" i="539"/>
  <c r="B489" i="539"/>
  <c r="I488" i="539"/>
  <c r="H488" i="539"/>
  <c r="G488" i="539"/>
  <c r="F488" i="539"/>
  <c r="E488" i="539"/>
  <c r="D488" i="539"/>
  <c r="C488" i="539"/>
  <c r="B488" i="539"/>
  <c r="I487" i="539"/>
  <c r="H487" i="539"/>
  <c r="G487" i="539"/>
  <c r="F487" i="539"/>
  <c r="E487" i="539"/>
  <c r="D487" i="539"/>
  <c r="C487" i="539"/>
  <c r="B487" i="539"/>
  <c r="I486" i="539"/>
  <c r="H486" i="539"/>
  <c r="G486" i="539"/>
  <c r="F486" i="539"/>
  <c r="E486" i="539"/>
  <c r="D486" i="539"/>
  <c r="C486" i="539"/>
  <c r="B486" i="539"/>
  <c r="I485" i="539"/>
  <c r="H485" i="539"/>
  <c r="G485" i="539"/>
  <c r="F485" i="539"/>
  <c r="E485" i="539"/>
  <c r="D485" i="539"/>
  <c r="C485" i="539"/>
  <c r="B485" i="539"/>
  <c r="I484" i="539"/>
  <c r="H484" i="539"/>
  <c r="G484" i="539"/>
  <c r="F484" i="539"/>
  <c r="E484" i="539"/>
  <c r="D484" i="539"/>
  <c r="C484" i="539"/>
  <c r="B484" i="539"/>
  <c r="I483" i="539"/>
  <c r="H483" i="539"/>
  <c r="G483" i="539"/>
  <c r="F483" i="539"/>
  <c r="E483" i="539"/>
  <c r="D483" i="539"/>
  <c r="C483" i="539"/>
  <c r="B483" i="539"/>
  <c r="I482" i="539"/>
  <c r="H482" i="539"/>
  <c r="G482" i="539"/>
  <c r="F482" i="539"/>
  <c r="E482" i="539"/>
  <c r="D482" i="539"/>
  <c r="C482" i="539"/>
  <c r="B482" i="539"/>
  <c r="I481" i="539"/>
  <c r="H481" i="539"/>
  <c r="G481" i="539"/>
  <c r="F481" i="539"/>
  <c r="E481" i="539"/>
  <c r="D481" i="539"/>
  <c r="C481" i="539"/>
  <c r="B481" i="539"/>
  <c r="I480" i="539"/>
  <c r="H480" i="539"/>
  <c r="G480" i="539"/>
  <c r="F480" i="539"/>
  <c r="E480" i="539"/>
  <c r="D480" i="539"/>
  <c r="C480" i="539"/>
  <c r="B480" i="539"/>
  <c r="I479" i="539"/>
  <c r="H479" i="539"/>
  <c r="G479" i="539"/>
  <c r="F479" i="539"/>
  <c r="E479" i="539"/>
  <c r="D479" i="539"/>
  <c r="C479" i="539"/>
  <c r="B479" i="539"/>
  <c r="I478" i="539"/>
  <c r="H478" i="539"/>
  <c r="G478" i="539"/>
  <c r="F478" i="539"/>
  <c r="E478" i="539"/>
  <c r="D478" i="539"/>
  <c r="C478" i="539"/>
  <c r="B478" i="539"/>
  <c r="I477" i="539"/>
  <c r="H477" i="539"/>
  <c r="G477" i="539"/>
  <c r="F477" i="539"/>
  <c r="E477" i="539"/>
  <c r="D477" i="539"/>
  <c r="C477" i="539"/>
  <c r="B477" i="539"/>
  <c r="I476" i="539"/>
  <c r="H476" i="539"/>
  <c r="G476" i="539"/>
  <c r="F476" i="539"/>
  <c r="E476" i="539"/>
  <c r="D476" i="539"/>
  <c r="C476" i="539"/>
  <c r="B476" i="539"/>
  <c r="I475" i="539"/>
  <c r="H475" i="539"/>
  <c r="G475" i="539"/>
  <c r="F475" i="539"/>
  <c r="E475" i="539"/>
  <c r="D475" i="539"/>
  <c r="C475" i="539"/>
  <c r="B475" i="539"/>
  <c r="I474" i="539"/>
  <c r="H474" i="539"/>
  <c r="G474" i="539"/>
  <c r="F474" i="539"/>
  <c r="E474" i="539"/>
  <c r="D474" i="539"/>
  <c r="C474" i="539"/>
  <c r="B474" i="539"/>
  <c r="I473" i="539"/>
  <c r="H473" i="539"/>
  <c r="G473" i="539"/>
  <c r="F473" i="539"/>
  <c r="E473" i="539"/>
  <c r="D473" i="539"/>
  <c r="C473" i="539"/>
  <c r="B473" i="539"/>
  <c r="I472" i="539"/>
  <c r="H472" i="539"/>
  <c r="G472" i="539"/>
  <c r="F472" i="539"/>
  <c r="E472" i="539"/>
  <c r="D472" i="539"/>
  <c r="C472" i="539"/>
  <c r="B472" i="539"/>
  <c r="I471" i="539"/>
  <c r="H471" i="539"/>
  <c r="G471" i="539"/>
  <c r="F471" i="539"/>
  <c r="E471" i="539"/>
  <c r="D471" i="539"/>
  <c r="C471" i="539"/>
  <c r="B471" i="539"/>
  <c r="I470" i="539"/>
  <c r="H470" i="539"/>
  <c r="G470" i="539"/>
  <c r="F470" i="539"/>
  <c r="E470" i="539"/>
  <c r="D470" i="539"/>
  <c r="C470" i="539"/>
  <c r="B470" i="539"/>
  <c r="I469" i="539"/>
  <c r="H469" i="539"/>
  <c r="G469" i="539"/>
  <c r="F469" i="539"/>
  <c r="E469" i="539"/>
  <c r="D469" i="539"/>
  <c r="C469" i="539"/>
  <c r="B469" i="539"/>
  <c r="I468" i="539"/>
  <c r="H468" i="539"/>
  <c r="G468" i="539"/>
  <c r="F468" i="539"/>
  <c r="E468" i="539"/>
  <c r="D468" i="539"/>
  <c r="C468" i="539"/>
  <c r="B468" i="539"/>
  <c r="I467" i="539"/>
  <c r="H467" i="539"/>
  <c r="G467" i="539"/>
  <c r="F467" i="539"/>
  <c r="E467" i="539"/>
  <c r="D467" i="539"/>
  <c r="C467" i="539"/>
  <c r="B467" i="539"/>
  <c r="I466" i="539"/>
  <c r="H466" i="539"/>
  <c r="G466" i="539"/>
  <c r="F466" i="539"/>
  <c r="E466" i="539"/>
  <c r="D466" i="539"/>
  <c r="C466" i="539"/>
  <c r="B466" i="539"/>
  <c r="I465" i="539"/>
  <c r="H465" i="539"/>
  <c r="G465" i="539"/>
  <c r="F465" i="539"/>
  <c r="E465" i="539"/>
  <c r="D465" i="539"/>
  <c r="C465" i="539"/>
  <c r="B465" i="539"/>
  <c r="I464" i="539"/>
  <c r="H464" i="539"/>
  <c r="G464" i="539"/>
  <c r="F464" i="539"/>
  <c r="E464" i="539"/>
  <c r="D464" i="539"/>
  <c r="C464" i="539"/>
  <c r="B464" i="539"/>
  <c r="I463" i="539"/>
  <c r="H463" i="539"/>
  <c r="G463" i="539"/>
  <c r="F463" i="539"/>
  <c r="E463" i="539"/>
  <c r="D463" i="539"/>
  <c r="C463" i="539"/>
  <c r="B463" i="539"/>
  <c r="I462" i="539"/>
  <c r="H462" i="539"/>
  <c r="G462" i="539"/>
  <c r="F462" i="539"/>
  <c r="E462" i="539"/>
  <c r="D462" i="539"/>
  <c r="C462" i="539"/>
  <c r="B462" i="539"/>
  <c r="I461" i="539"/>
  <c r="H461" i="539"/>
  <c r="G461" i="539"/>
  <c r="F461" i="539"/>
  <c r="E461" i="539"/>
  <c r="D461" i="539"/>
  <c r="C461" i="539"/>
  <c r="B461" i="539"/>
  <c r="I460" i="539"/>
  <c r="H460" i="539"/>
  <c r="G460" i="539"/>
  <c r="F460" i="539"/>
  <c r="E460" i="539"/>
  <c r="D460" i="539"/>
  <c r="C460" i="539"/>
  <c r="B460" i="539"/>
  <c r="I459" i="539"/>
  <c r="H459" i="539"/>
  <c r="G459" i="539"/>
  <c r="F459" i="539"/>
  <c r="E459" i="539"/>
  <c r="D459" i="539"/>
  <c r="C459" i="539"/>
  <c r="B459" i="539"/>
  <c r="I458" i="539"/>
  <c r="H458" i="539"/>
  <c r="G458" i="539"/>
  <c r="F458" i="539"/>
  <c r="E458" i="539"/>
  <c r="D458" i="539"/>
  <c r="C458" i="539"/>
  <c r="B458" i="539"/>
  <c r="I457" i="539"/>
  <c r="H457" i="539"/>
  <c r="G457" i="539"/>
  <c r="F457" i="539"/>
  <c r="E457" i="539"/>
  <c r="D457" i="539"/>
  <c r="C457" i="539"/>
  <c r="B457" i="539"/>
  <c r="I456" i="539"/>
  <c r="H456" i="539"/>
  <c r="G456" i="539"/>
  <c r="F456" i="539"/>
  <c r="E456" i="539"/>
  <c r="D456" i="539"/>
  <c r="C456" i="539"/>
  <c r="B456" i="539"/>
  <c r="I455" i="539"/>
  <c r="H455" i="539"/>
  <c r="G455" i="539"/>
  <c r="F455" i="539"/>
  <c r="E455" i="539"/>
  <c r="D455" i="539"/>
  <c r="C455" i="539"/>
  <c r="B455" i="539"/>
  <c r="I454" i="539"/>
  <c r="H454" i="539"/>
  <c r="G454" i="539"/>
  <c r="F454" i="539"/>
  <c r="E454" i="539"/>
  <c r="D454" i="539"/>
  <c r="C454" i="539"/>
  <c r="B454" i="539"/>
  <c r="I453" i="539"/>
  <c r="H453" i="539"/>
  <c r="G453" i="539"/>
  <c r="F453" i="539"/>
  <c r="E453" i="539"/>
  <c r="D453" i="539"/>
  <c r="C453" i="539"/>
  <c r="B453" i="539"/>
  <c r="I452" i="539"/>
  <c r="H452" i="539"/>
  <c r="G452" i="539"/>
  <c r="F452" i="539"/>
  <c r="E452" i="539"/>
  <c r="D452" i="539"/>
  <c r="C452" i="539"/>
  <c r="B452" i="539"/>
  <c r="I451" i="539"/>
  <c r="H451" i="539"/>
  <c r="G451" i="539"/>
  <c r="F451" i="539"/>
  <c r="E451" i="539"/>
  <c r="D451" i="539"/>
  <c r="C451" i="539"/>
  <c r="B451" i="539"/>
  <c r="I450" i="539"/>
  <c r="H450" i="539"/>
  <c r="G450" i="539"/>
  <c r="F450" i="539"/>
  <c r="E450" i="539"/>
  <c r="D450" i="539"/>
  <c r="C450" i="539"/>
  <c r="B450" i="539"/>
  <c r="I449" i="539"/>
  <c r="H449" i="539"/>
  <c r="G449" i="539"/>
  <c r="F449" i="539"/>
  <c r="E449" i="539"/>
  <c r="D449" i="539"/>
  <c r="C449" i="539"/>
  <c r="B449" i="539"/>
  <c r="I448" i="539"/>
  <c r="H448" i="539"/>
  <c r="G448" i="539"/>
  <c r="F448" i="539"/>
  <c r="E448" i="539"/>
  <c r="D448" i="539"/>
  <c r="C448" i="539"/>
  <c r="B448" i="539"/>
  <c r="I447" i="539"/>
  <c r="H447" i="539"/>
  <c r="G447" i="539"/>
  <c r="F447" i="539"/>
  <c r="E447" i="539"/>
  <c r="D447" i="539"/>
  <c r="C447" i="539"/>
  <c r="B447" i="539"/>
  <c r="I446" i="539"/>
  <c r="H446" i="539"/>
  <c r="G446" i="539"/>
  <c r="F446" i="539"/>
  <c r="E446" i="539"/>
  <c r="D446" i="539"/>
  <c r="C446" i="539"/>
  <c r="B446" i="539"/>
  <c r="I445" i="539"/>
  <c r="H445" i="539"/>
  <c r="G445" i="539"/>
  <c r="F445" i="539"/>
  <c r="E445" i="539"/>
  <c r="D445" i="539"/>
  <c r="C445" i="539"/>
  <c r="B445" i="539"/>
  <c r="I444" i="539"/>
  <c r="H444" i="539"/>
  <c r="G444" i="539"/>
  <c r="F444" i="539"/>
  <c r="E444" i="539"/>
  <c r="D444" i="539"/>
  <c r="C444" i="539"/>
  <c r="B444" i="539"/>
  <c r="I443" i="539"/>
  <c r="H443" i="539"/>
  <c r="G443" i="539"/>
  <c r="F443" i="539"/>
  <c r="E443" i="539"/>
  <c r="D443" i="539"/>
  <c r="C443" i="539"/>
  <c r="B443" i="539"/>
  <c r="I442" i="539"/>
  <c r="H442" i="539"/>
  <c r="G442" i="539"/>
  <c r="F442" i="539"/>
  <c r="E442" i="539"/>
  <c r="D442" i="539"/>
  <c r="C442" i="539"/>
  <c r="B442" i="539"/>
  <c r="I441" i="539"/>
  <c r="H441" i="539"/>
  <c r="G441" i="539"/>
  <c r="F441" i="539"/>
  <c r="E441" i="539"/>
  <c r="D441" i="539"/>
  <c r="C441" i="539"/>
  <c r="B441" i="539"/>
  <c r="I440" i="539"/>
  <c r="H440" i="539"/>
  <c r="G440" i="539"/>
  <c r="F440" i="539"/>
  <c r="E440" i="539"/>
  <c r="D440" i="539"/>
  <c r="C440" i="539"/>
  <c r="B440" i="539"/>
  <c r="I439" i="539"/>
  <c r="H439" i="539"/>
  <c r="G439" i="539"/>
  <c r="F439" i="539"/>
  <c r="E439" i="539"/>
  <c r="D439" i="539"/>
  <c r="C439" i="539"/>
  <c r="B439" i="539"/>
  <c r="I438" i="539"/>
  <c r="H438" i="539"/>
  <c r="G438" i="539"/>
  <c r="F438" i="539"/>
  <c r="E438" i="539"/>
  <c r="D438" i="539"/>
  <c r="C438" i="539"/>
  <c r="B438" i="539"/>
  <c r="I437" i="539"/>
  <c r="H437" i="539"/>
  <c r="G437" i="539"/>
  <c r="F437" i="539"/>
  <c r="E437" i="539"/>
  <c r="D437" i="539"/>
  <c r="C437" i="539"/>
  <c r="B437" i="539"/>
  <c r="I436" i="539"/>
  <c r="H436" i="539"/>
  <c r="G436" i="539"/>
  <c r="F436" i="539"/>
  <c r="E436" i="539"/>
  <c r="D436" i="539"/>
  <c r="C436" i="539"/>
  <c r="B436" i="539"/>
  <c r="I435" i="539"/>
  <c r="H435" i="539"/>
  <c r="G435" i="539"/>
  <c r="F435" i="539"/>
  <c r="E435" i="539"/>
  <c r="D435" i="539"/>
  <c r="C435" i="539"/>
  <c r="B435" i="539"/>
  <c r="I434" i="539"/>
  <c r="H434" i="539"/>
  <c r="G434" i="539"/>
  <c r="F434" i="539"/>
  <c r="E434" i="539"/>
  <c r="D434" i="539"/>
  <c r="C434" i="539"/>
  <c r="B434" i="539"/>
  <c r="I433" i="539"/>
  <c r="H433" i="539"/>
  <c r="G433" i="539"/>
  <c r="F433" i="539"/>
  <c r="E433" i="539"/>
  <c r="D433" i="539"/>
  <c r="C433" i="539"/>
  <c r="B433" i="539"/>
  <c r="I432" i="539"/>
  <c r="H432" i="539"/>
  <c r="G432" i="539"/>
  <c r="F432" i="539"/>
  <c r="E432" i="539"/>
  <c r="D432" i="539"/>
  <c r="C432" i="539"/>
  <c r="B432" i="539"/>
  <c r="I431" i="539"/>
  <c r="H431" i="539"/>
  <c r="G431" i="539"/>
  <c r="F431" i="539"/>
  <c r="E431" i="539"/>
  <c r="D431" i="539"/>
  <c r="C431" i="539"/>
  <c r="B431" i="539"/>
  <c r="I430" i="539"/>
  <c r="H430" i="539"/>
  <c r="G430" i="539"/>
  <c r="F430" i="539"/>
  <c r="E430" i="539"/>
  <c r="D430" i="539"/>
  <c r="C430" i="539"/>
  <c r="B430" i="539"/>
  <c r="I429" i="539"/>
  <c r="H429" i="539"/>
  <c r="G429" i="539"/>
  <c r="F429" i="539"/>
  <c r="E429" i="539"/>
  <c r="D429" i="539"/>
  <c r="C429" i="539"/>
  <c r="B429" i="539"/>
  <c r="I428" i="539"/>
  <c r="H428" i="539"/>
  <c r="G428" i="539"/>
  <c r="F428" i="539"/>
  <c r="E428" i="539"/>
  <c r="D428" i="539"/>
  <c r="C428" i="539"/>
  <c r="B428" i="539"/>
  <c r="I427" i="539"/>
  <c r="H427" i="539"/>
  <c r="G427" i="539"/>
  <c r="F427" i="539"/>
  <c r="E427" i="539"/>
  <c r="D427" i="539"/>
  <c r="C427" i="539"/>
  <c r="B427" i="539"/>
  <c r="I426" i="539"/>
  <c r="H426" i="539"/>
  <c r="G426" i="539"/>
  <c r="F426" i="539"/>
  <c r="E426" i="539"/>
  <c r="D426" i="539"/>
  <c r="C426" i="539"/>
  <c r="B426" i="539"/>
  <c r="I425" i="539"/>
  <c r="H425" i="539"/>
  <c r="G425" i="539"/>
  <c r="F425" i="539"/>
  <c r="E425" i="539"/>
  <c r="D425" i="539"/>
  <c r="C425" i="539"/>
  <c r="B425" i="539"/>
  <c r="I424" i="539"/>
  <c r="H424" i="539"/>
  <c r="G424" i="539"/>
  <c r="F424" i="539"/>
  <c r="E424" i="539"/>
  <c r="D424" i="539"/>
  <c r="C424" i="539"/>
  <c r="B424" i="539"/>
  <c r="I423" i="539"/>
  <c r="H423" i="539"/>
  <c r="G423" i="539"/>
  <c r="F423" i="539"/>
  <c r="E423" i="539"/>
  <c r="D423" i="539"/>
  <c r="C423" i="539"/>
  <c r="B423" i="539"/>
  <c r="I422" i="539"/>
  <c r="H422" i="539"/>
  <c r="G422" i="539"/>
  <c r="F422" i="539"/>
  <c r="E422" i="539"/>
  <c r="D422" i="539"/>
  <c r="C422" i="539"/>
  <c r="B422" i="539"/>
  <c r="I421" i="539"/>
  <c r="H421" i="539"/>
  <c r="G421" i="539"/>
  <c r="F421" i="539"/>
  <c r="E421" i="539"/>
  <c r="D421" i="539"/>
  <c r="C421" i="539"/>
  <c r="B421" i="539"/>
  <c r="I420" i="539"/>
  <c r="H420" i="539"/>
  <c r="G420" i="539"/>
  <c r="F420" i="539"/>
  <c r="E420" i="539"/>
  <c r="D420" i="539"/>
  <c r="C420" i="539"/>
  <c r="B420" i="539"/>
  <c r="I419" i="539"/>
  <c r="H419" i="539"/>
  <c r="G419" i="539"/>
  <c r="F419" i="539"/>
  <c r="E419" i="539"/>
  <c r="D419" i="539"/>
  <c r="C419" i="539"/>
  <c r="B419" i="539"/>
  <c r="I418" i="539"/>
  <c r="H418" i="539"/>
  <c r="G418" i="539"/>
  <c r="F418" i="539"/>
  <c r="E418" i="539"/>
  <c r="D418" i="539"/>
  <c r="C418" i="539"/>
  <c r="B418" i="539"/>
  <c r="I417" i="539"/>
  <c r="H417" i="539"/>
  <c r="G417" i="539"/>
  <c r="F417" i="539"/>
  <c r="E417" i="539"/>
  <c r="D417" i="539"/>
  <c r="C417" i="539"/>
  <c r="B417" i="539"/>
  <c r="I416" i="539"/>
  <c r="H416" i="539"/>
  <c r="G416" i="539"/>
  <c r="F416" i="539"/>
  <c r="E416" i="539"/>
  <c r="D416" i="539"/>
  <c r="C416" i="539"/>
  <c r="B416" i="539"/>
  <c r="I415" i="539"/>
  <c r="H415" i="539"/>
  <c r="G415" i="539"/>
  <c r="F415" i="539"/>
  <c r="E415" i="539"/>
  <c r="D415" i="539"/>
  <c r="C415" i="539"/>
  <c r="B415" i="539"/>
  <c r="I414" i="539"/>
  <c r="H414" i="539"/>
  <c r="G414" i="539"/>
  <c r="F414" i="539"/>
  <c r="E414" i="539"/>
  <c r="D414" i="539"/>
  <c r="C414" i="539"/>
  <c r="B414" i="539"/>
  <c r="I413" i="539"/>
  <c r="H413" i="539"/>
  <c r="G413" i="539"/>
  <c r="F413" i="539"/>
  <c r="E413" i="539"/>
  <c r="D413" i="539"/>
  <c r="C413" i="539"/>
  <c r="B413" i="539"/>
  <c r="I412" i="539"/>
  <c r="H412" i="539"/>
  <c r="G412" i="539"/>
  <c r="F412" i="539"/>
  <c r="E412" i="539"/>
  <c r="D412" i="539"/>
  <c r="C412" i="539"/>
  <c r="B412" i="539"/>
  <c r="I411" i="539"/>
  <c r="H411" i="539"/>
  <c r="G411" i="539"/>
  <c r="F411" i="539"/>
  <c r="E411" i="539"/>
  <c r="D411" i="539"/>
  <c r="C411" i="539"/>
  <c r="B411" i="539"/>
  <c r="I410" i="539"/>
  <c r="H410" i="539"/>
  <c r="G410" i="539"/>
  <c r="F410" i="539"/>
  <c r="E410" i="539"/>
  <c r="D410" i="539"/>
  <c r="C410" i="539"/>
  <c r="B410" i="539"/>
  <c r="I409" i="539"/>
  <c r="H409" i="539"/>
  <c r="G409" i="539"/>
  <c r="F409" i="539"/>
  <c r="E409" i="539"/>
  <c r="D409" i="539"/>
  <c r="C409" i="539"/>
  <c r="B409" i="539"/>
  <c r="I408" i="539"/>
  <c r="H408" i="539"/>
  <c r="G408" i="539"/>
  <c r="F408" i="539"/>
  <c r="E408" i="539"/>
  <c r="D408" i="539"/>
  <c r="C408" i="539"/>
  <c r="B408" i="539"/>
  <c r="I407" i="539"/>
  <c r="H407" i="539"/>
  <c r="G407" i="539"/>
  <c r="F407" i="539"/>
  <c r="E407" i="539"/>
  <c r="D407" i="539"/>
  <c r="C407" i="539"/>
  <c r="B407" i="539"/>
  <c r="I406" i="539"/>
  <c r="H406" i="539"/>
  <c r="G406" i="539"/>
  <c r="F406" i="539"/>
  <c r="E406" i="539"/>
  <c r="D406" i="539"/>
  <c r="C406" i="539"/>
  <c r="B406" i="539"/>
  <c r="I405" i="539"/>
  <c r="H405" i="539"/>
  <c r="G405" i="539"/>
  <c r="F405" i="539"/>
  <c r="E405" i="539"/>
  <c r="D405" i="539"/>
  <c r="C405" i="539"/>
  <c r="B405" i="539"/>
  <c r="I404" i="539"/>
  <c r="H404" i="539"/>
  <c r="G404" i="539"/>
  <c r="F404" i="539"/>
  <c r="E404" i="539"/>
  <c r="D404" i="539"/>
  <c r="C404" i="539"/>
  <c r="B404" i="539"/>
  <c r="I403" i="539"/>
  <c r="H403" i="539"/>
  <c r="G403" i="539"/>
  <c r="F403" i="539"/>
  <c r="E403" i="539"/>
  <c r="D403" i="539"/>
  <c r="C403" i="539"/>
  <c r="B403" i="539"/>
  <c r="I402" i="539"/>
  <c r="H402" i="539"/>
  <c r="G402" i="539"/>
  <c r="F402" i="539"/>
  <c r="E402" i="539"/>
  <c r="D402" i="539"/>
  <c r="C402" i="539"/>
  <c r="B402" i="539"/>
  <c r="I401" i="539"/>
  <c r="H401" i="539"/>
  <c r="G401" i="539"/>
  <c r="F401" i="539"/>
  <c r="E401" i="539"/>
  <c r="D401" i="539"/>
  <c r="C401" i="539"/>
  <c r="B401" i="539"/>
  <c r="I400" i="539"/>
  <c r="H400" i="539"/>
  <c r="G400" i="539"/>
  <c r="F400" i="539"/>
  <c r="E400" i="539"/>
  <c r="D400" i="539"/>
  <c r="C400" i="539"/>
  <c r="B400" i="539"/>
  <c r="I399" i="539"/>
  <c r="H399" i="539"/>
  <c r="G399" i="539"/>
  <c r="F399" i="539"/>
  <c r="E399" i="539"/>
  <c r="D399" i="539"/>
  <c r="C399" i="539"/>
  <c r="B399" i="539"/>
  <c r="I398" i="539"/>
  <c r="H398" i="539"/>
  <c r="G398" i="539"/>
  <c r="F398" i="539"/>
  <c r="E398" i="539"/>
  <c r="D398" i="539"/>
  <c r="C398" i="539"/>
  <c r="B398" i="539"/>
  <c r="I397" i="539"/>
  <c r="H397" i="539"/>
  <c r="G397" i="539"/>
  <c r="F397" i="539"/>
  <c r="E397" i="539"/>
  <c r="D397" i="539"/>
  <c r="C397" i="539"/>
  <c r="B397" i="539"/>
  <c r="I396" i="539"/>
  <c r="H396" i="539"/>
  <c r="G396" i="539"/>
  <c r="F396" i="539"/>
  <c r="E396" i="539"/>
  <c r="D396" i="539"/>
  <c r="C396" i="539"/>
  <c r="B396" i="539"/>
  <c r="I395" i="539"/>
  <c r="H395" i="539"/>
  <c r="G395" i="539"/>
  <c r="F395" i="539"/>
  <c r="E395" i="539"/>
  <c r="D395" i="539"/>
  <c r="C395" i="539"/>
  <c r="B395" i="539"/>
  <c r="I394" i="539"/>
  <c r="H394" i="539"/>
  <c r="G394" i="539"/>
  <c r="F394" i="539"/>
  <c r="E394" i="539"/>
  <c r="D394" i="539"/>
  <c r="C394" i="539"/>
  <c r="B394" i="539"/>
  <c r="I393" i="539"/>
  <c r="H393" i="539"/>
  <c r="G393" i="539"/>
  <c r="F393" i="539"/>
  <c r="E393" i="539"/>
  <c r="D393" i="539"/>
  <c r="C393" i="539"/>
  <c r="B393" i="539"/>
  <c r="I392" i="539"/>
  <c r="H392" i="539"/>
  <c r="G392" i="539"/>
  <c r="F392" i="539"/>
  <c r="E392" i="539"/>
  <c r="D392" i="539"/>
  <c r="C392" i="539"/>
  <c r="B392" i="539"/>
  <c r="I391" i="539"/>
  <c r="H391" i="539"/>
  <c r="G391" i="539"/>
  <c r="F391" i="539"/>
  <c r="E391" i="539"/>
  <c r="D391" i="539"/>
  <c r="C391" i="539"/>
  <c r="B391" i="539"/>
  <c r="I390" i="539"/>
  <c r="H390" i="539"/>
  <c r="G390" i="539"/>
  <c r="F390" i="539"/>
  <c r="E390" i="539"/>
  <c r="D390" i="539"/>
  <c r="C390" i="539"/>
  <c r="B390" i="539"/>
  <c r="I389" i="539"/>
  <c r="H389" i="539"/>
  <c r="G389" i="539"/>
  <c r="F389" i="539"/>
  <c r="E389" i="539"/>
  <c r="D389" i="539"/>
  <c r="C389" i="539"/>
  <c r="B389" i="539"/>
  <c r="I388" i="539"/>
  <c r="H388" i="539"/>
  <c r="G388" i="539"/>
  <c r="F388" i="539"/>
  <c r="E388" i="539"/>
  <c r="D388" i="539"/>
  <c r="C388" i="539"/>
  <c r="B388" i="539"/>
  <c r="I387" i="539"/>
  <c r="H387" i="539"/>
  <c r="G387" i="539"/>
  <c r="F387" i="539"/>
  <c r="E387" i="539"/>
  <c r="D387" i="539"/>
  <c r="C387" i="539"/>
  <c r="B387" i="539"/>
  <c r="I386" i="539"/>
  <c r="H386" i="539"/>
  <c r="G386" i="539"/>
  <c r="F386" i="539"/>
  <c r="E386" i="539"/>
  <c r="D386" i="539"/>
  <c r="C386" i="539"/>
  <c r="B386" i="539"/>
  <c r="I385" i="539"/>
  <c r="H385" i="539"/>
  <c r="G385" i="539"/>
  <c r="F385" i="539"/>
  <c r="E385" i="539"/>
  <c r="D385" i="539"/>
  <c r="C385" i="539"/>
  <c r="B385" i="539"/>
  <c r="I384" i="539"/>
  <c r="H384" i="539"/>
  <c r="G384" i="539"/>
  <c r="F384" i="539"/>
  <c r="E384" i="539"/>
  <c r="D384" i="539"/>
  <c r="C384" i="539"/>
  <c r="B384" i="539"/>
  <c r="I383" i="539"/>
  <c r="H383" i="539"/>
  <c r="G383" i="539"/>
  <c r="F383" i="539"/>
  <c r="E383" i="539"/>
  <c r="D383" i="539"/>
  <c r="C383" i="539"/>
  <c r="B383" i="539"/>
  <c r="I382" i="539"/>
  <c r="H382" i="539"/>
  <c r="G382" i="539"/>
  <c r="F382" i="539"/>
  <c r="E382" i="539"/>
  <c r="D382" i="539"/>
  <c r="C382" i="539"/>
  <c r="B382" i="539"/>
  <c r="I381" i="539"/>
  <c r="H381" i="539"/>
  <c r="G381" i="539"/>
  <c r="F381" i="539"/>
  <c r="E381" i="539"/>
  <c r="D381" i="539"/>
  <c r="C381" i="539"/>
  <c r="B381" i="539"/>
  <c r="I380" i="539"/>
  <c r="H380" i="539"/>
  <c r="G380" i="539"/>
  <c r="F380" i="539"/>
  <c r="E380" i="539"/>
  <c r="D380" i="539"/>
  <c r="C380" i="539"/>
  <c r="B380" i="539"/>
  <c r="I379" i="539"/>
  <c r="H379" i="539"/>
  <c r="G379" i="539"/>
  <c r="F379" i="539"/>
  <c r="E379" i="539"/>
  <c r="D379" i="539"/>
  <c r="C379" i="539"/>
  <c r="B379" i="539"/>
  <c r="I378" i="539"/>
  <c r="H378" i="539"/>
  <c r="G378" i="539"/>
  <c r="F378" i="539"/>
  <c r="E378" i="539"/>
  <c r="D378" i="539"/>
  <c r="C378" i="539"/>
  <c r="B378" i="539"/>
  <c r="I377" i="539"/>
  <c r="H377" i="539"/>
  <c r="G377" i="539"/>
  <c r="F377" i="539"/>
  <c r="E377" i="539"/>
  <c r="D377" i="539"/>
  <c r="C377" i="539"/>
  <c r="B377" i="539"/>
  <c r="I376" i="539"/>
  <c r="H376" i="539"/>
  <c r="G376" i="539"/>
  <c r="F376" i="539"/>
  <c r="E376" i="539"/>
  <c r="D376" i="539"/>
  <c r="C376" i="539"/>
  <c r="B376" i="539"/>
  <c r="I375" i="539"/>
  <c r="H375" i="539"/>
  <c r="G375" i="539"/>
  <c r="F375" i="539"/>
  <c r="E375" i="539"/>
  <c r="D375" i="539"/>
  <c r="C375" i="539"/>
  <c r="B375" i="539"/>
  <c r="I374" i="539"/>
  <c r="H374" i="539"/>
  <c r="G374" i="539"/>
  <c r="F374" i="539"/>
  <c r="E374" i="539"/>
  <c r="D374" i="539"/>
  <c r="C374" i="539"/>
  <c r="B374" i="539"/>
  <c r="I373" i="539"/>
  <c r="H373" i="539"/>
  <c r="G373" i="539"/>
  <c r="F373" i="539"/>
  <c r="E373" i="539"/>
  <c r="D373" i="539"/>
  <c r="C373" i="539"/>
  <c r="B373" i="539"/>
  <c r="I372" i="539"/>
  <c r="H372" i="539"/>
  <c r="G372" i="539"/>
  <c r="F372" i="539"/>
  <c r="E372" i="539"/>
  <c r="D372" i="539"/>
  <c r="C372" i="539"/>
  <c r="B372" i="539"/>
  <c r="I371" i="539"/>
  <c r="H371" i="539"/>
  <c r="G371" i="539"/>
  <c r="F371" i="539"/>
  <c r="E371" i="539"/>
  <c r="D371" i="539"/>
  <c r="C371" i="539"/>
  <c r="B371" i="539"/>
  <c r="I370" i="539"/>
  <c r="H370" i="539"/>
  <c r="G370" i="539"/>
  <c r="F370" i="539"/>
  <c r="E370" i="539"/>
  <c r="D370" i="539"/>
  <c r="C370" i="539"/>
  <c r="B370" i="539"/>
  <c r="I369" i="539"/>
  <c r="H369" i="539"/>
  <c r="G369" i="539"/>
  <c r="F369" i="539"/>
  <c r="E369" i="539"/>
  <c r="D369" i="539"/>
  <c r="C369" i="539"/>
  <c r="B369" i="539"/>
  <c r="I368" i="539"/>
  <c r="H368" i="539"/>
  <c r="G368" i="539"/>
  <c r="F368" i="539"/>
  <c r="E368" i="539"/>
  <c r="D368" i="539"/>
  <c r="C368" i="539"/>
  <c r="B368" i="539"/>
  <c r="I367" i="539"/>
  <c r="H367" i="539"/>
  <c r="G367" i="539"/>
  <c r="F367" i="539"/>
  <c r="E367" i="539"/>
  <c r="D367" i="539"/>
  <c r="C367" i="539"/>
  <c r="B367" i="539"/>
  <c r="I366" i="539"/>
  <c r="H366" i="539"/>
  <c r="G366" i="539"/>
  <c r="F366" i="539"/>
  <c r="E366" i="539"/>
  <c r="D366" i="539"/>
  <c r="C366" i="539"/>
  <c r="B366" i="539"/>
  <c r="I365" i="539"/>
  <c r="H365" i="539"/>
  <c r="G365" i="539"/>
  <c r="F365" i="539"/>
  <c r="E365" i="539"/>
  <c r="D365" i="539"/>
  <c r="C365" i="539"/>
  <c r="B365" i="539"/>
  <c r="I364" i="539"/>
  <c r="H364" i="539"/>
  <c r="G364" i="539"/>
  <c r="F364" i="539"/>
  <c r="E364" i="539"/>
  <c r="D364" i="539"/>
  <c r="C364" i="539"/>
  <c r="B364" i="539"/>
  <c r="I363" i="539"/>
  <c r="H363" i="539"/>
  <c r="G363" i="539"/>
  <c r="F363" i="539"/>
  <c r="E363" i="539"/>
  <c r="D363" i="539"/>
  <c r="C363" i="539"/>
  <c r="B363" i="539"/>
  <c r="I362" i="539"/>
  <c r="H362" i="539"/>
  <c r="G362" i="539"/>
  <c r="F362" i="539"/>
  <c r="E362" i="539"/>
  <c r="D362" i="539"/>
  <c r="C362" i="539"/>
  <c r="B362" i="539"/>
  <c r="I361" i="539"/>
  <c r="H361" i="539"/>
  <c r="G361" i="539"/>
  <c r="F361" i="539"/>
  <c r="E361" i="539"/>
  <c r="D361" i="539"/>
  <c r="C361" i="539"/>
  <c r="B361" i="539"/>
  <c r="I360" i="539"/>
  <c r="H360" i="539"/>
  <c r="G360" i="539"/>
  <c r="F360" i="539"/>
  <c r="E360" i="539"/>
  <c r="D360" i="539"/>
  <c r="C360" i="539"/>
  <c r="B360" i="539"/>
  <c r="I359" i="539"/>
  <c r="H359" i="539"/>
  <c r="G359" i="539"/>
  <c r="F359" i="539"/>
  <c r="E359" i="539"/>
  <c r="D359" i="539"/>
  <c r="C359" i="539"/>
  <c r="B359" i="539"/>
  <c r="I358" i="539"/>
  <c r="H358" i="539"/>
  <c r="G358" i="539"/>
  <c r="F358" i="539"/>
  <c r="E358" i="539"/>
  <c r="D358" i="539"/>
  <c r="C358" i="539"/>
  <c r="B358" i="539"/>
  <c r="I357" i="539"/>
  <c r="H357" i="539"/>
  <c r="G357" i="539"/>
  <c r="F357" i="539"/>
  <c r="E357" i="539"/>
  <c r="D357" i="539"/>
  <c r="C357" i="539"/>
  <c r="B357" i="539"/>
  <c r="I356" i="539"/>
  <c r="H356" i="539"/>
  <c r="G356" i="539"/>
  <c r="F356" i="539"/>
  <c r="E356" i="539"/>
  <c r="D356" i="539"/>
  <c r="C356" i="539"/>
  <c r="B356" i="539"/>
  <c r="I355" i="539"/>
  <c r="H355" i="539"/>
  <c r="G355" i="539"/>
  <c r="F355" i="539"/>
  <c r="E355" i="539"/>
  <c r="D355" i="539"/>
  <c r="C355" i="539"/>
  <c r="B355" i="539"/>
  <c r="I354" i="539"/>
  <c r="H354" i="539"/>
  <c r="G354" i="539"/>
  <c r="F354" i="539"/>
  <c r="E354" i="539"/>
  <c r="D354" i="539"/>
  <c r="C354" i="539"/>
  <c r="B354" i="539"/>
  <c r="I353" i="539"/>
  <c r="H353" i="539"/>
  <c r="G353" i="539"/>
  <c r="F353" i="539"/>
  <c r="E353" i="539"/>
  <c r="D353" i="539"/>
  <c r="C353" i="539"/>
  <c r="B353" i="539"/>
  <c r="I352" i="539"/>
  <c r="H352" i="539"/>
  <c r="G352" i="539"/>
  <c r="F352" i="539"/>
  <c r="E352" i="539"/>
  <c r="D352" i="539"/>
  <c r="C352" i="539"/>
  <c r="B352" i="539"/>
  <c r="I351" i="539"/>
  <c r="H351" i="539"/>
  <c r="G351" i="539"/>
  <c r="F351" i="539"/>
  <c r="E351" i="539"/>
  <c r="D351" i="539"/>
  <c r="C351" i="539"/>
  <c r="B351" i="539"/>
  <c r="I350" i="539"/>
  <c r="H350" i="539"/>
  <c r="G350" i="539"/>
  <c r="F350" i="539"/>
  <c r="E350" i="539"/>
  <c r="D350" i="539"/>
  <c r="C350" i="539"/>
  <c r="B350" i="539"/>
  <c r="I349" i="539"/>
  <c r="H349" i="539"/>
  <c r="G349" i="539"/>
  <c r="F349" i="539"/>
  <c r="E349" i="539"/>
  <c r="D349" i="539"/>
  <c r="C349" i="539"/>
  <c r="B349" i="539"/>
  <c r="I348" i="539"/>
  <c r="H348" i="539"/>
  <c r="G348" i="539"/>
  <c r="F348" i="539"/>
  <c r="E348" i="539"/>
  <c r="D348" i="539"/>
  <c r="C348" i="539"/>
  <c r="B348" i="539"/>
  <c r="I347" i="539"/>
  <c r="H347" i="539"/>
  <c r="G347" i="539"/>
  <c r="F347" i="539"/>
  <c r="E347" i="539"/>
  <c r="D347" i="539"/>
  <c r="C347" i="539"/>
  <c r="B347" i="539"/>
  <c r="I346" i="539"/>
  <c r="H346" i="539"/>
  <c r="G346" i="539"/>
  <c r="F346" i="539"/>
  <c r="E346" i="539"/>
  <c r="D346" i="539"/>
  <c r="C346" i="539"/>
  <c r="B346" i="539"/>
  <c r="I345" i="539"/>
  <c r="H345" i="539"/>
  <c r="G345" i="539"/>
  <c r="F345" i="539"/>
  <c r="E345" i="539"/>
  <c r="D345" i="539"/>
  <c r="C345" i="539"/>
  <c r="B345" i="539"/>
  <c r="I344" i="539"/>
  <c r="H344" i="539"/>
  <c r="G344" i="539"/>
  <c r="F344" i="539"/>
  <c r="E344" i="539"/>
  <c r="D344" i="539"/>
  <c r="C344" i="539"/>
  <c r="B344" i="539"/>
  <c r="I343" i="539"/>
  <c r="H343" i="539"/>
  <c r="G343" i="539"/>
  <c r="F343" i="539"/>
  <c r="E343" i="539"/>
  <c r="D343" i="539"/>
  <c r="C343" i="539"/>
  <c r="B343" i="539"/>
  <c r="I342" i="539"/>
  <c r="H342" i="539"/>
  <c r="G342" i="539"/>
  <c r="F342" i="539"/>
  <c r="E342" i="539"/>
  <c r="D342" i="539"/>
  <c r="C342" i="539"/>
  <c r="B342" i="539"/>
  <c r="I341" i="539"/>
  <c r="H341" i="539"/>
  <c r="G341" i="539"/>
  <c r="F341" i="539"/>
  <c r="E341" i="539"/>
  <c r="D341" i="539"/>
  <c r="C341" i="539"/>
  <c r="B341" i="539"/>
  <c r="I340" i="539"/>
  <c r="H340" i="539"/>
  <c r="G340" i="539"/>
  <c r="F340" i="539"/>
  <c r="E340" i="539"/>
  <c r="D340" i="539"/>
  <c r="C340" i="539"/>
  <c r="B340" i="539"/>
  <c r="I339" i="539"/>
  <c r="H339" i="539"/>
  <c r="G339" i="539"/>
  <c r="F339" i="539"/>
  <c r="E339" i="539"/>
  <c r="D339" i="539"/>
  <c r="C339" i="539"/>
  <c r="B339" i="539"/>
  <c r="I338" i="539"/>
  <c r="H338" i="539"/>
  <c r="G338" i="539"/>
  <c r="F338" i="539"/>
  <c r="E338" i="539"/>
  <c r="D338" i="539"/>
  <c r="C338" i="539"/>
  <c r="B338" i="539"/>
  <c r="I337" i="539"/>
  <c r="H337" i="539"/>
  <c r="G337" i="539"/>
  <c r="F337" i="539"/>
  <c r="E337" i="539"/>
  <c r="D337" i="539"/>
  <c r="C337" i="539"/>
  <c r="B337" i="539"/>
  <c r="I336" i="539"/>
  <c r="H336" i="539"/>
  <c r="G336" i="539"/>
  <c r="F336" i="539"/>
  <c r="E336" i="539"/>
  <c r="D336" i="539"/>
  <c r="C336" i="539"/>
  <c r="B336" i="539"/>
  <c r="I335" i="539"/>
  <c r="H335" i="539"/>
  <c r="G335" i="539"/>
  <c r="F335" i="539"/>
  <c r="E335" i="539"/>
  <c r="D335" i="539"/>
  <c r="C335" i="539"/>
  <c r="B335" i="539"/>
  <c r="I334" i="539"/>
  <c r="H334" i="539"/>
  <c r="G334" i="539"/>
  <c r="F334" i="539"/>
  <c r="E334" i="539"/>
  <c r="D334" i="539"/>
  <c r="C334" i="539"/>
  <c r="B334" i="539"/>
  <c r="I333" i="539"/>
  <c r="H333" i="539"/>
  <c r="G333" i="539"/>
  <c r="F333" i="539"/>
  <c r="E333" i="539"/>
  <c r="D333" i="539"/>
  <c r="C333" i="539"/>
  <c r="B333" i="539"/>
  <c r="I332" i="539"/>
  <c r="H332" i="539"/>
  <c r="G332" i="539"/>
  <c r="F332" i="539"/>
  <c r="E332" i="539"/>
  <c r="D332" i="539"/>
  <c r="C332" i="539"/>
  <c r="B332" i="539"/>
  <c r="I331" i="539"/>
  <c r="H331" i="539"/>
  <c r="G331" i="539"/>
  <c r="F331" i="539"/>
  <c r="E331" i="539"/>
  <c r="D331" i="539"/>
  <c r="C331" i="539"/>
  <c r="B331" i="539"/>
  <c r="I330" i="539"/>
  <c r="H330" i="539"/>
  <c r="G330" i="539"/>
  <c r="F330" i="539"/>
  <c r="E330" i="539"/>
  <c r="D330" i="539"/>
  <c r="C330" i="539"/>
  <c r="B330" i="539"/>
  <c r="I329" i="539"/>
  <c r="H329" i="539"/>
  <c r="G329" i="539"/>
  <c r="F329" i="539"/>
  <c r="E329" i="539"/>
  <c r="D329" i="539"/>
  <c r="C329" i="539"/>
  <c r="B329" i="539"/>
  <c r="I328" i="539"/>
  <c r="H328" i="539"/>
  <c r="G328" i="539"/>
  <c r="F328" i="539"/>
  <c r="E328" i="539"/>
  <c r="D328" i="539"/>
  <c r="C328" i="539"/>
  <c r="B328" i="539"/>
  <c r="I327" i="539"/>
  <c r="H327" i="539"/>
  <c r="G327" i="539"/>
  <c r="F327" i="539"/>
  <c r="E327" i="539"/>
  <c r="D327" i="539"/>
  <c r="C327" i="539"/>
  <c r="B327" i="539"/>
  <c r="I326" i="539"/>
  <c r="H326" i="539"/>
  <c r="G326" i="539"/>
  <c r="F326" i="539"/>
  <c r="E326" i="539"/>
  <c r="D326" i="539"/>
  <c r="C326" i="539"/>
  <c r="B326" i="539"/>
  <c r="I325" i="539"/>
  <c r="H325" i="539"/>
  <c r="G325" i="539"/>
  <c r="F325" i="539"/>
  <c r="E325" i="539"/>
  <c r="D325" i="539"/>
  <c r="C325" i="539"/>
  <c r="B325" i="539"/>
  <c r="I324" i="539"/>
  <c r="H324" i="539"/>
  <c r="G324" i="539"/>
  <c r="F324" i="539"/>
  <c r="E324" i="539"/>
  <c r="D324" i="539"/>
  <c r="C324" i="539"/>
  <c r="B324" i="539"/>
  <c r="I323" i="539"/>
  <c r="H323" i="539"/>
  <c r="G323" i="539"/>
  <c r="F323" i="539"/>
  <c r="E323" i="539"/>
  <c r="D323" i="539"/>
  <c r="C323" i="539"/>
  <c r="B323" i="539"/>
  <c r="I322" i="539"/>
  <c r="H322" i="539"/>
  <c r="G322" i="539"/>
  <c r="F322" i="539"/>
  <c r="E322" i="539"/>
  <c r="D322" i="539"/>
  <c r="C322" i="539"/>
  <c r="B322" i="539"/>
  <c r="I321" i="539"/>
  <c r="H321" i="539"/>
  <c r="G321" i="539"/>
  <c r="F321" i="539"/>
  <c r="E321" i="539"/>
  <c r="D321" i="539"/>
  <c r="C321" i="539"/>
  <c r="B321" i="539"/>
  <c r="I320" i="539"/>
  <c r="H320" i="539"/>
  <c r="G320" i="539"/>
  <c r="F320" i="539"/>
  <c r="E320" i="539"/>
  <c r="D320" i="539"/>
  <c r="C320" i="539"/>
  <c r="B320" i="539"/>
  <c r="I319" i="539"/>
  <c r="H319" i="539"/>
  <c r="G319" i="539"/>
  <c r="F319" i="539"/>
  <c r="E319" i="539"/>
  <c r="D319" i="539"/>
  <c r="C319" i="539"/>
  <c r="B319" i="539"/>
  <c r="I318" i="539"/>
  <c r="H318" i="539"/>
  <c r="G318" i="539"/>
  <c r="F318" i="539"/>
  <c r="E318" i="539"/>
  <c r="D318" i="539"/>
  <c r="C318" i="539"/>
  <c r="B318" i="539"/>
  <c r="I317" i="539"/>
  <c r="H317" i="539"/>
  <c r="G317" i="539"/>
  <c r="F317" i="539"/>
  <c r="E317" i="539"/>
  <c r="D317" i="539"/>
  <c r="C317" i="539"/>
  <c r="B317" i="539"/>
  <c r="I316" i="539"/>
  <c r="H316" i="539"/>
  <c r="G316" i="539"/>
  <c r="F316" i="539"/>
  <c r="E316" i="539"/>
  <c r="D316" i="539"/>
  <c r="C316" i="539"/>
  <c r="B316" i="539"/>
  <c r="I315" i="539"/>
  <c r="H315" i="539"/>
  <c r="G315" i="539"/>
  <c r="F315" i="539"/>
  <c r="E315" i="539"/>
  <c r="D315" i="539"/>
  <c r="C315" i="539"/>
  <c r="B315" i="539"/>
  <c r="I314" i="539"/>
  <c r="H314" i="539"/>
  <c r="G314" i="539"/>
  <c r="F314" i="539"/>
  <c r="E314" i="539"/>
  <c r="D314" i="539"/>
  <c r="C314" i="539"/>
  <c r="B314" i="539"/>
  <c r="I313" i="539"/>
  <c r="H313" i="539"/>
  <c r="G313" i="539"/>
  <c r="F313" i="539"/>
  <c r="E313" i="539"/>
  <c r="D313" i="539"/>
  <c r="C313" i="539"/>
  <c r="B313" i="539"/>
  <c r="I312" i="539"/>
  <c r="H312" i="539"/>
  <c r="G312" i="539"/>
  <c r="F312" i="539"/>
  <c r="E312" i="539"/>
  <c r="D312" i="539"/>
  <c r="C312" i="539"/>
  <c r="B312" i="539"/>
  <c r="I311" i="539"/>
  <c r="H311" i="539"/>
  <c r="G311" i="539"/>
  <c r="F311" i="539"/>
  <c r="E311" i="539"/>
  <c r="D311" i="539"/>
  <c r="C311" i="539"/>
  <c r="B311" i="539"/>
  <c r="I310" i="539"/>
  <c r="H310" i="539"/>
  <c r="G310" i="539"/>
  <c r="F310" i="539"/>
  <c r="E310" i="539"/>
  <c r="D310" i="539"/>
  <c r="C310" i="539"/>
  <c r="B310" i="539"/>
  <c r="I309" i="539"/>
  <c r="H309" i="539"/>
  <c r="G309" i="539"/>
  <c r="F309" i="539"/>
  <c r="E309" i="539"/>
  <c r="D309" i="539"/>
  <c r="C309" i="539"/>
  <c r="B309" i="539"/>
  <c r="I308" i="539"/>
  <c r="H308" i="539"/>
  <c r="G308" i="539"/>
  <c r="F308" i="539"/>
  <c r="E308" i="539"/>
  <c r="D308" i="539"/>
  <c r="C308" i="539"/>
  <c r="B308" i="539"/>
  <c r="I307" i="539"/>
  <c r="H307" i="539"/>
  <c r="G307" i="539"/>
  <c r="F307" i="539"/>
  <c r="E307" i="539"/>
  <c r="D307" i="539"/>
  <c r="C307" i="539"/>
  <c r="B307" i="539"/>
  <c r="I306" i="539"/>
  <c r="H306" i="539"/>
  <c r="G306" i="539"/>
  <c r="F306" i="539"/>
  <c r="E306" i="539"/>
  <c r="D306" i="539"/>
  <c r="C306" i="539"/>
  <c r="B306" i="539"/>
  <c r="I305" i="539"/>
  <c r="H305" i="539"/>
  <c r="G305" i="539"/>
  <c r="F305" i="539"/>
  <c r="E305" i="539"/>
  <c r="D305" i="539"/>
  <c r="C305" i="539"/>
  <c r="B305" i="539"/>
  <c r="I304" i="539"/>
  <c r="H304" i="539"/>
  <c r="G304" i="539"/>
  <c r="F304" i="539"/>
  <c r="E304" i="539"/>
  <c r="D304" i="539"/>
  <c r="C304" i="539"/>
  <c r="B304" i="539"/>
  <c r="I303" i="539"/>
  <c r="H303" i="539"/>
  <c r="G303" i="539"/>
  <c r="F303" i="539"/>
  <c r="E303" i="539"/>
  <c r="D303" i="539"/>
  <c r="C303" i="539"/>
  <c r="B303" i="539"/>
  <c r="I302" i="539"/>
  <c r="H302" i="539"/>
  <c r="G302" i="539"/>
  <c r="F302" i="539"/>
  <c r="E302" i="539"/>
  <c r="D302" i="539"/>
  <c r="C302" i="539"/>
  <c r="B302" i="539"/>
  <c r="I301" i="539"/>
  <c r="H301" i="539"/>
  <c r="G301" i="539"/>
  <c r="F301" i="539"/>
  <c r="E301" i="539"/>
  <c r="D301" i="539"/>
  <c r="C301" i="539"/>
  <c r="B301" i="539"/>
  <c r="I300" i="539"/>
  <c r="H300" i="539"/>
  <c r="G300" i="539"/>
  <c r="F300" i="539"/>
  <c r="E300" i="539"/>
  <c r="D300" i="539"/>
  <c r="C300" i="539"/>
  <c r="B300" i="539"/>
  <c r="I299" i="539"/>
  <c r="H299" i="539"/>
  <c r="G299" i="539"/>
  <c r="F299" i="539"/>
  <c r="E299" i="539"/>
  <c r="D299" i="539"/>
  <c r="C299" i="539"/>
  <c r="B299" i="539"/>
  <c r="I298" i="539"/>
  <c r="H298" i="539"/>
  <c r="G298" i="539"/>
  <c r="F298" i="539"/>
  <c r="E298" i="539"/>
  <c r="D298" i="539"/>
  <c r="C298" i="539"/>
  <c r="B298" i="539"/>
  <c r="I297" i="539"/>
  <c r="H297" i="539"/>
  <c r="G297" i="539"/>
  <c r="F297" i="539"/>
  <c r="E297" i="539"/>
  <c r="D297" i="539"/>
  <c r="C297" i="539"/>
  <c r="B297" i="539"/>
  <c r="I296" i="539"/>
  <c r="H296" i="539"/>
  <c r="G296" i="539"/>
  <c r="F296" i="539"/>
  <c r="E296" i="539"/>
  <c r="D296" i="539"/>
  <c r="C296" i="539"/>
  <c r="B296" i="539"/>
  <c r="I295" i="539"/>
  <c r="H295" i="539"/>
  <c r="G295" i="539"/>
  <c r="F295" i="539"/>
  <c r="E295" i="539"/>
  <c r="D295" i="539"/>
  <c r="C295" i="539"/>
  <c r="B295" i="539"/>
  <c r="I294" i="539"/>
  <c r="H294" i="539"/>
  <c r="G294" i="539"/>
  <c r="F294" i="539"/>
  <c r="E294" i="539"/>
  <c r="D294" i="539"/>
  <c r="C294" i="539"/>
  <c r="B294" i="539"/>
  <c r="I293" i="539"/>
  <c r="H293" i="539"/>
  <c r="G293" i="539"/>
  <c r="F293" i="539"/>
  <c r="E293" i="539"/>
  <c r="D293" i="539"/>
  <c r="C293" i="539"/>
  <c r="B293" i="539"/>
  <c r="I292" i="539"/>
  <c r="H292" i="539"/>
  <c r="G292" i="539"/>
  <c r="F292" i="539"/>
  <c r="E292" i="539"/>
  <c r="D292" i="539"/>
  <c r="C292" i="539"/>
  <c r="B292" i="539"/>
  <c r="I291" i="539"/>
  <c r="H291" i="539"/>
  <c r="G291" i="539"/>
  <c r="F291" i="539"/>
  <c r="E291" i="539"/>
  <c r="D291" i="539"/>
  <c r="C291" i="539"/>
  <c r="B291" i="539"/>
  <c r="I290" i="539"/>
  <c r="H290" i="539"/>
  <c r="G290" i="539"/>
  <c r="F290" i="539"/>
  <c r="E290" i="539"/>
  <c r="D290" i="539"/>
  <c r="C290" i="539"/>
  <c r="B290" i="539"/>
  <c r="I289" i="539"/>
  <c r="H289" i="539"/>
  <c r="G289" i="539"/>
  <c r="F289" i="539"/>
  <c r="E289" i="539"/>
  <c r="D289" i="539"/>
  <c r="C289" i="539"/>
  <c r="B289" i="539"/>
  <c r="I288" i="539"/>
  <c r="H288" i="539"/>
  <c r="G288" i="539"/>
  <c r="F288" i="539"/>
  <c r="E288" i="539"/>
  <c r="D288" i="539"/>
  <c r="C288" i="539"/>
  <c r="B288" i="539"/>
  <c r="I287" i="539"/>
  <c r="H287" i="539"/>
  <c r="G287" i="539"/>
  <c r="F287" i="539"/>
  <c r="E287" i="539"/>
  <c r="D287" i="539"/>
  <c r="C287" i="539"/>
  <c r="B287" i="539"/>
  <c r="I286" i="539"/>
  <c r="H286" i="539"/>
  <c r="G286" i="539"/>
  <c r="F286" i="539"/>
  <c r="E286" i="539"/>
  <c r="D286" i="539"/>
  <c r="C286" i="539"/>
  <c r="B286" i="539"/>
  <c r="I285" i="539"/>
  <c r="H285" i="539"/>
  <c r="G285" i="539"/>
  <c r="F285" i="539"/>
  <c r="E285" i="539"/>
  <c r="D285" i="539"/>
  <c r="C285" i="539"/>
  <c r="B285" i="539"/>
  <c r="I284" i="539"/>
  <c r="H284" i="539"/>
  <c r="G284" i="539"/>
  <c r="F284" i="539"/>
  <c r="E284" i="539"/>
  <c r="D284" i="539"/>
  <c r="C284" i="539"/>
  <c r="B284" i="539"/>
  <c r="I283" i="539"/>
  <c r="H283" i="539"/>
  <c r="G283" i="539"/>
  <c r="F283" i="539"/>
  <c r="E283" i="539"/>
  <c r="D283" i="539"/>
  <c r="C283" i="539"/>
  <c r="B283" i="539"/>
  <c r="I282" i="539"/>
  <c r="H282" i="539"/>
  <c r="G282" i="539"/>
  <c r="F282" i="539"/>
  <c r="E282" i="539"/>
  <c r="D282" i="539"/>
  <c r="C282" i="539"/>
  <c r="B282" i="539"/>
  <c r="I281" i="539"/>
  <c r="H281" i="539"/>
  <c r="G281" i="539"/>
  <c r="F281" i="539"/>
  <c r="E281" i="539"/>
  <c r="D281" i="539"/>
  <c r="C281" i="539"/>
  <c r="B281" i="539"/>
  <c r="I280" i="539"/>
  <c r="H280" i="539"/>
  <c r="G280" i="539"/>
  <c r="F280" i="539"/>
  <c r="E280" i="539"/>
  <c r="D280" i="539"/>
  <c r="C280" i="539"/>
  <c r="B280" i="539"/>
  <c r="I279" i="539"/>
  <c r="H279" i="539"/>
  <c r="G279" i="539"/>
  <c r="F279" i="539"/>
  <c r="E279" i="539"/>
  <c r="D279" i="539"/>
  <c r="C279" i="539"/>
  <c r="B279" i="539"/>
  <c r="I278" i="539"/>
  <c r="H278" i="539"/>
  <c r="G278" i="539"/>
  <c r="F278" i="539"/>
  <c r="E278" i="539"/>
  <c r="D278" i="539"/>
  <c r="C278" i="539"/>
  <c r="B278" i="539"/>
  <c r="I277" i="539"/>
  <c r="H277" i="539"/>
  <c r="G277" i="539"/>
  <c r="F277" i="539"/>
  <c r="E277" i="539"/>
  <c r="D277" i="539"/>
  <c r="C277" i="539"/>
  <c r="B277" i="539"/>
  <c r="I276" i="539"/>
  <c r="H276" i="539"/>
  <c r="G276" i="539"/>
  <c r="F276" i="539"/>
  <c r="E276" i="539"/>
  <c r="D276" i="539"/>
  <c r="C276" i="539"/>
  <c r="B276" i="539"/>
  <c r="I275" i="539"/>
  <c r="H275" i="539"/>
  <c r="G275" i="539"/>
  <c r="F275" i="539"/>
  <c r="E275" i="539"/>
  <c r="D275" i="539"/>
  <c r="C275" i="539"/>
  <c r="B275" i="539"/>
  <c r="I274" i="539"/>
  <c r="H274" i="539"/>
  <c r="G274" i="539"/>
  <c r="F274" i="539"/>
  <c r="E274" i="539"/>
  <c r="D274" i="539"/>
  <c r="C274" i="539"/>
  <c r="B274" i="539"/>
  <c r="I273" i="539"/>
  <c r="H273" i="539"/>
  <c r="G273" i="539"/>
  <c r="F273" i="539"/>
  <c r="E273" i="539"/>
  <c r="D273" i="539"/>
  <c r="C273" i="539"/>
  <c r="B273" i="539"/>
  <c r="I272" i="539"/>
  <c r="H272" i="539"/>
  <c r="G272" i="539"/>
  <c r="F272" i="539"/>
  <c r="E272" i="539"/>
  <c r="D272" i="539"/>
  <c r="C272" i="539"/>
  <c r="B272" i="539"/>
  <c r="I271" i="539"/>
  <c r="H271" i="539"/>
  <c r="G271" i="539"/>
  <c r="F271" i="539"/>
  <c r="E271" i="539"/>
  <c r="D271" i="539"/>
  <c r="C271" i="539"/>
  <c r="B271" i="539"/>
  <c r="I270" i="539"/>
  <c r="H270" i="539"/>
  <c r="G270" i="539"/>
  <c r="F270" i="539"/>
  <c r="E270" i="539"/>
  <c r="D270" i="539"/>
  <c r="C270" i="539"/>
  <c r="B270" i="539"/>
  <c r="I269" i="539"/>
  <c r="H269" i="539"/>
  <c r="G269" i="539"/>
  <c r="F269" i="539"/>
  <c r="E269" i="539"/>
  <c r="D269" i="539"/>
  <c r="C269" i="539"/>
  <c r="B269" i="539"/>
  <c r="I268" i="539"/>
  <c r="H268" i="539"/>
  <c r="G268" i="539"/>
  <c r="F268" i="539"/>
  <c r="E268" i="539"/>
  <c r="D268" i="539"/>
  <c r="C268" i="539"/>
  <c r="B268" i="539"/>
  <c r="I267" i="539"/>
  <c r="H267" i="539"/>
  <c r="G267" i="539"/>
  <c r="F267" i="539"/>
  <c r="E267" i="539"/>
  <c r="D267" i="539"/>
  <c r="C267" i="539"/>
  <c r="B267" i="539"/>
  <c r="I266" i="539"/>
  <c r="H266" i="539"/>
  <c r="G266" i="539"/>
  <c r="F266" i="539"/>
  <c r="E266" i="539"/>
  <c r="D266" i="539"/>
  <c r="C266" i="539"/>
  <c r="B266" i="539"/>
  <c r="I265" i="539"/>
  <c r="H265" i="539"/>
  <c r="G265" i="539"/>
  <c r="F265" i="539"/>
  <c r="E265" i="539"/>
  <c r="D265" i="539"/>
  <c r="C265" i="539"/>
  <c r="B265" i="539"/>
  <c r="I264" i="539"/>
  <c r="H264" i="539"/>
  <c r="G264" i="539"/>
  <c r="F264" i="539"/>
  <c r="E264" i="539"/>
  <c r="D264" i="539"/>
  <c r="C264" i="539"/>
  <c r="B264" i="539"/>
  <c r="I263" i="539"/>
  <c r="H263" i="539"/>
  <c r="G263" i="539"/>
  <c r="F263" i="539"/>
  <c r="E263" i="539"/>
  <c r="D263" i="539"/>
  <c r="C263" i="539"/>
  <c r="B263" i="539"/>
  <c r="I262" i="539"/>
  <c r="H262" i="539"/>
  <c r="G262" i="539"/>
  <c r="F262" i="539"/>
  <c r="E262" i="539"/>
  <c r="D262" i="539"/>
  <c r="C262" i="539"/>
  <c r="B262" i="539"/>
  <c r="I261" i="539"/>
  <c r="H261" i="539"/>
  <c r="G261" i="539"/>
  <c r="F261" i="539"/>
  <c r="E261" i="539"/>
  <c r="D261" i="539"/>
  <c r="C261" i="539"/>
  <c r="B261" i="539"/>
  <c r="I260" i="539"/>
  <c r="H260" i="539"/>
  <c r="G260" i="539"/>
  <c r="F260" i="539"/>
  <c r="E260" i="539"/>
  <c r="D260" i="539"/>
  <c r="C260" i="539"/>
  <c r="B260" i="539"/>
  <c r="I259" i="539"/>
  <c r="H259" i="539"/>
  <c r="G259" i="539"/>
  <c r="F259" i="539"/>
  <c r="E259" i="539"/>
  <c r="D259" i="539"/>
  <c r="C259" i="539"/>
  <c r="B259" i="539"/>
  <c r="I258" i="539"/>
  <c r="H258" i="539"/>
  <c r="G258" i="539"/>
  <c r="F258" i="539"/>
  <c r="E258" i="539"/>
  <c r="D258" i="539"/>
  <c r="C258" i="539"/>
  <c r="B258" i="539"/>
  <c r="I257" i="539"/>
  <c r="H257" i="539"/>
  <c r="G257" i="539"/>
  <c r="F257" i="539"/>
  <c r="E257" i="539"/>
  <c r="D257" i="539"/>
  <c r="C257" i="539"/>
  <c r="B257" i="539"/>
  <c r="I256" i="539"/>
  <c r="H256" i="539"/>
  <c r="G256" i="539"/>
  <c r="F256" i="539"/>
  <c r="E256" i="539"/>
  <c r="D256" i="539"/>
  <c r="C256" i="539"/>
  <c r="B256" i="539"/>
  <c r="I255" i="539"/>
  <c r="H255" i="539"/>
  <c r="G255" i="539"/>
  <c r="F255" i="539"/>
  <c r="E255" i="539"/>
  <c r="D255" i="539"/>
  <c r="C255" i="539"/>
  <c r="B255" i="539"/>
  <c r="I254" i="539"/>
  <c r="H254" i="539"/>
  <c r="G254" i="539"/>
  <c r="F254" i="539"/>
  <c r="E254" i="539"/>
  <c r="D254" i="539"/>
  <c r="C254" i="539"/>
  <c r="B254" i="539"/>
  <c r="I253" i="539"/>
  <c r="H253" i="539"/>
  <c r="G253" i="539"/>
  <c r="F253" i="539"/>
  <c r="E253" i="539"/>
  <c r="D253" i="539"/>
  <c r="C253" i="539"/>
  <c r="B253" i="539"/>
  <c r="I252" i="539"/>
  <c r="H252" i="539"/>
  <c r="G252" i="539"/>
  <c r="F252" i="539"/>
  <c r="E252" i="539"/>
  <c r="D252" i="539"/>
  <c r="C252" i="539"/>
  <c r="B252" i="539"/>
  <c r="I251" i="539"/>
  <c r="H251" i="539"/>
  <c r="G251" i="539"/>
  <c r="F251" i="539"/>
  <c r="E251" i="539"/>
  <c r="D251" i="539"/>
  <c r="C251" i="539"/>
  <c r="B251" i="539"/>
  <c r="I250" i="539"/>
  <c r="H250" i="539"/>
  <c r="G250" i="539"/>
  <c r="F250" i="539"/>
  <c r="E250" i="539"/>
  <c r="D250" i="539"/>
  <c r="C250" i="539"/>
  <c r="B250" i="539"/>
  <c r="I249" i="539"/>
  <c r="H249" i="539"/>
  <c r="G249" i="539"/>
  <c r="F249" i="539"/>
  <c r="E249" i="539"/>
  <c r="D249" i="539"/>
  <c r="C249" i="539"/>
  <c r="B249" i="539"/>
  <c r="I248" i="539"/>
  <c r="H248" i="539"/>
  <c r="G248" i="539"/>
  <c r="F248" i="539"/>
  <c r="E248" i="539"/>
  <c r="D248" i="539"/>
  <c r="C248" i="539"/>
  <c r="B248" i="539"/>
  <c r="I247" i="539"/>
  <c r="H247" i="539"/>
  <c r="G247" i="539"/>
  <c r="F247" i="539"/>
  <c r="E247" i="539"/>
  <c r="D247" i="539"/>
  <c r="C247" i="539"/>
  <c r="B247" i="539"/>
  <c r="I246" i="539"/>
  <c r="H246" i="539"/>
  <c r="G246" i="539"/>
  <c r="F246" i="539"/>
  <c r="E246" i="539"/>
  <c r="D246" i="539"/>
  <c r="C246" i="539"/>
  <c r="B246" i="539"/>
  <c r="I245" i="539"/>
  <c r="H245" i="539"/>
  <c r="G245" i="539"/>
  <c r="F245" i="539"/>
  <c r="E245" i="539"/>
  <c r="D245" i="539"/>
  <c r="C245" i="539"/>
  <c r="B245" i="539"/>
  <c r="I244" i="539"/>
  <c r="H244" i="539"/>
  <c r="G244" i="539"/>
  <c r="F244" i="539"/>
  <c r="E244" i="539"/>
  <c r="D244" i="539"/>
  <c r="C244" i="539"/>
  <c r="B244" i="539"/>
  <c r="I243" i="539"/>
  <c r="H243" i="539"/>
  <c r="G243" i="539"/>
  <c r="F243" i="539"/>
  <c r="E243" i="539"/>
  <c r="D243" i="539"/>
  <c r="C243" i="539"/>
  <c r="B243" i="539"/>
  <c r="I242" i="539"/>
  <c r="H242" i="539"/>
  <c r="G242" i="539"/>
  <c r="F242" i="539"/>
  <c r="E242" i="539"/>
  <c r="D242" i="539"/>
  <c r="C242" i="539"/>
  <c r="B242" i="539"/>
  <c r="I241" i="539"/>
  <c r="H241" i="539"/>
  <c r="G241" i="539"/>
  <c r="F241" i="539"/>
  <c r="E241" i="539"/>
  <c r="D241" i="539"/>
  <c r="C241" i="539"/>
  <c r="B241" i="539"/>
  <c r="I240" i="539"/>
  <c r="H240" i="539"/>
  <c r="G240" i="539"/>
  <c r="F240" i="539"/>
  <c r="E240" i="539"/>
  <c r="D240" i="539"/>
  <c r="C240" i="539"/>
  <c r="B240" i="539"/>
  <c r="I239" i="539"/>
  <c r="H239" i="539"/>
  <c r="G239" i="539"/>
  <c r="F239" i="539"/>
  <c r="E239" i="539"/>
  <c r="D239" i="539"/>
  <c r="C239" i="539"/>
  <c r="B239" i="539"/>
  <c r="I238" i="539"/>
  <c r="H238" i="539"/>
  <c r="G238" i="539"/>
  <c r="F238" i="539"/>
  <c r="E238" i="539"/>
  <c r="D238" i="539"/>
  <c r="C238" i="539"/>
  <c r="B238" i="539"/>
  <c r="I237" i="539"/>
  <c r="H237" i="539"/>
  <c r="G237" i="539"/>
  <c r="F237" i="539"/>
  <c r="E237" i="539"/>
  <c r="D237" i="539"/>
  <c r="C237" i="539"/>
  <c r="B237" i="539"/>
  <c r="I236" i="539"/>
  <c r="H236" i="539"/>
  <c r="G236" i="539"/>
  <c r="F236" i="539"/>
  <c r="E236" i="539"/>
  <c r="D236" i="539"/>
  <c r="C236" i="539"/>
  <c r="B236" i="539"/>
  <c r="I235" i="539"/>
  <c r="H235" i="539"/>
  <c r="G235" i="539"/>
  <c r="F235" i="539"/>
  <c r="E235" i="539"/>
  <c r="D235" i="539"/>
  <c r="C235" i="539"/>
  <c r="B235" i="539"/>
  <c r="I234" i="539"/>
  <c r="H234" i="539"/>
  <c r="G234" i="539"/>
  <c r="F234" i="539"/>
  <c r="E234" i="539"/>
  <c r="D234" i="539"/>
  <c r="C234" i="539"/>
  <c r="B234" i="539"/>
  <c r="I233" i="539"/>
  <c r="H233" i="539"/>
  <c r="G233" i="539"/>
  <c r="F233" i="539"/>
  <c r="E233" i="539"/>
  <c r="D233" i="539"/>
  <c r="C233" i="539"/>
  <c r="B233" i="539"/>
  <c r="I232" i="539"/>
  <c r="H232" i="539"/>
  <c r="G232" i="539"/>
  <c r="F232" i="539"/>
  <c r="E232" i="539"/>
  <c r="D232" i="539"/>
  <c r="C232" i="539"/>
  <c r="B232" i="539"/>
  <c r="I231" i="539"/>
  <c r="H231" i="539"/>
  <c r="G231" i="539"/>
  <c r="F231" i="539"/>
  <c r="E231" i="539"/>
  <c r="D231" i="539"/>
  <c r="C231" i="539"/>
  <c r="B231" i="539"/>
  <c r="I230" i="539"/>
  <c r="H230" i="539"/>
  <c r="G230" i="539"/>
  <c r="F230" i="539"/>
  <c r="E230" i="539"/>
  <c r="D230" i="539"/>
  <c r="C230" i="539"/>
  <c r="B230" i="539"/>
  <c r="I229" i="539"/>
  <c r="H229" i="539"/>
  <c r="G229" i="539"/>
  <c r="F229" i="539"/>
  <c r="E229" i="539"/>
  <c r="D229" i="539"/>
  <c r="C229" i="539"/>
  <c r="B229" i="539"/>
  <c r="I228" i="539"/>
  <c r="H228" i="539"/>
  <c r="G228" i="539"/>
  <c r="F228" i="539"/>
  <c r="E228" i="539"/>
  <c r="D228" i="539"/>
  <c r="C228" i="539"/>
  <c r="B228" i="539"/>
  <c r="I227" i="539"/>
  <c r="H227" i="539"/>
  <c r="G227" i="539"/>
  <c r="F227" i="539"/>
  <c r="E227" i="539"/>
  <c r="D227" i="539"/>
  <c r="C227" i="539"/>
  <c r="B227" i="539"/>
  <c r="I226" i="539"/>
  <c r="H226" i="539"/>
  <c r="G226" i="539"/>
  <c r="F226" i="539"/>
  <c r="E226" i="539"/>
  <c r="D226" i="539"/>
  <c r="C226" i="539"/>
  <c r="B226" i="539"/>
  <c r="I225" i="539"/>
  <c r="H225" i="539"/>
  <c r="G225" i="539"/>
  <c r="F225" i="539"/>
  <c r="E225" i="539"/>
  <c r="D225" i="539"/>
  <c r="C225" i="539"/>
  <c r="B225" i="539"/>
  <c r="I224" i="539"/>
  <c r="H224" i="539"/>
  <c r="G224" i="539"/>
  <c r="F224" i="539"/>
  <c r="E224" i="539"/>
  <c r="D224" i="539"/>
  <c r="C224" i="539"/>
  <c r="B224" i="539"/>
  <c r="I223" i="539"/>
  <c r="H223" i="539"/>
  <c r="G223" i="539"/>
  <c r="F223" i="539"/>
  <c r="E223" i="539"/>
  <c r="D223" i="539"/>
  <c r="C223" i="539"/>
  <c r="B223" i="539"/>
  <c r="I222" i="539"/>
  <c r="H222" i="539"/>
  <c r="G222" i="539"/>
  <c r="F222" i="539"/>
  <c r="E222" i="539"/>
  <c r="D222" i="539"/>
  <c r="C222" i="539"/>
  <c r="B222" i="539"/>
  <c r="I221" i="539"/>
  <c r="H221" i="539"/>
  <c r="G221" i="539"/>
  <c r="F221" i="539"/>
  <c r="E221" i="539"/>
  <c r="D221" i="539"/>
  <c r="C221" i="539"/>
  <c r="B221" i="539"/>
  <c r="I220" i="539"/>
  <c r="H220" i="539"/>
  <c r="G220" i="539"/>
  <c r="F220" i="539"/>
  <c r="E220" i="539"/>
  <c r="D220" i="539"/>
  <c r="C220" i="539"/>
  <c r="B220" i="539"/>
  <c r="I219" i="539"/>
  <c r="H219" i="539"/>
  <c r="G219" i="539"/>
  <c r="F219" i="539"/>
  <c r="E219" i="539"/>
  <c r="D219" i="539"/>
  <c r="C219" i="539"/>
  <c r="B219" i="539"/>
  <c r="I218" i="539"/>
  <c r="H218" i="539"/>
  <c r="G218" i="539"/>
  <c r="F218" i="539"/>
  <c r="E218" i="539"/>
  <c r="D218" i="539"/>
  <c r="C218" i="539"/>
  <c r="B218" i="539"/>
  <c r="I217" i="539"/>
  <c r="H217" i="539"/>
  <c r="G217" i="539"/>
  <c r="F217" i="539"/>
  <c r="E217" i="539"/>
  <c r="D217" i="539"/>
  <c r="C217" i="539"/>
  <c r="B217" i="539"/>
  <c r="I216" i="539"/>
  <c r="H216" i="539"/>
  <c r="G216" i="539"/>
  <c r="F216" i="539"/>
  <c r="E216" i="539"/>
  <c r="D216" i="539"/>
  <c r="C216" i="539"/>
  <c r="B216" i="539"/>
  <c r="I215" i="539"/>
  <c r="H215" i="539"/>
  <c r="G215" i="539"/>
  <c r="F215" i="539"/>
  <c r="E215" i="539"/>
  <c r="D215" i="539"/>
  <c r="C215" i="539"/>
  <c r="B215" i="539"/>
  <c r="I214" i="539"/>
  <c r="H214" i="539"/>
  <c r="G214" i="539"/>
  <c r="F214" i="539"/>
  <c r="E214" i="539"/>
  <c r="D214" i="539"/>
  <c r="C214" i="539"/>
  <c r="B214" i="539"/>
  <c r="I213" i="539"/>
  <c r="H213" i="539"/>
  <c r="G213" i="539"/>
  <c r="F213" i="539"/>
  <c r="E213" i="539"/>
  <c r="D213" i="539"/>
  <c r="C213" i="539"/>
  <c r="B213" i="539"/>
  <c r="I212" i="539"/>
  <c r="H212" i="539"/>
  <c r="G212" i="539"/>
  <c r="F212" i="539"/>
  <c r="E212" i="539"/>
  <c r="D212" i="539"/>
  <c r="C212" i="539"/>
  <c r="B212" i="539"/>
  <c r="I211" i="539"/>
  <c r="H211" i="539"/>
  <c r="G211" i="539"/>
  <c r="F211" i="539"/>
  <c r="E211" i="539"/>
  <c r="D211" i="539"/>
  <c r="C211" i="539"/>
  <c r="B211" i="539"/>
  <c r="I210" i="539"/>
  <c r="H210" i="539"/>
  <c r="G210" i="539"/>
  <c r="F210" i="539"/>
  <c r="E210" i="539"/>
  <c r="D210" i="539"/>
  <c r="C210" i="539"/>
  <c r="B210" i="539"/>
  <c r="I209" i="539"/>
  <c r="H209" i="539"/>
  <c r="G209" i="539"/>
  <c r="F209" i="539"/>
  <c r="E209" i="539"/>
  <c r="D209" i="539"/>
  <c r="C209" i="539"/>
  <c r="B209" i="539"/>
  <c r="I208" i="539"/>
  <c r="H208" i="539"/>
  <c r="G208" i="539"/>
  <c r="F208" i="539"/>
  <c r="E208" i="539"/>
  <c r="D208" i="539"/>
  <c r="C208" i="539"/>
  <c r="B208" i="539"/>
  <c r="I207" i="539"/>
  <c r="H207" i="539"/>
  <c r="G207" i="539"/>
  <c r="F207" i="539"/>
  <c r="E207" i="539"/>
  <c r="D207" i="539"/>
  <c r="C207" i="539"/>
  <c r="B207" i="539"/>
  <c r="I206" i="539"/>
  <c r="H206" i="539"/>
  <c r="G206" i="539"/>
  <c r="F206" i="539"/>
  <c r="E206" i="539"/>
  <c r="D206" i="539"/>
  <c r="C206" i="539"/>
  <c r="B206" i="539"/>
  <c r="I205" i="539"/>
  <c r="H205" i="539"/>
  <c r="G205" i="539"/>
  <c r="F205" i="539"/>
  <c r="E205" i="539"/>
  <c r="D205" i="539"/>
  <c r="C205" i="539"/>
  <c r="B205" i="539"/>
  <c r="I204" i="539"/>
  <c r="H204" i="539"/>
  <c r="G204" i="539"/>
  <c r="F204" i="539"/>
  <c r="E204" i="539"/>
  <c r="D204" i="539"/>
  <c r="C204" i="539"/>
  <c r="B204" i="539"/>
  <c r="I203" i="539"/>
  <c r="H203" i="539"/>
  <c r="G203" i="539"/>
  <c r="F203" i="539"/>
  <c r="E203" i="539"/>
  <c r="D203" i="539"/>
  <c r="C203" i="539"/>
  <c r="B203" i="539"/>
  <c r="I202" i="539"/>
  <c r="H202" i="539"/>
  <c r="G202" i="539"/>
  <c r="F202" i="539"/>
  <c r="E202" i="539"/>
  <c r="D202" i="539"/>
  <c r="C202" i="539"/>
  <c r="B202" i="539"/>
  <c r="I201" i="539"/>
  <c r="H201" i="539"/>
  <c r="G201" i="539"/>
  <c r="F201" i="539"/>
  <c r="E201" i="539"/>
  <c r="D201" i="539"/>
  <c r="C201" i="539"/>
  <c r="B201" i="539"/>
  <c r="I200" i="539"/>
  <c r="H200" i="539"/>
  <c r="G200" i="539"/>
  <c r="F200" i="539"/>
  <c r="E200" i="539"/>
  <c r="D200" i="539"/>
  <c r="C200" i="539"/>
  <c r="B200" i="539"/>
  <c r="I199" i="539"/>
  <c r="H199" i="539"/>
  <c r="G199" i="539"/>
  <c r="F199" i="539"/>
  <c r="E199" i="539"/>
  <c r="D199" i="539"/>
  <c r="C199" i="539"/>
  <c r="B199" i="539"/>
  <c r="I198" i="539"/>
  <c r="H198" i="539"/>
  <c r="G198" i="539"/>
  <c r="F198" i="539"/>
  <c r="E198" i="539"/>
  <c r="D198" i="539"/>
  <c r="C198" i="539"/>
  <c r="B198" i="539"/>
  <c r="I197" i="539"/>
  <c r="H197" i="539"/>
  <c r="G197" i="539"/>
  <c r="F197" i="539"/>
  <c r="E197" i="539"/>
  <c r="D197" i="539"/>
  <c r="C197" i="539"/>
  <c r="B197" i="539"/>
  <c r="I196" i="539"/>
  <c r="H196" i="539"/>
  <c r="G196" i="539"/>
  <c r="F196" i="539"/>
  <c r="E196" i="539"/>
  <c r="D196" i="539"/>
  <c r="C196" i="539"/>
  <c r="B196" i="539"/>
  <c r="I195" i="539"/>
  <c r="H195" i="539"/>
  <c r="G195" i="539"/>
  <c r="F195" i="539"/>
  <c r="E195" i="539"/>
  <c r="D195" i="539"/>
  <c r="C195" i="539"/>
  <c r="B195" i="539"/>
  <c r="I194" i="539"/>
  <c r="H194" i="539"/>
  <c r="G194" i="539"/>
  <c r="F194" i="539"/>
  <c r="E194" i="539"/>
  <c r="D194" i="539"/>
  <c r="C194" i="539"/>
  <c r="B194" i="539"/>
  <c r="I193" i="539"/>
  <c r="H193" i="539"/>
  <c r="G193" i="539"/>
  <c r="F193" i="539"/>
  <c r="E193" i="539"/>
  <c r="D193" i="539"/>
  <c r="C193" i="539"/>
  <c r="B193" i="539"/>
  <c r="I192" i="539"/>
  <c r="H192" i="539"/>
  <c r="G192" i="539"/>
  <c r="F192" i="539"/>
  <c r="E192" i="539"/>
  <c r="D192" i="539"/>
  <c r="C192" i="539"/>
  <c r="B192" i="539"/>
  <c r="I191" i="539"/>
  <c r="H191" i="539"/>
  <c r="G191" i="539"/>
  <c r="F191" i="539"/>
  <c r="E191" i="539"/>
  <c r="D191" i="539"/>
  <c r="C191" i="539"/>
  <c r="B191" i="539"/>
  <c r="I190" i="539"/>
  <c r="H190" i="539"/>
  <c r="G190" i="539"/>
  <c r="F190" i="539"/>
  <c r="E190" i="539"/>
  <c r="D190" i="539"/>
  <c r="C190" i="539"/>
  <c r="B190" i="539"/>
  <c r="I189" i="539"/>
  <c r="H189" i="539"/>
  <c r="G189" i="539"/>
  <c r="F189" i="539"/>
  <c r="E189" i="539"/>
  <c r="D189" i="539"/>
  <c r="C189" i="539"/>
  <c r="B189" i="539"/>
  <c r="I188" i="539"/>
  <c r="H188" i="539"/>
  <c r="G188" i="539"/>
  <c r="F188" i="539"/>
  <c r="E188" i="539"/>
  <c r="D188" i="539"/>
  <c r="C188" i="539"/>
  <c r="B188" i="539"/>
  <c r="I187" i="539"/>
  <c r="H187" i="539"/>
  <c r="G187" i="539"/>
  <c r="F187" i="539"/>
  <c r="E187" i="539"/>
  <c r="D187" i="539"/>
  <c r="C187" i="539"/>
  <c r="B187" i="539"/>
  <c r="I186" i="539"/>
  <c r="H186" i="539"/>
  <c r="G186" i="539"/>
  <c r="F186" i="539"/>
  <c r="E186" i="539"/>
  <c r="D186" i="539"/>
  <c r="C186" i="539"/>
  <c r="B186" i="539"/>
  <c r="I185" i="539"/>
  <c r="H185" i="539"/>
  <c r="G185" i="539"/>
  <c r="F185" i="539"/>
  <c r="E185" i="539"/>
  <c r="D185" i="539"/>
  <c r="C185" i="539"/>
  <c r="B185" i="539"/>
  <c r="I184" i="539"/>
  <c r="H184" i="539"/>
  <c r="G184" i="539"/>
  <c r="F184" i="539"/>
  <c r="E184" i="539"/>
  <c r="D184" i="539"/>
  <c r="C184" i="539"/>
  <c r="B184" i="539"/>
  <c r="I183" i="539"/>
  <c r="H183" i="539"/>
  <c r="G183" i="539"/>
  <c r="F183" i="539"/>
  <c r="E183" i="539"/>
  <c r="D183" i="539"/>
  <c r="C183" i="539"/>
  <c r="B183" i="539"/>
  <c r="I182" i="539"/>
  <c r="H182" i="539"/>
  <c r="G182" i="539"/>
  <c r="F182" i="539"/>
  <c r="E182" i="539"/>
  <c r="D182" i="539"/>
  <c r="C182" i="539"/>
  <c r="B182" i="539"/>
  <c r="I181" i="539"/>
  <c r="H181" i="539"/>
  <c r="G181" i="539"/>
  <c r="F181" i="539"/>
  <c r="E181" i="539"/>
  <c r="D181" i="539"/>
  <c r="C181" i="539"/>
  <c r="B181" i="539"/>
  <c r="I180" i="539"/>
  <c r="H180" i="539"/>
  <c r="G180" i="539"/>
  <c r="F180" i="539"/>
  <c r="E180" i="539"/>
  <c r="D180" i="539"/>
  <c r="C180" i="539"/>
  <c r="B180" i="539"/>
  <c r="I179" i="539"/>
  <c r="H179" i="539"/>
  <c r="G179" i="539"/>
  <c r="F179" i="539"/>
  <c r="E179" i="539"/>
  <c r="D179" i="539"/>
  <c r="C179" i="539"/>
  <c r="B179" i="539"/>
  <c r="I178" i="539"/>
  <c r="H178" i="539"/>
  <c r="G178" i="539"/>
  <c r="F178" i="539"/>
  <c r="E178" i="539"/>
  <c r="D178" i="539"/>
  <c r="C178" i="539"/>
  <c r="B178" i="539"/>
  <c r="I177" i="539"/>
  <c r="H177" i="539"/>
  <c r="G177" i="539"/>
  <c r="F177" i="539"/>
  <c r="E177" i="539"/>
  <c r="D177" i="539"/>
  <c r="C177" i="539"/>
  <c r="B177" i="539"/>
  <c r="I176" i="539"/>
  <c r="H176" i="539"/>
  <c r="G176" i="539"/>
  <c r="F176" i="539"/>
  <c r="E176" i="539"/>
  <c r="D176" i="539"/>
  <c r="C176" i="539"/>
  <c r="B176" i="539"/>
  <c r="I175" i="539"/>
  <c r="H175" i="539"/>
  <c r="G175" i="539"/>
  <c r="F175" i="539"/>
  <c r="E175" i="539"/>
  <c r="D175" i="539"/>
  <c r="C175" i="539"/>
  <c r="B175" i="539"/>
  <c r="I174" i="539"/>
  <c r="H174" i="539"/>
  <c r="G174" i="539"/>
  <c r="F174" i="539"/>
  <c r="E174" i="539"/>
  <c r="D174" i="539"/>
  <c r="C174" i="539"/>
  <c r="B174" i="539"/>
  <c r="I173" i="539"/>
  <c r="H173" i="539"/>
  <c r="G173" i="539"/>
  <c r="F173" i="539"/>
  <c r="E173" i="539"/>
  <c r="D173" i="539"/>
  <c r="C173" i="539"/>
  <c r="B173" i="539"/>
  <c r="I172" i="539"/>
  <c r="H172" i="539"/>
  <c r="G172" i="539"/>
  <c r="F172" i="539"/>
  <c r="E172" i="539"/>
  <c r="D172" i="539"/>
  <c r="C172" i="539"/>
  <c r="B172" i="539"/>
  <c r="I171" i="539"/>
  <c r="H171" i="539"/>
  <c r="G171" i="539"/>
  <c r="F171" i="539"/>
  <c r="E171" i="539"/>
  <c r="D171" i="539"/>
  <c r="C171" i="539"/>
  <c r="B171" i="539"/>
  <c r="I170" i="539"/>
  <c r="H170" i="539"/>
  <c r="G170" i="539"/>
  <c r="F170" i="539"/>
  <c r="E170" i="539"/>
  <c r="D170" i="539"/>
  <c r="C170" i="539"/>
  <c r="B170" i="539"/>
  <c r="I169" i="539"/>
  <c r="H169" i="539"/>
  <c r="G169" i="539"/>
  <c r="F169" i="539"/>
  <c r="E169" i="539"/>
  <c r="D169" i="539"/>
  <c r="C169" i="539"/>
  <c r="B169" i="539"/>
  <c r="I168" i="539"/>
  <c r="H168" i="539"/>
  <c r="G168" i="539"/>
  <c r="F168" i="539"/>
  <c r="E168" i="539"/>
  <c r="D168" i="539"/>
  <c r="C168" i="539"/>
  <c r="B168" i="539"/>
  <c r="I167" i="539"/>
  <c r="H167" i="539"/>
  <c r="G167" i="539"/>
  <c r="F167" i="539"/>
  <c r="E167" i="539"/>
  <c r="D167" i="539"/>
  <c r="C167" i="539"/>
  <c r="B167" i="539"/>
  <c r="I166" i="539"/>
  <c r="H166" i="539"/>
  <c r="G166" i="539"/>
  <c r="F166" i="539"/>
  <c r="E166" i="539"/>
  <c r="D166" i="539"/>
  <c r="C166" i="539"/>
  <c r="B166" i="539"/>
  <c r="I165" i="539"/>
  <c r="H165" i="539"/>
  <c r="G165" i="539"/>
  <c r="F165" i="539"/>
  <c r="E165" i="539"/>
  <c r="D165" i="539"/>
  <c r="C165" i="539"/>
  <c r="B165" i="539"/>
  <c r="I164" i="539"/>
  <c r="H164" i="539"/>
  <c r="G164" i="539"/>
  <c r="F164" i="539"/>
  <c r="E164" i="539"/>
  <c r="D164" i="539"/>
  <c r="C164" i="539"/>
  <c r="B164" i="539"/>
  <c r="I163" i="539"/>
  <c r="H163" i="539"/>
  <c r="G163" i="539"/>
  <c r="F163" i="539"/>
  <c r="E163" i="539"/>
  <c r="D163" i="539"/>
  <c r="C163" i="539"/>
  <c r="B163" i="539"/>
  <c r="I162" i="539"/>
  <c r="H162" i="539"/>
  <c r="G162" i="539"/>
  <c r="F162" i="539"/>
  <c r="E162" i="539"/>
  <c r="D162" i="539"/>
  <c r="C162" i="539"/>
  <c r="B162" i="539"/>
  <c r="I161" i="539"/>
  <c r="H161" i="539"/>
  <c r="G161" i="539"/>
  <c r="F161" i="539"/>
  <c r="E161" i="539"/>
  <c r="D161" i="539"/>
  <c r="C161" i="539"/>
  <c r="B161" i="539"/>
  <c r="I160" i="539"/>
  <c r="H160" i="539"/>
  <c r="G160" i="539"/>
  <c r="F160" i="539"/>
  <c r="E160" i="539"/>
  <c r="D160" i="539"/>
  <c r="C160" i="539"/>
  <c r="B160" i="539"/>
  <c r="I159" i="539"/>
  <c r="H159" i="539"/>
  <c r="G159" i="539"/>
  <c r="F159" i="539"/>
  <c r="E159" i="539"/>
  <c r="D159" i="539"/>
  <c r="C159" i="539"/>
  <c r="B159" i="539"/>
  <c r="I158" i="539"/>
  <c r="H158" i="539"/>
  <c r="G158" i="539"/>
  <c r="F158" i="539"/>
  <c r="E158" i="539"/>
  <c r="D158" i="539"/>
  <c r="C158" i="539"/>
  <c r="B158" i="539"/>
  <c r="I157" i="539"/>
  <c r="H157" i="539"/>
  <c r="G157" i="539"/>
  <c r="F157" i="539"/>
  <c r="E157" i="539"/>
  <c r="D157" i="539"/>
  <c r="C157" i="539"/>
  <c r="B157" i="539"/>
  <c r="I156" i="539"/>
  <c r="H156" i="539"/>
  <c r="G156" i="539"/>
  <c r="F156" i="539"/>
  <c r="E156" i="539"/>
  <c r="D156" i="539"/>
  <c r="C156" i="539"/>
  <c r="B156" i="539"/>
  <c r="I155" i="539"/>
  <c r="H155" i="539"/>
  <c r="G155" i="539"/>
  <c r="F155" i="539"/>
  <c r="E155" i="539"/>
  <c r="D155" i="539"/>
  <c r="C155" i="539"/>
  <c r="B155" i="539"/>
  <c r="I154" i="539"/>
  <c r="H154" i="539"/>
  <c r="G154" i="539"/>
  <c r="F154" i="539"/>
  <c r="E154" i="539"/>
  <c r="D154" i="539"/>
  <c r="C154" i="539"/>
  <c r="B154" i="539"/>
  <c r="I153" i="539"/>
  <c r="H153" i="539"/>
  <c r="G153" i="539"/>
  <c r="F153" i="539"/>
  <c r="E153" i="539"/>
  <c r="D153" i="539"/>
  <c r="C153" i="539"/>
  <c r="B153" i="539"/>
  <c r="I152" i="539"/>
  <c r="H152" i="539"/>
  <c r="G152" i="539"/>
  <c r="F152" i="539"/>
  <c r="E152" i="539"/>
  <c r="D152" i="539"/>
  <c r="C152" i="539"/>
  <c r="B152" i="539"/>
  <c r="I151" i="539"/>
  <c r="H151" i="539"/>
  <c r="G151" i="539"/>
  <c r="F151" i="539"/>
  <c r="E151" i="539"/>
  <c r="D151" i="539"/>
  <c r="C151" i="539"/>
  <c r="B151" i="539"/>
  <c r="I150" i="539"/>
  <c r="H150" i="539"/>
  <c r="G150" i="539"/>
  <c r="F150" i="539"/>
  <c r="E150" i="539"/>
  <c r="D150" i="539"/>
  <c r="C150" i="539"/>
  <c r="B150" i="539"/>
  <c r="I149" i="539"/>
  <c r="H149" i="539"/>
  <c r="G149" i="539"/>
  <c r="F149" i="539"/>
  <c r="E149" i="539"/>
  <c r="D149" i="539"/>
  <c r="C149" i="539"/>
  <c r="B149" i="539"/>
  <c r="I148" i="539"/>
  <c r="H148" i="539"/>
  <c r="G148" i="539"/>
  <c r="F148" i="539"/>
  <c r="E148" i="539"/>
  <c r="D148" i="539"/>
  <c r="C148" i="539"/>
  <c r="B148" i="539"/>
  <c r="I147" i="539"/>
  <c r="H147" i="539"/>
  <c r="G147" i="539"/>
  <c r="F147" i="539"/>
  <c r="E147" i="539"/>
  <c r="D147" i="539"/>
  <c r="C147" i="539"/>
  <c r="B147" i="539"/>
  <c r="I146" i="539"/>
  <c r="H146" i="539"/>
  <c r="G146" i="539"/>
  <c r="F146" i="539"/>
  <c r="E146" i="539"/>
  <c r="D146" i="539"/>
  <c r="C146" i="539"/>
  <c r="B146" i="539"/>
  <c r="I145" i="539"/>
  <c r="H145" i="539"/>
  <c r="G145" i="539"/>
  <c r="F145" i="539"/>
  <c r="E145" i="539"/>
  <c r="D145" i="539"/>
  <c r="C145" i="539"/>
  <c r="B145" i="539"/>
  <c r="I144" i="539"/>
  <c r="H144" i="539"/>
  <c r="G144" i="539"/>
  <c r="F144" i="539"/>
  <c r="E144" i="539"/>
  <c r="D144" i="539"/>
  <c r="C144" i="539"/>
  <c r="B144" i="539"/>
  <c r="I143" i="539"/>
  <c r="H143" i="539"/>
  <c r="G143" i="539"/>
  <c r="F143" i="539"/>
  <c r="E143" i="539"/>
  <c r="D143" i="539"/>
  <c r="C143" i="539"/>
  <c r="B143" i="539"/>
  <c r="I142" i="539"/>
  <c r="H142" i="539"/>
  <c r="G142" i="539"/>
  <c r="F142" i="539"/>
  <c r="E142" i="539"/>
  <c r="D142" i="539"/>
  <c r="C142" i="539"/>
  <c r="B142" i="539"/>
  <c r="I141" i="539"/>
  <c r="H141" i="539"/>
  <c r="G141" i="539"/>
  <c r="F141" i="539"/>
  <c r="E141" i="539"/>
  <c r="D141" i="539"/>
  <c r="C141" i="539"/>
  <c r="B141" i="539"/>
  <c r="I140" i="539"/>
  <c r="H140" i="539"/>
  <c r="G140" i="539"/>
  <c r="F140" i="539"/>
  <c r="E140" i="539"/>
  <c r="D140" i="539"/>
  <c r="C140" i="539"/>
  <c r="B140" i="539"/>
  <c r="I139" i="539"/>
  <c r="H139" i="539"/>
  <c r="G139" i="539"/>
  <c r="F139" i="539"/>
  <c r="E139" i="539"/>
  <c r="D139" i="539"/>
  <c r="C139" i="539"/>
  <c r="B139" i="539"/>
  <c r="I138" i="539"/>
  <c r="H138" i="539"/>
  <c r="G138" i="539"/>
  <c r="F138" i="539"/>
  <c r="E138" i="539"/>
  <c r="D138" i="539"/>
  <c r="C138" i="539"/>
  <c r="B138" i="539"/>
  <c r="I137" i="539"/>
  <c r="H137" i="539"/>
  <c r="G137" i="539"/>
  <c r="F137" i="539"/>
  <c r="E137" i="539"/>
  <c r="D137" i="539"/>
  <c r="C137" i="539"/>
  <c r="B137" i="539"/>
  <c r="I136" i="539"/>
  <c r="H136" i="539"/>
  <c r="G136" i="539"/>
  <c r="F136" i="539"/>
  <c r="E136" i="539"/>
  <c r="D136" i="539"/>
  <c r="C136" i="539"/>
  <c r="B136" i="539"/>
  <c r="I135" i="539"/>
  <c r="H135" i="539"/>
  <c r="G135" i="539"/>
  <c r="F135" i="539"/>
  <c r="E135" i="539"/>
  <c r="D135" i="539"/>
  <c r="C135" i="539"/>
  <c r="B135" i="539"/>
  <c r="I134" i="539"/>
  <c r="H134" i="539"/>
  <c r="G134" i="539"/>
  <c r="F134" i="539"/>
  <c r="E134" i="539"/>
  <c r="D134" i="539"/>
  <c r="C134" i="539"/>
  <c r="B134" i="539"/>
  <c r="I133" i="539"/>
  <c r="H133" i="539"/>
  <c r="G133" i="539"/>
  <c r="F133" i="539"/>
  <c r="E133" i="539"/>
  <c r="D133" i="539"/>
  <c r="C133" i="539"/>
  <c r="B133" i="539"/>
  <c r="I132" i="539"/>
  <c r="H132" i="539"/>
  <c r="G132" i="539"/>
  <c r="F132" i="539"/>
  <c r="E132" i="539"/>
  <c r="D132" i="539"/>
  <c r="C132" i="539"/>
  <c r="B132" i="539"/>
  <c r="I131" i="539"/>
  <c r="H131" i="539"/>
  <c r="G131" i="539"/>
  <c r="F131" i="539"/>
  <c r="E131" i="539"/>
  <c r="D131" i="539"/>
  <c r="C131" i="539"/>
  <c r="B131" i="539"/>
  <c r="I130" i="539"/>
  <c r="H130" i="539"/>
  <c r="G130" i="539"/>
  <c r="F130" i="539"/>
  <c r="E130" i="539"/>
  <c r="D130" i="539"/>
  <c r="C130" i="539"/>
  <c r="B130" i="539"/>
  <c r="I129" i="539"/>
  <c r="H129" i="539"/>
  <c r="G129" i="539"/>
  <c r="F129" i="539"/>
  <c r="E129" i="539"/>
  <c r="D129" i="539"/>
  <c r="C129" i="539"/>
  <c r="B129" i="539"/>
  <c r="I128" i="539"/>
  <c r="H128" i="539"/>
  <c r="G128" i="539"/>
  <c r="F128" i="539"/>
  <c r="E128" i="539"/>
  <c r="D128" i="539"/>
  <c r="C128" i="539"/>
  <c r="B128" i="539"/>
  <c r="I127" i="539"/>
  <c r="H127" i="539"/>
  <c r="G127" i="539"/>
  <c r="F127" i="539"/>
  <c r="E127" i="539"/>
  <c r="D127" i="539"/>
  <c r="C127" i="539"/>
  <c r="B127" i="539"/>
  <c r="I126" i="539"/>
  <c r="H126" i="539"/>
  <c r="G126" i="539"/>
  <c r="F126" i="539"/>
  <c r="E126" i="539"/>
  <c r="D126" i="539"/>
  <c r="C126" i="539"/>
  <c r="B126" i="539"/>
  <c r="I125" i="539"/>
  <c r="H125" i="539"/>
  <c r="G125" i="539"/>
  <c r="F125" i="539"/>
  <c r="E125" i="539"/>
  <c r="D125" i="539"/>
  <c r="C125" i="539"/>
  <c r="B125" i="539"/>
  <c r="I124" i="539"/>
  <c r="H124" i="539"/>
  <c r="G124" i="539"/>
  <c r="F124" i="539"/>
  <c r="E124" i="539"/>
  <c r="D124" i="539"/>
  <c r="C124" i="539"/>
  <c r="B124" i="539"/>
  <c r="I123" i="539"/>
  <c r="H123" i="539"/>
  <c r="G123" i="539"/>
  <c r="F123" i="539"/>
  <c r="E123" i="539"/>
  <c r="D123" i="539"/>
  <c r="C123" i="539"/>
  <c r="B123" i="539"/>
  <c r="I122" i="539"/>
  <c r="H122" i="539"/>
  <c r="G122" i="539"/>
  <c r="F122" i="539"/>
  <c r="E122" i="539"/>
  <c r="D122" i="539"/>
  <c r="C122" i="539"/>
  <c r="B122" i="539"/>
  <c r="I121" i="539"/>
  <c r="H121" i="539"/>
  <c r="G121" i="539"/>
  <c r="F121" i="539"/>
  <c r="E121" i="539"/>
  <c r="D121" i="539"/>
  <c r="C121" i="539"/>
  <c r="B121" i="539"/>
  <c r="I120" i="539"/>
  <c r="H120" i="539"/>
  <c r="G120" i="539"/>
  <c r="F120" i="539"/>
  <c r="E120" i="539"/>
  <c r="D120" i="539"/>
  <c r="C120" i="539"/>
  <c r="B120" i="539"/>
  <c r="I119" i="539"/>
  <c r="H119" i="539"/>
  <c r="G119" i="539"/>
  <c r="F119" i="539"/>
  <c r="E119" i="539"/>
  <c r="D119" i="539"/>
  <c r="C119" i="539"/>
  <c r="B119" i="539"/>
  <c r="I118" i="539"/>
  <c r="H118" i="539"/>
  <c r="G118" i="539"/>
  <c r="F118" i="539"/>
  <c r="E118" i="539"/>
  <c r="D118" i="539"/>
  <c r="C118" i="539"/>
  <c r="B118" i="539"/>
  <c r="I117" i="539"/>
  <c r="H117" i="539"/>
  <c r="G117" i="539"/>
  <c r="F117" i="539"/>
  <c r="E117" i="539"/>
  <c r="D117" i="539"/>
  <c r="C117" i="539"/>
  <c r="B117" i="539"/>
  <c r="I116" i="539"/>
  <c r="H116" i="539"/>
  <c r="G116" i="539"/>
  <c r="F116" i="539"/>
  <c r="E116" i="539"/>
  <c r="D116" i="539"/>
  <c r="C116" i="539"/>
  <c r="B116" i="539"/>
  <c r="I115" i="539"/>
  <c r="H115" i="539"/>
  <c r="G115" i="539"/>
  <c r="F115" i="539"/>
  <c r="E115" i="539"/>
  <c r="D115" i="539"/>
  <c r="C115" i="539"/>
  <c r="B115" i="539"/>
  <c r="I114" i="539"/>
  <c r="H114" i="539"/>
  <c r="G114" i="539"/>
  <c r="F114" i="539"/>
  <c r="E114" i="539"/>
  <c r="D114" i="539"/>
  <c r="C114" i="539"/>
  <c r="B114" i="539"/>
  <c r="I113" i="539"/>
  <c r="H113" i="539"/>
  <c r="G113" i="539"/>
  <c r="F113" i="539"/>
  <c r="E113" i="539"/>
  <c r="D113" i="539"/>
  <c r="C113" i="539"/>
  <c r="B113" i="539"/>
  <c r="I112" i="539"/>
  <c r="H112" i="539"/>
  <c r="G112" i="539"/>
  <c r="F112" i="539"/>
  <c r="E112" i="539"/>
  <c r="D112" i="539"/>
  <c r="C112" i="539"/>
  <c r="B112" i="539"/>
  <c r="I111" i="539"/>
  <c r="H111" i="539"/>
  <c r="G111" i="539"/>
  <c r="F111" i="539"/>
  <c r="E111" i="539"/>
  <c r="D111" i="539"/>
  <c r="C111" i="539"/>
  <c r="B111" i="539"/>
  <c r="I110" i="539"/>
  <c r="H110" i="539"/>
  <c r="G110" i="539"/>
  <c r="F110" i="539"/>
  <c r="E110" i="539"/>
  <c r="D110" i="539"/>
  <c r="C110" i="539"/>
  <c r="B110" i="539"/>
  <c r="I109" i="539"/>
  <c r="H109" i="539"/>
  <c r="G109" i="539"/>
  <c r="F109" i="539"/>
  <c r="E109" i="539"/>
  <c r="D109" i="539"/>
  <c r="C109" i="539"/>
  <c r="B109" i="539"/>
  <c r="I108" i="539"/>
  <c r="H108" i="539"/>
  <c r="G108" i="539"/>
  <c r="F108" i="539"/>
  <c r="E108" i="539"/>
  <c r="D108" i="539"/>
  <c r="C108" i="539"/>
  <c r="B108" i="539"/>
  <c r="I107" i="539"/>
  <c r="H107" i="539"/>
  <c r="G107" i="539"/>
  <c r="F107" i="539"/>
  <c r="E107" i="539"/>
  <c r="D107" i="539"/>
  <c r="C107" i="539"/>
  <c r="B107" i="539"/>
  <c r="I106" i="539"/>
  <c r="H106" i="539"/>
  <c r="G106" i="539"/>
  <c r="F106" i="539"/>
  <c r="E106" i="539"/>
  <c r="D106" i="539"/>
  <c r="C106" i="539"/>
  <c r="B106" i="539"/>
  <c r="I105" i="539"/>
  <c r="H105" i="539"/>
  <c r="G105" i="539"/>
  <c r="F105" i="539"/>
  <c r="E105" i="539"/>
  <c r="D105" i="539"/>
  <c r="C105" i="539"/>
  <c r="B105" i="539"/>
  <c r="I104" i="539"/>
  <c r="H104" i="539"/>
  <c r="G104" i="539"/>
  <c r="F104" i="539"/>
  <c r="E104" i="539"/>
  <c r="D104" i="539"/>
  <c r="C104" i="539"/>
  <c r="B104" i="539"/>
  <c r="I103" i="539"/>
  <c r="H103" i="539"/>
  <c r="G103" i="539"/>
  <c r="F103" i="539"/>
  <c r="E103" i="539"/>
  <c r="D103" i="539"/>
  <c r="C103" i="539"/>
  <c r="B103" i="539"/>
  <c r="I102" i="539"/>
  <c r="H102" i="539"/>
  <c r="G102" i="539"/>
  <c r="F102" i="539"/>
  <c r="E102" i="539"/>
  <c r="D102" i="539"/>
  <c r="C102" i="539"/>
  <c r="B102" i="539"/>
  <c r="I101" i="539"/>
  <c r="H101" i="539"/>
  <c r="G101" i="539"/>
  <c r="F101" i="539"/>
  <c r="E101" i="539"/>
  <c r="D101" i="539"/>
  <c r="C101" i="539"/>
  <c r="B101" i="539"/>
  <c r="I100" i="539"/>
  <c r="H100" i="539"/>
  <c r="G100" i="539"/>
  <c r="F100" i="539"/>
  <c r="E100" i="539"/>
  <c r="D100" i="539"/>
  <c r="C100" i="539"/>
  <c r="B100" i="539"/>
  <c r="I99" i="539"/>
  <c r="H99" i="539"/>
  <c r="G99" i="539"/>
  <c r="F99" i="539"/>
  <c r="E99" i="539"/>
  <c r="D99" i="539"/>
  <c r="C99" i="539"/>
  <c r="B99" i="539"/>
  <c r="I98" i="539"/>
  <c r="H98" i="539"/>
  <c r="G98" i="539"/>
  <c r="F98" i="539"/>
  <c r="E98" i="539"/>
  <c r="D98" i="539"/>
  <c r="C98" i="539"/>
  <c r="B98" i="539"/>
  <c r="I97" i="539"/>
  <c r="H97" i="539"/>
  <c r="G97" i="539"/>
  <c r="F97" i="539"/>
  <c r="E97" i="539"/>
  <c r="D97" i="539"/>
  <c r="C97" i="539"/>
  <c r="B97" i="539"/>
  <c r="I96" i="539"/>
  <c r="H96" i="539"/>
  <c r="G96" i="539"/>
  <c r="F96" i="539"/>
  <c r="E96" i="539"/>
  <c r="D96" i="539"/>
  <c r="C96" i="539"/>
  <c r="B96" i="539"/>
  <c r="I95" i="539"/>
  <c r="H95" i="539"/>
  <c r="G95" i="539"/>
  <c r="F95" i="539"/>
  <c r="E95" i="539"/>
  <c r="D95" i="539"/>
  <c r="C95" i="539"/>
  <c r="B95" i="539"/>
  <c r="I94" i="539"/>
  <c r="H94" i="539"/>
  <c r="G94" i="539"/>
  <c r="F94" i="539"/>
  <c r="E94" i="539"/>
  <c r="D94" i="539"/>
  <c r="C94" i="539"/>
  <c r="B94" i="539"/>
  <c r="I93" i="539"/>
  <c r="H93" i="539"/>
  <c r="G93" i="539"/>
  <c r="F93" i="539"/>
  <c r="E93" i="539"/>
  <c r="D93" i="539"/>
  <c r="C93" i="539"/>
  <c r="B93" i="539"/>
  <c r="I92" i="539"/>
  <c r="H92" i="539"/>
  <c r="G92" i="539"/>
  <c r="F92" i="539"/>
  <c r="E92" i="539"/>
  <c r="D92" i="539"/>
  <c r="C92" i="539"/>
  <c r="B92" i="539"/>
  <c r="I91" i="539"/>
  <c r="H91" i="539"/>
  <c r="G91" i="539"/>
  <c r="F91" i="539"/>
  <c r="E91" i="539"/>
  <c r="D91" i="539"/>
  <c r="C91" i="539"/>
  <c r="B91" i="539"/>
  <c r="I90" i="539"/>
  <c r="H90" i="539"/>
  <c r="G90" i="539"/>
  <c r="F90" i="539"/>
  <c r="E90" i="539"/>
  <c r="D90" i="539"/>
  <c r="C90" i="539"/>
  <c r="B90" i="539"/>
  <c r="I89" i="539"/>
  <c r="H89" i="539"/>
  <c r="G89" i="539"/>
  <c r="F89" i="539"/>
  <c r="E89" i="539"/>
  <c r="D89" i="539"/>
  <c r="C89" i="539"/>
  <c r="B89" i="539"/>
  <c r="I88" i="539"/>
  <c r="H88" i="539"/>
  <c r="G88" i="539"/>
  <c r="F88" i="539"/>
  <c r="E88" i="539"/>
  <c r="D88" i="539"/>
  <c r="C88" i="539"/>
  <c r="B88" i="539"/>
  <c r="I87" i="539"/>
  <c r="H87" i="539"/>
  <c r="G87" i="539"/>
  <c r="F87" i="539"/>
  <c r="E87" i="539"/>
  <c r="D87" i="539"/>
  <c r="C87" i="539"/>
  <c r="B87" i="539"/>
  <c r="I86" i="539"/>
  <c r="H86" i="539"/>
  <c r="G86" i="539"/>
  <c r="F86" i="539"/>
  <c r="E86" i="539"/>
  <c r="D86" i="539"/>
  <c r="C86" i="539"/>
  <c r="B86" i="539"/>
  <c r="I85" i="539"/>
  <c r="H85" i="539"/>
  <c r="G85" i="539"/>
  <c r="F85" i="539"/>
  <c r="E85" i="539"/>
  <c r="D85" i="539"/>
  <c r="C85" i="539"/>
  <c r="B85" i="539"/>
  <c r="I84" i="539"/>
  <c r="H84" i="539"/>
  <c r="G84" i="539"/>
  <c r="F84" i="539"/>
  <c r="E84" i="539"/>
  <c r="D84" i="539"/>
  <c r="C84" i="539"/>
  <c r="B84" i="539"/>
  <c r="I83" i="539"/>
  <c r="H83" i="539"/>
  <c r="G83" i="539"/>
  <c r="F83" i="539"/>
  <c r="E83" i="539"/>
  <c r="D83" i="539"/>
  <c r="C83" i="539"/>
  <c r="B83" i="539"/>
  <c r="I82" i="539"/>
  <c r="H82" i="539"/>
  <c r="G82" i="539"/>
  <c r="F82" i="539"/>
  <c r="E82" i="539"/>
  <c r="D82" i="539"/>
  <c r="C82" i="539"/>
  <c r="B82" i="539"/>
  <c r="I81" i="539"/>
  <c r="H81" i="539"/>
  <c r="G81" i="539"/>
  <c r="F81" i="539"/>
  <c r="E81" i="539"/>
  <c r="D81" i="539"/>
  <c r="C81" i="539"/>
  <c r="B81" i="539"/>
  <c r="I80" i="539"/>
  <c r="H80" i="539"/>
  <c r="G80" i="539"/>
  <c r="F80" i="539"/>
  <c r="E80" i="539"/>
  <c r="D80" i="539"/>
  <c r="C80" i="539"/>
  <c r="B80" i="539"/>
  <c r="I79" i="539"/>
  <c r="H79" i="539"/>
  <c r="G79" i="539"/>
  <c r="F79" i="539"/>
  <c r="E79" i="539"/>
  <c r="D79" i="539"/>
  <c r="C79" i="539"/>
  <c r="B79" i="539"/>
  <c r="I78" i="539"/>
  <c r="H78" i="539"/>
  <c r="G78" i="539"/>
  <c r="F78" i="539"/>
  <c r="E78" i="539"/>
  <c r="D78" i="539"/>
  <c r="C78" i="539"/>
  <c r="B78" i="539"/>
  <c r="I77" i="539"/>
  <c r="H77" i="539"/>
  <c r="G77" i="539"/>
  <c r="F77" i="539"/>
  <c r="E77" i="539"/>
  <c r="D77" i="539"/>
  <c r="C77" i="539"/>
  <c r="B77" i="539"/>
  <c r="I76" i="539"/>
  <c r="H76" i="539"/>
  <c r="G76" i="539"/>
  <c r="F76" i="539"/>
  <c r="E76" i="539"/>
  <c r="D76" i="539"/>
  <c r="C76" i="539"/>
  <c r="B76" i="539"/>
  <c r="I75" i="539"/>
  <c r="H75" i="539"/>
  <c r="G75" i="539"/>
  <c r="F75" i="539"/>
  <c r="E75" i="539"/>
  <c r="D75" i="539"/>
  <c r="C75" i="539"/>
  <c r="B75" i="539"/>
  <c r="I74" i="539"/>
  <c r="H74" i="539"/>
  <c r="G74" i="539"/>
  <c r="F74" i="539"/>
  <c r="E74" i="539"/>
  <c r="D74" i="539"/>
  <c r="C74" i="539"/>
  <c r="B74" i="539"/>
  <c r="I73" i="539"/>
  <c r="H73" i="539"/>
  <c r="G73" i="539"/>
  <c r="F73" i="539"/>
  <c r="E73" i="539"/>
  <c r="D73" i="539"/>
  <c r="C73" i="539"/>
  <c r="B73" i="539"/>
  <c r="I72" i="539"/>
  <c r="H72" i="539"/>
  <c r="G72" i="539"/>
  <c r="F72" i="539"/>
  <c r="E72" i="539"/>
  <c r="D72" i="539"/>
  <c r="C72" i="539"/>
  <c r="B72" i="539"/>
  <c r="I71" i="539"/>
  <c r="H71" i="539"/>
  <c r="G71" i="539"/>
  <c r="F71" i="539"/>
  <c r="E71" i="539"/>
  <c r="D71" i="539"/>
  <c r="C71" i="539"/>
  <c r="B71" i="539"/>
  <c r="I70" i="539"/>
  <c r="H70" i="539"/>
  <c r="G70" i="539"/>
  <c r="F70" i="539"/>
  <c r="E70" i="539"/>
  <c r="D70" i="539"/>
  <c r="C70" i="539"/>
  <c r="B70" i="539"/>
  <c r="I69" i="539"/>
  <c r="H69" i="539"/>
  <c r="G69" i="539"/>
  <c r="F69" i="539"/>
  <c r="E69" i="539"/>
  <c r="D69" i="539"/>
  <c r="C69" i="539"/>
  <c r="B69" i="539"/>
  <c r="I68" i="539"/>
  <c r="H68" i="539"/>
  <c r="G68" i="539"/>
  <c r="F68" i="539"/>
  <c r="E68" i="539"/>
  <c r="D68" i="539"/>
  <c r="C68" i="539"/>
  <c r="B68" i="539"/>
  <c r="I67" i="539"/>
  <c r="H67" i="539"/>
  <c r="G67" i="539"/>
  <c r="F67" i="539"/>
  <c r="E67" i="539"/>
  <c r="D67" i="539"/>
  <c r="C67" i="539"/>
  <c r="B67" i="539"/>
  <c r="I66" i="539"/>
  <c r="H66" i="539"/>
  <c r="G66" i="539"/>
  <c r="F66" i="539"/>
  <c r="E66" i="539"/>
  <c r="D66" i="539"/>
  <c r="C66" i="539"/>
  <c r="B66" i="539"/>
  <c r="I65" i="539"/>
  <c r="H65" i="539"/>
  <c r="G65" i="539"/>
  <c r="F65" i="539"/>
  <c r="E65" i="539"/>
  <c r="D65" i="539"/>
  <c r="C65" i="539"/>
  <c r="B65" i="539"/>
  <c r="I64" i="539"/>
  <c r="H64" i="539"/>
  <c r="G64" i="539"/>
  <c r="F64" i="539"/>
  <c r="E64" i="539"/>
  <c r="D64" i="539"/>
  <c r="C64" i="539"/>
  <c r="B64" i="539"/>
  <c r="I63" i="539"/>
  <c r="H63" i="539"/>
  <c r="G63" i="539"/>
  <c r="F63" i="539"/>
  <c r="E63" i="539"/>
  <c r="D63" i="539"/>
  <c r="C63" i="539"/>
  <c r="B63" i="539"/>
  <c r="I62" i="539"/>
  <c r="H62" i="539"/>
  <c r="G62" i="539"/>
  <c r="F62" i="539"/>
  <c r="E62" i="539"/>
  <c r="D62" i="539"/>
  <c r="C62" i="539"/>
  <c r="B62" i="539"/>
  <c r="I61" i="539"/>
  <c r="H61" i="539"/>
  <c r="G61" i="539"/>
  <c r="F61" i="539"/>
  <c r="E61" i="539"/>
  <c r="D61" i="539"/>
  <c r="C61" i="539"/>
  <c r="B61" i="539"/>
  <c r="I60" i="539"/>
  <c r="H60" i="539"/>
  <c r="G60" i="539"/>
  <c r="F60" i="539"/>
  <c r="E60" i="539"/>
  <c r="D60" i="539"/>
  <c r="C60" i="539"/>
  <c r="B60" i="539"/>
  <c r="I59" i="539"/>
  <c r="H59" i="539"/>
  <c r="G59" i="539"/>
  <c r="F59" i="539"/>
  <c r="E59" i="539"/>
  <c r="D59" i="539"/>
  <c r="C59" i="539"/>
  <c r="B59" i="539"/>
  <c r="I58" i="539"/>
  <c r="H58" i="539"/>
  <c r="G58" i="539"/>
  <c r="F58" i="539"/>
  <c r="E58" i="539"/>
  <c r="D58" i="539"/>
  <c r="C58" i="539"/>
  <c r="B58" i="539"/>
  <c r="I57" i="539"/>
  <c r="H57" i="539"/>
  <c r="G57" i="539"/>
  <c r="F57" i="539"/>
  <c r="E57" i="539"/>
  <c r="D57" i="539"/>
  <c r="C57" i="539"/>
  <c r="B57" i="539"/>
  <c r="I56" i="539"/>
  <c r="H56" i="539"/>
  <c r="G56" i="539"/>
  <c r="F56" i="539"/>
  <c r="E56" i="539"/>
  <c r="D56" i="539"/>
  <c r="C56" i="539"/>
  <c r="B56" i="539"/>
  <c r="I55" i="539"/>
  <c r="H55" i="539"/>
  <c r="G55" i="539"/>
  <c r="F55" i="539"/>
  <c r="E55" i="539"/>
  <c r="D55" i="539"/>
  <c r="C55" i="539"/>
  <c r="B55" i="539"/>
  <c r="I54" i="539"/>
  <c r="H54" i="539"/>
  <c r="G54" i="539"/>
  <c r="F54" i="539"/>
  <c r="E54" i="539"/>
  <c r="D54" i="539"/>
  <c r="C54" i="539"/>
  <c r="B54" i="539"/>
  <c r="I53" i="539"/>
  <c r="H53" i="539"/>
  <c r="G53" i="539"/>
  <c r="F53" i="539"/>
  <c r="E53" i="539"/>
  <c r="D53" i="539"/>
  <c r="C53" i="539"/>
  <c r="B53" i="539"/>
  <c r="I52" i="539"/>
  <c r="H52" i="539"/>
  <c r="G52" i="539"/>
  <c r="F52" i="539"/>
  <c r="E52" i="539"/>
  <c r="D52" i="539"/>
  <c r="C52" i="539"/>
  <c r="B52" i="539"/>
  <c r="I51" i="539"/>
  <c r="H51" i="539"/>
  <c r="G51" i="539"/>
  <c r="F51" i="539"/>
  <c r="E51" i="539"/>
  <c r="D51" i="539"/>
  <c r="C51" i="539"/>
  <c r="B51" i="539"/>
  <c r="I50" i="539"/>
  <c r="H50" i="539"/>
  <c r="G50" i="539"/>
  <c r="F50" i="539"/>
  <c r="E50" i="539"/>
  <c r="D50" i="539"/>
  <c r="C50" i="539"/>
  <c r="B50" i="539"/>
  <c r="I49" i="539"/>
  <c r="H49" i="539"/>
  <c r="G49" i="539"/>
  <c r="F49" i="539"/>
  <c r="E49" i="539"/>
  <c r="D49" i="539"/>
  <c r="C49" i="539"/>
  <c r="B49" i="539"/>
  <c r="I48" i="539"/>
  <c r="H48" i="539"/>
  <c r="G48" i="539"/>
  <c r="F48" i="539"/>
  <c r="E48" i="539"/>
  <c r="D48" i="539"/>
  <c r="C48" i="539"/>
  <c r="B48" i="539"/>
  <c r="I47" i="539"/>
  <c r="H47" i="539"/>
  <c r="G47" i="539"/>
  <c r="F47" i="539"/>
  <c r="E47" i="539"/>
  <c r="D47" i="539"/>
  <c r="C47" i="539"/>
  <c r="B47" i="539"/>
  <c r="I46" i="539"/>
  <c r="H46" i="539"/>
  <c r="G46" i="539"/>
  <c r="F46" i="539"/>
  <c r="E46" i="539"/>
  <c r="D46" i="539"/>
  <c r="C46" i="539"/>
  <c r="B46" i="539"/>
  <c r="I45" i="539"/>
  <c r="H45" i="539"/>
  <c r="G45" i="539"/>
  <c r="F45" i="539"/>
  <c r="E45" i="539"/>
  <c r="D45" i="539"/>
  <c r="C45" i="539"/>
  <c r="B45" i="539"/>
  <c r="I44" i="539"/>
  <c r="H44" i="539"/>
  <c r="G44" i="539"/>
  <c r="F44" i="539"/>
  <c r="E44" i="539"/>
  <c r="D44" i="539"/>
  <c r="C44" i="539"/>
  <c r="B44" i="539"/>
  <c r="I43" i="539"/>
  <c r="H43" i="539"/>
  <c r="G43" i="539"/>
  <c r="F43" i="539"/>
  <c r="E43" i="539"/>
  <c r="D43" i="539"/>
  <c r="C43" i="539"/>
  <c r="B43" i="539"/>
  <c r="I42" i="539"/>
  <c r="H42" i="539"/>
  <c r="G42" i="539"/>
  <c r="F42" i="539"/>
  <c r="E42" i="539"/>
  <c r="D42" i="539"/>
  <c r="C42" i="539"/>
  <c r="B42" i="539"/>
  <c r="I41" i="539"/>
  <c r="H41" i="539"/>
  <c r="G41" i="539"/>
  <c r="F41" i="539"/>
  <c r="E41" i="539"/>
  <c r="D41" i="539"/>
  <c r="C41" i="539"/>
  <c r="B41" i="539"/>
  <c r="I40" i="539"/>
  <c r="H40" i="539"/>
  <c r="G40" i="539"/>
  <c r="F40" i="539"/>
  <c r="E40" i="539"/>
  <c r="D40" i="539"/>
  <c r="C40" i="539"/>
  <c r="B40" i="539"/>
  <c r="I39" i="539"/>
  <c r="H39" i="539"/>
  <c r="G39" i="539"/>
  <c r="F39" i="539"/>
  <c r="E39" i="539"/>
  <c r="D39" i="539"/>
  <c r="C39" i="539"/>
  <c r="B39" i="539"/>
  <c r="I38" i="539"/>
  <c r="H38" i="539"/>
  <c r="G38" i="539"/>
  <c r="F38" i="539"/>
  <c r="E38" i="539"/>
  <c r="D38" i="539"/>
  <c r="C38" i="539"/>
  <c r="B38" i="539"/>
  <c r="I37" i="539"/>
  <c r="H37" i="539"/>
  <c r="G37" i="539"/>
  <c r="F37" i="539"/>
  <c r="E37" i="539"/>
  <c r="D37" i="539"/>
  <c r="C37" i="539"/>
  <c r="B37" i="539"/>
  <c r="I36" i="539"/>
  <c r="H36" i="539"/>
  <c r="G36" i="539"/>
  <c r="F36" i="539"/>
  <c r="E36" i="539"/>
  <c r="D36" i="539"/>
  <c r="C36" i="539"/>
  <c r="B36" i="539"/>
  <c r="I35" i="539"/>
  <c r="H35" i="539"/>
  <c r="G35" i="539"/>
  <c r="F35" i="539"/>
  <c r="E35" i="539"/>
  <c r="D35" i="539"/>
  <c r="C35" i="539"/>
  <c r="B35" i="539"/>
  <c r="I34" i="539"/>
  <c r="H34" i="539"/>
  <c r="G34" i="539"/>
  <c r="F34" i="539"/>
  <c r="E34" i="539"/>
  <c r="D34" i="539"/>
  <c r="C34" i="539"/>
  <c r="B34" i="539"/>
  <c r="I33" i="539"/>
  <c r="H33" i="539"/>
  <c r="G33" i="539"/>
  <c r="F33" i="539"/>
  <c r="E33" i="539"/>
  <c r="D33" i="539"/>
  <c r="C33" i="539"/>
  <c r="B33" i="539"/>
  <c r="I32" i="539"/>
  <c r="H32" i="539"/>
  <c r="G32" i="539"/>
  <c r="F32" i="539"/>
  <c r="E32" i="539"/>
  <c r="D32" i="539"/>
  <c r="C32" i="539"/>
  <c r="B32" i="539"/>
  <c r="I31" i="539"/>
  <c r="H31" i="539"/>
  <c r="G31" i="539"/>
  <c r="F31" i="539"/>
  <c r="E31" i="539"/>
  <c r="D31" i="539"/>
  <c r="C31" i="539"/>
  <c r="B31" i="539"/>
  <c r="I30" i="539"/>
  <c r="H30" i="539"/>
  <c r="G30" i="539"/>
  <c r="F30" i="539"/>
  <c r="E30" i="539"/>
  <c r="D30" i="539"/>
  <c r="C30" i="539"/>
  <c r="B30" i="539"/>
  <c r="I29" i="539"/>
  <c r="H29" i="539"/>
  <c r="G29" i="539"/>
  <c r="F29" i="539"/>
  <c r="E29" i="539"/>
  <c r="D29" i="539"/>
  <c r="C29" i="539"/>
  <c r="B29" i="539"/>
  <c r="I28" i="539"/>
  <c r="H28" i="539"/>
  <c r="G28" i="539"/>
  <c r="F28" i="539"/>
  <c r="E28" i="539"/>
  <c r="D28" i="539"/>
  <c r="C28" i="539"/>
  <c r="B28" i="539"/>
  <c r="I27" i="539"/>
  <c r="H27" i="539"/>
  <c r="G27" i="539"/>
  <c r="F27" i="539"/>
  <c r="E27" i="539"/>
  <c r="D27" i="539"/>
  <c r="C27" i="539"/>
  <c r="B27" i="539"/>
  <c r="I26" i="539"/>
  <c r="H26" i="539"/>
  <c r="G26" i="539"/>
  <c r="F26" i="539"/>
  <c r="E26" i="539"/>
  <c r="D26" i="539"/>
  <c r="C26" i="539"/>
  <c r="B26" i="539"/>
  <c r="I25" i="539"/>
  <c r="H25" i="539"/>
  <c r="G25" i="539"/>
  <c r="F25" i="539"/>
  <c r="E25" i="539"/>
  <c r="D25" i="539"/>
  <c r="C25" i="539"/>
  <c r="B25" i="539"/>
  <c r="I24" i="539"/>
  <c r="H24" i="539"/>
  <c r="G24" i="539"/>
  <c r="F24" i="539"/>
  <c r="E24" i="539"/>
  <c r="D24" i="539"/>
  <c r="C24" i="539"/>
  <c r="B24" i="539"/>
  <c r="I23" i="539"/>
  <c r="H23" i="539"/>
  <c r="G23" i="539"/>
  <c r="F23" i="539"/>
  <c r="E23" i="539"/>
  <c r="D23" i="539"/>
  <c r="C23" i="539"/>
  <c r="B23" i="539"/>
  <c r="I22" i="539"/>
  <c r="H22" i="539"/>
  <c r="G22" i="539"/>
  <c r="F22" i="539"/>
  <c r="E22" i="539"/>
  <c r="D22" i="539"/>
  <c r="C22" i="539"/>
  <c r="B22" i="539"/>
  <c r="I21" i="539"/>
  <c r="H21" i="539"/>
  <c r="G21" i="539"/>
  <c r="F21" i="539"/>
  <c r="E21" i="539"/>
  <c r="D21" i="539"/>
  <c r="C21" i="539"/>
  <c r="B21" i="539"/>
  <c r="I20" i="539"/>
  <c r="H20" i="539"/>
  <c r="G20" i="539"/>
  <c r="F20" i="539"/>
  <c r="E20" i="539"/>
  <c r="D20" i="539"/>
  <c r="C20" i="539"/>
  <c r="B20" i="539"/>
  <c r="I19" i="539"/>
  <c r="H19" i="539"/>
  <c r="G19" i="539"/>
  <c r="F19" i="539"/>
  <c r="E19" i="539"/>
  <c r="D19" i="539"/>
  <c r="C19" i="539"/>
  <c r="B19" i="539"/>
  <c r="I18" i="539"/>
  <c r="H18" i="539"/>
  <c r="G18" i="539"/>
  <c r="F18" i="539"/>
  <c r="E18" i="539"/>
  <c r="D18" i="539"/>
  <c r="C18" i="539"/>
  <c r="B18" i="539"/>
  <c r="I17" i="539"/>
  <c r="H17" i="539"/>
  <c r="G17" i="539"/>
  <c r="F17" i="539"/>
  <c r="E17" i="539"/>
  <c r="D17" i="539"/>
  <c r="C17" i="539"/>
  <c r="B17" i="539"/>
  <c r="I16" i="539"/>
  <c r="H16" i="539"/>
  <c r="G16" i="539"/>
  <c r="F16" i="539"/>
  <c r="E16" i="539"/>
  <c r="D16" i="539"/>
  <c r="C16" i="539"/>
  <c r="B16" i="539"/>
  <c r="I15" i="539"/>
  <c r="H15" i="539"/>
  <c r="G15" i="539"/>
  <c r="F15" i="539"/>
  <c r="E15" i="539"/>
  <c r="D15" i="539"/>
  <c r="C15" i="539"/>
  <c r="B15" i="539"/>
  <c r="I14" i="539"/>
  <c r="H14" i="539"/>
  <c r="G14" i="539"/>
  <c r="F14" i="539"/>
  <c r="E14" i="539"/>
  <c r="D14" i="539"/>
  <c r="C14" i="539"/>
  <c r="B14" i="539"/>
  <c r="I13" i="539"/>
  <c r="H13" i="539"/>
  <c r="G13" i="539"/>
  <c r="F13" i="539"/>
  <c r="E13" i="539"/>
  <c r="D13" i="539"/>
  <c r="C13" i="539"/>
  <c r="B13" i="539"/>
  <c r="I12" i="539"/>
  <c r="H12" i="539"/>
  <c r="G12" i="539"/>
  <c r="F12" i="539"/>
  <c r="E12" i="539"/>
  <c r="D12" i="539"/>
  <c r="C12" i="539"/>
  <c r="B12" i="539"/>
  <c r="I11" i="539"/>
  <c r="H11" i="539"/>
  <c r="G11" i="539"/>
  <c r="F11" i="539"/>
  <c r="E11" i="539"/>
  <c r="D11" i="539"/>
  <c r="C11" i="539"/>
  <c r="B11" i="539"/>
  <c r="I10" i="539"/>
  <c r="H10" i="539"/>
  <c r="G10" i="539"/>
  <c r="F10" i="539"/>
  <c r="E10" i="539"/>
  <c r="D10" i="539"/>
  <c r="C10" i="539"/>
  <c r="B10" i="539"/>
  <c r="I9" i="539"/>
  <c r="H9" i="539"/>
  <c r="G9" i="539"/>
  <c r="F9" i="539"/>
  <c r="E9" i="539"/>
  <c r="D9" i="539"/>
  <c r="C9" i="539"/>
  <c r="B9" i="539"/>
  <c r="N6" i="539"/>
  <c r="N5" i="539"/>
  <c r="N4" i="539"/>
  <c r="A51" i="540"/>
  <c r="J8" i="542"/>
  <c r="J7" i="542"/>
  <c r="J6" i="542"/>
  <c r="J4" i="542"/>
  <c r="N655" i="524"/>
  <c r="M655" i="524"/>
  <c r="L655" i="524"/>
  <c r="K655" i="524"/>
  <c r="J655" i="524"/>
  <c r="I655" i="524"/>
  <c r="H655" i="524"/>
  <c r="G655" i="524"/>
  <c r="F655" i="524"/>
  <c r="E655" i="524"/>
  <c r="D655" i="524"/>
  <c r="C655" i="524"/>
  <c r="B655" i="524"/>
  <c r="N654" i="524"/>
  <c r="M654" i="524"/>
  <c r="L654" i="524"/>
  <c r="K654" i="524"/>
  <c r="J654" i="524"/>
  <c r="I654" i="524"/>
  <c r="H654" i="524"/>
  <c r="G654" i="524"/>
  <c r="F654" i="524"/>
  <c r="E654" i="524"/>
  <c r="D654" i="524"/>
  <c r="C654" i="524"/>
  <c r="B654" i="524"/>
  <c r="N653" i="524"/>
  <c r="M653" i="524"/>
  <c r="L653" i="524"/>
  <c r="K653" i="524"/>
  <c r="J653" i="524"/>
  <c r="I653" i="524"/>
  <c r="H653" i="524"/>
  <c r="G653" i="524"/>
  <c r="F653" i="524"/>
  <c r="E653" i="524"/>
  <c r="D653" i="524"/>
  <c r="C653" i="524"/>
  <c r="B653" i="524"/>
  <c r="N652" i="524"/>
  <c r="M652" i="524"/>
  <c r="L652" i="524"/>
  <c r="K652" i="524"/>
  <c r="J652" i="524"/>
  <c r="I652" i="524"/>
  <c r="H652" i="524"/>
  <c r="G652" i="524"/>
  <c r="F652" i="524"/>
  <c r="E652" i="524"/>
  <c r="D652" i="524"/>
  <c r="C652" i="524"/>
  <c r="B652" i="524"/>
  <c r="N651" i="524"/>
  <c r="M651" i="524"/>
  <c r="L651" i="524"/>
  <c r="K651" i="524"/>
  <c r="J651" i="524"/>
  <c r="I651" i="524"/>
  <c r="H651" i="524"/>
  <c r="G651" i="524"/>
  <c r="F651" i="524"/>
  <c r="E651" i="524"/>
  <c r="D651" i="524"/>
  <c r="C651" i="524"/>
  <c r="B651" i="524"/>
  <c r="N650" i="524"/>
  <c r="M650" i="524"/>
  <c r="L650" i="524"/>
  <c r="K650" i="524"/>
  <c r="J650" i="524"/>
  <c r="I650" i="524"/>
  <c r="H650" i="524"/>
  <c r="G650" i="524"/>
  <c r="F650" i="524"/>
  <c r="E650" i="524"/>
  <c r="D650" i="524"/>
  <c r="C650" i="524"/>
  <c r="B650" i="524"/>
  <c r="N649" i="524"/>
  <c r="M649" i="524"/>
  <c r="L649" i="524"/>
  <c r="K649" i="524"/>
  <c r="J649" i="524"/>
  <c r="I649" i="524"/>
  <c r="H649" i="524"/>
  <c r="G649" i="524"/>
  <c r="F649" i="524"/>
  <c r="E649" i="524"/>
  <c r="D649" i="524"/>
  <c r="C649" i="524"/>
  <c r="B649" i="524"/>
  <c r="N648" i="524"/>
  <c r="M648" i="524"/>
  <c r="L648" i="524"/>
  <c r="K648" i="524"/>
  <c r="J648" i="524"/>
  <c r="I648" i="524"/>
  <c r="H648" i="524"/>
  <c r="G648" i="524"/>
  <c r="F648" i="524"/>
  <c r="E648" i="524"/>
  <c r="D648" i="524"/>
  <c r="C648" i="524"/>
  <c r="B648" i="524"/>
  <c r="N647" i="524"/>
  <c r="M647" i="524"/>
  <c r="L647" i="524"/>
  <c r="K647" i="524"/>
  <c r="J647" i="524"/>
  <c r="I647" i="524"/>
  <c r="H647" i="524"/>
  <c r="G647" i="524"/>
  <c r="F647" i="524"/>
  <c r="E647" i="524"/>
  <c r="D647" i="524"/>
  <c r="C647" i="524"/>
  <c r="B647" i="524"/>
  <c r="N646" i="524"/>
  <c r="M646" i="524"/>
  <c r="L646" i="524"/>
  <c r="K646" i="524"/>
  <c r="J646" i="524"/>
  <c r="I646" i="524"/>
  <c r="H646" i="524"/>
  <c r="G646" i="524"/>
  <c r="F646" i="524"/>
  <c r="E646" i="524"/>
  <c r="D646" i="524"/>
  <c r="C646" i="524"/>
  <c r="B646" i="524"/>
  <c r="N645" i="524"/>
  <c r="M645" i="524"/>
  <c r="L645" i="524"/>
  <c r="K645" i="524"/>
  <c r="J645" i="524"/>
  <c r="I645" i="524"/>
  <c r="H645" i="524"/>
  <c r="G645" i="524"/>
  <c r="F645" i="524"/>
  <c r="E645" i="524"/>
  <c r="D645" i="524"/>
  <c r="C645" i="524"/>
  <c r="B645" i="524"/>
  <c r="N644" i="524"/>
  <c r="M644" i="524"/>
  <c r="L644" i="524"/>
  <c r="K644" i="524"/>
  <c r="J644" i="524"/>
  <c r="I644" i="524"/>
  <c r="H644" i="524"/>
  <c r="G644" i="524"/>
  <c r="F644" i="524"/>
  <c r="E644" i="524"/>
  <c r="D644" i="524"/>
  <c r="C644" i="524"/>
  <c r="B644" i="524"/>
  <c r="N643" i="524"/>
  <c r="M643" i="524"/>
  <c r="L643" i="524"/>
  <c r="K643" i="524"/>
  <c r="J643" i="524"/>
  <c r="I643" i="524"/>
  <c r="H643" i="524"/>
  <c r="G643" i="524"/>
  <c r="F643" i="524"/>
  <c r="E643" i="524"/>
  <c r="D643" i="524"/>
  <c r="C643" i="524"/>
  <c r="B643" i="524"/>
  <c r="N642" i="524"/>
  <c r="M642" i="524"/>
  <c r="L642" i="524"/>
  <c r="K642" i="524"/>
  <c r="J642" i="524"/>
  <c r="I642" i="524"/>
  <c r="H642" i="524"/>
  <c r="G642" i="524"/>
  <c r="F642" i="524"/>
  <c r="E642" i="524"/>
  <c r="D642" i="524"/>
  <c r="C642" i="524"/>
  <c r="B642" i="524"/>
  <c r="N641" i="524"/>
  <c r="M641" i="524"/>
  <c r="L641" i="524"/>
  <c r="K641" i="524"/>
  <c r="J641" i="524"/>
  <c r="I641" i="524"/>
  <c r="H641" i="524"/>
  <c r="G641" i="524"/>
  <c r="F641" i="524"/>
  <c r="E641" i="524"/>
  <c r="D641" i="524"/>
  <c r="C641" i="524"/>
  <c r="B641" i="524"/>
  <c r="N640" i="524"/>
  <c r="M640" i="524"/>
  <c r="L640" i="524"/>
  <c r="K640" i="524"/>
  <c r="J640" i="524"/>
  <c r="I640" i="524"/>
  <c r="H640" i="524"/>
  <c r="G640" i="524"/>
  <c r="F640" i="524"/>
  <c r="E640" i="524"/>
  <c r="D640" i="524"/>
  <c r="C640" i="524"/>
  <c r="B640" i="524"/>
  <c r="N639" i="524"/>
  <c r="M639" i="524"/>
  <c r="L639" i="524"/>
  <c r="K639" i="524"/>
  <c r="J639" i="524"/>
  <c r="I639" i="524"/>
  <c r="H639" i="524"/>
  <c r="G639" i="524"/>
  <c r="F639" i="524"/>
  <c r="E639" i="524"/>
  <c r="D639" i="524"/>
  <c r="C639" i="524"/>
  <c r="B639" i="524"/>
  <c r="N638" i="524"/>
  <c r="M638" i="524"/>
  <c r="L638" i="524"/>
  <c r="K638" i="524"/>
  <c r="J638" i="524"/>
  <c r="I638" i="524"/>
  <c r="H638" i="524"/>
  <c r="G638" i="524"/>
  <c r="F638" i="524"/>
  <c r="E638" i="524"/>
  <c r="D638" i="524"/>
  <c r="C638" i="524"/>
  <c r="B638" i="524"/>
  <c r="N637" i="524"/>
  <c r="M637" i="524"/>
  <c r="L637" i="524"/>
  <c r="K637" i="524"/>
  <c r="J637" i="524"/>
  <c r="I637" i="524"/>
  <c r="H637" i="524"/>
  <c r="G637" i="524"/>
  <c r="F637" i="524"/>
  <c r="E637" i="524"/>
  <c r="D637" i="524"/>
  <c r="C637" i="524"/>
  <c r="B637" i="524"/>
  <c r="N636" i="524"/>
  <c r="M636" i="524"/>
  <c r="L636" i="524"/>
  <c r="K636" i="524"/>
  <c r="J636" i="524"/>
  <c r="I636" i="524"/>
  <c r="H636" i="524"/>
  <c r="G636" i="524"/>
  <c r="F636" i="524"/>
  <c r="E636" i="524"/>
  <c r="D636" i="524"/>
  <c r="C636" i="524"/>
  <c r="B636" i="524"/>
  <c r="N635" i="524"/>
  <c r="M635" i="524"/>
  <c r="L635" i="524"/>
  <c r="K635" i="524"/>
  <c r="J635" i="524"/>
  <c r="I635" i="524"/>
  <c r="H635" i="524"/>
  <c r="G635" i="524"/>
  <c r="F635" i="524"/>
  <c r="E635" i="524"/>
  <c r="D635" i="524"/>
  <c r="C635" i="524"/>
  <c r="B635" i="524"/>
  <c r="N634" i="524"/>
  <c r="M634" i="524"/>
  <c r="L634" i="524"/>
  <c r="K634" i="524"/>
  <c r="J634" i="524"/>
  <c r="I634" i="524"/>
  <c r="H634" i="524"/>
  <c r="G634" i="524"/>
  <c r="F634" i="524"/>
  <c r="E634" i="524"/>
  <c r="D634" i="524"/>
  <c r="C634" i="524"/>
  <c r="B634" i="524"/>
  <c r="N633" i="524"/>
  <c r="M633" i="524"/>
  <c r="L633" i="524"/>
  <c r="K633" i="524"/>
  <c r="J633" i="524"/>
  <c r="I633" i="524"/>
  <c r="H633" i="524"/>
  <c r="G633" i="524"/>
  <c r="F633" i="524"/>
  <c r="E633" i="524"/>
  <c r="D633" i="524"/>
  <c r="C633" i="524"/>
  <c r="B633" i="524"/>
  <c r="N632" i="524"/>
  <c r="M632" i="524"/>
  <c r="L632" i="524"/>
  <c r="K632" i="524"/>
  <c r="J632" i="524"/>
  <c r="I632" i="524"/>
  <c r="H632" i="524"/>
  <c r="G632" i="524"/>
  <c r="F632" i="524"/>
  <c r="E632" i="524"/>
  <c r="D632" i="524"/>
  <c r="C632" i="524"/>
  <c r="B632" i="524"/>
  <c r="N631" i="524"/>
  <c r="M631" i="524"/>
  <c r="L631" i="524"/>
  <c r="K631" i="524"/>
  <c r="J631" i="524"/>
  <c r="I631" i="524"/>
  <c r="H631" i="524"/>
  <c r="G631" i="524"/>
  <c r="F631" i="524"/>
  <c r="E631" i="524"/>
  <c r="D631" i="524"/>
  <c r="C631" i="524"/>
  <c r="B631" i="524"/>
  <c r="N630" i="524"/>
  <c r="M630" i="524"/>
  <c r="L630" i="524"/>
  <c r="K630" i="524"/>
  <c r="J630" i="524"/>
  <c r="I630" i="524"/>
  <c r="H630" i="524"/>
  <c r="G630" i="524"/>
  <c r="F630" i="524"/>
  <c r="E630" i="524"/>
  <c r="D630" i="524"/>
  <c r="C630" i="524"/>
  <c r="B630" i="524"/>
  <c r="N629" i="524"/>
  <c r="M629" i="524"/>
  <c r="L629" i="524"/>
  <c r="K629" i="524"/>
  <c r="J629" i="524"/>
  <c r="I629" i="524"/>
  <c r="H629" i="524"/>
  <c r="G629" i="524"/>
  <c r="F629" i="524"/>
  <c r="E629" i="524"/>
  <c r="D629" i="524"/>
  <c r="C629" i="524"/>
  <c r="B629" i="524"/>
  <c r="N628" i="524"/>
  <c r="M628" i="524"/>
  <c r="L628" i="524"/>
  <c r="K628" i="524"/>
  <c r="J628" i="524"/>
  <c r="I628" i="524"/>
  <c r="H628" i="524"/>
  <c r="G628" i="524"/>
  <c r="F628" i="524"/>
  <c r="E628" i="524"/>
  <c r="D628" i="524"/>
  <c r="C628" i="524"/>
  <c r="B628" i="524"/>
  <c r="N627" i="524"/>
  <c r="M627" i="524"/>
  <c r="L627" i="524"/>
  <c r="K627" i="524"/>
  <c r="J627" i="524"/>
  <c r="I627" i="524"/>
  <c r="H627" i="524"/>
  <c r="G627" i="524"/>
  <c r="F627" i="524"/>
  <c r="E627" i="524"/>
  <c r="D627" i="524"/>
  <c r="C627" i="524"/>
  <c r="B627" i="524"/>
  <c r="N626" i="524"/>
  <c r="M626" i="524"/>
  <c r="L626" i="524"/>
  <c r="K626" i="524"/>
  <c r="J626" i="524"/>
  <c r="I626" i="524"/>
  <c r="H626" i="524"/>
  <c r="G626" i="524"/>
  <c r="F626" i="524"/>
  <c r="E626" i="524"/>
  <c r="D626" i="524"/>
  <c r="C626" i="524"/>
  <c r="B626" i="524"/>
  <c r="N625" i="524"/>
  <c r="M625" i="524"/>
  <c r="L625" i="524"/>
  <c r="K625" i="524"/>
  <c r="J625" i="524"/>
  <c r="I625" i="524"/>
  <c r="H625" i="524"/>
  <c r="G625" i="524"/>
  <c r="F625" i="524"/>
  <c r="E625" i="524"/>
  <c r="D625" i="524"/>
  <c r="C625" i="524"/>
  <c r="B625" i="524"/>
  <c r="N624" i="524"/>
  <c r="M624" i="524"/>
  <c r="L624" i="524"/>
  <c r="K624" i="524"/>
  <c r="J624" i="524"/>
  <c r="I624" i="524"/>
  <c r="H624" i="524"/>
  <c r="G624" i="524"/>
  <c r="F624" i="524"/>
  <c r="E624" i="524"/>
  <c r="D624" i="524"/>
  <c r="C624" i="524"/>
  <c r="B624" i="524"/>
  <c r="N623" i="524"/>
  <c r="M623" i="524"/>
  <c r="L623" i="524"/>
  <c r="K623" i="524"/>
  <c r="J623" i="524"/>
  <c r="I623" i="524"/>
  <c r="H623" i="524"/>
  <c r="G623" i="524"/>
  <c r="F623" i="524"/>
  <c r="E623" i="524"/>
  <c r="D623" i="524"/>
  <c r="C623" i="524"/>
  <c r="B623" i="524"/>
  <c r="N622" i="524"/>
  <c r="M622" i="524"/>
  <c r="L622" i="524"/>
  <c r="K622" i="524"/>
  <c r="J622" i="524"/>
  <c r="I622" i="524"/>
  <c r="H622" i="524"/>
  <c r="G622" i="524"/>
  <c r="F622" i="524"/>
  <c r="E622" i="524"/>
  <c r="D622" i="524"/>
  <c r="C622" i="524"/>
  <c r="B622" i="524"/>
  <c r="N621" i="524"/>
  <c r="M621" i="524"/>
  <c r="L621" i="524"/>
  <c r="K621" i="524"/>
  <c r="J621" i="524"/>
  <c r="I621" i="524"/>
  <c r="H621" i="524"/>
  <c r="G621" i="524"/>
  <c r="F621" i="524"/>
  <c r="E621" i="524"/>
  <c r="D621" i="524"/>
  <c r="C621" i="524"/>
  <c r="B621" i="524"/>
  <c r="N620" i="524"/>
  <c r="M620" i="524"/>
  <c r="L620" i="524"/>
  <c r="K620" i="524"/>
  <c r="J620" i="524"/>
  <c r="I620" i="524"/>
  <c r="H620" i="524"/>
  <c r="G620" i="524"/>
  <c r="F620" i="524"/>
  <c r="E620" i="524"/>
  <c r="D620" i="524"/>
  <c r="C620" i="524"/>
  <c r="B620" i="524"/>
  <c r="N619" i="524"/>
  <c r="M619" i="524"/>
  <c r="L619" i="524"/>
  <c r="K619" i="524"/>
  <c r="J619" i="524"/>
  <c r="I619" i="524"/>
  <c r="H619" i="524"/>
  <c r="G619" i="524"/>
  <c r="F619" i="524"/>
  <c r="E619" i="524"/>
  <c r="D619" i="524"/>
  <c r="C619" i="524"/>
  <c r="B619" i="524"/>
  <c r="N618" i="524"/>
  <c r="M618" i="524"/>
  <c r="L618" i="524"/>
  <c r="K618" i="524"/>
  <c r="J618" i="524"/>
  <c r="I618" i="524"/>
  <c r="H618" i="524"/>
  <c r="G618" i="524"/>
  <c r="F618" i="524"/>
  <c r="E618" i="524"/>
  <c r="D618" i="524"/>
  <c r="C618" i="524"/>
  <c r="B618" i="524"/>
  <c r="N617" i="524"/>
  <c r="M617" i="524"/>
  <c r="L617" i="524"/>
  <c r="K617" i="524"/>
  <c r="J617" i="524"/>
  <c r="I617" i="524"/>
  <c r="H617" i="524"/>
  <c r="G617" i="524"/>
  <c r="F617" i="524"/>
  <c r="E617" i="524"/>
  <c r="D617" i="524"/>
  <c r="C617" i="524"/>
  <c r="B617" i="524"/>
  <c r="N616" i="524"/>
  <c r="M616" i="524"/>
  <c r="L616" i="524"/>
  <c r="K616" i="524"/>
  <c r="J616" i="524"/>
  <c r="I616" i="524"/>
  <c r="H616" i="524"/>
  <c r="G616" i="524"/>
  <c r="F616" i="524"/>
  <c r="E616" i="524"/>
  <c r="D616" i="524"/>
  <c r="C616" i="524"/>
  <c r="B616" i="524"/>
  <c r="N615" i="524"/>
  <c r="M615" i="524"/>
  <c r="L615" i="524"/>
  <c r="K615" i="524"/>
  <c r="J615" i="524"/>
  <c r="I615" i="524"/>
  <c r="H615" i="524"/>
  <c r="G615" i="524"/>
  <c r="F615" i="524"/>
  <c r="E615" i="524"/>
  <c r="D615" i="524"/>
  <c r="C615" i="524"/>
  <c r="B615" i="524"/>
  <c r="N614" i="524"/>
  <c r="M614" i="524"/>
  <c r="L614" i="524"/>
  <c r="K614" i="524"/>
  <c r="J614" i="524"/>
  <c r="I614" i="524"/>
  <c r="H614" i="524"/>
  <c r="G614" i="524"/>
  <c r="F614" i="524"/>
  <c r="E614" i="524"/>
  <c r="D614" i="524"/>
  <c r="C614" i="524"/>
  <c r="B614" i="524"/>
  <c r="N613" i="524"/>
  <c r="M613" i="524"/>
  <c r="L613" i="524"/>
  <c r="K613" i="524"/>
  <c r="J613" i="524"/>
  <c r="I613" i="524"/>
  <c r="H613" i="524"/>
  <c r="G613" i="524"/>
  <c r="F613" i="524"/>
  <c r="E613" i="524"/>
  <c r="D613" i="524"/>
  <c r="C613" i="524"/>
  <c r="B613" i="524"/>
  <c r="N612" i="524"/>
  <c r="M612" i="524"/>
  <c r="L612" i="524"/>
  <c r="K612" i="524"/>
  <c r="J612" i="524"/>
  <c r="I612" i="524"/>
  <c r="H612" i="524"/>
  <c r="G612" i="524"/>
  <c r="F612" i="524"/>
  <c r="E612" i="524"/>
  <c r="D612" i="524"/>
  <c r="C612" i="524"/>
  <c r="B612" i="524"/>
  <c r="N611" i="524"/>
  <c r="M611" i="524"/>
  <c r="L611" i="524"/>
  <c r="K611" i="524"/>
  <c r="J611" i="524"/>
  <c r="I611" i="524"/>
  <c r="H611" i="524"/>
  <c r="G611" i="524"/>
  <c r="F611" i="524"/>
  <c r="E611" i="524"/>
  <c r="D611" i="524"/>
  <c r="C611" i="524"/>
  <c r="B611" i="524"/>
  <c r="N610" i="524"/>
  <c r="M610" i="524"/>
  <c r="L610" i="524"/>
  <c r="K610" i="524"/>
  <c r="J610" i="524"/>
  <c r="I610" i="524"/>
  <c r="H610" i="524"/>
  <c r="G610" i="524"/>
  <c r="F610" i="524"/>
  <c r="E610" i="524"/>
  <c r="D610" i="524"/>
  <c r="C610" i="524"/>
  <c r="B610" i="524"/>
  <c r="N609" i="524"/>
  <c r="M609" i="524"/>
  <c r="L609" i="524"/>
  <c r="K609" i="524"/>
  <c r="J609" i="524"/>
  <c r="I609" i="524"/>
  <c r="H609" i="524"/>
  <c r="G609" i="524"/>
  <c r="F609" i="524"/>
  <c r="E609" i="524"/>
  <c r="D609" i="524"/>
  <c r="C609" i="524"/>
  <c r="B609" i="524"/>
  <c r="N608" i="524"/>
  <c r="M608" i="524"/>
  <c r="L608" i="524"/>
  <c r="K608" i="524"/>
  <c r="J608" i="524"/>
  <c r="I608" i="524"/>
  <c r="H608" i="524"/>
  <c r="G608" i="524"/>
  <c r="F608" i="524"/>
  <c r="E608" i="524"/>
  <c r="D608" i="524"/>
  <c r="C608" i="524"/>
  <c r="B608" i="524"/>
  <c r="N607" i="524"/>
  <c r="M607" i="524"/>
  <c r="L607" i="524"/>
  <c r="K607" i="524"/>
  <c r="J607" i="524"/>
  <c r="I607" i="524"/>
  <c r="H607" i="524"/>
  <c r="G607" i="524"/>
  <c r="F607" i="524"/>
  <c r="E607" i="524"/>
  <c r="D607" i="524"/>
  <c r="C607" i="524"/>
  <c r="B607" i="524"/>
  <c r="N606" i="524"/>
  <c r="M606" i="524"/>
  <c r="L606" i="524"/>
  <c r="K606" i="524"/>
  <c r="J606" i="524"/>
  <c r="I606" i="524"/>
  <c r="H606" i="524"/>
  <c r="G606" i="524"/>
  <c r="F606" i="524"/>
  <c r="E606" i="524"/>
  <c r="D606" i="524"/>
  <c r="C606" i="524"/>
  <c r="B606" i="524"/>
  <c r="N605" i="524"/>
  <c r="M605" i="524"/>
  <c r="L605" i="524"/>
  <c r="K605" i="524"/>
  <c r="J605" i="524"/>
  <c r="I605" i="524"/>
  <c r="H605" i="524"/>
  <c r="G605" i="524"/>
  <c r="F605" i="524"/>
  <c r="E605" i="524"/>
  <c r="D605" i="524"/>
  <c r="C605" i="524"/>
  <c r="B605" i="524"/>
  <c r="N604" i="524"/>
  <c r="M604" i="524"/>
  <c r="L604" i="524"/>
  <c r="K604" i="524"/>
  <c r="J604" i="524"/>
  <c r="I604" i="524"/>
  <c r="H604" i="524"/>
  <c r="G604" i="524"/>
  <c r="F604" i="524"/>
  <c r="E604" i="524"/>
  <c r="D604" i="524"/>
  <c r="C604" i="524"/>
  <c r="B604" i="524"/>
  <c r="N603" i="524"/>
  <c r="M603" i="524"/>
  <c r="L603" i="524"/>
  <c r="K603" i="524"/>
  <c r="J603" i="524"/>
  <c r="I603" i="524"/>
  <c r="H603" i="524"/>
  <c r="G603" i="524"/>
  <c r="F603" i="524"/>
  <c r="E603" i="524"/>
  <c r="D603" i="524"/>
  <c r="C603" i="524"/>
  <c r="B603" i="524"/>
  <c r="N602" i="524"/>
  <c r="M602" i="524"/>
  <c r="L602" i="524"/>
  <c r="K602" i="524"/>
  <c r="J602" i="524"/>
  <c r="I602" i="524"/>
  <c r="H602" i="524"/>
  <c r="G602" i="524"/>
  <c r="F602" i="524"/>
  <c r="E602" i="524"/>
  <c r="D602" i="524"/>
  <c r="C602" i="524"/>
  <c r="B602" i="524"/>
  <c r="N601" i="524"/>
  <c r="M601" i="524"/>
  <c r="L601" i="524"/>
  <c r="K601" i="524"/>
  <c r="J601" i="524"/>
  <c r="I601" i="524"/>
  <c r="H601" i="524"/>
  <c r="G601" i="524"/>
  <c r="F601" i="524"/>
  <c r="E601" i="524"/>
  <c r="D601" i="524"/>
  <c r="C601" i="524"/>
  <c r="B601" i="524"/>
  <c r="N600" i="524"/>
  <c r="M600" i="524"/>
  <c r="L600" i="524"/>
  <c r="K600" i="524"/>
  <c r="J600" i="524"/>
  <c r="I600" i="524"/>
  <c r="H600" i="524"/>
  <c r="G600" i="524"/>
  <c r="F600" i="524"/>
  <c r="E600" i="524"/>
  <c r="D600" i="524"/>
  <c r="C600" i="524"/>
  <c r="B600" i="524"/>
  <c r="N599" i="524"/>
  <c r="M599" i="524"/>
  <c r="L599" i="524"/>
  <c r="K599" i="524"/>
  <c r="J599" i="524"/>
  <c r="I599" i="524"/>
  <c r="H599" i="524"/>
  <c r="G599" i="524"/>
  <c r="F599" i="524"/>
  <c r="E599" i="524"/>
  <c r="D599" i="524"/>
  <c r="C599" i="524"/>
  <c r="B599" i="524"/>
  <c r="N598" i="524"/>
  <c r="M598" i="524"/>
  <c r="L598" i="524"/>
  <c r="K598" i="524"/>
  <c r="J598" i="524"/>
  <c r="I598" i="524"/>
  <c r="H598" i="524"/>
  <c r="G598" i="524"/>
  <c r="F598" i="524"/>
  <c r="E598" i="524"/>
  <c r="D598" i="524"/>
  <c r="C598" i="524"/>
  <c r="B598" i="524"/>
  <c r="N597" i="524"/>
  <c r="M597" i="524"/>
  <c r="L597" i="524"/>
  <c r="K597" i="524"/>
  <c r="J597" i="524"/>
  <c r="I597" i="524"/>
  <c r="H597" i="524"/>
  <c r="G597" i="524"/>
  <c r="F597" i="524"/>
  <c r="E597" i="524"/>
  <c r="D597" i="524"/>
  <c r="C597" i="524"/>
  <c r="B597" i="524"/>
  <c r="N596" i="524"/>
  <c r="M596" i="524"/>
  <c r="L596" i="524"/>
  <c r="K596" i="524"/>
  <c r="J596" i="524"/>
  <c r="I596" i="524"/>
  <c r="H596" i="524"/>
  <c r="G596" i="524"/>
  <c r="F596" i="524"/>
  <c r="E596" i="524"/>
  <c r="D596" i="524"/>
  <c r="C596" i="524"/>
  <c r="B596" i="524"/>
  <c r="N595" i="524"/>
  <c r="M595" i="524"/>
  <c r="L595" i="524"/>
  <c r="K595" i="524"/>
  <c r="J595" i="524"/>
  <c r="I595" i="524"/>
  <c r="H595" i="524"/>
  <c r="G595" i="524"/>
  <c r="F595" i="524"/>
  <c r="E595" i="524"/>
  <c r="D595" i="524"/>
  <c r="C595" i="524"/>
  <c r="B595" i="524"/>
  <c r="N594" i="524"/>
  <c r="M594" i="524"/>
  <c r="L594" i="524"/>
  <c r="K594" i="524"/>
  <c r="J594" i="524"/>
  <c r="I594" i="524"/>
  <c r="H594" i="524"/>
  <c r="G594" i="524"/>
  <c r="F594" i="524"/>
  <c r="E594" i="524"/>
  <c r="D594" i="524"/>
  <c r="C594" i="524"/>
  <c r="B594" i="524"/>
  <c r="N593" i="524"/>
  <c r="M593" i="524"/>
  <c r="L593" i="524"/>
  <c r="K593" i="524"/>
  <c r="J593" i="524"/>
  <c r="I593" i="524"/>
  <c r="H593" i="524"/>
  <c r="G593" i="524"/>
  <c r="F593" i="524"/>
  <c r="E593" i="524"/>
  <c r="D593" i="524"/>
  <c r="C593" i="524"/>
  <c r="B593" i="524"/>
  <c r="N592" i="524"/>
  <c r="M592" i="524"/>
  <c r="L592" i="524"/>
  <c r="K592" i="524"/>
  <c r="J592" i="524"/>
  <c r="I592" i="524"/>
  <c r="H592" i="524"/>
  <c r="G592" i="524"/>
  <c r="F592" i="524"/>
  <c r="E592" i="524"/>
  <c r="D592" i="524"/>
  <c r="C592" i="524"/>
  <c r="B592" i="524"/>
  <c r="N591" i="524"/>
  <c r="M591" i="524"/>
  <c r="L591" i="524"/>
  <c r="K591" i="524"/>
  <c r="J591" i="524"/>
  <c r="I591" i="524"/>
  <c r="H591" i="524"/>
  <c r="G591" i="524"/>
  <c r="F591" i="524"/>
  <c r="E591" i="524"/>
  <c r="D591" i="524"/>
  <c r="C591" i="524"/>
  <c r="B591" i="524"/>
  <c r="N590" i="524"/>
  <c r="M590" i="524"/>
  <c r="L590" i="524"/>
  <c r="K590" i="524"/>
  <c r="J590" i="524"/>
  <c r="I590" i="524"/>
  <c r="H590" i="524"/>
  <c r="G590" i="524"/>
  <c r="F590" i="524"/>
  <c r="E590" i="524"/>
  <c r="D590" i="524"/>
  <c r="C590" i="524"/>
  <c r="B590" i="524"/>
  <c r="N589" i="524"/>
  <c r="M589" i="524"/>
  <c r="L589" i="524"/>
  <c r="K589" i="524"/>
  <c r="J589" i="524"/>
  <c r="I589" i="524"/>
  <c r="H589" i="524"/>
  <c r="G589" i="524"/>
  <c r="F589" i="524"/>
  <c r="E589" i="524"/>
  <c r="D589" i="524"/>
  <c r="C589" i="524"/>
  <c r="B589" i="524"/>
  <c r="N588" i="524"/>
  <c r="M588" i="524"/>
  <c r="L588" i="524"/>
  <c r="K588" i="524"/>
  <c r="J588" i="524"/>
  <c r="I588" i="524"/>
  <c r="H588" i="524"/>
  <c r="G588" i="524"/>
  <c r="F588" i="524"/>
  <c r="E588" i="524"/>
  <c r="D588" i="524"/>
  <c r="C588" i="524"/>
  <c r="B588" i="524"/>
  <c r="N587" i="524"/>
  <c r="M587" i="524"/>
  <c r="L587" i="524"/>
  <c r="K587" i="524"/>
  <c r="J587" i="524"/>
  <c r="I587" i="524"/>
  <c r="H587" i="524"/>
  <c r="G587" i="524"/>
  <c r="F587" i="524"/>
  <c r="E587" i="524"/>
  <c r="D587" i="524"/>
  <c r="C587" i="524"/>
  <c r="B587" i="524"/>
  <c r="N586" i="524"/>
  <c r="M586" i="524"/>
  <c r="L586" i="524"/>
  <c r="K586" i="524"/>
  <c r="J586" i="524"/>
  <c r="I586" i="524"/>
  <c r="H586" i="524"/>
  <c r="G586" i="524"/>
  <c r="F586" i="524"/>
  <c r="E586" i="524"/>
  <c r="D586" i="524"/>
  <c r="C586" i="524"/>
  <c r="B586" i="524"/>
  <c r="N585" i="524"/>
  <c r="M585" i="524"/>
  <c r="L585" i="524"/>
  <c r="K585" i="524"/>
  <c r="J585" i="524"/>
  <c r="I585" i="524"/>
  <c r="H585" i="524"/>
  <c r="G585" i="524"/>
  <c r="F585" i="524"/>
  <c r="E585" i="524"/>
  <c r="D585" i="524"/>
  <c r="C585" i="524"/>
  <c r="B585" i="524"/>
  <c r="N584" i="524"/>
  <c r="M584" i="524"/>
  <c r="L584" i="524"/>
  <c r="K584" i="524"/>
  <c r="J584" i="524"/>
  <c r="I584" i="524"/>
  <c r="H584" i="524"/>
  <c r="G584" i="524"/>
  <c r="F584" i="524"/>
  <c r="E584" i="524"/>
  <c r="D584" i="524"/>
  <c r="C584" i="524"/>
  <c r="B584" i="524"/>
  <c r="N583" i="524"/>
  <c r="M583" i="524"/>
  <c r="L583" i="524"/>
  <c r="K583" i="524"/>
  <c r="J583" i="524"/>
  <c r="I583" i="524"/>
  <c r="H583" i="524"/>
  <c r="G583" i="524"/>
  <c r="F583" i="524"/>
  <c r="E583" i="524"/>
  <c r="D583" i="524"/>
  <c r="C583" i="524"/>
  <c r="B583" i="524"/>
  <c r="N582" i="524"/>
  <c r="M582" i="524"/>
  <c r="L582" i="524"/>
  <c r="K582" i="524"/>
  <c r="J582" i="524"/>
  <c r="I582" i="524"/>
  <c r="H582" i="524"/>
  <c r="G582" i="524"/>
  <c r="F582" i="524"/>
  <c r="E582" i="524"/>
  <c r="D582" i="524"/>
  <c r="C582" i="524"/>
  <c r="B582" i="524"/>
  <c r="N581" i="524"/>
  <c r="M581" i="524"/>
  <c r="L581" i="524"/>
  <c r="K581" i="524"/>
  <c r="J581" i="524"/>
  <c r="I581" i="524"/>
  <c r="H581" i="524"/>
  <c r="G581" i="524"/>
  <c r="F581" i="524"/>
  <c r="E581" i="524"/>
  <c r="D581" i="524"/>
  <c r="C581" i="524"/>
  <c r="B581" i="524"/>
  <c r="N580" i="524"/>
  <c r="M580" i="524"/>
  <c r="L580" i="524"/>
  <c r="K580" i="524"/>
  <c r="J580" i="524"/>
  <c r="I580" i="524"/>
  <c r="H580" i="524"/>
  <c r="G580" i="524"/>
  <c r="F580" i="524"/>
  <c r="E580" i="524"/>
  <c r="D580" i="524"/>
  <c r="C580" i="524"/>
  <c r="B580" i="524"/>
  <c r="N579" i="524"/>
  <c r="M579" i="524"/>
  <c r="L579" i="524"/>
  <c r="K579" i="524"/>
  <c r="J579" i="524"/>
  <c r="I579" i="524"/>
  <c r="H579" i="524"/>
  <c r="G579" i="524"/>
  <c r="F579" i="524"/>
  <c r="E579" i="524"/>
  <c r="D579" i="524"/>
  <c r="C579" i="524"/>
  <c r="B579" i="524"/>
  <c r="N578" i="524"/>
  <c r="M578" i="524"/>
  <c r="L578" i="524"/>
  <c r="K578" i="524"/>
  <c r="J578" i="524"/>
  <c r="I578" i="524"/>
  <c r="H578" i="524"/>
  <c r="G578" i="524"/>
  <c r="F578" i="524"/>
  <c r="E578" i="524"/>
  <c r="D578" i="524"/>
  <c r="C578" i="524"/>
  <c r="B578" i="524"/>
  <c r="N577" i="524"/>
  <c r="M577" i="524"/>
  <c r="L577" i="524"/>
  <c r="K577" i="524"/>
  <c r="J577" i="524"/>
  <c r="I577" i="524"/>
  <c r="H577" i="524"/>
  <c r="G577" i="524"/>
  <c r="F577" i="524"/>
  <c r="E577" i="524"/>
  <c r="D577" i="524"/>
  <c r="C577" i="524"/>
  <c r="B577" i="524"/>
  <c r="N576" i="524"/>
  <c r="M576" i="524"/>
  <c r="L576" i="524"/>
  <c r="K576" i="524"/>
  <c r="J576" i="524"/>
  <c r="I576" i="524"/>
  <c r="H576" i="524"/>
  <c r="G576" i="524"/>
  <c r="F576" i="524"/>
  <c r="E576" i="524"/>
  <c r="D576" i="524"/>
  <c r="C576" i="524"/>
  <c r="B576" i="524"/>
  <c r="N575" i="524"/>
  <c r="M575" i="524"/>
  <c r="L575" i="524"/>
  <c r="K575" i="524"/>
  <c r="J575" i="524"/>
  <c r="I575" i="524"/>
  <c r="H575" i="524"/>
  <c r="G575" i="524"/>
  <c r="F575" i="524"/>
  <c r="E575" i="524"/>
  <c r="D575" i="524"/>
  <c r="C575" i="524"/>
  <c r="B575" i="524"/>
  <c r="N574" i="524"/>
  <c r="M574" i="524"/>
  <c r="L574" i="524"/>
  <c r="K574" i="524"/>
  <c r="J574" i="524"/>
  <c r="I574" i="524"/>
  <c r="H574" i="524"/>
  <c r="G574" i="524"/>
  <c r="F574" i="524"/>
  <c r="E574" i="524"/>
  <c r="D574" i="524"/>
  <c r="C574" i="524"/>
  <c r="B574" i="524"/>
  <c r="N573" i="524"/>
  <c r="M573" i="524"/>
  <c r="L573" i="524"/>
  <c r="K573" i="524"/>
  <c r="J573" i="524"/>
  <c r="I573" i="524"/>
  <c r="H573" i="524"/>
  <c r="G573" i="524"/>
  <c r="F573" i="524"/>
  <c r="E573" i="524"/>
  <c r="D573" i="524"/>
  <c r="C573" i="524"/>
  <c r="B573" i="524"/>
  <c r="N572" i="524"/>
  <c r="M572" i="524"/>
  <c r="L572" i="524"/>
  <c r="K572" i="524"/>
  <c r="J572" i="524"/>
  <c r="I572" i="524"/>
  <c r="H572" i="524"/>
  <c r="G572" i="524"/>
  <c r="F572" i="524"/>
  <c r="E572" i="524"/>
  <c r="D572" i="524"/>
  <c r="C572" i="524"/>
  <c r="B572" i="524"/>
  <c r="N571" i="524"/>
  <c r="M571" i="524"/>
  <c r="L571" i="524"/>
  <c r="K571" i="524"/>
  <c r="J571" i="524"/>
  <c r="I571" i="524"/>
  <c r="H571" i="524"/>
  <c r="G571" i="524"/>
  <c r="F571" i="524"/>
  <c r="E571" i="524"/>
  <c r="D571" i="524"/>
  <c r="C571" i="524"/>
  <c r="B571" i="524"/>
  <c r="N570" i="524"/>
  <c r="M570" i="524"/>
  <c r="L570" i="524"/>
  <c r="K570" i="524"/>
  <c r="J570" i="524"/>
  <c r="I570" i="524"/>
  <c r="H570" i="524"/>
  <c r="G570" i="524"/>
  <c r="F570" i="524"/>
  <c r="E570" i="524"/>
  <c r="D570" i="524"/>
  <c r="C570" i="524"/>
  <c r="B570" i="524"/>
  <c r="N569" i="524"/>
  <c r="M569" i="524"/>
  <c r="L569" i="524"/>
  <c r="K569" i="524"/>
  <c r="J569" i="524"/>
  <c r="I569" i="524"/>
  <c r="H569" i="524"/>
  <c r="G569" i="524"/>
  <c r="F569" i="524"/>
  <c r="E569" i="524"/>
  <c r="D569" i="524"/>
  <c r="C569" i="524"/>
  <c r="B569" i="524"/>
  <c r="N568" i="524"/>
  <c r="M568" i="524"/>
  <c r="L568" i="524"/>
  <c r="K568" i="524"/>
  <c r="J568" i="524"/>
  <c r="I568" i="524"/>
  <c r="H568" i="524"/>
  <c r="G568" i="524"/>
  <c r="F568" i="524"/>
  <c r="E568" i="524"/>
  <c r="D568" i="524"/>
  <c r="C568" i="524"/>
  <c r="B568" i="524"/>
  <c r="N567" i="524"/>
  <c r="M567" i="524"/>
  <c r="L567" i="524"/>
  <c r="K567" i="524"/>
  <c r="J567" i="524"/>
  <c r="I567" i="524"/>
  <c r="H567" i="524"/>
  <c r="G567" i="524"/>
  <c r="F567" i="524"/>
  <c r="E567" i="524"/>
  <c r="D567" i="524"/>
  <c r="C567" i="524"/>
  <c r="B567" i="524"/>
  <c r="N566" i="524"/>
  <c r="M566" i="524"/>
  <c r="L566" i="524"/>
  <c r="K566" i="524"/>
  <c r="J566" i="524"/>
  <c r="I566" i="524"/>
  <c r="H566" i="524"/>
  <c r="G566" i="524"/>
  <c r="F566" i="524"/>
  <c r="E566" i="524"/>
  <c r="D566" i="524"/>
  <c r="C566" i="524"/>
  <c r="B566" i="524"/>
  <c r="N565" i="524"/>
  <c r="M565" i="524"/>
  <c r="L565" i="524"/>
  <c r="K565" i="524"/>
  <c r="J565" i="524"/>
  <c r="I565" i="524"/>
  <c r="H565" i="524"/>
  <c r="G565" i="524"/>
  <c r="F565" i="524"/>
  <c r="E565" i="524"/>
  <c r="D565" i="524"/>
  <c r="C565" i="524"/>
  <c r="B565" i="524"/>
  <c r="N564" i="524"/>
  <c r="M564" i="524"/>
  <c r="L564" i="524"/>
  <c r="K564" i="524"/>
  <c r="J564" i="524"/>
  <c r="I564" i="524"/>
  <c r="H564" i="524"/>
  <c r="G564" i="524"/>
  <c r="F564" i="524"/>
  <c r="E564" i="524"/>
  <c r="D564" i="524"/>
  <c r="C564" i="524"/>
  <c r="B564" i="524"/>
  <c r="N563" i="524"/>
  <c r="M563" i="524"/>
  <c r="L563" i="524"/>
  <c r="K563" i="524"/>
  <c r="J563" i="524"/>
  <c r="I563" i="524"/>
  <c r="H563" i="524"/>
  <c r="G563" i="524"/>
  <c r="F563" i="524"/>
  <c r="E563" i="524"/>
  <c r="D563" i="524"/>
  <c r="C563" i="524"/>
  <c r="B563" i="524"/>
  <c r="N562" i="524"/>
  <c r="M562" i="524"/>
  <c r="L562" i="524"/>
  <c r="K562" i="524"/>
  <c r="J562" i="524"/>
  <c r="I562" i="524"/>
  <c r="H562" i="524"/>
  <c r="G562" i="524"/>
  <c r="F562" i="524"/>
  <c r="E562" i="524"/>
  <c r="D562" i="524"/>
  <c r="C562" i="524"/>
  <c r="B562" i="524"/>
  <c r="N561" i="524"/>
  <c r="M561" i="524"/>
  <c r="L561" i="524"/>
  <c r="K561" i="524"/>
  <c r="J561" i="524"/>
  <c r="I561" i="524"/>
  <c r="H561" i="524"/>
  <c r="G561" i="524"/>
  <c r="F561" i="524"/>
  <c r="E561" i="524"/>
  <c r="D561" i="524"/>
  <c r="C561" i="524"/>
  <c r="B561" i="524"/>
  <c r="N560" i="524"/>
  <c r="M560" i="524"/>
  <c r="L560" i="524"/>
  <c r="K560" i="524"/>
  <c r="J560" i="524"/>
  <c r="I560" i="524"/>
  <c r="H560" i="524"/>
  <c r="G560" i="524"/>
  <c r="F560" i="524"/>
  <c r="E560" i="524"/>
  <c r="D560" i="524"/>
  <c r="C560" i="524"/>
  <c r="B560" i="524"/>
  <c r="N559" i="524"/>
  <c r="M559" i="524"/>
  <c r="L559" i="524"/>
  <c r="K559" i="524"/>
  <c r="J559" i="524"/>
  <c r="I559" i="524"/>
  <c r="H559" i="524"/>
  <c r="G559" i="524"/>
  <c r="F559" i="524"/>
  <c r="E559" i="524"/>
  <c r="D559" i="524"/>
  <c r="C559" i="524"/>
  <c r="B559" i="524"/>
  <c r="N558" i="524"/>
  <c r="M558" i="524"/>
  <c r="L558" i="524"/>
  <c r="K558" i="524"/>
  <c r="J558" i="524"/>
  <c r="I558" i="524"/>
  <c r="H558" i="524"/>
  <c r="G558" i="524"/>
  <c r="F558" i="524"/>
  <c r="E558" i="524"/>
  <c r="D558" i="524"/>
  <c r="C558" i="524"/>
  <c r="B558" i="524"/>
  <c r="N557" i="524"/>
  <c r="M557" i="524"/>
  <c r="L557" i="524"/>
  <c r="K557" i="524"/>
  <c r="J557" i="524"/>
  <c r="I557" i="524"/>
  <c r="H557" i="524"/>
  <c r="G557" i="524"/>
  <c r="F557" i="524"/>
  <c r="E557" i="524"/>
  <c r="D557" i="524"/>
  <c r="C557" i="524"/>
  <c r="B557" i="524"/>
  <c r="N556" i="524"/>
  <c r="M556" i="524"/>
  <c r="L556" i="524"/>
  <c r="K556" i="524"/>
  <c r="J556" i="524"/>
  <c r="I556" i="524"/>
  <c r="H556" i="524"/>
  <c r="G556" i="524"/>
  <c r="F556" i="524"/>
  <c r="E556" i="524"/>
  <c r="D556" i="524"/>
  <c r="C556" i="524"/>
  <c r="B556" i="524"/>
  <c r="N555" i="524"/>
  <c r="M555" i="524"/>
  <c r="L555" i="524"/>
  <c r="K555" i="524"/>
  <c r="J555" i="524"/>
  <c r="I555" i="524"/>
  <c r="H555" i="524"/>
  <c r="G555" i="524"/>
  <c r="F555" i="524"/>
  <c r="E555" i="524"/>
  <c r="D555" i="524"/>
  <c r="C555" i="524"/>
  <c r="B555" i="524"/>
  <c r="N554" i="524"/>
  <c r="M554" i="524"/>
  <c r="L554" i="524"/>
  <c r="K554" i="524"/>
  <c r="J554" i="524"/>
  <c r="I554" i="524"/>
  <c r="H554" i="524"/>
  <c r="G554" i="524"/>
  <c r="F554" i="524"/>
  <c r="E554" i="524"/>
  <c r="D554" i="524"/>
  <c r="C554" i="524"/>
  <c r="B554" i="524"/>
  <c r="N553" i="524"/>
  <c r="M553" i="524"/>
  <c r="L553" i="524"/>
  <c r="K553" i="524"/>
  <c r="J553" i="524"/>
  <c r="I553" i="524"/>
  <c r="H553" i="524"/>
  <c r="G553" i="524"/>
  <c r="F553" i="524"/>
  <c r="E553" i="524"/>
  <c r="D553" i="524"/>
  <c r="C553" i="524"/>
  <c r="B553" i="524"/>
  <c r="N552" i="524"/>
  <c r="M552" i="524"/>
  <c r="L552" i="524"/>
  <c r="K552" i="524"/>
  <c r="J552" i="524"/>
  <c r="I552" i="524"/>
  <c r="H552" i="524"/>
  <c r="G552" i="524"/>
  <c r="F552" i="524"/>
  <c r="E552" i="524"/>
  <c r="D552" i="524"/>
  <c r="C552" i="524"/>
  <c r="B552" i="524"/>
  <c r="N551" i="524"/>
  <c r="M551" i="524"/>
  <c r="L551" i="524"/>
  <c r="K551" i="524"/>
  <c r="J551" i="524"/>
  <c r="I551" i="524"/>
  <c r="H551" i="524"/>
  <c r="G551" i="524"/>
  <c r="F551" i="524"/>
  <c r="E551" i="524"/>
  <c r="D551" i="524"/>
  <c r="C551" i="524"/>
  <c r="B551" i="524"/>
  <c r="N550" i="524"/>
  <c r="M550" i="524"/>
  <c r="L550" i="524"/>
  <c r="K550" i="524"/>
  <c r="J550" i="524"/>
  <c r="I550" i="524"/>
  <c r="H550" i="524"/>
  <c r="G550" i="524"/>
  <c r="F550" i="524"/>
  <c r="E550" i="524"/>
  <c r="D550" i="524"/>
  <c r="C550" i="524"/>
  <c r="B550" i="524"/>
  <c r="N549" i="524"/>
  <c r="M549" i="524"/>
  <c r="L549" i="524"/>
  <c r="K549" i="524"/>
  <c r="J549" i="524"/>
  <c r="I549" i="524"/>
  <c r="H549" i="524"/>
  <c r="G549" i="524"/>
  <c r="F549" i="524"/>
  <c r="E549" i="524"/>
  <c r="D549" i="524"/>
  <c r="C549" i="524"/>
  <c r="B549" i="524"/>
  <c r="N548" i="524"/>
  <c r="M548" i="524"/>
  <c r="L548" i="524"/>
  <c r="K548" i="524"/>
  <c r="J548" i="524"/>
  <c r="I548" i="524"/>
  <c r="H548" i="524"/>
  <c r="G548" i="524"/>
  <c r="F548" i="524"/>
  <c r="E548" i="524"/>
  <c r="D548" i="524"/>
  <c r="C548" i="524"/>
  <c r="B548" i="524"/>
  <c r="N547" i="524"/>
  <c r="M547" i="524"/>
  <c r="L547" i="524"/>
  <c r="K547" i="524"/>
  <c r="J547" i="524"/>
  <c r="I547" i="524"/>
  <c r="H547" i="524"/>
  <c r="G547" i="524"/>
  <c r="F547" i="524"/>
  <c r="E547" i="524"/>
  <c r="D547" i="524"/>
  <c r="C547" i="524"/>
  <c r="B547" i="524"/>
  <c r="N546" i="524"/>
  <c r="M546" i="524"/>
  <c r="L546" i="524"/>
  <c r="K546" i="524"/>
  <c r="J546" i="524"/>
  <c r="I546" i="524"/>
  <c r="H546" i="524"/>
  <c r="G546" i="524"/>
  <c r="F546" i="524"/>
  <c r="E546" i="524"/>
  <c r="D546" i="524"/>
  <c r="C546" i="524"/>
  <c r="B546" i="524"/>
  <c r="N545" i="524"/>
  <c r="M545" i="524"/>
  <c r="L545" i="524"/>
  <c r="K545" i="524"/>
  <c r="J545" i="524"/>
  <c r="I545" i="524"/>
  <c r="H545" i="524"/>
  <c r="G545" i="524"/>
  <c r="F545" i="524"/>
  <c r="E545" i="524"/>
  <c r="D545" i="524"/>
  <c r="C545" i="524"/>
  <c r="B545" i="524"/>
  <c r="N544" i="524"/>
  <c r="M544" i="524"/>
  <c r="L544" i="524"/>
  <c r="K544" i="524"/>
  <c r="J544" i="524"/>
  <c r="I544" i="524"/>
  <c r="H544" i="524"/>
  <c r="G544" i="524"/>
  <c r="F544" i="524"/>
  <c r="E544" i="524"/>
  <c r="D544" i="524"/>
  <c r="C544" i="524"/>
  <c r="B544" i="524"/>
  <c r="N543" i="524"/>
  <c r="M543" i="524"/>
  <c r="L543" i="524"/>
  <c r="K543" i="524"/>
  <c r="J543" i="524"/>
  <c r="I543" i="524"/>
  <c r="H543" i="524"/>
  <c r="G543" i="524"/>
  <c r="F543" i="524"/>
  <c r="E543" i="524"/>
  <c r="D543" i="524"/>
  <c r="C543" i="524"/>
  <c r="B543" i="524"/>
  <c r="N542" i="524"/>
  <c r="M542" i="524"/>
  <c r="L542" i="524"/>
  <c r="K542" i="524"/>
  <c r="J542" i="524"/>
  <c r="I542" i="524"/>
  <c r="H542" i="524"/>
  <c r="G542" i="524"/>
  <c r="F542" i="524"/>
  <c r="E542" i="524"/>
  <c r="D542" i="524"/>
  <c r="C542" i="524"/>
  <c r="B542" i="524"/>
  <c r="N541" i="524"/>
  <c r="M541" i="524"/>
  <c r="L541" i="524"/>
  <c r="K541" i="524"/>
  <c r="J541" i="524"/>
  <c r="I541" i="524"/>
  <c r="H541" i="524"/>
  <c r="G541" i="524"/>
  <c r="F541" i="524"/>
  <c r="E541" i="524"/>
  <c r="D541" i="524"/>
  <c r="C541" i="524"/>
  <c r="B541" i="524"/>
  <c r="N540" i="524"/>
  <c r="M540" i="524"/>
  <c r="L540" i="524"/>
  <c r="K540" i="524"/>
  <c r="J540" i="524"/>
  <c r="I540" i="524"/>
  <c r="H540" i="524"/>
  <c r="G540" i="524"/>
  <c r="F540" i="524"/>
  <c r="E540" i="524"/>
  <c r="D540" i="524"/>
  <c r="C540" i="524"/>
  <c r="B540" i="524"/>
  <c r="N539" i="524"/>
  <c r="M539" i="524"/>
  <c r="L539" i="524"/>
  <c r="K539" i="524"/>
  <c r="J539" i="524"/>
  <c r="I539" i="524"/>
  <c r="H539" i="524"/>
  <c r="G539" i="524"/>
  <c r="F539" i="524"/>
  <c r="E539" i="524"/>
  <c r="D539" i="524"/>
  <c r="C539" i="524"/>
  <c r="B539" i="524"/>
  <c r="N538" i="524"/>
  <c r="M538" i="524"/>
  <c r="L538" i="524"/>
  <c r="K538" i="524"/>
  <c r="J538" i="524"/>
  <c r="I538" i="524"/>
  <c r="H538" i="524"/>
  <c r="G538" i="524"/>
  <c r="F538" i="524"/>
  <c r="E538" i="524"/>
  <c r="D538" i="524"/>
  <c r="C538" i="524"/>
  <c r="B538" i="524"/>
  <c r="N537" i="524"/>
  <c r="M537" i="524"/>
  <c r="L537" i="524"/>
  <c r="K537" i="524"/>
  <c r="J537" i="524"/>
  <c r="I537" i="524"/>
  <c r="H537" i="524"/>
  <c r="G537" i="524"/>
  <c r="F537" i="524"/>
  <c r="E537" i="524"/>
  <c r="D537" i="524"/>
  <c r="C537" i="524"/>
  <c r="B537" i="524"/>
  <c r="N536" i="524"/>
  <c r="M536" i="524"/>
  <c r="L536" i="524"/>
  <c r="K536" i="524"/>
  <c r="J536" i="524"/>
  <c r="I536" i="524"/>
  <c r="H536" i="524"/>
  <c r="G536" i="524"/>
  <c r="F536" i="524"/>
  <c r="E536" i="524"/>
  <c r="D536" i="524"/>
  <c r="C536" i="524"/>
  <c r="B536" i="524"/>
  <c r="N535" i="524"/>
  <c r="M535" i="524"/>
  <c r="L535" i="524"/>
  <c r="K535" i="524"/>
  <c r="J535" i="524"/>
  <c r="I535" i="524"/>
  <c r="H535" i="524"/>
  <c r="G535" i="524"/>
  <c r="F535" i="524"/>
  <c r="E535" i="524"/>
  <c r="D535" i="524"/>
  <c r="C535" i="524"/>
  <c r="B535" i="524"/>
  <c r="N534" i="524"/>
  <c r="M534" i="524"/>
  <c r="L534" i="524"/>
  <c r="K534" i="524"/>
  <c r="J534" i="524"/>
  <c r="I534" i="524"/>
  <c r="H534" i="524"/>
  <c r="G534" i="524"/>
  <c r="F534" i="524"/>
  <c r="E534" i="524"/>
  <c r="D534" i="524"/>
  <c r="C534" i="524"/>
  <c r="B534" i="524"/>
  <c r="N533" i="524"/>
  <c r="M533" i="524"/>
  <c r="L533" i="524"/>
  <c r="K533" i="524"/>
  <c r="J533" i="524"/>
  <c r="I533" i="524"/>
  <c r="H533" i="524"/>
  <c r="G533" i="524"/>
  <c r="F533" i="524"/>
  <c r="E533" i="524"/>
  <c r="D533" i="524"/>
  <c r="C533" i="524"/>
  <c r="B533" i="524"/>
  <c r="N532" i="524"/>
  <c r="M532" i="524"/>
  <c r="L532" i="524"/>
  <c r="K532" i="524"/>
  <c r="J532" i="524"/>
  <c r="I532" i="524"/>
  <c r="H532" i="524"/>
  <c r="G532" i="524"/>
  <c r="F532" i="524"/>
  <c r="E532" i="524"/>
  <c r="D532" i="524"/>
  <c r="C532" i="524"/>
  <c r="B532" i="524"/>
  <c r="N531" i="524"/>
  <c r="M531" i="524"/>
  <c r="L531" i="524"/>
  <c r="K531" i="524"/>
  <c r="J531" i="524"/>
  <c r="I531" i="524"/>
  <c r="H531" i="524"/>
  <c r="G531" i="524"/>
  <c r="F531" i="524"/>
  <c r="E531" i="524"/>
  <c r="D531" i="524"/>
  <c r="C531" i="524"/>
  <c r="B531" i="524"/>
  <c r="N530" i="524"/>
  <c r="M530" i="524"/>
  <c r="L530" i="524"/>
  <c r="K530" i="524"/>
  <c r="J530" i="524"/>
  <c r="I530" i="524"/>
  <c r="H530" i="524"/>
  <c r="G530" i="524"/>
  <c r="F530" i="524"/>
  <c r="E530" i="524"/>
  <c r="D530" i="524"/>
  <c r="C530" i="524"/>
  <c r="B530" i="524"/>
  <c r="N529" i="524"/>
  <c r="M529" i="524"/>
  <c r="L529" i="524"/>
  <c r="K529" i="524"/>
  <c r="J529" i="524"/>
  <c r="I529" i="524"/>
  <c r="H529" i="524"/>
  <c r="G529" i="524"/>
  <c r="F529" i="524"/>
  <c r="E529" i="524"/>
  <c r="D529" i="524"/>
  <c r="C529" i="524"/>
  <c r="B529" i="524"/>
  <c r="N528" i="524"/>
  <c r="M528" i="524"/>
  <c r="L528" i="524"/>
  <c r="K528" i="524"/>
  <c r="J528" i="524"/>
  <c r="I528" i="524"/>
  <c r="H528" i="524"/>
  <c r="G528" i="524"/>
  <c r="F528" i="524"/>
  <c r="E528" i="524"/>
  <c r="D528" i="524"/>
  <c r="C528" i="524"/>
  <c r="B528" i="524"/>
  <c r="N527" i="524"/>
  <c r="M527" i="524"/>
  <c r="L527" i="524"/>
  <c r="K527" i="524"/>
  <c r="J527" i="524"/>
  <c r="I527" i="524"/>
  <c r="H527" i="524"/>
  <c r="G527" i="524"/>
  <c r="F527" i="524"/>
  <c r="E527" i="524"/>
  <c r="D527" i="524"/>
  <c r="C527" i="524"/>
  <c r="B527" i="524"/>
  <c r="N526" i="524"/>
  <c r="M526" i="524"/>
  <c r="L526" i="524"/>
  <c r="K526" i="524"/>
  <c r="J526" i="524"/>
  <c r="I526" i="524"/>
  <c r="H526" i="524"/>
  <c r="G526" i="524"/>
  <c r="F526" i="524"/>
  <c r="E526" i="524"/>
  <c r="D526" i="524"/>
  <c r="C526" i="524"/>
  <c r="B526" i="524"/>
  <c r="N525" i="524"/>
  <c r="M525" i="524"/>
  <c r="L525" i="524"/>
  <c r="K525" i="524"/>
  <c r="J525" i="524"/>
  <c r="I525" i="524"/>
  <c r="H525" i="524"/>
  <c r="G525" i="524"/>
  <c r="F525" i="524"/>
  <c r="E525" i="524"/>
  <c r="D525" i="524"/>
  <c r="C525" i="524"/>
  <c r="B525" i="524"/>
  <c r="N524" i="524"/>
  <c r="M524" i="524"/>
  <c r="L524" i="524"/>
  <c r="K524" i="524"/>
  <c r="J524" i="524"/>
  <c r="I524" i="524"/>
  <c r="H524" i="524"/>
  <c r="G524" i="524"/>
  <c r="F524" i="524"/>
  <c r="E524" i="524"/>
  <c r="D524" i="524"/>
  <c r="C524" i="524"/>
  <c r="B524" i="524"/>
  <c r="N523" i="524"/>
  <c r="M523" i="524"/>
  <c r="L523" i="524"/>
  <c r="K523" i="524"/>
  <c r="J523" i="524"/>
  <c r="I523" i="524"/>
  <c r="H523" i="524"/>
  <c r="G523" i="524"/>
  <c r="F523" i="524"/>
  <c r="E523" i="524"/>
  <c r="D523" i="524"/>
  <c r="C523" i="524"/>
  <c r="B523" i="524"/>
  <c r="N522" i="524"/>
  <c r="M522" i="524"/>
  <c r="L522" i="524"/>
  <c r="K522" i="524"/>
  <c r="J522" i="524"/>
  <c r="I522" i="524"/>
  <c r="H522" i="524"/>
  <c r="G522" i="524"/>
  <c r="F522" i="524"/>
  <c r="E522" i="524"/>
  <c r="D522" i="524"/>
  <c r="C522" i="524"/>
  <c r="B522" i="524"/>
  <c r="N521" i="524"/>
  <c r="M521" i="524"/>
  <c r="L521" i="524"/>
  <c r="K521" i="524"/>
  <c r="J521" i="524"/>
  <c r="I521" i="524"/>
  <c r="H521" i="524"/>
  <c r="G521" i="524"/>
  <c r="F521" i="524"/>
  <c r="E521" i="524"/>
  <c r="D521" i="524"/>
  <c r="C521" i="524"/>
  <c r="B521" i="524"/>
  <c r="N520" i="524"/>
  <c r="M520" i="524"/>
  <c r="L520" i="524"/>
  <c r="K520" i="524"/>
  <c r="J520" i="524"/>
  <c r="I520" i="524"/>
  <c r="H520" i="524"/>
  <c r="G520" i="524"/>
  <c r="F520" i="524"/>
  <c r="E520" i="524"/>
  <c r="D520" i="524"/>
  <c r="C520" i="524"/>
  <c r="B520" i="524"/>
  <c r="N519" i="524"/>
  <c r="M519" i="524"/>
  <c r="L519" i="524"/>
  <c r="K519" i="524"/>
  <c r="J519" i="524"/>
  <c r="I519" i="524"/>
  <c r="H519" i="524"/>
  <c r="G519" i="524"/>
  <c r="F519" i="524"/>
  <c r="E519" i="524"/>
  <c r="D519" i="524"/>
  <c r="C519" i="524"/>
  <c r="B519" i="524"/>
  <c r="N518" i="524"/>
  <c r="M518" i="524"/>
  <c r="L518" i="524"/>
  <c r="K518" i="524"/>
  <c r="J518" i="524"/>
  <c r="I518" i="524"/>
  <c r="H518" i="524"/>
  <c r="G518" i="524"/>
  <c r="F518" i="524"/>
  <c r="E518" i="524"/>
  <c r="D518" i="524"/>
  <c r="C518" i="524"/>
  <c r="B518" i="524"/>
  <c r="N517" i="524"/>
  <c r="M517" i="524"/>
  <c r="L517" i="524"/>
  <c r="K517" i="524"/>
  <c r="J517" i="524"/>
  <c r="I517" i="524"/>
  <c r="H517" i="524"/>
  <c r="G517" i="524"/>
  <c r="F517" i="524"/>
  <c r="E517" i="524"/>
  <c r="D517" i="524"/>
  <c r="C517" i="524"/>
  <c r="B517" i="524"/>
  <c r="N516" i="524"/>
  <c r="M516" i="524"/>
  <c r="L516" i="524"/>
  <c r="K516" i="524"/>
  <c r="J516" i="524"/>
  <c r="I516" i="524"/>
  <c r="H516" i="524"/>
  <c r="G516" i="524"/>
  <c r="F516" i="524"/>
  <c r="E516" i="524"/>
  <c r="D516" i="524"/>
  <c r="C516" i="524"/>
  <c r="B516" i="524"/>
  <c r="N515" i="524"/>
  <c r="M515" i="524"/>
  <c r="L515" i="524"/>
  <c r="K515" i="524"/>
  <c r="J515" i="524"/>
  <c r="I515" i="524"/>
  <c r="H515" i="524"/>
  <c r="G515" i="524"/>
  <c r="F515" i="524"/>
  <c r="E515" i="524"/>
  <c r="D515" i="524"/>
  <c r="C515" i="524"/>
  <c r="B515" i="524"/>
  <c r="N514" i="524"/>
  <c r="M514" i="524"/>
  <c r="L514" i="524"/>
  <c r="K514" i="524"/>
  <c r="J514" i="524"/>
  <c r="I514" i="524"/>
  <c r="H514" i="524"/>
  <c r="G514" i="524"/>
  <c r="F514" i="524"/>
  <c r="E514" i="524"/>
  <c r="D514" i="524"/>
  <c r="C514" i="524"/>
  <c r="B514" i="524"/>
  <c r="N513" i="524"/>
  <c r="M513" i="524"/>
  <c r="L513" i="524"/>
  <c r="K513" i="524"/>
  <c r="J513" i="524"/>
  <c r="I513" i="524"/>
  <c r="H513" i="524"/>
  <c r="G513" i="524"/>
  <c r="F513" i="524"/>
  <c r="E513" i="524"/>
  <c r="D513" i="524"/>
  <c r="C513" i="524"/>
  <c r="B513" i="524"/>
  <c r="N512" i="524"/>
  <c r="M512" i="524"/>
  <c r="L512" i="524"/>
  <c r="K512" i="524"/>
  <c r="J512" i="524"/>
  <c r="I512" i="524"/>
  <c r="H512" i="524"/>
  <c r="G512" i="524"/>
  <c r="F512" i="524"/>
  <c r="E512" i="524"/>
  <c r="D512" i="524"/>
  <c r="C512" i="524"/>
  <c r="B512" i="524"/>
  <c r="N511" i="524"/>
  <c r="M511" i="524"/>
  <c r="L511" i="524"/>
  <c r="K511" i="524"/>
  <c r="J511" i="524"/>
  <c r="I511" i="524"/>
  <c r="H511" i="524"/>
  <c r="G511" i="524"/>
  <c r="F511" i="524"/>
  <c r="E511" i="524"/>
  <c r="D511" i="524"/>
  <c r="C511" i="524"/>
  <c r="B511" i="524"/>
  <c r="N510" i="524"/>
  <c r="M510" i="524"/>
  <c r="L510" i="524"/>
  <c r="K510" i="524"/>
  <c r="J510" i="524"/>
  <c r="I510" i="524"/>
  <c r="H510" i="524"/>
  <c r="G510" i="524"/>
  <c r="F510" i="524"/>
  <c r="E510" i="524"/>
  <c r="D510" i="524"/>
  <c r="C510" i="524"/>
  <c r="B510" i="524"/>
  <c r="N509" i="524"/>
  <c r="M509" i="524"/>
  <c r="L509" i="524"/>
  <c r="K509" i="524"/>
  <c r="J509" i="524"/>
  <c r="I509" i="524"/>
  <c r="H509" i="524"/>
  <c r="G509" i="524"/>
  <c r="F509" i="524"/>
  <c r="E509" i="524"/>
  <c r="D509" i="524"/>
  <c r="C509" i="524"/>
  <c r="B509" i="524"/>
  <c r="N508" i="524"/>
  <c r="M508" i="524"/>
  <c r="L508" i="524"/>
  <c r="K508" i="524"/>
  <c r="J508" i="524"/>
  <c r="I508" i="524"/>
  <c r="H508" i="524"/>
  <c r="G508" i="524"/>
  <c r="F508" i="524"/>
  <c r="E508" i="524"/>
  <c r="D508" i="524"/>
  <c r="C508" i="524"/>
  <c r="B508" i="524"/>
  <c r="N507" i="524"/>
  <c r="M507" i="524"/>
  <c r="L507" i="524"/>
  <c r="K507" i="524"/>
  <c r="J507" i="524"/>
  <c r="I507" i="524"/>
  <c r="H507" i="524"/>
  <c r="G507" i="524"/>
  <c r="F507" i="524"/>
  <c r="E507" i="524"/>
  <c r="D507" i="524"/>
  <c r="C507" i="524"/>
  <c r="B507" i="524"/>
  <c r="N506" i="524"/>
  <c r="M506" i="524"/>
  <c r="L506" i="524"/>
  <c r="K506" i="524"/>
  <c r="J506" i="524"/>
  <c r="I506" i="524"/>
  <c r="H506" i="524"/>
  <c r="G506" i="524"/>
  <c r="F506" i="524"/>
  <c r="E506" i="524"/>
  <c r="D506" i="524"/>
  <c r="C506" i="524"/>
  <c r="B506" i="524"/>
  <c r="N505" i="524"/>
  <c r="M505" i="524"/>
  <c r="L505" i="524"/>
  <c r="K505" i="524"/>
  <c r="J505" i="524"/>
  <c r="I505" i="524"/>
  <c r="H505" i="524"/>
  <c r="G505" i="524"/>
  <c r="F505" i="524"/>
  <c r="E505" i="524"/>
  <c r="D505" i="524"/>
  <c r="C505" i="524"/>
  <c r="B505" i="524"/>
  <c r="N504" i="524"/>
  <c r="M504" i="524"/>
  <c r="L504" i="524"/>
  <c r="K504" i="524"/>
  <c r="J504" i="524"/>
  <c r="I504" i="524"/>
  <c r="H504" i="524"/>
  <c r="G504" i="524"/>
  <c r="F504" i="524"/>
  <c r="E504" i="524"/>
  <c r="D504" i="524"/>
  <c r="C504" i="524"/>
  <c r="B504" i="524"/>
  <c r="N503" i="524"/>
  <c r="M503" i="524"/>
  <c r="L503" i="524"/>
  <c r="K503" i="524"/>
  <c r="J503" i="524"/>
  <c r="I503" i="524"/>
  <c r="H503" i="524"/>
  <c r="G503" i="524"/>
  <c r="F503" i="524"/>
  <c r="E503" i="524"/>
  <c r="D503" i="524"/>
  <c r="C503" i="524"/>
  <c r="B503" i="524"/>
  <c r="N502" i="524"/>
  <c r="M502" i="524"/>
  <c r="L502" i="524"/>
  <c r="K502" i="524"/>
  <c r="J502" i="524"/>
  <c r="I502" i="524"/>
  <c r="H502" i="524"/>
  <c r="G502" i="524"/>
  <c r="F502" i="524"/>
  <c r="E502" i="524"/>
  <c r="D502" i="524"/>
  <c r="C502" i="524"/>
  <c r="B502" i="524"/>
  <c r="N501" i="524"/>
  <c r="M501" i="524"/>
  <c r="L501" i="524"/>
  <c r="K501" i="524"/>
  <c r="J501" i="524"/>
  <c r="I501" i="524"/>
  <c r="H501" i="524"/>
  <c r="G501" i="524"/>
  <c r="F501" i="524"/>
  <c r="E501" i="524"/>
  <c r="D501" i="524"/>
  <c r="C501" i="524"/>
  <c r="B501" i="524"/>
  <c r="N500" i="524"/>
  <c r="M500" i="524"/>
  <c r="L500" i="524"/>
  <c r="K500" i="524"/>
  <c r="J500" i="524"/>
  <c r="I500" i="524"/>
  <c r="H500" i="524"/>
  <c r="G500" i="524"/>
  <c r="F500" i="524"/>
  <c r="E500" i="524"/>
  <c r="D500" i="524"/>
  <c r="C500" i="524"/>
  <c r="B500" i="524"/>
  <c r="N499" i="524"/>
  <c r="M499" i="524"/>
  <c r="L499" i="524"/>
  <c r="K499" i="524"/>
  <c r="J499" i="524"/>
  <c r="I499" i="524"/>
  <c r="H499" i="524"/>
  <c r="G499" i="524"/>
  <c r="F499" i="524"/>
  <c r="E499" i="524"/>
  <c r="D499" i="524"/>
  <c r="C499" i="524"/>
  <c r="B499" i="524"/>
  <c r="N498" i="524"/>
  <c r="M498" i="524"/>
  <c r="L498" i="524"/>
  <c r="K498" i="524"/>
  <c r="J498" i="524"/>
  <c r="I498" i="524"/>
  <c r="H498" i="524"/>
  <c r="G498" i="524"/>
  <c r="F498" i="524"/>
  <c r="E498" i="524"/>
  <c r="D498" i="524"/>
  <c r="C498" i="524"/>
  <c r="B498" i="524"/>
  <c r="N497" i="524"/>
  <c r="M497" i="524"/>
  <c r="L497" i="524"/>
  <c r="K497" i="524"/>
  <c r="J497" i="524"/>
  <c r="I497" i="524"/>
  <c r="H497" i="524"/>
  <c r="G497" i="524"/>
  <c r="F497" i="524"/>
  <c r="E497" i="524"/>
  <c r="D497" i="524"/>
  <c r="C497" i="524"/>
  <c r="B497" i="524"/>
  <c r="N496" i="524"/>
  <c r="M496" i="524"/>
  <c r="L496" i="524"/>
  <c r="K496" i="524"/>
  <c r="J496" i="524"/>
  <c r="I496" i="524"/>
  <c r="H496" i="524"/>
  <c r="G496" i="524"/>
  <c r="F496" i="524"/>
  <c r="E496" i="524"/>
  <c r="D496" i="524"/>
  <c r="C496" i="524"/>
  <c r="B496" i="524"/>
  <c r="N495" i="524"/>
  <c r="M495" i="524"/>
  <c r="L495" i="524"/>
  <c r="K495" i="524"/>
  <c r="J495" i="524"/>
  <c r="I495" i="524"/>
  <c r="H495" i="524"/>
  <c r="G495" i="524"/>
  <c r="F495" i="524"/>
  <c r="E495" i="524"/>
  <c r="D495" i="524"/>
  <c r="C495" i="524"/>
  <c r="B495" i="524"/>
  <c r="N494" i="524"/>
  <c r="M494" i="524"/>
  <c r="L494" i="524"/>
  <c r="K494" i="524"/>
  <c r="J494" i="524"/>
  <c r="I494" i="524"/>
  <c r="H494" i="524"/>
  <c r="G494" i="524"/>
  <c r="F494" i="524"/>
  <c r="E494" i="524"/>
  <c r="D494" i="524"/>
  <c r="C494" i="524"/>
  <c r="B494" i="524"/>
  <c r="N493" i="524"/>
  <c r="M493" i="524"/>
  <c r="L493" i="524"/>
  <c r="K493" i="524"/>
  <c r="J493" i="524"/>
  <c r="I493" i="524"/>
  <c r="H493" i="524"/>
  <c r="G493" i="524"/>
  <c r="F493" i="524"/>
  <c r="E493" i="524"/>
  <c r="D493" i="524"/>
  <c r="C493" i="524"/>
  <c r="B493" i="524"/>
  <c r="N492" i="524"/>
  <c r="M492" i="524"/>
  <c r="L492" i="524"/>
  <c r="K492" i="524"/>
  <c r="J492" i="524"/>
  <c r="I492" i="524"/>
  <c r="H492" i="524"/>
  <c r="G492" i="524"/>
  <c r="F492" i="524"/>
  <c r="E492" i="524"/>
  <c r="D492" i="524"/>
  <c r="C492" i="524"/>
  <c r="B492" i="524"/>
  <c r="N491" i="524"/>
  <c r="M491" i="524"/>
  <c r="L491" i="524"/>
  <c r="K491" i="524"/>
  <c r="J491" i="524"/>
  <c r="I491" i="524"/>
  <c r="H491" i="524"/>
  <c r="G491" i="524"/>
  <c r="F491" i="524"/>
  <c r="E491" i="524"/>
  <c r="D491" i="524"/>
  <c r="C491" i="524"/>
  <c r="B491" i="524"/>
  <c r="N490" i="524"/>
  <c r="M490" i="524"/>
  <c r="L490" i="524"/>
  <c r="K490" i="524"/>
  <c r="J490" i="524"/>
  <c r="I490" i="524"/>
  <c r="H490" i="524"/>
  <c r="G490" i="524"/>
  <c r="F490" i="524"/>
  <c r="E490" i="524"/>
  <c r="D490" i="524"/>
  <c r="C490" i="524"/>
  <c r="B490" i="524"/>
  <c r="N489" i="524"/>
  <c r="M489" i="524"/>
  <c r="L489" i="524"/>
  <c r="K489" i="524"/>
  <c r="J489" i="524"/>
  <c r="I489" i="524"/>
  <c r="H489" i="524"/>
  <c r="G489" i="524"/>
  <c r="F489" i="524"/>
  <c r="E489" i="524"/>
  <c r="D489" i="524"/>
  <c r="C489" i="524"/>
  <c r="B489" i="524"/>
  <c r="N488" i="524"/>
  <c r="M488" i="524"/>
  <c r="L488" i="524"/>
  <c r="K488" i="524"/>
  <c r="J488" i="524"/>
  <c r="I488" i="524"/>
  <c r="H488" i="524"/>
  <c r="G488" i="524"/>
  <c r="F488" i="524"/>
  <c r="E488" i="524"/>
  <c r="D488" i="524"/>
  <c r="C488" i="524"/>
  <c r="B488" i="524"/>
  <c r="N487" i="524"/>
  <c r="M487" i="524"/>
  <c r="L487" i="524"/>
  <c r="K487" i="524"/>
  <c r="J487" i="524"/>
  <c r="I487" i="524"/>
  <c r="H487" i="524"/>
  <c r="G487" i="524"/>
  <c r="F487" i="524"/>
  <c r="E487" i="524"/>
  <c r="D487" i="524"/>
  <c r="C487" i="524"/>
  <c r="B487" i="524"/>
  <c r="N486" i="524"/>
  <c r="M486" i="524"/>
  <c r="L486" i="524"/>
  <c r="K486" i="524"/>
  <c r="J486" i="524"/>
  <c r="I486" i="524"/>
  <c r="H486" i="524"/>
  <c r="G486" i="524"/>
  <c r="F486" i="524"/>
  <c r="E486" i="524"/>
  <c r="D486" i="524"/>
  <c r="C486" i="524"/>
  <c r="B486" i="524"/>
  <c r="N485" i="524"/>
  <c r="M485" i="524"/>
  <c r="L485" i="524"/>
  <c r="K485" i="524"/>
  <c r="J485" i="524"/>
  <c r="I485" i="524"/>
  <c r="H485" i="524"/>
  <c r="G485" i="524"/>
  <c r="F485" i="524"/>
  <c r="E485" i="524"/>
  <c r="D485" i="524"/>
  <c r="C485" i="524"/>
  <c r="B485" i="524"/>
  <c r="N484" i="524"/>
  <c r="M484" i="524"/>
  <c r="L484" i="524"/>
  <c r="K484" i="524"/>
  <c r="J484" i="524"/>
  <c r="I484" i="524"/>
  <c r="H484" i="524"/>
  <c r="G484" i="524"/>
  <c r="F484" i="524"/>
  <c r="E484" i="524"/>
  <c r="D484" i="524"/>
  <c r="C484" i="524"/>
  <c r="B484" i="524"/>
  <c r="N483" i="524"/>
  <c r="M483" i="524"/>
  <c r="L483" i="524"/>
  <c r="K483" i="524"/>
  <c r="J483" i="524"/>
  <c r="I483" i="524"/>
  <c r="H483" i="524"/>
  <c r="G483" i="524"/>
  <c r="F483" i="524"/>
  <c r="E483" i="524"/>
  <c r="D483" i="524"/>
  <c r="C483" i="524"/>
  <c r="B483" i="524"/>
  <c r="N482" i="524"/>
  <c r="M482" i="524"/>
  <c r="L482" i="524"/>
  <c r="K482" i="524"/>
  <c r="J482" i="524"/>
  <c r="I482" i="524"/>
  <c r="H482" i="524"/>
  <c r="G482" i="524"/>
  <c r="F482" i="524"/>
  <c r="E482" i="524"/>
  <c r="D482" i="524"/>
  <c r="C482" i="524"/>
  <c r="B482" i="524"/>
  <c r="N481" i="524"/>
  <c r="M481" i="524"/>
  <c r="L481" i="524"/>
  <c r="K481" i="524"/>
  <c r="J481" i="524"/>
  <c r="I481" i="524"/>
  <c r="H481" i="524"/>
  <c r="G481" i="524"/>
  <c r="F481" i="524"/>
  <c r="E481" i="524"/>
  <c r="D481" i="524"/>
  <c r="C481" i="524"/>
  <c r="B481" i="524"/>
  <c r="N480" i="524"/>
  <c r="M480" i="524"/>
  <c r="L480" i="524"/>
  <c r="K480" i="524"/>
  <c r="J480" i="524"/>
  <c r="I480" i="524"/>
  <c r="H480" i="524"/>
  <c r="G480" i="524"/>
  <c r="F480" i="524"/>
  <c r="E480" i="524"/>
  <c r="D480" i="524"/>
  <c r="C480" i="524"/>
  <c r="B480" i="524"/>
  <c r="N479" i="524"/>
  <c r="M479" i="524"/>
  <c r="L479" i="524"/>
  <c r="K479" i="524"/>
  <c r="J479" i="524"/>
  <c r="I479" i="524"/>
  <c r="H479" i="524"/>
  <c r="G479" i="524"/>
  <c r="F479" i="524"/>
  <c r="E479" i="524"/>
  <c r="D479" i="524"/>
  <c r="C479" i="524"/>
  <c r="B479" i="524"/>
  <c r="N478" i="524"/>
  <c r="M478" i="524"/>
  <c r="L478" i="524"/>
  <c r="K478" i="524"/>
  <c r="J478" i="524"/>
  <c r="I478" i="524"/>
  <c r="H478" i="524"/>
  <c r="G478" i="524"/>
  <c r="F478" i="524"/>
  <c r="E478" i="524"/>
  <c r="D478" i="524"/>
  <c r="C478" i="524"/>
  <c r="B478" i="524"/>
  <c r="N477" i="524"/>
  <c r="M477" i="524"/>
  <c r="L477" i="524"/>
  <c r="K477" i="524"/>
  <c r="J477" i="524"/>
  <c r="I477" i="524"/>
  <c r="H477" i="524"/>
  <c r="G477" i="524"/>
  <c r="F477" i="524"/>
  <c r="E477" i="524"/>
  <c r="D477" i="524"/>
  <c r="C477" i="524"/>
  <c r="B477" i="524"/>
  <c r="N476" i="524"/>
  <c r="M476" i="524"/>
  <c r="L476" i="524"/>
  <c r="K476" i="524"/>
  <c r="J476" i="524"/>
  <c r="I476" i="524"/>
  <c r="H476" i="524"/>
  <c r="G476" i="524"/>
  <c r="F476" i="524"/>
  <c r="E476" i="524"/>
  <c r="D476" i="524"/>
  <c r="C476" i="524"/>
  <c r="B476" i="524"/>
  <c r="N475" i="524"/>
  <c r="M475" i="524"/>
  <c r="L475" i="524"/>
  <c r="K475" i="524"/>
  <c r="J475" i="524"/>
  <c r="I475" i="524"/>
  <c r="H475" i="524"/>
  <c r="G475" i="524"/>
  <c r="F475" i="524"/>
  <c r="E475" i="524"/>
  <c r="D475" i="524"/>
  <c r="C475" i="524"/>
  <c r="B475" i="524"/>
  <c r="N474" i="524"/>
  <c r="M474" i="524"/>
  <c r="L474" i="524"/>
  <c r="K474" i="524"/>
  <c r="J474" i="524"/>
  <c r="I474" i="524"/>
  <c r="H474" i="524"/>
  <c r="G474" i="524"/>
  <c r="F474" i="524"/>
  <c r="E474" i="524"/>
  <c r="D474" i="524"/>
  <c r="C474" i="524"/>
  <c r="B474" i="524"/>
  <c r="N473" i="524"/>
  <c r="M473" i="524"/>
  <c r="L473" i="524"/>
  <c r="K473" i="524"/>
  <c r="J473" i="524"/>
  <c r="I473" i="524"/>
  <c r="H473" i="524"/>
  <c r="G473" i="524"/>
  <c r="F473" i="524"/>
  <c r="E473" i="524"/>
  <c r="D473" i="524"/>
  <c r="C473" i="524"/>
  <c r="B473" i="524"/>
  <c r="N472" i="524"/>
  <c r="M472" i="524"/>
  <c r="L472" i="524"/>
  <c r="K472" i="524"/>
  <c r="J472" i="524"/>
  <c r="I472" i="524"/>
  <c r="H472" i="524"/>
  <c r="G472" i="524"/>
  <c r="F472" i="524"/>
  <c r="E472" i="524"/>
  <c r="D472" i="524"/>
  <c r="C472" i="524"/>
  <c r="B472" i="524"/>
  <c r="N471" i="524"/>
  <c r="M471" i="524"/>
  <c r="L471" i="524"/>
  <c r="K471" i="524"/>
  <c r="J471" i="524"/>
  <c r="I471" i="524"/>
  <c r="H471" i="524"/>
  <c r="G471" i="524"/>
  <c r="F471" i="524"/>
  <c r="E471" i="524"/>
  <c r="D471" i="524"/>
  <c r="C471" i="524"/>
  <c r="B471" i="524"/>
  <c r="N470" i="524"/>
  <c r="M470" i="524"/>
  <c r="L470" i="524"/>
  <c r="K470" i="524"/>
  <c r="J470" i="524"/>
  <c r="I470" i="524"/>
  <c r="H470" i="524"/>
  <c r="G470" i="524"/>
  <c r="F470" i="524"/>
  <c r="E470" i="524"/>
  <c r="D470" i="524"/>
  <c r="C470" i="524"/>
  <c r="B470" i="524"/>
  <c r="N469" i="524"/>
  <c r="M469" i="524"/>
  <c r="L469" i="524"/>
  <c r="K469" i="524"/>
  <c r="J469" i="524"/>
  <c r="I469" i="524"/>
  <c r="H469" i="524"/>
  <c r="G469" i="524"/>
  <c r="F469" i="524"/>
  <c r="E469" i="524"/>
  <c r="D469" i="524"/>
  <c r="C469" i="524"/>
  <c r="B469" i="524"/>
  <c r="N468" i="524"/>
  <c r="M468" i="524"/>
  <c r="L468" i="524"/>
  <c r="K468" i="524"/>
  <c r="J468" i="524"/>
  <c r="I468" i="524"/>
  <c r="H468" i="524"/>
  <c r="G468" i="524"/>
  <c r="F468" i="524"/>
  <c r="E468" i="524"/>
  <c r="D468" i="524"/>
  <c r="C468" i="524"/>
  <c r="B468" i="524"/>
  <c r="N467" i="524"/>
  <c r="M467" i="524"/>
  <c r="L467" i="524"/>
  <c r="K467" i="524"/>
  <c r="J467" i="524"/>
  <c r="I467" i="524"/>
  <c r="H467" i="524"/>
  <c r="G467" i="524"/>
  <c r="F467" i="524"/>
  <c r="E467" i="524"/>
  <c r="D467" i="524"/>
  <c r="C467" i="524"/>
  <c r="B467" i="524"/>
  <c r="N466" i="524"/>
  <c r="M466" i="524"/>
  <c r="L466" i="524"/>
  <c r="K466" i="524"/>
  <c r="J466" i="524"/>
  <c r="I466" i="524"/>
  <c r="H466" i="524"/>
  <c r="G466" i="524"/>
  <c r="F466" i="524"/>
  <c r="E466" i="524"/>
  <c r="D466" i="524"/>
  <c r="C466" i="524"/>
  <c r="B466" i="524"/>
  <c r="N465" i="524"/>
  <c r="M465" i="524"/>
  <c r="L465" i="524"/>
  <c r="K465" i="524"/>
  <c r="J465" i="524"/>
  <c r="I465" i="524"/>
  <c r="H465" i="524"/>
  <c r="G465" i="524"/>
  <c r="F465" i="524"/>
  <c r="E465" i="524"/>
  <c r="D465" i="524"/>
  <c r="C465" i="524"/>
  <c r="B465" i="524"/>
  <c r="N464" i="524"/>
  <c r="M464" i="524"/>
  <c r="L464" i="524"/>
  <c r="K464" i="524"/>
  <c r="J464" i="524"/>
  <c r="I464" i="524"/>
  <c r="H464" i="524"/>
  <c r="G464" i="524"/>
  <c r="F464" i="524"/>
  <c r="E464" i="524"/>
  <c r="D464" i="524"/>
  <c r="C464" i="524"/>
  <c r="B464" i="524"/>
  <c r="N463" i="524"/>
  <c r="M463" i="524"/>
  <c r="L463" i="524"/>
  <c r="K463" i="524"/>
  <c r="J463" i="524"/>
  <c r="I463" i="524"/>
  <c r="H463" i="524"/>
  <c r="G463" i="524"/>
  <c r="F463" i="524"/>
  <c r="E463" i="524"/>
  <c r="D463" i="524"/>
  <c r="C463" i="524"/>
  <c r="B463" i="524"/>
  <c r="N462" i="524"/>
  <c r="M462" i="524"/>
  <c r="L462" i="524"/>
  <c r="K462" i="524"/>
  <c r="J462" i="524"/>
  <c r="I462" i="524"/>
  <c r="H462" i="524"/>
  <c r="G462" i="524"/>
  <c r="F462" i="524"/>
  <c r="E462" i="524"/>
  <c r="D462" i="524"/>
  <c r="C462" i="524"/>
  <c r="B462" i="524"/>
  <c r="N461" i="524"/>
  <c r="M461" i="524"/>
  <c r="L461" i="524"/>
  <c r="K461" i="524"/>
  <c r="J461" i="524"/>
  <c r="I461" i="524"/>
  <c r="H461" i="524"/>
  <c r="G461" i="524"/>
  <c r="F461" i="524"/>
  <c r="E461" i="524"/>
  <c r="D461" i="524"/>
  <c r="C461" i="524"/>
  <c r="B461" i="524"/>
  <c r="N460" i="524"/>
  <c r="M460" i="524"/>
  <c r="L460" i="524"/>
  <c r="K460" i="524"/>
  <c r="J460" i="524"/>
  <c r="I460" i="524"/>
  <c r="H460" i="524"/>
  <c r="G460" i="524"/>
  <c r="F460" i="524"/>
  <c r="E460" i="524"/>
  <c r="D460" i="524"/>
  <c r="C460" i="524"/>
  <c r="B460" i="524"/>
  <c r="N459" i="524"/>
  <c r="M459" i="524"/>
  <c r="L459" i="524"/>
  <c r="K459" i="524"/>
  <c r="J459" i="524"/>
  <c r="I459" i="524"/>
  <c r="H459" i="524"/>
  <c r="G459" i="524"/>
  <c r="F459" i="524"/>
  <c r="E459" i="524"/>
  <c r="D459" i="524"/>
  <c r="C459" i="524"/>
  <c r="B459" i="524"/>
  <c r="N458" i="524"/>
  <c r="M458" i="524"/>
  <c r="L458" i="524"/>
  <c r="K458" i="524"/>
  <c r="J458" i="524"/>
  <c r="I458" i="524"/>
  <c r="H458" i="524"/>
  <c r="G458" i="524"/>
  <c r="F458" i="524"/>
  <c r="E458" i="524"/>
  <c r="D458" i="524"/>
  <c r="C458" i="524"/>
  <c r="B458" i="524"/>
  <c r="N457" i="524"/>
  <c r="M457" i="524"/>
  <c r="L457" i="524"/>
  <c r="K457" i="524"/>
  <c r="J457" i="524"/>
  <c r="I457" i="524"/>
  <c r="H457" i="524"/>
  <c r="G457" i="524"/>
  <c r="F457" i="524"/>
  <c r="E457" i="524"/>
  <c r="D457" i="524"/>
  <c r="C457" i="524"/>
  <c r="B457" i="524"/>
  <c r="N456" i="524"/>
  <c r="M456" i="524"/>
  <c r="L456" i="524"/>
  <c r="K456" i="524"/>
  <c r="J456" i="524"/>
  <c r="I456" i="524"/>
  <c r="H456" i="524"/>
  <c r="G456" i="524"/>
  <c r="F456" i="524"/>
  <c r="E456" i="524"/>
  <c r="D456" i="524"/>
  <c r="C456" i="524"/>
  <c r="B456" i="524"/>
  <c r="N455" i="524"/>
  <c r="M455" i="524"/>
  <c r="L455" i="524"/>
  <c r="K455" i="524"/>
  <c r="J455" i="524"/>
  <c r="I455" i="524"/>
  <c r="H455" i="524"/>
  <c r="G455" i="524"/>
  <c r="F455" i="524"/>
  <c r="E455" i="524"/>
  <c r="D455" i="524"/>
  <c r="C455" i="524"/>
  <c r="B455" i="524"/>
  <c r="N454" i="524"/>
  <c r="M454" i="524"/>
  <c r="L454" i="524"/>
  <c r="K454" i="524"/>
  <c r="J454" i="524"/>
  <c r="I454" i="524"/>
  <c r="H454" i="524"/>
  <c r="G454" i="524"/>
  <c r="F454" i="524"/>
  <c r="E454" i="524"/>
  <c r="D454" i="524"/>
  <c r="C454" i="524"/>
  <c r="B454" i="524"/>
  <c r="N453" i="524"/>
  <c r="M453" i="524"/>
  <c r="L453" i="524"/>
  <c r="K453" i="524"/>
  <c r="J453" i="524"/>
  <c r="I453" i="524"/>
  <c r="H453" i="524"/>
  <c r="G453" i="524"/>
  <c r="F453" i="524"/>
  <c r="E453" i="524"/>
  <c r="D453" i="524"/>
  <c r="C453" i="524"/>
  <c r="B453" i="524"/>
  <c r="N452" i="524"/>
  <c r="M452" i="524"/>
  <c r="L452" i="524"/>
  <c r="K452" i="524"/>
  <c r="J452" i="524"/>
  <c r="I452" i="524"/>
  <c r="H452" i="524"/>
  <c r="G452" i="524"/>
  <c r="F452" i="524"/>
  <c r="E452" i="524"/>
  <c r="D452" i="524"/>
  <c r="C452" i="524"/>
  <c r="B452" i="524"/>
  <c r="N451" i="524"/>
  <c r="M451" i="524"/>
  <c r="L451" i="524"/>
  <c r="K451" i="524"/>
  <c r="J451" i="524"/>
  <c r="I451" i="524"/>
  <c r="H451" i="524"/>
  <c r="G451" i="524"/>
  <c r="F451" i="524"/>
  <c r="E451" i="524"/>
  <c r="D451" i="524"/>
  <c r="C451" i="524"/>
  <c r="B451" i="524"/>
  <c r="N450" i="524"/>
  <c r="M450" i="524"/>
  <c r="L450" i="524"/>
  <c r="K450" i="524"/>
  <c r="J450" i="524"/>
  <c r="I450" i="524"/>
  <c r="H450" i="524"/>
  <c r="G450" i="524"/>
  <c r="F450" i="524"/>
  <c r="E450" i="524"/>
  <c r="D450" i="524"/>
  <c r="C450" i="524"/>
  <c r="B450" i="524"/>
  <c r="N449" i="524"/>
  <c r="M449" i="524"/>
  <c r="L449" i="524"/>
  <c r="K449" i="524"/>
  <c r="J449" i="524"/>
  <c r="I449" i="524"/>
  <c r="H449" i="524"/>
  <c r="G449" i="524"/>
  <c r="F449" i="524"/>
  <c r="E449" i="524"/>
  <c r="D449" i="524"/>
  <c r="C449" i="524"/>
  <c r="B449" i="524"/>
  <c r="N448" i="524"/>
  <c r="M448" i="524"/>
  <c r="L448" i="524"/>
  <c r="K448" i="524"/>
  <c r="J448" i="524"/>
  <c r="I448" i="524"/>
  <c r="H448" i="524"/>
  <c r="G448" i="524"/>
  <c r="F448" i="524"/>
  <c r="E448" i="524"/>
  <c r="D448" i="524"/>
  <c r="C448" i="524"/>
  <c r="B448" i="524"/>
  <c r="N447" i="524"/>
  <c r="M447" i="524"/>
  <c r="L447" i="524"/>
  <c r="K447" i="524"/>
  <c r="J447" i="524"/>
  <c r="I447" i="524"/>
  <c r="H447" i="524"/>
  <c r="G447" i="524"/>
  <c r="F447" i="524"/>
  <c r="E447" i="524"/>
  <c r="D447" i="524"/>
  <c r="C447" i="524"/>
  <c r="B447" i="524"/>
  <c r="N446" i="524"/>
  <c r="M446" i="524"/>
  <c r="L446" i="524"/>
  <c r="K446" i="524"/>
  <c r="J446" i="524"/>
  <c r="I446" i="524"/>
  <c r="H446" i="524"/>
  <c r="G446" i="524"/>
  <c r="F446" i="524"/>
  <c r="E446" i="524"/>
  <c r="D446" i="524"/>
  <c r="C446" i="524"/>
  <c r="B446" i="524"/>
  <c r="N445" i="524"/>
  <c r="M445" i="524"/>
  <c r="L445" i="524"/>
  <c r="K445" i="524"/>
  <c r="J445" i="524"/>
  <c r="I445" i="524"/>
  <c r="H445" i="524"/>
  <c r="G445" i="524"/>
  <c r="F445" i="524"/>
  <c r="E445" i="524"/>
  <c r="D445" i="524"/>
  <c r="C445" i="524"/>
  <c r="B445" i="524"/>
  <c r="N444" i="524"/>
  <c r="M444" i="524"/>
  <c r="L444" i="524"/>
  <c r="K444" i="524"/>
  <c r="J444" i="524"/>
  <c r="I444" i="524"/>
  <c r="H444" i="524"/>
  <c r="G444" i="524"/>
  <c r="F444" i="524"/>
  <c r="E444" i="524"/>
  <c r="D444" i="524"/>
  <c r="C444" i="524"/>
  <c r="B444" i="524"/>
  <c r="N443" i="524"/>
  <c r="M443" i="524"/>
  <c r="L443" i="524"/>
  <c r="K443" i="524"/>
  <c r="J443" i="524"/>
  <c r="I443" i="524"/>
  <c r="H443" i="524"/>
  <c r="G443" i="524"/>
  <c r="F443" i="524"/>
  <c r="E443" i="524"/>
  <c r="D443" i="524"/>
  <c r="C443" i="524"/>
  <c r="B443" i="524"/>
  <c r="N442" i="524"/>
  <c r="M442" i="524"/>
  <c r="L442" i="524"/>
  <c r="K442" i="524"/>
  <c r="J442" i="524"/>
  <c r="I442" i="524"/>
  <c r="H442" i="524"/>
  <c r="G442" i="524"/>
  <c r="F442" i="524"/>
  <c r="E442" i="524"/>
  <c r="D442" i="524"/>
  <c r="C442" i="524"/>
  <c r="B442" i="524"/>
  <c r="N441" i="524"/>
  <c r="M441" i="524"/>
  <c r="L441" i="524"/>
  <c r="K441" i="524"/>
  <c r="J441" i="524"/>
  <c r="I441" i="524"/>
  <c r="H441" i="524"/>
  <c r="G441" i="524"/>
  <c r="F441" i="524"/>
  <c r="E441" i="524"/>
  <c r="D441" i="524"/>
  <c r="C441" i="524"/>
  <c r="B441" i="524"/>
  <c r="N440" i="524"/>
  <c r="M440" i="524"/>
  <c r="L440" i="524"/>
  <c r="K440" i="524"/>
  <c r="J440" i="524"/>
  <c r="I440" i="524"/>
  <c r="H440" i="524"/>
  <c r="G440" i="524"/>
  <c r="F440" i="524"/>
  <c r="E440" i="524"/>
  <c r="D440" i="524"/>
  <c r="C440" i="524"/>
  <c r="B440" i="524"/>
  <c r="N439" i="524"/>
  <c r="M439" i="524"/>
  <c r="L439" i="524"/>
  <c r="K439" i="524"/>
  <c r="J439" i="524"/>
  <c r="I439" i="524"/>
  <c r="H439" i="524"/>
  <c r="G439" i="524"/>
  <c r="F439" i="524"/>
  <c r="E439" i="524"/>
  <c r="D439" i="524"/>
  <c r="C439" i="524"/>
  <c r="B439" i="524"/>
  <c r="N438" i="524"/>
  <c r="M438" i="524"/>
  <c r="L438" i="524"/>
  <c r="K438" i="524"/>
  <c r="J438" i="524"/>
  <c r="I438" i="524"/>
  <c r="H438" i="524"/>
  <c r="G438" i="524"/>
  <c r="F438" i="524"/>
  <c r="E438" i="524"/>
  <c r="D438" i="524"/>
  <c r="C438" i="524"/>
  <c r="B438" i="524"/>
  <c r="N437" i="524"/>
  <c r="M437" i="524"/>
  <c r="L437" i="524"/>
  <c r="K437" i="524"/>
  <c r="J437" i="524"/>
  <c r="I437" i="524"/>
  <c r="H437" i="524"/>
  <c r="G437" i="524"/>
  <c r="F437" i="524"/>
  <c r="E437" i="524"/>
  <c r="D437" i="524"/>
  <c r="C437" i="524"/>
  <c r="B437" i="524"/>
  <c r="N436" i="524"/>
  <c r="M436" i="524"/>
  <c r="L436" i="524"/>
  <c r="K436" i="524"/>
  <c r="J436" i="524"/>
  <c r="I436" i="524"/>
  <c r="H436" i="524"/>
  <c r="G436" i="524"/>
  <c r="F436" i="524"/>
  <c r="E436" i="524"/>
  <c r="D436" i="524"/>
  <c r="C436" i="524"/>
  <c r="B436" i="524"/>
  <c r="N435" i="524"/>
  <c r="M435" i="524"/>
  <c r="L435" i="524"/>
  <c r="K435" i="524"/>
  <c r="J435" i="524"/>
  <c r="I435" i="524"/>
  <c r="H435" i="524"/>
  <c r="G435" i="524"/>
  <c r="F435" i="524"/>
  <c r="E435" i="524"/>
  <c r="D435" i="524"/>
  <c r="C435" i="524"/>
  <c r="B435" i="524"/>
  <c r="N434" i="524"/>
  <c r="M434" i="524"/>
  <c r="L434" i="524"/>
  <c r="K434" i="524"/>
  <c r="J434" i="524"/>
  <c r="I434" i="524"/>
  <c r="H434" i="524"/>
  <c r="G434" i="524"/>
  <c r="F434" i="524"/>
  <c r="E434" i="524"/>
  <c r="D434" i="524"/>
  <c r="C434" i="524"/>
  <c r="B434" i="524"/>
  <c r="N433" i="524"/>
  <c r="M433" i="524"/>
  <c r="L433" i="524"/>
  <c r="K433" i="524"/>
  <c r="J433" i="524"/>
  <c r="I433" i="524"/>
  <c r="H433" i="524"/>
  <c r="G433" i="524"/>
  <c r="F433" i="524"/>
  <c r="E433" i="524"/>
  <c r="D433" i="524"/>
  <c r="C433" i="524"/>
  <c r="B433" i="524"/>
  <c r="N432" i="524"/>
  <c r="M432" i="524"/>
  <c r="L432" i="524"/>
  <c r="K432" i="524"/>
  <c r="J432" i="524"/>
  <c r="I432" i="524"/>
  <c r="H432" i="524"/>
  <c r="G432" i="524"/>
  <c r="F432" i="524"/>
  <c r="E432" i="524"/>
  <c r="D432" i="524"/>
  <c r="C432" i="524"/>
  <c r="B432" i="524"/>
  <c r="N431" i="524"/>
  <c r="M431" i="524"/>
  <c r="L431" i="524"/>
  <c r="K431" i="524"/>
  <c r="J431" i="524"/>
  <c r="I431" i="524"/>
  <c r="H431" i="524"/>
  <c r="G431" i="524"/>
  <c r="F431" i="524"/>
  <c r="E431" i="524"/>
  <c r="D431" i="524"/>
  <c r="C431" i="524"/>
  <c r="B431" i="524"/>
  <c r="N430" i="524"/>
  <c r="M430" i="524"/>
  <c r="L430" i="524"/>
  <c r="K430" i="524"/>
  <c r="J430" i="524"/>
  <c r="I430" i="524"/>
  <c r="H430" i="524"/>
  <c r="G430" i="524"/>
  <c r="F430" i="524"/>
  <c r="E430" i="524"/>
  <c r="D430" i="524"/>
  <c r="C430" i="524"/>
  <c r="B430" i="524"/>
  <c r="N429" i="524"/>
  <c r="M429" i="524"/>
  <c r="L429" i="524"/>
  <c r="K429" i="524"/>
  <c r="J429" i="524"/>
  <c r="I429" i="524"/>
  <c r="H429" i="524"/>
  <c r="G429" i="524"/>
  <c r="F429" i="524"/>
  <c r="E429" i="524"/>
  <c r="D429" i="524"/>
  <c r="C429" i="524"/>
  <c r="B429" i="524"/>
  <c r="N428" i="524"/>
  <c r="M428" i="524"/>
  <c r="L428" i="524"/>
  <c r="K428" i="524"/>
  <c r="J428" i="524"/>
  <c r="I428" i="524"/>
  <c r="H428" i="524"/>
  <c r="G428" i="524"/>
  <c r="F428" i="524"/>
  <c r="E428" i="524"/>
  <c r="D428" i="524"/>
  <c r="C428" i="524"/>
  <c r="B428" i="524"/>
  <c r="N427" i="524"/>
  <c r="M427" i="524"/>
  <c r="L427" i="524"/>
  <c r="K427" i="524"/>
  <c r="J427" i="524"/>
  <c r="I427" i="524"/>
  <c r="H427" i="524"/>
  <c r="G427" i="524"/>
  <c r="F427" i="524"/>
  <c r="E427" i="524"/>
  <c r="D427" i="524"/>
  <c r="C427" i="524"/>
  <c r="B427" i="524"/>
  <c r="N426" i="524"/>
  <c r="M426" i="524"/>
  <c r="L426" i="524"/>
  <c r="K426" i="524"/>
  <c r="J426" i="524"/>
  <c r="I426" i="524"/>
  <c r="H426" i="524"/>
  <c r="G426" i="524"/>
  <c r="F426" i="524"/>
  <c r="E426" i="524"/>
  <c r="D426" i="524"/>
  <c r="C426" i="524"/>
  <c r="B426" i="524"/>
  <c r="N425" i="524"/>
  <c r="M425" i="524"/>
  <c r="L425" i="524"/>
  <c r="K425" i="524"/>
  <c r="J425" i="524"/>
  <c r="I425" i="524"/>
  <c r="H425" i="524"/>
  <c r="G425" i="524"/>
  <c r="F425" i="524"/>
  <c r="E425" i="524"/>
  <c r="D425" i="524"/>
  <c r="C425" i="524"/>
  <c r="B425" i="524"/>
  <c r="N424" i="524"/>
  <c r="M424" i="524"/>
  <c r="L424" i="524"/>
  <c r="K424" i="524"/>
  <c r="J424" i="524"/>
  <c r="I424" i="524"/>
  <c r="H424" i="524"/>
  <c r="G424" i="524"/>
  <c r="F424" i="524"/>
  <c r="E424" i="524"/>
  <c r="D424" i="524"/>
  <c r="C424" i="524"/>
  <c r="B424" i="524"/>
  <c r="N423" i="524"/>
  <c r="M423" i="524"/>
  <c r="L423" i="524"/>
  <c r="K423" i="524"/>
  <c r="J423" i="524"/>
  <c r="I423" i="524"/>
  <c r="H423" i="524"/>
  <c r="G423" i="524"/>
  <c r="F423" i="524"/>
  <c r="E423" i="524"/>
  <c r="D423" i="524"/>
  <c r="C423" i="524"/>
  <c r="B423" i="524"/>
  <c r="N422" i="524"/>
  <c r="M422" i="524"/>
  <c r="L422" i="524"/>
  <c r="K422" i="524"/>
  <c r="J422" i="524"/>
  <c r="I422" i="524"/>
  <c r="H422" i="524"/>
  <c r="G422" i="524"/>
  <c r="F422" i="524"/>
  <c r="E422" i="524"/>
  <c r="D422" i="524"/>
  <c r="C422" i="524"/>
  <c r="B422" i="524"/>
  <c r="N421" i="524"/>
  <c r="M421" i="524"/>
  <c r="L421" i="524"/>
  <c r="K421" i="524"/>
  <c r="J421" i="524"/>
  <c r="I421" i="524"/>
  <c r="H421" i="524"/>
  <c r="G421" i="524"/>
  <c r="F421" i="524"/>
  <c r="E421" i="524"/>
  <c r="D421" i="524"/>
  <c r="C421" i="524"/>
  <c r="B421" i="524"/>
  <c r="N420" i="524"/>
  <c r="M420" i="524"/>
  <c r="L420" i="524"/>
  <c r="K420" i="524"/>
  <c r="J420" i="524"/>
  <c r="I420" i="524"/>
  <c r="H420" i="524"/>
  <c r="G420" i="524"/>
  <c r="F420" i="524"/>
  <c r="E420" i="524"/>
  <c r="D420" i="524"/>
  <c r="C420" i="524"/>
  <c r="B420" i="524"/>
  <c r="N419" i="524"/>
  <c r="M419" i="524"/>
  <c r="L419" i="524"/>
  <c r="K419" i="524"/>
  <c r="J419" i="524"/>
  <c r="I419" i="524"/>
  <c r="H419" i="524"/>
  <c r="G419" i="524"/>
  <c r="F419" i="524"/>
  <c r="E419" i="524"/>
  <c r="D419" i="524"/>
  <c r="C419" i="524"/>
  <c r="B419" i="524"/>
  <c r="N418" i="524"/>
  <c r="M418" i="524"/>
  <c r="L418" i="524"/>
  <c r="K418" i="524"/>
  <c r="J418" i="524"/>
  <c r="I418" i="524"/>
  <c r="H418" i="524"/>
  <c r="G418" i="524"/>
  <c r="F418" i="524"/>
  <c r="E418" i="524"/>
  <c r="D418" i="524"/>
  <c r="C418" i="524"/>
  <c r="B418" i="524"/>
  <c r="N417" i="524"/>
  <c r="M417" i="524"/>
  <c r="L417" i="524"/>
  <c r="K417" i="524"/>
  <c r="J417" i="524"/>
  <c r="I417" i="524"/>
  <c r="H417" i="524"/>
  <c r="G417" i="524"/>
  <c r="F417" i="524"/>
  <c r="E417" i="524"/>
  <c r="D417" i="524"/>
  <c r="C417" i="524"/>
  <c r="B417" i="524"/>
  <c r="N416" i="524"/>
  <c r="M416" i="524"/>
  <c r="L416" i="524"/>
  <c r="K416" i="524"/>
  <c r="J416" i="524"/>
  <c r="I416" i="524"/>
  <c r="H416" i="524"/>
  <c r="G416" i="524"/>
  <c r="F416" i="524"/>
  <c r="E416" i="524"/>
  <c r="D416" i="524"/>
  <c r="C416" i="524"/>
  <c r="B416" i="524"/>
  <c r="N415" i="524"/>
  <c r="M415" i="524"/>
  <c r="L415" i="524"/>
  <c r="K415" i="524"/>
  <c r="J415" i="524"/>
  <c r="I415" i="524"/>
  <c r="H415" i="524"/>
  <c r="G415" i="524"/>
  <c r="F415" i="524"/>
  <c r="E415" i="524"/>
  <c r="D415" i="524"/>
  <c r="C415" i="524"/>
  <c r="B415" i="524"/>
  <c r="N414" i="524"/>
  <c r="M414" i="524"/>
  <c r="L414" i="524"/>
  <c r="K414" i="524"/>
  <c r="J414" i="524"/>
  <c r="I414" i="524"/>
  <c r="H414" i="524"/>
  <c r="G414" i="524"/>
  <c r="F414" i="524"/>
  <c r="E414" i="524"/>
  <c r="D414" i="524"/>
  <c r="C414" i="524"/>
  <c r="B414" i="524"/>
  <c r="N413" i="524"/>
  <c r="M413" i="524"/>
  <c r="L413" i="524"/>
  <c r="K413" i="524"/>
  <c r="J413" i="524"/>
  <c r="I413" i="524"/>
  <c r="H413" i="524"/>
  <c r="G413" i="524"/>
  <c r="F413" i="524"/>
  <c r="E413" i="524"/>
  <c r="D413" i="524"/>
  <c r="C413" i="524"/>
  <c r="B413" i="524"/>
  <c r="N412" i="524"/>
  <c r="M412" i="524"/>
  <c r="L412" i="524"/>
  <c r="K412" i="524"/>
  <c r="J412" i="524"/>
  <c r="I412" i="524"/>
  <c r="H412" i="524"/>
  <c r="G412" i="524"/>
  <c r="F412" i="524"/>
  <c r="E412" i="524"/>
  <c r="D412" i="524"/>
  <c r="C412" i="524"/>
  <c r="B412" i="524"/>
  <c r="N411" i="524"/>
  <c r="M411" i="524"/>
  <c r="L411" i="524"/>
  <c r="K411" i="524"/>
  <c r="J411" i="524"/>
  <c r="I411" i="524"/>
  <c r="H411" i="524"/>
  <c r="G411" i="524"/>
  <c r="F411" i="524"/>
  <c r="E411" i="524"/>
  <c r="D411" i="524"/>
  <c r="C411" i="524"/>
  <c r="B411" i="524"/>
  <c r="N410" i="524"/>
  <c r="M410" i="524"/>
  <c r="L410" i="524"/>
  <c r="K410" i="524"/>
  <c r="J410" i="524"/>
  <c r="I410" i="524"/>
  <c r="H410" i="524"/>
  <c r="G410" i="524"/>
  <c r="F410" i="524"/>
  <c r="E410" i="524"/>
  <c r="D410" i="524"/>
  <c r="C410" i="524"/>
  <c r="B410" i="524"/>
  <c r="N409" i="524"/>
  <c r="M409" i="524"/>
  <c r="L409" i="524"/>
  <c r="K409" i="524"/>
  <c r="J409" i="524"/>
  <c r="I409" i="524"/>
  <c r="H409" i="524"/>
  <c r="G409" i="524"/>
  <c r="F409" i="524"/>
  <c r="E409" i="524"/>
  <c r="D409" i="524"/>
  <c r="C409" i="524"/>
  <c r="B409" i="524"/>
  <c r="N408" i="524"/>
  <c r="M408" i="524"/>
  <c r="L408" i="524"/>
  <c r="K408" i="524"/>
  <c r="J408" i="524"/>
  <c r="I408" i="524"/>
  <c r="H408" i="524"/>
  <c r="G408" i="524"/>
  <c r="F408" i="524"/>
  <c r="E408" i="524"/>
  <c r="D408" i="524"/>
  <c r="C408" i="524"/>
  <c r="B408" i="524"/>
  <c r="N407" i="524"/>
  <c r="M407" i="524"/>
  <c r="L407" i="524"/>
  <c r="K407" i="524"/>
  <c r="J407" i="524"/>
  <c r="I407" i="524"/>
  <c r="H407" i="524"/>
  <c r="G407" i="524"/>
  <c r="F407" i="524"/>
  <c r="E407" i="524"/>
  <c r="D407" i="524"/>
  <c r="C407" i="524"/>
  <c r="B407" i="524"/>
  <c r="N406" i="524"/>
  <c r="M406" i="524"/>
  <c r="L406" i="524"/>
  <c r="K406" i="524"/>
  <c r="J406" i="524"/>
  <c r="I406" i="524"/>
  <c r="H406" i="524"/>
  <c r="G406" i="524"/>
  <c r="F406" i="524"/>
  <c r="E406" i="524"/>
  <c r="D406" i="524"/>
  <c r="C406" i="524"/>
  <c r="B406" i="524"/>
  <c r="N405" i="524"/>
  <c r="M405" i="524"/>
  <c r="L405" i="524"/>
  <c r="K405" i="524"/>
  <c r="J405" i="524"/>
  <c r="I405" i="524"/>
  <c r="H405" i="524"/>
  <c r="G405" i="524"/>
  <c r="F405" i="524"/>
  <c r="E405" i="524"/>
  <c r="D405" i="524"/>
  <c r="C405" i="524"/>
  <c r="B405" i="524"/>
  <c r="N404" i="524"/>
  <c r="M404" i="524"/>
  <c r="L404" i="524"/>
  <c r="K404" i="524"/>
  <c r="J404" i="524"/>
  <c r="I404" i="524"/>
  <c r="H404" i="524"/>
  <c r="G404" i="524"/>
  <c r="F404" i="524"/>
  <c r="E404" i="524"/>
  <c r="D404" i="524"/>
  <c r="C404" i="524"/>
  <c r="B404" i="524"/>
  <c r="N403" i="524"/>
  <c r="M403" i="524"/>
  <c r="L403" i="524"/>
  <c r="K403" i="524"/>
  <c r="J403" i="524"/>
  <c r="I403" i="524"/>
  <c r="H403" i="524"/>
  <c r="G403" i="524"/>
  <c r="F403" i="524"/>
  <c r="E403" i="524"/>
  <c r="D403" i="524"/>
  <c r="C403" i="524"/>
  <c r="B403" i="524"/>
  <c r="N402" i="524"/>
  <c r="M402" i="524"/>
  <c r="L402" i="524"/>
  <c r="K402" i="524"/>
  <c r="J402" i="524"/>
  <c r="I402" i="524"/>
  <c r="H402" i="524"/>
  <c r="G402" i="524"/>
  <c r="F402" i="524"/>
  <c r="E402" i="524"/>
  <c r="D402" i="524"/>
  <c r="C402" i="524"/>
  <c r="B402" i="524"/>
  <c r="N401" i="524"/>
  <c r="M401" i="524"/>
  <c r="L401" i="524"/>
  <c r="K401" i="524"/>
  <c r="J401" i="524"/>
  <c r="I401" i="524"/>
  <c r="H401" i="524"/>
  <c r="G401" i="524"/>
  <c r="F401" i="524"/>
  <c r="E401" i="524"/>
  <c r="D401" i="524"/>
  <c r="C401" i="524"/>
  <c r="B401" i="524"/>
  <c r="N400" i="524"/>
  <c r="M400" i="524"/>
  <c r="L400" i="524"/>
  <c r="K400" i="524"/>
  <c r="J400" i="524"/>
  <c r="I400" i="524"/>
  <c r="H400" i="524"/>
  <c r="G400" i="524"/>
  <c r="F400" i="524"/>
  <c r="E400" i="524"/>
  <c r="D400" i="524"/>
  <c r="C400" i="524"/>
  <c r="B400" i="524"/>
  <c r="N399" i="524"/>
  <c r="M399" i="524"/>
  <c r="L399" i="524"/>
  <c r="K399" i="524"/>
  <c r="J399" i="524"/>
  <c r="I399" i="524"/>
  <c r="H399" i="524"/>
  <c r="G399" i="524"/>
  <c r="F399" i="524"/>
  <c r="E399" i="524"/>
  <c r="D399" i="524"/>
  <c r="C399" i="524"/>
  <c r="B399" i="524"/>
  <c r="N398" i="524"/>
  <c r="M398" i="524"/>
  <c r="L398" i="524"/>
  <c r="K398" i="524"/>
  <c r="J398" i="524"/>
  <c r="I398" i="524"/>
  <c r="H398" i="524"/>
  <c r="G398" i="524"/>
  <c r="F398" i="524"/>
  <c r="E398" i="524"/>
  <c r="D398" i="524"/>
  <c r="C398" i="524"/>
  <c r="B398" i="524"/>
  <c r="N397" i="524"/>
  <c r="M397" i="524"/>
  <c r="L397" i="524"/>
  <c r="K397" i="524"/>
  <c r="J397" i="524"/>
  <c r="I397" i="524"/>
  <c r="H397" i="524"/>
  <c r="G397" i="524"/>
  <c r="F397" i="524"/>
  <c r="E397" i="524"/>
  <c r="D397" i="524"/>
  <c r="C397" i="524"/>
  <c r="B397" i="524"/>
  <c r="N396" i="524"/>
  <c r="M396" i="524"/>
  <c r="L396" i="524"/>
  <c r="K396" i="524"/>
  <c r="J396" i="524"/>
  <c r="I396" i="524"/>
  <c r="H396" i="524"/>
  <c r="G396" i="524"/>
  <c r="F396" i="524"/>
  <c r="E396" i="524"/>
  <c r="D396" i="524"/>
  <c r="C396" i="524"/>
  <c r="B396" i="524"/>
  <c r="N395" i="524"/>
  <c r="M395" i="524"/>
  <c r="L395" i="524"/>
  <c r="K395" i="524"/>
  <c r="J395" i="524"/>
  <c r="I395" i="524"/>
  <c r="H395" i="524"/>
  <c r="G395" i="524"/>
  <c r="F395" i="524"/>
  <c r="E395" i="524"/>
  <c r="D395" i="524"/>
  <c r="C395" i="524"/>
  <c r="B395" i="524"/>
  <c r="N394" i="524"/>
  <c r="M394" i="524"/>
  <c r="L394" i="524"/>
  <c r="K394" i="524"/>
  <c r="J394" i="524"/>
  <c r="I394" i="524"/>
  <c r="H394" i="524"/>
  <c r="G394" i="524"/>
  <c r="F394" i="524"/>
  <c r="E394" i="524"/>
  <c r="D394" i="524"/>
  <c r="C394" i="524"/>
  <c r="B394" i="524"/>
  <c r="N393" i="524"/>
  <c r="M393" i="524"/>
  <c r="L393" i="524"/>
  <c r="K393" i="524"/>
  <c r="J393" i="524"/>
  <c r="I393" i="524"/>
  <c r="H393" i="524"/>
  <c r="G393" i="524"/>
  <c r="F393" i="524"/>
  <c r="E393" i="524"/>
  <c r="D393" i="524"/>
  <c r="C393" i="524"/>
  <c r="B393" i="524"/>
  <c r="N392" i="524"/>
  <c r="M392" i="524"/>
  <c r="L392" i="524"/>
  <c r="K392" i="524"/>
  <c r="J392" i="524"/>
  <c r="I392" i="524"/>
  <c r="H392" i="524"/>
  <c r="G392" i="524"/>
  <c r="F392" i="524"/>
  <c r="E392" i="524"/>
  <c r="D392" i="524"/>
  <c r="C392" i="524"/>
  <c r="B392" i="524"/>
  <c r="N391" i="524"/>
  <c r="M391" i="524"/>
  <c r="L391" i="524"/>
  <c r="K391" i="524"/>
  <c r="J391" i="524"/>
  <c r="I391" i="524"/>
  <c r="H391" i="524"/>
  <c r="G391" i="524"/>
  <c r="F391" i="524"/>
  <c r="E391" i="524"/>
  <c r="D391" i="524"/>
  <c r="C391" i="524"/>
  <c r="B391" i="524"/>
  <c r="N390" i="524"/>
  <c r="M390" i="524"/>
  <c r="L390" i="524"/>
  <c r="K390" i="524"/>
  <c r="J390" i="524"/>
  <c r="I390" i="524"/>
  <c r="H390" i="524"/>
  <c r="G390" i="524"/>
  <c r="F390" i="524"/>
  <c r="E390" i="524"/>
  <c r="D390" i="524"/>
  <c r="C390" i="524"/>
  <c r="B390" i="524"/>
  <c r="N389" i="524"/>
  <c r="M389" i="524"/>
  <c r="L389" i="524"/>
  <c r="K389" i="524"/>
  <c r="J389" i="524"/>
  <c r="I389" i="524"/>
  <c r="H389" i="524"/>
  <c r="G389" i="524"/>
  <c r="F389" i="524"/>
  <c r="E389" i="524"/>
  <c r="D389" i="524"/>
  <c r="C389" i="524"/>
  <c r="B389" i="524"/>
  <c r="N388" i="524"/>
  <c r="M388" i="524"/>
  <c r="L388" i="524"/>
  <c r="K388" i="524"/>
  <c r="J388" i="524"/>
  <c r="I388" i="524"/>
  <c r="H388" i="524"/>
  <c r="G388" i="524"/>
  <c r="F388" i="524"/>
  <c r="E388" i="524"/>
  <c r="D388" i="524"/>
  <c r="C388" i="524"/>
  <c r="B388" i="524"/>
  <c r="N387" i="524"/>
  <c r="M387" i="524"/>
  <c r="L387" i="524"/>
  <c r="K387" i="524"/>
  <c r="J387" i="524"/>
  <c r="I387" i="524"/>
  <c r="H387" i="524"/>
  <c r="G387" i="524"/>
  <c r="F387" i="524"/>
  <c r="E387" i="524"/>
  <c r="D387" i="524"/>
  <c r="C387" i="524"/>
  <c r="B387" i="524"/>
  <c r="N386" i="524"/>
  <c r="M386" i="524"/>
  <c r="L386" i="524"/>
  <c r="K386" i="524"/>
  <c r="J386" i="524"/>
  <c r="I386" i="524"/>
  <c r="H386" i="524"/>
  <c r="G386" i="524"/>
  <c r="F386" i="524"/>
  <c r="E386" i="524"/>
  <c r="D386" i="524"/>
  <c r="C386" i="524"/>
  <c r="B386" i="524"/>
  <c r="N385" i="524"/>
  <c r="M385" i="524"/>
  <c r="L385" i="524"/>
  <c r="K385" i="524"/>
  <c r="J385" i="524"/>
  <c r="I385" i="524"/>
  <c r="H385" i="524"/>
  <c r="G385" i="524"/>
  <c r="F385" i="524"/>
  <c r="E385" i="524"/>
  <c r="D385" i="524"/>
  <c r="C385" i="524"/>
  <c r="B385" i="524"/>
  <c r="N384" i="524"/>
  <c r="M384" i="524"/>
  <c r="L384" i="524"/>
  <c r="K384" i="524"/>
  <c r="J384" i="524"/>
  <c r="I384" i="524"/>
  <c r="H384" i="524"/>
  <c r="G384" i="524"/>
  <c r="F384" i="524"/>
  <c r="E384" i="524"/>
  <c r="D384" i="524"/>
  <c r="C384" i="524"/>
  <c r="B384" i="524"/>
  <c r="N383" i="524"/>
  <c r="M383" i="524"/>
  <c r="L383" i="524"/>
  <c r="K383" i="524"/>
  <c r="J383" i="524"/>
  <c r="I383" i="524"/>
  <c r="H383" i="524"/>
  <c r="G383" i="524"/>
  <c r="F383" i="524"/>
  <c r="E383" i="524"/>
  <c r="D383" i="524"/>
  <c r="C383" i="524"/>
  <c r="B383" i="524"/>
  <c r="N382" i="524"/>
  <c r="M382" i="524"/>
  <c r="L382" i="524"/>
  <c r="K382" i="524"/>
  <c r="J382" i="524"/>
  <c r="I382" i="524"/>
  <c r="H382" i="524"/>
  <c r="G382" i="524"/>
  <c r="F382" i="524"/>
  <c r="E382" i="524"/>
  <c r="D382" i="524"/>
  <c r="C382" i="524"/>
  <c r="B382" i="524"/>
  <c r="N381" i="524"/>
  <c r="M381" i="524"/>
  <c r="L381" i="524"/>
  <c r="K381" i="524"/>
  <c r="J381" i="524"/>
  <c r="I381" i="524"/>
  <c r="H381" i="524"/>
  <c r="G381" i="524"/>
  <c r="F381" i="524"/>
  <c r="E381" i="524"/>
  <c r="D381" i="524"/>
  <c r="C381" i="524"/>
  <c r="B381" i="524"/>
  <c r="N380" i="524"/>
  <c r="M380" i="524"/>
  <c r="L380" i="524"/>
  <c r="K380" i="524"/>
  <c r="J380" i="524"/>
  <c r="I380" i="524"/>
  <c r="H380" i="524"/>
  <c r="G380" i="524"/>
  <c r="F380" i="524"/>
  <c r="E380" i="524"/>
  <c r="D380" i="524"/>
  <c r="C380" i="524"/>
  <c r="B380" i="524"/>
  <c r="N379" i="524"/>
  <c r="M379" i="524"/>
  <c r="L379" i="524"/>
  <c r="K379" i="524"/>
  <c r="J379" i="524"/>
  <c r="I379" i="524"/>
  <c r="H379" i="524"/>
  <c r="G379" i="524"/>
  <c r="F379" i="524"/>
  <c r="E379" i="524"/>
  <c r="D379" i="524"/>
  <c r="C379" i="524"/>
  <c r="B379" i="524"/>
  <c r="N378" i="524"/>
  <c r="M378" i="524"/>
  <c r="L378" i="524"/>
  <c r="K378" i="524"/>
  <c r="J378" i="524"/>
  <c r="I378" i="524"/>
  <c r="H378" i="524"/>
  <c r="G378" i="524"/>
  <c r="F378" i="524"/>
  <c r="E378" i="524"/>
  <c r="D378" i="524"/>
  <c r="C378" i="524"/>
  <c r="B378" i="524"/>
  <c r="N377" i="524"/>
  <c r="M377" i="524"/>
  <c r="L377" i="524"/>
  <c r="K377" i="524"/>
  <c r="J377" i="524"/>
  <c r="I377" i="524"/>
  <c r="H377" i="524"/>
  <c r="G377" i="524"/>
  <c r="F377" i="524"/>
  <c r="E377" i="524"/>
  <c r="D377" i="524"/>
  <c r="C377" i="524"/>
  <c r="B377" i="524"/>
  <c r="N376" i="524"/>
  <c r="M376" i="524"/>
  <c r="L376" i="524"/>
  <c r="K376" i="524"/>
  <c r="J376" i="524"/>
  <c r="I376" i="524"/>
  <c r="H376" i="524"/>
  <c r="G376" i="524"/>
  <c r="F376" i="524"/>
  <c r="E376" i="524"/>
  <c r="D376" i="524"/>
  <c r="C376" i="524"/>
  <c r="B376" i="524"/>
  <c r="N375" i="524"/>
  <c r="M375" i="524"/>
  <c r="L375" i="524"/>
  <c r="K375" i="524"/>
  <c r="J375" i="524"/>
  <c r="I375" i="524"/>
  <c r="H375" i="524"/>
  <c r="G375" i="524"/>
  <c r="F375" i="524"/>
  <c r="E375" i="524"/>
  <c r="D375" i="524"/>
  <c r="C375" i="524"/>
  <c r="B375" i="524"/>
  <c r="N374" i="524"/>
  <c r="M374" i="524"/>
  <c r="L374" i="524"/>
  <c r="K374" i="524"/>
  <c r="J374" i="524"/>
  <c r="I374" i="524"/>
  <c r="H374" i="524"/>
  <c r="G374" i="524"/>
  <c r="F374" i="524"/>
  <c r="E374" i="524"/>
  <c r="D374" i="524"/>
  <c r="C374" i="524"/>
  <c r="B374" i="524"/>
  <c r="N373" i="524"/>
  <c r="M373" i="524"/>
  <c r="L373" i="524"/>
  <c r="K373" i="524"/>
  <c r="J373" i="524"/>
  <c r="I373" i="524"/>
  <c r="H373" i="524"/>
  <c r="G373" i="524"/>
  <c r="F373" i="524"/>
  <c r="E373" i="524"/>
  <c r="D373" i="524"/>
  <c r="C373" i="524"/>
  <c r="B373" i="524"/>
  <c r="N372" i="524"/>
  <c r="M372" i="524"/>
  <c r="L372" i="524"/>
  <c r="K372" i="524"/>
  <c r="J372" i="524"/>
  <c r="I372" i="524"/>
  <c r="H372" i="524"/>
  <c r="G372" i="524"/>
  <c r="F372" i="524"/>
  <c r="E372" i="524"/>
  <c r="D372" i="524"/>
  <c r="C372" i="524"/>
  <c r="B372" i="524"/>
  <c r="N371" i="524"/>
  <c r="M371" i="524"/>
  <c r="L371" i="524"/>
  <c r="K371" i="524"/>
  <c r="J371" i="524"/>
  <c r="I371" i="524"/>
  <c r="H371" i="524"/>
  <c r="G371" i="524"/>
  <c r="F371" i="524"/>
  <c r="E371" i="524"/>
  <c r="D371" i="524"/>
  <c r="C371" i="524"/>
  <c r="B371" i="524"/>
  <c r="N370" i="524"/>
  <c r="M370" i="524"/>
  <c r="L370" i="524"/>
  <c r="K370" i="524"/>
  <c r="J370" i="524"/>
  <c r="I370" i="524"/>
  <c r="H370" i="524"/>
  <c r="G370" i="524"/>
  <c r="F370" i="524"/>
  <c r="E370" i="524"/>
  <c r="D370" i="524"/>
  <c r="C370" i="524"/>
  <c r="B370" i="524"/>
  <c r="N369" i="524"/>
  <c r="M369" i="524"/>
  <c r="L369" i="524"/>
  <c r="K369" i="524"/>
  <c r="J369" i="524"/>
  <c r="I369" i="524"/>
  <c r="H369" i="524"/>
  <c r="G369" i="524"/>
  <c r="F369" i="524"/>
  <c r="E369" i="524"/>
  <c r="D369" i="524"/>
  <c r="C369" i="524"/>
  <c r="B369" i="524"/>
  <c r="N368" i="524"/>
  <c r="M368" i="524"/>
  <c r="L368" i="524"/>
  <c r="K368" i="524"/>
  <c r="J368" i="524"/>
  <c r="I368" i="524"/>
  <c r="H368" i="524"/>
  <c r="G368" i="524"/>
  <c r="F368" i="524"/>
  <c r="E368" i="524"/>
  <c r="D368" i="524"/>
  <c r="C368" i="524"/>
  <c r="B368" i="524"/>
  <c r="N367" i="524"/>
  <c r="M367" i="524"/>
  <c r="L367" i="524"/>
  <c r="K367" i="524"/>
  <c r="J367" i="524"/>
  <c r="I367" i="524"/>
  <c r="H367" i="524"/>
  <c r="G367" i="524"/>
  <c r="F367" i="524"/>
  <c r="E367" i="524"/>
  <c r="D367" i="524"/>
  <c r="C367" i="524"/>
  <c r="B367" i="524"/>
  <c r="N366" i="524"/>
  <c r="M366" i="524"/>
  <c r="L366" i="524"/>
  <c r="K366" i="524"/>
  <c r="J366" i="524"/>
  <c r="I366" i="524"/>
  <c r="H366" i="524"/>
  <c r="G366" i="524"/>
  <c r="F366" i="524"/>
  <c r="E366" i="524"/>
  <c r="D366" i="524"/>
  <c r="C366" i="524"/>
  <c r="B366" i="524"/>
  <c r="N365" i="524"/>
  <c r="M365" i="524"/>
  <c r="L365" i="524"/>
  <c r="K365" i="524"/>
  <c r="J365" i="524"/>
  <c r="I365" i="524"/>
  <c r="H365" i="524"/>
  <c r="G365" i="524"/>
  <c r="F365" i="524"/>
  <c r="E365" i="524"/>
  <c r="D365" i="524"/>
  <c r="C365" i="524"/>
  <c r="B365" i="524"/>
  <c r="N364" i="524"/>
  <c r="M364" i="524"/>
  <c r="L364" i="524"/>
  <c r="K364" i="524"/>
  <c r="J364" i="524"/>
  <c r="I364" i="524"/>
  <c r="H364" i="524"/>
  <c r="G364" i="524"/>
  <c r="F364" i="524"/>
  <c r="E364" i="524"/>
  <c r="D364" i="524"/>
  <c r="C364" i="524"/>
  <c r="B364" i="524"/>
  <c r="N363" i="524"/>
  <c r="M363" i="524"/>
  <c r="L363" i="524"/>
  <c r="K363" i="524"/>
  <c r="J363" i="524"/>
  <c r="I363" i="524"/>
  <c r="H363" i="524"/>
  <c r="G363" i="524"/>
  <c r="F363" i="524"/>
  <c r="E363" i="524"/>
  <c r="D363" i="524"/>
  <c r="C363" i="524"/>
  <c r="B363" i="524"/>
  <c r="N362" i="524"/>
  <c r="M362" i="524"/>
  <c r="L362" i="524"/>
  <c r="K362" i="524"/>
  <c r="J362" i="524"/>
  <c r="I362" i="524"/>
  <c r="H362" i="524"/>
  <c r="G362" i="524"/>
  <c r="F362" i="524"/>
  <c r="E362" i="524"/>
  <c r="D362" i="524"/>
  <c r="C362" i="524"/>
  <c r="B362" i="524"/>
  <c r="N361" i="524"/>
  <c r="M361" i="524"/>
  <c r="L361" i="524"/>
  <c r="K361" i="524"/>
  <c r="J361" i="524"/>
  <c r="I361" i="524"/>
  <c r="H361" i="524"/>
  <c r="G361" i="524"/>
  <c r="F361" i="524"/>
  <c r="E361" i="524"/>
  <c r="D361" i="524"/>
  <c r="C361" i="524"/>
  <c r="B361" i="524"/>
  <c r="N360" i="524"/>
  <c r="M360" i="524"/>
  <c r="L360" i="524"/>
  <c r="K360" i="524"/>
  <c r="J360" i="524"/>
  <c r="I360" i="524"/>
  <c r="H360" i="524"/>
  <c r="G360" i="524"/>
  <c r="F360" i="524"/>
  <c r="E360" i="524"/>
  <c r="D360" i="524"/>
  <c r="C360" i="524"/>
  <c r="B360" i="524"/>
  <c r="N359" i="524"/>
  <c r="M359" i="524"/>
  <c r="L359" i="524"/>
  <c r="K359" i="524"/>
  <c r="J359" i="524"/>
  <c r="I359" i="524"/>
  <c r="H359" i="524"/>
  <c r="G359" i="524"/>
  <c r="F359" i="524"/>
  <c r="E359" i="524"/>
  <c r="D359" i="524"/>
  <c r="C359" i="524"/>
  <c r="B359" i="524"/>
  <c r="N358" i="524"/>
  <c r="M358" i="524"/>
  <c r="L358" i="524"/>
  <c r="K358" i="524"/>
  <c r="J358" i="524"/>
  <c r="I358" i="524"/>
  <c r="H358" i="524"/>
  <c r="G358" i="524"/>
  <c r="F358" i="524"/>
  <c r="E358" i="524"/>
  <c r="D358" i="524"/>
  <c r="C358" i="524"/>
  <c r="B358" i="524"/>
  <c r="N357" i="524"/>
  <c r="M357" i="524"/>
  <c r="L357" i="524"/>
  <c r="K357" i="524"/>
  <c r="J357" i="524"/>
  <c r="I357" i="524"/>
  <c r="H357" i="524"/>
  <c r="G357" i="524"/>
  <c r="F357" i="524"/>
  <c r="E357" i="524"/>
  <c r="D357" i="524"/>
  <c r="C357" i="524"/>
  <c r="B357" i="524"/>
  <c r="N356" i="524"/>
  <c r="M356" i="524"/>
  <c r="L356" i="524"/>
  <c r="K356" i="524"/>
  <c r="J356" i="524"/>
  <c r="I356" i="524"/>
  <c r="H356" i="524"/>
  <c r="G356" i="524"/>
  <c r="F356" i="524"/>
  <c r="E356" i="524"/>
  <c r="D356" i="524"/>
  <c r="C356" i="524"/>
  <c r="B356" i="524"/>
  <c r="N355" i="524"/>
  <c r="M355" i="524"/>
  <c r="L355" i="524"/>
  <c r="K355" i="524"/>
  <c r="J355" i="524"/>
  <c r="I355" i="524"/>
  <c r="H355" i="524"/>
  <c r="G355" i="524"/>
  <c r="F355" i="524"/>
  <c r="E355" i="524"/>
  <c r="D355" i="524"/>
  <c r="C355" i="524"/>
  <c r="B355" i="524"/>
  <c r="N354" i="524"/>
  <c r="M354" i="524"/>
  <c r="L354" i="524"/>
  <c r="K354" i="524"/>
  <c r="J354" i="524"/>
  <c r="I354" i="524"/>
  <c r="H354" i="524"/>
  <c r="G354" i="524"/>
  <c r="F354" i="524"/>
  <c r="E354" i="524"/>
  <c r="D354" i="524"/>
  <c r="C354" i="524"/>
  <c r="B354" i="524"/>
  <c r="N353" i="524"/>
  <c r="M353" i="524"/>
  <c r="L353" i="524"/>
  <c r="K353" i="524"/>
  <c r="J353" i="524"/>
  <c r="I353" i="524"/>
  <c r="H353" i="524"/>
  <c r="G353" i="524"/>
  <c r="F353" i="524"/>
  <c r="E353" i="524"/>
  <c r="D353" i="524"/>
  <c r="C353" i="524"/>
  <c r="B353" i="524"/>
  <c r="N352" i="524"/>
  <c r="M352" i="524"/>
  <c r="L352" i="524"/>
  <c r="K352" i="524"/>
  <c r="J352" i="524"/>
  <c r="I352" i="524"/>
  <c r="H352" i="524"/>
  <c r="G352" i="524"/>
  <c r="F352" i="524"/>
  <c r="E352" i="524"/>
  <c r="D352" i="524"/>
  <c r="C352" i="524"/>
  <c r="B352" i="524"/>
  <c r="N351" i="524"/>
  <c r="M351" i="524"/>
  <c r="L351" i="524"/>
  <c r="K351" i="524"/>
  <c r="J351" i="524"/>
  <c r="I351" i="524"/>
  <c r="H351" i="524"/>
  <c r="G351" i="524"/>
  <c r="F351" i="524"/>
  <c r="E351" i="524"/>
  <c r="D351" i="524"/>
  <c r="C351" i="524"/>
  <c r="B351" i="524"/>
  <c r="N350" i="524"/>
  <c r="M350" i="524"/>
  <c r="L350" i="524"/>
  <c r="K350" i="524"/>
  <c r="J350" i="524"/>
  <c r="I350" i="524"/>
  <c r="H350" i="524"/>
  <c r="G350" i="524"/>
  <c r="F350" i="524"/>
  <c r="E350" i="524"/>
  <c r="D350" i="524"/>
  <c r="C350" i="524"/>
  <c r="B350" i="524"/>
  <c r="N349" i="524"/>
  <c r="M349" i="524"/>
  <c r="L349" i="524"/>
  <c r="K349" i="524"/>
  <c r="J349" i="524"/>
  <c r="I349" i="524"/>
  <c r="H349" i="524"/>
  <c r="G349" i="524"/>
  <c r="F349" i="524"/>
  <c r="E349" i="524"/>
  <c r="D349" i="524"/>
  <c r="C349" i="524"/>
  <c r="B349" i="524"/>
  <c r="N348" i="524"/>
  <c r="M348" i="524"/>
  <c r="L348" i="524"/>
  <c r="K348" i="524"/>
  <c r="J348" i="524"/>
  <c r="I348" i="524"/>
  <c r="H348" i="524"/>
  <c r="G348" i="524"/>
  <c r="F348" i="524"/>
  <c r="E348" i="524"/>
  <c r="D348" i="524"/>
  <c r="C348" i="524"/>
  <c r="B348" i="524"/>
  <c r="N347" i="524"/>
  <c r="M347" i="524"/>
  <c r="L347" i="524"/>
  <c r="K347" i="524"/>
  <c r="J347" i="524"/>
  <c r="I347" i="524"/>
  <c r="H347" i="524"/>
  <c r="G347" i="524"/>
  <c r="F347" i="524"/>
  <c r="E347" i="524"/>
  <c r="D347" i="524"/>
  <c r="C347" i="524"/>
  <c r="B347" i="524"/>
  <c r="N346" i="524"/>
  <c r="M346" i="524"/>
  <c r="L346" i="524"/>
  <c r="K346" i="524"/>
  <c r="J346" i="524"/>
  <c r="I346" i="524"/>
  <c r="H346" i="524"/>
  <c r="G346" i="524"/>
  <c r="F346" i="524"/>
  <c r="E346" i="524"/>
  <c r="D346" i="524"/>
  <c r="C346" i="524"/>
  <c r="B346" i="524"/>
  <c r="N345" i="524"/>
  <c r="M345" i="524"/>
  <c r="L345" i="524"/>
  <c r="K345" i="524"/>
  <c r="J345" i="524"/>
  <c r="I345" i="524"/>
  <c r="H345" i="524"/>
  <c r="G345" i="524"/>
  <c r="F345" i="524"/>
  <c r="E345" i="524"/>
  <c r="D345" i="524"/>
  <c r="C345" i="524"/>
  <c r="B345" i="524"/>
  <c r="N344" i="524"/>
  <c r="M344" i="524"/>
  <c r="L344" i="524"/>
  <c r="K344" i="524"/>
  <c r="J344" i="524"/>
  <c r="I344" i="524"/>
  <c r="H344" i="524"/>
  <c r="G344" i="524"/>
  <c r="F344" i="524"/>
  <c r="E344" i="524"/>
  <c r="D344" i="524"/>
  <c r="C344" i="524"/>
  <c r="B344" i="524"/>
  <c r="N343" i="524"/>
  <c r="M343" i="524"/>
  <c r="L343" i="524"/>
  <c r="K343" i="524"/>
  <c r="J343" i="524"/>
  <c r="I343" i="524"/>
  <c r="H343" i="524"/>
  <c r="G343" i="524"/>
  <c r="F343" i="524"/>
  <c r="E343" i="524"/>
  <c r="D343" i="524"/>
  <c r="C343" i="524"/>
  <c r="B343" i="524"/>
  <c r="N342" i="524"/>
  <c r="M342" i="524"/>
  <c r="L342" i="524"/>
  <c r="K342" i="524"/>
  <c r="J342" i="524"/>
  <c r="I342" i="524"/>
  <c r="H342" i="524"/>
  <c r="G342" i="524"/>
  <c r="F342" i="524"/>
  <c r="E342" i="524"/>
  <c r="D342" i="524"/>
  <c r="C342" i="524"/>
  <c r="B342" i="524"/>
  <c r="N341" i="524"/>
  <c r="M341" i="524"/>
  <c r="L341" i="524"/>
  <c r="K341" i="524"/>
  <c r="J341" i="524"/>
  <c r="I341" i="524"/>
  <c r="H341" i="524"/>
  <c r="G341" i="524"/>
  <c r="F341" i="524"/>
  <c r="E341" i="524"/>
  <c r="D341" i="524"/>
  <c r="C341" i="524"/>
  <c r="B341" i="524"/>
  <c r="N340" i="524"/>
  <c r="M340" i="524"/>
  <c r="L340" i="524"/>
  <c r="K340" i="524"/>
  <c r="J340" i="524"/>
  <c r="I340" i="524"/>
  <c r="H340" i="524"/>
  <c r="G340" i="524"/>
  <c r="F340" i="524"/>
  <c r="E340" i="524"/>
  <c r="D340" i="524"/>
  <c r="C340" i="524"/>
  <c r="B340" i="524"/>
  <c r="N339" i="524"/>
  <c r="M339" i="524"/>
  <c r="L339" i="524"/>
  <c r="K339" i="524"/>
  <c r="J339" i="524"/>
  <c r="I339" i="524"/>
  <c r="H339" i="524"/>
  <c r="G339" i="524"/>
  <c r="F339" i="524"/>
  <c r="E339" i="524"/>
  <c r="D339" i="524"/>
  <c r="C339" i="524"/>
  <c r="B339" i="524"/>
  <c r="N338" i="524"/>
  <c r="M338" i="524"/>
  <c r="L338" i="524"/>
  <c r="K338" i="524"/>
  <c r="J338" i="524"/>
  <c r="I338" i="524"/>
  <c r="H338" i="524"/>
  <c r="G338" i="524"/>
  <c r="F338" i="524"/>
  <c r="E338" i="524"/>
  <c r="D338" i="524"/>
  <c r="C338" i="524"/>
  <c r="B338" i="524"/>
  <c r="N337" i="524"/>
  <c r="M337" i="524"/>
  <c r="L337" i="524"/>
  <c r="K337" i="524"/>
  <c r="J337" i="524"/>
  <c r="I337" i="524"/>
  <c r="H337" i="524"/>
  <c r="G337" i="524"/>
  <c r="F337" i="524"/>
  <c r="E337" i="524"/>
  <c r="D337" i="524"/>
  <c r="C337" i="524"/>
  <c r="B337" i="524"/>
  <c r="N336" i="524"/>
  <c r="M336" i="524"/>
  <c r="L336" i="524"/>
  <c r="K336" i="524"/>
  <c r="J336" i="524"/>
  <c r="I336" i="524"/>
  <c r="H336" i="524"/>
  <c r="G336" i="524"/>
  <c r="F336" i="524"/>
  <c r="E336" i="524"/>
  <c r="D336" i="524"/>
  <c r="C336" i="524"/>
  <c r="B336" i="524"/>
  <c r="N335" i="524"/>
  <c r="M335" i="524"/>
  <c r="L335" i="524"/>
  <c r="K335" i="524"/>
  <c r="J335" i="524"/>
  <c r="I335" i="524"/>
  <c r="H335" i="524"/>
  <c r="G335" i="524"/>
  <c r="F335" i="524"/>
  <c r="E335" i="524"/>
  <c r="D335" i="524"/>
  <c r="C335" i="524"/>
  <c r="B335" i="524"/>
  <c r="N334" i="524"/>
  <c r="M334" i="524"/>
  <c r="L334" i="524"/>
  <c r="K334" i="524"/>
  <c r="J334" i="524"/>
  <c r="I334" i="524"/>
  <c r="H334" i="524"/>
  <c r="G334" i="524"/>
  <c r="F334" i="524"/>
  <c r="E334" i="524"/>
  <c r="D334" i="524"/>
  <c r="C334" i="524"/>
  <c r="B334" i="524"/>
  <c r="N333" i="524"/>
  <c r="M333" i="524"/>
  <c r="L333" i="524"/>
  <c r="K333" i="524"/>
  <c r="J333" i="524"/>
  <c r="I333" i="524"/>
  <c r="H333" i="524"/>
  <c r="G333" i="524"/>
  <c r="F333" i="524"/>
  <c r="E333" i="524"/>
  <c r="D333" i="524"/>
  <c r="C333" i="524"/>
  <c r="B333" i="524"/>
  <c r="N332" i="524"/>
  <c r="M332" i="524"/>
  <c r="L332" i="524"/>
  <c r="K332" i="524"/>
  <c r="J332" i="524"/>
  <c r="I332" i="524"/>
  <c r="H332" i="524"/>
  <c r="G332" i="524"/>
  <c r="F332" i="524"/>
  <c r="E332" i="524"/>
  <c r="D332" i="524"/>
  <c r="C332" i="524"/>
  <c r="B332" i="524"/>
  <c r="N331" i="524"/>
  <c r="M331" i="524"/>
  <c r="L331" i="524"/>
  <c r="K331" i="524"/>
  <c r="J331" i="524"/>
  <c r="I331" i="524"/>
  <c r="H331" i="524"/>
  <c r="G331" i="524"/>
  <c r="F331" i="524"/>
  <c r="E331" i="524"/>
  <c r="D331" i="524"/>
  <c r="C331" i="524"/>
  <c r="B331" i="524"/>
  <c r="N330" i="524"/>
  <c r="M330" i="524"/>
  <c r="L330" i="524"/>
  <c r="K330" i="524"/>
  <c r="J330" i="524"/>
  <c r="I330" i="524"/>
  <c r="H330" i="524"/>
  <c r="G330" i="524"/>
  <c r="F330" i="524"/>
  <c r="E330" i="524"/>
  <c r="D330" i="524"/>
  <c r="C330" i="524"/>
  <c r="B330" i="524"/>
  <c r="N329" i="524"/>
  <c r="M329" i="524"/>
  <c r="L329" i="524"/>
  <c r="K329" i="524"/>
  <c r="J329" i="524"/>
  <c r="I329" i="524"/>
  <c r="H329" i="524"/>
  <c r="G329" i="524"/>
  <c r="F329" i="524"/>
  <c r="E329" i="524"/>
  <c r="D329" i="524"/>
  <c r="C329" i="524"/>
  <c r="B329" i="524"/>
  <c r="N328" i="524"/>
  <c r="M328" i="524"/>
  <c r="L328" i="524"/>
  <c r="K328" i="524"/>
  <c r="J328" i="524"/>
  <c r="I328" i="524"/>
  <c r="H328" i="524"/>
  <c r="G328" i="524"/>
  <c r="F328" i="524"/>
  <c r="E328" i="524"/>
  <c r="D328" i="524"/>
  <c r="C328" i="524"/>
  <c r="B328" i="524"/>
  <c r="N327" i="524"/>
  <c r="M327" i="524"/>
  <c r="L327" i="524"/>
  <c r="K327" i="524"/>
  <c r="J327" i="524"/>
  <c r="I327" i="524"/>
  <c r="H327" i="524"/>
  <c r="G327" i="524"/>
  <c r="F327" i="524"/>
  <c r="E327" i="524"/>
  <c r="D327" i="524"/>
  <c r="C327" i="524"/>
  <c r="B327" i="524"/>
  <c r="N326" i="524"/>
  <c r="M326" i="524"/>
  <c r="L326" i="524"/>
  <c r="K326" i="524"/>
  <c r="J326" i="524"/>
  <c r="I326" i="524"/>
  <c r="H326" i="524"/>
  <c r="G326" i="524"/>
  <c r="F326" i="524"/>
  <c r="E326" i="524"/>
  <c r="D326" i="524"/>
  <c r="C326" i="524"/>
  <c r="B326" i="524"/>
  <c r="N325" i="524"/>
  <c r="M325" i="524"/>
  <c r="L325" i="524"/>
  <c r="K325" i="524"/>
  <c r="J325" i="524"/>
  <c r="I325" i="524"/>
  <c r="H325" i="524"/>
  <c r="G325" i="524"/>
  <c r="F325" i="524"/>
  <c r="E325" i="524"/>
  <c r="D325" i="524"/>
  <c r="C325" i="524"/>
  <c r="B325" i="524"/>
  <c r="N324" i="524"/>
  <c r="M324" i="524"/>
  <c r="L324" i="524"/>
  <c r="K324" i="524"/>
  <c r="J324" i="524"/>
  <c r="I324" i="524"/>
  <c r="H324" i="524"/>
  <c r="G324" i="524"/>
  <c r="F324" i="524"/>
  <c r="E324" i="524"/>
  <c r="D324" i="524"/>
  <c r="C324" i="524"/>
  <c r="B324" i="524"/>
  <c r="N323" i="524"/>
  <c r="M323" i="524"/>
  <c r="L323" i="524"/>
  <c r="K323" i="524"/>
  <c r="J323" i="524"/>
  <c r="I323" i="524"/>
  <c r="H323" i="524"/>
  <c r="G323" i="524"/>
  <c r="F323" i="524"/>
  <c r="E323" i="524"/>
  <c r="D323" i="524"/>
  <c r="C323" i="524"/>
  <c r="B323" i="524"/>
  <c r="N322" i="524"/>
  <c r="M322" i="524"/>
  <c r="L322" i="524"/>
  <c r="K322" i="524"/>
  <c r="J322" i="524"/>
  <c r="I322" i="524"/>
  <c r="H322" i="524"/>
  <c r="G322" i="524"/>
  <c r="F322" i="524"/>
  <c r="E322" i="524"/>
  <c r="D322" i="524"/>
  <c r="C322" i="524"/>
  <c r="B322" i="524"/>
  <c r="N321" i="524"/>
  <c r="M321" i="524"/>
  <c r="L321" i="524"/>
  <c r="K321" i="524"/>
  <c r="J321" i="524"/>
  <c r="I321" i="524"/>
  <c r="H321" i="524"/>
  <c r="G321" i="524"/>
  <c r="F321" i="524"/>
  <c r="E321" i="524"/>
  <c r="D321" i="524"/>
  <c r="C321" i="524"/>
  <c r="B321" i="524"/>
  <c r="N320" i="524"/>
  <c r="M320" i="524"/>
  <c r="L320" i="524"/>
  <c r="K320" i="524"/>
  <c r="J320" i="524"/>
  <c r="I320" i="524"/>
  <c r="H320" i="524"/>
  <c r="G320" i="524"/>
  <c r="F320" i="524"/>
  <c r="E320" i="524"/>
  <c r="D320" i="524"/>
  <c r="C320" i="524"/>
  <c r="B320" i="524"/>
  <c r="N319" i="524"/>
  <c r="M319" i="524"/>
  <c r="L319" i="524"/>
  <c r="K319" i="524"/>
  <c r="J319" i="524"/>
  <c r="I319" i="524"/>
  <c r="H319" i="524"/>
  <c r="G319" i="524"/>
  <c r="F319" i="524"/>
  <c r="E319" i="524"/>
  <c r="D319" i="524"/>
  <c r="C319" i="524"/>
  <c r="B319" i="524"/>
  <c r="N318" i="524"/>
  <c r="M318" i="524"/>
  <c r="L318" i="524"/>
  <c r="K318" i="524"/>
  <c r="J318" i="524"/>
  <c r="I318" i="524"/>
  <c r="H318" i="524"/>
  <c r="G318" i="524"/>
  <c r="F318" i="524"/>
  <c r="E318" i="524"/>
  <c r="D318" i="524"/>
  <c r="C318" i="524"/>
  <c r="B318" i="524"/>
  <c r="N317" i="524"/>
  <c r="M317" i="524"/>
  <c r="L317" i="524"/>
  <c r="K317" i="524"/>
  <c r="J317" i="524"/>
  <c r="I317" i="524"/>
  <c r="H317" i="524"/>
  <c r="G317" i="524"/>
  <c r="F317" i="524"/>
  <c r="E317" i="524"/>
  <c r="D317" i="524"/>
  <c r="C317" i="524"/>
  <c r="B317" i="524"/>
  <c r="N316" i="524"/>
  <c r="M316" i="524"/>
  <c r="L316" i="524"/>
  <c r="K316" i="524"/>
  <c r="J316" i="524"/>
  <c r="I316" i="524"/>
  <c r="H316" i="524"/>
  <c r="G316" i="524"/>
  <c r="F316" i="524"/>
  <c r="E316" i="524"/>
  <c r="D316" i="524"/>
  <c r="C316" i="524"/>
  <c r="B316" i="524"/>
  <c r="N315" i="524"/>
  <c r="M315" i="524"/>
  <c r="L315" i="524"/>
  <c r="K315" i="524"/>
  <c r="J315" i="524"/>
  <c r="I315" i="524"/>
  <c r="H315" i="524"/>
  <c r="G315" i="524"/>
  <c r="F315" i="524"/>
  <c r="E315" i="524"/>
  <c r="D315" i="524"/>
  <c r="C315" i="524"/>
  <c r="B315" i="524"/>
  <c r="N314" i="524"/>
  <c r="M314" i="524"/>
  <c r="L314" i="524"/>
  <c r="K314" i="524"/>
  <c r="J314" i="524"/>
  <c r="I314" i="524"/>
  <c r="H314" i="524"/>
  <c r="G314" i="524"/>
  <c r="F314" i="524"/>
  <c r="E314" i="524"/>
  <c r="D314" i="524"/>
  <c r="C314" i="524"/>
  <c r="B314" i="524"/>
  <c r="N313" i="524"/>
  <c r="M313" i="524"/>
  <c r="L313" i="524"/>
  <c r="K313" i="524"/>
  <c r="J313" i="524"/>
  <c r="I313" i="524"/>
  <c r="H313" i="524"/>
  <c r="G313" i="524"/>
  <c r="F313" i="524"/>
  <c r="E313" i="524"/>
  <c r="D313" i="524"/>
  <c r="C313" i="524"/>
  <c r="B313" i="524"/>
  <c r="N312" i="524"/>
  <c r="M312" i="524"/>
  <c r="L312" i="524"/>
  <c r="K312" i="524"/>
  <c r="J312" i="524"/>
  <c r="I312" i="524"/>
  <c r="H312" i="524"/>
  <c r="G312" i="524"/>
  <c r="F312" i="524"/>
  <c r="E312" i="524"/>
  <c r="D312" i="524"/>
  <c r="C312" i="524"/>
  <c r="B312" i="524"/>
  <c r="N311" i="524"/>
  <c r="M311" i="524"/>
  <c r="L311" i="524"/>
  <c r="K311" i="524"/>
  <c r="J311" i="524"/>
  <c r="I311" i="524"/>
  <c r="H311" i="524"/>
  <c r="G311" i="524"/>
  <c r="F311" i="524"/>
  <c r="E311" i="524"/>
  <c r="D311" i="524"/>
  <c r="C311" i="524"/>
  <c r="B311" i="524"/>
  <c r="N310" i="524"/>
  <c r="M310" i="524"/>
  <c r="L310" i="524"/>
  <c r="K310" i="524"/>
  <c r="J310" i="524"/>
  <c r="I310" i="524"/>
  <c r="H310" i="524"/>
  <c r="G310" i="524"/>
  <c r="F310" i="524"/>
  <c r="E310" i="524"/>
  <c r="D310" i="524"/>
  <c r="C310" i="524"/>
  <c r="B310" i="524"/>
  <c r="N309" i="524"/>
  <c r="M309" i="524"/>
  <c r="L309" i="524"/>
  <c r="K309" i="524"/>
  <c r="J309" i="524"/>
  <c r="I309" i="524"/>
  <c r="H309" i="524"/>
  <c r="G309" i="524"/>
  <c r="F309" i="524"/>
  <c r="E309" i="524"/>
  <c r="D309" i="524"/>
  <c r="C309" i="524"/>
  <c r="B309" i="524"/>
  <c r="N308" i="524"/>
  <c r="M308" i="524"/>
  <c r="L308" i="524"/>
  <c r="K308" i="524"/>
  <c r="J308" i="524"/>
  <c r="I308" i="524"/>
  <c r="H308" i="524"/>
  <c r="G308" i="524"/>
  <c r="F308" i="524"/>
  <c r="E308" i="524"/>
  <c r="D308" i="524"/>
  <c r="C308" i="524"/>
  <c r="B308" i="524"/>
  <c r="N307" i="524"/>
  <c r="M307" i="524"/>
  <c r="L307" i="524"/>
  <c r="K307" i="524"/>
  <c r="J307" i="524"/>
  <c r="I307" i="524"/>
  <c r="H307" i="524"/>
  <c r="G307" i="524"/>
  <c r="F307" i="524"/>
  <c r="E307" i="524"/>
  <c r="D307" i="524"/>
  <c r="C307" i="524"/>
  <c r="B307" i="524"/>
  <c r="N306" i="524"/>
  <c r="M306" i="524"/>
  <c r="L306" i="524"/>
  <c r="K306" i="524"/>
  <c r="J306" i="524"/>
  <c r="I306" i="524"/>
  <c r="H306" i="524"/>
  <c r="G306" i="524"/>
  <c r="F306" i="524"/>
  <c r="E306" i="524"/>
  <c r="D306" i="524"/>
  <c r="C306" i="524"/>
  <c r="B306" i="524"/>
  <c r="N305" i="524"/>
  <c r="M305" i="524"/>
  <c r="L305" i="524"/>
  <c r="K305" i="524"/>
  <c r="J305" i="524"/>
  <c r="I305" i="524"/>
  <c r="H305" i="524"/>
  <c r="G305" i="524"/>
  <c r="F305" i="524"/>
  <c r="E305" i="524"/>
  <c r="D305" i="524"/>
  <c r="C305" i="524"/>
  <c r="B305" i="524"/>
  <c r="N304" i="524"/>
  <c r="M304" i="524"/>
  <c r="L304" i="524"/>
  <c r="K304" i="524"/>
  <c r="J304" i="524"/>
  <c r="I304" i="524"/>
  <c r="H304" i="524"/>
  <c r="G304" i="524"/>
  <c r="F304" i="524"/>
  <c r="E304" i="524"/>
  <c r="D304" i="524"/>
  <c r="C304" i="524"/>
  <c r="B304" i="524"/>
  <c r="N303" i="524"/>
  <c r="M303" i="524"/>
  <c r="L303" i="524"/>
  <c r="K303" i="524"/>
  <c r="J303" i="524"/>
  <c r="I303" i="524"/>
  <c r="H303" i="524"/>
  <c r="G303" i="524"/>
  <c r="F303" i="524"/>
  <c r="E303" i="524"/>
  <c r="D303" i="524"/>
  <c r="C303" i="524"/>
  <c r="B303" i="524"/>
  <c r="N302" i="524"/>
  <c r="M302" i="524"/>
  <c r="L302" i="524"/>
  <c r="K302" i="524"/>
  <c r="J302" i="524"/>
  <c r="I302" i="524"/>
  <c r="H302" i="524"/>
  <c r="G302" i="524"/>
  <c r="F302" i="524"/>
  <c r="E302" i="524"/>
  <c r="D302" i="524"/>
  <c r="C302" i="524"/>
  <c r="B302" i="524"/>
  <c r="N301" i="524"/>
  <c r="M301" i="524"/>
  <c r="L301" i="524"/>
  <c r="K301" i="524"/>
  <c r="J301" i="524"/>
  <c r="I301" i="524"/>
  <c r="H301" i="524"/>
  <c r="G301" i="524"/>
  <c r="F301" i="524"/>
  <c r="E301" i="524"/>
  <c r="D301" i="524"/>
  <c r="C301" i="524"/>
  <c r="B301" i="524"/>
  <c r="N300" i="524"/>
  <c r="M300" i="524"/>
  <c r="L300" i="524"/>
  <c r="K300" i="524"/>
  <c r="J300" i="524"/>
  <c r="I300" i="524"/>
  <c r="H300" i="524"/>
  <c r="G300" i="524"/>
  <c r="F300" i="524"/>
  <c r="E300" i="524"/>
  <c r="D300" i="524"/>
  <c r="C300" i="524"/>
  <c r="B300" i="524"/>
  <c r="N299" i="524"/>
  <c r="M299" i="524"/>
  <c r="L299" i="524"/>
  <c r="K299" i="524"/>
  <c r="J299" i="524"/>
  <c r="I299" i="524"/>
  <c r="H299" i="524"/>
  <c r="G299" i="524"/>
  <c r="F299" i="524"/>
  <c r="E299" i="524"/>
  <c r="D299" i="524"/>
  <c r="C299" i="524"/>
  <c r="B299" i="524"/>
  <c r="N298" i="524"/>
  <c r="M298" i="524"/>
  <c r="L298" i="524"/>
  <c r="K298" i="524"/>
  <c r="J298" i="524"/>
  <c r="I298" i="524"/>
  <c r="H298" i="524"/>
  <c r="G298" i="524"/>
  <c r="F298" i="524"/>
  <c r="E298" i="524"/>
  <c r="D298" i="524"/>
  <c r="C298" i="524"/>
  <c r="B298" i="524"/>
  <c r="N297" i="524"/>
  <c r="M297" i="524"/>
  <c r="L297" i="524"/>
  <c r="K297" i="524"/>
  <c r="J297" i="524"/>
  <c r="I297" i="524"/>
  <c r="H297" i="524"/>
  <c r="G297" i="524"/>
  <c r="F297" i="524"/>
  <c r="E297" i="524"/>
  <c r="D297" i="524"/>
  <c r="C297" i="524"/>
  <c r="B297" i="524"/>
  <c r="N296" i="524"/>
  <c r="M296" i="524"/>
  <c r="L296" i="524"/>
  <c r="K296" i="524"/>
  <c r="J296" i="524"/>
  <c r="I296" i="524"/>
  <c r="H296" i="524"/>
  <c r="G296" i="524"/>
  <c r="F296" i="524"/>
  <c r="E296" i="524"/>
  <c r="D296" i="524"/>
  <c r="C296" i="524"/>
  <c r="B296" i="524"/>
  <c r="N295" i="524"/>
  <c r="M295" i="524"/>
  <c r="L295" i="524"/>
  <c r="K295" i="524"/>
  <c r="J295" i="524"/>
  <c r="I295" i="524"/>
  <c r="H295" i="524"/>
  <c r="G295" i="524"/>
  <c r="F295" i="524"/>
  <c r="E295" i="524"/>
  <c r="D295" i="524"/>
  <c r="C295" i="524"/>
  <c r="B295" i="524"/>
  <c r="N294" i="524"/>
  <c r="M294" i="524"/>
  <c r="L294" i="524"/>
  <c r="K294" i="524"/>
  <c r="J294" i="524"/>
  <c r="I294" i="524"/>
  <c r="H294" i="524"/>
  <c r="G294" i="524"/>
  <c r="F294" i="524"/>
  <c r="E294" i="524"/>
  <c r="D294" i="524"/>
  <c r="C294" i="524"/>
  <c r="B294" i="524"/>
  <c r="N293" i="524"/>
  <c r="M293" i="524"/>
  <c r="L293" i="524"/>
  <c r="K293" i="524"/>
  <c r="J293" i="524"/>
  <c r="I293" i="524"/>
  <c r="H293" i="524"/>
  <c r="G293" i="524"/>
  <c r="F293" i="524"/>
  <c r="E293" i="524"/>
  <c r="D293" i="524"/>
  <c r="C293" i="524"/>
  <c r="B293" i="524"/>
  <c r="N292" i="524"/>
  <c r="M292" i="524"/>
  <c r="L292" i="524"/>
  <c r="K292" i="524"/>
  <c r="J292" i="524"/>
  <c r="I292" i="524"/>
  <c r="H292" i="524"/>
  <c r="G292" i="524"/>
  <c r="F292" i="524"/>
  <c r="E292" i="524"/>
  <c r="D292" i="524"/>
  <c r="C292" i="524"/>
  <c r="B292" i="524"/>
  <c r="N291" i="524"/>
  <c r="M291" i="524"/>
  <c r="L291" i="524"/>
  <c r="K291" i="524"/>
  <c r="J291" i="524"/>
  <c r="I291" i="524"/>
  <c r="H291" i="524"/>
  <c r="G291" i="524"/>
  <c r="F291" i="524"/>
  <c r="E291" i="524"/>
  <c r="D291" i="524"/>
  <c r="C291" i="524"/>
  <c r="B291" i="524"/>
  <c r="N290" i="524"/>
  <c r="M290" i="524"/>
  <c r="L290" i="524"/>
  <c r="K290" i="524"/>
  <c r="J290" i="524"/>
  <c r="I290" i="524"/>
  <c r="H290" i="524"/>
  <c r="G290" i="524"/>
  <c r="F290" i="524"/>
  <c r="E290" i="524"/>
  <c r="D290" i="524"/>
  <c r="C290" i="524"/>
  <c r="B290" i="524"/>
  <c r="N289" i="524"/>
  <c r="M289" i="524"/>
  <c r="L289" i="524"/>
  <c r="K289" i="524"/>
  <c r="J289" i="524"/>
  <c r="I289" i="524"/>
  <c r="H289" i="524"/>
  <c r="G289" i="524"/>
  <c r="F289" i="524"/>
  <c r="E289" i="524"/>
  <c r="D289" i="524"/>
  <c r="C289" i="524"/>
  <c r="B289" i="524"/>
  <c r="N288" i="524"/>
  <c r="M288" i="524"/>
  <c r="L288" i="524"/>
  <c r="K288" i="524"/>
  <c r="J288" i="524"/>
  <c r="I288" i="524"/>
  <c r="H288" i="524"/>
  <c r="G288" i="524"/>
  <c r="F288" i="524"/>
  <c r="E288" i="524"/>
  <c r="D288" i="524"/>
  <c r="C288" i="524"/>
  <c r="B288" i="524"/>
  <c r="N287" i="524"/>
  <c r="M287" i="524"/>
  <c r="L287" i="524"/>
  <c r="K287" i="524"/>
  <c r="J287" i="524"/>
  <c r="I287" i="524"/>
  <c r="H287" i="524"/>
  <c r="G287" i="524"/>
  <c r="F287" i="524"/>
  <c r="E287" i="524"/>
  <c r="D287" i="524"/>
  <c r="C287" i="524"/>
  <c r="B287" i="524"/>
  <c r="N286" i="524"/>
  <c r="M286" i="524"/>
  <c r="L286" i="524"/>
  <c r="K286" i="524"/>
  <c r="J286" i="524"/>
  <c r="I286" i="524"/>
  <c r="H286" i="524"/>
  <c r="G286" i="524"/>
  <c r="F286" i="524"/>
  <c r="E286" i="524"/>
  <c r="D286" i="524"/>
  <c r="C286" i="524"/>
  <c r="B286" i="524"/>
  <c r="N285" i="524"/>
  <c r="M285" i="524"/>
  <c r="L285" i="524"/>
  <c r="K285" i="524"/>
  <c r="J285" i="524"/>
  <c r="I285" i="524"/>
  <c r="H285" i="524"/>
  <c r="G285" i="524"/>
  <c r="F285" i="524"/>
  <c r="E285" i="524"/>
  <c r="D285" i="524"/>
  <c r="C285" i="524"/>
  <c r="B285" i="524"/>
  <c r="N284" i="524"/>
  <c r="M284" i="524"/>
  <c r="L284" i="524"/>
  <c r="K284" i="524"/>
  <c r="J284" i="524"/>
  <c r="I284" i="524"/>
  <c r="H284" i="524"/>
  <c r="G284" i="524"/>
  <c r="F284" i="524"/>
  <c r="E284" i="524"/>
  <c r="D284" i="524"/>
  <c r="C284" i="524"/>
  <c r="B284" i="524"/>
  <c r="N283" i="524"/>
  <c r="M283" i="524"/>
  <c r="L283" i="524"/>
  <c r="K283" i="524"/>
  <c r="J283" i="524"/>
  <c r="I283" i="524"/>
  <c r="H283" i="524"/>
  <c r="G283" i="524"/>
  <c r="F283" i="524"/>
  <c r="E283" i="524"/>
  <c r="D283" i="524"/>
  <c r="C283" i="524"/>
  <c r="B283" i="524"/>
  <c r="N282" i="524"/>
  <c r="M282" i="524"/>
  <c r="L282" i="524"/>
  <c r="K282" i="524"/>
  <c r="J282" i="524"/>
  <c r="I282" i="524"/>
  <c r="H282" i="524"/>
  <c r="G282" i="524"/>
  <c r="F282" i="524"/>
  <c r="E282" i="524"/>
  <c r="D282" i="524"/>
  <c r="C282" i="524"/>
  <c r="B282" i="524"/>
  <c r="N281" i="524"/>
  <c r="M281" i="524"/>
  <c r="L281" i="524"/>
  <c r="K281" i="524"/>
  <c r="J281" i="524"/>
  <c r="I281" i="524"/>
  <c r="H281" i="524"/>
  <c r="G281" i="524"/>
  <c r="F281" i="524"/>
  <c r="E281" i="524"/>
  <c r="D281" i="524"/>
  <c r="C281" i="524"/>
  <c r="B281" i="524"/>
  <c r="N280" i="524"/>
  <c r="M280" i="524"/>
  <c r="L280" i="524"/>
  <c r="K280" i="524"/>
  <c r="J280" i="524"/>
  <c r="I280" i="524"/>
  <c r="H280" i="524"/>
  <c r="G280" i="524"/>
  <c r="F280" i="524"/>
  <c r="E280" i="524"/>
  <c r="D280" i="524"/>
  <c r="C280" i="524"/>
  <c r="B280" i="524"/>
  <c r="N279" i="524"/>
  <c r="M279" i="524"/>
  <c r="L279" i="524"/>
  <c r="K279" i="524"/>
  <c r="J279" i="524"/>
  <c r="I279" i="524"/>
  <c r="H279" i="524"/>
  <c r="G279" i="524"/>
  <c r="F279" i="524"/>
  <c r="E279" i="524"/>
  <c r="D279" i="524"/>
  <c r="C279" i="524"/>
  <c r="B279" i="524"/>
  <c r="N278" i="524"/>
  <c r="M278" i="524"/>
  <c r="L278" i="524"/>
  <c r="K278" i="524"/>
  <c r="J278" i="524"/>
  <c r="I278" i="524"/>
  <c r="H278" i="524"/>
  <c r="G278" i="524"/>
  <c r="F278" i="524"/>
  <c r="E278" i="524"/>
  <c r="D278" i="524"/>
  <c r="C278" i="524"/>
  <c r="B278" i="524"/>
  <c r="N277" i="524"/>
  <c r="M277" i="524"/>
  <c r="L277" i="524"/>
  <c r="K277" i="524"/>
  <c r="J277" i="524"/>
  <c r="I277" i="524"/>
  <c r="H277" i="524"/>
  <c r="G277" i="524"/>
  <c r="F277" i="524"/>
  <c r="E277" i="524"/>
  <c r="D277" i="524"/>
  <c r="C277" i="524"/>
  <c r="B277" i="524"/>
  <c r="N276" i="524"/>
  <c r="M276" i="524"/>
  <c r="L276" i="524"/>
  <c r="K276" i="524"/>
  <c r="J276" i="524"/>
  <c r="I276" i="524"/>
  <c r="H276" i="524"/>
  <c r="G276" i="524"/>
  <c r="F276" i="524"/>
  <c r="E276" i="524"/>
  <c r="D276" i="524"/>
  <c r="C276" i="524"/>
  <c r="B276" i="524"/>
  <c r="N275" i="524"/>
  <c r="M275" i="524"/>
  <c r="L275" i="524"/>
  <c r="K275" i="524"/>
  <c r="J275" i="524"/>
  <c r="I275" i="524"/>
  <c r="H275" i="524"/>
  <c r="G275" i="524"/>
  <c r="F275" i="524"/>
  <c r="E275" i="524"/>
  <c r="D275" i="524"/>
  <c r="C275" i="524"/>
  <c r="B275" i="524"/>
  <c r="N274" i="524"/>
  <c r="M274" i="524"/>
  <c r="L274" i="524"/>
  <c r="K274" i="524"/>
  <c r="J274" i="524"/>
  <c r="I274" i="524"/>
  <c r="H274" i="524"/>
  <c r="G274" i="524"/>
  <c r="F274" i="524"/>
  <c r="E274" i="524"/>
  <c r="D274" i="524"/>
  <c r="C274" i="524"/>
  <c r="B274" i="524"/>
  <c r="N273" i="524"/>
  <c r="M273" i="524"/>
  <c r="L273" i="524"/>
  <c r="K273" i="524"/>
  <c r="J273" i="524"/>
  <c r="I273" i="524"/>
  <c r="H273" i="524"/>
  <c r="G273" i="524"/>
  <c r="F273" i="524"/>
  <c r="E273" i="524"/>
  <c r="D273" i="524"/>
  <c r="C273" i="524"/>
  <c r="B273" i="524"/>
  <c r="N272" i="524"/>
  <c r="M272" i="524"/>
  <c r="L272" i="524"/>
  <c r="K272" i="524"/>
  <c r="J272" i="524"/>
  <c r="I272" i="524"/>
  <c r="H272" i="524"/>
  <c r="G272" i="524"/>
  <c r="F272" i="524"/>
  <c r="E272" i="524"/>
  <c r="D272" i="524"/>
  <c r="C272" i="524"/>
  <c r="B272" i="524"/>
  <c r="N271" i="524"/>
  <c r="M271" i="524"/>
  <c r="L271" i="524"/>
  <c r="K271" i="524"/>
  <c r="J271" i="524"/>
  <c r="I271" i="524"/>
  <c r="H271" i="524"/>
  <c r="G271" i="524"/>
  <c r="F271" i="524"/>
  <c r="E271" i="524"/>
  <c r="D271" i="524"/>
  <c r="C271" i="524"/>
  <c r="B271" i="524"/>
  <c r="N270" i="524"/>
  <c r="M270" i="524"/>
  <c r="L270" i="524"/>
  <c r="K270" i="524"/>
  <c r="J270" i="524"/>
  <c r="I270" i="524"/>
  <c r="H270" i="524"/>
  <c r="G270" i="524"/>
  <c r="F270" i="524"/>
  <c r="E270" i="524"/>
  <c r="D270" i="524"/>
  <c r="C270" i="524"/>
  <c r="B270" i="524"/>
  <c r="N269" i="524"/>
  <c r="M269" i="524"/>
  <c r="L269" i="524"/>
  <c r="K269" i="524"/>
  <c r="J269" i="524"/>
  <c r="I269" i="524"/>
  <c r="H269" i="524"/>
  <c r="G269" i="524"/>
  <c r="F269" i="524"/>
  <c r="E269" i="524"/>
  <c r="D269" i="524"/>
  <c r="C269" i="524"/>
  <c r="B269" i="524"/>
  <c r="N268" i="524"/>
  <c r="M268" i="524"/>
  <c r="L268" i="524"/>
  <c r="K268" i="524"/>
  <c r="J268" i="524"/>
  <c r="I268" i="524"/>
  <c r="H268" i="524"/>
  <c r="G268" i="524"/>
  <c r="F268" i="524"/>
  <c r="E268" i="524"/>
  <c r="D268" i="524"/>
  <c r="C268" i="524"/>
  <c r="B268" i="524"/>
  <c r="N267" i="524"/>
  <c r="M267" i="524"/>
  <c r="L267" i="524"/>
  <c r="K267" i="524"/>
  <c r="J267" i="524"/>
  <c r="I267" i="524"/>
  <c r="H267" i="524"/>
  <c r="G267" i="524"/>
  <c r="F267" i="524"/>
  <c r="E267" i="524"/>
  <c r="D267" i="524"/>
  <c r="C267" i="524"/>
  <c r="B267" i="524"/>
  <c r="N266" i="524"/>
  <c r="M266" i="524"/>
  <c r="L266" i="524"/>
  <c r="K266" i="524"/>
  <c r="J266" i="524"/>
  <c r="I266" i="524"/>
  <c r="H266" i="524"/>
  <c r="G266" i="524"/>
  <c r="F266" i="524"/>
  <c r="E266" i="524"/>
  <c r="D266" i="524"/>
  <c r="C266" i="524"/>
  <c r="B266" i="524"/>
  <c r="N265" i="524"/>
  <c r="M265" i="524"/>
  <c r="L265" i="524"/>
  <c r="K265" i="524"/>
  <c r="J265" i="524"/>
  <c r="I265" i="524"/>
  <c r="H265" i="524"/>
  <c r="G265" i="524"/>
  <c r="F265" i="524"/>
  <c r="E265" i="524"/>
  <c r="D265" i="524"/>
  <c r="C265" i="524"/>
  <c r="B265" i="524"/>
  <c r="N264" i="524"/>
  <c r="M264" i="524"/>
  <c r="L264" i="524"/>
  <c r="K264" i="524"/>
  <c r="J264" i="524"/>
  <c r="I264" i="524"/>
  <c r="H264" i="524"/>
  <c r="G264" i="524"/>
  <c r="F264" i="524"/>
  <c r="E264" i="524"/>
  <c r="D264" i="524"/>
  <c r="C264" i="524"/>
  <c r="B264" i="524"/>
  <c r="N263" i="524"/>
  <c r="M263" i="524"/>
  <c r="L263" i="524"/>
  <c r="K263" i="524"/>
  <c r="J263" i="524"/>
  <c r="I263" i="524"/>
  <c r="H263" i="524"/>
  <c r="G263" i="524"/>
  <c r="F263" i="524"/>
  <c r="E263" i="524"/>
  <c r="D263" i="524"/>
  <c r="C263" i="524"/>
  <c r="B263" i="524"/>
  <c r="N262" i="524"/>
  <c r="M262" i="524"/>
  <c r="L262" i="524"/>
  <c r="K262" i="524"/>
  <c r="J262" i="524"/>
  <c r="I262" i="524"/>
  <c r="H262" i="524"/>
  <c r="G262" i="524"/>
  <c r="F262" i="524"/>
  <c r="E262" i="524"/>
  <c r="D262" i="524"/>
  <c r="C262" i="524"/>
  <c r="B262" i="524"/>
  <c r="N261" i="524"/>
  <c r="M261" i="524"/>
  <c r="L261" i="524"/>
  <c r="K261" i="524"/>
  <c r="J261" i="524"/>
  <c r="I261" i="524"/>
  <c r="H261" i="524"/>
  <c r="G261" i="524"/>
  <c r="F261" i="524"/>
  <c r="E261" i="524"/>
  <c r="D261" i="524"/>
  <c r="C261" i="524"/>
  <c r="B261" i="524"/>
  <c r="N260" i="524"/>
  <c r="M260" i="524"/>
  <c r="L260" i="524"/>
  <c r="K260" i="524"/>
  <c r="J260" i="524"/>
  <c r="I260" i="524"/>
  <c r="H260" i="524"/>
  <c r="G260" i="524"/>
  <c r="F260" i="524"/>
  <c r="E260" i="524"/>
  <c r="D260" i="524"/>
  <c r="C260" i="524"/>
  <c r="B260" i="524"/>
  <c r="N259" i="524"/>
  <c r="M259" i="524"/>
  <c r="L259" i="524"/>
  <c r="K259" i="524"/>
  <c r="J259" i="524"/>
  <c r="I259" i="524"/>
  <c r="H259" i="524"/>
  <c r="G259" i="524"/>
  <c r="F259" i="524"/>
  <c r="E259" i="524"/>
  <c r="D259" i="524"/>
  <c r="C259" i="524"/>
  <c r="B259" i="524"/>
  <c r="N258" i="524"/>
  <c r="M258" i="524"/>
  <c r="L258" i="524"/>
  <c r="K258" i="524"/>
  <c r="J258" i="524"/>
  <c r="I258" i="524"/>
  <c r="H258" i="524"/>
  <c r="G258" i="524"/>
  <c r="F258" i="524"/>
  <c r="E258" i="524"/>
  <c r="D258" i="524"/>
  <c r="C258" i="524"/>
  <c r="B258" i="524"/>
  <c r="N257" i="524"/>
  <c r="M257" i="524"/>
  <c r="L257" i="524"/>
  <c r="K257" i="524"/>
  <c r="J257" i="524"/>
  <c r="I257" i="524"/>
  <c r="H257" i="524"/>
  <c r="G257" i="524"/>
  <c r="F257" i="524"/>
  <c r="E257" i="524"/>
  <c r="D257" i="524"/>
  <c r="C257" i="524"/>
  <c r="B257" i="524"/>
  <c r="N256" i="524"/>
  <c r="M256" i="524"/>
  <c r="L256" i="524"/>
  <c r="K256" i="524"/>
  <c r="J256" i="524"/>
  <c r="I256" i="524"/>
  <c r="H256" i="524"/>
  <c r="G256" i="524"/>
  <c r="F256" i="524"/>
  <c r="E256" i="524"/>
  <c r="D256" i="524"/>
  <c r="C256" i="524"/>
  <c r="B256" i="524"/>
  <c r="N255" i="524"/>
  <c r="M255" i="524"/>
  <c r="L255" i="524"/>
  <c r="K255" i="524"/>
  <c r="J255" i="524"/>
  <c r="I255" i="524"/>
  <c r="H255" i="524"/>
  <c r="G255" i="524"/>
  <c r="F255" i="524"/>
  <c r="E255" i="524"/>
  <c r="D255" i="524"/>
  <c r="C255" i="524"/>
  <c r="B255" i="524"/>
  <c r="N254" i="524"/>
  <c r="M254" i="524"/>
  <c r="L254" i="524"/>
  <c r="K254" i="524"/>
  <c r="J254" i="524"/>
  <c r="I254" i="524"/>
  <c r="H254" i="524"/>
  <c r="G254" i="524"/>
  <c r="F254" i="524"/>
  <c r="E254" i="524"/>
  <c r="D254" i="524"/>
  <c r="C254" i="524"/>
  <c r="B254" i="524"/>
  <c r="N253" i="524"/>
  <c r="M253" i="524"/>
  <c r="L253" i="524"/>
  <c r="K253" i="524"/>
  <c r="J253" i="524"/>
  <c r="I253" i="524"/>
  <c r="H253" i="524"/>
  <c r="G253" i="524"/>
  <c r="F253" i="524"/>
  <c r="E253" i="524"/>
  <c r="D253" i="524"/>
  <c r="C253" i="524"/>
  <c r="B253" i="524"/>
  <c r="N252" i="524"/>
  <c r="M252" i="524"/>
  <c r="L252" i="524"/>
  <c r="K252" i="524"/>
  <c r="J252" i="524"/>
  <c r="I252" i="524"/>
  <c r="H252" i="524"/>
  <c r="G252" i="524"/>
  <c r="F252" i="524"/>
  <c r="E252" i="524"/>
  <c r="D252" i="524"/>
  <c r="C252" i="524"/>
  <c r="B252" i="524"/>
  <c r="N251" i="524"/>
  <c r="M251" i="524"/>
  <c r="L251" i="524"/>
  <c r="K251" i="524"/>
  <c r="J251" i="524"/>
  <c r="I251" i="524"/>
  <c r="H251" i="524"/>
  <c r="G251" i="524"/>
  <c r="F251" i="524"/>
  <c r="E251" i="524"/>
  <c r="D251" i="524"/>
  <c r="C251" i="524"/>
  <c r="B251" i="524"/>
  <c r="N250" i="524"/>
  <c r="M250" i="524"/>
  <c r="L250" i="524"/>
  <c r="K250" i="524"/>
  <c r="J250" i="524"/>
  <c r="I250" i="524"/>
  <c r="H250" i="524"/>
  <c r="G250" i="524"/>
  <c r="F250" i="524"/>
  <c r="E250" i="524"/>
  <c r="D250" i="524"/>
  <c r="C250" i="524"/>
  <c r="B250" i="524"/>
  <c r="N249" i="524"/>
  <c r="M249" i="524"/>
  <c r="L249" i="524"/>
  <c r="K249" i="524"/>
  <c r="J249" i="524"/>
  <c r="I249" i="524"/>
  <c r="H249" i="524"/>
  <c r="G249" i="524"/>
  <c r="F249" i="524"/>
  <c r="E249" i="524"/>
  <c r="D249" i="524"/>
  <c r="C249" i="524"/>
  <c r="B249" i="524"/>
  <c r="N248" i="524"/>
  <c r="M248" i="524"/>
  <c r="L248" i="524"/>
  <c r="K248" i="524"/>
  <c r="J248" i="524"/>
  <c r="I248" i="524"/>
  <c r="H248" i="524"/>
  <c r="G248" i="524"/>
  <c r="F248" i="524"/>
  <c r="E248" i="524"/>
  <c r="D248" i="524"/>
  <c r="C248" i="524"/>
  <c r="B248" i="524"/>
  <c r="N247" i="524"/>
  <c r="M247" i="524"/>
  <c r="L247" i="524"/>
  <c r="K247" i="524"/>
  <c r="J247" i="524"/>
  <c r="I247" i="524"/>
  <c r="H247" i="524"/>
  <c r="G247" i="524"/>
  <c r="F247" i="524"/>
  <c r="E247" i="524"/>
  <c r="D247" i="524"/>
  <c r="C247" i="524"/>
  <c r="B247" i="524"/>
  <c r="N246" i="524"/>
  <c r="M246" i="524"/>
  <c r="L246" i="524"/>
  <c r="K246" i="524"/>
  <c r="J246" i="524"/>
  <c r="I246" i="524"/>
  <c r="H246" i="524"/>
  <c r="G246" i="524"/>
  <c r="F246" i="524"/>
  <c r="E246" i="524"/>
  <c r="D246" i="524"/>
  <c r="C246" i="524"/>
  <c r="B246" i="524"/>
  <c r="N245" i="524"/>
  <c r="M245" i="524"/>
  <c r="L245" i="524"/>
  <c r="K245" i="524"/>
  <c r="J245" i="524"/>
  <c r="I245" i="524"/>
  <c r="H245" i="524"/>
  <c r="G245" i="524"/>
  <c r="F245" i="524"/>
  <c r="E245" i="524"/>
  <c r="D245" i="524"/>
  <c r="C245" i="524"/>
  <c r="B245" i="524"/>
  <c r="N244" i="524"/>
  <c r="M244" i="524"/>
  <c r="L244" i="524"/>
  <c r="K244" i="524"/>
  <c r="J244" i="524"/>
  <c r="I244" i="524"/>
  <c r="H244" i="524"/>
  <c r="G244" i="524"/>
  <c r="F244" i="524"/>
  <c r="E244" i="524"/>
  <c r="D244" i="524"/>
  <c r="C244" i="524"/>
  <c r="B244" i="524"/>
  <c r="N243" i="524"/>
  <c r="M243" i="524"/>
  <c r="L243" i="524"/>
  <c r="K243" i="524"/>
  <c r="J243" i="524"/>
  <c r="I243" i="524"/>
  <c r="H243" i="524"/>
  <c r="G243" i="524"/>
  <c r="F243" i="524"/>
  <c r="E243" i="524"/>
  <c r="D243" i="524"/>
  <c r="C243" i="524"/>
  <c r="B243" i="524"/>
  <c r="N242" i="524"/>
  <c r="M242" i="524"/>
  <c r="L242" i="524"/>
  <c r="K242" i="524"/>
  <c r="J242" i="524"/>
  <c r="I242" i="524"/>
  <c r="H242" i="524"/>
  <c r="G242" i="524"/>
  <c r="F242" i="524"/>
  <c r="E242" i="524"/>
  <c r="D242" i="524"/>
  <c r="C242" i="524"/>
  <c r="B242" i="524"/>
  <c r="N241" i="524"/>
  <c r="M241" i="524"/>
  <c r="L241" i="524"/>
  <c r="K241" i="524"/>
  <c r="J241" i="524"/>
  <c r="I241" i="524"/>
  <c r="H241" i="524"/>
  <c r="G241" i="524"/>
  <c r="F241" i="524"/>
  <c r="E241" i="524"/>
  <c r="D241" i="524"/>
  <c r="C241" i="524"/>
  <c r="B241" i="524"/>
  <c r="N240" i="524"/>
  <c r="M240" i="524"/>
  <c r="L240" i="524"/>
  <c r="K240" i="524"/>
  <c r="J240" i="524"/>
  <c r="I240" i="524"/>
  <c r="H240" i="524"/>
  <c r="G240" i="524"/>
  <c r="F240" i="524"/>
  <c r="E240" i="524"/>
  <c r="D240" i="524"/>
  <c r="C240" i="524"/>
  <c r="B240" i="524"/>
  <c r="N239" i="524"/>
  <c r="M239" i="524"/>
  <c r="L239" i="524"/>
  <c r="K239" i="524"/>
  <c r="J239" i="524"/>
  <c r="I239" i="524"/>
  <c r="H239" i="524"/>
  <c r="G239" i="524"/>
  <c r="F239" i="524"/>
  <c r="E239" i="524"/>
  <c r="D239" i="524"/>
  <c r="C239" i="524"/>
  <c r="B239" i="524"/>
  <c r="N238" i="524"/>
  <c r="M238" i="524"/>
  <c r="L238" i="524"/>
  <c r="K238" i="524"/>
  <c r="J238" i="524"/>
  <c r="I238" i="524"/>
  <c r="H238" i="524"/>
  <c r="G238" i="524"/>
  <c r="F238" i="524"/>
  <c r="E238" i="524"/>
  <c r="D238" i="524"/>
  <c r="C238" i="524"/>
  <c r="B238" i="524"/>
  <c r="N237" i="524"/>
  <c r="M237" i="524"/>
  <c r="L237" i="524"/>
  <c r="K237" i="524"/>
  <c r="J237" i="524"/>
  <c r="I237" i="524"/>
  <c r="H237" i="524"/>
  <c r="G237" i="524"/>
  <c r="F237" i="524"/>
  <c r="E237" i="524"/>
  <c r="D237" i="524"/>
  <c r="C237" i="524"/>
  <c r="B237" i="524"/>
  <c r="N236" i="524"/>
  <c r="M236" i="524"/>
  <c r="L236" i="524"/>
  <c r="K236" i="524"/>
  <c r="J236" i="524"/>
  <c r="I236" i="524"/>
  <c r="H236" i="524"/>
  <c r="G236" i="524"/>
  <c r="F236" i="524"/>
  <c r="E236" i="524"/>
  <c r="D236" i="524"/>
  <c r="C236" i="524"/>
  <c r="B236" i="524"/>
  <c r="N235" i="524"/>
  <c r="M235" i="524"/>
  <c r="L235" i="524"/>
  <c r="K235" i="524"/>
  <c r="J235" i="524"/>
  <c r="I235" i="524"/>
  <c r="H235" i="524"/>
  <c r="G235" i="524"/>
  <c r="F235" i="524"/>
  <c r="E235" i="524"/>
  <c r="D235" i="524"/>
  <c r="C235" i="524"/>
  <c r="B235" i="524"/>
  <c r="N234" i="524"/>
  <c r="M234" i="524"/>
  <c r="L234" i="524"/>
  <c r="K234" i="524"/>
  <c r="J234" i="524"/>
  <c r="I234" i="524"/>
  <c r="H234" i="524"/>
  <c r="G234" i="524"/>
  <c r="F234" i="524"/>
  <c r="E234" i="524"/>
  <c r="D234" i="524"/>
  <c r="C234" i="524"/>
  <c r="B234" i="524"/>
  <c r="N233" i="524"/>
  <c r="M233" i="524"/>
  <c r="L233" i="524"/>
  <c r="K233" i="524"/>
  <c r="J233" i="524"/>
  <c r="I233" i="524"/>
  <c r="H233" i="524"/>
  <c r="G233" i="524"/>
  <c r="F233" i="524"/>
  <c r="E233" i="524"/>
  <c r="D233" i="524"/>
  <c r="C233" i="524"/>
  <c r="B233" i="524"/>
  <c r="N232" i="524"/>
  <c r="M232" i="524"/>
  <c r="L232" i="524"/>
  <c r="K232" i="524"/>
  <c r="J232" i="524"/>
  <c r="I232" i="524"/>
  <c r="H232" i="524"/>
  <c r="G232" i="524"/>
  <c r="F232" i="524"/>
  <c r="E232" i="524"/>
  <c r="D232" i="524"/>
  <c r="C232" i="524"/>
  <c r="B232" i="524"/>
  <c r="N231" i="524"/>
  <c r="M231" i="524"/>
  <c r="L231" i="524"/>
  <c r="K231" i="524"/>
  <c r="J231" i="524"/>
  <c r="I231" i="524"/>
  <c r="H231" i="524"/>
  <c r="G231" i="524"/>
  <c r="F231" i="524"/>
  <c r="E231" i="524"/>
  <c r="D231" i="524"/>
  <c r="C231" i="524"/>
  <c r="B231" i="524"/>
  <c r="N230" i="524"/>
  <c r="M230" i="524"/>
  <c r="L230" i="524"/>
  <c r="K230" i="524"/>
  <c r="J230" i="524"/>
  <c r="I230" i="524"/>
  <c r="H230" i="524"/>
  <c r="G230" i="524"/>
  <c r="F230" i="524"/>
  <c r="E230" i="524"/>
  <c r="D230" i="524"/>
  <c r="C230" i="524"/>
  <c r="B230" i="524"/>
  <c r="N229" i="524"/>
  <c r="M229" i="524"/>
  <c r="L229" i="524"/>
  <c r="K229" i="524"/>
  <c r="J229" i="524"/>
  <c r="I229" i="524"/>
  <c r="H229" i="524"/>
  <c r="G229" i="524"/>
  <c r="F229" i="524"/>
  <c r="E229" i="524"/>
  <c r="D229" i="524"/>
  <c r="C229" i="524"/>
  <c r="B229" i="524"/>
  <c r="N228" i="524"/>
  <c r="M228" i="524"/>
  <c r="L228" i="524"/>
  <c r="K228" i="524"/>
  <c r="J228" i="524"/>
  <c r="I228" i="524"/>
  <c r="H228" i="524"/>
  <c r="G228" i="524"/>
  <c r="F228" i="524"/>
  <c r="E228" i="524"/>
  <c r="D228" i="524"/>
  <c r="C228" i="524"/>
  <c r="B228" i="524"/>
  <c r="N227" i="524"/>
  <c r="M227" i="524"/>
  <c r="L227" i="524"/>
  <c r="K227" i="524"/>
  <c r="J227" i="524"/>
  <c r="I227" i="524"/>
  <c r="H227" i="524"/>
  <c r="G227" i="524"/>
  <c r="F227" i="524"/>
  <c r="E227" i="524"/>
  <c r="D227" i="524"/>
  <c r="C227" i="524"/>
  <c r="B227" i="524"/>
  <c r="N226" i="524"/>
  <c r="M226" i="524"/>
  <c r="L226" i="524"/>
  <c r="K226" i="524"/>
  <c r="J226" i="524"/>
  <c r="I226" i="524"/>
  <c r="H226" i="524"/>
  <c r="G226" i="524"/>
  <c r="F226" i="524"/>
  <c r="E226" i="524"/>
  <c r="D226" i="524"/>
  <c r="C226" i="524"/>
  <c r="B226" i="524"/>
  <c r="N225" i="524"/>
  <c r="M225" i="524"/>
  <c r="L225" i="524"/>
  <c r="K225" i="524"/>
  <c r="J225" i="524"/>
  <c r="I225" i="524"/>
  <c r="H225" i="524"/>
  <c r="G225" i="524"/>
  <c r="F225" i="524"/>
  <c r="E225" i="524"/>
  <c r="D225" i="524"/>
  <c r="C225" i="524"/>
  <c r="B225" i="524"/>
  <c r="N224" i="524"/>
  <c r="M224" i="524"/>
  <c r="L224" i="524"/>
  <c r="K224" i="524"/>
  <c r="J224" i="524"/>
  <c r="I224" i="524"/>
  <c r="H224" i="524"/>
  <c r="G224" i="524"/>
  <c r="F224" i="524"/>
  <c r="E224" i="524"/>
  <c r="D224" i="524"/>
  <c r="C224" i="524"/>
  <c r="B224" i="524"/>
  <c r="N223" i="524"/>
  <c r="M223" i="524"/>
  <c r="L223" i="524"/>
  <c r="K223" i="524"/>
  <c r="J223" i="524"/>
  <c r="I223" i="524"/>
  <c r="H223" i="524"/>
  <c r="G223" i="524"/>
  <c r="F223" i="524"/>
  <c r="E223" i="524"/>
  <c r="D223" i="524"/>
  <c r="C223" i="524"/>
  <c r="B223" i="524"/>
  <c r="N222" i="524"/>
  <c r="M222" i="524"/>
  <c r="L222" i="524"/>
  <c r="K222" i="524"/>
  <c r="J222" i="524"/>
  <c r="I222" i="524"/>
  <c r="H222" i="524"/>
  <c r="G222" i="524"/>
  <c r="F222" i="524"/>
  <c r="E222" i="524"/>
  <c r="D222" i="524"/>
  <c r="C222" i="524"/>
  <c r="B222" i="524"/>
  <c r="N221" i="524"/>
  <c r="M221" i="524"/>
  <c r="L221" i="524"/>
  <c r="K221" i="524"/>
  <c r="J221" i="524"/>
  <c r="I221" i="524"/>
  <c r="H221" i="524"/>
  <c r="G221" i="524"/>
  <c r="F221" i="524"/>
  <c r="E221" i="524"/>
  <c r="D221" i="524"/>
  <c r="C221" i="524"/>
  <c r="B221" i="524"/>
  <c r="N220" i="524"/>
  <c r="M220" i="524"/>
  <c r="L220" i="524"/>
  <c r="K220" i="524"/>
  <c r="J220" i="524"/>
  <c r="I220" i="524"/>
  <c r="H220" i="524"/>
  <c r="G220" i="524"/>
  <c r="F220" i="524"/>
  <c r="E220" i="524"/>
  <c r="D220" i="524"/>
  <c r="C220" i="524"/>
  <c r="B220" i="524"/>
  <c r="N219" i="524"/>
  <c r="M219" i="524"/>
  <c r="L219" i="524"/>
  <c r="K219" i="524"/>
  <c r="J219" i="524"/>
  <c r="I219" i="524"/>
  <c r="H219" i="524"/>
  <c r="G219" i="524"/>
  <c r="F219" i="524"/>
  <c r="E219" i="524"/>
  <c r="D219" i="524"/>
  <c r="C219" i="524"/>
  <c r="B219" i="524"/>
  <c r="N218" i="524"/>
  <c r="M218" i="524"/>
  <c r="L218" i="524"/>
  <c r="K218" i="524"/>
  <c r="J218" i="524"/>
  <c r="I218" i="524"/>
  <c r="H218" i="524"/>
  <c r="G218" i="524"/>
  <c r="F218" i="524"/>
  <c r="E218" i="524"/>
  <c r="D218" i="524"/>
  <c r="C218" i="524"/>
  <c r="B218" i="524"/>
  <c r="N217" i="524"/>
  <c r="M217" i="524"/>
  <c r="L217" i="524"/>
  <c r="K217" i="524"/>
  <c r="J217" i="524"/>
  <c r="I217" i="524"/>
  <c r="H217" i="524"/>
  <c r="G217" i="524"/>
  <c r="F217" i="524"/>
  <c r="E217" i="524"/>
  <c r="D217" i="524"/>
  <c r="C217" i="524"/>
  <c r="B217" i="524"/>
  <c r="N216" i="524"/>
  <c r="M216" i="524"/>
  <c r="L216" i="524"/>
  <c r="K216" i="524"/>
  <c r="J216" i="524"/>
  <c r="I216" i="524"/>
  <c r="H216" i="524"/>
  <c r="G216" i="524"/>
  <c r="F216" i="524"/>
  <c r="E216" i="524"/>
  <c r="D216" i="524"/>
  <c r="C216" i="524"/>
  <c r="B216" i="524"/>
  <c r="N215" i="524"/>
  <c r="M215" i="524"/>
  <c r="L215" i="524"/>
  <c r="K215" i="524"/>
  <c r="J215" i="524"/>
  <c r="I215" i="524"/>
  <c r="H215" i="524"/>
  <c r="G215" i="524"/>
  <c r="F215" i="524"/>
  <c r="E215" i="524"/>
  <c r="D215" i="524"/>
  <c r="C215" i="524"/>
  <c r="B215" i="524"/>
  <c r="N214" i="524"/>
  <c r="M214" i="524"/>
  <c r="L214" i="524"/>
  <c r="K214" i="524"/>
  <c r="J214" i="524"/>
  <c r="I214" i="524"/>
  <c r="H214" i="524"/>
  <c r="G214" i="524"/>
  <c r="F214" i="524"/>
  <c r="E214" i="524"/>
  <c r="D214" i="524"/>
  <c r="C214" i="524"/>
  <c r="B214" i="524"/>
  <c r="N213" i="524"/>
  <c r="M213" i="524"/>
  <c r="L213" i="524"/>
  <c r="K213" i="524"/>
  <c r="J213" i="524"/>
  <c r="I213" i="524"/>
  <c r="H213" i="524"/>
  <c r="G213" i="524"/>
  <c r="F213" i="524"/>
  <c r="E213" i="524"/>
  <c r="D213" i="524"/>
  <c r="C213" i="524"/>
  <c r="B213" i="524"/>
  <c r="N212" i="524"/>
  <c r="M212" i="524"/>
  <c r="L212" i="524"/>
  <c r="K212" i="524"/>
  <c r="J212" i="524"/>
  <c r="I212" i="524"/>
  <c r="H212" i="524"/>
  <c r="G212" i="524"/>
  <c r="F212" i="524"/>
  <c r="E212" i="524"/>
  <c r="D212" i="524"/>
  <c r="C212" i="524"/>
  <c r="B212" i="524"/>
  <c r="N211" i="524"/>
  <c r="M211" i="524"/>
  <c r="L211" i="524"/>
  <c r="K211" i="524"/>
  <c r="J211" i="524"/>
  <c r="I211" i="524"/>
  <c r="H211" i="524"/>
  <c r="G211" i="524"/>
  <c r="F211" i="524"/>
  <c r="E211" i="524"/>
  <c r="D211" i="524"/>
  <c r="C211" i="524"/>
  <c r="B211" i="524"/>
  <c r="N210" i="524"/>
  <c r="M210" i="524"/>
  <c r="L210" i="524"/>
  <c r="K210" i="524"/>
  <c r="J210" i="524"/>
  <c r="I210" i="524"/>
  <c r="H210" i="524"/>
  <c r="G210" i="524"/>
  <c r="F210" i="524"/>
  <c r="E210" i="524"/>
  <c r="D210" i="524"/>
  <c r="C210" i="524"/>
  <c r="B210" i="524"/>
  <c r="N209" i="524"/>
  <c r="M209" i="524"/>
  <c r="L209" i="524"/>
  <c r="K209" i="524"/>
  <c r="J209" i="524"/>
  <c r="I209" i="524"/>
  <c r="H209" i="524"/>
  <c r="G209" i="524"/>
  <c r="F209" i="524"/>
  <c r="E209" i="524"/>
  <c r="D209" i="524"/>
  <c r="C209" i="524"/>
  <c r="B209" i="524"/>
  <c r="N208" i="524"/>
  <c r="M208" i="524"/>
  <c r="L208" i="524"/>
  <c r="K208" i="524"/>
  <c r="J208" i="524"/>
  <c r="I208" i="524"/>
  <c r="H208" i="524"/>
  <c r="G208" i="524"/>
  <c r="F208" i="524"/>
  <c r="E208" i="524"/>
  <c r="D208" i="524"/>
  <c r="C208" i="524"/>
  <c r="B208" i="524"/>
  <c r="N207" i="524"/>
  <c r="M207" i="524"/>
  <c r="L207" i="524"/>
  <c r="K207" i="524"/>
  <c r="J207" i="524"/>
  <c r="I207" i="524"/>
  <c r="H207" i="524"/>
  <c r="G207" i="524"/>
  <c r="F207" i="524"/>
  <c r="E207" i="524"/>
  <c r="D207" i="524"/>
  <c r="C207" i="524"/>
  <c r="B207" i="524"/>
  <c r="N206" i="524"/>
  <c r="M206" i="524"/>
  <c r="L206" i="524"/>
  <c r="K206" i="524"/>
  <c r="J206" i="524"/>
  <c r="I206" i="524"/>
  <c r="H206" i="524"/>
  <c r="G206" i="524"/>
  <c r="F206" i="524"/>
  <c r="E206" i="524"/>
  <c r="D206" i="524"/>
  <c r="C206" i="524"/>
  <c r="B206" i="524"/>
  <c r="N205" i="524"/>
  <c r="M205" i="524"/>
  <c r="L205" i="524"/>
  <c r="K205" i="524"/>
  <c r="J205" i="524"/>
  <c r="I205" i="524"/>
  <c r="H205" i="524"/>
  <c r="G205" i="524"/>
  <c r="F205" i="524"/>
  <c r="E205" i="524"/>
  <c r="D205" i="524"/>
  <c r="C205" i="524"/>
  <c r="B205" i="524"/>
  <c r="N204" i="524"/>
  <c r="M204" i="524"/>
  <c r="L204" i="524"/>
  <c r="K204" i="524"/>
  <c r="J204" i="524"/>
  <c r="I204" i="524"/>
  <c r="H204" i="524"/>
  <c r="G204" i="524"/>
  <c r="F204" i="524"/>
  <c r="E204" i="524"/>
  <c r="D204" i="524"/>
  <c r="C204" i="524"/>
  <c r="B204" i="524"/>
  <c r="N203" i="524"/>
  <c r="M203" i="524"/>
  <c r="L203" i="524"/>
  <c r="K203" i="524"/>
  <c r="J203" i="524"/>
  <c r="I203" i="524"/>
  <c r="H203" i="524"/>
  <c r="G203" i="524"/>
  <c r="F203" i="524"/>
  <c r="E203" i="524"/>
  <c r="D203" i="524"/>
  <c r="C203" i="524"/>
  <c r="B203" i="524"/>
  <c r="N202" i="524"/>
  <c r="M202" i="524"/>
  <c r="L202" i="524"/>
  <c r="K202" i="524"/>
  <c r="J202" i="524"/>
  <c r="I202" i="524"/>
  <c r="H202" i="524"/>
  <c r="G202" i="524"/>
  <c r="F202" i="524"/>
  <c r="E202" i="524"/>
  <c r="D202" i="524"/>
  <c r="C202" i="524"/>
  <c r="B202" i="524"/>
  <c r="N201" i="524"/>
  <c r="M201" i="524"/>
  <c r="L201" i="524"/>
  <c r="K201" i="524"/>
  <c r="J201" i="524"/>
  <c r="I201" i="524"/>
  <c r="H201" i="524"/>
  <c r="G201" i="524"/>
  <c r="F201" i="524"/>
  <c r="E201" i="524"/>
  <c r="D201" i="524"/>
  <c r="C201" i="524"/>
  <c r="B201" i="524"/>
  <c r="N200" i="524"/>
  <c r="M200" i="524"/>
  <c r="L200" i="524"/>
  <c r="K200" i="524"/>
  <c r="J200" i="524"/>
  <c r="I200" i="524"/>
  <c r="H200" i="524"/>
  <c r="G200" i="524"/>
  <c r="F200" i="524"/>
  <c r="E200" i="524"/>
  <c r="D200" i="524"/>
  <c r="C200" i="524"/>
  <c r="B200" i="524"/>
  <c r="N199" i="524"/>
  <c r="M199" i="524"/>
  <c r="L199" i="524"/>
  <c r="K199" i="524"/>
  <c r="J199" i="524"/>
  <c r="I199" i="524"/>
  <c r="H199" i="524"/>
  <c r="G199" i="524"/>
  <c r="F199" i="524"/>
  <c r="E199" i="524"/>
  <c r="D199" i="524"/>
  <c r="C199" i="524"/>
  <c r="B199" i="524"/>
  <c r="N198" i="524"/>
  <c r="M198" i="524"/>
  <c r="L198" i="524"/>
  <c r="K198" i="524"/>
  <c r="J198" i="524"/>
  <c r="I198" i="524"/>
  <c r="H198" i="524"/>
  <c r="G198" i="524"/>
  <c r="F198" i="524"/>
  <c r="E198" i="524"/>
  <c r="D198" i="524"/>
  <c r="C198" i="524"/>
  <c r="B198" i="524"/>
  <c r="N197" i="524"/>
  <c r="M197" i="524"/>
  <c r="L197" i="524"/>
  <c r="K197" i="524"/>
  <c r="J197" i="524"/>
  <c r="I197" i="524"/>
  <c r="H197" i="524"/>
  <c r="G197" i="524"/>
  <c r="F197" i="524"/>
  <c r="E197" i="524"/>
  <c r="D197" i="524"/>
  <c r="C197" i="524"/>
  <c r="B197" i="524"/>
  <c r="N196" i="524"/>
  <c r="M196" i="524"/>
  <c r="L196" i="524"/>
  <c r="K196" i="524"/>
  <c r="J196" i="524"/>
  <c r="I196" i="524"/>
  <c r="H196" i="524"/>
  <c r="G196" i="524"/>
  <c r="F196" i="524"/>
  <c r="E196" i="524"/>
  <c r="D196" i="524"/>
  <c r="C196" i="524"/>
  <c r="B196" i="524"/>
  <c r="N195" i="524"/>
  <c r="M195" i="524"/>
  <c r="L195" i="524"/>
  <c r="K195" i="524"/>
  <c r="J195" i="524"/>
  <c r="I195" i="524"/>
  <c r="H195" i="524"/>
  <c r="G195" i="524"/>
  <c r="F195" i="524"/>
  <c r="E195" i="524"/>
  <c r="D195" i="524"/>
  <c r="C195" i="524"/>
  <c r="B195" i="524"/>
  <c r="N194" i="524"/>
  <c r="M194" i="524"/>
  <c r="L194" i="524"/>
  <c r="K194" i="524"/>
  <c r="J194" i="524"/>
  <c r="I194" i="524"/>
  <c r="H194" i="524"/>
  <c r="G194" i="524"/>
  <c r="F194" i="524"/>
  <c r="E194" i="524"/>
  <c r="D194" i="524"/>
  <c r="C194" i="524"/>
  <c r="B194" i="524"/>
  <c r="N193" i="524"/>
  <c r="M193" i="524"/>
  <c r="L193" i="524"/>
  <c r="K193" i="524"/>
  <c r="J193" i="524"/>
  <c r="I193" i="524"/>
  <c r="H193" i="524"/>
  <c r="G193" i="524"/>
  <c r="F193" i="524"/>
  <c r="E193" i="524"/>
  <c r="D193" i="524"/>
  <c r="C193" i="524"/>
  <c r="B193" i="524"/>
  <c r="N192" i="524"/>
  <c r="M192" i="524"/>
  <c r="L192" i="524"/>
  <c r="K192" i="524"/>
  <c r="J192" i="524"/>
  <c r="I192" i="524"/>
  <c r="H192" i="524"/>
  <c r="G192" i="524"/>
  <c r="F192" i="524"/>
  <c r="E192" i="524"/>
  <c r="D192" i="524"/>
  <c r="C192" i="524"/>
  <c r="B192" i="524"/>
  <c r="N191" i="524"/>
  <c r="M191" i="524"/>
  <c r="L191" i="524"/>
  <c r="K191" i="524"/>
  <c r="J191" i="524"/>
  <c r="I191" i="524"/>
  <c r="H191" i="524"/>
  <c r="G191" i="524"/>
  <c r="F191" i="524"/>
  <c r="E191" i="524"/>
  <c r="D191" i="524"/>
  <c r="C191" i="524"/>
  <c r="B191" i="524"/>
  <c r="N190" i="524"/>
  <c r="M190" i="524"/>
  <c r="L190" i="524"/>
  <c r="K190" i="524"/>
  <c r="J190" i="524"/>
  <c r="I190" i="524"/>
  <c r="H190" i="524"/>
  <c r="G190" i="524"/>
  <c r="F190" i="524"/>
  <c r="E190" i="524"/>
  <c r="D190" i="524"/>
  <c r="C190" i="524"/>
  <c r="B190" i="524"/>
  <c r="N189" i="524"/>
  <c r="M189" i="524"/>
  <c r="L189" i="524"/>
  <c r="K189" i="524"/>
  <c r="J189" i="524"/>
  <c r="I189" i="524"/>
  <c r="H189" i="524"/>
  <c r="G189" i="524"/>
  <c r="F189" i="524"/>
  <c r="E189" i="524"/>
  <c r="D189" i="524"/>
  <c r="C189" i="524"/>
  <c r="B189" i="524"/>
  <c r="N188" i="524"/>
  <c r="M188" i="524"/>
  <c r="L188" i="524"/>
  <c r="K188" i="524"/>
  <c r="J188" i="524"/>
  <c r="I188" i="524"/>
  <c r="H188" i="524"/>
  <c r="G188" i="524"/>
  <c r="F188" i="524"/>
  <c r="E188" i="524"/>
  <c r="D188" i="524"/>
  <c r="C188" i="524"/>
  <c r="B188" i="524"/>
  <c r="N187" i="524"/>
  <c r="M187" i="524"/>
  <c r="L187" i="524"/>
  <c r="K187" i="524"/>
  <c r="J187" i="524"/>
  <c r="I187" i="524"/>
  <c r="H187" i="524"/>
  <c r="G187" i="524"/>
  <c r="F187" i="524"/>
  <c r="E187" i="524"/>
  <c r="D187" i="524"/>
  <c r="C187" i="524"/>
  <c r="B187" i="524"/>
  <c r="N186" i="524"/>
  <c r="M186" i="524"/>
  <c r="L186" i="524"/>
  <c r="K186" i="524"/>
  <c r="J186" i="524"/>
  <c r="I186" i="524"/>
  <c r="H186" i="524"/>
  <c r="G186" i="524"/>
  <c r="F186" i="524"/>
  <c r="E186" i="524"/>
  <c r="D186" i="524"/>
  <c r="C186" i="524"/>
  <c r="B186" i="524"/>
  <c r="N185" i="524"/>
  <c r="M185" i="524"/>
  <c r="L185" i="524"/>
  <c r="K185" i="524"/>
  <c r="J185" i="524"/>
  <c r="I185" i="524"/>
  <c r="H185" i="524"/>
  <c r="G185" i="524"/>
  <c r="F185" i="524"/>
  <c r="E185" i="524"/>
  <c r="D185" i="524"/>
  <c r="C185" i="524"/>
  <c r="B185" i="524"/>
  <c r="N184" i="524"/>
  <c r="M184" i="524"/>
  <c r="L184" i="524"/>
  <c r="K184" i="524"/>
  <c r="J184" i="524"/>
  <c r="I184" i="524"/>
  <c r="H184" i="524"/>
  <c r="G184" i="524"/>
  <c r="F184" i="524"/>
  <c r="E184" i="524"/>
  <c r="D184" i="524"/>
  <c r="C184" i="524"/>
  <c r="B184" i="524"/>
  <c r="N183" i="524"/>
  <c r="M183" i="524"/>
  <c r="L183" i="524"/>
  <c r="K183" i="524"/>
  <c r="J183" i="524"/>
  <c r="I183" i="524"/>
  <c r="H183" i="524"/>
  <c r="G183" i="524"/>
  <c r="F183" i="524"/>
  <c r="E183" i="524"/>
  <c r="D183" i="524"/>
  <c r="C183" i="524"/>
  <c r="B183" i="524"/>
  <c r="N182" i="524"/>
  <c r="M182" i="524"/>
  <c r="L182" i="524"/>
  <c r="K182" i="524"/>
  <c r="J182" i="524"/>
  <c r="I182" i="524"/>
  <c r="H182" i="524"/>
  <c r="G182" i="524"/>
  <c r="F182" i="524"/>
  <c r="E182" i="524"/>
  <c r="D182" i="524"/>
  <c r="C182" i="524"/>
  <c r="B182" i="524"/>
  <c r="N181" i="524"/>
  <c r="M181" i="524"/>
  <c r="L181" i="524"/>
  <c r="K181" i="524"/>
  <c r="J181" i="524"/>
  <c r="I181" i="524"/>
  <c r="H181" i="524"/>
  <c r="G181" i="524"/>
  <c r="F181" i="524"/>
  <c r="E181" i="524"/>
  <c r="D181" i="524"/>
  <c r="C181" i="524"/>
  <c r="B181" i="524"/>
  <c r="N180" i="524"/>
  <c r="M180" i="524"/>
  <c r="L180" i="524"/>
  <c r="K180" i="524"/>
  <c r="J180" i="524"/>
  <c r="I180" i="524"/>
  <c r="H180" i="524"/>
  <c r="G180" i="524"/>
  <c r="F180" i="524"/>
  <c r="E180" i="524"/>
  <c r="D180" i="524"/>
  <c r="C180" i="524"/>
  <c r="B180" i="524"/>
  <c r="N179" i="524"/>
  <c r="M179" i="524"/>
  <c r="L179" i="524"/>
  <c r="K179" i="524"/>
  <c r="J179" i="524"/>
  <c r="I179" i="524"/>
  <c r="H179" i="524"/>
  <c r="G179" i="524"/>
  <c r="F179" i="524"/>
  <c r="E179" i="524"/>
  <c r="D179" i="524"/>
  <c r="C179" i="524"/>
  <c r="B179" i="524"/>
  <c r="N178" i="524"/>
  <c r="M178" i="524"/>
  <c r="L178" i="524"/>
  <c r="K178" i="524"/>
  <c r="J178" i="524"/>
  <c r="I178" i="524"/>
  <c r="H178" i="524"/>
  <c r="G178" i="524"/>
  <c r="F178" i="524"/>
  <c r="E178" i="524"/>
  <c r="D178" i="524"/>
  <c r="C178" i="524"/>
  <c r="B178" i="524"/>
  <c r="N177" i="524"/>
  <c r="M177" i="524"/>
  <c r="L177" i="524"/>
  <c r="K177" i="524"/>
  <c r="J177" i="524"/>
  <c r="I177" i="524"/>
  <c r="H177" i="524"/>
  <c r="G177" i="524"/>
  <c r="F177" i="524"/>
  <c r="E177" i="524"/>
  <c r="D177" i="524"/>
  <c r="C177" i="524"/>
  <c r="B177" i="524"/>
  <c r="N176" i="524"/>
  <c r="M176" i="524"/>
  <c r="L176" i="524"/>
  <c r="K176" i="524"/>
  <c r="J176" i="524"/>
  <c r="I176" i="524"/>
  <c r="H176" i="524"/>
  <c r="G176" i="524"/>
  <c r="F176" i="524"/>
  <c r="E176" i="524"/>
  <c r="D176" i="524"/>
  <c r="C176" i="524"/>
  <c r="B176" i="524"/>
  <c r="N175" i="524"/>
  <c r="M175" i="524"/>
  <c r="L175" i="524"/>
  <c r="K175" i="524"/>
  <c r="J175" i="524"/>
  <c r="I175" i="524"/>
  <c r="H175" i="524"/>
  <c r="G175" i="524"/>
  <c r="F175" i="524"/>
  <c r="E175" i="524"/>
  <c r="D175" i="524"/>
  <c r="C175" i="524"/>
  <c r="B175" i="524"/>
  <c r="N174" i="524"/>
  <c r="M174" i="524"/>
  <c r="L174" i="524"/>
  <c r="K174" i="524"/>
  <c r="J174" i="524"/>
  <c r="I174" i="524"/>
  <c r="H174" i="524"/>
  <c r="G174" i="524"/>
  <c r="F174" i="524"/>
  <c r="E174" i="524"/>
  <c r="D174" i="524"/>
  <c r="C174" i="524"/>
  <c r="B174" i="524"/>
  <c r="N173" i="524"/>
  <c r="M173" i="524"/>
  <c r="L173" i="524"/>
  <c r="K173" i="524"/>
  <c r="J173" i="524"/>
  <c r="I173" i="524"/>
  <c r="H173" i="524"/>
  <c r="G173" i="524"/>
  <c r="F173" i="524"/>
  <c r="E173" i="524"/>
  <c r="D173" i="524"/>
  <c r="C173" i="524"/>
  <c r="B173" i="524"/>
  <c r="N172" i="524"/>
  <c r="M172" i="524"/>
  <c r="L172" i="524"/>
  <c r="K172" i="524"/>
  <c r="J172" i="524"/>
  <c r="I172" i="524"/>
  <c r="H172" i="524"/>
  <c r="G172" i="524"/>
  <c r="F172" i="524"/>
  <c r="E172" i="524"/>
  <c r="D172" i="524"/>
  <c r="C172" i="524"/>
  <c r="B172" i="524"/>
  <c r="N171" i="524"/>
  <c r="M171" i="524"/>
  <c r="L171" i="524"/>
  <c r="K171" i="524"/>
  <c r="J171" i="524"/>
  <c r="I171" i="524"/>
  <c r="H171" i="524"/>
  <c r="G171" i="524"/>
  <c r="F171" i="524"/>
  <c r="E171" i="524"/>
  <c r="D171" i="524"/>
  <c r="C171" i="524"/>
  <c r="B171" i="524"/>
  <c r="N170" i="524"/>
  <c r="M170" i="524"/>
  <c r="L170" i="524"/>
  <c r="K170" i="524"/>
  <c r="J170" i="524"/>
  <c r="I170" i="524"/>
  <c r="H170" i="524"/>
  <c r="G170" i="524"/>
  <c r="F170" i="524"/>
  <c r="E170" i="524"/>
  <c r="D170" i="524"/>
  <c r="C170" i="524"/>
  <c r="B170" i="524"/>
  <c r="N169" i="524"/>
  <c r="M169" i="524"/>
  <c r="L169" i="524"/>
  <c r="K169" i="524"/>
  <c r="J169" i="524"/>
  <c r="I169" i="524"/>
  <c r="H169" i="524"/>
  <c r="G169" i="524"/>
  <c r="F169" i="524"/>
  <c r="E169" i="524"/>
  <c r="D169" i="524"/>
  <c r="C169" i="524"/>
  <c r="B169" i="524"/>
  <c r="N168" i="524"/>
  <c r="M168" i="524"/>
  <c r="L168" i="524"/>
  <c r="K168" i="524"/>
  <c r="J168" i="524"/>
  <c r="I168" i="524"/>
  <c r="H168" i="524"/>
  <c r="G168" i="524"/>
  <c r="F168" i="524"/>
  <c r="E168" i="524"/>
  <c r="D168" i="524"/>
  <c r="C168" i="524"/>
  <c r="B168" i="524"/>
  <c r="N167" i="524"/>
  <c r="M167" i="524"/>
  <c r="L167" i="524"/>
  <c r="K167" i="524"/>
  <c r="J167" i="524"/>
  <c r="I167" i="524"/>
  <c r="H167" i="524"/>
  <c r="G167" i="524"/>
  <c r="F167" i="524"/>
  <c r="E167" i="524"/>
  <c r="D167" i="524"/>
  <c r="C167" i="524"/>
  <c r="B167" i="524"/>
  <c r="N166" i="524"/>
  <c r="M166" i="524"/>
  <c r="L166" i="524"/>
  <c r="K166" i="524"/>
  <c r="J166" i="524"/>
  <c r="I166" i="524"/>
  <c r="H166" i="524"/>
  <c r="G166" i="524"/>
  <c r="F166" i="524"/>
  <c r="E166" i="524"/>
  <c r="D166" i="524"/>
  <c r="C166" i="524"/>
  <c r="B166" i="524"/>
  <c r="N165" i="524"/>
  <c r="M165" i="524"/>
  <c r="L165" i="524"/>
  <c r="K165" i="524"/>
  <c r="J165" i="524"/>
  <c r="I165" i="524"/>
  <c r="H165" i="524"/>
  <c r="G165" i="524"/>
  <c r="F165" i="524"/>
  <c r="E165" i="524"/>
  <c r="D165" i="524"/>
  <c r="C165" i="524"/>
  <c r="B165" i="524"/>
  <c r="N164" i="524"/>
  <c r="M164" i="524"/>
  <c r="L164" i="524"/>
  <c r="K164" i="524"/>
  <c r="J164" i="524"/>
  <c r="I164" i="524"/>
  <c r="H164" i="524"/>
  <c r="G164" i="524"/>
  <c r="F164" i="524"/>
  <c r="E164" i="524"/>
  <c r="D164" i="524"/>
  <c r="C164" i="524"/>
  <c r="B164" i="524"/>
  <c r="N163" i="524"/>
  <c r="M163" i="524"/>
  <c r="L163" i="524"/>
  <c r="K163" i="524"/>
  <c r="J163" i="524"/>
  <c r="I163" i="524"/>
  <c r="H163" i="524"/>
  <c r="G163" i="524"/>
  <c r="F163" i="524"/>
  <c r="E163" i="524"/>
  <c r="D163" i="524"/>
  <c r="C163" i="524"/>
  <c r="B163" i="524"/>
  <c r="N162" i="524"/>
  <c r="M162" i="524"/>
  <c r="L162" i="524"/>
  <c r="K162" i="524"/>
  <c r="J162" i="524"/>
  <c r="I162" i="524"/>
  <c r="H162" i="524"/>
  <c r="G162" i="524"/>
  <c r="F162" i="524"/>
  <c r="E162" i="524"/>
  <c r="D162" i="524"/>
  <c r="C162" i="524"/>
  <c r="B162" i="524"/>
  <c r="N161" i="524"/>
  <c r="M161" i="524"/>
  <c r="L161" i="524"/>
  <c r="K161" i="524"/>
  <c r="J161" i="524"/>
  <c r="I161" i="524"/>
  <c r="H161" i="524"/>
  <c r="G161" i="524"/>
  <c r="F161" i="524"/>
  <c r="E161" i="524"/>
  <c r="D161" i="524"/>
  <c r="C161" i="524"/>
  <c r="B161" i="524"/>
  <c r="N160" i="524"/>
  <c r="M160" i="524"/>
  <c r="L160" i="524"/>
  <c r="K160" i="524"/>
  <c r="J160" i="524"/>
  <c r="I160" i="524"/>
  <c r="H160" i="524"/>
  <c r="G160" i="524"/>
  <c r="F160" i="524"/>
  <c r="E160" i="524"/>
  <c r="D160" i="524"/>
  <c r="C160" i="524"/>
  <c r="B160" i="524"/>
  <c r="N159" i="524"/>
  <c r="M159" i="524"/>
  <c r="L159" i="524"/>
  <c r="K159" i="524"/>
  <c r="J159" i="524"/>
  <c r="I159" i="524"/>
  <c r="H159" i="524"/>
  <c r="G159" i="524"/>
  <c r="F159" i="524"/>
  <c r="E159" i="524"/>
  <c r="D159" i="524"/>
  <c r="C159" i="524"/>
  <c r="B159" i="524"/>
  <c r="N158" i="524"/>
  <c r="M158" i="524"/>
  <c r="L158" i="524"/>
  <c r="K158" i="524"/>
  <c r="J158" i="524"/>
  <c r="I158" i="524"/>
  <c r="H158" i="524"/>
  <c r="G158" i="524"/>
  <c r="F158" i="524"/>
  <c r="E158" i="524"/>
  <c r="D158" i="524"/>
  <c r="C158" i="524"/>
  <c r="B158" i="524"/>
  <c r="N157" i="524"/>
  <c r="M157" i="524"/>
  <c r="L157" i="524"/>
  <c r="K157" i="524"/>
  <c r="J157" i="524"/>
  <c r="I157" i="524"/>
  <c r="H157" i="524"/>
  <c r="G157" i="524"/>
  <c r="F157" i="524"/>
  <c r="E157" i="524"/>
  <c r="D157" i="524"/>
  <c r="C157" i="524"/>
  <c r="B157" i="524"/>
  <c r="N156" i="524"/>
  <c r="M156" i="524"/>
  <c r="L156" i="524"/>
  <c r="K156" i="524"/>
  <c r="J156" i="524"/>
  <c r="I156" i="524"/>
  <c r="H156" i="524"/>
  <c r="G156" i="524"/>
  <c r="F156" i="524"/>
  <c r="E156" i="524"/>
  <c r="D156" i="524"/>
  <c r="C156" i="524"/>
  <c r="B156" i="524"/>
  <c r="N155" i="524"/>
  <c r="M155" i="524"/>
  <c r="L155" i="524"/>
  <c r="K155" i="524"/>
  <c r="J155" i="524"/>
  <c r="I155" i="524"/>
  <c r="H155" i="524"/>
  <c r="G155" i="524"/>
  <c r="F155" i="524"/>
  <c r="E155" i="524"/>
  <c r="D155" i="524"/>
  <c r="C155" i="524"/>
  <c r="B155" i="524"/>
  <c r="N154" i="524"/>
  <c r="M154" i="524"/>
  <c r="L154" i="524"/>
  <c r="K154" i="524"/>
  <c r="J154" i="524"/>
  <c r="I154" i="524"/>
  <c r="H154" i="524"/>
  <c r="G154" i="524"/>
  <c r="F154" i="524"/>
  <c r="E154" i="524"/>
  <c r="D154" i="524"/>
  <c r="C154" i="524"/>
  <c r="B154" i="524"/>
  <c r="N153" i="524"/>
  <c r="M153" i="524"/>
  <c r="L153" i="524"/>
  <c r="K153" i="524"/>
  <c r="J153" i="524"/>
  <c r="I153" i="524"/>
  <c r="H153" i="524"/>
  <c r="G153" i="524"/>
  <c r="F153" i="524"/>
  <c r="E153" i="524"/>
  <c r="D153" i="524"/>
  <c r="C153" i="524"/>
  <c r="B153" i="524"/>
  <c r="N152" i="524"/>
  <c r="M152" i="524"/>
  <c r="L152" i="524"/>
  <c r="K152" i="524"/>
  <c r="J152" i="524"/>
  <c r="I152" i="524"/>
  <c r="H152" i="524"/>
  <c r="G152" i="524"/>
  <c r="F152" i="524"/>
  <c r="E152" i="524"/>
  <c r="D152" i="524"/>
  <c r="C152" i="524"/>
  <c r="B152" i="524"/>
  <c r="N151" i="524"/>
  <c r="M151" i="524"/>
  <c r="L151" i="524"/>
  <c r="K151" i="524"/>
  <c r="J151" i="524"/>
  <c r="I151" i="524"/>
  <c r="H151" i="524"/>
  <c r="G151" i="524"/>
  <c r="F151" i="524"/>
  <c r="E151" i="524"/>
  <c r="D151" i="524"/>
  <c r="C151" i="524"/>
  <c r="B151" i="524"/>
  <c r="N150" i="524"/>
  <c r="M150" i="524"/>
  <c r="L150" i="524"/>
  <c r="K150" i="524"/>
  <c r="J150" i="524"/>
  <c r="I150" i="524"/>
  <c r="H150" i="524"/>
  <c r="G150" i="524"/>
  <c r="F150" i="524"/>
  <c r="E150" i="524"/>
  <c r="D150" i="524"/>
  <c r="C150" i="524"/>
  <c r="B150" i="524"/>
  <c r="N149" i="524"/>
  <c r="M149" i="524"/>
  <c r="L149" i="524"/>
  <c r="K149" i="524"/>
  <c r="J149" i="524"/>
  <c r="I149" i="524"/>
  <c r="H149" i="524"/>
  <c r="G149" i="524"/>
  <c r="F149" i="524"/>
  <c r="E149" i="524"/>
  <c r="D149" i="524"/>
  <c r="C149" i="524"/>
  <c r="B149" i="524"/>
  <c r="N148" i="524"/>
  <c r="M148" i="524"/>
  <c r="L148" i="524"/>
  <c r="K148" i="524"/>
  <c r="J148" i="524"/>
  <c r="I148" i="524"/>
  <c r="H148" i="524"/>
  <c r="G148" i="524"/>
  <c r="F148" i="524"/>
  <c r="E148" i="524"/>
  <c r="D148" i="524"/>
  <c r="C148" i="524"/>
  <c r="B148" i="524"/>
  <c r="N147" i="524"/>
  <c r="M147" i="524"/>
  <c r="L147" i="524"/>
  <c r="K147" i="524"/>
  <c r="J147" i="524"/>
  <c r="I147" i="524"/>
  <c r="H147" i="524"/>
  <c r="G147" i="524"/>
  <c r="F147" i="524"/>
  <c r="E147" i="524"/>
  <c r="D147" i="524"/>
  <c r="C147" i="524"/>
  <c r="B147" i="524"/>
  <c r="N146" i="524"/>
  <c r="M146" i="524"/>
  <c r="L146" i="524"/>
  <c r="K146" i="524"/>
  <c r="J146" i="524"/>
  <c r="I146" i="524"/>
  <c r="H146" i="524"/>
  <c r="G146" i="524"/>
  <c r="F146" i="524"/>
  <c r="E146" i="524"/>
  <c r="D146" i="524"/>
  <c r="C146" i="524"/>
  <c r="B146" i="524"/>
  <c r="N145" i="524"/>
  <c r="M145" i="524"/>
  <c r="L145" i="524"/>
  <c r="K145" i="524"/>
  <c r="J145" i="524"/>
  <c r="I145" i="524"/>
  <c r="H145" i="524"/>
  <c r="G145" i="524"/>
  <c r="F145" i="524"/>
  <c r="E145" i="524"/>
  <c r="D145" i="524"/>
  <c r="C145" i="524"/>
  <c r="B145" i="524"/>
  <c r="N144" i="524"/>
  <c r="M144" i="524"/>
  <c r="L144" i="524"/>
  <c r="K144" i="524"/>
  <c r="J144" i="524"/>
  <c r="I144" i="524"/>
  <c r="H144" i="524"/>
  <c r="G144" i="524"/>
  <c r="F144" i="524"/>
  <c r="E144" i="524"/>
  <c r="D144" i="524"/>
  <c r="C144" i="524"/>
  <c r="B144" i="524"/>
  <c r="N143" i="524"/>
  <c r="M143" i="524"/>
  <c r="L143" i="524"/>
  <c r="K143" i="524"/>
  <c r="J143" i="524"/>
  <c r="I143" i="524"/>
  <c r="H143" i="524"/>
  <c r="G143" i="524"/>
  <c r="F143" i="524"/>
  <c r="E143" i="524"/>
  <c r="D143" i="524"/>
  <c r="C143" i="524"/>
  <c r="B143" i="524"/>
  <c r="N142" i="524"/>
  <c r="M142" i="524"/>
  <c r="L142" i="524"/>
  <c r="K142" i="524"/>
  <c r="J142" i="524"/>
  <c r="I142" i="524"/>
  <c r="H142" i="524"/>
  <c r="G142" i="524"/>
  <c r="F142" i="524"/>
  <c r="E142" i="524"/>
  <c r="D142" i="524"/>
  <c r="C142" i="524"/>
  <c r="B142" i="524"/>
  <c r="N141" i="524"/>
  <c r="M141" i="524"/>
  <c r="L141" i="524"/>
  <c r="K141" i="524"/>
  <c r="J141" i="524"/>
  <c r="I141" i="524"/>
  <c r="H141" i="524"/>
  <c r="G141" i="524"/>
  <c r="F141" i="524"/>
  <c r="E141" i="524"/>
  <c r="D141" i="524"/>
  <c r="C141" i="524"/>
  <c r="B141" i="524"/>
  <c r="N140" i="524"/>
  <c r="M140" i="524"/>
  <c r="L140" i="524"/>
  <c r="K140" i="524"/>
  <c r="J140" i="524"/>
  <c r="I140" i="524"/>
  <c r="H140" i="524"/>
  <c r="G140" i="524"/>
  <c r="F140" i="524"/>
  <c r="E140" i="524"/>
  <c r="D140" i="524"/>
  <c r="C140" i="524"/>
  <c r="B140" i="524"/>
  <c r="N139" i="524"/>
  <c r="M139" i="524"/>
  <c r="L139" i="524"/>
  <c r="K139" i="524"/>
  <c r="J139" i="524"/>
  <c r="I139" i="524"/>
  <c r="H139" i="524"/>
  <c r="G139" i="524"/>
  <c r="F139" i="524"/>
  <c r="E139" i="524"/>
  <c r="D139" i="524"/>
  <c r="C139" i="524"/>
  <c r="B139" i="524"/>
  <c r="N138" i="524"/>
  <c r="M138" i="524"/>
  <c r="L138" i="524"/>
  <c r="K138" i="524"/>
  <c r="J138" i="524"/>
  <c r="I138" i="524"/>
  <c r="H138" i="524"/>
  <c r="G138" i="524"/>
  <c r="F138" i="524"/>
  <c r="E138" i="524"/>
  <c r="D138" i="524"/>
  <c r="C138" i="524"/>
  <c r="B138" i="524"/>
  <c r="N137" i="524"/>
  <c r="M137" i="524"/>
  <c r="L137" i="524"/>
  <c r="K137" i="524"/>
  <c r="J137" i="524"/>
  <c r="I137" i="524"/>
  <c r="H137" i="524"/>
  <c r="G137" i="524"/>
  <c r="F137" i="524"/>
  <c r="E137" i="524"/>
  <c r="D137" i="524"/>
  <c r="C137" i="524"/>
  <c r="B137" i="524"/>
  <c r="N136" i="524"/>
  <c r="M136" i="524"/>
  <c r="L136" i="524"/>
  <c r="K136" i="524"/>
  <c r="J136" i="524"/>
  <c r="I136" i="524"/>
  <c r="H136" i="524"/>
  <c r="G136" i="524"/>
  <c r="F136" i="524"/>
  <c r="E136" i="524"/>
  <c r="D136" i="524"/>
  <c r="C136" i="524"/>
  <c r="B136" i="524"/>
  <c r="N135" i="524"/>
  <c r="M135" i="524"/>
  <c r="L135" i="524"/>
  <c r="K135" i="524"/>
  <c r="J135" i="524"/>
  <c r="I135" i="524"/>
  <c r="H135" i="524"/>
  <c r="G135" i="524"/>
  <c r="F135" i="524"/>
  <c r="E135" i="524"/>
  <c r="D135" i="524"/>
  <c r="C135" i="524"/>
  <c r="B135" i="524"/>
  <c r="N134" i="524"/>
  <c r="M134" i="524"/>
  <c r="L134" i="524"/>
  <c r="K134" i="524"/>
  <c r="J134" i="524"/>
  <c r="I134" i="524"/>
  <c r="H134" i="524"/>
  <c r="G134" i="524"/>
  <c r="F134" i="524"/>
  <c r="E134" i="524"/>
  <c r="D134" i="524"/>
  <c r="C134" i="524"/>
  <c r="B134" i="524"/>
  <c r="N133" i="524"/>
  <c r="M133" i="524"/>
  <c r="L133" i="524"/>
  <c r="K133" i="524"/>
  <c r="J133" i="524"/>
  <c r="I133" i="524"/>
  <c r="H133" i="524"/>
  <c r="G133" i="524"/>
  <c r="F133" i="524"/>
  <c r="E133" i="524"/>
  <c r="D133" i="524"/>
  <c r="C133" i="524"/>
  <c r="B133" i="524"/>
  <c r="N132" i="524"/>
  <c r="M132" i="524"/>
  <c r="L132" i="524"/>
  <c r="K132" i="524"/>
  <c r="J132" i="524"/>
  <c r="I132" i="524"/>
  <c r="H132" i="524"/>
  <c r="G132" i="524"/>
  <c r="F132" i="524"/>
  <c r="E132" i="524"/>
  <c r="D132" i="524"/>
  <c r="C132" i="524"/>
  <c r="B132" i="524"/>
  <c r="N131" i="524"/>
  <c r="M131" i="524"/>
  <c r="L131" i="524"/>
  <c r="K131" i="524"/>
  <c r="J131" i="524"/>
  <c r="I131" i="524"/>
  <c r="H131" i="524"/>
  <c r="G131" i="524"/>
  <c r="F131" i="524"/>
  <c r="E131" i="524"/>
  <c r="D131" i="524"/>
  <c r="C131" i="524"/>
  <c r="B131" i="524"/>
  <c r="N130" i="524"/>
  <c r="M130" i="524"/>
  <c r="L130" i="524"/>
  <c r="K130" i="524"/>
  <c r="J130" i="524"/>
  <c r="I130" i="524"/>
  <c r="H130" i="524"/>
  <c r="G130" i="524"/>
  <c r="F130" i="524"/>
  <c r="E130" i="524"/>
  <c r="D130" i="524"/>
  <c r="C130" i="524"/>
  <c r="B130" i="524"/>
  <c r="N129" i="524"/>
  <c r="M129" i="524"/>
  <c r="L129" i="524"/>
  <c r="K129" i="524"/>
  <c r="J129" i="524"/>
  <c r="I129" i="524"/>
  <c r="H129" i="524"/>
  <c r="G129" i="524"/>
  <c r="F129" i="524"/>
  <c r="E129" i="524"/>
  <c r="D129" i="524"/>
  <c r="C129" i="524"/>
  <c r="B129" i="524"/>
  <c r="N128" i="524"/>
  <c r="M128" i="524"/>
  <c r="L128" i="524"/>
  <c r="K128" i="524"/>
  <c r="J128" i="524"/>
  <c r="I128" i="524"/>
  <c r="H128" i="524"/>
  <c r="G128" i="524"/>
  <c r="F128" i="524"/>
  <c r="E128" i="524"/>
  <c r="D128" i="524"/>
  <c r="C128" i="524"/>
  <c r="B128" i="524"/>
  <c r="N127" i="524"/>
  <c r="M127" i="524"/>
  <c r="L127" i="524"/>
  <c r="K127" i="524"/>
  <c r="J127" i="524"/>
  <c r="I127" i="524"/>
  <c r="H127" i="524"/>
  <c r="G127" i="524"/>
  <c r="F127" i="524"/>
  <c r="E127" i="524"/>
  <c r="D127" i="524"/>
  <c r="C127" i="524"/>
  <c r="B127" i="524"/>
  <c r="N126" i="524"/>
  <c r="M126" i="524"/>
  <c r="L126" i="524"/>
  <c r="K126" i="524"/>
  <c r="J126" i="524"/>
  <c r="I126" i="524"/>
  <c r="H126" i="524"/>
  <c r="G126" i="524"/>
  <c r="F126" i="524"/>
  <c r="E126" i="524"/>
  <c r="D126" i="524"/>
  <c r="C126" i="524"/>
  <c r="B126" i="524"/>
  <c r="N125" i="524"/>
  <c r="M125" i="524"/>
  <c r="L125" i="524"/>
  <c r="K125" i="524"/>
  <c r="J125" i="524"/>
  <c r="I125" i="524"/>
  <c r="H125" i="524"/>
  <c r="G125" i="524"/>
  <c r="F125" i="524"/>
  <c r="E125" i="524"/>
  <c r="D125" i="524"/>
  <c r="C125" i="524"/>
  <c r="B125" i="524"/>
  <c r="N124" i="524"/>
  <c r="M124" i="524"/>
  <c r="L124" i="524"/>
  <c r="K124" i="524"/>
  <c r="J124" i="524"/>
  <c r="I124" i="524"/>
  <c r="H124" i="524"/>
  <c r="G124" i="524"/>
  <c r="F124" i="524"/>
  <c r="E124" i="524"/>
  <c r="D124" i="524"/>
  <c r="C124" i="524"/>
  <c r="B124" i="524"/>
  <c r="N123" i="524"/>
  <c r="M123" i="524"/>
  <c r="L123" i="524"/>
  <c r="K123" i="524"/>
  <c r="J123" i="524"/>
  <c r="I123" i="524"/>
  <c r="H123" i="524"/>
  <c r="G123" i="524"/>
  <c r="F123" i="524"/>
  <c r="E123" i="524"/>
  <c r="D123" i="524"/>
  <c r="C123" i="524"/>
  <c r="B123" i="524"/>
  <c r="N122" i="524"/>
  <c r="M122" i="524"/>
  <c r="L122" i="524"/>
  <c r="K122" i="524"/>
  <c r="J122" i="524"/>
  <c r="I122" i="524"/>
  <c r="H122" i="524"/>
  <c r="G122" i="524"/>
  <c r="F122" i="524"/>
  <c r="E122" i="524"/>
  <c r="D122" i="524"/>
  <c r="C122" i="524"/>
  <c r="B122" i="524"/>
  <c r="N121" i="524"/>
  <c r="M121" i="524"/>
  <c r="L121" i="524"/>
  <c r="K121" i="524"/>
  <c r="J121" i="524"/>
  <c r="I121" i="524"/>
  <c r="H121" i="524"/>
  <c r="G121" i="524"/>
  <c r="F121" i="524"/>
  <c r="E121" i="524"/>
  <c r="D121" i="524"/>
  <c r="C121" i="524"/>
  <c r="B121" i="524"/>
  <c r="N120" i="524"/>
  <c r="M120" i="524"/>
  <c r="L120" i="524"/>
  <c r="K120" i="524"/>
  <c r="J120" i="524"/>
  <c r="I120" i="524"/>
  <c r="H120" i="524"/>
  <c r="G120" i="524"/>
  <c r="F120" i="524"/>
  <c r="E120" i="524"/>
  <c r="D120" i="524"/>
  <c r="C120" i="524"/>
  <c r="B120" i="524"/>
  <c r="N119" i="524"/>
  <c r="M119" i="524"/>
  <c r="L119" i="524"/>
  <c r="K119" i="524"/>
  <c r="J119" i="524"/>
  <c r="I119" i="524"/>
  <c r="H119" i="524"/>
  <c r="G119" i="524"/>
  <c r="F119" i="524"/>
  <c r="E119" i="524"/>
  <c r="D119" i="524"/>
  <c r="C119" i="524"/>
  <c r="B119" i="524"/>
  <c r="N118" i="524"/>
  <c r="M118" i="524"/>
  <c r="L118" i="524"/>
  <c r="K118" i="524"/>
  <c r="J118" i="524"/>
  <c r="I118" i="524"/>
  <c r="H118" i="524"/>
  <c r="G118" i="524"/>
  <c r="F118" i="524"/>
  <c r="E118" i="524"/>
  <c r="D118" i="524"/>
  <c r="C118" i="524"/>
  <c r="B118" i="524"/>
  <c r="N117" i="524"/>
  <c r="M117" i="524"/>
  <c r="L117" i="524"/>
  <c r="K117" i="524"/>
  <c r="J117" i="524"/>
  <c r="I117" i="524"/>
  <c r="H117" i="524"/>
  <c r="G117" i="524"/>
  <c r="F117" i="524"/>
  <c r="E117" i="524"/>
  <c r="D117" i="524"/>
  <c r="C117" i="524"/>
  <c r="B117" i="524"/>
  <c r="N116" i="524"/>
  <c r="M116" i="524"/>
  <c r="L116" i="524"/>
  <c r="K116" i="524"/>
  <c r="J116" i="524"/>
  <c r="I116" i="524"/>
  <c r="H116" i="524"/>
  <c r="G116" i="524"/>
  <c r="F116" i="524"/>
  <c r="E116" i="524"/>
  <c r="D116" i="524"/>
  <c r="C116" i="524"/>
  <c r="B116" i="524"/>
  <c r="N115" i="524"/>
  <c r="M115" i="524"/>
  <c r="L115" i="524"/>
  <c r="K115" i="524"/>
  <c r="J115" i="524"/>
  <c r="I115" i="524"/>
  <c r="H115" i="524"/>
  <c r="G115" i="524"/>
  <c r="F115" i="524"/>
  <c r="E115" i="524"/>
  <c r="D115" i="524"/>
  <c r="C115" i="524"/>
  <c r="B115" i="524"/>
  <c r="N114" i="524"/>
  <c r="M114" i="524"/>
  <c r="L114" i="524"/>
  <c r="K114" i="524"/>
  <c r="J114" i="524"/>
  <c r="I114" i="524"/>
  <c r="H114" i="524"/>
  <c r="G114" i="524"/>
  <c r="F114" i="524"/>
  <c r="E114" i="524"/>
  <c r="D114" i="524"/>
  <c r="C114" i="524"/>
  <c r="B114" i="524"/>
  <c r="N113" i="524"/>
  <c r="M113" i="524"/>
  <c r="L113" i="524"/>
  <c r="K113" i="524"/>
  <c r="J113" i="524"/>
  <c r="I113" i="524"/>
  <c r="H113" i="524"/>
  <c r="G113" i="524"/>
  <c r="F113" i="524"/>
  <c r="E113" i="524"/>
  <c r="D113" i="524"/>
  <c r="C113" i="524"/>
  <c r="B113" i="524"/>
  <c r="N112" i="524"/>
  <c r="M112" i="524"/>
  <c r="L112" i="524"/>
  <c r="K112" i="524"/>
  <c r="J112" i="524"/>
  <c r="I112" i="524"/>
  <c r="H112" i="524"/>
  <c r="G112" i="524"/>
  <c r="F112" i="524"/>
  <c r="E112" i="524"/>
  <c r="D112" i="524"/>
  <c r="C112" i="524"/>
  <c r="B112" i="524"/>
  <c r="N111" i="524"/>
  <c r="M111" i="524"/>
  <c r="L111" i="524"/>
  <c r="K111" i="524"/>
  <c r="J111" i="524"/>
  <c r="I111" i="524"/>
  <c r="H111" i="524"/>
  <c r="G111" i="524"/>
  <c r="F111" i="524"/>
  <c r="E111" i="524"/>
  <c r="D111" i="524"/>
  <c r="C111" i="524"/>
  <c r="B111" i="524"/>
  <c r="N110" i="524"/>
  <c r="M110" i="524"/>
  <c r="L110" i="524"/>
  <c r="K110" i="524"/>
  <c r="J110" i="524"/>
  <c r="I110" i="524"/>
  <c r="H110" i="524"/>
  <c r="G110" i="524"/>
  <c r="F110" i="524"/>
  <c r="E110" i="524"/>
  <c r="D110" i="524"/>
  <c r="C110" i="524"/>
  <c r="B110" i="524"/>
  <c r="N109" i="524"/>
  <c r="M109" i="524"/>
  <c r="L109" i="524"/>
  <c r="K109" i="524"/>
  <c r="J109" i="524"/>
  <c r="I109" i="524"/>
  <c r="H109" i="524"/>
  <c r="G109" i="524"/>
  <c r="F109" i="524"/>
  <c r="E109" i="524"/>
  <c r="D109" i="524"/>
  <c r="C109" i="524"/>
  <c r="B109" i="524"/>
  <c r="N108" i="524"/>
  <c r="M108" i="524"/>
  <c r="L108" i="524"/>
  <c r="K108" i="524"/>
  <c r="J108" i="524"/>
  <c r="I108" i="524"/>
  <c r="H108" i="524"/>
  <c r="G108" i="524"/>
  <c r="F108" i="524"/>
  <c r="E108" i="524"/>
  <c r="D108" i="524"/>
  <c r="C108" i="524"/>
  <c r="B108" i="524"/>
  <c r="N107" i="524"/>
  <c r="M107" i="524"/>
  <c r="L107" i="524"/>
  <c r="K107" i="524"/>
  <c r="J107" i="524"/>
  <c r="I107" i="524"/>
  <c r="H107" i="524"/>
  <c r="G107" i="524"/>
  <c r="F107" i="524"/>
  <c r="E107" i="524"/>
  <c r="D107" i="524"/>
  <c r="C107" i="524"/>
  <c r="B107" i="524"/>
  <c r="N106" i="524"/>
  <c r="M106" i="524"/>
  <c r="L106" i="524"/>
  <c r="K106" i="524"/>
  <c r="J106" i="524"/>
  <c r="I106" i="524"/>
  <c r="H106" i="524"/>
  <c r="G106" i="524"/>
  <c r="F106" i="524"/>
  <c r="E106" i="524"/>
  <c r="D106" i="524"/>
  <c r="C106" i="524"/>
  <c r="B106" i="524"/>
  <c r="N105" i="524"/>
  <c r="M105" i="524"/>
  <c r="L105" i="524"/>
  <c r="K105" i="524"/>
  <c r="J105" i="524"/>
  <c r="I105" i="524"/>
  <c r="H105" i="524"/>
  <c r="G105" i="524"/>
  <c r="F105" i="524"/>
  <c r="E105" i="524"/>
  <c r="D105" i="524"/>
  <c r="C105" i="524"/>
  <c r="B105" i="524"/>
  <c r="N104" i="524"/>
  <c r="M104" i="524"/>
  <c r="L104" i="524"/>
  <c r="K104" i="524"/>
  <c r="J104" i="524"/>
  <c r="I104" i="524"/>
  <c r="H104" i="524"/>
  <c r="G104" i="524"/>
  <c r="F104" i="524"/>
  <c r="E104" i="524"/>
  <c r="D104" i="524"/>
  <c r="C104" i="524"/>
  <c r="B104" i="524"/>
  <c r="N103" i="524"/>
  <c r="M103" i="524"/>
  <c r="L103" i="524"/>
  <c r="K103" i="524"/>
  <c r="J103" i="524"/>
  <c r="I103" i="524"/>
  <c r="H103" i="524"/>
  <c r="G103" i="524"/>
  <c r="F103" i="524"/>
  <c r="E103" i="524"/>
  <c r="D103" i="524"/>
  <c r="C103" i="524"/>
  <c r="B103" i="524"/>
  <c r="N102" i="524"/>
  <c r="M102" i="524"/>
  <c r="L102" i="524"/>
  <c r="K102" i="524"/>
  <c r="J102" i="524"/>
  <c r="I102" i="524"/>
  <c r="H102" i="524"/>
  <c r="G102" i="524"/>
  <c r="F102" i="524"/>
  <c r="E102" i="524"/>
  <c r="D102" i="524"/>
  <c r="C102" i="524"/>
  <c r="B102" i="524"/>
  <c r="N101" i="524"/>
  <c r="M101" i="524"/>
  <c r="L101" i="524"/>
  <c r="K101" i="524"/>
  <c r="J101" i="524"/>
  <c r="I101" i="524"/>
  <c r="H101" i="524"/>
  <c r="G101" i="524"/>
  <c r="F101" i="524"/>
  <c r="E101" i="524"/>
  <c r="D101" i="524"/>
  <c r="C101" i="524"/>
  <c r="B101" i="524"/>
  <c r="N100" i="524"/>
  <c r="M100" i="524"/>
  <c r="L100" i="524"/>
  <c r="K100" i="524"/>
  <c r="J100" i="524"/>
  <c r="I100" i="524"/>
  <c r="H100" i="524"/>
  <c r="G100" i="524"/>
  <c r="F100" i="524"/>
  <c r="E100" i="524"/>
  <c r="D100" i="524"/>
  <c r="C100" i="524"/>
  <c r="B100" i="524"/>
  <c r="N99" i="524"/>
  <c r="M99" i="524"/>
  <c r="L99" i="524"/>
  <c r="K99" i="524"/>
  <c r="J99" i="524"/>
  <c r="I99" i="524"/>
  <c r="H99" i="524"/>
  <c r="G99" i="524"/>
  <c r="F99" i="524"/>
  <c r="E99" i="524"/>
  <c r="D99" i="524"/>
  <c r="C99" i="524"/>
  <c r="B99" i="524"/>
  <c r="N98" i="524"/>
  <c r="M98" i="524"/>
  <c r="L98" i="524"/>
  <c r="K98" i="524"/>
  <c r="J98" i="524"/>
  <c r="I98" i="524"/>
  <c r="H98" i="524"/>
  <c r="G98" i="524"/>
  <c r="F98" i="524"/>
  <c r="E98" i="524"/>
  <c r="D98" i="524"/>
  <c r="C98" i="524"/>
  <c r="B98" i="524"/>
  <c r="N97" i="524"/>
  <c r="M97" i="524"/>
  <c r="L97" i="524"/>
  <c r="K97" i="524"/>
  <c r="J97" i="524"/>
  <c r="I97" i="524"/>
  <c r="H97" i="524"/>
  <c r="G97" i="524"/>
  <c r="F97" i="524"/>
  <c r="E97" i="524"/>
  <c r="D97" i="524"/>
  <c r="C97" i="524"/>
  <c r="B97" i="524"/>
  <c r="N96" i="524"/>
  <c r="M96" i="524"/>
  <c r="L96" i="524"/>
  <c r="K96" i="524"/>
  <c r="J96" i="524"/>
  <c r="I96" i="524"/>
  <c r="H96" i="524"/>
  <c r="G96" i="524"/>
  <c r="F96" i="524"/>
  <c r="E96" i="524"/>
  <c r="D96" i="524"/>
  <c r="C96" i="524"/>
  <c r="B96" i="524"/>
  <c r="N95" i="524"/>
  <c r="M95" i="524"/>
  <c r="L95" i="524"/>
  <c r="K95" i="524"/>
  <c r="J95" i="524"/>
  <c r="I95" i="524"/>
  <c r="H95" i="524"/>
  <c r="G95" i="524"/>
  <c r="F95" i="524"/>
  <c r="E95" i="524"/>
  <c r="D95" i="524"/>
  <c r="C95" i="524"/>
  <c r="B95" i="524"/>
  <c r="N94" i="524"/>
  <c r="M94" i="524"/>
  <c r="L94" i="524"/>
  <c r="K94" i="524"/>
  <c r="J94" i="524"/>
  <c r="I94" i="524"/>
  <c r="H94" i="524"/>
  <c r="G94" i="524"/>
  <c r="F94" i="524"/>
  <c r="E94" i="524"/>
  <c r="D94" i="524"/>
  <c r="C94" i="524"/>
  <c r="B94" i="524"/>
  <c r="N93" i="524"/>
  <c r="M93" i="524"/>
  <c r="L93" i="524"/>
  <c r="K93" i="524"/>
  <c r="J93" i="524"/>
  <c r="I93" i="524"/>
  <c r="H93" i="524"/>
  <c r="G93" i="524"/>
  <c r="F93" i="524"/>
  <c r="E93" i="524"/>
  <c r="D93" i="524"/>
  <c r="C93" i="524"/>
  <c r="B93" i="524"/>
  <c r="N92" i="524"/>
  <c r="M92" i="524"/>
  <c r="L92" i="524"/>
  <c r="K92" i="524"/>
  <c r="J92" i="524"/>
  <c r="I92" i="524"/>
  <c r="H92" i="524"/>
  <c r="G92" i="524"/>
  <c r="F92" i="524"/>
  <c r="E92" i="524"/>
  <c r="D92" i="524"/>
  <c r="C92" i="524"/>
  <c r="B92" i="524"/>
  <c r="N91" i="524"/>
  <c r="M91" i="524"/>
  <c r="L91" i="524"/>
  <c r="K91" i="524"/>
  <c r="J91" i="524"/>
  <c r="I91" i="524"/>
  <c r="H91" i="524"/>
  <c r="G91" i="524"/>
  <c r="F91" i="524"/>
  <c r="E91" i="524"/>
  <c r="D91" i="524"/>
  <c r="C91" i="524"/>
  <c r="B91" i="524"/>
  <c r="N90" i="524"/>
  <c r="M90" i="524"/>
  <c r="L90" i="524"/>
  <c r="K90" i="524"/>
  <c r="J90" i="524"/>
  <c r="I90" i="524"/>
  <c r="H90" i="524"/>
  <c r="G90" i="524"/>
  <c r="F90" i="524"/>
  <c r="E90" i="524"/>
  <c r="D90" i="524"/>
  <c r="C90" i="524"/>
  <c r="B90" i="524"/>
  <c r="N89" i="524"/>
  <c r="M89" i="524"/>
  <c r="L89" i="524"/>
  <c r="K89" i="524"/>
  <c r="J89" i="524"/>
  <c r="I89" i="524"/>
  <c r="H89" i="524"/>
  <c r="G89" i="524"/>
  <c r="F89" i="524"/>
  <c r="E89" i="524"/>
  <c r="D89" i="524"/>
  <c r="C89" i="524"/>
  <c r="B89" i="524"/>
  <c r="N88" i="524"/>
  <c r="M88" i="524"/>
  <c r="L88" i="524"/>
  <c r="K88" i="524"/>
  <c r="J88" i="524"/>
  <c r="I88" i="524"/>
  <c r="H88" i="524"/>
  <c r="G88" i="524"/>
  <c r="F88" i="524"/>
  <c r="E88" i="524"/>
  <c r="D88" i="524"/>
  <c r="C88" i="524"/>
  <c r="B88" i="524"/>
  <c r="N87" i="524"/>
  <c r="M87" i="524"/>
  <c r="L87" i="524"/>
  <c r="K87" i="524"/>
  <c r="J87" i="524"/>
  <c r="I87" i="524"/>
  <c r="H87" i="524"/>
  <c r="G87" i="524"/>
  <c r="F87" i="524"/>
  <c r="E87" i="524"/>
  <c r="D87" i="524"/>
  <c r="C87" i="524"/>
  <c r="B87" i="524"/>
  <c r="N86" i="524"/>
  <c r="M86" i="524"/>
  <c r="L86" i="524"/>
  <c r="K86" i="524"/>
  <c r="J86" i="524"/>
  <c r="I86" i="524"/>
  <c r="H86" i="524"/>
  <c r="G86" i="524"/>
  <c r="F86" i="524"/>
  <c r="E86" i="524"/>
  <c r="D86" i="524"/>
  <c r="C86" i="524"/>
  <c r="B86" i="524"/>
  <c r="N85" i="524"/>
  <c r="M85" i="524"/>
  <c r="L85" i="524"/>
  <c r="K85" i="524"/>
  <c r="J85" i="524"/>
  <c r="I85" i="524"/>
  <c r="H85" i="524"/>
  <c r="G85" i="524"/>
  <c r="F85" i="524"/>
  <c r="E85" i="524"/>
  <c r="D85" i="524"/>
  <c r="C85" i="524"/>
  <c r="B85" i="524"/>
  <c r="N84" i="524"/>
  <c r="M84" i="524"/>
  <c r="L84" i="524"/>
  <c r="K84" i="524"/>
  <c r="J84" i="524"/>
  <c r="I84" i="524"/>
  <c r="H84" i="524"/>
  <c r="G84" i="524"/>
  <c r="F84" i="524"/>
  <c r="E84" i="524"/>
  <c r="D84" i="524"/>
  <c r="C84" i="524"/>
  <c r="B84" i="524"/>
  <c r="N83" i="524"/>
  <c r="M83" i="524"/>
  <c r="L83" i="524"/>
  <c r="K83" i="524"/>
  <c r="J83" i="524"/>
  <c r="I83" i="524"/>
  <c r="H83" i="524"/>
  <c r="G83" i="524"/>
  <c r="F83" i="524"/>
  <c r="E83" i="524"/>
  <c r="D83" i="524"/>
  <c r="C83" i="524"/>
  <c r="B83" i="524"/>
  <c r="N82" i="524"/>
  <c r="M82" i="524"/>
  <c r="L82" i="524"/>
  <c r="K82" i="524"/>
  <c r="J82" i="524"/>
  <c r="I82" i="524"/>
  <c r="H82" i="524"/>
  <c r="G82" i="524"/>
  <c r="F82" i="524"/>
  <c r="E82" i="524"/>
  <c r="D82" i="524"/>
  <c r="C82" i="524"/>
  <c r="B82" i="524"/>
  <c r="N81" i="524"/>
  <c r="M81" i="524"/>
  <c r="L81" i="524"/>
  <c r="K81" i="524"/>
  <c r="J81" i="524"/>
  <c r="I81" i="524"/>
  <c r="H81" i="524"/>
  <c r="G81" i="524"/>
  <c r="F81" i="524"/>
  <c r="E81" i="524"/>
  <c r="D81" i="524"/>
  <c r="C81" i="524"/>
  <c r="B81" i="524"/>
  <c r="N80" i="524"/>
  <c r="M80" i="524"/>
  <c r="L80" i="524"/>
  <c r="K80" i="524"/>
  <c r="J80" i="524"/>
  <c r="I80" i="524"/>
  <c r="H80" i="524"/>
  <c r="G80" i="524"/>
  <c r="F80" i="524"/>
  <c r="E80" i="524"/>
  <c r="D80" i="524"/>
  <c r="C80" i="524"/>
  <c r="B80" i="524"/>
  <c r="N79" i="524"/>
  <c r="M79" i="524"/>
  <c r="L79" i="524"/>
  <c r="K79" i="524"/>
  <c r="J79" i="524"/>
  <c r="I79" i="524"/>
  <c r="H79" i="524"/>
  <c r="G79" i="524"/>
  <c r="F79" i="524"/>
  <c r="E79" i="524"/>
  <c r="D79" i="524"/>
  <c r="C79" i="524"/>
  <c r="B79" i="524"/>
  <c r="N78" i="524"/>
  <c r="M78" i="524"/>
  <c r="L78" i="524"/>
  <c r="K78" i="524"/>
  <c r="J78" i="524"/>
  <c r="I78" i="524"/>
  <c r="H78" i="524"/>
  <c r="G78" i="524"/>
  <c r="F78" i="524"/>
  <c r="E78" i="524"/>
  <c r="D78" i="524"/>
  <c r="C78" i="524"/>
  <c r="B78" i="524"/>
  <c r="N77" i="524"/>
  <c r="M77" i="524"/>
  <c r="L77" i="524"/>
  <c r="K77" i="524"/>
  <c r="J77" i="524"/>
  <c r="I77" i="524"/>
  <c r="H77" i="524"/>
  <c r="G77" i="524"/>
  <c r="F77" i="524"/>
  <c r="E77" i="524"/>
  <c r="D77" i="524"/>
  <c r="C77" i="524"/>
  <c r="B77" i="524"/>
  <c r="N76" i="524"/>
  <c r="M76" i="524"/>
  <c r="L76" i="524"/>
  <c r="K76" i="524"/>
  <c r="J76" i="524"/>
  <c r="I76" i="524"/>
  <c r="H76" i="524"/>
  <c r="G76" i="524"/>
  <c r="F76" i="524"/>
  <c r="E76" i="524"/>
  <c r="D76" i="524"/>
  <c r="C76" i="524"/>
  <c r="B76" i="524"/>
  <c r="N75" i="524"/>
  <c r="M75" i="524"/>
  <c r="L75" i="524"/>
  <c r="K75" i="524"/>
  <c r="J75" i="524"/>
  <c r="I75" i="524"/>
  <c r="H75" i="524"/>
  <c r="G75" i="524"/>
  <c r="F75" i="524"/>
  <c r="E75" i="524"/>
  <c r="D75" i="524"/>
  <c r="C75" i="524"/>
  <c r="B75" i="524"/>
  <c r="N74" i="524"/>
  <c r="M74" i="524"/>
  <c r="L74" i="524"/>
  <c r="K74" i="524"/>
  <c r="J74" i="524"/>
  <c r="I74" i="524"/>
  <c r="H74" i="524"/>
  <c r="G74" i="524"/>
  <c r="F74" i="524"/>
  <c r="E74" i="524"/>
  <c r="D74" i="524"/>
  <c r="C74" i="524"/>
  <c r="B74" i="524"/>
  <c r="N73" i="524"/>
  <c r="M73" i="524"/>
  <c r="L73" i="524"/>
  <c r="K73" i="524"/>
  <c r="J73" i="524"/>
  <c r="I73" i="524"/>
  <c r="H73" i="524"/>
  <c r="G73" i="524"/>
  <c r="F73" i="524"/>
  <c r="E73" i="524"/>
  <c r="D73" i="524"/>
  <c r="C73" i="524"/>
  <c r="B73" i="524"/>
  <c r="N72" i="524"/>
  <c r="M72" i="524"/>
  <c r="L72" i="524"/>
  <c r="K72" i="524"/>
  <c r="J72" i="524"/>
  <c r="I72" i="524"/>
  <c r="H72" i="524"/>
  <c r="G72" i="524"/>
  <c r="F72" i="524"/>
  <c r="E72" i="524"/>
  <c r="D72" i="524"/>
  <c r="C72" i="524"/>
  <c r="B72" i="524"/>
  <c r="N71" i="524"/>
  <c r="M71" i="524"/>
  <c r="L71" i="524"/>
  <c r="K71" i="524"/>
  <c r="J71" i="524"/>
  <c r="I71" i="524"/>
  <c r="H71" i="524"/>
  <c r="G71" i="524"/>
  <c r="F71" i="524"/>
  <c r="E71" i="524"/>
  <c r="D71" i="524"/>
  <c r="C71" i="524"/>
  <c r="B71" i="524"/>
  <c r="N70" i="524"/>
  <c r="M70" i="524"/>
  <c r="L70" i="524"/>
  <c r="K70" i="524"/>
  <c r="J70" i="524"/>
  <c r="I70" i="524"/>
  <c r="H70" i="524"/>
  <c r="G70" i="524"/>
  <c r="F70" i="524"/>
  <c r="E70" i="524"/>
  <c r="D70" i="524"/>
  <c r="C70" i="524"/>
  <c r="B70" i="524"/>
  <c r="N69" i="524"/>
  <c r="M69" i="524"/>
  <c r="L69" i="524"/>
  <c r="K69" i="524"/>
  <c r="J69" i="524"/>
  <c r="I69" i="524"/>
  <c r="H69" i="524"/>
  <c r="G69" i="524"/>
  <c r="F69" i="524"/>
  <c r="E69" i="524"/>
  <c r="D69" i="524"/>
  <c r="C69" i="524"/>
  <c r="B69" i="524"/>
  <c r="N68" i="524"/>
  <c r="M68" i="524"/>
  <c r="L68" i="524"/>
  <c r="K68" i="524"/>
  <c r="J68" i="524"/>
  <c r="I68" i="524"/>
  <c r="H68" i="524"/>
  <c r="G68" i="524"/>
  <c r="F68" i="524"/>
  <c r="E68" i="524"/>
  <c r="D68" i="524"/>
  <c r="C68" i="524"/>
  <c r="B68" i="524"/>
  <c r="N67" i="524"/>
  <c r="M67" i="524"/>
  <c r="L67" i="524"/>
  <c r="K67" i="524"/>
  <c r="J67" i="524"/>
  <c r="I67" i="524"/>
  <c r="H67" i="524"/>
  <c r="G67" i="524"/>
  <c r="F67" i="524"/>
  <c r="E67" i="524"/>
  <c r="D67" i="524"/>
  <c r="C67" i="524"/>
  <c r="B67" i="524"/>
  <c r="N66" i="524"/>
  <c r="M66" i="524"/>
  <c r="L66" i="524"/>
  <c r="K66" i="524"/>
  <c r="J66" i="524"/>
  <c r="I66" i="524"/>
  <c r="H66" i="524"/>
  <c r="G66" i="524"/>
  <c r="F66" i="524"/>
  <c r="E66" i="524"/>
  <c r="D66" i="524"/>
  <c r="C66" i="524"/>
  <c r="B66" i="524"/>
  <c r="N65" i="524"/>
  <c r="M65" i="524"/>
  <c r="L65" i="524"/>
  <c r="K65" i="524"/>
  <c r="J65" i="524"/>
  <c r="I65" i="524"/>
  <c r="H65" i="524"/>
  <c r="G65" i="524"/>
  <c r="F65" i="524"/>
  <c r="E65" i="524"/>
  <c r="D65" i="524"/>
  <c r="C65" i="524"/>
  <c r="B65" i="524"/>
  <c r="N64" i="524"/>
  <c r="M64" i="524"/>
  <c r="L64" i="524"/>
  <c r="K64" i="524"/>
  <c r="J64" i="524"/>
  <c r="I64" i="524"/>
  <c r="H64" i="524"/>
  <c r="G64" i="524"/>
  <c r="F64" i="524"/>
  <c r="E64" i="524"/>
  <c r="D64" i="524"/>
  <c r="C64" i="524"/>
  <c r="B64" i="524"/>
  <c r="N63" i="524"/>
  <c r="M63" i="524"/>
  <c r="L63" i="524"/>
  <c r="K63" i="524"/>
  <c r="J63" i="524"/>
  <c r="I63" i="524"/>
  <c r="H63" i="524"/>
  <c r="G63" i="524"/>
  <c r="F63" i="524"/>
  <c r="E63" i="524"/>
  <c r="D63" i="524"/>
  <c r="C63" i="524"/>
  <c r="B63" i="524"/>
  <c r="N62" i="524"/>
  <c r="M62" i="524"/>
  <c r="L62" i="524"/>
  <c r="K62" i="524"/>
  <c r="J62" i="524"/>
  <c r="I62" i="524"/>
  <c r="H62" i="524"/>
  <c r="G62" i="524"/>
  <c r="F62" i="524"/>
  <c r="E62" i="524"/>
  <c r="D62" i="524"/>
  <c r="C62" i="524"/>
  <c r="B62" i="524"/>
  <c r="N61" i="524"/>
  <c r="M61" i="524"/>
  <c r="L61" i="524"/>
  <c r="K61" i="524"/>
  <c r="J61" i="524"/>
  <c r="I61" i="524"/>
  <c r="H61" i="524"/>
  <c r="G61" i="524"/>
  <c r="F61" i="524"/>
  <c r="E61" i="524"/>
  <c r="D61" i="524"/>
  <c r="C61" i="524"/>
  <c r="B61" i="524"/>
  <c r="N60" i="524"/>
  <c r="M60" i="524"/>
  <c r="L60" i="524"/>
  <c r="K60" i="524"/>
  <c r="J60" i="524"/>
  <c r="I60" i="524"/>
  <c r="H60" i="524"/>
  <c r="G60" i="524"/>
  <c r="F60" i="524"/>
  <c r="E60" i="524"/>
  <c r="D60" i="524"/>
  <c r="C60" i="524"/>
  <c r="B60" i="524"/>
  <c r="N59" i="524"/>
  <c r="M59" i="524"/>
  <c r="L59" i="524"/>
  <c r="K59" i="524"/>
  <c r="J59" i="524"/>
  <c r="I59" i="524"/>
  <c r="H59" i="524"/>
  <c r="G59" i="524"/>
  <c r="F59" i="524"/>
  <c r="E59" i="524"/>
  <c r="D59" i="524"/>
  <c r="C59" i="524"/>
  <c r="B59" i="524"/>
  <c r="N58" i="524"/>
  <c r="M58" i="524"/>
  <c r="L58" i="524"/>
  <c r="K58" i="524"/>
  <c r="J58" i="524"/>
  <c r="I58" i="524"/>
  <c r="H58" i="524"/>
  <c r="G58" i="524"/>
  <c r="F58" i="524"/>
  <c r="E58" i="524"/>
  <c r="D58" i="524"/>
  <c r="C58" i="524"/>
  <c r="B58" i="524"/>
  <c r="N57" i="524"/>
  <c r="M57" i="524"/>
  <c r="L57" i="524"/>
  <c r="K57" i="524"/>
  <c r="J57" i="524"/>
  <c r="I57" i="524"/>
  <c r="H57" i="524"/>
  <c r="G57" i="524"/>
  <c r="F57" i="524"/>
  <c r="E57" i="524"/>
  <c r="D57" i="524"/>
  <c r="C57" i="524"/>
  <c r="B57" i="524"/>
  <c r="N56" i="524"/>
  <c r="M56" i="524"/>
  <c r="L56" i="524"/>
  <c r="K56" i="524"/>
  <c r="J56" i="524"/>
  <c r="I56" i="524"/>
  <c r="H56" i="524"/>
  <c r="G56" i="524"/>
  <c r="F56" i="524"/>
  <c r="E56" i="524"/>
  <c r="D56" i="524"/>
  <c r="C56" i="524"/>
  <c r="B56" i="524"/>
  <c r="N55" i="524"/>
  <c r="M55" i="524"/>
  <c r="L55" i="524"/>
  <c r="K55" i="524"/>
  <c r="J55" i="524"/>
  <c r="I55" i="524"/>
  <c r="H55" i="524"/>
  <c r="G55" i="524"/>
  <c r="F55" i="524"/>
  <c r="E55" i="524"/>
  <c r="D55" i="524"/>
  <c r="C55" i="524"/>
  <c r="B55" i="524"/>
  <c r="N54" i="524"/>
  <c r="M54" i="524"/>
  <c r="L54" i="524"/>
  <c r="K54" i="524"/>
  <c r="J54" i="524"/>
  <c r="I54" i="524"/>
  <c r="H54" i="524"/>
  <c r="G54" i="524"/>
  <c r="F54" i="524"/>
  <c r="E54" i="524"/>
  <c r="D54" i="524"/>
  <c r="C54" i="524"/>
  <c r="B54" i="524"/>
  <c r="N53" i="524"/>
  <c r="M53" i="524"/>
  <c r="L53" i="524"/>
  <c r="K53" i="524"/>
  <c r="J53" i="524"/>
  <c r="I53" i="524"/>
  <c r="H53" i="524"/>
  <c r="G53" i="524"/>
  <c r="F53" i="524"/>
  <c r="E53" i="524"/>
  <c r="D53" i="524"/>
  <c r="C53" i="524"/>
  <c r="B53" i="524"/>
  <c r="N52" i="524"/>
  <c r="M52" i="524"/>
  <c r="L52" i="524"/>
  <c r="K52" i="524"/>
  <c r="J52" i="524"/>
  <c r="I52" i="524"/>
  <c r="H52" i="524"/>
  <c r="G52" i="524"/>
  <c r="F52" i="524"/>
  <c r="E52" i="524"/>
  <c r="D52" i="524"/>
  <c r="C52" i="524"/>
  <c r="B52" i="524"/>
  <c r="N51" i="524"/>
  <c r="M51" i="524"/>
  <c r="L51" i="524"/>
  <c r="K51" i="524"/>
  <c r="J51" i="524"/>
  <c r="I51" i="524"/>
  <c r="H51" i="524"/>
  <c r="G51" i="524"/>
  <c r="F51" i="524"/>
  <c r="E51" i="524"/>
  <c r="D51" i="524"/>
  <c r="C51" i="524"/>
  <c r="B51" i="524"/>
  <c r="N50" i="524"/>
  <c r="M50" i="524"/>
  <c r="L50" i="524"/>
  <c r="K50" i="524"/>
  <c r="J50" i="524"/>
  <c r="I50" i="524"/>
  <c r="H50" i="524"/>
  <c r="G50" i="524"/>
  <c r="F50" i="524"/>
  <c r="E50" i="524"/>
  <c r="D50" i="524"/>
  <c r="C50" i="524"/>
  <c r="B50" i="524"/>
  <c r="N49" i="524"/>
  <c r="M49" i="524"/>
  <c r="L49" i="524"/>
  <c r="K49" i="524"/>
  <c r="J49" i="524"/>
  <c r="I49" i="524"/>
  <c r="H49" i="524"/>
  <c r="G49" i="524"/>
  <c r="F49" i="524"/>
  <c r="E49" i="524"/>
  <c r="D49" i="524"/>
  <c r="C49" i="524"/>
  <c r="B49" i="524"/>
  <c r="N48" i="524"/>
  <c r="M48" i="524"/>
  <c r="L48" i="524"/>
  <c r="K48" i="524"/>
  <c r="J48" i="524"/>
  <c r="I48" i="524"/>
  <c r="H48" i="524"/>
  <c r="G48" i="524"/>
  <c r="F48" i="524"/>
  <c r="E48" i="524"/>
  <c r="D48" i="524"/>
  <c r="C48" i="524"/>
  <c r="B48" i="524"/>
  <c r="N47" i="524"/>
  <c r="M47" i="524"/>
  <c r="L47" i="524"/>
  <c r="K47" i="524"/>
  <c r="J47" i="524"/>
  <c r="I47" i="524"/>
  <c r="H47" i="524"/>
  <c r="G47" i="524"/>
  <c r="F47" i="524"/>
  <c r="E47" i="524"/>
  <c r="D47" i="524"/>
  <c r="C47" i="524"/>
  <c r="B47" i="524"/>
  <c r="N46" i="524"/>
  <c r="M46" i="524"/>
  <c r="L46" i="524"/>
  <c r="K46" i="524"/>
  <c r="J46" i="524"/>
  <c r="I46" i="524"/>
  <c r="H46" i="524"/>
  <c r="G46" i="524"/>
  <c r="F46" i="524"/>
  <c r="E46" i="524"/>
  <c r="D46" i="524"/>
  <c r="C46" i="524"/>
  <c r="B46" i="524"/>
  <c r="N45" i="524"/>
  <c r="M45" i="524"/>
  <c r="L45" i="524"/>
  <c r="K45" i="524"/>
  <c r="J45" i="524"/>
  <c r="I45" i="524"/>
  <c r="H45" i="524"/>
  <c r="G45" i="524"/>
  <c r="F45" i="524"/>
  <c r="E45" i="524"/>
  <c r="D45" i="524"/>
  <c r="C45" i="524"/>
  <c r="B45" i="524"/>
  <c r="N44" i="524"/>
  <c r="M44" i="524"/>
  <c r="L44" i="524"/>
  <c r="K44" i="524"/>
  <c r="J44" i="524"/>
  <c r="I44" i="524"/>
  <c r="H44" i="524"/>
  <c r="G44" i="524"/>
  <c r="F44" i="524"/>
  <c r="E44" i="524"/>
  <c r="D44" i="524"/>
  <c r="C44" i="524"/>
  <c r="B44" i="524"/>
  <c r="N43" i="524"/>
  <c r="M43" i="524"/>
  <c r="L43" i="524"/>
  <c r="K43" i="524"/>
  <c r="J43" i="524"/>
  <c r="I43" i="524"/>
  <c r="H43" i="524"/>
  <c r="G43" i="524"/>
  <c r="F43" i="524"/>
  <c r="E43" i="524"/>
  <c r="D43" i="524"/>
  <c r="C43" i="524"/>
  <c r="B43" i="524"/>
  <c r="N42" i="524"/>
  <c r="M42" i="524"/>
  <c r="L42" i="524"/>
  <c r="K42" i="524"/>
  <c r="J42" i="524"/>
  <c r="I42" i="524"/>
  <c r="H42" i="524"/>
  <c r="G42" i="524"/>
  <c r="F42" i="524"/>
  <c r="E42" i="524"/>
  <c r="D42" i="524"/>
  <c r="C42" i="524"/>
  <c r="B42" i="524"/>
  <c r="N41" i="524"/>
  <c r="M41" i="524"/>
  <c r="L41" i="524"/>
  <c r="K41" i="524"/>
  <c r="J41" i="524"/>
  <c r="I41" i="524"/>
  <c r="H41" i="524"/>
  <c r="G41" i="524"/>
  <c r="F41" i="524"/>
  <c r="E41" i="524"/>
  <c r="D41" i="524"/>
  <c r="C41" i="524"/>
  <c r="B41" i="524"/>
  <c r="N40" i="524"/>
  <c r="M40" i="524"/>
  <c r="L40" i="524"/>
  <c r="K40" i="524"/>
  <c r="J40" i="524"/>
  <c r="I40" i="524"/>
  <c r="H40" i="524"/>
  <c r="G40" i="524"/>
  <c r="F40" i="524"/>
  <c r="E40" i="524"/>
  <c r="D40" i="524"/>
  <c r="C40" i="524"/>
  <c r="B40" i="524"/>
  <c r="N39" i="524"/>
  <c r="M39" i="524"/>
  <c r="L39" i="524"/>
  <c r="K39" i="524"/>
  <c r="J39" i="524"/>
  <c r="I39" i="524"/>
  <c r="H39" i="524"/>
  <c r="G39" i="524"/>
  <c r="F39" i="524"/>
  <c r="E39" i="524"/>
  <c r="D39" i="524"/>
  <c r="C39" i="524"/>
  <c r="B39" i="524"/>
  <c r="N38" i="524"/>
  <c r="M38" i="524"/>
  <c r="L38" i="524"/>
  <c r="K38" i="524"/>
  <c r="J38" i="524"/>
  <c r="I38" i="524"/>
  <c r="H38" i="524"/>
  <c r="G38" i="524"/>
  <c r="F38" i="524"/>
  <c r="E38" i="524"/>
  <c r="D38" i="524"/>
  <c r="C38" i="524"/>
  <c r="B38" i="524"/>
  <c r="N37" i="524"/>
  <c r="M37" i="524"/>
  <c r="L37" i="524"/>
  <c r="K37" i="524"/>
  <c r="J37" i="524"/>
  <c r="I37" i="524"/>
  <c r="H37" i="524"/>
  <c r="G37" i="524"/>
  <c r="F37" i="524"/>
  <c r="E37" i="524"/>
  <c r="D37" i="524"/>
  <c r="C37" i="524"/>
  <c r="B37" i="524"/>
  <c r="N36" i="524"/>
  <c r="M36" i="524"/>
  <c r="L36" i="524"/>
  <c r="K36" i="524"/>
  <c r="J36" i="524"/>
  <c r="I36" i="524"/>
  <c r="H36" i="524"/>
  <c r="G36" i="524"/>
  <c r="F36" i="524"/>
  <c r="E36" i="524"/>
  <c r="D36" i="524"/>
  <c r="C36" i="524"/>
  <c r="B36" i="524"/>
  <c r="N35" i="524"/>
  <c r="M35" i="524"/>
  <c r="L35" i="524"/>
  <c r="K35" i="524"/>
  <c r="J35" i="524"/>
  <c r="I35" i="524"/>
  <c r="H35" i="524"/>
  <c r="G35" i="524"/>
  <c r="F35" i="524"/>
  <c r="E35" i="524"/>
  <c r="D35" i="524"/>
  <c r="C35" i="524"/>
  <c r="B35" i="524"/>
  <c r="N34" i="524"/>
  <c r="M34" i="524"/>
  <c r="L34" i="524"/>
  <c r="K34" i="524"/>
  <c r="J34" i="524"/>
  <c r="I34" i="524"/>
  <c r="H34" i="524"/>
  <c r="G34" i="524"/>
  <c r="F34" i="524"/>
  <c r="E34" i="524"/>
  <c r="D34" i="524"/>
  <c r="C34" i="524"/>
  <c r="B34" i="524"/>
  <c r="N33" i="524"/>
  <c r="M33" i="524"/>
  <c r="L33" i="524"/>
  <c r="K33" i="524"/>
  <c r="J33" i="524"/>
  <c r="I33" i="524"/>
  <c r="H33" i="524"/>
  <c r="G33" i="524"/>
  <c r="F33" i="524"/>
  <c r="E33" i="524"/>
  <c r="D33" i="524"/>
  <c r="C33" i="524"/>
  <c r="B33" i="524"/>
  <c r="N32" i="524"/>
  <c r="M32" i="524"/>
  <c r="L32" i="524"/>
  <c r="K32" i="524"/>
  <c r="J32" i="524"/>
  <c r="I32" i="524"/>
  <c r="H32" i="524"/>
  <c r="G32" i="524"/>
  <c r="F32" i="524"/>
  <c r="E32" i="524"/>
  <c r="D32" i="524"/>
  <c r="C32" i="524"/>
  <c r="B32" i="524"/>
  <c r="N31" i="524"/>
  <c r="M31" i="524"/>
  <c r="L31" i="524"/>
  <c r="K31" i="524"/>
  <c r="J31" i="524"/>
  <c r="I31" i="524"/>
  <c r="H31" i="524"/>
  <c r="G31" i="524"/>
  <c r="F31" i="524"/>
  <c r="E31" i="524"/>
  <c r="D31" i="524"/>
  <c r="C31" i="524"/>
  <c r="B31" i="524"/>
  <c r="N30" i="524"/>
  <c r="M30" i="524"/>
  <c r="L30" i="524"/>
  <c r="K30" i="524"/>
  <c r="J30" i="524"/>
  <c r="I30" i="524"/>
  <c r="H30" i="524"/>
  <c r="G30" i="524"/>
  <c r="F30" i="524"/>
  <c r="E30" i="524"/>
  <c r="D30" i="524"/>
  <c r="C30" i="524"/>
  <c r="B30" i="524"/>
  <c r="N29" i="524"/>
  <c r="M29" i="524"/>
  <c r="L29" i="524"/>
  <c r="K29" i="524"/>
  <c r="J29" i="524"/>
  <c r="I29" i="524"/>
  <c r="H29" i="524"/>
  <c r="G29" i="524"/>
  <c r="F29" i="524"/>
  <c r="E29" i="524"/>
  <c r="D29" i="524"/>
  <c r="C29" i="524"/>
  <c r="B29" i="524"/>
  <c r="N28" i="524"/>
  <c r="M28" i="524"/>
  <c r="L28" i="524"/>
  <c r="K28" i="524"/>
  <c r="J28" i="524"/>
  <c r="I28" i="524"/>
  <c r="H28" i="524"/>
  <c r="G28" i="524"/>
  <c r="F28" i="524"/>
  <c r="E28" i="524"/>
  <c r="D28" i="524"/>
  <c r="C28" i="524"/>
  <c r="B28" i="524"/>
  <c r="N27" i="524"/>
  <c r="M27" i="524"/>
  <c r="L27" i="524"/>
  <c r="K27" i="524"/>
  <c r="J27" i="524"/>
  <c r="I27" i="524"/>
  <c r="H27" i="524"/>
  <c r="G27" i="524"/>
  <c r="F27" i="524"/>
  <c r="E27" i="524"/>
  <c r="D27" i="524"/>
  <c r="C27" i="524"/>
  <c r="B27" i="524"/>
  <c r="N26" i="524"/>
  <c r="M26" i="524"/>
  <c r="L26" i="524"/>
  <c r="K26" i="524"/>
  <c r="J26" i="524"/>
  <c r="I26" i="524"/>
  <c r="H26" i="524"/>
  <c r="G26" i="524"/>
  <c r="F26" i="524"/>
  <c r="E26" i="524"/>
  <c r="D26" i="524"/>
  <c r="C26" i="524"/>
  <c r="B26" i="524"/>
  <c r="N25" i="524"/>
  <c r="M25" i="524"/>
  <c r="L25" i="524"/>
  <c r="K25" i="524"/>
  <c r="J25" i="524"/>
  <c r="I25" i="524"/>
  <c r="H25" i="524"/>
  <c r="G25" i="524"/>
  <c r="F25" i="524"/>
  <c r="E25" i="524"/>
  <c r="D25" i="524"/>
  <c r="C25" i="524"/>
  <c r="B25" i="524"/>
  <c r="N24" i="524"/>
  <c r="M24" i="524"/>
  <c r="L24" i="524"/>
  <c r="K24" i="524"/>
  <c r="J24" i="524"/>
  <c r="I24" i="524"/>
  <c r="H24" i="524"/>
  <c r="G24" i="524"/>
  <c r="F24" i="524"/>
  <c r="E24" i="524"/>
  <c r="D24" i="524"/>
  <c r="C24" i="524"/>
  <c r="B24" i="524"/>
  <c r="N23" i="524"/>
  <c r="M23" i="524"/>
  <c r="L23" i="524"/>
  <c r="K23" i="524"/>
  <c r="J23" i="524"/>
  <c r="I23" i="524"/>
  <c r="H23" i="524"/>
  <c r="G23" i="524"/>
  <c r="F23" i="524"/>
  <c r="E23" i="524"/>
  <c r="D23" i="524"/>
  <c r="C23" i="524"/>
  <c r="B23" i="524"/>
  <c r="N22" i="524"/>
  <c r="M22" i="524"/>
  <c r="L22" i="524"/>
  <c r="K22" i="524"/>
  <c r="J22" i="524"/>
  <c r="I22" i="524"/>
  <c r="H22" i="524"/>
  <c r="G22" i="524"/>
  <c r="F22" i="524"/>
  <c r="E22" i="524"/>
  <c r="D22" i="524"/>
  <c r="C22" i="524"/>
  <c r="B22" i="524"/>
  <c r="N21" i="524"/>
  <c r="M21" i="524"/>
  <c r="L21" i="524"/>
  <c r="K21" i="524"/>
  <c r="J21" i="524"/>
  <c r="I21" i="524"/>
  <c r="H21" i="524"/>
  <c r="G21" i="524"/>
  <c r="F21" i="524"/>
  <c r="E21" i="524"/>
  <c r="D21" i="524"/>
  <c r="C21" i="524"/>
  <c r="B21" i="524"/>
  <c r="N20" i="524"/>
  <c r="M20" i="524"/>
  <c r="L20" i="524"/>
  <c r="K20" i="524"/>
  <c r="J20" i="524"/>
  <c r="I20" i="524"/>
  <c r="H20" i="524"/>
  <c r="G20" i="524"/>
  <c r="F20" i="524"/>
  <c r="E20" i="524"/>
  <c r="D20" i="524"/>
  <c r="C20" i="524"/>
  <c r="B20" i="524"/>
  <c r="N19" i="524"/>
  <c r="M19" i="524"/>
  <c r="L19" i="524"/>
  <c r="K19" i="524"/>
  <c r="J19" i="524"/>
  <c r="I19" i="524"/>
  <c r="H19" i="524"/>
  <c r="G19" i="524"/>
  <c r="F19" i="524"/>
  <c r="E19" i="524"/>
  <c r="D19" i="524"/>
  <c r="C19" i="524"/>
  <c r="B19" i="524"/>
  <c r="N18" i="524"/>
  <c r="M18" i="524"/>
  <c r="L18" i="524"/>
  <c r="K18" i="524"/>
  <c r="J18" i="524"/>
  <c r="I18" i="524"/>
  <c r="H18" i="524"/>
  <c r="G18" i="524"/>
  <c r="F18" i="524"/>
  <c r="E18" i="524"/>
  <c r="D18" i="524"/>
  <c r="C18" i="524"/>
  <c r="B18" i="524"/>
  <c r="N17" i="524"/>
  <c r="M17" i="524"/>
  <c r="L17" i="524"/>
  <c r="K17" i="524"/>
  <c r="J17" i="524"/>
  <c r="I17" i="524"/>
  <c r="H17" i="524"/>
  <c r="G17" i="524"/>
  <c r="F17" i="524"/>
  <c r="E17" i="524"/>
  <c r="D17" i="524"/>
  <c r="C17" i="524"/>
  <c r="B17" i="524"/>
  <c r="N16" i="524"/>
  <c r="M16" i="524"/>
  <c r="L16" i="524"/>
  <c r="K16" i="524"/>
  <c r="J16" i="524"/>
  <c r="I16" i="524"/>
  <c r="H16" i="524"/>
  <c r="G16" i="524"/>
  <c r="F16" i="524"/>
  <c r="E16" i="524"/>
  <c r="D16" i="524"/>
  <c r="C16" i="524"/>
  <c r="B16" i="524"/>
  <c r="N15" i="524"/>
  <c r="M15" i="524"/>
  <c r="L15" i="524"/>
  <c r="K15" i="524"/>
  <c r="J15" i="524"/>
  <c r="I15" i="524"/>
  <c r="H15" i="524"/>
  <c r="G15" i="524"/>
  <c r="F15" i="524"/>
  <c r="E15" i="524"/>
  <c r="D15" i="524"/>
  <c r="C15" i="524"/>
  <c r="B15" i="524"/>
  <c r="N14" i="524"/>
  <c r="M14" i="524"/>
  <c r="L14" i="524"/>
  <c r="K14" i="524"/>
  <c r="J14" i="524"/>
  <c r="I14" i="524"/>
  <c r="H14" i="524"/>
  <c r="G14" i="524"/>
  <c r="F14" i="524"/>
  <c r="E14" i="524"/>
  <c r="D14" i="524"/>
  <c r="C14" i="524"/>
  <c r="B14" i="524"/>
  <c r="N13" i="524"/>
  <c r="M13" i="524"/>
  <c r="L13" i="524"/>
  <c r="K13" i="524"/>
  <c r="J13" i="524"/>
  <c r="I13" i="524"/>
  <c r="H13" i="524"/>
  <c r="G13" i="524"/>
  <c r="F13" i="524"/>
  <c r="E13" i="524"/>
  <c r="D13" i="524"/>
  <c r="C13" i="524"/>
  <c r="B13" i="524"/>
  <c r="N12" i="524"/>
  <c r="M12" i="524"/>
  <c r="L12" i="524"/>
  <c r="K12" i="524"/>
  <c r="J12" i="524"/>
  <c r="I12" i="524"/>
  <c r="H12" i="524"/>
  <c r="G12" i="524"/>
  <c r="F12" i="524"/>
  <c r="E12" i="524"/>
  <c r="D12" i="524"/>
  <c r="C12" i="524"/>
  <c r="B12" i="524"/>
  <c r="N11" i="524"/>
  <c r="M11" i="524"/>
  <c r="L11" i="524"/>
  <c r="K11" i="524"/>
  <c r="J11" i="524"/>
  <c r="I11" i="524"/>
  <c r="H11" i="524"/>
  <c r="G11" i="524"/>
  <c r="F11" i="524"/>
  <c r="E11" i="524"/>
  <c r="D11" i="524"/>
  <c r="C11" i="524"/>
  <c r="B11" i="524"/>
  <c r="N10" i="524"/>
  <c r="M10" i="524"/>
  <c r="L10" i="524"/>
  <c r="K10" i="524"/>
  <c r="J10" i="524"/>
  <c r="I10" i="524"/>
  <c r="H10" i="524"/>
  <c r="G10" i="524"/>
  <c r="F10" i="524"/>
  <c r="E10" i="524"/>
  <c r="D10" i="524"/>
  <c r="C10" i="524"/>
  <c r="B10" i="524"/>
  <c r="N9" i="524"/>
  <c r="M9" i="524"/>
  <c r="L9" i="524"/>
  <c r="K9" i="524"/>
  <c r="J9" i="524"/>
  <c r="I9" i="524"/>
  <c r="H9" i="524"/>
  <c r="G9" i="524"/>
  <c r="F9" i="524"/>
  <c r="E9" i="524"/>
  <c r="D9" i="524"/>
  <c r="C9" i="524"/>
  <c r="B9" i="524"/>
  <c r="N8" i="524"/>
  <c r="M8" i="524"/>
  <c r="L8" i="524"/>
  <c r="K8" i="524"/>
  <c r="J8" i="524"/>
  <c r="I8" i="524"/>
  <c r="H8" i="524"/>
  <c r="G8" i="524"/>
  <c r="F8" i="524"/>
  <c r="E8" i="524"/>
  <c r="D8" i="524"/>
  <c r="C8" i="524"/>
  <c r="B8" i="524"/>
  <c r="S5" i="524"/>
  <c r="S4" i="524"/>
  <c r="A47" i="290"/>
  <c r="J6" i="280"/>
  <c r="J5" i="280"/>
  <c r="J4" i="280"/>
  <c r="M1842" i="529"/>
  <c r="L1842" i="529"/>
  <c r="K1842" i="529"/>
  <c r="J1842" i="529"/>
  <c r="I1842" i="529"/>
  <c r="H1842" i="529"/>
  <c r="G1842" i="529"/>
  <c r="F1842" i="529"/>
  <c r="E1842" i="529"/>
  <c r="D1842" i="529"/>
  <c r="C1842" i="529"/>
  <c r="B1842" i="529"/>
  <c r="M1841" i="529"/>
  <c r="L1841" i="529"/>
  <c r="K1841" i="529"/>
  <c r="J1841" i="529"/>
  <c r="I1841" i="529"/>
  <c r="H1841" i="529"/>
  <c r="G1841" i="529"/>
  <c r="F1841" i="529"/>
  <c r="E1841" i="529"/>
  <c r="D1841" i="529"/>
  <c r="C1841" i="529"/>
  <c r="B1841" i="529"/>
  <c r="M1840" i="529"/>
  <c r="L1840" i="529"/>
  <c r="K1840" i="529"/>
  <c r="J1840" i="529"/>
  <c r="I1840" i="529"/>
  <c r="H1840" i="529"/>
  <c r="G1840" i="529"/>
  <c r="F1840" i="529"/>
  <c r="E1840" i="529"/>
  <c r="D1840" i="529"/>
  <c r="C1840" i="529"/>
  <c r="B1840" i="529"/>
  <c r="M1839" i="529"/>
  <c r="L1839" i="529"/>
  <c r="K1839" i="529"/>
  <c r="J1839" i="529"/>
  <c r="I1839" i="529"/>
  <c r="H1839" i="529"/>
  <c r="G1839" i="529"/>
  <c r="F1839" i="529"/>
  <c r="E1839" i="529"/>
  <c r="D1839" i="529"/>
  <c r="C1839" i="529"/>
  <c r="B1839" i="529"/>
  <c r="M1838" i="529"/>
  <c r="L1838" i="529"/>
  <c r="K1838" i="529"/>
  <c r="J1838" i="529"/>
  <c r="I1838" i="529"/>
  <c r="H1838" i="529"/>
  <c r="G1838" i="529"/>
  <c r="F1838" i="529"/>
  <c r="E1838" i="529"/>
  <c r="D1838" i="529"/>
  <c r="C1838" i="529"/>
  <c r="B1838" i="529"/>
  <c r="M1837" i="529"/>
  <c r="L1837" i="529"/>
  <c r="K1837" i="529"/>
  <c r="J1837" i="529"/>
  <c r="I1837" i="529"/>
  <c r="H1837" i="529"/>
  <c r="G1837" i="529"/>
  <c r="F1837" i="529"/>
  <c r="E1837" i="529"/>
  <c r="D1837" i="529"/>
  <c r="C1837" i="529"/>
  <c r="B1837" i="529"/>
  <c r="M1836" i="529"/>
  <c r="L1836" i="529"/>
  <c r="K1836" i="529"/>
  <c r="J1836" i="529"/>
  <c r="I1836" i="529"/>
  <c r="H1836" i="529"/>
  <c r="G1836" i="529"/>
  <c r="F1836" i="529"/>
  <c r="E1836" i="529"/>
  <c r="D1836" i="529"/>
  <c r="C1836" i="529"/>
  <c r="B1836" i="529"/>
  <c r="M1835" i="529"/>
  <c r="L1835" i="529"/>
  <c r="K1835" i="529"/>
  <c r="J1835" i="529"/>
  <c r="I1835" i="529"/>
  <c r="H1835" i="529"/>
  <c r="G1835" i="529"/>
  <c r="F1835" i="529"/>
  <c r="E1835" i="529"/>
  <c r="D1835" i="529"/>
  <c r="C1835" i="529"/>
  <c r="B1835" i="529"/>
  <c r="M1834" i="529"/>
  <c r="L1834" i="529"/>
  <c r="K1834" i="529"/>
  <c r="J1834" i="529"/>
  <c r="I1834" i="529"/>
  <c r="H1834" i="529"/>
  <c r="G1834" i="529"/>
  <c r="F1834" i="529"/>
  <c r="E1834" i="529"/>
  <c r="D1834" i="529"/>
  <c r="C1834" i="529"/>
  <c r="B1834" i="529"/>
  <c r="M1833" i="529"/>
  <c r="L1833" i="529"/>
  <c r="K1833" i="529"/>
  <c r="J1833" i="529"/>
  <c r="I1833" i="529"/>
  <c r="H1833" i="529"/>
  <c r="G1833" i="529"/>
  <c r="F1833" i="529"/>
  <c r="E1833" i="529"/>
  <c r="D1833" i="529"/>
  <c r="C1833" i="529"/>
  <c r="B1833" i="529"/>
  <c r="M1832" i="529"/>
  <c r="L1832" i="529"/>
  <c r="K1832" i="529"/>
  <c r="J1832" i="529"/>
  <c r="I1832" i="529"/>
  <c r="H1832" i="529"/>
  <c r="G1832" i="529"/>
  <c r="F1832" i="529"/>
  <c r="E1832" i="529"/>
  <c r="D1832" i="529"/>
  <c r="C1832" i="529"/>
  <c r="B1832" i="529"/>
  <c r="M1831" i="529"/>
  <c r="L1831" i="529"/>
  <c r="K1831" i="529"/>
  <c r="J1831" i="529"/>
  <c r="I1831" i="529"/>
  <c r="H1831" i="529"/>
  <c r="G1831" i="529"/>
  <c r="F1831" i="529"/>
  <c r="E1831" i="529"/>
  <c r="D1831" i="529"/>
  <c r="C1831" i="529"/>
  <c r="B1831" i="529"/>
  <c r="M1830" i="529"/>
  <c r="L1830" i="529"/>
  <c r="K1830" i="529"/>
  <c r="J1830" i="529"/>
  <c r="I1830" i="529"/>
  <c r="H1830" i="529"/>
  <c r="G1830" i="529"/>
  <c r="F1830" i="529"/>
  <c r="E1830" i="529"/>
  <c r="D1830" i="529"/>
  <c r="C1830" i="529"/>
  <c r="B1830" i="529"/>
  <c r="M1829" i="529"/>
  <c r="L1829" i="529"/>
  <c r="K1829" i="529"/>
  <c r="J1829" i="529"/>
  <c r="I1829" i="529"/>
  <c r="H1829" i="529"/>
  <c r="G1829" i="529"/>
  <c r="F1829" i="529"/>
  <c r="E1829" i="529"/>
  <c r="D1829" i="529"/>
  <c r="C1829" i="529"/>
  <c r="B1829" i="529"/>
  <c r="M1828" i="529"/>
  <c r="L1828" i="529"/>
  <c r="K1828" i="529"/>
  <c r="J1828" i="529"/>
  <c r="I1828" i="529"/>
  <c r="H1828" i="529"/>
  <c r="G1828" i="529"/>
  <c r="F1828" i="529"/>
  <c r="E1828" i="529"/>
  <c r="D1828" i="529"/>
  <c r="C1828" i="529"/>
  <c r="B1828" i="529"/>
  <c r="M1827" i="529"/>
  <c r="L1827" i="529"/>
  <c r="K1827" i="529"/>
  <c r="J1827" i="529"/>
  <c r="I1827" i="529"/>
  <c r="H1827" i="529"/>
  <c r="G1827" i="529"/>
  <c r="F1827" i="529"/>
  <c r="E1827" i="529"/>
  <c r="D1827" i="529"/>
  <c r="C1827" i="529"/>
  <c r="B1827" i="529"/>
  <c r="M1826" i="529"/>
  <c r="L1826" i="529"/>
  <c r="K1826" i="529"/>
  <c r="J1826" i="529"/>
  <c r="I1826" i="529"/>
  <c r="H1826" i="529"/>
  <c r="G1826" i="529"/>
  <c r="F1826" i="529"/>
  <c r="E1826" i="529"/>
  <c r="D1826" i="529"/>
  <c r="C1826" i="529"/>
  <c r="B1826" i="529"/>
  <c r="M1825" i="529"/>
  <c r="L1825" i="529"/>
  <c r="K1825" i="529"/>
  <c r="J1825" i="529"/>
  <c r="I1825" i="529"/>
  <c r="H1825" i="529"/>
  <c r="G1825" i="529"/>
  <c r="F1825" i="529"/>
  <c r="E1825" i="529"/>
  <c r="D1825" i="529"/>
  <c r="C1825" i="529"/>
  <c r="B1825" i="529"/>
  <c r="M1824" i="529"/>
  <c r="L1824" i="529"/>
  <c r="K1824" i="529"/>
  <c r="J1824" i="529"/>
  <c r="I1824" i="529"/>
  <c r="H1824" i="529"/>
  <c r="G1824" i="529"/>
  <c r="F1824" i="529"/>
  <c r="E1824" i="529"/>
  <c r="D1824" i="529"/>
  <c r="C1824" i="529"/>
  <c r="B1824" i="529"/>
  <c r="M1823" i="529"/>
  <c r="L1823" i="529"/>
  <c r="K1823" i="529"/>
  <c r="J1823" i="529"/>
  <c r="I1823" i="529"/>
  <c r="H1823" i="529"/>
  <c r="G1823" i="529"/>
  <c r="F1823" i="529"/>
  <c r="E1823" i="529"/>
  <c r="D1823" i="529"/>
  <c r="C1823" i="529"/>
  <c r="B1823" i="529"/>
  <c r="M1822" i="529"/>
  <c r="L1822" i="529"/>
  <c r="K1822" i="529"/>
  <c r="J1822" i="529"/>
  <c r="I1822" i="529"/>
  <c r="H1822" i="529"/>
  <c r="G1822" i="529"/>
  <c r="F1822" i="529"/>
  <c r="E1822" i="529"/>
  <c r="D1822" i="529"/>
  <c r="C1822" i="529"/>
  <c r="B1822" i="529"/>
  <c r="M1821" i="529"/>
  <c r="L1821" i="529"/>
  <c r="K1821" i="529"/>
  <c r="J1821" i="529"/>
  <c r="I1821" i="529"/>
  <c r="H1821" i="529"/>
  <c r="G1821" i="529"/>
  <c r="F1821" i="529"/>
  <c r="E1821" i="529"/>
  <c r="D1821" i="529"/>
  <c r="C1821" i="529"/>
  <c r="B1821" i="529"/>
  <c r="M1820" i="529"/>
  <c r="L1820" i="529"/>
  <c r="K1820" i="529"/>
  <c r="J1820" i="529"/>
  <c r="I1820" i="529"/>
  <c r="H1820" i="529"/>
  <c r="G1820" i="529"/>
  <c r="F1820" i="529"/>
  <c r="E1820" i="529"/>
  <c r="D1820" i="529"/>
  <c r="C1820" i="529"/>
  <c r="B1820" i="529"/>
  <c r="M1819" i="529"/>
  <c r="L1819" i="529"/>
  <c r="K1819" i="529"/>
  <c r="J1819" i="529"/>
  <c r="I1819" i="529"/>
  <c r="H1819" i="529"/>
  <c r="G1819" i="529"/>
  <c r="F1819" i="529"/>
  <c r="E1819" i="529"/>
  <c r="D1819" i="529"/>
  <c r="C1819" i="529"/>
  <c r="B1819" i="529"/>
  <c r="M1818" i="529"/>
  <c r="L1818" i="529"/>
  <c r="K1818" i="529"/>
  <c r="J1818" i="529"/>
  <c r="I1818" i="529"/>
  <c r="H1818" i="529"/>
  <c r="G1818" i="529"/>
  <c r="F1818" i="529"/>
  <c r="E1818" i="529"/>
  <c r="D1818" i="529"/>
  <c r="C1818" i="529"/>
  <c r="B1818" i="529"/>
  <c r="M1817" i="529"/>
  <c r="L1817" i="529"/>
  <c r="K1817" i="529"/>
  <c r="J1817" i="529"/>
  <c r="I1817" i="529"/>
  <c r="H1817" i="529"/>
  <c r="G1817" i="529"/>
  <c r="F1817" i="529"/>
  <c r="E1817" i="529"/>
  <c r="D1817" i="529"/>
  <c r="C1817" i="529"/>
  <c r="B1817" i="529"/>
  <c r="M1816" i="529"/>
  <c r="L1816" i="529"/>
  <c r="K1816" i="529"/>
  <c r="J1816" i="529"/>
  <c r="I1816" i="529"/>
  <c r="H1816" i="529"/>
  <c r="G1816" i="529"/>
  <c r="F1816" i="529"/>
  <c r="E1816" i="529"/>
  <c r="D1816" i="529"/>
  <c r="C1816" i="529"/>
  <c r="B1816" i="529"/>
  <c r="M1815" i="529"/>
  <c r="L1815" i="529"/>
  <c r="K1815" i="529"/>
  <c r="J1815" i="529"/>
  <c r="I1815" i="529"/>
  <c r="H1815" i="529"/>
  <c r="G1815" i="529"/>
  <c r="F1815" i="529"/>
  <c r="E1815" i="529"/>
  <c r="D1815" i="529"/>
  <c r="C1815" i="529"/>
  <c r="B1815" i="529"/>
  <c r="M1814" i="529"/>
  <c r="L1814" i="529"/>
  <c r="K1814" i="529"/>
  <c r="J1814" i="529"/>
  <c r="I1814" i="529"/>
  <c r="H1814" i="529"/>
  <c r="G1814" i="529"/>
  <c r="F1814" i="529"/>
  <c r="E1814" i="529"/>
  <c r="D1814" i="529"/>
  <c r="C1814" i="529"/>
  <c r="B1814" i="529"/>
  <c r="M1813" i="529"/>
  <c r="L1813" i="529"/>
  <c r="K1813" i="529"/>
  <c r="J1813" i="529"/>
  <c r="I1813" i="529"/>
  <c r="H1813" i="529"/>
  <c r="G1813" i="529"/>
  <c r="F1813" i="529"/>
  <c r="E1813" i="529"/>
  <c r="D1813" i="529"/>
  <c r="C1813" i="529"/>
  <c r="B1813" i="529"/>
  <c r="M1812" i="529"/>
  <c r="L1812" i="529"/>
  <c r="K1812" i="529"/>
  <c r="J1812" i="529"/>
  <c r="I1812" i="529"/>
  <c r="H1812" i="529"/>
  <c r="G1812" i="529"/>
  <c r="F1812" i="529"/>
  <c r="E1812" i="529"/>
  <c r="D1812" i="529"/>
  <c r="C1812" i="529"/>
  <c r="B1812" i="529"/>
  <c r="M1811" i="529"/>
  <c r="L1811" i="529"/>
  <c r="K1811" i="529"/>
  <c r="J1811" i="529"/>
  <c r="I1811" i="529"/>
  <c r="H1811" i="529"/>
  <c r="G1811" i="529"/>
  <c r="F1811" i="529"/>
  <c r="E1811" i="529"/>
  <c r="D1811" i="529"/>
  <c r="C1811" i="529"/>
  <c r="B1811" i="529"/>
  <c r="M1810" i="529"/>
  <c r="L1810" i="529"/>
  <c r="K1810" i="529"/>
  <c r="J1810" i="529"/>
  <c r="I1810" i="529"/>
  <c r="H1810" i="529"/>
  <c r="G1810" i="529"/>
  <c r="F1810" i="529"/>
  <c r="E1810" i="529"/>
  <c r="D1810" i="529"/>
  <c r="C1810" i="529"/>
  <c r="B1810" i="529"/>
  <c r="M1809" i="529"/>
  <c r="L1809" i="529"/>
  <c r="K1809" i="529"/>
  <c r="J1809" i="529"/>
  <c r="I1809" i="529"/>
  <c r="H1809" i="529"/>
  <c r="G1809" i="529"/>
  <c r="F1809" i="529"/>
  <c r="E1809" i="529"/>
  <c r="D1809" i="529"/>
  <c r="C1809" i="529"/>
  <c r="B1809" i="529"/>
  <c r="M1808" i="529"/>
  <c r="L1808" i="529"/>
  <c r="K1808" i="529"/>
  <c r="J1808" i="529"/>
  <c r="I1808" i="529"/>
  <c r="H1808" i="529"/>
  <c r="G1808" i="529"/>
  <c r="F1808" i="529"/>
  <c r="E1808" i="529"/>
  <c r="D1808" i="529"/>
  <c r="C1808" i="529"/>
  <c r="B1808" i="529"/>
  <c r="M1807" i="529"/>
  <c r="L1807" i="529"/>
  <c r="K1807" i="529"/>
  <c r="J1807" i="529"/>
  <c r="I1807" i="529"/>
  <c r="H1807" i="529"/>
  <c r="G1807" i="529"/>
  <c r="F1807" i="529"/>
  <c r="E1807" i="529"/>
  <c r="D1807" i="529"/>
  <c r="C1807" i="529"/>
  <c r="B1807" i="529"/>
  <c r="M1806" i="529"/>
  <c r="L1806" i="529"/>
  <c r="K1806" i="529"/>
  <c r="J1806" i="529"/>
  <c r="I1806" i="529"/>
  <c r="H1806" i="529"/>
  <c r="G1806" i="529"/>
  <c r="F1806" i="529"/>
  <c r="E1806" i="529"/>
  <c r="D1806" i="529"/>
  <c r="C1806" i="529"/>
  <c r="B1806" i="529"/>
  <c r="M1805" i="529"/>
  <c r="L1805" i="529"/>
  <c r="K1805" i="529"/>
  <c r="J1805" i="529"/>
  <c r="I1805" i="529"/>
  <c r="H1805" i="529"/>
  <c r="G1805" i="529"/>
  <c r="F1805" i="529"/>
  <c r="E1805" i="529"/>
  <c r="D1805" i="529"/>
  <c r="C1805" i="529"/>
  <c r="B1805" i="529"/>
  <c r="M1804" i="529"/>
  <c r="L1804" i="529"/>
  <c r="K1804" i="529"/>
  <c r="J1804" i="529"/>
  <c r="I1804" i="529"/>
  <c r="H1804" i="529"/>
  <c r="G1804" i="529"/>
  <c r="F1804" i="529"/>
  <c r="E1804" i="529"/>
  <c r="D1804" i="529"/>
  <c r="C1804" i="529"/>
  <c r="B1804" i="529"/>
  <c r="M1803" i="529"/>
  <c r="L1803" i="529"/>
  <c r="K1803" i="529"/>
  <c r="J1803" i="529"/>
  <c r="I1803" i="529"/>
  <c r="H1803" i="529"/>
  <c r="G1803" i="529"/>
  <c r="F1803" i="529"/>
  <c r="E1803" i="529"/>
  <c r="D1803" i="529"/>
  <c r="C1803" i="529"/>
  <c r="B1803" i="529"/>
  <c r="M1802" i="529"/>
  <c r="L1802" i="529"/>
  <c r="K1802" i="529"/>
  <c r="J1802" i="529"/>
  <c r="I1802" i="529"/>
  <c r="H1802" i="529"/>
  <c r="G1802" i="529"/>
  <c r="F1802" i="529"/>
  <c r="E1802" i="529"/>
  <c r="D1802" i="529"/>
  <c r="C1802" i="529"/>
  <c r="B1802" i="529"/>
  <c r="M1801" i="529"/>
  <c r="L1801" i="529"/>
  <c r="K1801" i="529"/>
  <c r="J1801" i="529"/>
  <c r="I1801" i="529"/>
  <c r="H1801" i="529"/>
  <c r="G1801" i="529"/>
  <c r="F1801" i="529"/>
  <c r="E1801" i="529"/>
  <c r="D1801" i="529"/>
  <c r="C1801" i="529"/>
  <c r="B1801" i="529"/>
  <c r="M1800" i="529"/>
  <c r="L1800" i="529"/>
  <c r="K1800" i="529"/>
  <c r="J1800" i="529"/>
  <c r="I1800" i="529"/>
  <c r="H1800" i="529"/>
  <c r="G1800" i="529"/>
  <c r="F1800" i="529"/>
  <c r="E1800" i="529"/>
  <c r="D1800" i="529"/>
  <c r="C1800" i="529"/>
  <c r="B1800" i="529"/>
  <c r="M1799" i="529"/>
  <c r="L1799" i="529"/>
  <c r="K1799" i="529"/>
  <c r="J1799" i="529"/>
  <c r="I1799" i="529"/>
  <c r="H1799" i="529"/>
  <c r="G1799" i="529"/>
  <c r="F1799" i="529"/>
  <c r="E1799" i="529"/>
  <c r="D1799" i="529"/>
  <c r="C1799" i="529"/>
  <c r="B1799" i="529"/>
  <c r="M1798" i="529"/>
  <c r="L1798" i="529"/>
  <c r="K1798" i="529"/>
  <c r="J1798" i="529"/>
  <c r="I1798" i="529"/>
  <c r="H1798" i="529"/>
  <c r="G1798" i="529"/>
  <c r="F1798" i="529"/>
  <c r="E1798" i="529"/>
  <c r="D1798" i="529"/>
  <c r="C1798" i="529"/>
  <c r="B1798" i="529"/>
  <c r="M1797" i="529"/>
  <c r="L1797" i="529"/>
  <c r="K1797" i="529"/>
  <c r="J1797" i="529"/>
  <c r="I1797" i="529"/>
  <c r="H1797" i="529"/>
  <c r="G1797" i="529"/>
  <c r="F1797" i="529"/>
  <c r="E1797" i="529"/>
  <c r="D1797" i="529"/>
  <c r="C1797" i="529"/>
  <c r="B1797" i="529"/>
  <c r="M1796" i="529"/>
  <c r="L1796" i="529"/>
  <c r="K1796" i="529"/>
  <c r="J1796" i="529"/>
  <c r="I1796" i="529"/>
  <c r="H1796" i="529"/>
  <c r="G1796" i="529"/>
  <c r="F1796" i="529"/>
  <c r="E1796" i="529"/>
  <c r="D1796" i="529"/>
  <c r="C1796" i="529"/>
  <c r="B1796" i="529"/>
  <c r="M1795" i="529"/>
  <c r="L1795" i="529"/>
  <c r="K1795" i="529"/>
  <c r="J1795" i="529"/>
  <c r="I1795" i="529"/>
  <c r="H1795" i="529"/>
  <c r="G1795" i="529"/>
  <c r="F1795" i="529"/>
  <c r="E1795" i="529"/>
  <c r="D1795" i="529"/>
  <c r="C1795" i="529"/>
  <c r="B1795" i="529"/>
  <c r="M1794" i="529"/>
  <c r="L1794" i="529"/>
  <c r="K1794" i="529"/>
  <c r="J1794" i="529"/>
  <c r="I1794" i="529"/>
  <c r="H1794" i="529"/>
  <c r="G1794" i="529"/>
  <c r="F1794" i="529"/>
  <c r="E1794" i="529"/>
  <c r="D1794" i="529"/>
  <c r="C1794" i="529"/>
  <c r="B1794" i="529"/>
  <c r="M1793" i="529"/>
  <c r="L1793" i="529"/>
  <c r="K1793" i="529"/>
  <c r="J1793" i="529"/>
  <c r="I1793" i="529"/>
  <c r="H1793" i="529"/>
  <c r="G1793" i="529"/>
  <c r="F1793" i="529"/>
  <c r="E1793" i="529"/>
  <c r="D1793" i="529"/>
  <c r="C1793" i="529"/>
  <c r="B1793" i="529"/>
  <c r="M1792" i="529"/>
  <c r="L1792" i="529"/>
  <c r="K1792" i="529"/>
  <c r="J1792" i="529"/>
  <c r="I1792" i="529"/>
  <c r="H1792" i="529"/>
  <c r="G1792" i="529"/>
  <c r="F1792" i="529"/>
  <c r="E1792" i="529"/>
  <c r="D1792" i="529"/>
  <c r="C1792" i="529"/>
  <c r="B1792" i="529"/>
  <c r="M1791" i="529"/>
  <c r="L1791" i="529"/>
  <c r="K1791" i="529"/>
  <c r="J1791" i="529"/>
  <c r="I1791" i="529"/>
  <c r="H1791" i="529"/>
  <c r="G1791" i="529"/>
  <c r="F1791" i="529"/>
  <c r="E1791" i="529"/>
  <c r="D1791" i="529"/>
  <c r="C1791" i="529"/>
  <c r="B1791" i="529"/>
  <c r="M1790" i="529"/>
  <c r="L1790" i="529"/>
  <c r="K1790" i="529"/>
  <c r="J1790" i="529"/>
  <c r="I1790" i="529"/>
  <c r="H1790" i="529"/>
  <c r="G1790" i="529"/>
  <c r="F1790" i="529"/>
  <c r="E1790" i="529"/>
  <c r="D1790" i="529"/>
  <c r="C1790" i="529"/>
  <c r="B1790" i="529"/>
  <c r="M1789" i="529"/>
  <c r="L1789" i="529"/>
  <c r="K1789" i="529"/>
  <c r="J1789" i="529"/>
  <c r="I1789" i="529"/>
  <c r="H1789" i="529"/>
  <c r="G1789" i="529"/>
  <c r="F1789" i="529"/>
  <c r="E1789" i="529"/>
  <c r="D1789" i="529"/>
  <c r="C1789" i="529"/>
  <c r="B1789" i="529"/>
  <c r="M1788" i="529"/>
  <c r="L1788" i="529"/>
  <c r="K1788" i="529"/>
  <c r="J1788" i="529"/>
  <c r="I1788" i="529"/>
  <c r="H1788" i="529"/>
  <c r="G1788" i="529"/>
  <c r="F1788" i="529"/>
  <c r="E1788" i="529"/>
  <c r="D1788" i="529"/>
  <c r="C1788" i="529"/>
  <c r="B1788" i="529"/>
  <c r="M1787" i="529"/>
  <c r="L1787" i="529"/>
  <c r="K1787" i="529"/>
  <c r="J1787" i="529"/>
  <c r="I1787" i="529"/>
  <c r="H1787" i="529"/>
  <c r="G1787" i="529"/>
  <c r="F1787" i="529"/>
  <c r="E1787" i="529"/>
  <c r="D1787" i="529"/>
  <c r="C1787" i="529"/>
  <c r="B1787" i="529"/>
  <c r="M1786" i="529"/>
  <c r="L1786" i="529"/>
  <c r="K1786" i="529"/>
  <c r="J1786" i="529"/>
  <c r="I1786" i="529"/>
  <c r="H1786" i="529"/>
  <c r="G1786" i="529"/>
  <c r="F1786" i="529"/>
  <c r="E1786" i="529"/>
  <c r="D1786" i="529"/>
  <c r="C1786" i="529"/>
  <c r="B1786" i="529"/>
  <c r="M1785" i="529"/>
  <c r="L1785" i="529"/>
  <c r="K1785" i="529"/>
  <c r="J1785" i="529"/>
  <c r="I1785" i="529"/>
  <c r="H1785" i="529"/>
  <c r="G1785" i="529"/>
  <c r="F1785" i="529"/>
  <c r="E1785" i="529"/>
  <c r="D1785" i="529"/>
  <c r="C1785" i="529"/>
  <c r="B1785" i="529"/>
  <c r="M1784" i="529"/>
  <c r="L1784" i="529"/>
  <c r="K1784" i="529"/>
  <c r="J1784" i="529"/>
  <c r="I1784" i="529"/>
  <c r="H1784" i="529"/>
  <c r="G1784" i="529"/>
  <c r="F1784" i="529"/>
  <c r="E1784" i="529"/>
  <c r="D1784" i="529"/>
  <c r="C1784" i="529"/>
  <c r="B1784" i="529"/>
  <c r="M1783" i="529"/>
  <c r="L1783" i="529"/>
  <c r="K1783" i="529"/>
  <c r="J1783" i="529"/>
  <c r="I1783" i="529"/>
  <c r="H1783" i="529"/>
  <c r="G1783" i="529"/>
  <c r="F1783" i="529"/>
  <c r="E1783" i="529"/>
  <c r="D1783" i="529"/>
  <c r="C1783" i="529"/>
  <c r="B1783" i="529"/>
  <c r="M1782" i="529"/>
  <c r="L1782" i="529"/>
  <c r="K1782" i="529"/>
  <c r="J1782" i="529"/>
  <c r="I1782" i="529"/>
  <c r="H1782" i="529"/>
  <c r="G1782" i="529"/>
  <c r="F1782" i="529"/>
  <c r="E1782" i="529"/>
  <c r="D1782" i="529"/>
  <c r="C1782" i="529"/>
  <c r="B1782" i="529"/>
  <c r="M1781" i="529"/>
  <c r="L1781" i="529"/>
  <c r="K1781" i="529"/>
  <c r="J1781" i="529"/>
  <c r="I1781" i="529"/>
  <c r="H1781" i="529"/>
  <c r="G1781" i="529"/>
  <c r="F1781" i="529"/>
  <c r="E1781" i="529"/>
  <c r="D1781" i="529"/>
  <c r="C1781" i="529"/>
  <c r="B1781" i="529"/>
  <c r="M1780" i="529"/>
  <c r="L1780" i="529"/>
  <c r="K1780" i="529"/>
  <c r="J1780" i="529"/>
  <c r="I1780" i="529"/>
  <c r="H1780" i="529"/>
  <c r="G1780" i="529"/>
  <c r="F1780" i="529"/>
  <c r="E1780" i="529"/>
  <c r="D1780" i="529"/>
  <c r="C1780" i="529"/>
  <c r="B1780" i="529"/>
  <c r="M1779" i="529"/>
  <c r="L1779" i="529"/>
  <c r="K1779" i="529"/>
  <c r="J1779" i="529"/>
  <c r="I1779" i="529"/>
  <c r="H1779" i="529"/>
  <c r="G1779" i="529"/>
  <c r="F1779" i="529"/>
  <c r="E1779" i="529"/>
  <c r="D1779" i="529"/>
  <c r="C1779" i="529"/>
  <c r="B1779" i="529"/>
  <c r="M1778" i="529"/>
  <c r="L1778" i="529"/>
  <c r="K1778" i="529"/>
  <c r="J1778" i="529"/>
  <c r="I1778" i="529"/>
  <c r="H1778" i="529"/>
  <c r="G1778" i="529"/>
  <c r="F1778" i="529"/>
  <c r="E1778" i="529"/>
  <c r="D1778" i="529"/>
  <c r="C1778" i="529"/>
  <c r="B1778" i="529"/>
  <c r="M1777" i="529"/>
  <c r="L1777" i="529"/>
  <c r="K1777" i="529"/>
  <c r="J1777" i="529"/>
  <c r="I1777" i="529"/>
  <c r="H1777" i="529"/>
  <c r="G1777" i="529"/>
  <c r="F1777" i="529"/>
  <c r="E1777" i="529"/>
  <c r="D1777" i="529"/>
  <c r="C1777" i="529"/>
  <c r="B1777" i="529"/>
  <c r="M1776" i="529"/>
  <c r="L1776" i="529"/>
  <c r="K1776" i="529"/>
  <c r="J1776" i="529"/>
  <c r="I1776" i="529"/>
  <c r="H1776" i="529"/>
  <c r="G1776" i="529"/>
  <c r="F1776" i="529"/>
  <c r="E1776" i="529"/>
  <c r="D1776" i="529"/>
  <c r="C1776" i="529"/>
  <c r="B1776" i="529"/>
  <c r="M1775" i="529"/>
  <c r="L1775" i="529"/>
  <c r="K1775" i="529"/>
  <c r="J1775" i="529"/>
  <c r="I1775" i="529"/>
  <c r="H1775" i="529"/>
  <c r="G1775" i="529"/>
  <c r="F1775" i="529"/>
  <c r="E1775" i="529"/>
  <c r="D1775" i="529"/>
  <c r="C1775" i="529"/>
  <c r="B1775" i="529"/>
  <c r="M1774" i="529"/>
  <c r="L1774" i="529"/>
  <c r="K1774" i="529"/>
  <c r="J1774" i="529"/>
  <c r="I1774" i="529"/>
  <c r="H1774" i="529"/>
  <c r="G1774" i="529"/>
  <c r="F1774" i="529"/>
  <c r="E1774" i="529"/>
  <c r="D1774" i="529"/>
  <c r="C1774" i="529"/>
  <c r="B1774" i="529"/>
  <c r="M1773" i="529"/>
  <c r="L1773" i="529"/>
  <c r="K1773" i="529"/>
  <c r="J1773" i="529"/>
  <c r="I1773" i="529"/>
  <c r="H1773" i="529"/>
  <c r="G1773" i="529"/>
  <c r="F1773" i="529"/>
  <c r="E1773" i="529"/>
  <c r="D1773" i="529"/>
  <c r="C1773" i="529"/>
  <c r="B1773" i="529"/>
  <c r="M1772" i="529"/>
  <c r="L1772" i="529"/>
  <c r="K1772" i="529"/>
  <c r="J1772" i="529"/>
  <c r="I1772" i="529"/>
  <c r="H1772" i="529"/>
  <c r="G1772" i="529"/>
  <c r="F1772" i="529"/>
  <c r="E1772" i="529"/>
  <c r="D1772" i="529"/>
  <c r="C1772" i="529"/>
  <c r="B1772" i="529"/>
  <c r="M1771" i="529"/>
  <c r="L1771" i="529"/>
  <c r="K1771" i="529"/>
  <c r="J1771" i="529"/>
  <c r="I1771" i="529"/>
  <c r="H1771" i="529"/>
  <c r="G1771" i="529"/>
  <c r="F1771" i="529"/>
  <c r="E1771" i="529"/>
  <c r="D1771" i="529"/>
  <c r="C1771" i="529"/>
  <c r="B1771" i="529"/>
  <c r="M1770" i="529"/>
  <c r="L1770" i="529"/>
  <c r="K1770" i="529"/>
  <c r="J1770" i="529"/>
  <c r="I1770" i="529"/>
  <c r="H1770" i="529"/>
  <c r="G1770" i="529"/>
  <c r="F1770" i="529"/>
  <c r="E1770" i="529"/>
  <c r="D1770" i="529"/>
  <c r="C1770" i="529"/>
  <c r="B1770" i="529"/>
  <c r="M1769" i="529"/>
  <c r="L1769" i="529"/>
  <c r="K1769" i="529"/>
  <c r="J1769" i="529"/>
  <c r="I1769" i="529"/>
  <c r="H1769" i="529"/>
  <c r="G1769" i="529"/>
  <c r="F1769" i="529"/>
  <c r="E1769" i="529"/>
  <c r="D1769" i="529"/>
  <c r="C1769" i="529"/>
  <c r="B1769" i="529"/>
  <c r="M1768" i="529"/>
  <c r="L1768" i="529"/>
  <c r="K1768" i="529"/>
  <c r="J1768" i="529"/>
  <c r="I1768" i="529"/>
  <c r="H1768" i="529"/>
  <c r="G1768" i="529"/>
  <c r="F1768" i="529"/>
  <c r="E1768" i="529"/>
  <c r="D1768" i="529"/>
  <c r="C1768" i="529"/>
  <c r="B1768" i="529"/>
  <c r="M1767" i="529"/>
  <c r="L1767" i="529"/>
  <c r="K1767" i="529"/>
  <c r="J1767" i="529"/>
  <c r="I1767" i="529"/>
  <c r="H1767" i="529"/>
  <c r="G1767" i="529"/>
  <c r="F1767" i="529"/>
  <c r="E1767" i="529"/>
  <c r="D1767" i="529"/>
  <c r="C1767" i="529"/>
  <c r="B1767" i="529"/>
  <c r="M1766" i="529"/>
  <c r="L1766" i="529"/>
  <c r="K1766" i="529"/>
  <c r="J1766" i="529"/>
  <c r="I1766" i="529"/>
  <c r="H1766" i="529"/>
  <c r="G1766" i="529"/>
  <c r="F1766" i="529"/>
  <c r="E1766" i="529"/>
  <c r="D1766" i="529"/>
  <c r="C1766" i="529"/>
  <c r="B1766" i="529"/>
  <c r="M1765" i="529"/>
  <c r="L1765" i="529"/>
  <c r="K1765" i="529"/>
  <c r="J1765" i="529"/>
  <c r="I1765" i="529"/>
  <c r="H1765" i="529"/>
  <c r="G1765" i="529"/>
  <c r="F1765" i="529"/>
  <c r="E1765" i="529"/>
  <c r="D1765" i="529"/>
  <c r="C1765" i="529"/>
  <c r="B1765" i="529"/>
  <c r="M1764" i="529"/>
  <c r="L1764" i="529"/>
  <c r="K1764" i="529"/>
  <c r="J1764" i="529"/>
  <c r="I1764" i="529"/>
  <c r="H1764" i="529"/>
  <c r="G1764" i="529"/>
  <c r="F1764" i="529"/>
  <c r="E1764" i="529"/>
  <c r="D1764" i="529"/>
  <c r="C1764" i="529"/>
  <c r="B1764" i="529"/>
  <c r="M1763" i="529"/>
  <c r="L1763" i="529"/>
  <c r="K1763" i="529"/>
  <c r="J1763" i="529"/>
  <c r="I1763" i="529"/>
  <c r="H1763" i="529"/>
  <c r="G1763" i="529"/>
  <c r="F1763" i="529"/>
  <c r="E1763" i="529"/>
  <c r="D1763" i="529"/>
  <c r="C1763" i="529"/>
  <c r="B1763" i="529"/>
  <c r="M1762" i="529"/>
  <c r="L1762" i="529"/>
  <c r="K1762" i="529"/>
  <c r="J1762" i="529"/>
  <c r="I1762" i="529"/>
  <c r="H1762" i="529"/>
  <c r="G1762" i="529"/>
  <c r="F1762" i="529"/>
  <c r="E1762" i="529"/>
  <c r="D1762" i="529"/>
  <c r="C1762" i="529"/>
  <c r="B1762" i="529"/>
  <c r="M1761" i="529"/>
  <c r="L1761" i="529"/>
  <c r="K1761" i="529"/>
  <c r="J1761" i="529"/>
  <c r="I1761" i="529"/>
  <c r="H1761" i="529"/>
  <c r="G1761" i="529"/>
  <c r="F1761" i="529"/>
  <c r="E1761" i="529"/>
  <c r="D1761" i="529"/>
  <c r="C1761" i="529"/>
  <c r="B1761" i="529"/>
  <c r="M1760" i="529"/>
  <c r="L1760" i="529"/>
  <c r="K1760" i="529"/>
  <c r="J1760" i="529"/>
  <c r="I1760" i="529"/>
  <c r="H1760" i="529"/>
  <c r="G1760" i="529"/>
  <c r="F1760" i="529"/>
  <c r="E1760" i="529"/>
  <c r="D1760" i="529"/>
  <c r="C1760" i="529"/>
  <c r="B1760" i="529"/>
  <c r="M1759" i="529"/>
  <c r="L1759" i="529"/>
  <c r="K1759" i="529"/>
  <c r="J1759" i="529"/>
  <c r="I1759" i="529"/>
  <c r="H1759" i="529"/>
  <c r="G1759" i="529"/>
  <c r="F1759" i="529"/>
  <c r="E1759" i="529"/>
  <c r="D1759" i="529"/>
  <c r="C1759" i="529"/>
  <c r="B1759" i="529"/>
  <c r="M1758" i="529"/>
  <c r="L1758" i="529"/>
  <c r="K1758" i="529"/>
  <c r="J1758" i="529"/>
  <c r="I1758" i="529"/>
  <c r="H1758" i="529"/>
  <c r="G1758" i="529"/>
  <c r="F1758" i="529"/>
  <c r="E1758" i="529"/>
  <c r="D1758" i="529"/>
  <c r="C1758" i="529"/>
  <c r="B1758" i="529"/>
  <c r="M1757" i="529"/>
  <c r="L1757" i="529"/>
  <c r="K1757" i="529"/>
  <c r="J1757" i="529"/>
  <c r="I1757" i="529"/>
  <c r="H1757" i="529"/>
  <c r="G1757" i="529"/>
  <c r="F1757" i="529"/>
  <c r="E1757" i="529"/>
  <c r="D1757" i="529"/>
  <c r="C1757" i="529"/>
  <c r="B1757" i="529"/>
  <c r="M1756" i="529"/>
  <c r="L1756" i="529"/>
  <c r="K1756" i="529"/>
  <c r="J1756" i="529"/>
  <c r="I1756" i="529"/>
  <c r="H1756" i="529"/>
  <c r="G1756" i="529"/>
  <c r="F1756" i="529"/>
  <c r="E1756" i="529"/>
  <c r="D1756" i="529"/>
  <c r="C1756" i="529"/>
  <c r="B1756" i="529"/>
  <c r="M1755" i="529"/>
  <c r="L1755" i="529"/>
  <c r="K1755" i="529"/>
  <c r="J1755" i="529"/>
  <c r="I1755" i="529"/>
  <c r="H1755" i="529"/>
  <c r="G1755" i="529"/>
  <c r="F1755" i="529"/>
  <c r="E1755" i="529"/>
  <c r="D1755" i="529"/>
  <c r="C1755" i="529"/>
  <c r="B1755" i="529"/>
  <c r="M1754" i="529"/>
  <c r="L1754" i="529"/>
  <c r="K1754" i="529"/>
  <c r="J1754" i="529"/>
  <c r="I1754" i="529"/>
  <c r="H1754" i="529"/>
  <c r="G1754" i="529"/>
  <c r="F1754" i="529"/>
  <c r="E1754" i="529"/>
  <c r="D1754" i="529"/>
  <c r="C1754" i="529"/>
  <c r="B1754" i="529"/>
  <c r="M1753" i="529"/>
  <c r="L1753" i="529"/>
  <c r="K1753" i="529"/>
  <c r="J1753" i="529"/>
  <c r="I1753" i="529"/>
  <c r="H1753" i="529"/>
  <c r="G1753" i="529"/>
  <c r="F1753" i="529"/>
  <c r="E1753" i="529"/>
  <c r="D1753" i="529"/>
  <c r="C1753" i="529"/>
  <c r="B1753" i="529"/>
  <c r="M1752" i="529"/>
  <c r="L1752" i="529"/>
  <c r="K1752" i="529"/>
  <c r="J1752" i="529"/>
  <c r="I1752" i="529"/>
  <c r="H1752" i="529"/>
  <c r="G1752" i="529"/>
  <c r="F1752" i="529"/>
  <c r="E1752" i="529"/>
  <c r="D1752" i="529"/>
  <c r="C1752" i="529"/>
  <c r="B1752" i="529"/>
  <c r="M1751" i="529"/>
  <c r="L1751" i="529"/>
  <c r="K1751" i="529"/>
  <c r="J1751" i="529"/>
  <c r="I1751" i="529"/>
  <c r="H1751" i="529"/>
  <c r="G1751" i="529"/>
  <c r="F1751" i="529"/>
  <c r="E1751" i="529"/>
  <c r="D1751" i="529"/>
  <c r="C1751" i="529"/>
  <c r="B1751" i="529"/>
  <c r="M1750" i="529"/>
  <c r="L1750" i="529"/>
  <c r="K1750" i="529"/>
  <c r="J1750" i="529"/>
  <c r="I1750" i="529"/>
  <c r="H1750" i="529"/>
  <c r="G1750" i="529"/>
  <c r="F1750" i="529"/>
  <c r="E1750" i="529"/>
  <c r="D1750" i="529"/>
  <c r="C1750" i="529"/>
  <c r="B1750" i="529"/>
  <c r="M1749" i="529"/>
  <c r="L1749" i="529"/>
  <c r="K1749" i="529"/>
  <c r="J1749" i="529"/>
  <c r="I1749" i="529"/>
  <c r="H1749" i="529"/>
  <c r="G1749" i="529"/>
  <c r="F1749" i="529"/>
  <c r="E1749" i="529"/>
  <c r="D1749" i="529"/>
  <c r="C1749" i="529"/>
  <c r="B1749" i="529"/>
  <c r="M1748" i="529"/>
  <c r="L1748" i="529"/>
  <c r="K1748" i="529"/>
  <c r="J1748" i="529"/>
  <c r="I1748" i="529"/>
  <c r="H1748" i="529"/>
  <c r="G1748" i="529"/>
  <c r="F1748" i="529"/>
  <c r="E1748" i="529"/>
  <c r="D1748" i="529"/>
  <c r="C1748" i="529"/>
  <c r="B1748" i="529"/>
  <c r="M1747" i="529"/>
  <c r="L1747" i="529"/>
  <c r="K1747" i="529"/>
  <c r="J1747" i="529"/>
  <c r="I1747" i="529"/>
  <c r="H1747" i="529"/>
  <c r="G1747" i="529"/>
  <c r="F1747" i="529"/>
  <c r="E1747" i="529"/>
  <c r="D1747" i="529"/>
  <c r="C1747" i="529"/>
  <c r="B1747" i="529"/>
  <c r="M1746" i="529"/>
  <c r="L1746" i="529"/>
  <c r="K1746" i="529"/>
  <c r="J1746" i="529"/>
  <c r="I1746" i="529"/>
  <c r="H1746" i="529"/>
  <c r="G1746" i="529"/>
  <c r="F1746" i="529"/>
  <c r="E1746" i="529"/>
  <c r="D1746" i="529"/>
  <c r="C1746" i="529"/>
  <c r="B1746" i="529"/>
  <c r="M1745" i="529"/>
  <c r="L1745" i="529"/>
  <c r="K1745" i="529"/>
  <c r="J1745" i="529"/>
  <c r="I1745" i="529"/>
  <c r="H1745" i="529"/>
  <c r="G1745" i="529"/>
  <c r="F1745" i="529"/>
  <c r="E1745" i="529"/>
  <c r="D1745" i="529"/>
  <c r="C1745" i="529"/>
  <c r="B1745" i="529"/>
  <c r="M1744" i="529"/>
  <c r="L1744" i="529"/>
  <c r="K1744" i="529"/>
  <c r="J1744" i="529"/>
  <c r="I1744" i="529"/>
  <c r="H1744" i="529"/>
  <c r="G1744" i="529"/>
  <c r="F1744" i="529"/>
  <c r="E1744" i="529"/>
  <c r="D1744" i="529"/>
  <c r="C1744" i="529"/>
  <c r="B1744" i="529"/>
  <c r="M1743" i="529"/>
  <c r="L1743" i="529"/>
  <c r="K1743" i="529"/>
  <c r="J1743" i="529"/>
  <c r="I1743" i="529"/>
  <c r="H1743" i="529"/>
  <c r="G1743" i="529"/>
  <c r="F1743" i="529"/>
  <c r="E1743" i="529"/>
  <c r="D1743" i="529"/>
  <c r="C1743" i="529"/>
  <c r="B1743" i="529"/>
  <c r="M1742" i="529"/>
  <c r="L1742" i="529"/>
  <c r="K1742" i="529"/>
  <c r="J1742" i="529"/>
  <c r="I1742" i="529"/>
  <c r="H1742" i="529"/>
  <c r="G1742" i="529"/>
  <c r="F1742" i="529"/>
  <c r="E1742" i="529"/>
  <c r="D1742" i="529"/>
  <c r="C1742" i="529"/>
  <c r="B1742" i="529"/>
  <c r="M1741" i="529"/>
  <c r="L1741" i="529"/>
  <c r="K1741" i="529"/>
  <c r="J1741" i="529"/>
  <c r="I1741" i="529"/>
  <c r="H1741" i="529"/>
  <c r="G1741" i="529"/>
  <c r="F1741" i="529"/>
  <c r="E1741" i="529"/>
  <c r="D1741" i="529"/>
  <c r="C1741" i="529"/>
  <c r="B1741" i="529"/>
  <c r="M1740" i="529"/>
  <c r="L1740" i="529"/>
  <c r="K1740" i="529"/>
  <c r="J1740" i="529"/>
  <c r="I1740" i="529"/>
  <c r="H1740" i="529"/>
  <c r="G1740" i="529"/>
  <c r="F1740" i="529"/>
  <c r="E1740" i="529"/>
  <c r="D1740" i="529"/>
  <c r="C1740" i="529"/>
  <c r="B1740" i="529"/>
  <c r="M1739" i="529"/>
  <c r="L1739" i="529"/>
  <c r="K1739" i="529"/>
  <c r="J1739" i="529"/>
  <c r="I1739" i="529"/>
  <c r="H1739" i="529"/>
  <c r="G1739" i="529"/>
  <c r="F1739" i="529"/>
  <c r="E1739" i="529"/>
  <c r="D1739" i="529"/>
  <c r="C1739" i="529"/>
  <c r="B1739" i="529"/>
  <c r="M1738" i="529"/>
  <c r="L1738" i="529"/>
  <c r="K1738" i="529"/>
  <c r="J1738" i="529"/>
  <c r="I1738" i="529"/>
  <c r="H1738" i="529"/>
  <c r="G1738" i="529"/>
  <c r="F1738" i="529"/>
  <c r="E1738" i="529"/>
  <c r="D1738" i="529"/>
  <c r="C1738" i="529"/>
  <c r="B1738" i="529"/>
  <c r="M1737" i="529"/>
  <c r="L1737" i="529"/>
  <c r="K1737" i="529"/>
  <c r="J1737" i="529"/>
  <c r="I1737" i="529"/>
  <c r="H1737" i="529"/>
  <c r="G1737" i="529"/>
  <c r="F1737" i="529"/>
  <c r="E1737" i="529"/>
  <c r="D1737" i="529"/>
  <c r="C1737" i="529"/>
  <c r="B1737" i="529"/>
  <c r="M1736" i="529"/>
  <c r="L1736" i="529"/>
  <c r="K1736" i="529"/>
  <c r="J1736" i="529"/>
  <c r="I1736" i="529"/>
  <c r="H1736" i="529"/>
  <c r="G1736" i="529"/>
  <c r="F1736" i="529"/>
  <c r="E1736" i="529"/>
  <c r="D1736" i="529"/>
  <c r="C1736" i="529"/>
  <c r="B1736" i="529"/>
  <c r="M1735" i="529"/>
  <c r="L1735" i="529"/>
  <c r="K1735" i="529"/>
  <c r="J1735" i="529"/>
  <c r="I1735" i="529"/>
  <c r="H1735" i="529"/>
  <c r="G1735" i="529"/>
  <c r="F1735" i="529"/>
  <c r="E1735" i="529"/>
  <c r="D1735" i="529"/>
  <c r="C1735" i="529"/>
  <c r="B1735" i="529"/>
  <c r="M1734" i="529"/>
  <c r="L1734" i="529"/>
  <c r="K1734" i="529"/>
  <c r="J1734" i="529"/>
  <c r="I1734" i="529"/>
  <c r="H1734" i="529"/>
  <c r="G1734" i="529"/>
  <c r="F1734" i="529"/>
  <c r="E1734" i="529"/>
  <c r="D1734" i="529"/>
  <c r="C1734" i="529"/>
  <c r="B1734" i="529"/>
  <c r="M1733" i="529"/>
  <c r="L1733" i="529"/>
  <c r="K1733" i="529"/>
  <c r="J1733" i="529"/>
  <c r="I1733" i="529"/>
  <c r="H1733" i="529"/>
  <c r="G1733" i="529"/>
  <c r="F1733" i="529"/>
  <c r="E1733" i="529"/>
  <c r="D1733" i="529"/>
  <c r="C1733" i="529"/>
  <c r="B1733" i="529"/>
  <c r="M1732" i="529"/>
  <c r="L1732" i="529"/>
  <c r="K1732" i="529"/>
  <c r="J1732" i="529"/>
  <c r="I1732" i="529"/>
  <c r="H1732" i="529"/>
  <c r="G1732" i="529"/>
  <c r="F1732" i="529"/>
  <c r="E1732" i="529"/>
  <c r="D1732" i="529"/>
  <c r="C1732" i="529"/>
  <c r="B1732" i="529"/>
  <c r="M1731" i="529"/>
  <c r="L1731" i="529"/>
  <c r="K1731" i="529"/>
  <c r="J1731" i="529"/>
  <c r="I1731" i="529"/>
  <c r="H1731" i="529"/>
  <c r="G1731" i="529"/>
  <c r="F1731" i="529"/>
  <c r="E1731" i="529"/>
  <c r="D1731" i="529"/>
  <c r="C1731" i="529"/>
  <c r="B1731" i="529"/>
  <c r="M1730" i="529"/>
  <c r="L1730" i="529"/>
  <c r="K1730" i="529"/>
  <c r="J1730" i="529"/>
  <c r="I1730" i="529"/>
  <c r="H1730" i="529"/>
  <c r="G1730" i="529"/>
  <c r="F1730" i="529"/>
  <c r="E1730" i="529"/>
  <c r="D1730" i="529"/>
  <c r="C1730" i="529"/>
  <c r="B1730" i="529"/>
  <c r="M1729" i="529"/>
  <c r="L1729" i="529"/>
  <c r="K1729" i="529"/>
  <c r="J1729" i="529"/>
  <c r="I1729" i="529"/>
  <c r="H1729" i="529"/>
  <c r="G1729" i="529"/>
  <c r="F1729" i="529"/>
  <c r="E1729" i="529"/>
  <c r="D1729" i="529"/>
  <c r="C1729" i="529"/>
  <c r="B1729" i="529"/>
  <c r="M1728" i="529"/>
  <c r="L1728" i="529"/>
  <c r="K1728" i="529"/>
  <c r="J1728" i="529"/>
  <c r="I1728" i="529"/>
  <c r="H1728" i="529"/>
  <c r="G1728" i="529"/>
  <c r="F1728" i="529"/>
  <c r="E1728" i="529"/>
  <c r="D1728" i="529"/>
  <c r="C1728" i="529"/>
  <c r="B1728" i="529"/>
  <c r="M1727" i="529"/>
  <c r="L1727" i="529"/>
  <c r="K1727" i="529"/>
  <c r="J1727" i="529"/>
  <c r="I1727" i="529"/>
  <c r="H1727" i="529"/>
  <c r="G1727" i="529"/>
  <c r="F1727" i="529"/>
  <c r="E1727" i="529"/>
  <c r="D1727" i="529"/>
  <c r="C1727" i="529"/>
  <c r="B1727" i="529"/>
  <c r="M1726" i="529"/>
  <c r="L1726" i="529"/>
  <c r="K1726" i="529"/>
  <c r="J1726" i="529"/>
  <c r="I1726" i="529"/>
  <c r="H1726" i="529"/>
  <c r="G1726" i="529"/>
  <c r="F1726" i="529"/>
  <c r="E1726" i="529"/>
  <c r="D1726" i="529"/>
  <c r="C1726" i="529"/>
  <c r="B1726" i="529"/>
  <c r="M1725" i="529"/>
  <c r="L1725" i="529"/>
  <c r="K1725" i="529"/>
  <c r="J1725" i="529"/>
  <c r="I1725" i="529"/>
  <c r="H1725" i="529"/>
  <c r="G1725" i="529"/>
  <c r="F1725" i="529"/>
  <c r="E1725" i="529"/>
  <c r="D1725" i="529"/>
  <c r="C1725" i="529"/>
  <c r="B1725" i="529"/>
  <c r="M1724" i="529"/>
  <c r="L1724" i="529"/>
  <c r="K1724" i="529"/>
  <c r="J1724" i="529"/>
  <c r="I1724" i="529"/>
  <c r="H1724" i="529"/>
  <c r="G1724" i="529"/>
  <c r="F1724" i="529"/>
  <c r="E1724" i="529"/>
  <c r="D1724" i="529"/>
  <c r="C1724" i="529"/>
  <c r="B1724" i="529"/>
  <c r="M1723" i="529"/>
  <c r="L1723" i="529"/>
  <c r="K1723" i="529"/>
  <c r="J1723" i="529"/>
  <c r="I1723" i="529"/>
  <c r="H1723" i="529"/>
  <c r="G1723" i="529"/>
  <c r="F1723" i="529"/>
  <c r="E1723" i="529"/>
  <c r="D1723" i="529"/>
  <c r="C1723" i="529"/>
  <c r="B1723" i="529"/>
  <c r="M1722" i="529"/>
  <c r="L1722" i="529"/>
  <c r="K1722" i="529"/>
  <c r="J1722" i="529"/>
  <c r="I1722" i="529"/>
  <c r="H1722" i="529"/>
  <c r="G1722" i="529"/>
  <c r="F1722" i="529"/>
  <c r="E1722" i="529"/>
  <c r="D1722" i="529"/>
  <c r="C1722" i="529"/>
  <c r="B1722" i="529"/>
  <c r="M1721" i="529"/>
  <c r="L1721" i="529"/>
  <c r="K1721" i="529"/>
  <c r="J1721" i="529"/>
  <c r="I1721" i="529"/>
  <c r="H1721" i="529"/>
  <c r="G1721" i="529"/>
  <c r="F1721" i="529"/>
  <c r="E1721" i="529"/>
  <c r="D1721" i="529"/>
  <c r="C1721" i="529"/>
  <c r="B1721" i="529"/>
  <c r="M1720" i="529"/>
  <c r="L1720" i="529"/>
  <c r="K1720" i="529"/>
  <c r="J1720" i="529"/>
  <c r="I1720" i="529"/>
  <c r="H1720" i="529"/>
  <c r="G1720" i="529"/>
  <c r="F1720" i="529"/>
  <c r="E1720" i="529"/>
  <c r="D1720" i="529"/>
  <c r="C1720" i="529"/>
  <c r="B1720" i="529"/>
  <c r="M1719" i="529"/>
  <c r="L1719" i="529"/>
  <c r="K1719" i="529"/>
  <c r="J1719" i="529"/>
  <c r="I1719" i="529"/>
  <c r="H1719" i="529"/>
  <c r="G1719" i="529"/>
  <c r="F1719" i="529"/>
  <c r="E1719" i="529"/>
  <c r="D1719" i="529"/>
  <c r="C1719" i="529"/>
  <c r="B1719" i="529"/>
  <c r="M1718" i="529"/>
  <c r="L1718" i="529"/>
  <c r="K1718" i="529"/>
  <c r="J1718" i="529"/>
  <c r="I1718" i="529"/>
  <c r="H1718" i="529"/>
  <c r="G1718" i="529"/>
  <c r="F1718" i="529"/>
  <c r="E1718" i="529"/>
  <c r="D1718" i="529"/>
  <c r="C1718" i="529"/>
  <c r="B1718" i="529"/>
  <c r="M1717" i="529"/>
  <c r="L1717" i="529"/>
  <c r="K1717" i="529"/>
  <c r="J1717" i="529"/>
  <c r="I1717" i="529"/>
  <c r="H1717" i="529"/>
  <c r="G1717" i="529"/>
  <c r="F1717" i="529"/>
  <c r="E1717" i="529"/>
  <c r="D1717" i="529"/>
  <c r="C1717" i="529"/>
  <c r="B1717" i="529"/>
  <c r="M1716" i="529"/>
  <c r="L1716" i="529"/>
  <c r="K1716" i="529"/>
  <c r="J1716" i="529"/>
  <c r="I1716" i="529"/>
  <c r="H1716" i="529"/>
  <c r="G1716" i="529"/>
  <c r="F1716" i="529"/>
  <c r="E1716" i="529"/>
  <c r="D1716" i="529"/>
  <c r="C1716" i="529"/>
  <c r="B1716" i="529"/>
  <c r="M1715" i="529"/>
  <c r="L1715" i="529"/>
  <c r="K1715" i="529"/>
  <c r="J1715" i="529"/>
  <c r="I1715" i="529"/>
  <c r="H1715" i="529"/>
  <c r="G1715" i="529"/>
  <c r="F1715" i="529"/>
  <c r="E1715" i="529"/>
  <c r="D1715" i="529"/>
  <c r="C1715" i="529"/>
  <c r="B1715" i="529"/>
  <c r="M1714" i="529"/>
  <c r="L1714" i="529"/>
  <c r="K1714" i="529"/>
  <c r="J1714" i="529"/>
  <c r="I1714" i="529"/>
  <c r="H1714" i="529"/>
  <c r="G1714" i="529"/>
  <c r="F1714" i="529"/>
  <c r="E1714" i="529"/>
  <c r="D1714" i="529"/>
  <c r="C1714" i="529"/>
  <c r="B1714" i="529"/>
  <c r="M1713" i="529"/>
  <c r="L1713" i="529"/>
  <c r="K1713" i="529"/>
  <c r="J1713" i="529"/>
  <c r="I1713" i="529"/>
  <c r="H1713" i="529"/>
  <c r="G1713" i="529"/>
  <c r="F1713" i="529"/>
  <c r="E1713" i="529"/>
  <c r="D1713" i="529"/>
  <c r="C1713" i="529"/>
  <c r="B1713" i="529"/>
  <c r="M1712" i="529"/>
  <c r="L1712" i="529"/>
  <c r="K1712" i="529"/>
  <c r="J1712" i="529"/>
  <c r="I1712" i="529"/>
  <c r="H1712" i="529"/>
  <c r="G1712" i="529"/>
  <c r="F1712" i="529"/>
  <c r="E1712" i="529"/>
  <c r="D1712" i="529"/>
  <c r="C1712" i="529"/>
  <c r="B1712" i="529"/>
  <c r="M1711" i="529"/>
  <c r="L1711" i="529"/>
  <c r="K1711" i="529"/>
  <c r="J1711" i="529"/>
  <c r="I1711" i="529"/>
  <c r="H1711" i="529"/>
  <c r="G1711" i="529"/>
  <c r="F1711" i="529"/>
  <c r="E1711" i="529"/>
  <c r="D1711" i="529"/>
  <c r="C1711" i="529"/>
  <c r="B1711" i="529"/>
  <c r="M1710" i="529"/>
  <c r="L1710" i="529"/>
  <c r="K1710" i="529"/>
  <c r="J1710" i="529"/>
  <c r="I1710" i="529"/>
  <c r="H1710" i="529"/>
  <c r="G1710" i="529"/>
  <c r="F1710" i="529"/>
  <c r="E1710" i="529"/>
  <c r="D1710" i="529"/>
  <c r="C1710" i="529"/>
  <c r="B1710" i="529"/>
  <c r="M1709" i="529"/>
  <c r="L1709" i="529"/>
  <c r="K1709" i="529"/>
  <c r="J1709" i="529"/>
  <c r="I1709" i="529"/>
  <c r="H1709" i="529"/>
  <c r="G1709" i="529"/>
  <c r="F1709" i="529"/>
  <c r="E1709" i="529"/>
  <c r="D1709" i="529"/>
  <c r="C1709" i="529"/>
  <c r="B1709" i="529"/>
  <c r="M1708" i="529"/>
  <c r="L1708" i="529"/>
  <c r="K1708" i="529"/>
  <c r="J1708" i="529"/>
  <c r="I1708" i="529"/>
  <c r="H1708" i="529"/>
  <c r="G1708" i="529"/>
  <c r="F1708" i="529"/>
  <c r="E1708" i="529"/>
  <c r="D1708" i="529"/>
  <c r="C1708" i="529"/>
  <c r="B1708" i="529"/>
  <c r="M1707" i="529"/>
  <c r="L1707" i="529"/>
  <c r="K1707" i="529"/>
  <c r="J1707" i="529"/>
  <c r="I1707" i="529"/>
  <c r="H1707" i="529"/>
  <c r="G1707" i="529"/>
  <c r="F1707" i="529"/>
  <c r="E1707" i="529"/>
  <c r="D1707" i="529"/>
  <c r="C1707" i="529"/>
  <c r="B1707" i="529"/>
  <c r="M1706" i="529"/>
  <c r="L1706" i="529"/>
  <c r="K1706" i="529"/>
  <c r="J1706" i="529"/>
  <c r="I1706" i="529"/>
  <c r="H1706" i="529"/>
  <c r="G1706" i="529"/>
  <c r="F1706" i="529"/>
  <c r="E1706" i="529"/>
  <c r="D1706" i="529"/>
  <c r="C1706" i="529"/>
  <c r="B1706" i="529"/>
  <c r="M1705" i="529"/>
  <c r="L1705" i="529"/>
  <c r="K1705" i="529"/>
  <c r="J1705" i="529"/>
  <c r="I1705" i="529"/>
  <c r="H1705" i="529"/>
  <c r="G1705" i="529"/>
  <c r="F1705" i="529"/>
  <c r="E1705" i="529"/>
  <c r="D1705" i="529"/>
  <c r="C1705" i="529"/>
  <c r="B1705" i="529"/>
  <c r="M1704" i="529"/>
  <c r="L1704" i="529"/>
  <c r="K1704" i="529"/>
  <c r="J1704" i="529"/>
  <c r="I1704" i="529"/>
  <c r="H1704" i="529"/>
  <c r="G1704" i="529"/>
  <c r="F1704" i="529"/>
  <c r="E1704" i="529"/>
  <c r="D1704" i="529"/>
  <c r="C1704" i="529"/>
  <c r="B1704" i="529"/>
  <c r="M1703" i="529"/>
  <c r="L1703" i="529"/>
  <c r="K1703" i="529"/>
  <c r="J1703" i="529"/>
  <c r="I1703" i="529"/>
  <c r="H1703" i="529"/>
  <c r="G1703" i="529"/>
  <c r="F1703" i="529"/>
  <c r="E1703" i="529"/>
  <c r="D1703" i="529"/>
  <c r="C1703" i="529"/>
  <c r="B1703" i="529"/>
  <c r="M1702" i="529"/>
  <c r="L1702" i="529"/>
  <c r="K1702" i="529"/>
  <c r="J1702" i="529"/>
  <c r="I1702" i="529"/>
  <c r="H1702" i="529"/>
  <c r="G1702" i="529"/>
  <c r="F1702" i="529"/>
  <c r="E1702" i="529"/>
  <c r="D1702" i="529"/>
  <c r="C1702" i="529"/>
  <c r="B1702" i="529"/>
  <c r="M1701" i="529"/>
  <c r="L1701" i="529"/>
  <c r="K1701" i="529"/>
  <c r="J1701" i="529"/>
  <c r="I1701" i="529"/>
  <c r="H1701" i="529"/>
  <c r="G1701" i="529"/>
  <c r="F1701" i="529"/>
  <c r="E1701" i="529"/>
  <c r="D1701" i="529"/>
  <c r="C1701" i="529"/>
  <c r="B1701" i="529"/>
  <c r="M1700" i="529"/>
  <c r="L1700" i="529"/>
  <c r="K1700" i="529"/>
  <c r="J1700" i="529"/>
  <c r="I1700" i="529"/>
  <c r="H1700" i="529"/>
  <c r="G1700" i="529"/>
  <c r="F1700" i="529"/>
  <c r="E1700" i="529"/>
  <c r="D1700" i="529"/>
  <c r="C1700" i="529"/>
  <c r="B1700" i="529"/>
  <c r="M1699" i="529"/>
  <c r="L1699" i="529"/>
  <c r="K1699" i="529"/>
  <c r="J1699" i="529"/>
  <c r="I1699" i="529"/>
  <c r="H1699" i="529"/>
  <c r="G1699" i="529"/>
  <c r="F1699" i="529"/>
  <c r="E1699" i="529"/>
  <c r="D1699" i="529"/>
  <c r="C1699" i="529"/>
  <c r="B1699" i="529"/>
  <c r="M1698" i="529"/>
  <c r="L1698" i="529"/>
  <c r="K1698" i="529"/>
  <c r="J1698" i="529"/>
  <c r="I1698" i="529"/>
  <c r="H1698" i="529"/>
  <c r="G1698" i="529"/>
  <c r="F1698" i="529"/>
  <c r="E1698" i="529"/>
  <c r="D1698" i="529"/>
  <c r="C1698" i="529"/>
  <c r="B1698" i="529"/>
  <c r="M1697" i="529"/>
  <c r="L1697" i="529"/>
  <c r="K1697" i="529"/>
  <c r="J1697" i="529"/>
  <c r="I1697" i="529"/>
  <c r="H1697" i="529"/>
  <c r="G1697" i="529"/>
  <c r="F1697" i="529"/>
  <c r="E1697" i="529"/>
  <c r="D1697" i="529"/>
  <c r="C1697" i="529"/>
  <c r="B1697" i="529"/>
  <c r="M1696" i="529"/>
  <c r="L1696" i="529"/>
  <c r="K1696" i="529"/>
  <c r="J1696" i="529"/>
  <c r="I1696" i="529"/>
  <c r="H1696" i="529"/>
  <c r="G1696" i="529"/>
  <c r="F1696" i="529"/>
  <c r="E1696" i="529"/>
  <c r="D1696" i="529"/>
  <c r="C1696" i="529"/>
  <c r="B1696" i="529"/>
  <c r="M1695" i="529"/>
  <c r="L1695" i="529"/>
  <c r="K1695" i="529"/>
  <c r="J1695" i="529"/>
  <c r="I1695" i="529"/>
  <c r="H1695" i="529"/>
  <c r="G1695" i="529"/>
  <c r="F1695" i="529"/>
  <c r="E1695" i="529"/>
  <c r="D1695" i="529"/>
  <c r="C1695" i="529"/>
  <c r="B1695" i="529"/>
  <c r="M1694" i="529"/>
  <c r="L1694" i="529"/>
  <c r="K1694" i="529"/>
  <c r="J1694" i="529"/>
  <c r="I1694" i="529"/>
  <c r="H1694" i="529"/>
  <c r="G1694" i="529"/>
  <c r="F1694" i="529"/>
  <c r="E1694" i="529"/>
  <c r="D1694" i="529"/>
  <c r="C1694" i="529"/>
  <c r="B1694" i="529"/>
  <c r="M1693" i="529"/>
  <c r="L1693" i="529"/>
  <c r="K1693" i="529"/>
  <c r="J1693" i="529"/>
  <c r="I1693" i="529"/>
  <c r="H1693" i="529"/>
  <c r="G1693" i="529"/>
  <c r="F1693" i="529"/>
  <c r="E1693" i="529"/>
  <c r="D1693" i="529"/>
  <c r="C1693" i="529"/>
  <c r="B1693" i="529"/>
  <c r="M1692" i="529"/>
  <c r="L1692" i="529"/>
  <c r="K1692" i="529"/>
  <c r="J1692" i="529"/>
  <c r="I1692" i="529"/>
  <c r="H1692" i="529"/>
  <c r="G1692" i="529"/>
  <c r="F1692" i="529"/>
  <c r="E1692" i="529"/>
  <c r="D1692" i="529"/>
  <c r="C1692" i="529"/>
  <c r="B1692" i="529"/>
  <c r="M1691" i="529"/>
  <c r="L1691" i="529"/>
  <c r="K1691" i="529"/>
  <c r="J1691" i="529"/>
  <c r="I1691" i="529"/>
  <c r="H1691" i="529"/>
  <c r="G1691" i="529"/>
  <c r="F1691" i="529"/>
  <c r="E1691" i="529"/>
  <c r="D1691" i="529"/>
  <c r="C1691" i="529"/>
  <c r="B1691" i="529"/>
  <c r="M1690" i="529"/>
  <c r="L1690" i="529"/>
  <c r="K1690" i="529"/>
  <c r="J1690" i="529"/>
  <c r="I1690" i="529"/>
  <c r="H1690" i="529"/>
  <c r="G1690" i="529"/>
  <c r="F1690" i="529"/>
  <c r="E1690" i="529"/>
  <c r="D1690" i="529"/>
  <c r="C1690" i="529"/>
  <c r="B1690" i="529"/>
  <c r="M1689" i="529"/>
  <c r="L1689" i="529"/>
  <c r="K1689" i="529"/>
  <c r="J1689" i="529"/>
  <c r="I1689" i="529"/>
  <c r="H1689" i="529"/>
  <c r="G1689" i="529"/>
  <c r="F1689" i="529"/>
  <c r="E1689" i="529"/>
  <c r="D1689" i="529"/>
  <c r="C1689" i="529"/>
  <c r="B1689" i="529"/>
  <c r="M1688" i="529"/>
  <c r="L1688" i="529"/>
  <c r="K1688" i="529"/>
  <c r="J1688" i="529"/>
  <c r="I1688" i="529"/>
  <c r="H1688" i="529"/>
  <c r="G1688" i="529"/>
  <c r="F1688" i="529"/>
  <c r="E1688" i="529"/>
  <c r="D1688" i="529"/>
  <c r="C1688" i="529"/>
  <c r="B1688" i="529"/>
  <c r="M1687" i="529"/>
  <c r="L1687" i="529"/>
  <c r="K1687" i="529"/>
  <c r="J1687" i="529"/>
  <c r="I1687" i="529"/>
  <c r="H1687" i="529"/>
  <c r="G1687" i="529"/>
  <c r="F1687" i="529"/>
  <c r="E1687" i="529"/>
  <c r="D1687" i="529"/>
  <c r="C1687" i="529"/>
  <c r="B1687" i="529"/>
  <c r="M1686" i="529"/>
  <c r="L1686" i="529"/>
  <c r="K1686" i="529"/>
  <c r="J1686" i="529"/>
  <c r="I1686" i="529"/>
  <c r="H1686" i="529"/>
  <c r="G1686" i="529"/>
  <c r="F1686" i="529"/>
  <c r="E1686" i="529"/>
  <c r="D1686" i="529"/>
  <c r="C1686" i="529"/>
  <c r="B1686" i="529"/>
  <c r="M1685" i="529"/>
  <c r="L1685" i="529"/>
  <c r="K1685" i="529"/>
  <c r="J1685" i="529"/>
  <c r="I1685" i="529"/>
  <c r="H1685" i="529"/>
  <c r="G1685" i="529"/>
  <c r="F1685" i="529"/>
  <c r="E1685" i="529"/>
  <c r="D1685" i="529"/>
  <c r="C1685" i="529"/>
  <c r="B1685" i="529"/>
  <c r="M1684" i="529"/>
  <c r="L1684" i="529"/>
  <c r="K1684" i="529"/>
  <c r="J1684" i="529"/>
  <c r="I1684" i="529"/>
  <c r="H1684" i="529"/>
  <c r="G1684" i="529"/>
  <c r="F1684" i="529"/>
  <c r="E1684" i="529"/>
  <c r="D1684" i="529"/>
  <c r="C1684" i="529"/>
  <c r="B1684" i="529"/>
  <c r="M1683" i="529"/>
  <c r="L1683" i="529"/>
  <c r="K1683" i="529"/>
  <c r="J1683" i="529"/>
  <c r="I1683" i="529"/>
  <c r="H1683" i="529"/>
  <c r="G1683" i="529"/>
  <c r="F1683" i="529"/>
  <c r="E1683" i="529"/>
  <c r="D1683" i="529"/>
  <c r="C1683" i="529"/>
  <c r="B1683" i="529"/>
  <c r="M1682" i="529"/>
  <c r="L1682" i="529"/>
  <c r="K1682" i="529"/>
  <c r="J1682" i="529"/>
  <c r="I1682" i="529"/>
  <c r="H1682" i="529"/>
  <c r="G1682" i="529"/>
  <c r="F1682" i="529"/>
  <c r="E1682" i="529"/>
  <c r="D1682" i="529"/>
  <c r="C1682" i="529"/>
  <c r="B1682" i="529"/>
  <c r="M1681" i="529"/>
  <c r="L1681" i="529"/>
  <c r="K1681" i="529"/>
  <c r="J1681" i="529"/>
  <c r="I1681" i="529"/>
  <c r="H1681" i="529"/>
  <c r="G1681" i="529"/>
  <c r="F1681" i="529"/>
  <c r="E1681" i="529"/>
  <c r="D1681" i="529"/>
  <c r="C1681" i="529"/>
  <c r="B1681" i="529"/>
  <c r="M1680" i="529"/>
  <c r="L1680" i="529"/>
  <c r="K1680" i="529"/>
  <c r="J1680" i="529"/>
  <c r="I1680" i="529"/>
  <c r="H1680" i="529"/>
  <c r="G1680" i="529"/>
  <c r="F1680" i="529"/>
  <c r="E1680" i="529"/>
  <c r="D1680" i="529"/>
  <c r="C1680" i="529"/>
  <c r="B1680" i="529"/>
  <c r="M1679" i="529"/>
  <c r="L1679" i="529"/>
  <c r="K1679" i="529"/>
  <c r="J1679" i="529"/>
  <c r="I1679" i="529"/>
  <c r="H1679" i="529"/>
  <c r="G1679" i="529"/>
  <c r="F1679" i="529"/>
  <c r="E1679" i="529"/>
  <c r="D1679" i="529"/>
  <c r="C1679" i="529"/>
  <c r="B1679" i="529"/>
  <c r="M1678" i="529"/>
  <c r="L1678" i="529"/>
  <c r="K1678" i="529"/>
  <c r="J1678" i="529"/>
  <c r="I1678" i="529"/>
  <c r="H1678" i="529"/>
  <c r="G1678" i="529"/>
  <c r="F1678" i="529"/>
  <c r="E1678" i="529"/>
  <c r="D1678" i="529"/>
  <c r="C1678" i="529"/>
  <c r="B1678" i="529"/>
  <c r="M1677" i="529"/>
  <c r="L1677" i="529"/>
  <c r="K1677" i="529"/>
  <c r="J1677" i="529"/>
  <c r="I1677" i="529"/>
  <c r="H1677" i="529"/>
  <c r="G1677" i="529"/>
  <c r="F1677" i="529"/>
  <c r="E1677" i="529"/>
  <c r="D1677" i="529"/>
  <c r="C1677" i="529"/>
  <c r="B1677" i="529"/>
  <c r="M1676" i="529"/>
  <c r="L1676" i="529"/>
  <c r="K1676" i="529"/>
  <c r="J1676" i="529"/>
  <c r="I1676" i="529"/>
  <c r="H1676" i="529"/>
  <c r="G1676" i="529"/>
  <c r="F1676" i="529"/>
  <c r="E1676" i="529"/>
  <c r="D1676" i="529"/>
  <c r="C1676" i="529"/>
  <c r="B1676" i="529"/>
  <c r="M1675" i="529"/>
  <c r="L1675" i="529"/>
  <c r="K1675" i="529"/>
  <c r="J1675" i="529"/>
  <c r="I1675" i="529"/>
  <c r="H1675" i="529"/>
  <c r="G1675" i="529"/>
  <c r="F1675" i="529"/>
  <c r="E1675" i="529"/>
  <c r="D1675" i="529"/>
  <c r="C1675" i="529"/>
  <c r="B1675" i="529"/>
  <c r="M1674" i="529"/>
  <c r="L1674" i="529"/>
  <c r="K1674" i="529"/>
  <c r="J1674" i="529"/>
  <c r="I1674" i="529"/>
  <c r="H1674" i="529"/>
  <c r="G1674" i="529"/>
  <c r="F1674" i="529"/>
  <c r="E1674" i="529"/>
  <c r="D1674" i="529"/>
  <c r="C1674" i="529"/>
  <c r="B1674" i="529"/>
  <c r="M1673" i="529"/>
  <c r="L1673" i="529"/>
  <c r="K1673" i="529"/>
  <c r="J1673" i="529"/>
  <c r="I1673" i="529"/>
  <c r="H1673" i="529"/>
  <c r="G1673" i="529"/>
  <c r="F1673" i="529"/>
  <c r="E1673" i="529"/>
  <c r="D1673" i="529"/>
  <c r="C1673" i="529"/>
  <c r="B1673" i="529"/>
  <c r="M1672" i="529"/>
  <c r="L1672" i="529"/>
  <c r="K1672" i="529"/>
  <c r="J1672" i="529"/>
  <c r="I1672" i="529"/>
  <c r="H1672" i="529"/>
  <c r="G1672" i="529"/>
  <c r="F1672" i="529"/>
  <c r="E1672" i="529"/>
  <c r="D1672" i="529"/>
  <c r="C1672" i="529"/>
  <c r="B1672" i="529"/>
  <c r="M1671" i="529"/>
  <c r="L1671" i="529"/>
  <c r="K1671" i="529"/>
  <c r="J1671" i="529"/>
  <c r="I1671" i="529"/>
  <c r="H1671" i="529"/>
  <c r="G1671" i="529"/>
  <c r="F1671" i="529"/>
  <c r="E1671" i="529"/>
  <c r="D1671" i="529"/>
  <c r="C1671" i="529"/>
  <c r="B1671" i="529"/>
  <c r="M1670" i="529"/>
  <c r="L1670" i="529"/>
  <c r="K1670" i="529"/>
  <c r="J1670" i="529"/>
  <c r="I1670" i="529"/>
  <c r="H1670" i="529"/>
  <c r="G1670" i="529"/>
  <c r="F1670" i="529"/>
  <c r="E1670" i="529"/>
  <c r="D1670" i="529"/>
  <c r="C1670" i="529"/>
  <c r="B1670" i="529"/>
  <c r="M1669" i="529"/>
  <c r="L1669" i="529"/>
  <c r="K1669" i="529"/>
  <c r="J1669" i="529"/>
  <c r="I1669" i="529"/>
  <c r="H1669" i="529"/>
  <c r="G1669" i="529"/>
  <c r="F1669" i="529"/>
  <c r="E1669" i="529"/>
  <c r="D1669" i="529"/>
  <c r="C1669" i="529"/>
  <c r="B1669" i="529"/>
  <c r="M1668" i="529"/>
  <c r="L1668" i="529"/>
  <c r="K1668" i="529"/>
  <c r="J1668" i="529"/>
  <c r="I1668" i="529"/>
  <c r="H1668" i="529"/>
  <c r="G1668" i="529"/>
  <c r="F1668" i="529"/>
  <c r="E1668" i="529"/>
  <c r="D1668" i="529"/>
  <c r="C1668" i="529"/>
  <c r="B1668" i="529"/>
  <c r="M1667" i="529"/>
  <c r="L1667" i="529"/>
  <c r="K1667" i="529"/>
  <c r="J1667" i="529"/>
  <c r="I1667" i="529"/>
  <c r="H1667" i="529"/>
  <c r="G1667" i="529"/>
  <c r="F1667" i="529"/>
  <c r="E1667" i="529"/>
  <c r="D1667" i="529"/>
  <c r="C1667" i="529"/>
  <c r="B1667" i="529"/>
  <c r="M1666" i="529"/>
  <c r="L1666" i="529"/>
  <c r="K1666" i="529"/>
  <c r="J1666" i="529"/>
  <c r="I1666" i="529"/>
  <c r="H1666" i="529"/>
  <c r="G1666" i="529"/>
  <c r="F1666" i="529"/>
  <c r="E1666" i="529"/>
  <c r="D1666" i="529"/>
  <c r="C1666" i="529"/>
  <c r="B1666" i="529"/>
  <c r="M1665" i="529"/>
  <c r="L1665" i="529"/>
  <c r="K1665" i="529"/>
  <c r="J1665" i="529"/>
  <c r="I1665" i="529"/>
  <c r="H1665" i="529"/>
  <c r="G1665" i="529"/>
  <c r="F1665" i="529"/>
  <c r="E1665" i="529"/>
  <c r="D1665" i="529"/>
  <c r="C1665" i="529"/>
  <c r="B1665" i="529"/>
  <c r="M1664" i="529"/>
  <c r="L1664" i="529"/>
  <c r="K1664" i="529"/>
  <c r="J1664" i="529"/>
  <c r="I1664" i="529"/>
  <c r="H1664" i="529"/>
  <c r="G1664" i="529"/>
  <c r="F1664" i="529"/>
  <c r="E1664" i="529"/>
  <c r="D1664" i="529"/>
  <c r="C1664" i="529"/>
  <c r="B1664" i="529"/>
  <c r="M1663" i="529"/>
  <c r="L1663" i="529"/>
  <c r="K1663" i="529"/>
  <c r="J1663" i="529"/>
  <c r="I1663" i="529"/>
  <c r="H1663" i="529"/>
  <c r="G1663" i="529"/>
  <c r="F1663" i="529"/>
  <c r="E1663" i="529"/>
  <c r="D1663" i="529"/>
  <c r="C1663" i="529"/>
  <c r="B1663" i="529"/>
  <c r="M1662" i="529"/>
  <c r="L1662" i="529"/>
  <c r="K1662" i="529"/>
  <c r="J1662" i="529"/>
  <c r="I1662" i="529"/>
  <c r="H1662" i="529"/>
  <c r="G1662" i="529"/>
  <c r="F1662" i="529"/>
  <c r="E1662" i="529"/>
  <c r="D1662" i="529"/>
  <c r="C1662" i="529"/>
  <c r="B1662" i="529"/>
  <c r="M1661" i="529"/>
  <c r="L1661" i="529"/>
  <c r="K1661" i="529"/>
  <c r="J1661" i="529"/>
  <c r="I1661" i="529"/>
  <c r="H1661" i="529"/>
  <c r="G1661" i="529"/>
  <c r="F1661" i="529"/>
  <c r="E1661" i="529"/>
  <c r="D1661" i="529"/>
  <c r="C1661" i="529"/>
  <c r="B1661" i="529"/>
  <c r="M1660" i="529"/>
  <c r="L1660" i="529"/>
  <c r="K1660" i="529"/>
  <c r="J1660" i="529"/>
  <c r="I1660" i="529"/>
  <c r="H1660" i="529"/>
  <c r="G1660" i="529"/>
  <c r="F1660" i="529"/>
  <c r="E1660" i="529"/>
  <c r="D1660" i="529"/>
  <c r="C1660" i="529"/>
  <c r="B1660" i="529"/>
  <c r="M1659" i="529"/>
  <c r="L1659" i="529"/>
  <c r="K1659" i="529"/>
  <c r="J1659" i="529"/>
  <c r="I1659" i="529"/>
  <c r="H1659" i="529"/>
  <c r="G1659" i="529"/>
  <c r="F1659" i="529"/>
  <c r="E1659" i="529"/>
  <c r="D1659" i="529"/>
  <c r="C1659" i="529"/>
  <c r="B1659" i="529"/>
  <c r="M1658" i="529"/>
  <c r="L1658" i="529"/>
  <c r="K1658" i="529"/>
  <c r="J1658" i="529"/>
  <c r="I1658" i="529"/>
  <c r="H1658" i="529"/>
  <c r="G1658" i="529"/>
  <c r="F1658" i="529"/>
  <c r="E1658" i="529"/>
  <c r="D1658" i="529"/>
  <c r="C1658" i="529"/>
  <c r="B1658" i="529"/>
  <c r="M1657" i="529"/>
  <c r="L1657" i="529"/>
  <c r="K1657" i="529"/>
  <c r="J1657" i="529"/>
  <c r="I1657" i="529"/>
  <c r="H1657" i="529"/>
  <c r="G1657" i="529"/>
  <c r="F1657" i="529"/>
  <c r="E1657" i="529"/>
  <c r="D1657" i="529"/>
  <c r="C1657" i="529"/>
  <c r="B1657" i="529"/>
  <c r="M1656" i="529"/>
  <c r="L1656" i="529"/>
  <c r="K1656" i="529"/>
  <c r="J1656" i="529"/>
  <c r="I1656" i="529"/>
  <c r="H1656" i="529"/>
  <c r="G1656" i="529"/>
  <c r="F1656" i="529"/>
  <c r="E1656" i="529"/>
  <c r="D1656" i="529"/>
  <c r="C1656" i="529"/>
  <c r="B1656" i="529"/>
  <c r="M1655" i="529"/>
  <c r="L1655" i="529"/>
  <c r="K1655" i="529"/>
  <c r="J1655" i="529"/>
  <c r="I1655" i="529"/>
  <c r="H1655" i="529"/>
  <c r="G1655" i="529"/>
  <c r="F1655" i="529"/>
  <c r="E1655" i="529"/>
  <c r="D1655" i="529"/>
  <c r="C1655" i="529"/>
  <c r="B1655" i="529"/>
  <c r="M1654" i="529"/>
  <c r="L1654" i="529"/>
  <c r="K1654" i="529"/>
  <c r="J1654" i="529"/>
  <c r="I1654" i="529"/>
  <c r="H1654" i="529"/>
  <c r="G1654" i="529"/>
  <c r="F1654" i="529"/>
  <c r="E1654" i="529"/>
  <c r="D1654" i="529"/>
  <c r="C1654" i="529"/>
  <c r="B1654" i="529"/>
  <c r="M1653" i="529"/>
  <c r="L1653" i="529"/>
  <c r="K1653" i="529"/>
  <c r="J1653" i="529"/>
  <c r="I1653" i="529"/>
  <c r="H1653" i="529"/>
  <c r="G1653" i="529"/>
  <c r="F1653" i="529"/>
  <c r="E1653" i="529"/>
  <c r="D1653" i="529"/>
  <c r="C1653" i="529"/>
  <c r="B1653" i="529"/>
  <c r="M1652" i="529"/>
  <c r="L1652" i="529"/>
  <c r="K1652" i="529"/>
  <c r="J1652" i="529"/>
  <c r="I1652" i="529"/>
  <c r="H1652" i="529"/>
  <c r="G1652" i="529"/>
  <c r="F1652" i="529"/>
  <c r="E1652" i="529"/>
  <c r="D1652" i="529"/>
  <c r="C1652" i="529"/>
  <c r="B1652" i="529"/>
  <c r="M1651" i="529"/>
  <c r="L1651" i="529"/>
  <c r="K1651" i="529"/>
  <c r="J1651" i="529"/>
  <c r="I1651" i="529"/>
  <c r="H1651" i="529"/>
  <c r="G1651" i="529"/>
  <c r="F1651" i="529"/>
  <c r="E1651" i="529"/>
  <c r="D1651" i="529"/>
  <c r="C1651" i="529"/>
  <c r="B1651" i="529"/>
  <c r="M1650" i="529"/>
  <c r="L1650" i="529"/>
  <c r="K1650" i="529"/>
  <c r="J1650" i="529"/>
  <c r="I1650" i="529"/>
  <c r="H1650" i="529"/>
  <c r="G1650" i="529"/>
  <c r="F1650" i="529"/>
  <c r="E1650" i="529"/>
  <c r="D1650" i="529"/>
  <c r="C1650" i="529"/>
  <c r="B1650" i="529"/>
  <c r="M1649" i="529"/>
  <c r="L1649" i="529"/>
  <c r="K1649" i="529"/>
  <c r="J1649" i="529"/>
  <c r="I1649" i="529"/>
  <c r="H1649" i="529"/>
  <c r="G1649" i="529"/>
  <c r="F1649" i="529"/>
  <c r="E1649" i="529"/>
  <c r="D1649" i="529"/>
  <c r="C1649" i="529"/>
  <c r="B1649" i="529"/>
  <c r="M1648" i="529"/>
  <c r="L1648" i="529"/>
  <c r="K1648" i="529"/>
  <c r="J1648" i="529"/>
  <c r="I1648" i="529"/>
  <c r="H1648" i="529"/>
  <c r="G1648" i="529"/>
  <c r="F1648" i="529"/>
  <c r="E1648" i="529"/>
  <c r="D1648" i="529"/>
  <c r="C1648" i="529"/>
  <c r="B1648" i="529"/>
  <c r="M1647" i="529"/>
  <c r="L1647" i="529"/>
  <c r="K1647" i="529"/>
  <c r="J1647" i="529"/>
  <c r="I1647" i="529"/>
  <c r="H1647" i="529"/>
  <c r="G1647" i="529"/>
  <c r="F1647" i="529"/>
  <c r="E1647" i="529"/>
  <c r="D1647" i="529"/>
  <c r="C1647" i="529"/>
  <c r="B1647" i="529"/>
  <c r="M1646" i="529"/>
  <c r="L1646" i="529"/>
  <c r="K1646" i="529"/>
  <c r="J1646" i="529"/>
  <c r="I1646" i="529"/>
  <c r="H1646" i="529"/>
  <c r="G1646" i="529"/>
  <c r="F1646" i="529"/>
  <c r="E1646" i="529"/>
  <c r="D1646" i="529"/>
  <c r="C1646" i="529"/>
  <c r="B1646" i="529"/>
  <c r="M1645" i="529"/>
  <c r="L1645" i="529"/>
  <c r="K1645" i="529"/>
  <c r="J1645" i="529"/>
  <c r="I1645" i="529"/>
  <c r="H1645" i="529"/>
  <c r="G1645" i="529"/>
  <c r="F1645" i="529"/>
  <c r="E1645" i="529"/>
  <c r="D1645" i="529"/>
  <c r="C1645" i="529"/>
  <c r="B1645" i="529"/>
  <c r="M1644" i="529"/>
  <c r="L1644" i="529"/>
  <c r="K1644" i="529"/>
  <c r="J1644" i="529"/>
  <c r="I1644" i="529"/>
  <c r="H1644" i="529"/>
  <c r="G1644" i="529"/>
  <c r="F1644" i="529"/>
  <c r="E1644" i="529"/>
  <c r="D1644" i="529"/>
  <c r="C1644" i="529"/>
  <c r="B1644" i="529"/>
  <c r="M1643" i="529"/>
  <c r="L1643" i="529"/>
  <c r="K1643" i="529"/>
  <c r="J1643" i="529"/>
  <c r="I1643" i="529"/>
  <c r="H1643" i="529"/>
  <c r="G1643" i="529"/>
  <c r="F1643" i="529"/>
  <c r="E1643" i="529"/>
  <c r="D1643" i="529"/>
  <c r="C1643" i="529"/>
  <c r="B1643" i="529"/>
  <c r="M1642" i="529"/>
  <c r="L1642" i="529"/>
  <c r="K1642" i="529"/>
  <c r="J1642" i="529"/>
  <c r="I1642" i="529"/>
  <c r="H1642" i="529"/>
  <c r="G1642" i="529"/>
  <c r="F1642" i="529"/>
  <c r="E1642" i="529"/>
  <c r="D1642" i="529"/>
  <c r="C1642" i="529"/>
  <c r="B1642" i="529"/>
  <c r="M1641" i="529"/>
  <c r="L1641" i="529"/>
  <c r="K1641" i="529"/>
  <c r="J1641" i="529"/>
  <c r="I1641" i="529"/>
  <c r="H1641" i="529"/>
  <c r="G1641" i="529"/>
  <c r="F1641" i="529"/>
  <c r="E1641" i="529"/>
  <c r="D1641" i="529"/>
  <c r="C1641" i="529"/>
  <c r="B1641" i="529"/>
  <c r="M1640" i="529"/>
  <c r="L1640" i="529"/>
  <c r="K1640" i="529"/>
  <c r="J1640" i="529"/>
  <c r="I1640" i="529"/>
  <c r="H1640" i="529"/>
  <c r="G1640" i="529"/>
  <c r="F1640" i="529"/>
  <c r="E1640" i="529"/>
  <c r="D1640" i="529"/>
  <c r="C1640" i="529"/>
  <c r="B1640" i="529"/>
  <c r="M1639" i="529"/>
  <c r="L1639" i="529"/>
  <c r="K1639" i="529"/>
  <c r="J1639" i="529"/>
  <c r="I1639" i="529"/>
  <c r="H1639" i="529"/>
  <c r="G1639" i="529"/>
  <c r="F1639" i="529"/>
  <c r="E1639" i="529"/>
  <c r="D1639" i="529"/>
  <c r="C1639" i="529"/>
  <c r="B1639" i="529"/>
  <c r="M1638" i="529"/>
  <c r="L1638" i="529"/>
  <c r="K1638" i="529"/>
  <c r="J1638" i="529"/>
  <c r="I1638" i="529"/>
  <c r="H1638" i="529"/>
  <c r="G1638" i="529"/>
  <c r="F1638" i="529"/>
  <c r="E1638" i="529"/>
  <c r="D1638" i="529"/>
  <c r="C1638" i="529"/>
  <c r="B1638" i="529"/>
  <c r="M1637" i="529"/>
  <c r="L1637" i="529"/>
  <c r="K1637" i="529"/>
  <c r="J1637" i="529"/>
  <c r="I1637" i="529"/>
  <c r="H1637" i="529"/>
  <c r="G1637" i="529"/>
  <c r="F1637" i="529"/>
  <c r="E1637" i="529"/>
  <c r="D1637" i="529"/>
  <c r="C1637" i="529"/>
  <c r="B1637" i="529"/>
  <c r="M1636" i="529"/>
  <c r="L1636" i="529"/>
  <c r="K1636" i="529"/>
  <c r="J1636" i="529"/>
  <c r="I1636" i="529"/>
  <c r="H1636" i="529"/>
  <c r="G1636" i="529"/>
  <c r="F1636" i="529"/>
  <c r="E1636" i="529"/>
  <c r="D1636" i="529"/>
  <c r="C1636" i="529"/>
  <c r="B1636" i="529"/>
  <c r="M1635" i="529"/>
  <c r="L1635" i="529"/>
  <c r="K1635" i="529"/>
  <c r="J1635" i="529"/>
  <c r="I1635" i="529"/>
  <c r="H1635" i="529"/>
  <c r="G1635" i="529"/>
  <c r="F1635" i="529"/>
  <c r="E1635" i="529"/>
  <c r="D1635" i="529"/>
  <c r="C1635" i="529"/>
  <c r="B1635" i="529"/>
  <c r="M1634" i="529"/>
  <c r="L1634" i="529"/>
  <c r="K1634" i="529"/>
  <c r="J1634" i="529"/>
  <c r="I1634" i="529"/>
  <c r="H1634" i="529"/>
  <c r="G1634" i="529"/>
  <c r="F1634" i="529"/>
  <c r="E1634" i="529"/>
  <c r="D1634" i="529"/>
  <c r="C1634" i="529"/>
  <c r="B1634" i="529"/>
  <c r="M1633" i="529"/>
  <c r="L1633" i="529"/>
  <c r="K1633" i="529"/>
  <c r="J1633" i="529"/>
  <c r="I1633" i="529"/>
  <c r="H1633" i="529"/>
  <c r="G1633" i="529"/>
  <c r="F1633" i="529"/>
  <c r="E1633" i="529"/>
  <c r="D1633" i="529"/>
  <c r="C1633" i="529"/>
  <c r="B1633" i="529"/>
  <c r="M1632" i="529"/>
  <c r="L1632" i="529"/>
  <c r="K1632" i="529"/>
  <c r="J1632" i="529"/>
  <c r="I1632" i="529"/>
  <c r="H1632" i="529"/>
  <c r="G1632" i="529"/>
  <c r="F1632" i="529"/>
  <c r="E1632" i="529"/>
  <c r="D1632" i="529"/>
  <c r="C1632" i="529"/>
  <c r="B1632" i="529"/>
  <c r="M1631" i="529"/>
  <c r="L1631" i="529"/>
  <c r="K1631" i="529"/>
  <c r="J1631" i="529"/>
  <c r="I1631" i="529"/>
  <c r="H1631" i="529"/>
  <c r="G1631" i="529"/>
  <c r="F1631" i="529"/>
  <c r="E1631" i="529"/>
  <c r="D1631" i="529"/>
  <c r="C1631" i="529"/>
  <c r="B1631" i="529"/>
  <c r="M1630" i="529"/>
  <c r="L1630" i="529"/>
  <c r="K1630" i="529"/>
  <c r="J1630" i="529"/>
  <c r="I1630" i="529"/>
  <c r="H1630" i="529"/>
  <c r="G1630" i="529"/>
  <c r="F1630" i="529"/>
  <c r="E1630" i="529"/>
  <c r="D1630" i="529"/>
  <c r="C1630" i="529"/>
  <c r="B1630" i="529"/>
  <c r="M1629" i="529"/>
  <c r="L1629" i="529"/>
  <c r="K1629" i="529"/>
  <c r="J1629" i="529"/>
  <c r="I1629" i="529"/>
  <c r="H1629" i="529"/>
  <c r="G1629" i="529"/>
  <c r="F1629" i="529"/>
  <c r="E1629" i="529"/>
  <c r="D1629" i="529"/>
  <c r="C1629" i="529"/>
  <c r="B1629" i="529"/>
  <c r="M1628" i="529"/>
  <c r="L1628" i="529"/>
  <c r="K1628" i="529"/>
  <c r="J1628" i="529"/>
  <c r="I1628" i="529"/>
  <c r="H1628" i="529"/>
  <c r="G1628" i="529"/>
  <c r="F1628" i="529"/>
  <c r="E1628" i="529"/>
  <c r="D1628" i="529"/>
  <c r="C1628" i="529"/>
  <c r="B1628" i="529"/>
  <c r="M1627" i="529"/>
  <c r="L1627" i="529"/>
  <c r="K1627" i="529"/>
  <c r="J1627" i="529"/>
  <c r="I1627" i="529"/>
  <c r="H1627" i="529"/>
  <c r="G1627" i="529"/>
  <c r="F1627" i="529"/>
  <c r="E1627" i="529"/>
  <c r="D1627" i="529"/>
  <c r="C1627" i="529"/>
  <c r="B1627" i="529"/>
  <c r="M1626" i="529"/>
  <c r="L1626" i="529"/>
  <c r="K1626" i="529"/>
  <c r="J1626" i="529"/>
  <c r="I1626" i="529"/>
  <c r="H1626" i="529"/>
  <c r="G1626" i="529"/>
  <c r="F1626" i="529"/>
  <c r="E1626" i="529"/>
  <c r="D1626" i="529"/>
  <c r="C1626" i="529"/>
  <c r="B1626" i="529"/>
  <c r="M1625" i="529"/>
  <c r="L1625" i="529"/>
  <c r="K1625" i="529"/>
  <c r="J1625" i="529"/>
  <c r="I1625" i="529"/>
  <c r="H1625" i="529"/>
  <c r="G1625" i="529"/>
  <c r="F1625" i="529"/>
  <c r="E1625" i="529"/>
  <c r="D1625" i="529"/>
  <c r="C1625" i="529"/>
  <c r="B1625" i="529"/>
  <c r="M1624" i="529"/>
  <c r="L1624" i="529"/>
  <c r="K1624" i="529"/>
  <c r="J1624" i="529"/>
  <c r="I1624" i="529"/>
  <c r="H1624" i="529"/>
  <c r="G1624" i="529"/>
  <c r="F1624" i="529"/>
  <c r="E1624" i="529"/>
  <c r="D1624" i="529"/>
  <c r="C1624" i="529"/>
  <c r="B1624" i="529"/>
  <c r="M1623" i="529"/>
  <c r="L1623" i="529"/>
  <c r="K1623" i="529"/>
  <c r="J1623" i="529"/>
  <c r="I1623" i="529"/>
  <c r="H1623" i="529"/>
  <c r="G1623" i="529"/>
  <c r="F1623" i="529"/>
  <c r="E1623" i="529"/>
  <c r="D1623" i="529"/>
  <c r="C1623" i="529"/>
  <c r="B1623" i="529"/>
  <c r="M1622" i="529"/>
  <c r="L1622" i="529"/>
  <c r="K1622" i="529"/>
  <c r="J1622" i="529"/>
  <c r="I1622" i="529"/>
  <c r="H1622" i="529"/>
  <c r="G1622" i="529"/>
  <c r="F1622" i="529"/>
  <c r="E1622" i="529"/>
  <c r="D1622" i="529"/>
  <c r="C1622" i="529"/>
  <c r="B1622" i="529"/>
  <c r="M1621" i="529"/>
  <c r="L1621" i="529"/>
  <c r="K1621" i="529"/>
  <c r="J1621" i="529"/>
  <c r="I1621" i="529"/>
  <c r="H1621" i="529"/>
  <c r="G1621" i="529"/>
  <c r="F1621" i="529"/>
  <c r="E1621" i="529"/>
  <c r="D1621" i="529"/>
  <c r="C1621" i="529"/>
  <c r="B1621" i="529"/>
  <c r="M1620" i="529"/>
  <c r="L1620" i="529"/>
  <c r="K1620" i="529"/>
  <c r="J1620" i="529"/>
  <c r="I1620" i="529"/>
  <c r="H1620" i="529"/>
  <c r="G1620" i="529"/>
  <c r="F1620" i="529"/>
  <c r="E1620" i="529"/>
  <c r="D1620" i="529"/>
  <c r="C1620" i="529"/>
  <c r="B1620" i="529"/>
  <c r="M1619" i="529"/>
  <c r="L1619" i="529"/>
  <c r="K1619" i="529"/>
  <c r="J1619" i="529"/>
  <c r="I1619" i="529"/>
  <c r="H1619" i="529"/>
  <c r="G1619" i="529"/>
  <c r="F1619" i="529"/>
  <c r="E1619" i="529"/>
  <c r="D1619" i="529"/>
  <c r="C1619" i="529"/>
  <c r="B1619" i="529"/>
  <c r="M1618" i="529"/>
  <c r="L1618" i="529"/>
  <c r="K1618" i="529"/>
  <c r="J1618" i="529"/>
  <c r="I1618" i="529"/>
  <c r="H1618" i="529"/>
  <c r="G1618" i="529"/>
  <c r="F1618" i="529"/>
  <c r="E1618" i="529"/>
  <c r="D1618" i="529"/>
  <c r="C1618" i="529"/>
  <c r="B1618" i="529"/>
  <c r="M1617" i="529"/>
  <c r="L1617" i="529"/>
  <c r="K1617" i="529"/>
  <c r="J1617" i="529"/>
  <c r="I1617" i="529"/>
  <c r="H1617" i="529"/>
  <c r="G1617" i="529"/>
  <c r="F1617" i="529"/>
  <c r="E1617" i="529"/>
  <c r="D1617" i="529"/>
  <c r="C1617" i="529"/>
  <c r="B1617" i="529"/>
  <c r="M1616" i="529"/>
  <c r="L1616" i="529"/>
  <c r="K1616" i="529"/>
  <c r="J1616" i="529"/>
  <c r="I1616" i="529"/>
  <c r="H1616" i="529"/>
  <c r="G1616" i="529"/>
  <c r="F1616" i="529"/>
  <c r="E1616" i="529"/>
  <c r="D1616" i="529"/>
  <c r="C1616" i="529"/>
  <c r="B1616" i="529"/>
  <c r="M1615" i="529"/>
  <c r="L1615" i="529"/>
  <c r="K1615" i="529"/>
  <c r="J1615" i="529"/>
  <c r="I1615" i="529"/>
  <c r="H1615" i="529"/>
  <c r="G1615" i="529"/>
  <c r="F1615" i="529"/>
  <c r="E1615" i="529"/>
  <c r="D1615" i="529"/>
  <c r="C1615" i="529"/>
  <c r="B1615" i="529"/>
  <c r="M1614" i="529"/>
  <c r="L1614" i="529"/>
  <c r="K1614" i="529"/>
  <c r="J1614" i="529"/>
  <c r="I1614" i="529"/>
  <c r="H1614" i="529"/>
  <c r="G1614" i="529"/>
  <c r="F1614" i="529"/>
  <c r="E1614" i="529"/>
  <c r="D1614" i="529"/>
  <c r="C1614" i="529"/>
  <c r="B1614" i="529"/>
  <c r="M1613" i="529"/>
  <c r="L1613" i="529"/>
  <c r="K1613" i="529"/>
  <c r="J1613" i="529"/>
  <c r="I1613" i="529"/>
  <c r="H1613" i="529"/>
  <c r="G1613" i="529"/>
  <c r="F1613" i="529"/>
  <c r="E1613" i="529"/>
  <c r="D1613" i="529"/>
  <c r="C1613" i="529"/>
  <c r="B1613" i="529"/>
  <c r="M1612" i="529"/>
  <c r="L1612" i="529"/>
  <c r="K1612" i="529"/>
  <c r="J1612" i="529"/>
  <c r="I1612" i="529"/>
  <c r="H1612" i="529"/>
  <c r="G1612" i="529"/>
  <c r="F1612" i="529"/>
  <c r="E1612" i="529"/>
  <c r="D1612" i="529"/>
  <c r="C1612" i="529"/>
  <c r="B1612" i="529"/>
  <c r="M1611" i="529"/>
  <c r="L1611" i="529"/>
  <c r="K1611" i="529"/>
  <c r="J1611" i="529"/>
  <c r="I1611" i="529"/>
  <c r="H1611" i="529"/>
  <c r="G1611" i="529"/>
  <c r="F1611" i="529"/>
  <c r="E1611" i="529"/>
  <c r="D1611" i="529"/>
  <c r="C1611" i="529"/>
  <c r="B1611" i="529"/>
  <c r="M1610" i="529"/>
  <c r="L1610" i="529"/>
  <c r="K1610" i="529"/>
  <c r="J1610" i="529"/>
  <c r="I1610" i="529"/>
  <c r="H1610" i="529"/>
  <c r="G1610" i="529"/>
  <c r="F1610" i="529"/>
  <c r="E1610" i="529"/>
  <c r="D1610" i="529"/>
  <c r="C1610" i="529"/>
  <c r="B1610" i="529"/>
  <c r="M1609" i="529"/>
  <c r="L1609" i="529"/>
  <c r="K1609" i="529"/>
  <c r="J1609" i="529"/>
  <c r="I1609" i="529"/>
  <c r="H1609" i="529"/>
  <c r="G1609" i="529"/>
  <c r="F1609" i="529"/>
  <c r="E1609" i="529"/>
  <c r="D1609" i="529"/>
  <c r="C1609" i="529"/>
  <c r="B1609" i="529"/>
  <c r="M1608" i="529"/>
  <c r="L1608" i="529"/>
  <c r="K1608" i="529"/>
  <c r="J1608" i="529"/>
  <c r="I1608" i="529"/>
  <c r="H1608" i="529"/>
  <c r="G1608" i="529"/>
  <c r="F1608" i="529"/>
  <c r="E1608" i="529"/>
  <c r="D1608" i="529"/>
  <c r="C1608" i="529"/>
  <c r="B1608" i="529"/>
  <c r="M1607" i="529"/>
  <c r="L1607" i="529"/>
  <c r="K1607" i="529"/>
  <c r="J1607" i="529"/>
  <c r="I1607" i="529"/>
  <c r="H1607" i="529"/>
  <c r="G1607" i="529"/>
  <c r="F1607" i="529"/>
  <c r="E1607" i="529"/>
  <c r="D1607" i="529"/>
  <c r="C1607" i="529"/>
  <c r="B1607" i="529"/>
  <c r="M1606" i="529"/>
  <c r="L1606" i="529"/>
  <c r="K1606" i="529"/>
  <c r="J1606" i="529"/>
  <c r="I1606" i="529"/>
  <c r="H1606" i="529"/>
  <c r="G1606" i="529"/>
  <c r="F1606" i="529"/>
  <c r="E1606" i="529"/>
  <c r="D1606" i="529"/>
  <c r="C1606" i="529"/>
  <c r="B1606" i="529"/>
  <c r="M1605" i="529"/>
  <c r="L1605" i="529"/>
  <c r="K1605" i="529"/>
  <c r="J1605" i="529"/>
  <c r="I1605" i="529"/>
  <c r="H1605" i="529"/>
  <c r="G1605" i="529"/>
  <c r="F1605" i="529"/>
  <c r="E1605" i="529"/>
  <c r="D1605" i="529"/>
  <c r="C1605" i="529"/>
  <c r="B1605" i="529"/>
  <c r="M1604" i="529"/>
  <c r="L1604" i="529"/>
  <c r="K1604" i="529"/>
  <c r="J1604" i="529"/>
  <c r="I1604" i="529"/>
  <c r="H1604" i="529"/>
  <c r="G1604" i="529"/>
  <c r="F1604" i="529"/>
  <c r="E1604" i="529"/>
  <c r="D1604" i="529"/>
  <c r="C1604" i="529"/>
  <c r="B1604" i="529"/>
  <c r="M1603" i="529"/>
  <c r="L1603" i="529"/>
  <c r="K1603" i="529"/>
  <c r="J1603" i="529"/>
  <c r="I1603" i="529"/>
  <c r="H1603" i="529"/>
  <c r="G1603" i="529"/>
  <c r="F1603" i="529"/>
  <c r="E1603" i="529"/>
  <c r="D1603" i="529"/>
  <c r="C1603" i="529"/>
  <c r="B1603" i="529"/>
  <c r="M1602" i="529"/>
  <c r="L1602" i="529"/>
  <c r="K1602" i="529"/>
  <c r="J1602" i="529"/>
  <c r="I1602" i="529"/>
  <c r="H1602" i="529"/>
  <c r="G1602" i="529"/>
  <c r="F1602" i="529"/>
  <c r="E1602" i="529"/>
  <c r="D1602" i="529"/>
  <c r="C1602" i="529"/>
  <c r="B1602" i="529"/>
  <c r="M1601" i="529"/>
  <c r="L1601" i="529"/>
  <c r="K1601" i="529"/>
  <c r="J1601" i="529"/>
  <c r="I1601" i="529"/>
  <c r="H1601" i="529"/>
  <c r="G1601" i="529"/>
  <c r="F1601" i="529"/>
  <c r="E1601" i="529"/>
  <c r="D1601" i="529"/>
  <c r="C1601" i="529"/>
  <c r="B1601" i="529"/>
  <c r="M1600" i="529"/>
  <c r="L1600" i="529"/>
  <c r="K1600" i="529"/>
  <c r="J1600" i="529"/>
  <c r="I1600" i="529"/>
  <c r="H1600" i="529"/>
  <c r="G1600" i="529"/>
  <c r="F1600" i="529"/>
  <c r="E1600" i="529"/>
  <c r="D1600" i="529"/>
  <c r="C1600" i="529"/>
  <c r="B1600" i="529"/>
  <c r="M1599" i="529"/>
  <c r="L1599" i="529"/>
  <c r="K1599" i="529"/>
  <c r="J1599" i="529"/>
  <c r="I1599" i="529"/>
  <c r="H1599" i="529"/>
  <c r="G1599" i="529"/>
  <c r="F1599" i="529"/>
  <c r="E1599" i="529"/>
  <c r="D1599" i="529"/>
  <c r="C1599" i="529"/>
  <c r="B1599" i="529"/>
  <c r="M1598" i="529"/>
  <c r="L1598" i="529"/>
  <c r="K1598" i="529"/>
  <c r="J1598" i="529"/>
  <c r="I1598" i="529"/>
  <c r="H1598" i="529"/>
  <c r="G1598" i="529"/>
  <c r="F1598" i="529"/>
  <c r="E1598" i="529"/>
  <c r="D1598" i="529"/>
  <c r="C1598" i="529"/>
  <c r="B1598" i="529"/>
  <c r="M1597" i="529"/>
  <c r="L1597" i="529"/>
  <c r="K1597" i="529"/>
  <c r="J1597" i="529"/>
  <c r="I1597" i="529"/>
  <c r="H1597" i="529"/>
  <c r="G1597" i="529"/>
  <c r="F1597" i="529"/>
  <c r="E1597" i="529"/>
  <c r="D1597" i="529"/>
  <c r="C1597" i="529"/>
  <c r="B1597" i="529"/>
  <c r="M1596" i="529"/>
  <c r="L1596" i="529"/>
  <c r="K1596" i="529"/>
  <c r="J1596" i="529"/>
  <c r="I1596" i="529"/>
  <c r="H1596" i="529"/>
  <c r="G1596" i="529"/>
  <c r="F1596" i="529"/>
  <c r="E1596" i="529"/>
  <c r="D1596" i="529"/>
  <c r="C1596" i="529"/>
  <c r="B1596" i="529"/>
  <c r="M1595" i="529"/>
  <c r="L1595" i="529"/>
  <c r="K1595" i="529"/>
  <c r="J1595" i="529"/>
  <c r="I1595" i="529"/>
  <c r="H1595" i="529"/>
  <c r="G1595" i="529"/>
  <c r="F1595" i="529"/>
  <c r="E1595" i="529"/>
  <c r="D1595" i="529"/>
  <c r="C1595" i="529"/>
  <c r="B1595" i="529"/>
  <c r="M1594" i="529"/>
  <c r="L1594" i="529"/>
  <c r="K1594" i="529"/>
  <c r="J1594" i="529"/>
  <c r="I1594" i="529"/>
  <c r="H1594" i="529"/>
  <c r="G1594" i="529"/>
  <c r="F1594" i="529"/>
  <c r="E1594" i="529"/>
  <c r="D1594" i="529"/>
  <c r="C1594" i="529"/>
  <c r="B1594" i="529"/>
  <c r="M1593" i="529"/>
  <c r="L1593" i="529"/>
  <c r="K1593" i="529"/>
  <c r="J1593" i="529"/>
  <c r="I1593" i="529"/>
  <c r="H1593" i="529"/>
  <c r="G1593" i="529"/>
  <c r="F1593" i="529"/>
  <c r="E1593" i="529"/>
  <c r="D1593" i="529"/>
  <c r="C1593" i="529"/>
  <c r="B1593" i="529"/>
  <c r="M1592" i="529"/>
  <c r="L1592" i="529"/>
  <c r="K1592" i="529"/>
  <c r="J1592" i="529"/>
  <c r="I1592" i="529"/>
  <c r="H1592" i="529"/>
  <c r="G1592" i="529"/>
  <c r="F1592" i="529"/>
  <c r="E1592" i="529"/>
  <c r="D1592" i="529"/>
  <c r="C1592" i="529"/>
  <c r="B1592" i="529"/>
  <c r="M1591" i="529"/>
  <c r="L1591" i="529"/>
  <c r="K1591" i="529"/>
  <c r="J1591" i="529"/>
  <c r="I1591" i="529"/>
  <c r="H1591" i="529"/>
  <c r="G1591" i="529"/>
  <c r="F1591" i="529"/>
  <c r="E1591" i="529"/>
  <c r="D1591" i="529"/>
  <c r="C1591" i="529"/>
  <c r="B1591" i="529"/>
  <c r="M1590" i="529"/>
  <c r="L1590" i="529"/>
  <c r="K1590" i="529"/>
  <c r="J1590" i="529"/>
  <c r="I1590" i="529"/>
  <c r="H1590" i="529"/>
  <c r="G1590" i="529"/>
  <c r="F1590" i="529"/>
  <c r="E1590" i="529"/>
  <c r="D1590" i="529"/>
  <c r="C1590" i="529"/>
  <c r="B1590" i="529"/>
  <c r="M1589" i="529"/>
  <c r="L1589" i="529"/>
  <c r="K1589" i="529"/>
  <c r="J1589" i="529"/>
  <c r="I1589" i="529"/>
  <c r="H1589" i="529"/>
  <c r="G1589" i="529"/>
  <c r="F1589" i="529"/>
  <c r="E1589" i="529"/>
  <c r="D1589" i="529"/>
  <c r="C1589" i="529"/>
  <c r="B1589" i="529"/>
  <c r="M1588" i="529"/>
  <c r="L1588" i="529"/>
  <c r="K1588" i="529"/>
  <c r="J1588" i="529"/>
  <c r="I1588" i="529"/>
  <c r="H1588" i="529"/>
  <c r="G1588" i="529"/>
  <c r="F1588" i="529"/>
  <c r="E1588" i="529"/>
  <c r="D1588" i="529"/>
  <c r="C1588" i="529"/>
  <c r="B1588" i="529"/>
  <c r="M1587" i="529"/>
  <c r="L1587" i="529"/>
  <c r="K1587" i="529"/>
  <c r="J1587" i="529"/>
  <c r="I1587" i="529"/>
  <c r="H1587" i="529"/>
  <c r="G1587" i="529"/>
  <c r="F1587" i="529"/>
  <c r="E1587" i="529"/>
  <c r="D1587" i="529"/>
  <c r="C1587" i="529"/>
  <c r="B1587" i="529"/>
  <c r="M1586" i="529"/>
  <c r="L1586" i="529"/>
  <c r="K1586" i="529"/>
  <c r="J1586" i="529"/>
  <c r="I1586" i="529"/>
  <c r="H1586" i="529"/>
  <c r="G1586" i="529"/>
  <c r="F1586" i="529"/>
  <c r="E1586" i="529"/>
  <c r="D1586" i="529"/>
  <c r="C1586" i="529"/>
  <c r="B1586" i="529"/>
  <c r="M1585" i="529"/>
  <c r="L1585" i="529"/>
  <c r="K1585" i="529"/>
  <c r="J1585" i="529"/>
  <c r="I1585" i="529"/>
  <c r="H1585" i="529"/>
  <c r="G1585" i="529"/>
  <c r="F1585" i="529"/>
  <c r="E1585" i="529"/>
  <c r="D1585" i="529"/>
  <c r="C1585" i="529"/>
  <c r="B1585" i="529"/>
  <c r="M1584" i="529"/>
  <c r="L1584" i="529"/>
  <c r="K1584" i="529"/>
  <c r="J1584" i="529"/>
  <c r="I1584" i="529"/>
  <c r="H1584" i="529"/>
  <c r="G1584" i="529"/>
  <c r="F1584" i="529"/>
  <c r="E1584" i="529"/>
  <c r="D1584" i="529"/>
  <c r="C1584" i="529"/>
  <c r="B1584" i="529"/>
  <c r="M1583" i="529"/>
  <c r="L1583" i="529"/>
  <c r="K1583" i="529"/>
  <c r="J1583" i="529"/>
  <c r="I1583" i="529"/>
  <c r="H1583" i="529"/>
  <c r="G1583" i="529"/>
  <c r="F1583" i="529"/>
  <c r="E1583" i="529"/>
  <c r="D1583" i="529"/>
  <c r="C1583" i="529"/>
  <c r="B1583" i="529"/>
  <c r="M1582" i="529"/>
  <c r="L1582" i="529"/>
  <c r="K1582" i="529"/>
  <c r="J1582" i="529"/>
  <c r="I1582" i="529"/>
  <c r="H1582" i="529"/>
  <c r="G1582" i="529"/>
  <c r="F1582" i="529"/>
  <c r="E1582" i="529"/>
  <c r="D1582" i="529"/>
  <c r="C1582" i="529"/>
  <c r="B1582" i="529"/>
  <c r="M1581" i="529"/>
  <c r="L1581" i="529"/>
  <c r="K1581" i="529"/>
  <c r="J1581" i="529"/>
  <c r="I1581" i="529"/>
  <c r="H1581" i="529"/>
  <c r="G1581" i="529"/>
  <c r="F1581" i="529"/>
  <c r="E1581" i="529"/>
  <c r="D1581" i="529"/>
  <c r="C1581" i="529"/>
  <c r="B1581" i="529"/>
  <c r="M1580" i="529"/>
  <c r="L1580" i="529"/>
  <c r="K1580" i="529"/>
  <c r="J1580" i="529"/>
  <c r="I1580" i="529"/>
  <c r="H1580" i="529"/>
  <c r="G1580" i="529"/>
  <c r="F1580" i="529"/>
  <c r="E1580" i="529"/>
  <c r="D1580" i="529"/>
  <c r="C1580" i="529"/>
  <c r="B1580" i="529"/>
  <c r="M1579" i="529"/>
  <c r="L1579" i="529"/>
  <c r="K1579" i="529"/>
  <c r="J1579" i="529"/>
  <c r="I1579" i="529"/>
  <c r="H1579" i="529"/>
  <c r="G1579" i="529"/>
  <c r="F1579" i="529"/>
  <c r="E1579" i="529"/>
  <c r="D1579" i="529"/>
  <c r="C1579" i="529"/>
  <c r="B1579" i="529"/>
  <c r="M1578" i="529"/>
  <c r="L1578" i="529"/>
  <c r="K1578" i="529"/>
  <c r="J1578" i="529"/>
  <c r="I1578" i="529"/>
  <c r="H1578" i="529"/>
  <c r="G1578" i="529"/>
  <c r="F1578" i="529"/>
  <c r="E1578" i="529"/>
  <c r="D1578" i="529"/>
  <c r="C1578" i="529"/>
  <c r="B1578" i="529"/>
  <c r="M1577" i="529"/>
  <c r="L1577" i="529"/>
  <c r="K1577" i="529"/>
  <c r="J1577" i="529"/>
  <c r="I1577" i="529"/>
  <c r="H1577" i="529"/>
  <c r="G1577" i="529"/>
  <c r="F1577" i="529"/>
  <c r="E1577" i="529"/>
  <c r="D1577" i="529"/>
  <c r="C1577" i="529"/>
  <c r="B1577" i="529"/>
  <c r="M1576" i="529"/>
  <c r="L1576" i="529"/>
  <c r="K1576" i="529"/>
  <c r="J1576" i="529"/>
  <c r="I1576" i="529"/>
  <c r="H1576" i="529"/>
  <c r="G1576" i="529"/>
  <c r="F1576" i="529"/>
  <c r="E1576" i="529"/>
  <c r="D1576" i="529"/>
  <c r="C1576" i="529"/>
  <c r="B1576" i="529"/>
  <c r="M1575" i="529"/>
  <c r="L1575" i="529"/>
  <c r="K1575" i="529"/>
  <c r="J1575" i="529"/>
  <c r="I1575" i="529"/>
  <c r="H1575" i="529"/>
  <c r="G1575" i="529"/>
  <c r="F1575" i="529"/>
  <c r="E1575" i="529"/>
  <c r="D1575" i="529"/>
  <c r="C1575" i="529"/>
  <c r="B1575" i="529"/>
  <c r="M1574" i="529"/>
  <c r="L1574" i="529"/>
  <c r="K1574" i="529"/>
  <c r="J1574" i="529"/>
  <c r="I1574" i="529"/>
  <c r="H1574" i="529"/>
  <c r="G1574" i="529"/>
  <c r="F1574" i="529"/>
  <c r="E1574" i="529"/>
  <c r="D1574" i="529"/>
  <c r="C1574" i="529"/>
  <c r="B1574" i="529"/>
  <c r="M1573" i="529"/>
  <c r="L1573" i="529"/>
  <c r="K1573" i="529"/>
  <c r="J1573" i="529"/>
  <c r="I1573" i="529"/>
  <c r="H1573" i="529"/>
  <c r="G1573" i="529"/>
  <c r="F1573" i="529"/>
  <c r="E1573" i="529"/>
  <c r="D1573" i="529"/>
  <c r="C1573" i="529"/>
  <c r="B1573" i="529"/>
  <c r="M1572" i="529"/>
  <c r="L1572" i="529"/>
  <c r="K1572" i="529"/>
  <c r="J1572" i="529"/>
  <c r="I1572" i="529"/>
  <c r="H1572" i="529"/>
  <c r="G1572" i="529"/>
  <c r="F1572" i="529"/>
  <c r="E1572" i="529"/>
  <c r="D1572" i="529"/>
  <c r="C1572" i="529"/>
  <c r="B1572" i="529"/>
  <c r="M1571" i="529"/>
  <c r="L1571" i="529"/>
  <c r="K1571" i="529"/>
  <c r="J1571" i="529"/>
  <c r="I1571" i="529"/>
  <c r="H1571" i="529"/>
  <c r="G1571" i="529"/>
  <c r="F1571" i="529"/>
  <c r="E1571" i="529"/>
  <c r="D1571" i="529"/>
  <c r="C1571" i="529"/>
  <c r="B1571" i="529"/>
  <c r="M1570" i="529"/>
  <c r="L1570" i="529"/>
  <c r="K1570" i="529"/>
  <c r="J1570" i="529"/>
  <c r="I1570" i="529"/>
  <c r="H1570" i="529"/>
  <c r="G1570" i="529"/>
  <c r="F1570" i="529"/>
  <c r="E1570" i="529"/>
  <c r="D1570" i="529"/>
  <c r="C1570" i="529"/>
  <c r="B1570" i="529"/>
  <c r="M1569" i="529"/>
  <c r="L1569" i="529"/>
  <c r="K1569" i="529"/>
  <c r="J1569" i="529"/>
  <c r="I1569" i="529"/>
  <c r="H1569" i="529"/>
  <c r="G1569" i="529"/>
  <c r="F1569" i="529"/>
  <c r="E1569" i="529"/>
  <c r="D1569" i="529"/>
  <c r="C1569" i="529"/>
  <c r="B1569" i="529"/>
  <c r="M1568" i="529"/>
  <c r="L1568" i="529"/>
  <c r="K1568" i="529"/>
  <c r="J1568" i="529"/>
  <c r="I1568" i="529"/>
  <c r="H1568" i="529"/>
  <c r="G1568" i="529"/>
  <c r="F1568" i="529"/>
  <c r="E1568" i="529"/>
  <c r="D1568" i="529"/>
  <c r="C1568" i="529"/>
  <c r="B1568" i="529"/>
  <c r="M1567" i="529"/>
  <c r="L1567" i="529"/>
  <c r="K1567" i="529"/>
  <c r="J1567" i="529"/>
  <c r="I1567" i="529"/>
  <c r="H1567" i="529"/>
  <c r="G1567" i="529"/>
  <c r="F1567" i="529"/>
  <c r="E1567" i="529"/>
  <c r="D1567" i="529"/>
  <c r="C1567" i="529"/>
  <c r="B1567" i="529"/>
  <c r="M1566" i="529"/>
  <c r="L1566" i="529"/>
  <c r="K1566" i="529"/>
  <c r="J1566" i="529"/>
  <c r="I1566" i="529"/>
  <c r="H1566" i="529"/>
  <c r="G1566" i="529"/>
  <c r="F1566" i="529"/>
  <c r="E1566" i="529"/>
  <c r="D1566" i="529"/>
  <c r="C1566" i="529"/>
  <c r="B1566" i="529"/>
  <c r="M1565" i="529"/>
  <c r="L1565" i="529"/>
  <c r="K1565" i="529"/>
  <c r="J1565" i="529"/>
  <c r="I1565" i="529"/>
  <c r="H1565" i="529"/>
  <c r="G1565" i="529"/>
  <c r="F1565" i="529"/>
  <c r="E1565" i="529"/>
  <c r="D1565" i="529"/>
  <c r="C1565" i="529"/>
  <c r="B1565" i="529"/>
  <c r="M1564" i="529"/>
  <c r="L1564" i="529"/>
  <c r="K1564" i="529"/>
  <c r="J1564" i="529"/>
  <c r="I1564" i="529"/>
  <c r="H1564" i="529"/>
  <c r="G1564" i="529"/>
  <c r="F1564" i="529"/>
  <c r="E1564" i="529"/>
  <c r="D1564" i="529"/>
  <c r="C1564" i="529"/>
  <c r="B1564" i="529"/>
  <c r="M1563" i="529"/>
  <c r="L1563" i="529"/>
  <c r="K1563" i="529"/>
  <c r="J1563" i="529"/>
  <c r="I1563" i="529"/>
  <c r="H1563" i="529"/>
  <c r="G1563" i="529"/>
  <c r="F1563" i="529"/>
  <c r="E1563" i="529"/>
  <c r="D1563" i="529"/>
  <c r="C1563" i="529"/>
  <c r="B1563" i="529"/>
  <c r="M1562" i="529"/>
  <c r="L1562" i="529"/>
  <c r="K1562" i="529"/>
  <c r="J1562" i="529"/>
  <c r="I1562" i="529"/>
  <c r="H1562" i="529"/>
  <c r="G1562" i="529"/>
  <c r="F1562" i="529"/>
  <c r="E1562" i="529"/>
  <c r="D1562" i="529"/>
  <c r="C1562" i="529"/>
  <c r="B1562" i="529"/>
  <c r="M1561" i="529"/>
  <c r="L1561" i="529"/>
  <c r="K1561" i="529"/>
  <c r="J1561" i="529"/>
  <c r="I1561" i="529"/>
  <c r="H1561" i="529"/>
  <c r="G1561" i="529"/>
  <c r="F1561" i="529"/>
  <c r="E1561" i="529"/>
  <c r="D1561" i="529"/>
  <c r="C1561" i="529"/>
  <c r="B1561" i="529"/>
  <c r="M1560" i="529"/>
  <c r="L1560" i="529"/>
  <c r="K1560" i="529"/>
  <c r="J1560" i="529"/>
  <c r="I1560" i="529"/>
  <c r="H1560" i="529"/>
  <c r="G1560" i="529"/>
  <c r="F1560" i="529"/>
  <c r="E1560" i="529"/>
  <c r="D1560" i="529"/>
  <c r="C1560" i="529"/>
  <c r="B1560" i="529"/>
  <c r="M1559" i="529"/>
  <c r="L1559" i="529"/>
  <c r="K1559" i="529"/>
  <c r="J1559" i="529"/>
  <c r="I1559" i="529"/>
  <c r="H1559" i="529"/>
  <c r="G1559" i="529"/>
  <c r="F1559" i="529"/>
  <c r="E1559" i="529"/>
  <c r="D1559" i="529"/>
  <c r="C1559" i="529"/>
  <c r="B1559" i="529"/>
  <c r="M1558" i="529"/>
  <c r="L1558" i="529"/>
  <c r="K1558" i="529"/>
  <c r="J1558" i="529"/>
  <c r="I1558" i="529"/>
  <c r="H1558" i="529"/>
  <c r="G1558" i="529"/>
  <c r="F1558" i="529"/>
  <c r="E1558" i="529"/>
  <c r="D1558" i="529"/>
  <c r="C1558" i="529"/>
  <c r="B1558" i="529"/>
  <c r="M1557" i="529"/>
  <c r="L1557" i="529"/>
  <c r="K1557" i="529"/>
  <c r="J1557" i="529"/>
  <c r="I1557" i="529"/>
  <c r="H1557" i="529"/>
  <c r="G1557" i="529"/>
  <c r="F1557" i="529"/>
  <c r="E1557" i="529"/>
  <c r="D1557" i="529"/>
  <c r="C1557" i="529"/>
  <c r="B1557" i="529"/>
  <c r="M1556" i="529"/>
  <c r="L1556" i="529"/>
  <c r="K1556" i="529"/>
  <c r="J1556" i="529"/>
  <c r="I1556" i="529"/>
  <c r="H1556" i="529"/>
  <c r="G1556" i="529"/>
  <c r="F1556" i="529"/>
  <c r="E1556" i="529"/>
  <c r="D1556" i="529"/>
  <c r="C1556" i="529"/>
  <c r="B1556" i="529"/>
  <c r="M1555" i="529"/>
  <c r="L1555" i="529"/>
  <c r="K1555" i="529"/>
  <c r="J1555" i="529"/>
  <c r="I1555" i="529"/>
  <c r="H1555" i="529"/>
  <c r="G1555" i="529"/>
  <c r="F1555" i="529"/>
  <c r="E1555" i="529"/>
  <c r="D1555" i="529"/>
  <c r="C1555" i="529"/>
  <c r="B1555" i="529"/>
  <c r="M1554" i="529"/>
  <c r="L1554" i="529"/>
  <c r="K1554" i="529"/>
  <c r="J1554" i="529"/>
  <c r="I1554" i="529"/>
  <c r="H1554" i="529"/>
  <c r="G1554" i="529"/>
  <c r="F1554" i="529"/>
  <c r="E1554" i="529"/>
  <c r="D1554" i="529"/>
  <c r="C1554" i="529"/>
  <c r="B1554" i="529"/>
  <c r="M1553" i="529"/>
  <c r="L1553" i="529"/>
  <c r="K1553" i="529"/>
  <c r="J1553" i="529"/>
  <c r="I1553" i="529"/>
  <c r="H1553" i="529"/>
  <c r="G1553" i="529"/>
  <c r="F1553" i="529"/>
  <c r="E1553" i="529"/>
  <c r="D1553" i="529"/>
  <c r="C1553" i="529"/>
  <c r="B1553" i="529"/>
  <c r="M1552" i="529"/>
  <c r="L1552" i="529"/>
  <c r="K1552" i="529"/>
  <c r="J1552" i="529"/>
  <c r="I1552" i="529"/>
  <c r="H1552" i="529"/>
  <c r="G1552" i="529"/>
  <c r="F1552" i="529"/>
  <c r="E1552" i="529"/>
  <c r="D1552" i="529"/>
  <c r="C1552" i="529"/>
  <c r="B1552" i="529"/>
  <c r="M1551" i="529"/>
  <c r="L1551" i="529"/>
  <c r="K1551" i="529"/>
  <c r="J1551" i="529"/>
  <c r="I1551" i="529"/>
  <c r="H1551" i="529"/>
  <c r="G1551" i="529"/>
  <c r="F1551" i="529"/>
  <c r="E1551" i="529"/>
  <c r="D1551" i="529"/>
  <c r="C1551" i="529"/>
  <c r="B1551" i="529"/>
  <c r="M1550" i="529"/>
  <c r="L1550" i="529"/>
  <c r="K1550" i="529"/>
  <c r="J1550" i="529"/>
  <c r="I1550" i="529"/>
  <c r="H1550" i="529"/>
  <c r="G1550" i="529"/>
  <c r="F1550" i="529"/>
  <c r="E1550" i="529"/>
  <c r="D1550" i="529"/>
  <c r="C1550" i="529"/>
  <c r="B1550" i="529"/>
  <c r="M1549" i="529"/>
  <c r="L1549" i="529"/>
  <c r="K1549" i="529"/>
  <c r="J1549" i="529"/>
  <c r="I1549" i="529"/>
  <c r="H1549" i="529"/>
  <c r="G1549" i="529"/>
  <c r="F1549" i="529"/>
  <c r="E1549" i="529"/>
  <c r="D1549" i="529"/>
  <c r="C1549" i="529"/>
  <c r="B1549" i="529"/>
  <c r="M1548" i="529"/>
  <c r="L1548" i="529"/>
  <c r="K1548" i="529"/>
  <c r="J1548" i="529"/>
  <c r="I1548" i="529"/>
  <c r="H1548" i="529"/>
  <c r="G1548" i="529"/>
  <c r="F1548" i="529"/>
  <c r="E1548" i="529"/>
  <c r="D1548" i="529"/>
  <c r="C1548" i="529"/>
  <c r="B1548" i="529"/>
  <c r="M1547" i="529"/>
  <c r="L1547" i="529"/>
  <c r="K1547" i="529"/>
  <c r="J1547" i="529"/>
  <c r="I1547" i="529"/>
  <c r="H1547" i="529"/>
  <c r="G1547" i="529"/>
  <c r="F1547" i="529"/>
  <c r="E1547" i="529"/>
  <c r="D1547" i="529"/>
  <c r="C1547" i="529"/>
  <c r="B1547" i="529"/>
  <c r="M1546" i="529"/>
  <c r="L1546" i="529"/>
  <c r="K1546" i="529"/>
  <c r="J1546" i="529"/>
  <c r="I1546" i="529"/>
  <c r="H1546" i="529"/>
  <c r="G1546" i="529"/>
  <c r="F1546" i="529"/>
  <c r="E1546" i="529"/>
  <c r="D1546" i="529"/>
  <c r="C1546" i="529"/>
  <c r="B1546" i="529"/>
  <c r="M1545" i="529"/>
  <c r="L1545" i="529"/>
  <c r="K1545" i="529"/>
  <c r="J1545" i="529"/>
  <c r="I1545" i="529"/>
  <c r="H1545" i="529"/>
  <c r="G1545" i="529"/>
  <c r="F1545" i="529"/>
  <c r="E1545" i="529"/>
  <c r="D1545" i="529"/>
  <c r="C1545" i="529"/>
  <c r="B1545" i="529"/>
  <c r="M1544" i="529"/>
  <c r="L1544" i="529"/>
  <c r="K1544" i="529"/>
  <c r="J1544" i="529"/>
  <c r="I1544" i="529"/>
  <c r="H1544" i="529"/>
  <c r="G1544" i="529"/>
  <c r="F1544" i="529"/>
  <c r="E1544" i="529"/>
  <c r="D1544" i="529"/>
  <c r="C1544" i="529"/>
  <c r="B1544" i="529"/>
  <c r="M1543" i="529"/>
  <c r="L1543" i="529"/>
  <c r="K1543" i="529"/>
  <c r="J1543" i="529"/>
  <c r="I1543" i="529"/>
  <c r="H1543" i="529"/>
  <c r="G1543" i="529"/>
  <c r="F1543" i="529"/>
  <c r="E1543" i="529"/>
  <c r="D1543" i="529"/>
  <c r="C1543" i="529"/>
  <c r="B1543" i="529"/>
  <c r="M1542" i="529"/>
  <c r="L1542" i="529"/>
  <c r="K1542" i="529"/>
  <c r="J1542" i="529"/>
  <c r="I1542" i="529"/>
  <c r="H1542" i="529"/>
  <c r="G1542" i="529"/>
  <c r="F1542" i="529"/>
  <c r="E1542" i="529"/>
  <c r="D1542" i="529"/>
  <c r="C1542" i="529"/>
  <c r="B1542" i="529"/>
  <c r="M1541" i="529"/>
  <c r="L1541" i="529"/>
  <c r="K1541" i="529"/>
  <c r="J1541" i="529"/>
  <c r="I1541" i="529"/>
  <c r="H1541" i="529"/>
  <c r="G1541" i="529"/>
  <c r="F1541" i="529"/>
  <c r="E1541" i="529"/>
  <c r="D1541" i="529"/>
  <c r="C1541" i="529"/>
  <c r="B1541" i="529"/>
  <c r="M1540" i="529"/>
  <c r="L1540" i="529"/>
  <c r="K1540" i="529"/>
  <c r="J1540" i="529"/>
  <c r="I1540" i="529"/>
  <c r="H1540" i="529"/>
  <c r="G1540" i="529"/>
  <c r="F1540" i="529"/>
  <c r="E1540" i="529"/>
  <c r="D1540" i="529"/>
  <c r="C1540" i="529"/>
  <c r="B1540" i="529"/>
  <c r="M1539" i="529"/>
  <c r="L1539" i="529"/>
  <c r="K1539" i="529"/>
  <c r="J1539" i="529"/>
  <c r="I1539" i="529"/>
  <c r="H1539" i="529"/>
  <c r="G1539" i="529"/>
  <c r="F1539" i="529"/>
  <c r="E1539" i="529"/>
  <c r="D1539" i="529"/>
  <c r="C1539" i="529"/>
  <c r="B1539" i="529"/>
  <c r="M1538" i="529"/>
  <c r="L1538" i="529"/>
  <c r="K1538" i="529"/>
  <c r="J1538" i="529"/>
  <c r="I1538" i="529"/>
  <c r="H1538" i="529"/>
  <c r="G1538" i="529"/>
  <c r="F1538" i="529"/>
  <c r="E1538" i="529"/>
  <c r="D1538" i="529"/>
  <c r="C1538" i="529"/>
  <c r="B1538" i="529"/>
  <c r="M1537" i="529"/>
  <c r="L1537" i="529"/>
  <c r="K1537" i="529"/>
  <c r="J1537" i="529"/>
  <c r="I1537" i="529"/>
  <c r="H1537" i="529"/>
  <c r="G1537" i="529"/>
  <c r="F1537" i="529"/>
  <c r="E1537" i="529"/>
  <c r="D1537" i="529"/>
  <c r="C1537" i="529"/>
  <c r="B1537" i="529"/>
  <c r="M1536" i="529"/>
  <c r="L1536" i="529"/>
  <c r="K1536" i="529"/>
  <c r="J1536" i="529"/>
  <c r="I1536" i="529"/>
  <c r="H1536" i="529"/>
  <c r="G1536" i="529"/>
  <c r="F1536" i="529"/>
  <c r="E1536" i="529"/>
  <c r="D1536" i="529"/>
  <c r="C1536" i="529"/>
  <c r="B1536" i="529"/>
  <c r="M1535" i="529"/>
  <c r="L1535" i="529"/>
  <c r="K1535" i="529"/>
  <c r="J1535" i="529"/>
  <c r="I1535" i="529"/>
  <c r="H1535" i="529"/>
  <c r="G1535" i="529"/>
  <c r="F1535" i="529"/>
  <c r="E1535" i="529"/>
  <c r="D1535" i="529"/>
  <c r="C1535" i="529"/>
  <c r="B1535" i="529"/>
  <c r="M1534" i="529"/>
  <c r="L1534" i="529"/>
  <c r="K1534" i="529"/>
  <c r="J1534" i="529"/>
  <c r="I1534" i="529"/>
  <c r="H1534" i="529"/>
  <c r="G1534" i="529"/>
  <c r="F1534" i="529"/>
  <c r="E1534" i="529"/>
  <c r="D1534" i="529"/>
  <c r="C1534" i="529"/>
  <c r="B1534" i="529"/>
  <c r="M1533" i="529"/>
  <c r="L1533" i="529"/>
  <c r="K1533" i="529"/>
  <c r="J1533" i="529"/>
  <c r="I1533" i="529"/>
  <c r="H1533" i="529"/>
  <c r="G1533" i="529"/>
  <c r="F1533" i="529"/>
  <c r="E1533" i="529"/>
  <c r="D1533" i="529"/>
  <c r="C1533" i="529"/>
  <c r="B1533" i="529"/>
  <c r="M1532" i="529"/>
  <c r="L1532" i="529"/>
  <c r="K1532" i="529"/>
  <c r="J1532" i="529"/>
  <c r="I1532" i="529"/>
  <c r="H1532" i="529"/>
  <c r="G1532" i="529"/>
  <c r="F1532" i="529"/>
  <c r="E1532" i="529"/>
  <c r="D1532" i="529"/>
  <c r="C1532" i="529"/>
  <c r="B1532" i="529"/>
  <c r="M1531" i="529"/>
  <c r="L1531" i="529"/>
  <c r="K1531" i="529"/>
  <c r="J1531" i="529"/>
  <c r="I1531" i="529"/>
  <c r="H1531" i="529"/>
  <c r="G1531" i="529"/>
  <c r="F1531" i="529"/>
  <c r="E1531" i="529"/>
  <c r="D1531" i="529"/>
  <c r="C1531" i="529"/>
  <c r="B1531" i="529"/>
  <c r="M1530" i="529"/>
  <c r="L1530" i="529"/>
  <c r="K1530" i="529"/>
  <c r="J1530" i="529"/>
  <c r="I1530" i="529"/>
  <c r="H1530" i="529"/>
  <c r="G1530" i="529"/>
  <c r="F1530" i="529"/>
  <c r="E1530" i="529"/>
  <c r="D1530" i="529"/>
  <c r="C1530" i="529"/>
  <c r="B1530" i="529"/>
  <c r="M1529" i="529"/>
  <c r="L1529" i="529"/>
  <c r="K1529" i="529"/>
  <c r="J1529" i="529"/>
  <c r="I1529" i="529"/>
  <c r="H1529" i="529"/>
  <c r="G1529" i="529"/>
  <c r="F1529" i="529"/>
  <c r="E1529" i="529"/>
  <c r="D1529" i="529"/>
  <c r="C1529" i="529"/>
  <c r="B1529" i="529"/>
  <c r="M1528" i="529"/>
  <c r="L1528" i="529"/>
  <c r="K1528" i="529"/>
  <c r="J1528" i="529"/>
  <c r="I1528" i="529"/>
  <c r="H1528" i="529"/>
  <c r="G1528" i="529"/>
  <c r="F1528" i="529"/>
  <c r="E1528" i="529"/>
  <c r="D1528" i="529"/>
  <c r="C1528" i="529"/>
  <c r="B1528" i="529"/>
  <c r="M1527" i="529"/>
  <c r="L1527" i="529"/>
  <c r="K1527" i="529"/>
  <c r="J1527" i="529"/>
  <c r="I1527" i="529"/>
  <c r="H1527" i="529"/>
  <c r="G1527" i="529"/>
  <c r="F1527" i="529"/>
  <c r="E1527" i="529"/>
  <c r="D1527" i="529"/>
  <c r="C1527" i="529"/>
  <c r="B1527" i="529"/>
  <c r="M1526" i="529"/>
  <c r="L1526" i="529"/>
  <c r="K1526" i="529"/>
  <c r="J1526" i="529"/>
  <c r="I1526" i="529"/>
  <c r="H1526" i="529"/>
  <c r="G1526" i="529"/>
  <c r="F1526" i="529"/>
  <c r="E1526" i="529"/>
  <c r="D1526" i="529"/>
  <c r="C1526" i="529"/>
  <c r="B1526" i="529"/>
  <c r="M1525" i="529"/>
  <c r="L1525" i="529"/>
  <c r="K1525" i="529"/>
  <c r="J1525" i="529"/>
  <c r="I1525" i="529"/>
  <c r="H1525" i="529"/>
  <c r="G1525" i="529"/>
  <c r="F1525" i="529"/>
  <c r="E1525" i="529"/>
  <c r="D1525" i="529"/>
  <c r="C1525" i="529"/>
  <c r="B1525" i="529"/>
  <c r="M1524" i="529"/>
  <c r="L1524" i="529"/>
  <c r="K1524" i="529"/>
  <c r="J1524" i="529"/>
  <c r="I1524" i="529"/>
  <c r="H1524" i="529"/>
  <c r="G1524" i="529"/>
  <c r="F1524" i="529"/>
  <c r="E1524" i="529"/>
  <c r="D1524" i="529"/>
  <c r="C1524" i="529"/>
  <c r="B1524" i="529"/>
  <c r="M1523" i="529"/>
  <c r="L1523" i="529"/>
  <c r="K1523" i="529"/>
  <c r="J1523" i="529"/>
  <c r="I1523" i="529"/>
  <c r="H1523" i="529"/>
  <c r="G1523" i="529"/>
  <c r="F1523" i="529"/>
  <c r="E1523" i="529"/>
  <c r="D1523" i="529"/>
  <c r="C1523" i="529"/>
  <c r="B1523" i="529"/>
  <c r="M1522" i="529"/>
  <c r="L1522" i="529"/>
  <c r="K1522" i="529"/>
  <c r="J1522" i="529"/>
  <c r="I1522" i="529"/>
  <c r="H1522" i="529"/>
  <c r="G1522" i="529"/>
  <c r="F1522" i="529"/>
  <c r="E1522" i="529"/>
  <c r="D1522" i="529"/>
  <c r="C1522" i="529"/>
  <c r="B1522" i="529"/>
  <c r="M1521" i="529"/>
  <c r="L1521" i="529"/>
  <c r="K1521" i="529"/>
  <c r="J1521" i="529"/>
  <c r="I1521" i="529"/>
  <c r="H1521" i="529"/>
  <c r="G1521" i="529"/>
  <c r="F1521" i="529"/>
  <c r="E1521" i="529"/>
  <c r="D1521" i="529"/>
  <c r="C1521" i="529"/>
  <c r="B1521" i="529"/>
  <c r="M1520" i="529"/>
  <c r="L1520" i="529"/>
  <c r="K1520" i="529"/>
  <c r="J1520" i="529"/>
  <c r="I1520" i="529"/>
  <c r="H1520" i="529"/>
  <c r="G1520" i="529"/>
  <c r="F1520" i="529"/>
  <c r="E1520" i="529"/>
  <c r="D1520" i="529"/>
  <c r="C1520" i="529"/>
  <c r="B1520" i="529"/>
  <c r="M1519" i="529"/>
  <c r="L1519" i="529"/>
  <c r="K1519" i="529"/>
  <c r="J1519" i="529"/>
  <c r="I1519" i="529"/>
  <c r="H1519" i="529"/>
  <c r="G1519" i="529"/>
  <c r="F1519" i="529"/>
  <c r="E1519" i="529"/>
  <c r="D1519" i="529"/>
  <c r="C1519" i="529"/>
  <c r="B1519" i="529"/>
  <c r="M1518" i="529"/>
  <c r="L1518" i="529"/>
  <c r="K1518" i="529"/>
  <c r="J1518" i="529"/>
  <c r="I1518" i="529"/>
  <c r="H1518" i="529"/>
  <c r="G1518" i="529"/>
  <c r="F1518" i="529"/>
  <c r="E1518" i="529"/>
  <c r="D1518" i="529"/>
  <c r="C1518" i="529"/>
  <c r="B1518" i="529"/>
  <c r="M1517" i="529"/>
  <c r="L1517" i="529"/>
  <c r="K1517" i="529"/>
  <c r="J1517" i="529"/>
  <c r="I1517" i="529"/>
  <c r="H1517" i="529"/>
  <c r="G1517" i="529"/>
  <c r="F1517" i="529"/>
  <c r="E1517" i="529"/>
  <c r="D1517" i="529"/>
  <c r="C1517" i="529"/>
  <c r="B1517" i="529"/>
  <c r="M1516" i="529"/>
  <c r="L1516" i="529"/>
  <c r="K1516" i="529"/>
  <c r="J1516" i="529"/>
  <c r="I1516" i="529"/>
  <c r="H1516" i="529"/>
  <c r="G1516" i="529"/>
  <c r="F1516" i="529"/>
  <c r="E1516" i="529"/>
  <c r="D1516" i="529"/>
  <c r="C1516" i="529"/>
  <c r="B1516" i="529"/>
  <c r="M1515" i="529"/>
  <c r="L1515" i="529"/>
  <c r="K1515" i="529"/>
  <c r="J1515" i="529"/>
  <c r="I1515" i="529"/>
  <c r="H1515" i="529"/>
  <c r="G1515" i="529"/>
  <c r="F1515" i="529"/>
  <c r="E1515" i="529"/>
  <c r="D1515" i="529"/>
  <c r="C1515" i="529"/>
  <c r="B1515" i="529"/>
  <c r="M1514" i="529"/>
  <c r="L1514" i="529"/>
  <c r="K1514" i="529"/>
  <c r="J1514" i="529"/>
  <c r="I1514" i="529"/>
  <c r="H1514" i="529"/>
  <c r="G1514" i="529"/>
  <c r="F1514" i="529"/>
  <c r="E1514" i="529"/>
  <c r="D1514" i="529"/>
  <c r="C1514" i="529"/>
  <c r="B1514" i="529"/>
  <c r="M1513" i="529"/>
  <c r="L1513" i="529"/>
  <c r="K1513" i="529"/>
  <c r="J1513" i="529"/>
  <c r="I1513" i="529"/>
  <c r="H1513" i="529"/>
  <c r="G1513" i="529"/>
  <c r="F1513" i="529"/>
  <c r="E1513" i="529"/>
  <c r="D1513" i="529"/>
  <c r="C1513" i="529"/>
  <c r="B1513" i="529"/>
  <c r="M1512" i="529"/>
  <c r="L1512" i="529"/>
  <c r="K1512" i="529"/>
  <c r="J1512" i="529"/>
  <c r="I1512" i="529"/>
  <c r="H1512" i="529"/>
  <c r="G1512" i="529"/>
  <c r="F1512" i="529"/>
  <c r="E1512" i="529"/>
  <c r="D1512" i="529"/>
  <c r="C1512" i="529"/>
  <c r="B1512" i="529"/>
  <c r="M1511" i="529"/>
  <c r="L1511" i="529"/>
  <c r="K1511" i="529"/>
  <c r="J1511" i="529"/>
  <c r="I1511" i="529"/>
  <c r="H1511" i="529"/>
  <c r="G1511" i="529"/>
  <c r="F1511" i="529"/>
  <c r="E1511" i="529"/>
  <c r="D1511" i="529"/>
  <c r="C1511" i="529"/>
  <c r="B1511" i="529"/>
  <c r="M1510" i="529"/>
  <c r="L1510" i="529"/>
  <c r="K1510" i="529"/>
  <c r="J1510" i="529"/>
  <c r="I1510" i="529"/>
  <c r="H1510" i="529"/>
  <c r="G1510" i="529"/>
  <c r="F1510" i="529"/>
  <c r="E1510" i="529"/>
  <c r="D1510" i="529"/>
  <c r="C1510" i="529"/>
  <c r="B1510" i="529"/>
  <c r="M1509" i="529"/>
  <c r="L1509" i="529"/>
  <c r="K1509" i="529"/>
  <c r="J1509" i="529"/>
  <c r="I1509" i="529"/>
  <c r="H1509" i="529"/>
  <c r="G1509" i="529"/>
  <c r="F1509" i="529"/>
  <c r="E1509" i="529"/>
  <c r="D1509" i="529"/>
  <c r="C1509" i="529"/>
  <c r="B1509" i="529"/>
  <c r="M1508" i="529"/>
  <c r="L1508" i="529"/>
  <c r="K1508" i="529"/>
  <c r="J1508" i="529"/>
  <c r="I1508" i="529"/>
  <c r="H1508" i="529"/>
  <c r="G1508" i="529"/>
  <c r="F1508" i="529"/>
  <c r="E1508" i="529"/>
  <c r="D1508" i="529"/>
  <c r="C1508" i="529"/>
  <c r="B1508" i="529"/>
  <c r="M1507" i="529"/>
  <c r="L1507" i="529"/>
  <c r="K1507" i="529"/>
  <c r="J1507" i="529"/>
  <c r="I1507" i="529"/>
  <c r="H1507" i="529"/>
  <c r="G1507" i="529"/>
  <c r="F1507" i="529"/>
  <c r="E1507" i="529"/>
  <c r="D1507" i="529"/>
  <c r="C1507" i="529"/>
  <c r="B1507" i="529"/>
  <c r="M1506" i="529"/>
  <c r="L1506" i="529"/>
  <c r="K1506" i="529"/>
  <c r="J1506" i="529"/>
  <c r="I1506" i="529"/>
  <c r="H1506" i="529"/>
  <c r="G1506" i="529"/>
  <c r="F1506" i="529"/>
  <c r="E1506" i="529"/>
  <c r="D1506" i="529"/>
  <c r="C1506" i="529"/>
  <c r="B1506" i="529"/>
  <c r="M1505" i="529"/>
  <c r="L1505" i="529"/>
  <c r="K1505" i="529"/>
  <c r="J1505" i="529"/>
  <c r="I1505" i="529"/>
  <c r="H1505" i="529"/>
  <c r="G1505" i="529"/>
  <c r="F1505" i="529"/>
  <c r="E1505" i="529"/>
  <c r="D1505" i="529"/>
  <c r="C1505" i="529"/>
  <c r="B1505" i="529"/>
  <c r="M1504" i="529"/>
  <c r="L1504" i="529"/>
  <c r="K1504" i="529"/>
  <c r="J1504" i="529"/>
  <c r="I1504" i="529"/>
  <c r="H1504" i="529"/>
  <c r="G1504" i="529"/>
  <c r="F1504" i="529"/>
  <c r="E1504" i="529"/>
  <c r="D1504" i="529"/>
  <c r="C1504" i="529"/>
  <c r="B1504" i="529"/>
  <c r="M1503" i="529"/>
  <c r="L1503" i="529"/>
  <c r="K1503" i="529"/>
  <c r="J1503" i="529"/>
  <c r="I1503" i="529"/>
  <c r="H1503" i="529"/>
  <c r="G1503" i="529"/>
  <c r="F1503" i="529"/>
  <c r="E1503" i="529"/>
  <c r="D1503" i="529"/>
  <c r="C1503" i="529"/>
  <c r="B1503" i="529"/>
  <c r="M1502" i="529"/>
  <c r="L1502" i="529"/>
  <c r="K1502" i="529"/>
  <c r="J1502" i="529"/>
  <c r="I1502" i="529"/>
  <c r="H1502" i="529"/>
  <c r="G1502" i="529"/>
  <c r="F1502" i="529"/>
  <c r="E1502" i="529"/>
  <c r="D1502" i="529"/>
  <c r="C1502" i="529"/>
  <c r="B1502" i="529"/>
  <c r="M1501" i="529"/>
  <c r="L1501" i="529"/>
  <c r="K1501" i="529"/>
  <c r="J1501" i="529"/>
  <c r="I1501" i="529"/>
  <c r="H1501" i="529"/>
  <c r="G1501" i="529"/>
  <c r="F1501" i="529"/>
  <c r="E1501" i="529"/>
  <c r="D1501" i="529"/>
  <c r="C1501" i="529"/>
  <c r="B1501" i="529"/>
  <c r="M1500" i="529"/>
  <c r="L1500" i="529"/>
  <c r="K1500" i="529"/>
  <c r="J1500" i="529"/>
  <c r="I1500" i="529"/>
  <c r="H1500" i="529"/>
  <c r="G1500" i="529"/>
  <c r="F1500" i="529"/>
  <c r="E1500" i="529"/>
  <c r="D1500" i="529"/>
  <c r="C1500" i="529"/>
  <c r="B1500" i="529"/>
  <c r="M1499" i="529"/>
  <c r="L1499" i="529"/>
  <c r="K1499" i="529"/>
  <c r="J1499" i="529"/>
  <c r="I1499" i="529"/>
  <c r="H1499" i="529"/>
  <c r="G1499" i="529"/>
  <c r="F1499" i="529"/>
  <c r="E1499" i="529"/>
  <c r="D1499" i="529"/>
  <c r="C1499" i="529"/>
  <c r="B1499" i="529"/>
  <c r="M1498" i="529"/>
  <c r="L1498" i="529"/>
  <c r="K1498" i="529"/>
  <c r="J1498" i="529"/>
  <c r="I1498" i="529"/>
  <c r="H1498" i="529"/>
  <c r="G1498" i="529"/>
  <c r="F1498" i="529"/>
  <c r="E1498" i="529"/>
  <c r="D1498" i="529"/>
  <c r="C1498" i="529"/>
  <c r="B1498" i="529"/>
  <c r="M1497" i="529"/>
  <c r="L1497" i="529"/>
  <c r="K1497" i="529"/>
  <c r="J1497" i="529"/>
  <c r="I1497" i="529"/>
  <c r="H1497" i="529"/>
  <c r="G1497" i="529"/>
  <c r="F1497" i="529"/>
  <c r="E1497" i="529"/>
  <c r="D1497" i="529"/>
  <c r="C1497" i="529"/>
  <c r="B1497" i="529"/>
  <c r="M1496" i="529"/>
  <c r="L1496" i="529"/>
  <c r="K1496" i="529"/>
  <c r="J1496" i="529"/>
  <c r="I1496" i="529"/>
  <c r="H1496" i="529"/>
  <c r="G1496" i="529"/>
  <c r="F1496" i="529"/>
  <c r="E1496" i="529"/>
  <c r="D1496" i="529"/>
  <c r="C1496" i="529"/>
  <c r="B1496" i="529"/>
  <c r="M1495" i="529"/>
  <c r="L1495" i="529"/>
  <c r="K1495" i="529"/>
  <c r="J1495" i="529"/>
  <c r="I1495" i="529"/>
  <c r="H1495" i="529"/>
  <c r="G1495" i="529"/>
  <c r="F1495" i="529"/>
  <c r="E1495" i="529"/>
  <c r="D1495" i="529"/>
  <c r="C1495" i="529"/>
  <c r="B1495" i="529"/>
  <c r="M1494" i="529"/>
  <c r="L1494" i="529"/>
  <c r="K1494" i="529"/>
  <c r="J1494" i="529"/>
  <c r="I1494" i="529"/>
  <c r="H1494" i="529"/>
  <c r="G1494" i="529"/>
  <c r="F1494" i="529"/>
  <c r="E1494" i="529"/>
  <c r="D1494" i="529"/>
  <c r="C1494" i="529"/>
  <c r="B1494" i="529"/>
  <c r="M1493" i="529"/>
  <c r="L1493" i="529"/>
  <c r="K1493" i="529"/>
  <c r="J1493" i="529"/>
  <c r="I1493" i="529"/>
  <c r="H1493" i="529"/>
  <c r="G1493" i="529"/>
  <c r="F1493" i="529"/>
  <c r="E1493" i="529"/>
  <c r="D1493" i="529"/>
  <c r="C1493" i="529"/>
  <c r="B1493" i="529"/>
  <c r="M1492" i="529"/>
  <c r="L1492" i="529"/>
  <c r="K1492" i="529"/>
  <c r="J1492" i="529"/>
  <c r="I1492" i="529"/>
  <c r="H1492" i="529"/>
  <c r="G1492" i="529"/>
  <c r="F1492" i="529"/>
  <c r="E1492" i="529"/>
  <c r="D1492" i="529"/>
  <c r="C1492" i="529"/>
  <c r="B1492" i="529"/>
  <c r="M1491" i="529"/>
  <c r="L1491" i="529"/>
  <c r="K1491" i="529"/>
  <c r="J1491" i="529"/>
  <c r="I1491" i="529"/>
  <c r="H1491" i="529"/>
  <c r="G1491" i="529"/>
  <c r="F1491" i="529"/>
  <c r="E1491" i="529"/>
  <c r="D1491" i="529"/>
  <c r="C1491" i="529"/>
  <c r="B1491" i="529"/>
  <c r="M1490" i="529"/>
  <c r="L1490" i="529"/>
  <c r="K1490" i="529"/>
  <c r="J1490" i="529"/>
  <c r="I1490" i="529"/>
  <c r="H1490" i="529"/>
  <c r="G1490" i="529"/>
  <c r="F1490" i="529"/>
  <c r="E1490" i="529"/>
  <c r="D1490" i="529"/>
  <c r="C1490" i="529"/>
  <c r="B1490" i="529"/>
  <c r="M1489" i="529"/>
  <c r="L1489" i="529"/>
  <c r="K1489" i="529"/>
  <c r="J1489" i="529"/>
  <c r="I1489" i="529"/>
  <c r="H1489" i="529"/>
  <c r="G1489" i="529"/>
  <c r="F1489" i="529"/>
  <c r="E1489" i="529"/>
  <c r="D1489" i="529"/>
  <c r="C1489" i="529"/>
  <c r="B1489" i="529"/>
  <c r="M1488" i="529"/>
  <c r="L1488" i="529"/>
  <c r="K1488" i="529"/>
  <c r="J1488" i="529"/>
  <c r="I1488" i="529"/>
  <c r="H1488" i="529"/>
  <c r="G1488" i="529"/>
  <c r="F1488" i="529"/>
  <c r="E1488" i="529"/>
  <c r="D1488" i="529"/>
  <c r="C1488" i="529"/>
  <c r="B1488" i="529"/>
  <c r="M1487" i="529"/>
  <c r="L1487" i="529"/>
  <c r="K1487" i="529"/>
  <c r="J1487" i="529"/>
  <c r="I1487" i="529"/>
  <c r="H1487" i="529"/>
  <c r="G1487" i="529"/>
  <c r="F1487" i="529"/>
  <c r="E1487" i="529"/>
  <c r="D1487" i="529"/>
  <c r="C1487" i="529"/>
  <c r="B1487" i="529"/>
  <c r="M1486" i="529"/>
  <c r="L1486" i="529"/>
  <c r="K1486" i="529"/>
  <c r="J1486" i="529"/>
  <c r="I1486" i="529"/>
  <c r="H1486" i="529"/>
  <c r="G1486" i="529"/>
  <c r="F1486" i="529"/>
  <c r="E1486" i="529"/>
  <c r="D1486" i="529"/>
  <c r="C1486" i="529"/>
  <c r="B1486" i="529"/>
  <c r="M1485" i="529"/>
  <c r="L1485" i="529"/>
  <c r="K1485" i="529"/>
  <c r="J1485" i="529"/>
  <c r="I1485" i="529"/>
  <c r="H1485" i="529"/>
  <c r="G1485" i="529"/>
  <c r="F1485" i="529"/>
  <c r="E1485" i="529"/>
  <c r="D1485" i="529"/>
  <c r="C1485" i="529"/>
  <c r="B1485" i="529"/>
  <c r="M1484" i="529"/>
  <c r="L1484" i="529"/>
  <c r="K1484" i="529"/>
  <c r="J1484" i="529"/>
  <c r="I1484" i="529"/>
  <c r="H1484" i="529"/>
  <c r="G1484" i="529"/>
  <c r="F1484" i="529"/>
  <c r="E1484" i="529"/>
  <c r="D1484" i="529"/>
  <c r="C1484" i="529"/>
  <c r="B1484" i="529"/>
  <c r="M1483" i="529"/>
  <c r="L1483" i="529"/>
  <c r="K1483" i="529"/>
  <c r="J1483" i="529"/>
  <c r="I1483" i="529"/>
  <c r="H1483" i="529"/>
  <c r="G1483" i="529"/>
  <c r="F1483" i="529"/>
  <c r="E1483" i="529"/>
  <c r="D1483" i="529"/>
  <c r="C1483" i="529"/>
  <c r="B1483" i="529"/>
  <c r="M1482" i="529"/>
  <c r="L1482" i="529"/>
  <c r="K1482" i="529"/>
  <c r="J1482" i="529"/>
  <c r="I1482" i="529"/>
  <c r="H1482" i="529"/>
  <c r="G1482" i="529"/>
  <c r="F1482" i="529"/>
  <c r="E1482" i="529"/>
  <c r="D1482" i="529"/>
  <c r="C1482" i="529"/>
  <c r="B1482" i="529"/>
  <c r="M1481" i="529"/>
  <c r="L1481" i="529"/>
  <c r="K1481" i="529"/>
  <c r="J1481" i="529"/>
  <c r="I1481" i="529"/>
  <c r="H1481" i="529"/>
  <c r="G1481" i="529"/>
  <c r="F1481" i="529"/>
  <c r="E1481" i="529"/>
  <c r="D1481" i="529"/>
  <c r="C1481" i="529"/>
  <c r="B1481" i="529"/>
  <c r="M1480" i="529"/>
  <c r="L1480" i="529"/>
  <c r="K1480" i="529"/>
  <c r="J1480" i="529"/>
  <c r="I1480" i="529"/>
  <c r="H1480" i="529"/>
  <c r="G1480" i="529"/>
  <c r="F1480" i="529"/>
  <c r="E1480" i="529"/>
  <c r="D1480" i="529"/>
  <c r="C1480" i="529"/>
  <c r="B1480" i="529"/>
  <c r="M1479" i="529"/>
  <c r="L1479" i="529"/>
  <c r="K1479" i="529"/>
  <c r="J1479" i="529"/>
  <c r="I1479" i="529"/>
  <c r="H1479" i="529"/>
  <c r="G1479" i="529"/>
  <c r="F1479" i="529"/>
  <c r="E1479" i="529"/>
  <c r="D1479" i="529"/>
  <c r="C1479" i="529"/>
  <c r="B1479" i="529"/>
  <c r="M1478" i="529"/>
  <c r="L1478" i="529"/>
  <c r="K1478" i="529"/>
  <c r="J1478" i="529"/>
  <c r="I1478" i="529"/>
  <c r="H1478" i="529"/>
  <c r="G1478" i="529"/>
  <c r="F1478" i="529"/>
  <c r="E1478" i="529"/>
  <c r="D1478" i="529"/>
  <c r="C1478" i="529"/>
  <c r="B1478" i="529"/>
  <c r="M1477" i="529"/>
  <c r="L1477" i="529"/>
  <c r="K1477" i="529"/>
  <c r="J1477" i="529"/>
  <c r="I1477" i="529"/>
  <c r="H1477" i="529"/>
  <c r="G1477" i="529"/>
  <c r="F1477" i="529"/>
  <c r="E1477" i="529"/>
  <c r="D1477" i="529"/>
  <c r="C1477" i="529"/>
  <c r="B1477" i="529"/>
  <c r="M1476" i="529"/>
  <c r="L1476" i="529"/>
  <c r="K1476" i="529"/>
  <c r="J1476" i="529"/>
  <c r="I1476" i="529"/>
  <c r="H1476" i="529"/>
  <c r="G1476" i="529"/>
  <c r="F1476" i="529"/>
  <c r="E1476" i="529"/>
  <c r="D1476" i="529"/>
  <c r="C1476" i="529"/>
  <c r="B1476" i="529"/>
  <c r="M1475" i="529"/>
  <c r="L1475" i="529"/>
  <c r="K1475" i="529"/>
  <c r="J1475" i="529"/>
  <c r="I1475" i="529"/>
  <c r="H1475" i="529"/>
  <c r="G1475" i="529"/>
  <c r="F1475" i="529"/>
  <c r="E1475" i="529"/>
  <c r="D1475" i="529"/>
  <c r="C1475" i="529"/>
  <c r="B1475" i="529"/>
  <c r="M1474" i="529"/>
  <c r="L1474" i="529"/>
  <c r="K1474" i="529"/>
  <c r="J1474" i="529"/>
  <c r="I1474" i="529"/>
  <c r="H1474" i="529"/>
  <c r="G1474" i="529"/>
  <c r="F1474" i="529"/>
  <c r="E1474" i="529"/>
  <c r="D1474" i="529"/>
  <c r="C1474" i="529"/>
  <c r="B1474" i="529"/>
  <c r="M1473" i="529"/>
  <c r="L1473" i="529"/>
  <c r="K1473" i="529"/>
  <c r="J1473" i="529"/>
  <c r="I1473" i="529"/>
  <c r="H1473" i="529"/>
  <c r="G1473" i="529"/>
  <c r="F1473" i="529"/>
  <c r="E1473" i="529"/>
  <c r="D1473" i="529"/>
  <c r="C1473" i="529"/>
  <c r="B1473" i="529"/>
  <c r="M1472" i="529"/>
  <c r="L1472" i="529"/>
  <c r="K1472" i="529"/>
  <c r="J1472" i="529"/>
  <c r="I1472" i="529"/>
  <c r="H1472" i="529"/>
  <c r="G1472" i="529"/>
  <c r="F1472" i="529"/>
  <c r="E1472" i="529"/>
  <c r="D1472" i="529"/>
  <c r="C1472" i="529"/>
  <c r="B1472" i="529"/>
  <c r="M1471" i="529"/>
  <c r="L1471" i="529"/>
  <c r="K1471" i="529"/>
  <c r="J1471" i="529"/>
  <c r="I1471" i="529"/>
  <c r="H1471" i="529"/>
  <c r="G1471" i="529"/>
  <c r="F1471" i="529"/>
  <c r="E1471" i="529"/>
  <c r="D1471" i="529"/>
  <c r="C1471" i="529"/>
  <c r="B1471" i="529"/>
  <c r="M1470" i="529"/>
  <c r="L1470" i="529"/>
  <c r="K1470" i="529"/>
  <c r="J1470" i="529"/>
  <c r="I1470" i="529"/>
  <c r="H1470" i="529"/>
  <c r="G1470" i="529"/>
  <c r="F1470" i="529"/>
  <c r="E1470" i="529"/>
  <c r="D1470" i="529"/>
  <c r="C1470" i="529"/>
  <c r="B1470" i="529"/>
  <c r="M1469" i="529"/>
  <c r="L1469" i="529"/>
  <c r="K1469" i="529"/>
  <c r="J1469" i="529"/>
  <c r="I1469" i="529"/>
  <c r="H1469" i="529"/>
  <c r="G1469" i="529"/>
  <c r="F1469" i="529"/>
  <c r="E1469" i="529"/>
  <c r="D1469" i="529"/>
  <c r="C1469" i="529"/>
  <c r="B1469" i="529"/>
  <c r="M1468" i="529"/>
  <c r="L1468" i="529"/>
  <c r="K1468" i="529"/>
  <c r="J1468" i="529"/>
  <c r="I1468" i="529"/>
  <c r="H1468" i="529"/>
  <c r="G1468" i="529"/>
  <c r="F1468" i="529"/>
  <c r="E1468" i="529"/>
  <c r="D1468" i="529"/>
  <c r="C1468" i="529"/>
  <c r="B1468" i="529"/>
  <c r="M1467" i="529"/>
  <c r="L1467" i="529"/>
  <c r="K1467" i="529"/>
  <c r="J1467" i="529"/>
  <c r="I1467" i="529"/>
  <c r="H1467" i="529"/>
  <c r="G1467" i="529"/>
  <c r="F1467" i="529"/>
  <c r="E1467" i="529"/>
  <c r="D1467" i="529"/>
  <c r="C1467" i="529"/>
  <c r="B1467" i="529"/>
  <c r="M1466" i="529"/>
  <c r="L1466" i="529"/>
  <c r="K1466" i="529"/>
  <c r="J1466" i="529"/>
  <c r="I1466" i="529"/>
  <c r="H1466" i="529"/>
  <c r="G1466" i="529"/>
  <c r="F1466" i="529"/>
  <c r="E1466" i="529"/>
  <c r="D1466" i="529"/>
  <c r="C1466" i="529"/>
  <c r="B1466" i="529"/>
  <c r="M1465" i="529"/>
  <c r="L1465" i="529"/>
  <c r="K1465" i="529"/>
  <c r="J1465" i="529"/>
  <c r="I1465" i="529"/>
  <c r="H1465" i="529"/>
  <c r="G1465" i="529"/>
  <c r="F1465" i="529"/>
  <c r="E1465" i="529"/>
  <c r="D1465" i="529"/>
  <c r="C1465" i="529"/>
  <c r="B1465" i="529"/>
  <c r="M1464" i="529"/>
  <c r="L1464" i="529"/>
  <c r="K1464" i="529"/>
  <c r="J1464" i="529"/>
  <c r="I1464" i="529"/>
  <c r="H1464" i="529"/>
  <c r="G1464" i="529"/>
  <c r="F1464" i="529"/>
  <c r="E1464" i="529"/>
  <c r="D1464" i="529"/>
  <c r="C1464" i="529"/>
  <c r="B1464" i="529"/>
  <c r="M1463" i="529"/>
  <c r="L1463" i="529"/>
  <c r="K1463" i="529"/>
  <c r="J1463" i="529"/>
  <c r="I1463" i="529"/>
  <c r="H1463" i="529"/>
  <c r="G1463" i="529"/>
  <c r="F1463" i="529"/>
  <c r="E1463" i="529"/>
  <c r="D1463" i="529"/>
  <c r="C1463" i="529"/>
  <c r="B1463" i="529"/>
  <c r="M1462" i="529"/>
  <c r="L1462" i="529"/>
  <c r="K1462" i="529"/>
  <c r="J1462" i="529"/>
  <c r="I1462" i="529"/>
  <c r="H1462" i="529"/>
  <c r="G1462" i="529"/>
  <c r="F1462" i="529"/>
  <c r="E1462" i="529"/>
  <c r="D1462" i="529"/>
  <c r="C1462" i="529"/>
  <c r="B1462" i="529"/>
  <c r="M1461" i="529"/>
  <c r="L1461" i="529"/>
  <c r="K1461" i="529"/>
  <c r="J1461" i="529"/>
  <c r="I1461" i="529"/>
  <c r="H1461" i="529"/>
  <c r="G1461" i="529"/>
  <c r="F1461" i="529"/>
  <c r="E1461" i="529"/>
  <c r="D1461" i="529"/>
  <c r="C1461" i="529"/>
  <c r="B1461" i="529"/>
  <c r="M1460" i="529"/>
  <c r="L1460" i="529"/>
  <c r="K1460" i="529"/>
  <c r="J1460" i="529"/>
  <c r="I1460" i="529"/>
  <c r="H1460" i="529"/>
  <c r="G1460" i="529"/>
  <c r="F1460" i="529"/>
  <c r="E1460" i="529"/>
  <c r="D1460" i="529"/>
  <c r="C1460" i="529"/>
  <c r="B1460" i="529"/>
  <c r="M1459" i="529"/>
  <c r="L1459" i="529"/>
  <c r="K1459" i="529"/>
  <c r="J1459" i="529"/>
  <c r="I1459" i="529"/>
  <c r="H1459" i="529"/>
  <c r="G1459" i="529"/>
  <c r="F1459" i="529"/>
  <c r="E1459" i="529"/>
  <c r="D1459" i="529"/>
  <c r="C1459" i="529"/>
  <c r="B1459" i="529"/>
  <c r="M1458" i="529"/>
  <c r="L1458" i="529"/>
  <c r="K1458" i="529"/>
  <c r="J1458" i="529"/>
  <c r="I1458" i="529"/>
  <c r="H1458" i="529"/>
  <c r="G1458" i="529"/>
  <c r="F1458" i="529"/>
  <c r="E1458" i="529"/>
  <c r="D1458" i="529"/>
  <c r="C1458" i="529"/>
  <c r="B1458" i="529"/>
  <c r="M1457" i="529"/>
  <c r="L1457" i="529"/>
  <c r="K1457" i="529"/>
  <c r="J1457" i="529"/>
  <c r="I1457" i="529"/>
  <c r="H1457" i="529"/>
  <c r="G1457" i="529"/>
  <c r="F1457" i="529"/>
  <c r="E1457" i="529"/>
  <c r="D1457" i="529"/>
  <c r="C1457" i="529"/>
  <c r="B1457" i="529"/>
  <c r="M1456" i="529"/>
  <c r="L1456" i="529"/>
  <c r="K1456" i="529"/>
  <c r="J1456" i="529"/>
  <c r="I1456" i="529"/>
  <c r="H1456" i="529"/>
  <c r="G1456" i="529"/>
  <c r="F1456" i="529"/>
  <c r="E1456" i="529"/>
  <c r="D1456" i="529"/>
  <c r="C1456" i="529"/>
  <c r="B1456" i="529"/>
  <c r="M1455" i="529"/>
  <c r="L1455" i="529"/>
  <c r="K1455" i="529"/>
  <c r="J1455" i="529"/>
  <c r="I1455" i="529"/>
  <c r="H1455" i="529"/>
  <c r="G1455" i="529"/>
  <c r="F1455" i="529"/>
  <c r="E1455" i="529"/>
  <c r="D1455" i="529"/>
  <c r="C1455" i="529"/>
  <c r="B1455" i="529"/>
  <c r="M1454" i="529"/>
  <c r="L1454" i="529"/>
  <c r="K1454" i="529"/>
  <c r="J1454" i="529"/>
  <c r="I1454" i="529"/>
  <c r="H1454" i="529"/>
  <c r="G1454" i="529"/>
  <c r="F1454" i="529"/>
  <c r="E1454" i="529"/>
  <c r="D1454" i="529"/>
  <c r="C1454" i="529"/>
  <c r="B1454" i="529"/>
  <c r="M1453" i="529"/>
  <c r="L1453" i="529"/>
  <c r="K1453" i="529"/>
  <c r="J1453" i="529"/>
  <c r="I1453" i="529"/>
  <c r="H1453" i="529"/>
  <c r="G1453" i="529"/>
  <c r="F1453" i="529"/>
  <c r="E1453" i="529"/>
  <c r="D1453" i="529"/>
  <c r="C1453" i="529"/>
  <c r="B1453" i="529"/>
  <c r="M1452" i="529"/>
  <c r="L1452" i="529"/>
  <c r="K1452" i="529"/>
  <c r="J1452" i="529"/>
  <c r="I1452" i="529"/>
  <c r="H1452" i="529"/>
  <c r="G1452" i="529"/>
  <c r="F1452" i="529"/>
  <c r="E1452" i="529"/>
  <c r="D1452" i="529"/>
  <c r="C1452" i="529"/>
  <c r="B1452" i="529"/>
  <c r="M1451" i="529"/>
  <c r="L1451" i="529"/>
  <c r="K1451" i="529"/>
  <c r="J1451" i="529"/>
  <c r="I1451" i="529"/>
  <c r="H1451" i="529"/>
  <c r="G1451" i="529"/>
  <c r="F1451" i="529"/>
  <c r="E1451" i="529"/>
  <c r="D1451" i="529"/>
  <c r="C1451" i="529"/>
  <c r="B1451" i="529"/>
  <c r="M1450" i="529"/>
  <c r="L1450" i="529"/>
  <c r="K1450" i="529"/>
  <c r="J1450" i="529"/>
  <c r="I1450" i="529"/>
  <c r="H1450" i="529"/>
  <c r="G1450" i="529"/>
  <c r="F1450" i="529"/>
  <c r="E1450" i="529"/>
  <c r="D1450" i="529"/>
  <c r="C1450" i="529"/>
  <c r="B1450" i="529"/>
  <c r="M1449" i="529"/>
  <c r="L1449" i="529"/>
  <c r="K1449" i="529"/>
  <c r="J1449" i="529"/>
  <c r="I1449" i="529"/>
  <c r="H1449" i="529"/>
  <c r="G1449" i="529"/>
  <c r="F1449" i="529"/>
  <c r="E1449" i="529"/>
  <c r="D1449" i="529"/>
  <c r="C1449" i="529"/>
  <c r="B1449" i="529"/>
  <c r="M1448" i="529"/>
  <c r="L1448" i="529"/>
  <c r="K1448" i="529"/>
  <c r="J1448" i="529"/>
  <c r="I1448" i="529"/>
  <c r="H1448" i="529"/>
  <c r="G1448" i="529"/>
  <c r="F1448" i="529"/>
  <c r="E1448" i="529"/>
  <c r="D1448" i="529"/>
  <c r="C1448" i="529"/>
  <c r="B1448" i="529"/>
  <c r="M1447" i="529"/>
  <c r="L1447" i="529"/>
  <c r="K1447" i="529"/>
  <c r="J1447" i="529"/>
  <c r="I1447" i="529"/>
  <c r="H1447" i="529"/>
  <c r="G1447" i="529"/>
  <c r="F1447" i="529"/>
  <c r="E1447" i="529"/>
  <c r="D1447" i="529"/>
  <c r="C1447" i="529"/>
  <c r="B1447" i="529"/>
  <c r="M1446" i="529"/>
  <c r="L1446" i="529"/>
  <c r="K1446" i="529"/>
  <c r="J1446" i="529"/>
  <c r="I1446" i="529"/>
  <c r="H1446" i="529"/>
  <c r="G1446" i="529"/>
  <c r="F1446" i="529"/>
  <c r="E1446" i="529"/>
  <c r="D1446" i="529"/>
  <c r="C1446" i="529"/>
  <c r="B1446" i="529"/>
  <c r="M1445" i="529"/>
  <c r="L1445" i="529"/>
  <c r="K1445" i="529"/>
  <c r="J1445" i="529"/>
  <c r="I1445" i="529"/>
  <c r="H1445" i="529"/>
  <c r="G1445" i="529"/>
  <c r="F1445" i="529"/>
  <c r="E1445" i="529"/>
  <c r="D1445" i="529"/>
  <c r="C1445" i="529"/>
  <c r="B1445" i="529"/>
  <c r="M1444" i="529"/>
  <c r="L1444" i="529"/>
  <c r="K1444" i="529"/>
  <c r="J1444" i="529"/>
  <c r="I1444" i="529"/>
  <c r="H1444" i="529"/>
  <c r="G1444" i="529"/>
  <c r="F1444" i="529"/>
  <c r="E1444" i="529"/>
  <c r="D1444" i="529"/>
  <c r="C1444" i="529"/>
  <c r="B1444" i="529"/>
  <c r="M1443" i="529"/>
  <c r="L1443" i="529"/>
  <c r="K1443" i="529"/>
  <c r="J1443" i="529"/>
  <c r="I1443" i="529"/>
  <c r="H1443" i="529"/>
  <c r="G1443" i="529"/>
  <c r="F1443" i="529"/>
  <c r="E1443" i="529"/>
  <c r="D1443" i="529"/>
  <c r="C1443" i="529"/>
  <c r="B1443" i="529"/>
  <c r="M1442" i="529"/>
  <c r="L1442" i="529"/>
  <c r="K1442" i="529"/>
  <c r="J1442" i="529"/>
  <c r="I1442" i="529"/>
  <c r="H1442" i="529"/>
  <c r="G1442" i="529"/>
  <c r="F1442" i="529"/>
  <c r="E1442" i="529"/>
  <c r="D1442" i="529"/>
  <c r="C1442" i="529"/>
  <c r="B1442" i="529"/>
  <c r="M1441" i="529"/>
  <c r="L1441" i="529"/>
  <c r="K1441" i="529"/>
  <c r="J1441" i="529"/>
  <c r="I1441" i="529"/>
  <c r="H1441" i="529"/>
  <c r="G1441" i="529"/>
  <c r="F1441" i="529"/>
  <c r="E1441" i="529"/>
  <c r="D1441" i="529"/>
  <c r="C1441" i="529"/>
  <c r="B1441" i="529"/>
  <c r="M1440" i="529"/>
  <c r="L1440" i="529"/>
  <c r="K1440" i="529"/>
  <c r="J1440" i="529"/>
  <c r="I1440" i="529"/>
  <c r="H1440" i="529"/>
  <c r="G1440" i="529"/>
  <c r="F1440" i="529"/>
  <c r="E1440" i="529"/>
  <c r="D1440" i="529"/>
  <c r="C1440" i="529"/>
  <c r="B1440" i="529"/>
  <c r="M1439" i="529"/>
  <c r="L1439" i="529"/>
  <c r="K1439" i="529"/>
  <c r="J1439" i="529"/>
  <c r="I1439" i="529"/>
  <c r="H1439" i="529"/>
  <c r="G1439" i="529"/>
  <c r="F1439" i="529"/>
  <c r="E1439" i="529"/>
  <c r="D1439" i="529"/>
  <c r="C1439" i="529"/>
  <c r="B1439" i="529"/>
  <c r="M1438" i="529"/>
  <c r="L1438" i="529"/>
  <c r="K1438" i="529"/>
  <c r="J1438" i="529"/>
  <c r="I1438" i="529"/>
  <c r="H1438" i="529"/>
  <c r="G1438" i="529"/>
  <c r="F1438" i="529"/>
  <c r="E1438" i="529"/>
  <c r="D1438" i="529"/>
  <c r="C1438" i="529"/>
  <c r="B1438" i="529"/>
  <c r="M1437" i="529"/>
  <c r="L1437" i="529"/>
  <c r="K1437" i="529"/>
  <c r="J1437" i="529"/>
  <c r="I1437" i="529"/>
  <c r="H1437" i="529"/>
  <c r="G1437" i="529"/>
  <c r="F1437" i="529"/>
  <c r="E1437" i="529"/>
  <c r="D1437" i="529"/>
  <c r="C1437" i="529"/>
  <c r="B1437" i="529"/>
  <c r="M1436" i="529"/>
  <c r="L1436" i="529"/>
  <c r="K1436" i="529"/>
  <c r="J1436" i="529"/>
  <c r="I1436" i="529"/>
  <c r="H1436" i="529"/>
  <c r="G1436" i="529"/>
  <c r="F1436" i="529"/>
  <c r="E1436" i="529"/>
  <c r="D1436" i="529"/>
  <c r="C1436" i="529"/>
  <c r="B1436" i="529"/>
  <c r="M1435" i="529"/>
  <c r="L1435" i="529"/>
  <c r="K1435" i="529"/>
  <c r="J1435" i="529"/>
  <c r="I1435" i="529"/>
  <c r="H1435" i="529"/>
  <c r="G1435" i="529"/>
  <c r="F1435" i="529"/>
  <c r="E1435" i="529"/>
  <c r="D1435" i="529"/>
  <c r="C1435" i="529"/>
  <c r="B1435" i="529"/>
  <c r="M1434" i="529"/>
  <c r="L1434" i="529"/>
  <c r="K1434" i="529"/>
  <c r="J1434" i="529"/>
  <c r="I1434" i="529"/>
  <c r="H1434" i="529"/>
  <c r="G1434" i="529"/>
  <c r="F1434" i="529"/>
  <c r="E1434" i="529"/>
  <c r="D1434" i="529"/>
  <c r="C1434" i="529"/>
  <c r="B1434" i="529"/>
  <c r="M1433" i="529"/>
  <c r="L1433" i="529"/>
  <c r="K1433" i="529"/>
  <c r="J1433" i="529"/>
  <c r="I1433" i="529"/>
  <c r="H1433" i="529"/>
  <c r="G1433" i="529"/>
  <c r="F1433" i="529"/>
  <c r="E1433" i="529"/>
  <c r="D1433" i="529"/>
  <c r="C1433" i="529"/>
  <c r="B1433" i="529"/>
  <c r="M1432" i="529"/>
  <c r="L1432" i="529"/>
  <c r="K1432" i="529"/>
  <c r="J1432" i="529"/>
  <c r="I1432" i="529"/>
  <c r="H1432" i="529"/>
  <c r="G1432" i="529"/>
  <c r="F1432" i="529"/>
  <c r="E1432" i="529"/>
  <c r="D1432" i="529"/>
  <c r="C1432" i="529"/>
  <c r="B1432" i="529"/>
  <c r="M1431" i="529"/>
  <c r="L1431" i="529"/>
  <c r="K1431" i="529"/>
  <c r="J1431" i="529"/>
  <c r="I1431" i="529"/>
  <c r="H1431" i="529"/>
  <c r="G1431" i="529"/>
  <c r="F1431" i="529"/>
  <c r="E1431" i="529"/>
  <c r="D1431" i="529"/>
  <c r="C1431" i="529"/>
  <c r="B1431" i="529"/>
  <c r="M1430" i="529"/>
  <c r="L1430" i="529"/>
  <c r="K1430" i="529"/>
  <c r="J1430" i="529"/>
  <c r="I1430" i="529"/>
  <c r="H1430" i="529"/>
  <c r="G1430" i="529"/>
  <c r="F1430" i="529"/>
  <c r="E1430" i="529"/>
  <c r="D1430" i="529"/>
  <c r="C1430" i="529"/>
  <c r="B1430" i="529"/>
  <c r="M1429" i="529"/>
  <c r="L1429" i="529"/>
  <c r="K1429" i="529"/>
  <c r="J1429" i="529"/>
  <c r="I1429" i="529"/>
  <c r="H1429" i="529"/>
  <c r="G1429" i="529"/>
  <c r="F1429" i="529"/>
  <c r="E1429" i="529"/>
  <c r="D1429" i="529"/>
  <c r="C1429" i="529"/>
  <c r="B1429" i="529"/>
  <c r="M1428" i="529"/>
  <c r="L1428" i="529"/>
  <c r="K1428" i="529"/>
  <c r="J1428" i="529"/>
  <c r="I1428" i="529"/>
  <c r="H1428" i="529"/>
  <c r="G1428" i="529"/>
  <c r="F1428" i="529"/>
  <c r="E1428" i="529"/>
  <c r="D1428" i="529"/>
  <c r="C1428" i="529"/>
  <c r="B1428" i="529"/>
  <c r="M1427" i="529"/>
  <c r="L1427" i="529"/>
  <c r="K1427" i="529"/>
  <c r="J1427" i="529"/>
  <c r="I1427" i="529"/>
  <c r="H1427" i="529"/>
  <c r="G1427" i="529"/>
  <c r="F1427" i="529"/>
  <c r="E1427" i="529"/>
  <c r="D1427" i="529"/>
  <c r="C1427" i="529"/>
  <c r="B1427" i="529"/>
  <c r="M1426" i="529"/>
  <c r="L1426" i="529"/>
  <c r="K1426" i="529"/>
  <c r="J1426" i="529"/>
  <c r="I1426" i="529"/>
  <c r="H1426" i="529"/>
  <c r="G1426" i="529"/>
  <c r="F1426" i="529"/>
  <c r="E1426" i="529"/>
  <c r="D1426" i="529"/>
  <c r="C1426" i="529"/>
  <c r="B1426" i="529"/>
  <c r="M1425" i="529"/>
  <c r="L1425" i="529"/>
  <c r="K1425" i="529"/>
  <c r="J1425" i="529"/>
  <c r="I1425" i="529"/>
  <c r="H1425" i="529"/>
  <c r="G1425" i="529"/>
  <c r="F1425" i="529"/>
  <c r="E1425" i="529"/>
  <c r="D1425" i="529"/>
  <c r="C1425" i="529"/>
  <c r="B1425" i="529"/>
  <c r="M1424" i="529"/>
  <c r="L1424" i="529"/>
  <c r="K1424" i="529"/>
  <c r="J1424" i="529"/>
  <c r="I1424" i="529"/>
  <c r="H1424" i="529"/>
  <c r="G1424" i="529"/>
  <c r="F1424" i="529"/>
  <c r="E1424" i="529"/>
  <c r="D1424" i="529"/>
  <c r="C1424" i="529"/>
  <c r="B1424" i="529"/>
  <c r="M1423" i="529"/>
  <c r="L1423" i="529"/>
  <c r="K1423" i="529"/>
  <c r="J1423" i="529"/>
  <c r="I1423" i="529"/>
  <c r="H1423" i="529"/>
  <c r="G1423" i="529"/>
  <c r="F1423" i="529"/>
  <c r="E1423" i="529"/>
  <c r="D1423" i="529"/>
  <c r="C1423" i="529"/>
  <c r="B1423" i="529"/>
  <c r="M1422" i="529"/>
  <c r="L1422" i="529"/>
  <c r="K1422" i="529"/>
  <c r="J1422" i="529"/>
  <c r="I1422" i="529"/>
  <c r="H1422" i="529"/>
  <c r="G1422" i="529"/>
  <c r="F1422" i="529"/>
  <c r="E1422" i="529"/>
  <c r="D1422" i="529"/>
  <c r="C1422" i="529"/>
  <c r="B1422" i="529"/>
  <c r="M1421" i="529"/>
  <c r="L1421" i="529"/>
  <c r="K1421" i="529"/>
  <c r="J1421" i="529"/>
  <c r="I1421" i="529"/>
  <c r="H1421" i="529"/>
  <c r="G1421" i="529"/>
  <c r="F1421" i="529"/>
  <c r="E1421" i="529"/>
  <c r="D1421" i="529"/>
  <c r="C1421" i="529"/>
  <c r="B1421" i="529"/>
  <c r="M1420" i="529"/>
  <c r="L1420" i="529"/>
  <c r="K1420" i="529"/>
  <c r="J1420" i="529"/>
  <c r="I1420" i="529"/>
  <c r="H1420" i="529"/>
  <c r="G1420" i="529"/>
  <c r="F1420" i="529"/>
  <c r="E1420" i="529"/>
  <c r="D1420" i="529"/>
  <c r="C1420" i="529"/>
  <c r="B1420" i="529"/>
  <c r="M1419" i="529"/>
  <c r="L1419" i="529"/>
  <c r="K1419" i="529"/>
  <c r="J1419" i="529"/>
  <c r="I1419" i="529"/>
  <c r="H1419" i="529"/>
  <c r="G1419" i="529"/>
  <c r="F1419" i="529"/>
  <c r="E1419" i="529"/>
  <c r="D1419" i="529"/>
  <c r="C1419" i="529"/>
  <c r="B1419" i="529"/>
  <c r="M1418" i="529"/>
  <c r="L1418" i="529"/>
  <c r="K1418" i="529"/>
  <c r="J1418" i="529"/>
  <c r="I1418" i="529"/>
  <c r="H1418" i="529"/>
  <c r="G1418" i="529"/>
  <c r="F1418" i="529"/>
  <c r="E1418" i="529"/>
  <c r="D1418" i="529"/>
  <c r="C1418" i="529"/>
  <c r="B1418" i="529"/>
  <c r="M1417" i="529"/>
  <c r="L1417" i="529"/>
  <c r="K1417" i="529"/>
  <c r="J1417" i="529"/>
  <c r="I1417" i="529"/>
  <c r="H1417" i="529"/>
  <c r="G1417" i="529"/>
  <c r="F1417" i="529"/>
  <c r="E1417" i="529"/>
  <c r="D1417" i="529"/>
  <c r="C1417" i="529"/>
  <c r="B1417" i="529"/>
  <c r="M1416" i="529"/>
  <c r="L1416" i="529"/>
  <c r="K1416" i="529"/>
  <c r="J1416" i="529"/>
  <c r="I1416" i="529"/>
  <c r="H1416" i="529"/>
  <c r="G1416" i="529"/>
  <c r="F1416" i="529"/>
  <c r="E1416" i="529"/>
  <c r="D1416" i="529"/>
  <c r="C1416" i="529"/>
  <c r="B1416" i="529"/>
  <c r="M1415" i="529"/>
  <c r="L1415" i="529"/>
  <c r="K1415" i="529"/>
  <c r="J1415" i="529"/>
  <c r="I1415" i="529"/>
  <c r="H1415" i="529"/>
  <c r="G1415" i="529"/>
  <c r="F1415" i="529"/>
  <c r="E1415" i="529"/>
  <c r="D1415" i="529"/>
  <c r="C1415" i="529"/>
  <c r="B1415" i="529"/>
  <c r="M1414" i="529"/>
  <c r="L1414" i="529"/>
  <c r="K1414" i="529"/>
  <c r="J1414" i="529"/>
  <c r="I1414" i="529"/>
  <c r="H1414" i="529"/>
  <c r="G1414" i="529"/>
  <c r="F1414" i="529"/>
  <c r="E1414" i="529"/>
  <c r="D1414" i="529"/>
  <c r="C1414" i="529"/>
  <c r="B1414" i="529"/>
  <c r="M1413" i="529"/>
  <c r="L1413" i="529"/>
  <c r="K1413" i="529"/>
  <c r="J1413" i="529"/>
  <c r="I1413" i="529"/>
  <c r="H1413" i="529"/>
  <c r="G1413" i="529"/>
  <c r="F1413" i="529"/>
  <c r="E1413" i="529"/>
  <c r="D1413" i="529"/>
  <c r="C1413" i="529"/>
  <c r="B1413" i="529"/>
  <c r="M1412" i="529"/>
  <c r="L1412" i="529"/>
  <c r="K1412" i="529"/>
  <c r="J1412" i="529"/>
  <c r="I1412" i="529"/>
  <c r="H1412" i="529"/>
  <c r="G1412" i="529"/>
  <c r="F1412" i="529"/>
  <c r="E1412" i="529"/>
  <c r="D1412" i="529"/>
  <c r="C1412" i="529"/>
  <c r="B1412" i="529"/>
  <c r="M1411" i="529"/>
  <c r="L1411" i="529"/>
  <c r="K1411" i="529"/>
  <c r="J1411" i="529"/>
  <c r="I1411" i="529"/>
  <c r="H1411" i="529"/>
  <c r="G1411" i="529"/>
  <c r="F1411" i="529"/>
  <c r="E1411" i="529"/>
  <c r="D1411" i="529"/>
  <c r="C1411" i="529"/>
  <c r="B1411" i="529"/>
  <c r="M1410" i="529"/>
  <c r="L1410" i="529"/>
  <c r="K1410" i="529"/>
  <c r="J1410" i="529"/>
  <c r="I1410" i="529"/>
  <c r="H1410" i="529"/>
  <c r="G1410" i="529"/>
  <c r="F1410" i="529"/>
  <c r="E1410" i="529"/>
  <c r="D1410" i="529"/>
  <c r="C1410" i="529"/>
  <c r="B1410" i="529"/>
  <c r="M1409" i="529"/>
  <c r="L1409" i="529"/>
  <c r="K1409" i="529"/>
  <c r="J1409" i="529"/>
  <c r="I1409" i="529"/>
  <c r="H1409" i="529"/>
  <c r="G1409" i="529"/>
  <c r="F1409" i="529"/>
  <c r="E1409" i="529"/>
  <c r="D1409" i="529"/>
  <c r="C1409" i="529"/>
  <c r="B1409" i="529"/>
  <c r="M1408" i="529"/>
  <c r="L1408" i="529"/>
  <c r="K1408" i="529"/>
  <c r="J1408" i="529"/>
  <c r="I1408" i="529"/>
  <c r="H1408" i="529"/>
  <c r="G1408" i="529"/>
  <c r="F1408" i="529"/>
  <c r="E1408" i="529"/>
  <c r="D1408" i="529"/>
  <c r="C1408" i="529"/>
  <c r="B1408" i="529"/>
  <c r="M1407" i="529"/>
  <c r="L1407" i="529"/>
  <c r="K1407" i="529"/>
  <c r="J1407" i="529"/>
  <c r="I1407" i="529"/>
  <c r="H1407" i="529"/>
  <c r="G1407" i="529"/>
  <c r="F1407" i="529"/>
  <c r="E1407" i="529"/>
  <c r="D1407" i="529"/>
  <c r="C1407" i="529"/>
  <c r="B1407" i="529"/>
  <c r="M1406" i="529"/>
  <c r="L1406" i="529"/>
  <c r="K1406" i="529"/>
  <c r="J1406" i="529"/>
  <c r="I1406" i="529"/>
  <c r="H1406" i="529"/>
  <c r="G1406" i="529"/>
  <c r="F1406" i="529"/>
  <c r="E1406" i="529"/>
  <c r="D1406" i="529"/>
  <c r="C1406" i="529"/>
  <c r="B1406" i="529"/>
  <c r="M1405" i="529"/>
  <c r="L1405" i="529"/>
  <c r="K1405" i="529"/>
  <c r="J1405" i="529"/>
  <c r="I1405" i="529"/>
  <c r="H1405" i="529"/>
  <c r="G1405" i="529"/>
  <c r="F1405" i="529"/>
  <c r="E1405" i="529"/>
  <c r="D1405" i="529"/>
  <c r="C1405" i="529"/>
  <c r="B1405" i="529"/>
  <c r="M1404" i="529"/>
  <c r="L1404" i="529"/>
  <c r="K1404" i="529"/>
  <c r="J1404" i="529"/>
  <c r="I1404" i="529"/>
  <c r="H1404" i="529"/>
  <c r="G1404" i="529"/>
  <c r="F1404" i="529"/>
  <c r="E1404" i="529"/>
  <c r="D1404" i="529"/>
  <c r="C1404" i="529"/>
  <c r="B1404" i="529"/>
  <c r="M1403" i="529"/>
  <c r="L1403" i="529"/>
  <c r="K1403" i="529"/>
  <c r="J1403" i="529"/>
  <c r="I1403" i="529"/>
  <c r="H1403" i="529"/>
  <c r="G1403" i="529"/>
  <c r="F1403" i="529"/>
  <c r="E1403" i="529"/>
  <c r="D1403" i="529"/>
  <c r="C1403" i="529"/>
  <c r="B1403" i="529"/>
  <c r="M1402" i="529"/>
  <c r="L1402" i="529"/>
  <c r="K1402" i="529"/>
  <c r="J1402" i="529"/>
  <c r="I1402" i="529"/>
  <c r="H1402" i="529"/>
  <c r="G1402" i="529"/>
  <c r="F1402" i="529"/>
  <c r="E1402" i="529"/>
  <c r="D1402" i="529"/>
  <c r="C1402" i="529"/>
  <c r="B1402" i="529"/>
  <c r="M1401" i="529"/>
  <c r="L1401" i="529"/>
  <c r="K1401" i="529"/>
  <c r="J1401" i="529"/>
  <c r="I1401" i="529"/>
  <c r="H1401" i="529"/>
  <c r="G1401" i="529"/>
  <c r="F1401" i="529"/>
  <c r="E1401" i="529"/>
  <c r="D1401" i="529"/>
  <c r="C1401" i="529"/>
  <c r="B1401" i="529"/>
  <c r="M1400" i="529"/>
  <c r="L1400" i="529"/>
  <c r="K1400" i="529"/>
  <c r="J1400" i="529"/>
  <c r="I1400" i="529"/>
  <c r="H1400" i="529"/>
  <c r="G1400" i="529"/>
  <c r="F1400" i="529"/>
  <c r="E1400" i="529"/>
  <c r="D1400" i="529"/>
  <c r="C1400" i="529"/>
  <c r="B1400" i="529"/>
  <c r="M1399" i="529"/>
  <c r="L1399" i="529"/>
  <c r="K1399" i="529"/>
  <c r="J1399" i="529"/>
  <c r="I1399" i="529"/>
  <c r="H1399" i="529"/>
  <c r="G1399" i="529"/>
  <c r="F1399" i="529"/>
  <c r="E1399" i="529"/>
  <c r="D1399" i="529"/>
  <c r="C1399" i="529"/>
  <c r="B1399" i="529"/>
  <c r="M1398" i="529"/>
  <c r="L1398" i="529"/>
  <c r="K1398" i="529"/>
  <c r="J1398" i="529"/>
  <c r="I1398" i="529"/>
  <c r="H1398" i="529"/>
  <c r="G1398" i="529"/>
  <c r="F1398" i="529"/>
  <c r="E1398" i="529"/>
  <c r="D1398" i="529"/>
  <c r="C1398" i="529"/>
  <c r="B1398" i="529"/>
  <c r="M1397" i="529"/>
  <c r="L1397" i="529"/>
  <c r="K1397" i="529"/>
  <c r="J1397" i="529"/>
  <c r="I1397" i="529"/>
  <c r="H1397" i="529"/>
  <c r="G1397" i="529"/>
  <c r="F1397" i="529"/>
  <c r="E1397" i="529"/>
  <c r="D1397" i="529"/>
  <c r="C1397" i="529"/>
  <c r="B1397" i="529"/>
  <c r="M1396" i="529"/>
  <c r="L1396" i="529"/>
  <c r="K1396" i="529"/>
  <c r="J1396" i="529"/>
  <c r="I1396" i="529"/>
  <c r="H1396" i="529"/>
  <c r="G1396" i="529"/>
  <c r="F1396" i="529"/>
  <c r="E1396" i="529"/>
  <c r="D1396" i="529"/>
  <c r="C1396" i="529"/>
  <c r="B1396" i="529"/>
  <c r="M1395" i="529"/>
  <c r="L1395" i="529"/>
  <c r="K1395" i="529"/>
  <c r="J1395" i="529"/>
  <c r="I1395" i="529"/>
  <c r="H1395" i="529"/>
  <c r="G1395" i="529"/>
  <c r="F1395" i="529"/>
  <c r="E1395" i="529"/>
  <c r="D1395" i="529"/>
  <c r="C1395" i="529"/>
  <c r="B1395" i="529"/>
  <c r="M1394" i="529"/>
  <c r="L1394" i="529"/>
  <c r="K1394" i="529"/>
  <c r="J1394" i="529"/>
  <c r="I1394" i="529"/>
  <c r="H1394" i="529"/>
  <c r="G1394" i="529"/>
  <c r="F1394" i="529"/>
  <c r="E1394" i="529"/>
  <c r="D1394" i="529"/>
  <c r="C1394" i="529"/>
  <c r="B1394" i="529"/>
  <c r="M1393" i="529"/>
  <c r="L1393" i="529"/>
  <c r="K1393" i="529"/>
  <c r="J1393" i="529"/>
  <c r="I1393" i="529"/>
  <c r="H1393" i="529"/>
  <c r="G1393" i="529"/>
  <c r="F1393" i="529"/>
  <c r="E1393" i="529"/>
  <c r="D1393" i="529"/>
  <c r="C1393" i="529"/>
  <c r="B1393" i="529"/>
  <c r="M1392" i="529"/>
  <c r="L1392" i="529"/>
  <c r="K1392" i="529"/>
  <c r="J1392" i="529"/>
  <c r="I1392" i="529"/>
  <c r="H1392" i="529"/>
  <c r="G1392" i="529"/>
  <c r="F1392" i="529"/>
  <c r="E1392" i="529"/>
  <c r="D1392" i="529"/>
  <c r="C1392" i="529"/>
  <c r="B1392" i="529"/>
  <c r="M1391" i="529"/>
  <c r="L1391" i="529"/>
  <c r="K1391" i="529"/>
  <c r="J1391" i="529"/>
  <c r="I1391" i="529"/>
  <c r="H1391" i="529"/>
  <c r="G1391" i="529"/>
  <c r="F1391" i="529"/>
  <c r="E1391" i="529"/>
  <c r="D1391" i="529"/>
  <c r="C1391" i="529"/>
  <c r="B1391" i="529"/>
  <c r="M1390" i="529"/>
  <c r="L1390" i="529"/>
  <c r="K1390" i="529"/>
  <c r="J1390" i="529"/>
  <c r="I1390" i="529"/>
  <c r="H1390" i="529"/>
  <c r="G1390" i="529"/>
  <c r="F1390" i="529"/>
  <c r="E1390" i="529"/>
  <c r="D1390" i="529"/>
  <c r="C1390" i="529"/>
  <c r="B1390" i="529"/>
  <c r="M1389" i="529"/>
  <c r="L1389" i="529"/>
  <c r="K1389" i="529"/>
  <c r="J1389" i="529"/>
  <c r="I1389" i="529"/>
  <c r="H1389" i="529"/>
  <c r="G1389" i="529"/>
  <c r="F1389" i="529"/>
  <c r="E1389" i="529"/>
  <c r="D1389" i="529"/>
  <c r="C1389" i="529"/>
  <c r="B1389" i="529"/>
  <c r="M1388" i="529"/>
  <c r="L1388" i="529"/>
  <c r="K1388" i="529"/>
  <c r="J1388" i="529"/>
  <c r="I1388" i="529"/>
  <c r="H1388" i="529"/>
  <c r="G1388" i="529"/>
  <c r="F1388" i="529"/>
  <c r="E1388" i="529"/>
  <c r="D1388" i="529"/>
  <c r="C1388" i="529"/>
  <c r="B1388" i="529"/>
  <c r="M1387" i="529"/>
  <c r="L1387" i="529"/>
  <c r="K1387" i="529"/>
  <c r="J1387" i="529"/>
  <c r="I1387" i="529"/>
  <c r="H1387" i="529"/>
  <c r="G1387" i="529"/>
  <c r="F1387" i="529"/>
  <c r="E1387" i="529"/>
  <c r="D1387" i="529"/>
  <c r="C1387" i="529"/>
  <c r="B1387" i="529"/>
  <c r="M1386" i="529"/>
  <c r="L1386" i="529"/>
  <c r="K1386" i="529"/>
  <c r="J1386" i="529"/>
  <c r="I1386" i="529"/>
  <c r="H1386" i="529"/>
  <c r="G1386" i="529"/>
  <c r="F1386" i="529"/>
  <c r="E1386" i="529"/>
  <c r="D1386" i="529"/>
  <c r="C1386" i="529"/>
  <c r="B1386" i="529"/>
  <c r="M1385" i="529"/>
  <c r="L1385" i="529"/>
  <c r="K1385" i="529"/>
  <c r="J1385" i="529"/>
  <c r="I1385" i="529"/>
  <c r="H1385" i="529"/>
  <c r="G1385" i="529"/>
  <c r="F1385" i="529"/>
  <c r="E1385" i="529"/>
  <c r="D1385" i="529"/>
  <c r="C1385" i="529"/>
  <c r="B1385" i="529"/>
  <c r="M1384" i="529"/>
  <c r="L1384" i="529"/>
  <c r="K1384" i="529"/>
  <c r="J1384" i="529"/>
  <c r="I1384" i="529"/>
  <c r="H1384" i="529"/>
  <c r="G1384" i="529"/>
  <c r="F1384" i="529"/>
  <c r="E1384" i="529"/>
  <c r="D1384" i="529"/>
  <c r="C1384" i="529"/>
  <c r="B1384" i="529"/>
  <c r="M1383" i="529"/>
  <c r="L1383" i="529"/>
  <c r="K1383" i="529"/>
  <c r="J1383" i="529"/>
  <c r="I1383" i="529"/>
  <c r="H1383" i="529"/>
  <c r="G1383" i="529"/>
  <c r="F1383" i="529"/>
  <c r="E1383" i="529"/>
  <c r="D1383" i="529"/>
  <c r="C1383" i="529"/>
  <c r="B1383" i="529"/>
  <c r="M1382" i="529"/>
  <c r="L1382" i="529"/>
  <c r="K1382" i="529"/>
  <c r="J1382" i="529"/>
  <c r="I1382" i="529"/>
  <c r="H1382" i="529"/>
  <c r="G1382" i="529"/>
  <c r="F1382" i="529"/>
  <c r="E1382" i="529"/>
  <c r="D1382" i="529"/>
  <c r="C1382" i="529"/>
  <c r="B1382" i="529"/>
  <c r="M1381" i="529"/>
  <c r="L1381" i="529"/>
  <c r="K1381" i="529"/>
  <c r="J1381" i="529"/>
  <c r="I1381" i="529"/>
  <c r="H1381" i="529"/>
  <c r="G1381" i="529"/>
  <c r="F1381" i="529"/>
  <c r="E1381" i="529"/>
  <c r="D1381" i="529"/>
  <c r="C1381" i="529"/>
  <c r="B1381" i="529"/>
  <c r="M1380" i="529"/>
  <c r="L1380" i="529"/>
  <c r="K1380" i="529"/>
  <c r="J1380" i="529"/>
  <c r="I1380" i="529"/>
  <c r="H1380" i="529"/>
  <c r="G1380" i="529"/>
  <c r="F1380" i="529"/>
  <c r="E1380" i="529"/>
  <c r="D1380" i="529"/>
  <c r="C1380" i="529"/>
  <c r="B1380" i="529"/>
  <c r="M1379" i="529"/>
  <c r="L1379" i="529"/>
  <c r="K1379" i="529"/>
  <c r="J1379" i="529"/>
  <c r="I1379" i="529"/>
  <c r="H1379" i="529"/>
  <c r="G1379" i="529"/>
  <c r="F1379" i="529"/>
  <c r="E1379" i="529"/>
  <c r="D1379" i="529"/>
  <c r="C1379" i="529"/>
  <c r="B1379" i="529"/>
  <c r="M1378" i="529"/>
  <c r="L1378" i="529"/>
  <c r="K1378" i="529"/>
  <c r="J1378" i="529"/>
  <c r="I1378" i="529"/>
  <c r="H1378" i="529"/>
  <c r="G1378" i="529"/>
  <c r="F1378" i="529"/>
  <c r="E1378" i="529"/>
  <c r="D1378" i="529"/>
  <c r="C1378" i="529"/>
  <c r="B1378" i="529"/>
  <c r="M1377" i="529"/>
  <c r="L1377" i="529"/>
  <c r="K1377" i="529"/>
  <c r="J1377" i="529"/>
  <c r="I1377" i="529"/>
  <c r="H1377" i="529"/>
  <c r="G1377" i="529"/>
  <c r="F1377" i="529"/>
  <c r="E1377" i="529"/>
  <c r="D1377" i="529"/>
  <c r="C1377" i="529"/>
  <c r="B1377" i="529"/>
  <c r="M1376" i="529"/>
  <c r="L1376" i="529"/>
  <c r="K1376" i="529"/>
  <c r="J1376" i="529"/>
  <c r="I1376" i="529"/>
  <c r="H1376" i="529"/>
  <c r="G1376" i="529"/>
  <c r="F1376" i="529"/>
  <c r="E1376" i="529"/>
  <c r="D1376" i="529"/>
  <c r="C1376" i="529"/>
  <c r="B1376" i="529"/>
  <c r="M1375" i="529"/>
  <c r="L1375" i="529"/>
  <c r="K1375" i="529"/>
  <c r="J1375" i="529"/>
  <c r="I1375" i="529"/>
  <c r="H1375" i="529"/>
  <c r="G1375" i="529"/>
  <c r="F1375" i="529"/>
  <c r="E1375" i="529"/>
  <c r="D1375" i="529"/>
  <c r="C1375" i="529"/>
  <c r="B1375" i="529"/>
  <c r="M1374" i="529"/>
  <c r="L1374" i="529"/>
  <c r="K1374" i="529"/>
  <c r="J1374" i="529"/>
  <c r="I1374" i="529"/>
  <c r="H1374" i="529"/>
  <c r="G1374" i="529"/>
  <c r="F1374" i="529"/>
  <c r="E1374" i="529"/>
  <c r="D1374" i="529"/>
  <c r="C1374" i="529"/>
  <c r="B1374" i="529"/>
  <c r="M1373" i="529"/>
  <c r="L1373" i="529"/>
  <c r="K1373" i="529"/>
  <c r="J1373" i="529"/>
  <c r="I1373" i="529"/>
  <c r="H1373" i="529"/>
  <c r="G1373" i="529"/>
  <c r="F1373" i="529"/>
  <c r="E1373" i="529"/>
  <c r="D1373" i="529"/>
  <c r="C1373" i="529"/>
  <c r="B1373" i="529"/>
  <c r="M1372" i="529"/>
  <c r="L1372" i="529"/>
  <c r="K1372" i="529"/>
  <c r="J1372" i="529"/>
  <c r="I1372" i="529"/>
  <c r="H1372" i="529"/>
  <c r="G1372" i="529"/>
  <c r="F1372" i="529"/>
  <c r="E1372" i="529"/>
  <c r="D1372" i="529"/>
  <c r="C1372" i="529"/>
  <c r="B1372" i="529"/>
  <c r="M1371" i="529"/>
  <c r="L1371" i="529"/>
  <c r="K1371" i="529"/>
  <c r="J1371" i="529"/>
  <c r="I1371" i="529"/>
  <c r="H1371" i="529"/>
  <c r="G1371" i="529"/>
  <c r="F1371" i="529"/>
  <c r="E1371" i="529"/>
  <c r="D1371" i="529"/>
  <c r="C1371" i="529"/>
  <c r="B1371" i="529"/>
  <c r="M1370" i="529"/>
  <c r="L1370" i="529"/>
  <c r="K1370" i="529"/>
  <c r="J1370" i="529"/>
  <c r="I1370" i="529"/>
  <c r="H1370" i="529"/>
  <c r="G1370" i="529"/>
  <c r="F1370" i="529"/>
  <c r="E1370" i="529"/>
  <c r="D1370" i="529"/>
  <c r="C1370" i="529"/>
  <c r="B1370" i="529"/>
  <c r="M1369" i="529"/>
  <c r="L1369" i="529"/>
  <c r="K1369" i="529"/>
  <c r="J1369" i="529"/>
  <c r="I1369" i="529"/>
  <c r="H1369" i="529"/>
  <c r="G1369" i="529"/>
  <c r="F1369" i="529"/>
  <c r="E1369" i="529"/>
  <c r="D1369" i="529"/>
  <c r="C1369" i="529"/>
  <c r="B1369" i="529"/>
  <c r="M1368" i="529"/>
  <c r="L1368" i="529"/>
  <c r="K1368" i="529"/>
  <c r="J1368" i="529"/>
  <c r="I1368" i="529"/>
  <c r="H1368" i="529"/>
  <c r="G1368" i="529"/>
  <c r="F1368" i="529"/>
  <c r="E1368" i="529"/>
  <c r="D1368" i="529"/>
  <c r="C1368" i="529"/>
  <c r="B1368" i="529"/>
  <c r="M1367" i="529"/>
  <c r="L1367" i="529"/>
  <c r="K1367" i="529"/>
  <c r="J1367" i="529"/>
  <c r="I1367" i="529"/>
  <c r="H1367" i="529"/>
  <c r="G1367" i="529"/>
  <c r="F1367" i="529"/>
  <c r="E1367" i="529"/>
  <c r="D1367" i="529"/>
  <c r="C1367" i="529"/>
  <c r="B1367" i="529"/>
  <c r="M1366" i="529"/>
  <c r="L1366" i="529"/>
  <c r="K1366" i="529"/>
  <c r="J1366" i="529"/>
  <c r="I1366" i="529"/>
  <c r="H1366" i="529"/>
  <c r="G1366" i="529"/>
  <c r="F1366" i="529"/>
  <c r="E1366" i="529"/>
  <c r="D1366" i="529"/>
  <c r="C1366" i="529"/>
  <c r="B1366" i="529"/>
  <c r="M1365" i="529"/>
  <c r="L1365" i="529"/>
  <c r="K1365" i="529"/>
  <c r="J1365" i="529"/>
  <c r="I1365" i="529"/>
  <c r="H1365" i="529"/>
  <c r="G1365" i="529"/>
  <c r="F1365" i="529"/>
  <c r="E1365" i="529"/>
  <c r="D1365" i="529"/>
  <c r="C1365" i="529"/>
  <c r="B1365" i="529"/>
  <c r="M1364" i="529"/>
  <c r="L1364" i="529"/>
  <c r="K1364" i="529"/>
  <c r="J1364" i="529"/>
  <c r="I1364" i="529"/>
  <c r="H1364" i="529"/>
  <c r="G1364" i="529"/>
  <c r="F1364" i="529"/>
  <c r="E1364" i="529"/>
  <c r="D1364" i="529"/>
  <c r="C1364" i="529"/>
  <c r="B1364" i="529"/>
  <c r="M1363" i="529"/>
  <c r="L1363" i="529"/>
  <c r="K1363" i="529"/>
  <c r="J1363" i="529"/>
  <c r="I1363" i="529"/>
  <c r="H1363" i="529"/>
  <c r="G1363" i="529"/>
  <c r="F1363" i="529"/>
  <c r="E1363" i="529"/>
  <c r="D1363" i="529"/>
  <c r="C1363" i="529"/>
  <c r="B1363" i="529"/>
  <c r="M1362" i="529"/>
  <c r="L1362" i="529"/>
  <c r="K1362" i="529"/>
  <c r="J1362" i="529"/>
  <c r="I1362" i="529"/>
  <c r="H1362" i="529"/>
  <c r="G1362" i="529"/>
  <c r="F1362" i="529"/>
  <c r="E1362" i="529"/>
  <c r="D1362" i="529"/>
  <c r="C1362" i="529"/>
  <c r="B1362" i="529"/>
  <c r="M1361" i="529"/>
  <c r="L1361" i="529"/>
  <c r="K1361" i="529"/>
  <c r="J1361" i="529"/>
  <c r="I1361" i="529"/>
  <c r="H1361" i="529"/>
  <c r="G1361" i="529"/>
  <c r="F1361" i="529"/>
  <c r="E1361" i="529"/>
  <c r="D1361" i="529"/>
  <c r="C1361" i="529"/>
  <c r="B1361" i="529"/>
  <c r="M1360" i="529"/>
  <c r="L1360" i="529"/>
  <c r="K1360" i="529"/>
  <c r="J1360" i="529"/>
  <c r="I1360" i="529"/>
  <c r="H1360" i="529"/>
  <c r="G1360" i="529"/>
  <c r="F1360" i="529"/>
  <c r="E1360" i="529"/>
  <c r="D1360" i="529"/>
  <c r="C1360" i="529"/>
  <c r="B1360" i="529"/>
  <c r="M1359" i="529"/>
  <c r="L1359" i="529"/>
  <c r="K1359" i="529"/>
  <c r="J1359" i="529"/>
  <c r="I1359" i="529"/>
  <c r="H1359" i="529"/>
  <c r="G1359" i="529"/>
  <c r="F1359" i="529"/>
  <c r="E1359" i="529"/>
  <c r="D1359" i="529"/>
  <c r="C1359" i="529"/>
  <c r="B1359" i="529"/>
  <c r="M1358" i="529"/>
  <c r="L1358" i="529"/>
  <c r="K1358" i="529"/>
  <c r="J1358" i="529"/>
  <c r="I1358" i="529"/>
  <c r="H1358" i="529"/>
  <c r="G1358" i="529"/>
  <c r="F1358" i="529"/>
  <c r="E1358" i="529"/>
  <c r="D1358" i="529"/>
  <c r="C1358" i="529"/>
  <c r="B1358" i="529"/>
  <c r="M1357" i="529"/>
  <c r="L1357" i="529"/>
  <c r="K1357" i="529"/>
  <c r="J1357" i="529"/>
  <c r="I1357" i="529"/>
  <c r="H1357" i="529"/>
  <c r="G1357" i="529"/>
  <c r="F1357" i="529"/>
  <c r="E1357" i="529"/>
  <c r="D1357" i="529"/>
  <c r="C1357" i="529"/>
  <c r="B1357" i="529"/>
  <c r="M1356" i="529"/>
  <c r="L1356" i="529"/>
  <c r="K1356" i="529"/>
  <c r="J1356" i="529"/>
  <c r="I1356" i="529"/>
  <c r="H1356" i="529"/>
  <c r="G1356" i="529"/>
  <c r="F1356" i="529"/>
  <c r="E1356" i="529"/>
  <c r="D1356" i="529"/>
  <c r="C1356" i="529"/>
  <c r="B1356" i="529"/>
  <c r="M1355" i="529"/>
  <c r="L1355" i="529"/>
  <c r="K1355" i="529"/>
  <c r="J1355" i="529"/>
  <c r="I1355" i="529"/>
  <c r="H1355" i="529"/>
  <c r="G1355" i="529"/>
  <c r="F1355" i="529"/>
  <c r="E1355" i="529"/>
  <c r="D1355" i="529"/>
  <c r="C1355" i="529"/>
  <c r="B1355" i="529"/>
  <c r="M1354" i="529"/>
  <c r="L1354" i="529"/>
  <c r="K1354" i="529"/>
  <c r="J1354" i="529"/>
  <c r="I1354" i="529"/>
  <c r="H1354" i="529"/>
  <c r="G1354" i="529"/>
  <c r="F1354" i="529"/>
  <c r="E1354" i="529"/>
  <c r="D1354" i="529"/>
  <c r="C1354" i="529"/>
  <c r="B1354" i="529"/>
  <c r="M1353" i="529"/>
  <c r="L1353" i="529"/>
  <c r="K1353" i="529"/>
  <c r="J1353" i="529"/>
  <c r="I1353" i="529"/>
  <c r="H1353" i="529"/>
  <c r="G1353" i="529"/>
  <c r="F1353" i="529"/>
  <c r="E1353" i="529"/>
  <c r="D1353" i="529"/>
  <c r="C1353" i="529"/>
  <c r="B1353" i="529"/>
  <c r="M1352" i="529"/>
  <c r="L1352" i="529"/>
  <c r="K1352" i="529"/>
  <c r="J1352" i="529"/>
  <c r="I1352" i="529"/>
  <c r="H1352" i="529"/>
  <c r="G1352" i="529"/>
  <c r="F1352" i="529"/>
  <c r="E1352" i="529"/>
  <c r="D1352" i="529"/>
  <c r="C1352" i="529"/>
  <c r="B1352" i="529"/>
  <c r="M1351" i="529"/>
  <c r="L1351" i="529"/>
  <c r="K1351" i="529"/>
  <c r="J1351" i="529"/>
  <c r="I1351" i="529"/>
  <c r="H1351" i="529"/>
  <c r="G1351" i="529"/>
  <c r="F1351" i="529"/>
  <c r="E1351" i="529"/>
  <c r="D1351" i="529"/>
  <c r="C1351" i="529"/>
  <c r="B1351" i="529"/>
  <c r="M1350" i="529"/>
  <c r="L1350" i="529"/>
  <c r="K1350" i="529"/>
  <c r="J1350" i="529"/>
  <c r="I1350" i="529"/>
  <c r="H1350" i="529"/>
  <c r="G1350" i="529"/>
  <c r="F1350" i="529"/>
  <c r="E1350" i="529"/>
  <c r="D1350" i="529"/>
  <c r="C1350" i="529"/>
  <c r="B1350" i="529"/>
  <c r="M1349" i="529"/>
  <c r="L1349" i="529"/>
  <c r="K1349" i="529"/>
  <c r="J1349" i="529"/>
  <c r="I1349" i="529"/>
  <c r="H1349" i="529"/>
  <c r="G1349" i="529"/>
  <c r="F1349" i="529"/>
  <c r="E1349" i="529"/>
  <c r="D1349" i="529"/>
  <c r="C1349" i="529"/>
  <c r="B1349" i="529"/>
  <c r="M1348" i="529"/>
  <c r="L1348" i="529"/>
  <c r="K1348" i="529"/>
  <c r="J1348" i="529"/>
  <c r="I1348" i="529"/>
  <c r="H1348" i="529"/>
  <c r="G1348" i="529"/>
  <c r="F1348" i="529"/>
  <c r="E1348" i="529"/>
  <c r="D1348" i="529"/>
  <c r="C1348" i="529"/>
  <c r="B1348" i="529"/>
  <c r="M1347" i="529"/>
  <c r="L1347" i="529"/>
  <c r="K1347" i="529"/>
  <c r="J1347" i="529"/>
  <c r="I1347" i="529"/>
  <c r="H1347" i="529"/>
  <c r="G1347" i="529"/>
  <c r="F1347" i="529"/>
  <c r="E1347" i="529"/>
  <c r="D1347" i="529"/>
  <c r="C1347" i="529"/>
  <c r="B1347" i="529"/>
  <c r="M1346" i="529"/>
  <c r="L1346" i="529"/>
  <c r="K1346" i="529"/>
  <c r="J1346" i="529"/>
  <c r="I1346" i="529"/>
  <c r="H1346" i="529"/>
  <c r="G1346" i="529"/>
  <c r="F1346" i="529"/>
  <c r="E1346" i="529"/>
  <c r="D1346" i="529"/>
  <c r="C1346" i="529"/>
  <c r="B1346" i="529"/>
  <c r="M1345" i="529"/>
  <c r="L1345" i="529"/>
  <c r="K1345" i="529"/>
  <c r="J1345" i="529"/>
  <c r="I1345" i="529"/>
  <c r="H1345" i="529"/>
  <c r="G1345" i="529"/>
  <c r="F1345" i="529"/>
  <c r="E1345" i="529"/>
  <c r="D1345" i="529"/>
  <c r="C1345" i="529"/>
  <c r="B1345" i="529"/>
  <c r="M1344" i="529"/>
  <c r="L1344" i="529"/>
  <c r="K1344" i="529"/>
  <c r="J1344" i="529"/>
  <c r="I1344" i="529"/>
  <c r="H1344" i="529"/>
  <c r="G1344" i="529"/>
  <c r="F1344" i="529"/>
  <c r="E1344" i="529"/>
  <c r="D1344" i="529"/>
  <c r="C1344" i="529"/>
  <c r="B1344" i="529"/>
  <c r="M1343" i="529"/>
  <c r="L1343" i="529"/>
  <c r="K1343" i="529"/>
  <c r="J1343" i="529"/>
  <c r="I1343" i="529"/>
  <c r="H1343" i="529"/>
  <c r="G1343" i="529"/>
  <c r="F1343" i="529"/>
  <c r="E1343" i="529"/>
  <c r="D1343" i="529"/>
  <c r="C1343" i="529"/>
  <c r="B1343" i="529"/>
  <c r="M1342" i="529"/>
  <c r="L1342" i="529"/>
  <c r="K1342" i="529"/>
  <c r="J1342" i="529"/>
  <c r="I1342" i="529"/>
  <c r="H1342" i="529"/>
  <c r="G1342" i="529"/>
  <c r="F1342" i="529"/>
  <c r="E1342" i="529"/>
  <c r="D1342" i="529"/>
  <c r="C1342" i="529"/>
  <c r="B1342" i="529"/>
  <c r="M1341" i="529"/>
  <c r="L1341" i="529"/>
  <c r="K1341" i="529"/>
  <c r="J1341" i="529"/>
  <c r="I1341" i="529"/>
  <c r="H1341" i="529"/>
  <c r="G1341" i="529"/>
  <c r="F1341" i="529"/>
  <c r="E1341" i="529"/>
  <c r="D1341" i="529"/>
  <c r="C1341" i="529"/>
  <c r="B1341" i="529"/>
  <c r="M1340" i="529"/>
  <c r="L1340" i="529"/>
  <c r="K1340" i="529"/>
  <c r="J1340" i="529"/>
  <c r="I1340" i="529"/>
  <c r="H1340" i="529"/>
  <c r="G1340" i="529"/>
  <c r="F1340" i="529"/>
  <c r="E1340" i="529"/>
  <c r="D1340" i="529"/>
  <c r="C1340" i="529"/>
  <c r="B1340" i="529"/>
  <c r="M1339" i="529"/>
  <c r="L1339" i="529"/>
  <c r="K1339" i="529"/>
  <c r="J1339" i="529"/>
  <c r="I1339" i="529"/>
  <c r="H1339" i="529"/>
  <c r="G1339" i="529"/>
  <c r="F1339" i="529"/>
  <c r="E1339" i="529"/>
  <c r="D1339" i="529"/>
  <c r="C1339" i="529"/>
  <c r="B1339" i="529"/>
  <c r="M1338" i="529"/>
  <c r="L1338" i="529"/>
  <c r="K1338" i="529"/>
  <c r="J1338" i="529"/>
  <c r="I1338" i="529"/>
  <c r="H1338" i="529"/>
  <c r="G1338" i="529"/>
  <c r="F1338" i="529"/>
  <c r="E1338" i="529"/>
  <c r="D1338" i="529"/>
  <c r="C1338" i="529"/>
  <c r="B1338" i="529"/>
  <c r="M1337" i="529"/>
  <c r="L1337" i="529"/>
  <c r="K1337" i="529"/>
  <c r="J1337" i="529"/>
  <c r="I1337" i="529"/>
  <c r="H1337" i="529"/>
  <c r="G1337" i="529"/>
  <c r="F1337" i="529"/>
  <c r="E1337" i="529"/>
  <c r="D1337" i="529"/>
  <c r="C1337" i="529"/>
  <c r="B1337" i="529"/>
  <c r="M1336" i="529"/>
  <c r="L1336" i="529"/>
  <c r="K1336" i="529"/>
  <c r="J1336" i="529"/>
  <c r="I1336" i="529"/>
  <c r="H1336" i="529"/>
  <c r="G1336" i="529"/>
  <c r="F1336" i="529"/>
  <c r="E1336" i="529"/>
  <c r="D1336" i="529"/>
  <c r="C1336" i="529"/>
  <c r="B1336" i="529"/>
  <c r="M1335" i="529"/>
  <c r="L1335" i="529"/>
  <c r="K1335" i="529"/>
  <c r="J1335" i="529"/>
  <c r="I1335" i="529"/>
  <c r="H1335" i="529"/>
  <c r="G1335" i="529"/>
  <c r="F1335" i="529"/>
  <c r="E1335" i="529"/>
  <c r="D1335" i="529"/>
  <c r="C1335" i="529"/>
  <c r="B1335" i="529"/>
  <c r="M1334" i="529"/>
  <c r="L1334" i="529"/>
  <c r="K1334" i="529"/>
  <c r="J1334" i="529"/>
  <c r="I1334" i="529"/>
  <c r="H1334" i="529"/>
  <c r="G1334" i="529"/>
  <c r="F1334" i="529"/>
  <c r="E1334" i="529"/>
  <c r="D1334" i="529"/>
  <c r="C1334" i="529"/>
  <c r="B1334" i="529"/>
  <c r="M1333" i="529"/>
  <c r="L1333" i="529"/>
  <c r="K1333" i="529"/>
  <c r="J1333" i="529"/>
  <c r="I1333" i="529"/>
  <c r="H1333" i="529"/>
  <c r="G1333" i="529"/>
  <c r="F1333" i="529"/>
  <c r="E1333" i="529"/>
  <c r="D1333" i="529"/>
  <c r="C1333" i="529"/>
  <c r="B1333" i="529"/>
  <c r="M1332" i="529"/>
  <c r="L1332" i="529"/>
  <c r="K1332" i="529"/>
  <c r="J1332" i="529"/>
  <c r="I1332" i="529"/>
  <c r="H1332" i="529"/>
  <c r="G1332" i="529"/>
  <c r="F1332" i="529"/>
  <c r="E1332" i="529"/>
  <c r="D1332" i="529"/>
  <c r="C1332" i="529"/>
  <c r="B1332" i="529"/>
  <c r="M1331" i="529"/>
  <c r="L1331" i="529"/>
  <c r="K1331" i="529"/>
  <c r="J1331" i="529"/>
  <c r="I1331" i="529"/>
  <c r="H1331" i="529"/>
  <c r="G1331" i="529"/>
  <c r="F1331" i="529"/>
  <c r="E1331" i="529"/>
  <c r="D1331" i="529"/>
  <c r="C1331" i="529"/>
  <c r="B1331" i="529"/>
  <c r="M1330" i="529"/>
  <c r="L1330" i="529"/>
  <c r="K1330" i="529"/>
  <c r="J1330" i="529"/>
  <c r="I1330" i="529"/>
  <c r="H1330" i="529"/>
  <c r="G1330" i="529"/>
  <c r="F1330" i="529"/>
  <c r="E1330" i="529"/>
  <c r="D1330" i="529"/>
  <c r="C1330" i="529"/>
  <c r="B1330" i="529"/>
  <c r="M1329" i="529"/>
  <c r="L1329" i="529"/>
  <c r="K1329" i="529"/>
  <c r="J1329" i="529"/>
  <c r="I1329" i="529"/>
  <c r="H1329" i="529"/>
  <c r="G1329" i="529"/>
  <c r="F1329" i="529"/>
  <c r="E1329" i="529"/>
  <c r="D1329" i="529"/>
  <c r="C1329" i="529"/>
  <c r="B1329" i="529"/>
  <c r="M1328" i="529"/>
  <c r="L1328" i="529"/>
  <c r="K1328" i="529"/>
  <c r="J1328" i="529"/>
  <c r="I1328" i="529"/>
  <c r="H1328" i="529"/>
  <c r="G1328" i="529"/>
  <c r="F1328" i="529"/>
  <c r="E1328" i="529"/>
  <c r="D1328" i="529"/>
  <c r="C1328" i="529"/>
  <c r="B1328" i="529"/>
  <c r="M1327" i="529"/>
  <c r="L1327" i="529"/>
  <c r="K1327" i="529"/>
  <c r="J1327" i="529"/>
  <c r="I1327" i="529"/>
  <c r="H1327" i="529"/>
  <c r="G1327" i="529"/>
  <c r="F1327" i="529"/>
  <c r="E1327" i="529"/>
  <c r="D1327" i="529"/>
  <c r="C1327" i="529"/>
  <c r="B1327" i="529"/>
  <c r="M1326" i="529"/>
  <c r="L1326" i="529"/>
  <c r="K1326" i="529"/>
  <c r="J1326" i="529"/>
  <c r="I1326" i="529"/>
  <c r="H1326" i="529"/>
  <c r="G1326" i="529"/>
  <c r="F1326" i="529"/>
  <c r="E1326" i="529"/>
  <c r="D1326" i="529"/>
  <c r="C1326" i="529"/>
  <c r="B1326" i="529"/>
  <c r="M1325" i="529"/>
  <c r="L1325" i="529"/>
  <c r="K1325" i="529"/>
  <c r="J1325" i="529"/>
  <c r="I1325" i="529"/>
  <c r="H1325" i="529"/>
  <c r="G1325" i="529"/>
  <c r="F1325" i="529"/>
  <c r="E1325" i="529"/>
  <c r="D1325" i="529"/>
  <c r="C1325" i="529"/>
  <c r="B1325" i="529"/>
  <c r="M1324" i="529"/>
  <c r="L1324" i="529"/>
  <c r="K1324" i="529"/>
  <c r="J1324" i="529"/>
  <c r="I1324" i="529"/>
  <c r="H1324" i="529"/>
  <c r="G1324" i="529"/>
  <c r="F1324" i="529"/>
  <c r="E1324" i="529"/>
  <c r="D1324" i="529"/>
  <c r="C1324" i="529"/>
  <c r="B1324" i="529"/>
  <c r="M1323" i="529"/>
  <c r="L1323" i="529"/>
  <c r="K1323" i="529"/>
  <c r="J1323" i="529"/>
  <c r="I1323" i="529"/>
  <c r="H1323" i="529"/>
  <c r="G1323" i="529"/>
  <c r="F1323" i="529"/>
  <c r="E1323" i="529"/>
  <c r="D1323" i="529"/>
  <c r="C1323" i="529"/>
  <c r="B1323" i="529"/>
  <c r="M1322" i="529"/>
  <c r="L1322" i="529"/>
  <c r="K1322" i="529"/>
  <c r="J1322" i="529"/>
  <c r="I1322" i="529"/>
  <c r="H1322" i="529"/>
  <c r="G1322" i="529"/>
  <c r="F1322" i="529"/>
  <c r="E1322" i="529"/>
  <c r="D1322" i="529"/>
  <c r="C1322" i="529"/>
  <c r="B1322" i="529"/>
  <c r="M1321" i="529"/>
  <c r="L1321" i="529"/>
  <c r="K1321" i="529"/>
  <c r="J1321" i="529"/>
  <c r="I1321" i="529"/>
  <c r="H1321" i="529"/>
  <c r="G1321" i="529"/>
  <c r="F1321" i="529"/>
  <c r="E1321" i="529"/>
  <c r="D1321" i="529"/>
  <c r="C1321" i="529"/>
  <c r="B1321" i="529"/>
  <c r="M1320" i="529"/>
  <c r="L1320" i="529"/>
  <c r="K1320" i="529"/>
  <c r="J1320" i="529"/>
  <c r="I1320" i="529"/>
  <c r="H1320" i="529"/>
  <c r="G1320" i="529"/>
  <c r="F1320" i="529"/>
  <c r="E1320" i="529"/>
  <c r="D1320" i="529"/>
  <c r="C1320" i="529"/>
  <c r="B1320" i="529"/>
  <c r="M1319" i="529"/>
  <c r="L1319" i="529"/>
  <c r="K1319" i="529"/>
  <c r="J1319" i="529"/>
  <c r="I1319" i="529"/>
  <c r="H1319" i="529"/>
  <c r="G1319" i="529"/>
  <c r="F1319" i="529"/>
  <c r="E1319" i="529"/>
  <c r="D1319" i="529"/>
  <c r="C1319" i="529"/>
  <c r="B1319" i="529"/>
  <c r="M1318" i="529"/>
  <c r="L1318" i="529"/>
  <c r="K1318" i="529"/>
  <c r="J1318" i="529"/>
  <c r="I1318" i="529"/>
  <c r="H1318" i="529"/>
  <c r="G1318" i="529"/>
  <c r="F1318" i="529"/>
  <c r="E1318" i="529"/>
  <c r="D1318" i="529"/>
  <c r="C1318" i="529"/>
  <c r="B1318" i="529"/>
  <c r="M1317" i="529"/>
  <c r="L1317" i="529"/>
  <c r="K1317" i="529"/>
  <c r="J1317" i="529"/>
  <c r="I1317" i="529"/>
  <c r="H1317" i="529"/>
  <c r="G1317" i="529"/>
  <c r="F1317" i="529"/>
  <c r="E1317" i="529"/>
  <c r="D1317" i="529"/>
  <c r="C1317" i="529"/>
  <c r="B1317" i="529"/>
  <c r="M1316" i="529"/>
  <c r="L1316" i="529"/>
  <c r="K1316" i="529"/>
  <c r="J1316" i="529"/>
  <c r="I1316" i="529"/>
  <c r="H1316" i="529"/>
  <c r="G1316" i="529"/>
  <c r="F1316" i="529"/>
  <c r="E1316" i="529"/>
  <c r="D1316" i="529"/>
  <c r="C1316" i="529"/>
  <c r="B1316" i="529"/>
  <c r="M1315" i="529"/>
  <c r="L1315" i="529"/>
  <c r="K1315" i="529"/>
  <c r="J1315" i="529"/>
  <c r="I1315" i="529"/>
  <c r="H1315" i="529"/>
  <c r="G1315" i="529"/>
  <c r="F1315" i="529"/>
  <c r="E1315" i="529"/>
  <c r="D1315" i="529"/>
  <c r="C1315" i="529"/>
  <c r="B1315" i="529"/>
  <c r="M1314" i="529"/>
  <c r="L1314" i="529"/>
  <c r="K1314" i="529"/>
  <c r="J1314" i="529"/>
  <c r="I1314" i="529"/>
  <c r="H1314" i="529"/>
  <c r="G1314" i="529"/>
  <c r="F1314" i="529"/>
  <c r="E1314" i="529"/>
  <c r="D1314" i="529"/>
  <c r="C1314" i="529"/>
  <c r="B1314" i="529"/>
  <c r="M1313" i="529"/>
  <c r="L1313" i="529"/>
  <c r="K1313" i="529"/>
  <c r="J1313" i="529"/>
  <c r="I1313" i="529"/>
  <c r="H1313" i="529"/>
  <c r="G1313" i="529"/>
  <c r="F1313" i="529"/>
  <c r="E1313" i="529"/>
  <c r="D1313" i="529"/>
  <c r="C1313" i="529"/>
  <c r="B1313" i="529"/>
  <c r="M1312" i="529"/>
  <c r="L1312" i="529"/>
  <c r="K1312" i="529"/>
  <c r="J1312" i="529"/>
  <c r="I1312" i="529"/>
  <c r="H1312" i="529"/>
  <c r="G1312" i="529"/>
  <c r="F1312" i="529"/>
  <c r="E1312" i="529"/>
  <c r="D1312" i="529"/>
  <c r="C1312" i="529"/>
  <c r="B1312" i="529"/>
  <c r="M1311" i="529"/>
  <c r="L1311" i="529"/>
  <c r="K1311" i="529"/>
  <c r="J1311" i="529"/>
  <c r="I1311" i="529"/>
  <c r="H1311" i="529"/>
  <c r="G1311" i="529"/>
  <c r="F1311" i="529"/>
  <c r="E1311" i="529"/>
  <c r="D1311" i="529"/>
  <c r="C1311" i="529"/>
  <c r="B1311" i="529"/>
  <c r="M1310" i="529"/>
  <c r="L1310" i="529"/>
  <c r="K1310" i="529"/>
  <c r="J1310" i="529"/>
  <c r="I1310" i="529"/>
  <c r="H1310" i="529"/>
  <c r="G1310" i="529"/>
  <c r="F1310" i="529"/>
  <c r="E1310" i="529"/>
  <c r="D1310" i="529"/>
  <c r="C1310" i="529"/>
  <c r="B1310" i="529"/>
  <c r="M1309" i="529"/>
  <c r="L1309" i="529"/>
  <c r="K1309" i="529"/>
  <c r="J1309" i="529"/>
  <c r="I1309" i="529"/>
  <c r="H1309" i="529"/>
  <c r="G1309" i="529"/>
  <c r="F1309" i="529"/>
  <c r="E1309" i="529"/>
  <c r="D1309" i="529"/>
  <c r="C1309" i="529"/>
  <c r="B1309" i="529"/>
  <c r="M1308" i="529"/>
  <c r="L1308" i="529"/>
  <c r="K1308" i="529"/>
  <c r="J1308" i="529"/>
  <c r="I1308" i="529"/>
  <c r="H1308" i="529"/>
  <c r="G1308" i="529"/>
  <c r="F1308" i="529"/>
  <c r="E1308" i="529"/>
  <c r="D1308" i="529"/>
  <c r="C1308" i="529"/>
  <c r="B1308" i="529"/>
  <c r="M1307" i="529"/>
  <c r="L1307" i="529"/>
  <c r="K1307" i="529"/>
  <c r="J1307" i="529"/>
  <c r="I1307" i="529"/>
  <c r="H1307" i="529"/>
  <c r="G1307" i="529"/>
  <c r="F1307" i="529"/>
  <c r="E1307" i="529"/>
  <c r="D1307" i="529"/>
  <c r="C1307" i="529"/>
  <c r="B1307" i="529"/>
  <c r="M1306" i="529"/>
  <c r="L1306" i="529"/>
  <c r="K1306" i="529"/>
  <c r="J1306" i="529"/>
  <c r="I1306" i="529"/>
  <c r="H1306" i="529"/>
  <c r="G1306" i="529"/>
  <c r="F1306" i="529"/>
  <c r="E1306" i="529"/>
  <c r="D1306" i="529"/>
  <c r="C1306" i="529"/>
  <c r="B1306" i="529"/>
  <c r="M1305" i="529"/>
  <c r="L1305" i="529"/>
  <c r="K1305" i="529"/>
  <c r="J1305" i="529"/>
  <c r="I1305" i="529"/>
  <c r="H1305" i="529"/>
  <c r="G1305" i="529"/>
  <c r="F1305" i="529"/>
  <c r="E1305" i="529"/>
  <c r="D1305" i="529"/>
  <c r="C1305" i="529"/>
  <c r="B1305" i="529"/>
  <c r="M1304" i="529"/>
  <c r="L1304" i="529"/>
  <c r="K1304" i="529"/>
  <c r="J1304" i="529"/>
  <c r="I1304" i="529"/>
  <c r="H1304" i="529"/>
  <c r="G1304" i="529"/>
  <c r="F1304" i="529"/>
  <c r="E1304" i="529"/>
  <c r="D1304" i="529"/>
  <c r="C1304" i="529"/>
  <c r="B1304" i="529"/>
  <c r="M1303" i="529"/>
  <c r="L1303" i="529"/>
  <c r="K1303" i="529"/>
  <c r="J1303" i="529"/>
  <c r="I1303" i="529"/>
  <c r="H1303" i="529"/>
  <c r="G1303" i="529"/>
  <c r="F1303" i="529"/>
  <c r="E1303" i="529"/>
  <c r="D1303" i="529"/>
  <c r="C1303" i="529"/>
  <c r="B1303" i="529"/>
  <c r="M1302" i="529"/>
  <c r="L1302" i="529"/>
  <c r="K1302" i="529"/>
  <c r="J1302" i="529"/>
  <c r="I1302" i="529"/>
  <c r="H1302" i="529"/>
  <c r="G1302" i="529"/>
  <c r="F1302" i="529"/>
  <c r="E1302" i="529"/>
  <c r="D1302" i="529"/>
  <c r="C1302" i="529"/>
  <c r="B1302" i="529"/>
  <c r="M1301" i="529"/>
  <c r="L1301" i="529"/>
  <c r="K1301" i="529"/>
  <c r="J1301" i="529"/>
  <c r="I1301" i="529"/>
  <c r="H1301" i="529"/>
  <c r="G1301" i="529"/>
  <c r="F1301" i="529"/>
  <c r="E1301" i="529"/>
  <c r="D1301" i="529"/>
  <c r="C1301" i="529"/>
  <c r="B1301" i="529"/>
  <c r="M1300" i="529"/>
  <c r="L1300" i="529"/>
  <c r="K1300" i="529"/>
  <c r="J1300" i="529"/>
  <c r="I1300" i="529"/>
  <c r="H1300" i="529"/>
  <c r="G1300" i="529"/>
  <c r="F1300" i="529"/>
  <c r="E1300" i="529"/>
  <c r="D1300" i="529"/>
  <c r="C1300" i="529"/>
  <c r="B1300" i="529"/>
  <c r="M1299" i="529"/>
  <c r="L1299" i="529"/>
  <c r="K1299" i="529"/>
  <c r="J1299" i="529"/>
  <c r="I1299" i="529"/>
  <c r="H1299" i="529"/>
  <c r="G1299" i="529"/>
  <c r="F1299" i="529"/>
  <c r="E1299" i="529"/>
  <c r="D1299" i="529"/>
  <c r="C1299" i="529"/>
  <c r="B1299" i="529"/>
  <c r="M1298" i="529"/>
  <c r="L1298" i="529"/>
  <c r="K1298" i="529"/>
  <c r="J1298" i="529"/>
  <c r="I1298" i="529"/>
  <c r="H1298" i="529"/>
  <c r="G1298" i="529"/>
  <c r="F1298" i="529"/>
  <c r="E1298" i="529"/>
  <c r="D1298" i="529"/>
  <c r="C1298" i="529"/>
  <c r="B1298" i="529"/>
  <c r="M1297" i="529"/>
  <c r="L1297" i="529"/>
  <c r="K1297" i="529"/>
  <c r="J1297" i="529"/>
  <c r="I1297" i="529"/>
  <c r="H1297" i="529"/>
  <c r="G1297" i="529"/>
  <c r="F1297" i="529"/>
  <c r="E1297" i="529"/>
  <c r="D1297" i="529"/>
  <c r="C1297" i="529"/>
  <c r="B1297" i="529"/>
  <c r="M1296" i="529"/>
  <c r="L1296" i="529"/>
  <c r="K1296" i="529"/>
  <c r="J1296" i="529"/>
  <c r="I1296" i="529"/>
  <c r="H1296" i="529"/>
  <c r="G1296" i="529"/>
  <c r="F1296" i="529"/>
  <c r="E1296" i="529"/>
  <c r="D1296" i="529"/>
  <c r="C1296" i="529"/>
  <c r="B1296" i="529"/>
  <c r="M1295" i="529"/>
  <c r="L1295" i="529"/>
  <c r="K1295" i="529"/>
  <c r="J1295" i="529"/>
  <c r="I1295" i="529"/>
  <c r="H1295" i="529"/>
  <c r="G1295" i="529"/>
  <c r="F1295" i="529"/>
  <c r="E1295" i="529"/>
  <c r="D1295" i="529"/>
  <c r="C1295" i="529"/>
  <c r="B1295" i="529"/>
  <c r="M1294" i="529"/>
  <c r="L1294" i="529"/>
  <c r="K1294" i="529"/>
  <c r="J1294" i="529"/>
  <c r="I1294" i="529"/>
  <c r="H1294" i="529"/>
  <c r="G1294" i="529"/>
  <c r="F1294" i="529"/>
  <c r="E1294" i="529"/>
  <c r="D1294" i="529"/>
  <c r="C1294" i="529"/>
  <c r="B1294" i="529"/>
  <c r="M1293" i="529"/>
  <c r="L1293" i="529"/>
  <c r="K1293" i="529"/>
  <c r="J1293" i="529"/>
  <c r="I1293" i="529"/>
  <c r="H1293" i="529"/>
  <c r="G1293" i="529"/>
  <c r="F1293" i="529"/>
  <c r="E1293" i="529"/>
  <c r="D1293" i="529"/>
  <c r="C1293" i="529"/>
  <c r="B1293" i="529"/>
  <c r="M1292" i="529"/>
  <c r="L1292" i="529"/>
  <c r="K1292" i="529"/>
  <c r="J1292" i="529"/>
  <c r="I1292" i="529"/>
  <c r="H1292" i="529"/>
  <c r="G1292" i="529"/>
  <c r="F1292" i="529"/>
  <c r="E1292" i="529"/>
  <c r="D1292" i="529"/>
  <c r="C1292" i="529"/>
  <c r="B1292" i="529"/>
  <c r="M1291" i="529"/>
  <c r="L1291" i="529"/>
  <c r="K1291" i="529"/>
  <c r="J1291" i="529"/>
  <c r="I1291" i="529"/>
  <c r="H1291" i="529"/>
  <c r="G1291" i="529"/>
  <c r="F1291" i="529"/>
  <c r="E1291" i="529"/>
  <c r="D1291" i="529"/>
  <c r="C1291" i="529"/>
  <c r="B1291" i="529"/>
  <c r="M1290" i="529"/>
  <c r="L1290" i="529"/>
  <c r="K1290" i="529"/>
  <c r="J1290" i="529"/>
  <c r="I1290" i="529"/>
  <c r="H1290" i="529"/>
  <c r="G1290" i="529"/>
  <c r="F1290" i="529"/>
  <c r="E1290" i="529"/>
  <c r="D1290" i="529"/>
  <c r="C1290" i="529"/>
  <c r="B1290" i="529"/>
  <c r="M1289" i="529"/>
  <c r="L1289" i="529"/>
  <c r="K1289" i="529"/>
  <c r="J1289" i="529"/>
  <c r="I1289" i="529"/>
  <c r="H1289" i="529"/>
  <c r="G1289" i="529"/>
  <c r="F1289" i="529"/>
  <c r="E1289" i="529"/>
  <c r="D1289" i="529"/>
  <c r="C1289" i="529"/>
  <c r="B1289" i="529"/>
  <c r="M1288" i="529"/>
  <c r="L1288" i="529"/>
  <c r="K1288" i="529"/>
  <c r="J1288" i="529"/>
  <c r="I1288" i="529"/>
  <c r="H1288" i="529"/>
  <c r="G1288" i="529"/>
  <c r="F1288" i="529"/>
  <c r="E1288" i="529"/>
  <c r="D1288" i="529"/>
  <c r="C1288" i="529"/>
  <c r="B1288" i="529"/>
  <c r="M1287" i="529"/>
  <c r="L1287" i="529"/>
  <c r="K1287" i="529"/>
  <c r="J1287" i="529"/>
  <c r="I1287" i="529"/>
  <c r="H1287" i="529"/>
  <c r="G1287" i="529"/>
  <c r="F1287" i="529"/>
  <c r="E1287" i="529"/>
  <c r="D1287" i="529"/>
  <c r="C1287" i="529"/>
  <c r="B1287" i="529"/>
  <c r="M1286" i="529"/>
  <c r="L1286" i="529"/>
  <c r="K1286" i="529"/>
  <c r="J1286" i="529"/>
  <c r="I1286" i="529"/>
  <c r="H1286" i="529"/>
  <c r="G1286" i="529"/>
  <c r="F1286" i="529"/>
  <c r="E1286" i="529"/>
  <c r="D1286" i="529"/>
  <c r="C1286" i="529"/>
  <c r="B1286" i="529"/>
  <c r="M1285" i="529"/>
  <c r="L1285" i="529"/>
  <c r="K1285" i="529"/>
  <c r="J1285" i="529"/>
  <c r="I1285" i="529"/>
  <c r="H1285" i="529"/>
  <c r="G1285" i="529"/>
  <c r="F1285" i="529"/>
  <c r="E1285" i="529"/>
  <c r="D1285" i="529"/>
  <c r="C1285" i="529"/>
  <c r="B1285" i="529"/>
  <c r="M1284" i="529"/>
  <c r="L1284" i="529"/>
  <c r="K1284" i="529"/>
  <c r="J1284" i="529"/>
  <c r="I1284" i="529"/>
  <c r="H1284" i="529"/>
  <c r="G1284" i="529"/>
  <c r="F1284" i="529"/>
  <c r="E1284" i="529"/>
  <c r="D1284" i="529"/>
  <c r="C1284" i="529"/>
  <c r="B1284" i="529"/>
  <c r="M1283" i="529"/>
  <c r="L1283" i="529"/>
  <c r="K1283" i="529"/>
  <c r="J1283" i="529"/>
  <c r="I1283" i="529"/>
  <c r="H1283" i="529"/>
  <c r="G1283" i="529"/>
  <c r="F1283" i="529"/>
  <c r="E1283" i="529"/>
  <c r="D1283" i="529"/>
  <c r="C1283" i="529"/>
  <c r="B1283" i="529"/>
  <c r="M1282" i="529"/>
  <c r="L1282" i="529"/>
  <c r="K1282" i="529"/>
  <c r="J1282" i="529"/>
  <c r="I1282" i="529"/>
  <c r="H1282" i="529"/>
  <c r="G1282" i="529"/>
  <c r="F1282" i="529"/>
  <c r="E1282" i="529"/>
  <c r="D1282" i="529"/>
  <c r="C1282" i="529"/>
  <c r="B1282" i="529"/>
  <c r="M1281" i="529"/>
  <c r="L1281" i="529"/>
  <c r="K1281" i="529"/>
  <c r="J1281" i="529"/>
  <c r="I1281" i="529"/>
  <c r="H1281" i="529"/>
  <c r="G1281" i="529"/>
  <c r="F1281" i="529"/>
  <c r="E1281" i="529"/>
  <c r="D1281" i="529"/>
  <c r="C1281" i="529"/>
  <c r="B1281" i="529"/>
  <c r="M1280" i="529"/>
  <c r="L1280" i="529"/>
  <c r="K1280" i="529"/>
  <c r="J1280" i="529"/>
  <c r="I1280" i="529"/>
  <c r="H1280" i="529"/>
  <c r="G1280" i="529"/>
  <c r="F1280" i="529"/>
  <c r="E1280" i="529"/>
  <c r="D1280" i="529"/>
  <c r="C1280" i="529"/>
  <c r="B1280" i="529"/>
  <c r="M1279" i="529"/>
  <c r="L1279" i="529"/>
  <c r="K1279" i="529"/>
  <c r="J1279" i="529"/>
  <c r="I1279" i="529"/>
  <c r="H1279" i="529"/>
  <c r="G1279" i="529"/>
  <c r="F1279" i="529"/>
  <c r="E1279" i="529"/>
  <c r="D1279" i="529"/>
  <c r="C1279" i="529"/>
  <c r="B1279" i="529"/>
  <c r="M1278" i="529"/>
  <c r="L1278" i="529"/>
  <c r="K1278" i="529"/>
  <c r="J1278" i="529"/>
  <c r="I1278" i="529"/>
  <c r="H1278" i="529"/>
  <c r="G1278" i="529"/>
  <c r="F1278" i="529"/>
  <c r="E1278" i="529"/>
  <c r="D1278" i="529"/>
  <c r="C1278" i="529"/>
  <c r="B1278" i="529"/>
  <c r="M1277" i="529"/>
  <c r="L1277" i="529"/>
  <c r="K1277" i="529"/>
  <c r="J1277" i="529"/>
  <c r="I1277" i="529"/>
  <c r="H1277" i="529"/>
  <c r="G1277" i="529"/>
  <c r="F1277" i="529"/>
  <c r="E1277" i="529"/>
  <c r="D1277" i="529"/>
  <c r="C1277" i="529"/>
  <c r="B1277" i="529"/>
  <c r="M1276" i="529"/>
  <c r="L1276" i="529"/>
  <c r="K1276" i="529"/>
  <c r="J1276" i="529"/>
  <c r="I1276" i="529"/>
  <c r="H1276" i="529"/>
  <c r="G1276" i="529"/>
  <c r="F1276" i="529"/>
  <c r="E1276" i="529"/>
  <c r="D1276" i="529"/>
  <c r="C1276" i="529"/>
  <c r="B1276" i="529"/>
  <c r="M1275" i="529"/>
  <c r="L1275" i="529"/>
  <c r="K1275" i="529"/>
  <c r="J1275" i="529"/>
  <c r="I1275" i="529"/>
  <c r="H1275" i="529"/>
  <c r="G1275" i="529"/>
  <c r="F1275" i="529"/>
  <c r="E1275" i="529"/>
  <c r="D1275" i="529"/>
  <c r="C1275" i="529"/>
  <c r="B1275" i="529"/>
  <c r="M1274" i="529"/>
  <c r="L1274" i="529"/>
  <c r="K1274" i="529"/>
  <c r="J1274" i="529"/>
  <c r="I1274" i="529"/>
  <c r="H1274" i="529"/>
  <c r="G1274" i="529"/>
  <c r="F1274" i="529"/>
  <c r="E1274" i="529"/>
  <c r="D1274" i="529"/>
  <c r="C1274" i="529"/>
  <c r="B1274" i="529"/>
  <c r="M1273" i="529"/>
  <c r="L1273" i="529"/>
  <c r="K1273" i="529"/>
  <c r="J1273" i="529"/>
  <c r="I1273" i="529"/>
  <c r="H1273" i="529"/>
  <c r="G1273" i="529"/>
  <c r="F1273" i="529"/>
  <c r="E1273" i="529"/>
  <c r="D1273" i="529"/>
  <c r="C1273" i="529"/>
  <c r="B1273" i="529"/>
  <c r="M1272" i="529"/>
  <c r="L1272" i="529"/>
  <c r="K1272" i="529"/>
  <c r="J1272" i="529"/>
  <c r="I1272" i="529"/>
  <c r="H1272" i="529"/>
  <c r="G1272" i="529"/>
  <c r="F1272" i="529"/>
  <c r="E1272" i="529"/>
  <c r="D1272" i="529"/>
  <c r="C1272" i="529"/>
  <c r="B1272" i="529"/>
  <c r="M1271" i="529"/>
  <c r="L1271" i="529"/>
  <c r="K1271" i="529"/>
  <c r="J1271" i="529"/>
  <c r="I1271" i="529"/>
  <c r="H1271" i="529"/>
  <c r="G1271" i="529"/>
  <c r="F1271" i="529"/>
  <c r="E1271" i="529"/>
  <c r="D1271" i="529"/>
  <c r="C1271" i="529"/>
  <c r="B1271" i="529"/>
  <c r="M1270" i="529"/>
  <c r="L1270" i="529"/>
  <c r="K1270" i="529"/>
  <c r="J1270" i="529"/>
  <c r="I1270" i="529"/>
  <c r="H1270" i="529"/>
  <c r="G1270" i="529"/>
  <c r="F1270" i="529"/>
  <c r="E1270" i="529"/>
  <c r="D1270" i="529"/>
  <c r="C1270" i="529"/>
  <c r="B1270" i="529"/>
  <c r="M1269" i="529"/>
  <c r="L1269" i="529"/>
  <c r="K1269" i="529"/>
  <c r="J1269" i="529"/>
  <c r="I1269" i="529"/>
  <c r="H1269" i="529"/>
  <c r="G1269" i="529"/>
  <c r="F1269" i="529"/>
  <c r="E1269" i="529"/>
  <c r="D1269" i="529"/>
  <c r="C1269" i="529"/>
  <c r="B1269" i="529"/>
  <c r="M1268" i="529"/>
  <c r="L1268" i="529"/>
  <c r="K1268" i="529"/>
  <c r="J1268" i="529"/>
  <c r="I1268" i="529"/>
  <c r="H1268" i="529"/>
  <c r="G1268" i="529"/>
  <c r="F1268" i="529"/>
  <c r="E1268" i="529"/>
  <c r="D1268" i="529"/>
  <c r="C1268" i="529"/>
  <c r="B1268" i="529"/>
  <c r="M1267" i="529"/>
  <c r="L1267" i="529"/>
  <c r="K1267" i="529"/>
  <c r="J1267" i="529"/>
  <c r="I1267" i="529"/>
  <c r="H1267" i="529"/>
  <c r="G1267" i="529"/>
  <c r="F1267" i="529"/>
  <c r="E1267" i="529"/>
  <c r="D1267" i="529"/>
  <c r="C1267" i="529"/>
  <c r="B1267" i="529"/>
  <c r="M1266" i="529"/>
  <c r="L1266" i="529"/>
  <c r="K1266" i="529"/>
  <c r="J1266" i="529"/>
  <c r="I1266" i="529"/>
  <c r="H1266" i="529"/>
  <c r="G1266" i="529"/>
  <c r="F1266" i="529"/>
  <c r="E1266" i="529"/>
  <c r="D1266" i="529"/>
  <c r="C1266" i="529"/>
  <c r="B1266" i="529"/>
  <c r="M1265" i="529"/>
  <c r="L1265" i="529"/>
  <c r="K1265" i="529"/>
  <c r="J1265" i="529"/>
  <c r="I1265" i="529"/>
  <c r="H1265" i="529"/>
  <c r="G1265" i="529"/>
  <c r="F1265" i="529"/>
  <c r="E1265" i="529"/>
  <c r="D1265" i="529"/>
  <c r="C1265" i="529"/>
  <c r="B1265" i="529"/>
  <c r="M1264" i="529"/>
  <c r="L1264" i="529"/>
  <c r="K1264" i="529"/>
  <c r="J1264" i="529"/>
  <c r="I1264" i="529"/>
  <c r="H1264" i="529"/>
  <c r="G1264" i="529"/>
  <c r="F1264" i="529"/>
  <c r="E1264" i="529"/>
  <c r="D1264" i="529"/>
  <c r="C1264" i="529"/>
  <c r="B1264" i="529"/>
  <c r="M1263" i="529"/>
  <c r="L1263" i="529"/>
  <c r="K1263" i="529"/>
  <c r="J1263" i="529"/>
  <c r="I1263" i="529"/>
  <c r="H1263" i="529"/>
  <c r="G1263" i="529"/>
  <c r="F1263" i="529"/>
  <c r="E1263" i="529"/>
  <c r="D1263" i="529"/>
  <c r="C1263" i="529"/>
  <c r="B1263" i="529"/>
  <c r="M1262" i="529"/>
  <c r="L1262" i="529"/>
  <c r="K1262" i="529"/>
  <c r="J1262" i="529"/>
  <c r="I1262" i="529"/>
  <c r="H1262" i="529"/>
  <c r="G1262" i="529"/>
  <c r="F1262" i="529"/>
  <c r="E1262" i="529"/>
  <c r="D1262" i="529"/>
  <c r="C1262" i="529"/>
  <c r="B1262" i="529"/>
  <c r="M1261" i="529"/>
  <c r="L1261" i="529"/>
  <c r="K1261" i="529"/>
  <c r="J1261" i="529"/>
  <c r="I1261" i="529"/>
  <c r="H1261" i="529"/>
  <c r="G1261" i="529"/>
  <c r="F1261" i="529"/>
  <c r="E1261" i="529"/>
  <c r="D1261" i="529"/>
  <c r="C1261" i="529"/>
  <c r="B1261" i="529"/>
  <c r="M1260" i="529"/>
  <c r="L1260" i="529"/>
  <c r="K1260" i="529"/>
  <c r="J1260" i="529"/>
  <c r="I1260" i="529"/>
  <c r="H1260" i="529"/>
  <c r="G1260" i="529"/>
  <c r="F1260" i="529"/>
  <c r="E1260" i="529"/>
  <c r="D1260" i="529"/>
  <c r="C1260" i="529"/>
  <c r="B1260" i="529"/>
  <c r="M1259" i="529"/>
  <c r="L1259" i="529"/>
  <c r="K1259" i="529"/>
  <c r="J1259" i="529"/>
  <c r="I1259" i="529"/>
  <c r="H1259" i="529"/>
  <c r="G1259" i="529"/>
  <c r="F1259" i="529"/>
  <c r="E1259" i="529"/>
  <c r="D1259" i="529"/>
  <c r="C1259" i="529"/>
  <c r="B1259" i="529"/>
  <c r="M1258" i="529"/>
  <c r="L1258" i="529"/>
  <c r="K1258" i="529"/>
  <c r="J1258" i="529"/>
  <c r="I1258" i="529"/>
  <c r="H1258" i="529"/>
  <c r="G1258" i="529"/>
  <c r="F1258" i="529"/>
  <c r="E1258" i="529"/>
  <c r="D1258" i="529"/>
  <c r="C1258" i="529"/>
  <c r="B1258" i="529"/>
  <c r="M1257" i="529"/>
  <c r="L1257" i="529"/>
  <c r="K1257" i="529"/>
  <c r="J1257" i="529"/>
  <c r="I1257" i="529"/>
  <c r="H1257" i="529"/>
  <c r="G1257" i="529"/>
  <c r="F1257" i="529"/>
  <c r="E1257" i="529"/>
  <c r="D1257" i="529"/>
  <c r="C1257" i="529"/>
  <c r="B1257" i="529"/>
  <c r="M1256" i="529"/>
  <c r="L1256" i="529"/>
  <c r="K1256" i="529"/>
  <c r="J1256" i="529"/>
  <c r="I1256" i="529"/>
  <c r="H1256" i="529"/>
  <c r="G1256" i="529"/>
  <c r="F1256" i="529"/>
  <c r="E1256" i="529"/>
  <c r="D1256" i="529"/>
  <c r="C1256" i="529"/>
  <c r="B1256" i="529"/>
  <c r="M1255" i="529"/>
  <c r="L1255" i="529"/>
  <c r="K1255" i="529"/>
  <c r="J1255" i="529"/>
  <c r="I1255" i="529"/>
  <c r="H1255" i="529"/>
  <c r="G1255" i="529"/>
  <c r="F1255" i="529"/>
  <c r="E1255" i="529"/>
  <c r="D1255" i="529"/>
  <c r="C1255" i="529"/>
  <c r="B1255" i="529"/>
  <c r="M1254" i="529"/>
  <c r="L1254" i="529"/>
  <c r="K1254" i="529"/>
  <c r="J1254" i="529"/>
  <c r="I1254" i="529"/>
  <c r="H1254" i="529"/>
  <c r="G1254" i="529"/>
  <c r="F1254" i="529"/>
  <c r="E1254" i="529"/>
  <c r="D1254" i="529"/>
  <c r="C1254" i="529"/>
  <c r="B1254" i="529"/>
  <c r="M1253" i="529"/>
  <c r="L1253" i="529"/>
  <c r="K1253" i="529"/>
  <c r="J1253" i="529"/>
  <c r="I1253" i="529"/>
  <c r="H1253" i="529"/>
  <c r="G1253" i="529"/>
  <c r="F1253" i="529"/>
  <c r="E1253" i="529"/>
  <c r="D1253" i="529"/>
  <c r="C1253" i="529"/>
  <c r="B1253" i="529"/>
  <c r="M1252" i="529"/>
  <c r="L1252" i="529"/>
  <c r="K1252" i="529"/>
  <c r="J1252" i="529"/>
  <c r="I1252" i="529"/>
  <c r="H1252" i="529"/>
  <c r="G1252" i="529"/>
  <c r="F1252" i="529"/>
  <c r="E1252" i="529"/>
  <c r="D1252" i="529"/>
  <c r="C1252" i="529"/>
  <c r="B1252" i="529"/>
  <c r="M1251" i="529"/>
  <c r="L1251" i="529"/>
  <c r="K1251" i="529"/>
  <c r="J1251" i="529"/>
  <c r="I1251" i="529"/>
  <c r="H1251" i="529"/>
  <c r="G1251" i="529"/>
  <c r="F1251" i="529"/>
  <c r="E1251" i="529"/>
  <c r="D1251" i="529"/>
  <c r="C1251" i="529"/>
  <c r="B1251" i="529"/>
  <c r="M1250" i="529"/>
  <c r="L1250" i="529"/>
  <c r="K1250" i="529"/>
  <c r="J1250" i="529"/>
  <c r="I1250" i="529"/>
  <c r="H1250" i="529"/>
  <c r="G1250" i="529"/>
  <c r="F1250" i="529"/>
  <c r="E1250" i="529"/>
  <c r="D1250" i="529"/>
  <c r="C1250" i="529"/>
  <c r="B1250" i="529"/>
  <c r="M1249" i="529"/>
  <c r="L1249" i="529"/>
  <c r="K1249" i="529"/>
  <c r="J1249" i="529"/>
  <c r="I1249" i="529"/>
  <c r="H1249" i="529"/>
  <c r="G1249" i="529"/>
  <c r="F1249" i="529"/>
  <c r="E1249" i="529"/>
  <c r="D1249" i="529"/>
  <c r="C1249" i="529"/>
  <c r="B1249" i="529"/>
  <c r="M1248" i="529"/>
  <c r="L1248" i="529"/>
  <c r="K1248" i="529"/>
  <c r="J1248" i="529"/>
  <c r="I1248" i="529"/>
  <c r="H1248" i="529"/>
  <c r="G1248" i="529"/>
  <c r="F1248" i="529"/>
  <c r="E1248" i="529"/>
  <c r="D1248" i="529"/>
  <c r="C1248" i="529"/>
  <c r="B1248" i="529"/>
  <c r="M1247" i="529"/>
  <c r="L1247" i="529"/>
  <c r="K1247" i="529"/>
  <c r="J1247" i="529"/>
  <c r="I1247" i="529"/>
  <c r="H1247" i="529"/>
  <c r="G1247" i="529"/>
  <c r="F1247" i="529"/>
  <c r="E1247" i="529"/>
  <c r="D1247" i="529"/>
  <c r="C1247" i="529"/>
  <c r="B1247" i="529"/>
  <c r="M1246" i="529"/>
  <c r="L1246" i="529"/>
  <c r="K1246" i="529"/>
  <c r="J1246" i="529"/>
  <c r="I1246" i="529"/>
  <c r="H1246" i="529"/>
  <c r="G1246" i="529"/>
  <c r="F1246" i="529"/>
  <c r="E1246" i="529"/>
  <c r="D1246" i="529"/>
  <c r="C1246" i="529"/>
  <c r="B1246" i="529"/>
  <c r="M1245" i="529"/>
  <c r="L1245" i="529"/>
  <c r="K1245" i="529"/>
  <c r="J1245" i="529"/>
  <c r="I1245" i="529"/>
  <c r="H1245" i="529"/>
  <c r="G1245" i="529"/>
  <c r="F1245" i="529"/>
  <c r="E1245" i="529"/>
  <c r="D1245" i="529"/>
  <c r="C1245" i="529"/>
  <c r="B1245" i="529"/>
  <c r="M1244" i="529"/>
  <c r="L1244" i="529"/>
  <c r="K1244" i="529"/>
  <c r="J1244" i="529"/>
  <c r="I1244" i="529"/>
  <c r="H1244" i="529"/>
  <c r="G1244" i="529"/>
  <c r="F1244" i="529"/>
  <c r="E1244" i="529"/>
  <c r="D1244" i="529"/>
  <c r="C1244" i="529"/>
  <c r="B1244" i="529"/>
  <c r="M1243" i="529"/>
  <c r="L1243" i="529"/>
  <c r="K1243" i="529"/>
  <c r="J1243" i="529"/>
  <c r="I1243" i="529"/>
  <c r="H1243" i="529"/>
  <c r="G1243" i="529"/>
  <c r="F1243" i="529"/>
  <c r="E1243" i="529"/>
  <c r="D1243" i="529"/>
  <c r="C1243" i="529"/>
  <c r="B1243" i="529"/>
  <c r="M1242" i="529"/>
  <c r="L1242" i="529"/>
  <c r="K1242" i="529"/>
  <c r="J1242" i="529"/>
  <c r="I1242" i="529"/>
  <c r="H1242" i="529"/>
  <c r="G1242" i="529"/>
  <c r="F1242" i="529"/>
  <c r="E1242" i="529"/>
  <c r="D1242" i="529"/>
  <c r="C1242" i="529"/>
  <c r="B1242" i="529"/>
  <c r="M1241" i="529"/>
  <c r="L1241" i="529"/>
  <c r="K1241" i="529"/>
  <c r="J1241" i="529"/>
  <c r="I1241" i="529"/>
  <c r="H1241" i="529"/>
  <c r="G1241" i="529"/>
  <c r="F1241" i="529"/>
  <c r="E1241" i="529"/>
  <c r="D1241" i="529"/>
  <c r="C1241" i="529"/>
  <c r="B1241" i="529"/>
  <c r="M1240" i="529"/>
  <c r="L1240" i="529"/>
  <c r="K1240" i="529"/>
  <c r="J1240" i="529"/>
  <c r="I1240" i="529"/>
  <c r="H1240" i="529"/>
  <c r="G1240" i="529"/>
  <c r="F1240" i="529"/>
  <c r="E1240" i="529"/>
  <c r="D1240" i="529"/>
  <c r="C1240" i="529"/>
  <c r="B1240" i="529"/>
  <c r="M1239" i="529"/>
  <c r="L1239" i="529"/>
  <c r="K1239" i="529"/>
  <c r="J1239" i="529"/>
  <c r="I1239" i="529"/>
  <c r="H1239" i="529"/>
  <c r="G1239" i="529"/>
  <c r="F1239" i="529"/>
  <c r="E1239" i="529"/>
  <c r="D1239" i="529"/>
  <c r="C1239" i="529"/>
  <c r="B1239" i="529"/>
  <c r="M1238" i="529"/>
  <c r="L1238" i="529"/>
  <c r="K1238" i="529"/>
  <c r="J1238" i="529"/>
  <c r="I1238" i="529"/>
  <c r="H1238" i="529"/>
  <c r="G1238" i="529"/>
  <c r="F1238" i="529"/>
  <c r="E1238" i="529"/>
  <c r="D1238" i="529"/>
  <c r="C1238" i="529"/>
  <c r="B1238" i="529"/>
  <c r="M1237" i="529"/>
  <c r="L1237" i="529"/>
  <c r="K1237" i="529"/>
  <c r="J1237" i="529"/>
  <c r="I1237" i="529"/>
  <c r="H1237" i="529"/>
  <c r="G1237" i="529"/>
  <c r="F1237" i="529"/>
  <c r="E1237" i="529"/>
  <c r="D1237" i="529"/>
  <c r="C1237" i="529"/>
  <c r="B1237" i="529"/>
  <c r="M1236" i="529"/>
  <c r="L1236" i="529"/>
  <c r="K1236" i="529"/>
  <c r="J1236" i="529"/>
  <c r="I1236" i="529"/>
  <c r="H1236" i="529"/>
  <c r="G1236" i="529"/>
  <c r="F1236" i="529"/>
  <c r="E1236" i="529"/>
  <c r="D1236" i="529"/>
  <c r="C1236" i="529"/>
  <c r="B1236" i="529"/>
  <c r="M1235" i="529"/>
  <c r="L1235" i="529"/>
  <c r="K1235" i="529"/>
  <c r="J1235" i="529"/>
  <c r="I1235" i="529"/>
  <c r="H1235" i="529"/>
  <c r="G1235" i="529"/>
  <c r="F1235" i="529"/>
  <c r="E1235" i="529"/>
  <c r="D1235" i="529"/>
  <c r="C1235" i="529"/>
  <c r="B1235" i="529"/>
  <c r="M1234" i="529"/>
  <c r="L1234" i="529"/>
  <c r="K1234" i="529"/>
  <c r="J1234" i="529"/>
  <c r="I1234" i="529"/>
  <c r="H1234" i="529"/>
  <c r="G1234" i="529"/>
  <c r="F1234" i="529"/>
  <c r="E1234" i="529"/>
  <c r="D1234" i="529"/>
  <c r="C1234" i="529"/>
  <c r="B1234" i="529"/>
  <c r="M1233" i="529"/>
  <c r="L1233" i="529"/>
  <c r="K1233" i="529"/>
  <c r="J1233" i="529"/>
  <c r="I1233" i="529"/>
  <c r="H1233" i="529"/>
  <c r="G1233" i="529"/>
  <c r="F1233" i="529"/>
  <c r="E1233" i="529"/>
  <c r="D1233" i="529"/>
  <c r="C1233" i="529"/>
  <c r="B1233" i="529"/>
  <c r="M1232" i="529"/>
  <c r="L1232" i="529"/>
  <c r="K1232" i="529"/>
  <c r="J1232" i="529"/>
  <c r="I1232" i="529"/>
  <c r="H1232" i="529"/>
  <c r="G1232" i="529"/>
  <c r="F1232" i="529"/>
  <c r="E1232" i="529"/>
  <c r="D1232" i="529"/>
  <c r="C1232" i="529"/>
  <c r="B1232" i="529"/>
  <c r="M1231" i="529"/>
  <c r="L1231" i="529"/>
  <c r="K1231" i="529"/>
  <c r="J1231" i="529"/>
  <c r="I1231" i="529"/>
  <c r="H1231" i="529"/>
  <c r="G1231" i="529"/>
  <c r="F1231" i="529"/>
  <c r="E1231" i="529"/>
  <c r="D1231" i="529"/>
  <c r="C1231" i="529"/>
  <c r="B1231" i="529"/>
  <c r="M1230" i="529"/>
  <c r="L1230" i="529"/>
  <c r="K1230" i="529"/>
  <c r="J1230" i="529"/>
  <c r="I1230" i="529"/>
  <c r="H1230" i="529"/>
  <c r="G1230" i="529"/>
  <c r="F1230" i="529"/>
  <c r="E1230" i="529"/>
  <c r="D1230" i="529"/>
  <c r="C1230" i="529"/>
  <c r="B1230" i="529"/>
  <c r="M1229" i="529"/>
  <c r="L1229" i="529"/>
  <c r="K1229" i="529"/>
  <c r="J1229" i="529"/>
  <c r="I1229" i="529"/>
  <c r="H1229" i="529"/>
  <c r="G1229" i="529"/>
  <c r="F1229" i="529"/>
  <c r="E1229" i="529"/>
  <c r="D1229" i="529"/>
  <c r="C1229" i="529"/>
  <c r="B1229" i="529"/>
  <c r="M1228" i="529"/>
  <c r="L1228" i="529"/>
  <c r="K1228" i="529"/>
  <c r="J1228" i="529"/>
  <c r="I1228" i="529"/>
  <c r="H1228" i="529"/>
  <c r="G1228" i="529"/>
  <c r="F1228" i="529"/>
  <c r="E1228" i="529"/>
  <c r="D1228" i="529"/>
  <c r="C1228" i="529"/>
  <c r="B1228" i="529"/>
  <c r="M1227" i="529"/>
  <c r="L1227" i="529"/>
  <c r="K1227" i="529"/>
  <c r="J1227" i="529"/>
  <c r="I1227" i="529"/>
  <c r="H1227" i="529"/>
  <c r="G1227" i="529"/>
  <c r="F1227" i="529"/>
  <c r="E1227" i="529"/>
  <c r="D1227" i="529"/>
  <c r="C1227" i="529"/>
  <c r="B1227" i="529"/>
  <c r="M1226" i="529"/>
  <c r="L1226" i="529"/>
  <c r="K1226" i="529"/>
  <c r="J1226" i="529"/>
  <c r="I1226" i="529"/>
  <c r="H1226" i="529"/>
  <c r="G1226" i="529"/>
  <c r="F1226" i="529"/>
  <c r="E1226" i="529"/>
  <c r="D1226" i="529"/>
  <c r="C1226" i="529"/>
  <c r="B1226" i="529"/>
  <c r="M1225" i="529"/>
  <c r="L1225" i="529"/>
  <c r="K1225" i="529"/>
  <c r="J1225" i="529"/>
  <c r="I1225" i="529"/>
  <c r="H1225" i="529"/>
  <c r="G1225" i="529"/>
  <c r="F1225" i="529"/>
  <c r="E1225" i="529"/>
  <c r="D1225" i="529"/>
  <c r="C1225" i="529"/>
  <c r="B1225" i="529"/>
  <c r="M1224" i="529"/>
  <c r="L1224" i="529"/>
  <c r="K1224" i="529"/>
  <c r="J1224" i="529"/>
  <c r="I1224" i="529"/>
  <c r="H1224" i="529"/>
  <c r="G1224" i="529"/>
  <c r="F1224" i="529"/>
  <c r="E1224" i="529"/>
  <c r="D1224" i="529"/>
  <c r="C1224" i="529"/>
  <c r="B1224" i="529"/>
  <c r="M1223" i="529"/>
  <c r="L1223" i="529"/>
  <c r="K1223" i="529"/>
  <c r="J1223" i="529"/>
  <c r="I1223" i="529"/>
  <c r="H1223" i="529"/>
  <c r="G1223" i="529"/>
  <c r="F1223" i="529"/>
  <c r="E1223" i="529"/>
  <c r="D1223" i="529"/>
  <c r="C1223" i="529"/>
  <c r="B1223" i="529"/>
  <c r="M1222" i="529"/>
  <c r="L1222" i="529"/>
  <c r="K1222" i="529"/>
  <c r="J1222" i="529"/>
  <c r="I1222" i="529"/>
  <c r="H1222" i="529"/>
  <c r="G1222" i="529"/>
  <c r="F1222" i="529"/>
  <c r="E1222" i="529"/>
  <c r="D1222" i="529"/>
  <c r="C1222" i="529"/>
  <c r="B1222" i="529"/>
  <c r="M1221" i="529"/>
  <c r="L1221" i="529"/>
  <c r="K1221" i="529"/>
  <c r="J1221" i="529"/>
  <c r="I1221" i="529"/>
  <c r="H1221" i="529"/>
  <c r="G1221" i="529"/>
  <c r="F1221" i="529"/>
  <c r="E1221" i="529"/>
  <c r="D1221" i="529"/>
  <c r="C1221" i="529"/>
  <c r="B1221" i="529"/>
  <c r="M1220" i="529"/>
  <c r="L1220" i="529"/>
  <c r="K1220" i="529"/>
  <c r="J1220" i="529"/>
  <c r="I1220" i="529"/>
  <c r="H1220" i="529"/>
  <c r="G1220" i="529"/>
  <c r="F1220" i="529"/>
  <c r="E1220" i="529"/>
  <c r="D1220" i="529"/>
  <c r="C1220" i="529"/>
  <c r="B1220" i="529"/>
  <c r="M1219" i="529"/>
  <c r="L1219" i="529"/>
  <c r="K1219" i="529"/>
  <c r="J1219" i="529"/>
  <c r="I1219" i="529"/>
  <c r="H1219" i="529"/>
  <c r="G1219" i="529"/>
  <c r="F1219" i="529"/>
  <c r="E1219" i="529"/>
  <c r="D1219" i="529"/>
  <c r="C1219" i="529"/>
  <c r="B1219" i="529"/>
  <c r="M1218" i="529"/>
  <c r="L1218" i="529"/>
  <c r="K1218" i="529"/>
  <c r="J1218" i="529"/>
  <c r="I1218" i="529"/>
  <c r="H1218" i="529"/>
  <c r="G1218" i="529"/>
  <c r="F1218" i="529"/>
  <c r="E1218" i="529"/>
  <c r="D1218" i="529"/>
  <c r="C1218" i="529"/>
  <c r="B1218" i="529"/>
  <c r="M1217" i="529"/>
  <c r="L1217" i="529"/>
  <c r="K1217" i="529"/>
  <c r="J1217" i="529"/>
  <c r="I1217" i="529"/>
  <c r="H1217" i="529"/>
  <c r="G1217" i="529"/>
  <c r="F1217" i="529"/>
  <c r="E1217" i="529"/>
  <c r="D1217" i="529"/>
  <c r="C1217" i="529"/>
  <c r="B1217" i="529"/>
  <c r="M1216" i="529"/>
  <c r="L1216" i="529"/>
  <c r="K1216" i="529"/>
  <c r="J1216" i="529"/>
  <c r="I1216" i="529"/>
  <c r="H1216" i="529"/>
  <c r="G1216" i="529"/>
  <c r="F1216" i="529"/>
  <c r="E1216" i="529"/>
  <c r="D1216" i="529"/>
  <c r="C1216" i="529"/>
  <c r="B1216" i="529"/>
  <c r="M1215" i="529"/>
  <c r="L1215" i="529"/>
  <c r="K1215" i="529"/>
  <c r="J1215" i="529"/>
  <c r="I1215" i="529"/>
  <c r="H1215" i="529"/>
  <c r="G1215" i="529"/>
  <c r="F1215" i="529"/>
  <c r="E1215" i="529"/>
  <c r="D1215" i="529"/>
  <c r="C1215" i="529"/>
  <c r="B1215" i="529"/>
  <c r="M1214" i="529"/>
  <c r="L1214" i="529"/>
  <c r="K1214" i="529"/>
  <c r="J1214" i="529"/>
  <c r="I1214" i="529"/>
  <c r="H1214" i="529"/>
  <c r="G1214" i="529"/>
  <c r="F1214" i="529"/>
  <c r="E1214" i="529"/>
  <c r="D1214" i="529"/>
  <c r="C1214" i="529"/>
  <c r="B1214" i="529"/>
  <c r="M1213" i="529"/>
  <c r="L1213" i="529"/>
  <c r="K1213" i="529"/>
  <c r="J1213" i="529"/>
  <c r="I1213" i="529"/>
  <c r="H1213" i="529"/>
  <c r="G1213" i="529"/>
  <c r="F1213" i="529"/>
  <c r="E1213" i="529"/>
  <c r="D1213" i="529"/>
  <c r="C1213" i="529"/>
  <c r="B1213" i="529"/>
  <c r="M1212" i="529"/>
  <c r="L1212" i="529"/>
  <c r="K1212" i="529"/>
  <c r="J1212" i="529"/>
  <c r="I1212" i="529"/>
  <c r="H1212" i="529"/>
  <c r="G1212" i="529"/>
  <c r="F1212" i="529"/>
  <c r="E1212" i="529"/>
  <c r="D1212" i="529"/>
  <c r="C1212" i="529"/>
  <c r="B1212" i="529"/>
  <c r="M1211" i="529"/>
  <c r="L1211" i="529"/>
  <c r="K1211" i="529"/>
  <c r="J1211" i="529"/>
  <c r="I1211" i="529"/>
  <c r="H1211" i="529"/>
  <c r="G1211" i="529"/>
  <c r="F1211" i="529"/>
  <c r="E1211" i="529"/>
  <c r="D1211" i="529"/>
  <c r="C1211" i="529"/>
  <c r="B1211" i="529"/>
  <c r="M1210" i="529"/>
  <c r="L1210" i="529"/>
  <c r="K1210" i="529"/>
  <c r="J1210" i="529"/>
  <c r="I1210" i="529"/>
  <c r="H1210" i="529"/>
  <c r="G1210" i="529"/>
  <c r="F1210" i="529"/>
  <c r="E1210" i="529"/>
  <c r="D1210" i="529"/>
  <c r="C1210" i="529"/>
  <c r="B1210" i="529"/>
  <c r="M1209" i="529"/>
  <c r="L1209" i="529"/>
  <c r="K1209" i="529"/>
  <c r="J1209" i="529"/>
  <c r="I1209" i="529"/>
  <c r="H1209" i="529"/>
  <c r="G1209" i="529"/>
  <c r="F1209" i="529"/>
  <c r="E1209" i="529"/>
  <c r="D1209" i="529"/>
  <c r="C1209" i="529"/>
  <c r="B1209" i="529"/>
  <c r="M1208" i="529"/>
  <c r="L1208" i="529"/>
  <c r="K1208" i="529"/>
  <c r="J1208" i="529"/>
  <c r="I1208" i="529"/>
  <c r="H1208" i="529"/>
  <c r="G1208" i="529"/>
  <c r="F1208" i="529"/>
  <c r="E1208" i="529"/>
  <c r="D1208" i="529"/>
  <c r="C1208" i="529"/>
  <c r="B1208" i="529"/>
  <c r="M1207" i="529"/>
  <c r="L1207" i="529"/>
  <c r="K1207" i="529"/>
  <c r="J1207" i="529"/>
  <c r="I1207" i="529"/>
  <c r="H1207" i="529"/>
  <c r="G1207" i="529"/>
  <c r="F1207" i="529"/>
  <c r="E1207" i="529"/>
  <c r="D1207" i="529"/>
  <c r="C1207" i="529"/>
  <c r="B1207" i="529"/>
  <c r="M1206" i="529"/>
  <c r="L1206" i="529"/>
  <c r="K1206" i="529"/>
  <c r="J1206" i="529"/>
  <c r="I1206" i="529"/>
  <c r="H1206" i="529"/>
  <c r="G1206" i="529"/>
  <c r="F1206" i="529"/>
  <c r="E1206" i="529"/>
  <c r="D1206" i="529"/>
  <c r="C1206" i="529"/>
  <c r="B1206" i="529"/>
  <c r="M1205" i="529"/>
  <c r="L1205" i="529"/>
  <c r="K1205" i="529"/>
  <c r="J1205" i="529"/>
  <c r="I1205" i="529"/>
  <c r="H1205" i="529"/>
  <c r="G1205" i="529"/>
  <c r="F1205" i="529"/>
  <c r="E1205" i="529"/>
  <c r="D1205" i="529"/>
  <c r="C1205" i="529"/>
  <c r="B1205" i="529"/>
  <c r="M1204" i="529"/>
  <c r="L1204" i="529"/>
  <c r="K1204" i="529"/>
  <c r="J1204" i="529"/>
  <c r="I1204" i="529"/>
  <c r="H1204" i="529"/>
  <c r="G1204" i="529"/>
  <c r="F1204" i="529"/>
  <c r="E1204" i="529"/>
  <c r="D1204" i="529"/>
  <c r="C1204" i="529"/>
  <c r="B1204" i="529"/>
  <c r="M1203" i="529"/>
  <c r="L1203" i="529"/>
  <c r="K1203" i="529"/>
  <c r="J1203" i="529"/>
  <c r="I1203" i="529"/>
  <c r="H1203" i="529"/>
  <c r="G1203" i="529"/>
  <c r="F1203" i="529"/>
  <c r="E1203" i="529"/>
  <c r="D1203" i="529"/>
  <c r="C1203" i="529"/>
  <c r="B1203" i="529"/>
  <c r="M1202" i="529"/>
  <c r="L1202" i="529"/>
  <c r="K1202" i="529"/>
  <c r="J1202" i="529"/>
  <c r="I1202" i="529"/>
  <c r="H1202" i="529"/>
  <c r="G1202" i="529"/>
  <c r="F1202" i="529"/>
  <c r="E1202" i="529"/>
  <c r="D1202" i="529"/>
  <c r="C1202" i="529"/>
  <c r="B1202" i="529"/>
  <c r="M1201" i="529"/>
  <c r="L1201" i="529"/>
  <c r="K1201" i="529"/>
  <c r="J1201" i="529"/>
  <c r="I1201" i="529"/>
  <c r="H1201" i="529"/>
  <c r="G1201" i="529"/>
  <c r="F1201" i="529"/>
  <c r="E1201" i="529"/>
  <c r="D1201" i="529"/>
  <c r="C1201" i="529"/>
  <c r="B1201" i="529"/>
  <c r="M1200" i="529"/>
  <c r="L1200" i="529"/>
  <c r="K1200" i="529"/>
  <c r="J1200" i="529"/>
  <c r="I1200" i="529"/>
  <c r="H1200" i="529"/>
  <c r="G1200" i="529"/>
  <c r="F1200" i="529"/>
  <c r="E1200" i="529"/>
  <c r="D1200" i="529"/>
  <c r="C1200" i="529"/>
  <c r="B1200" i="529"/>
  <c r="M1199" i="529"/>
  <c r="L1199" i="529"/>
  <c r="K1199" i="529"/>
  <c r="J1199" i="529"/>
  <c r="I1199" i="529"/>
  <c r="H1199" i="529"/>
  <c r="G1199" i="529"/>
  <c r="F1199" i="529"/>
  <c r="E1199" i="529"/>
  <c r="D1199" i="529"/>
  <c r="C1199" i="529"/>
  <c r="B1199" i="529"/>
  <c r="M1198" i="529"/>
  <c r="L1198" i="529"/>
  <c r="K1198" i="529"/>
  <c r="J1198" i="529"/>
  <c r="I1198" i="529"/>
  <c r="H1198" i="529"/>
  <c r="G1198" i="529"/>
  <c r="F1198" i="529"/>
  <c r="E1198" i="529"/>
  <c r="D1198" i="529"/>
  <c r="C1198" i="529"/>
  <c r="B1198" i="529"/>
  <c r="M1197" i="529"/>
  <c r="L1197" i="529"/>
  <c r="K1197" i="529"/>
  <c r="J1197" i="529"/>
  <c r="I1197" i="529"/>
  <c r="H1197" i="529"/>
  <c r="G1197" i="529"/>
  <c r="F1197" i="529"/>
  <c r="E1197" i="529"/>
  <c r="D1197" i="529"/>
  <c r="C1197" i="529"/>
  <c r="B1197" i="529"/>
  <c r="M1196" i="529"/>
  <c r="L1196" i="529"/>
  <c r="K1196" i="529"/>
  <c r="J1196" i="529"/>
  <c r="I1196" i="529"/>
  <c r="H1196" i="529"/>
  <c r="G1196" i="529"/>
  <c r="F1196" i="529"/>
  <c r="E1196" i="529"/>
  <c r="D1196" i="529"/>
  <c r="C1196" i="529"/>
  <c r="B1196" i="529"/>
  <c r="M1195" i="529"/>
  <c r="L1195" i="529"/>
  <c r="K1195" i="529"/>
  <c r="J1195" i="529"/>
  <c r="I1195" i="529"/>
  <c r="H1195" i="529"/>
  <c r="G1195" i="529"/>
  <c r="F1195" i="529"/>
  <c r="E1195" i="529"/>
  <c r="D1195" i="529"/>
  <c r="C1195" i="529"/>
  <c r="B1195" i="529"/>
  <c r="M1194" i="529"/>
  <c r="L1194" i="529"/>
  <c r="K1194" i="529"/>
  <c r="J1194" i="529"/>
  <c r="I1194" i="529"/>
  <c r="H1194" i="529"/>
  <c r="G1194" i="529"/>
  <c r="F1194" i="529"/>
  <c r="E1194" i="529"/>
  <c r="D1194" i="529"/>
  <c r="C1194" i="529"/>
  <c r="B1194" i="529"/>
  <c r="M1193" i="529"/>
  <c r="L1193" i="529"/>
  <c r="K1193" i="529"/>
  <c r="J1193" i="529"/>
  <c r="I1193" i="529"/>
  <c r="H1193" i="529"/>
  <c r="G1193" i="529"/>
  <c r="F1193" i="529"/>
  <c r="E1193" i="529"/>
  <c r="D1193" i="529"/>
  <c r="C1193" i="529"/>
  <c r="B1193" i="529"/>
  <c r="M1192" i="529"/>
  <c r="L1192" i="529"/>
  <c r="K1192" i="529"/>
  <c r="J1192" i="529"/>
  <c r="I1192" i="529"/>
  <c r="H1192" i="529"/>
  <c r="G1192" i="529"/>
  <c r="F1192" i="529"/>
  <c r="E1192" i="529"/>
  <c r="D1192" i="529"/>
  <c r="C1192" i="529"/>
  <c r="B1192" i="529"/>
  <c r="M1191" i="529"/>
  <c r="L1191" i="529"/>
  <c r="K1191" i="529"/>
  <c r="J1191" i="529"/>
  <c r="I1191" i="529"/>
  <c r="H1191" i="529"/>
  <c r="G1191" i="529"/>
  <c r="F1191" i="529"/>
  <c r="E1191" i="529"/>
  <c r="D1191" i="529"/>
  <c r="C1191" i="529"/>
  <c r="B1191" i="529"/>
  <c r="M1190" i="529"/>
  <c r="L1190" i="529"/>
  <c r="K1190" i="529"/>
  <c r="J1190" i="529"/>
  <c r="I1190" i="529"/>
  <c r="H1190" i="529"/>
  <c r="G1190" i="529"/>
  <c r="F1190" i="529"/>
  <c r="E1190" i="529"/>
  <c r="D1190" i="529"/>
  <c r="C1190" i="529"/>
  <c r="B1190" i="529"/>
  <c r="M1189" i="529"/>
  <c r="L1189" i="529"/>
  <c r="K1189" i="529"/>
  <c r="J1189" i="529"/>
  <c r="I1189" i="529"/>
  <c r="H1189" i="529"/>
  <c r="G1189" i="529"/>
  <c r="F1189" i="529"/>
  <c r="E1189" i="529"/>
  <c r="D1189" i="529"/>
  <c r="C1189" i="529"/>
  <c r="B1189" i="529"/>
  <c r="M1188" i="529"/>
  <c r="L1188" i="529"/>
  <c r="K1188" i="529"/>
  <c r="J1188" i="529"/>
  <c r="I1188" i="529"/>
  <c r="H1188" i="529"/>
  <c r="G1188" i="529"/>
  <c r="F1188" i="529"/>
  <c r="E1188" i="529"/>
  <c r="D1188" i="529"/>
  <c r="C1188" i="529"/>
  <c r="B1188" i="529"/>
  <c r="M1187" i="529"/>
  <c r="L1187" i="529"/>
  <c r="K1187" i="529"/>
  <c r="J1187" i="529"/>
  <c r="I1187" i="529"/>
  <c r="H1187" i="529"/>
  <c r="G1187" i="529"/>
  <c r="F1187" i="529"/>
  <c r="E1187" i="529"/>
  <c r="D1187" i="529"/>
  <c r="C1187" i="529"/>
  <c r="B1187" i="529"/>
  <c r="M1186" i="529"/>
  <c r="L1186" i="529"/>
  <c r="K1186" i="529"/>
  <c r="J1186" i="529"/>
  <c r="I1186" i="529"/>
  <c r="H1186" i="529"/>
  <c r="G1186" i="529"/>
  <c r="F1186" i="529"/>
  <c r="E1186" i="529"/>
  <c r="D1186" i="529"/>
  <c r="C1186" i="529"/>
  <c r="B1186" i="529"/>
  <c r="M1185" i="529"/>
  <c r="L1185" i="529"/>
  <c r="K1185" i="529"/>
  <c r="J1185" i="529"/>
  <c r="I1185" i="529"/>
  <c r="H1185" i="529"/>
  <c r="G1185" i="529"/>
  <c r="F1185" i="529"/>
  <c r="E1185" i="529"/>
  <c r="D1185" i="529"/>
  <c r="C1185" i="529"/>
  <c r="B1185" i="529"/>
  <c r="M1184" i="529"/>
  <c r="L1184" i="529"/>
  <c r="K1184" i="529"/>
  <c r="J1184" i="529"/>
  <c r="I1184" i="529"/>
  <c r="H1184" i="529"/>
  <c r="G1184" i="529"/>
  <c r="F1184" i="529"/>
  <c r="E1184" i="529"/>
  <c r="D1184" i="529"/>
  <c r="C1184" i="529"/>
  <c r="B1184" i="529"/>
  <c r="M1183" i="529"/>
  <c r="L1183" i="529"/>
  <c r="K1183" i="529"/>
  <c r="J1183" i="529"/>
  <c r="I1183" i="529"/>
  <c r="H1183" i="529"/>
  <c r="G1183" i="529"/>
  <c r="F1183" i="529"/>
  <c r="E1183" i="529"/>
  <c r="D1183" i="529"/>
  <c r="C1183" i="529"/>
  <c r="B1183" i="529"/>
  <c r="M1182" i="529"/>
  <c r="L1182" i="529"/>
  <c r="K1182" i="529"/>
  <c r="J1182" i="529"/>
  <c r="I1182" i="529"/>
  <c r="H1182" i="529"/>
  <c r="G1182" i="529"/>
  <c r="F1182" i="529"/>
  <c r="E1182" i="529"/>
  <c r="D1182" i="529"/>
  <c r="C1182" i="529"/>
  <c r="B1182" i="529"/>
  <c r="M1181" i="529"/>
  <c r="L1181" i="529"/>
  <c r="K1181" i="529"/>
  <c r="J1181" i="529"/>
  <c r="I1181" i="529"/>
  <c r="H1181" i="529"/>
  <c r="G1181" i="529"/>
  <c r="F1181" i="529"/>
  <c r="E1181" i="529"/>
  <c r="D1181" i="529"/>
  <c r="C1181" i="529"/>
  <c r="B1181" i="529"/>
  <c r="M1180" i="529"/>
  <c r="L1180" i="529"/>
  <c r="K1180" i="529"/>
  <c r="J1180" i="529"/>
  <c r="I1180" i="529"/>
  <c r="H1180" i="529"/>
  <c r="G1180" i="529"/>
  <c r="F1180" i="529"/>
  <c r="E1180" i="529"/>
  <c r="D1180" i="529"/>
  <c r="C1180" i="529"/>
  <c r="B1180" i="529"/>
  <c r="M1179" i="529"/>
  <c r="L1179" i="529"/>
  <c r="K1179" i="529"/>
  <c r="J1179" i="529"/>
  <c r="I1179" i="529"/>
  <c r="H1179" i="529"/>
  <c r="G1179" i="529"/>
  <c r="F1179" i="529"/>
  <c r="E1179" i="529"/>
  <c r="D1179" i="529"/>
  <c r="C1179" i="529"/>
  <c r="B1179" i="529"/>
  <c r="M1178" i="529"/>
  <c r="L1178" i="529"/>
  <c r="K1178" i="529"/>
  <c r="J1178" i="529"/>
  <c r="I1178" i="529"/>
  <c r="H1178" i="529"/>
  <c r="G1178" i="529"/>
  <c r="F1178" i="529"/>
  <c r="E1178" i="529"/>
  <c r="D1178" i="529"/>
  <c r="C1178" i="529"/>
  <c r="B1178" i="529"/>
  <c r="M1177" i="529"/>
  <c r="L1177" i="529"/>
  <c r="K1177" i="529"/>
  <c r="J1177" i="529"/>
  <c r="I1177" i="529"/>
  <c r="H1177" i="529"/>
  <c r="G1177" i="529"/>
  <c r="F1177" i="529"/>
  <c r="E1177" i="529"/>
  <c r="D1177" i="529"/>
  <c r="C1177" i="529"/>
  <c r="B1177" i="529"/>
  <c r="M1176" i="529"/>
  <c r="L1176" i="529"/>
  <c r="K1176" i="529"/>
  <c r="J1176" i="529"/>
  <c r="I1176" i="529"/>
  <c r="H1176" i="529"/>
  <c r="G1176" i="529"/>
  <c r="F1176" i="529"/>
  <c r="E1176" i="529"/>
  <c r="D1176" i="529"/>
  <c r="C1176" i="529"/>
  <c r="B1176" i="529"/>
  <c r="M1175" i="529"/>
  <c r="L1175" i="529"/>
  <c r="K1175" i="529"/>
  <c r="J1175" i="529"/>
  <c r="I1175" i="529"/>
  <c r="H1175" i="529"/>
  <c r="G1175" i="529"/>
  <c r="F1175" i="529"/>
  <c r="E1175" i="529"/>
  <c r="D1175" i="529"/>
  <c r="C1175" i="529"/>
  <c r="B1175" i="529"/>
  <c r="M1174" i="529"/>
  <c r="L1174" i="529"/>
  <c r="K1174" i="529"/>
  <c r="J1174" i="529"/>
  <c r="I1174" i="529"/>
  <c r="H1174" i="529"/>
  <c r="G1174" i="529"/>
  <c r="F1174" i="529"/>
  <c r="E1174" i="529"/>
  <c r="D1174" i="529"/>
  <c r="C1174" i="529"/>
  <c r="B1174" i="529"/>
  <c r="M1173" i="529"/>
  <c r="L1173" i="529"/>
  <c r="K1173" i="529"/>
  <c r="J1173" i="529"/>
  <c r="I1173" i="529"/>
  <c r="H1173" i="529"/>
  <c r="G1173" i="529"/>
  <c r="F1173" i="529"/>
  <c r="E1173" i="529"/>
  <c r="D1173" i="529"/>
  <c r="C1173" i="529"/>
  <c r="B1173" i="529"/>
  <c r="M1172" i="529"/>
  <c r="L1172" i="529"/>
  <c r="K1172" i="529"/>
  <c r="J1172" i="529"/>
  <c r="I1172" i="529"/>
  <c r="H1172" i="529"/>
  <c r="G1172" i="529"/>
  <c r="F1172" i="529"/>
  <c r="E1172" i="529"/>
  <c r="D1172" i="529"/>
  <c r="C1172" i="529"/>
  <c r="B1172" i="529"/>
  <c r="M1171" i="529"/>
  <c r="L1171" i="529"/>
  <c r="K1171" i="529"/>
  <c r="J1171" i="529"/>
  <c r="I1171" i="529"/>
  <c r="H1171" i="529"/>
  <c r="G1171" i="529"/>
  <c r="F1171" i="529"/>
  <c r="E1171" i="529"/>
  <c r="D1171" i="529"/>
  <c r="C1171" i="529"/>
  <c r="B1171" i="529"/>
  <c r="M1170" i="529"/>
  <c r="L1170" i="529"/>
  <c r="K1170" i="529"/>
  <c r="J1170" i="529"/>
  <c r="I1170" i="529"/>
  <c r="H1170" i="529"/>
  <c r="G1170" i="529"/>
  <c r="F1170" i="529"/>
  <c r="E1170" i="529"/>
  <c r="D1170" i="529"/>
  <c r="C1170" i="529"/>
  <c r="B1170" i="529"/>
  <c r="M1169" i="529"/>
  <c r="L1169" i="529"/>
  <c r="K1169" i="529"/>
  <c r="J1169" i="529"/>
  <c r="I1169" i="529"/>
  <c r="H1169" i="529"/>
  <c r="G1169" i="529"/>
  <c r="F1169" i="529"/>
  <c r="E1169" i="529"/>
  <c r="D1169" i="529"/>
  <c r="C1169" i="529"/>
  <c r="B1169" i="529"/>
  <c r="M1168" i="529"/>
  <c r="L1168" i="529"/>
  <c r="K1168" i="529"/>
  <c r="J1168" i="529"/>
  <c r="I1168" i="529"/>
  <c r="H1168" i="529"/>
  <c r="G1168" i="529"/>
  <c r="F1168" i="529"/>
  <c r="E1168" i="529"/>
  <c r="D1168" i="529"/>
  <c r="C1168" i="529"/>
  <c r="B1168" i="529"/>
  <c r="M1167" i="529"/>
  <c r="L1167" i="529"/>
  <c r="K1167" i="529"/>
  <c r="J1167" i="529"/>
  <c r="I1167" i="529"/>
  <c r="H1167" i="529"/>
  <c r="G1167" i="529"/>
  <c r="F1167" i="529"/>
  <c r="E1167" i="529"/>
  <c r="D1167" i="529"/>
  <c r="C1167" i="529"/>
  <c r="B1167" i="529"/>
  <c r="M1166" i="529"/>
  <c r="L1166" i="529"/>
  <c r="K1166" i="529"/>
  <c r="J1166" i="529"/>
  <c r="I1166" i="529"/>
  <c r="H1166" i="529"/>
  <c r="G1166" i="529"/>
  <c r="F1166" i="529"/>
  <c r="E1166" i="529"/>
  <c r="D1166" i="529"/>
  <c r="C1166" i="529"/>
  <c r="B1166" i="529"/>
  <c r="M1165" i="529"/>
  <c r="L1165" i="529"/>
  <c r="K1165" i="529"/>
  <c r="J1165" i="529"/>
  <c r="I1165" i="529"/>
  <c r="H1165" i="529"/>
  <c r="G1165" i="529"/>
  <c r="F1165" i="529"/>
  <c r="E1165" i="529"/>
  <c r="D1165" i="529"/>
  <c r="C1165" i="529"/>
  <c r="B1165" i="529"/>
  <c r="M1164" i="529"/>
  <c r="L1164" i="529"/>
  <c r="K1164" i="529"/>
  <c r="J1164" i="529"/>
  <c r="I1164" i="529"/>
  <c r="H1164" i="529"/>
  <c r="G1164" i="529"/>
  <c r="F1164" i="529"/>
  <c r="E1164" i="529"/>
  <c r="D1164" i="529"/>
  <c r="C1164" i="529"/>
  <c r="B1164" i="529"/>
  <c r="M1163" i="529"/>
  <c r="L1163" i="529"/>
  <c r="K1163" i="529"/>
  <c r="J1163" i="529"/>
  <c r="I1163" i="529"/>
  <c r="H1163" i="529"/>
  <c r="G1163" i="529"/>
  <c r="F1163" i="529"/>
  <c r="E1163" i="529"/>
  <c r="D1163" i="529"/>
  <c r="C1163" i="529"/>
  <c r="B1163" i="529"/>
  <c r="M1162" i="529"/>
  <c r="L1162" i="529"/>
  <c r="K1162" i="529"/>
  <c r="J1162" i="529"/>
  <c r="I1162" i="529"/>
  <c r="H1162" i="529"/>
  <c r="G1162" i="529"/>
  <c r="F1162" i="529"/>
  <c r="E1162" i="529"/>
  <c r="D1162" i="529"/>
  <c r="C1162" i="529"/>
  <c r="B1162" i="529"/>
  <c r="M1161" i="529"/>
  <c r="L1161" i="529"/>
  <c r="K1161" i="529"/>
  <c r="J1161" i="529"/>
  <c r="I1161" i="529"/>
  <c r="H1161" i="529"/>
  <c r="G1161" i="529"/>
  <c r="F1161" i="529"/>
  <c r="E1161" i="529"/>
  <c r="D1161" i="529"/>
  <c r="C1161" i="529"/>
  <c r="B1161" i="529"/>
  <c r="M1160" i="529"/>
  <c r="L1160" i="529"/>
  <c r="K1160" i="529"/>
  <c r="J1160" i="529"/>
  <c r="I1160" i="529"/>
  <c r="H1160" i="529"/>
  <c r="G1160" i="529"/>
  <c r="F1160" i="529"/>
  <c r="E1160" i="529"/>
  <c r="D1160" i="529"/>
  <c r="C1160" i="529"/>
  <c r="B1160" i="529"/>
  <c r="M1159" i="529"/>
  <c r="L1159" i="529"/>
  <c r="K1159" i="529"/>
  <c r="J1159" i="529"/>
  <c r="I1159" i="529"/>
  <c r="H1159" i="529"/>
  <c r="G1159" i="529"/>
  <c r="F1159" i="529"/>
  <c r="E1159" i="529"/>
  <c r="D1159" i="529"/>
  <c r="C1159" i="529"/>
  <c r="B1159" i="529"/>
  <c r="M1158" i="529"/>
  <c r="L1158" i="529"/>
  <c r="K1158" i="529"/>
  <c r="J1158" i="529"/>
  <c r="I1158" i="529"/>
  <c r="H1158" i="529"/>
  <c r="G1158" i="529"/>
  <c r="F1158" i="529"/>
  <c r="E1158" i="529"/>
  <c r="D1158" i="529"/>
  <c r="C1158" i="529"/>
  <c r="B1158" i="529"/>
  <c r="M1157" i="529"/>
  <c r="L1157" i="529"/>
  <c r="K1157" i="529"/>
  <c r="J1157" i="529"/>
  <c r="I1157" i="529"/>
  <c r="H1157" i="529"/>
  <c r="G1157" i="529"/>
  <c r="F1157" i="529"/>
  <c r="E1157" i="529"/>
  <c r="D1157" i="529"/>
  <c r="C1157" i="529"/>
  <c r="B1157" i="529"/>
  <c r="M1156" i="529"/>
  <c r="L1156" i="529"/>
  <c r="K1156" i="529"/>
  <c r="J1156" i="529"/>
  <c r="I1156" i="529"/>
  <c r="H1156" i="529"/>
  <c r="G1156" i="529"/>
  <c r="F1156" i="529"/>
  <c r="E1156" i="529"/>
  <c r="D1156" i="529"/>
  <c r="C1156" i="529"/>
  <c r="B1156" i="529"/>
  <c r="M1155" i="529"/>
  <c r="L1155" i="529"/>
  <c r="K1155" i="529"/>
  <c r="J1155" i="529"/>
  <c r="I1155" i="529"/>
  <c r="H1155" i="529"/>
  <c r="G1155" i="529"/>
  <c r="F1155" i="529"/>
  <c r="E1155" i="529"/>
  <c r="D1155" i="529"/>
  <c r="C1155" i="529"/>
  <c r="B1155" i="529"/>
  <c r="M1154" i="529"/>
  <c r="L1154" i="529"/>
  <c r="K1154" i="529"/>
  <c r="J1154" i="529"/>
  <c r="I1154" i="529"/>
  <c r="H1154" i="529"/>
  <c r="G1154" i="529"/>
  <c r="F1154" i="529"/>
  <c r="E1154" i="529"/>
  <c r="D1154" i="529"/>
  <c r="C1154" i="529"/>
  <c r="B1154" i="529"/>
  <c r="M1153" i="529"/>
  <c r="L1153" i="529"/>
  <c r="K1153" i="529"/>
  <c r="J1153" i="529"/>
  <c r="I1153" i="529"/>
  <c r="H1153" i="529"/>
  <c r="G1153" i="529"/>
  <c r="F1153" i="529"/>
  <c r="E1153" i="529"/>
  <c r="D1153" i="529"/>
  <c r="C1153" i="529"/>
  <c r="B1153" i="529"/>
  <c r="M1152" i="529"/>
  <c r="L1152" i="529"/>
  <c r="K1152" i="529"/>
  <c r="J1152" i="529"/>
  <c r="I1152" i="529"/>
  <c r="H1152" i="529"/>
  <c r="G1152" i="529"/>
  <c r="F1152" i="529"/>
  <c r="E1152" i="529"/>
  <c r="D1152" i="529"/>
  <c r="C1152" i="529"/>
  <c r="B1152" i="529"/>
  <c r="M1151" i="529"/>
  <c r="L1151" i="529"/>
  <c r="K1151" i="529"/>
  <c r="J1151" i="529"/>
  <c r="I1151" i="529"/>
  <c r="H1151" i="529"/>
  <c r="G1151" i="529"/>
  <c r="F1151" i="529"/>
  <c r="E1151" i="529"/>
  <c r="D1151" i="529"/>
  <c r="C1151" i="529"/>
  <c r="B1151" i="529"/>
  <c r="M1150" i="529"/>
  <c r="L1150" i="529"/>
  <c r="K1150" i="529"/>
  <c r="J1150" i="529"/>
  <c r="I1150" i="529"/>
  <c r="H1150" i="529"/>
  <c r="G1150" i="529"/>
  <c r="F1150" i="529"/>
  <c r="E1150" i="529"/>
  <c r="D1150" i="529"/>
  <c r="C1150" i="529"/>
  <c r="B1150" i="529"/>
  <c r="M1149" i="529"/>
  <c r="L1149" i="529"/>
  <c r="K1149" i="529"/>
  <c r="J1149" i="529"/>
  <c r="I1149" i="529"/>
  <c r="H1149" i="529"/>
  <c r="G1149" i="529"/>
  <c r="F1149" i="529"/>
  <c r="E1149" i="529"/>
  <c r="D1149" i="529"/>
  <c r="C1149" i="529"/>
  <c r="B1149" i="529"/>
  <c r="M1148" i="529"/>
  <c r="L1148" i="529"/>
  <c r="K1148" i="529"/>
  <c r="J1148" i="529"/>
  <c r="I1148" i="529"/>
  <c r="H1148" i="529"/>
  <c r="G1148" i="529"/>
  <c r="F1148" i="529"/>
  <c r="E1148" i="529"/>
  <c r="D1148" i="529"/>
  <c r="C1148" i="529"/>
  <c r="B1148" i="529"/>
  <c r="M1147" i="529"/>
  <c r="L1147" i="529"/>
  <c r="K1147" i="529"/>
  <c r="J1147" i="529"/>
  <c r="I1147" i="529"/>
  <c r="H1147" i="529"/>
  <c r="G1147" i="529"/>
  <c r="F1147" i="529"/>
  <c r="E1147" i="529"/>
  <c r="D1147" i="529"/>
  <c r="C1147" i="529"/>
  <c r="B1147" i="529"/>
  <c r="M1146" i="529"/>
  <c r="L1146" i="529"/>
  <c r="K1146" i="529"/>
  <c r="J1146" i="529"/>
  <c r="I1146" i="529"/>
  <c r="H1146" i="529"/>
  <c r="G1146" i="529"/>
  <c r="F1146" i="529"/>
  <c r="E1146" i="529"/>
  <c r="D1146" i="529"/>
  <c r="C1146" i="529"/>
  <c r="B1146" i="529"/>
  <c r="M1145" i="529"/>
  <c r="L1145" i="529"/>
  <c r="K1145" i="529"/>
  <c r="J1145" i="529"/>
  <c r="I1145" i="529"/>
  <c r="H1145" i="529"/>
  <c r="G1145" i="529"/>
  <c r="F1145" i="529"/>
  <c r="E1145" i="529"/>
  <c r="D1145" i="529"/>
  <c r="C1145" i="529"/>
  <c r="B1145" i="529"/>
  <c r="M1144" i="529"/>
  <c r="L1144" i="529"/>
  <c r="K1144" i="529"/>
  <c r="J1144" i="529"/>
  <c r="I1144" i="529"/>
  <c r="H1144" i="529"/>
  <c r="G1144" i="529"/>
  <c r="F1144" i="529"/>
  <c r="E1144" i="529"/>
  <c r="D1144" i="529"/>
  <c r="C1144" i="529"/>
  <c r="B1144" i="529"/>
  <c r="M1143" i="529"/>
  <c r="L1143" i="529"/>
  <c r="K1143" i="529"/>
  <c r="J1143" i="529"/>
  <c r="I1143" i="529"/>
  <c r="H1143" i="529"/>
  <c r="G1143" i="529"/>
  <c r="F1143" i="529"/>
  <c r="E1143" i="529"/>
  <c r="D1143" i="529"/>
  <c r="C1143" i="529"/>
  <c r="B1143" i="529"/>
  <c r="M1142" i="529"/>
  <c r="L1142" i="529"/>
  <c r="K1142" i="529"/>
  <c r="J1142" i="529"/>
  <c r="I1142" i="529"/>
  <c r="H1142" i="529"/>
  <c r="G1142" i="529"/>
  <c r="F1142" i="529"/>
  <c r="E1142" i="529"/>
  <c r="D1142" i="529"/>
  <c r="C1142" i="529"/>
  <c r="B1142" i="529"/>
  <c r="M1141" i="529"/>
  <c r="L1141" i="529"/>
  <c r="K1141" i="529"/>
  <c r="J1141" i="529"/>
  <c r="I1141" i="529"/>
  <c r="H1141" i="529"/>
  <c r="G1141" i="529"/>
  <c r="F1141" i="529"/>
  <c r="E1141" i="529"/>
  <c r="D1141" i="529"/>
  <c r="C1141" i="529"/>
  <c r="B1141" i="529"/>
  <c r="M1140" i="529"/>
  <c r="L1140" i="529"/>
  <c r="K1140" i="529"/>
  <c r="J1140" i="529"/>
  <c r="I1140" i="529"/>
  <c r="H1140" i="529"/>
  <c r="G1140" i="529"/>
  <c r="F1140" i="529"/>
  <c r="E1140" i="529"/>
  <c r="D1140" i="529"/>
  <c r="C1140" i="529"/>
  <c r="B1140" i="529"/>
  <c r="M1139" i="529"/>
  <c r="L1139" i="529"/>
  <c r="K1139" i="529"/>
  <c r="J1139" i="529"/>
  <c r="I1139" i="529"/>
  <c r="H1139" i="529"/>
  <c r="G1139" i="529"/>
  <c r="F1139" i="529"/>
  <c r="E1139" i="529"/>
  <c r="D1139" i="529"/>
  <c r="C1139" i="529"/>
  <c r="B1139" i="529"/>
  <c r="M1138" i="529"/>
  <c r="L1138" i="529"/>
  <c r="K1138" i="529"/>
  <c r="J1138" i="529"/>
  <c r="I1138" i="529"/>
  <c r="H1138" i="529"/>
  <c r="G1138" i="529"/>
  <c r="F1138" i="529"/>
  <c r="E1138" i="529"/>
  <c r="D1138" i="529"/>
  <c r="C1138" i="529"/>
  <c r="B1138" i="529"/>
  <c r="M1137" i="529"/>
  <c r="L1137" i="529"/>
  <c r="K1137" i="529"/>
  <c r="J1137" i="529"/>
  <c r="I1137" i="529"/>
  <c r="H1137" i="529"/>
  <c r="G1137" i="529"/>
  <c r="F1137" i="529"/>
  <c r="E1137" i="529"/>
  <c r="D1137" i="529"/>
  <c r="C1137" i="529"/>
  <c r="B1137" i="529"/>
  <c r="M1136" i="529"/>
  <c r="L1136" i="529"/>
  <c r="K1136" i="529"/>
  <c r="J1136" i="529"/>
  <c r="I1136" i="529"/>
  <c r="H1136" i="529"/>
  <c r="G1136" i="529"/>
  <c r="F1136" i="529"/>
  <c r="E1136" i="529"/>
  <c r="D1136" i="529"/>
  <c r="C1136" i="529"/>
  <c r="B1136" i="529"/>
  <c r="M1135" i="529"/>
  <c r="L1135" i="529"/>
  <c r="K1135" i="529"/>
  <c r="J1135" i="529"/>
  <c r="I1135" i="529"/>
  <c r="H1135" i="529"/>
  <c r="G1135" i="529"/>
  <c r="F1135" i="529"/>
  <c r="E1135" i="529"/>
  <c r="D1135" i="529"/>
  <c r="C1135" i="529"/>
  <c r="B1135" i="529"/>
  <c r="M1134" i="529"/>
  <c r="L1134" i="529"/>
  <c r="K1134" i="529"/>
  <c r="J1134" i="529"/>
  <c r="I1134" i="529"/>
  <c r="H1134" i="529"/>
  <c r="G1134" i="529"/>
  <c r="F1134" i="529"/>
  <c r="E1134" i="529"/>
  <c r="D1134" i="529"/>
  <c r="C1134" i="529"/>
  <c r="B1134" i="529"/>
  <c r="M1133" i="529"/>
  <c r="L1133" i="529"/>
  <c r="K1133" i="529"/>
  <c r="J1133" i="529"/>
  <c r="I1133" i="529"/>
  <c r="H1133" i="529"/>
  <c r="G1133" i="529"/>
  <c r="F1133" i="529"/>
  <c r="E1133" i="529"/>
  <c r="D1133" i="529"/>
  <c r="C1133" i="529"/>
  <c r="B1133" i="529"/>
  <c r="M1132" i="529"/>
  <c r="L1132" i="529"/>
  <c r="K1132" i="529"/>
  <c r="J1132" i="529"/>
  <c r="I1132" i="529"/>
  <c r="H1132" i="529"/>
  <c r="G1132" i="529"/>
  <c r="F1132" i="529"/>
  <c r="E1132" i="529"/>
  <c r="D1132" i="529"/>
  <c r="C1132" i="529"/>
  <c r="B1132" i="529"/>
  <c r="M1131" i="529"/>
  <c r="L1131" i="529"/>
  <c r="K1131" i="529"/>
  <c r="J1131" i="529"/>
  <c r="I1131" i="529"/>
  <c r="H1131" i="529"/>
  <c r="G1131" i="529"/>
  <c r="F1131" i="529"/>
  <c r="E1131" i="529"/>
  <c r="D1131" i="529"/>
  <c r="C1131" i="529"/>
  <c r="B1131" i="529"/>
  <c r="M1130" i="529"/>
  <c r="L1130" i="529"/>
  <c r="K1130" i="529"/>
  <c r="J1130" i="529"/>
  <c r="I1130" i="529"/>
  <c r="H1130" i="529"/>
  <c r="G1130" i="529"/>
  <c r="F1130" i="529"/>
  <c r="E1130" i="529"/>
  <c r="D1130" i="529"/>
  <c r="C1130" i="529"/>
  <c r="B1130" i="529"/>
  <c r="M1129" i="529"/>
  <c r="L1129" i="529"/>
  <c r="K1129" i="529"/>
  <c r="J1129" i="529"/>
  <c r="I1129" i="529"/>
  <c r="H1129" i="529"/>
  <c r="G1129" i="529"/>
  <c r="F1129" i="529"/>
  <c r="E1129" i="529"/>
  <c r="D1129" i="529"/>
  <c r="C1129" i="529"/>
  <c r="B1129" i="529"/>
  <c r="M1128" i="529"/>
  <c r="L1128" i="529"/>
  <c r="K1128" i="529"/>
  <c r="J1128" i="529"/>
  <c r="I1128" i="529"/>
  <c r="H1128" i="529"/>
  <c r="G1128" i="529"/>
  <c r="F1128" i="529"/>
  <c r="E1128" i="529"/>
  <c r="D1128" i="529"/>
  <c r="C1128" i="529"/>
  <c r="B1128" i="529"/>
  <c r="M1127" i="529"/>
  <c r="L1127" i="529"/>
  <c r="K1127" i="529"/>
  <c r="J1127" i="529"/>
  <c r="I1127" i="529"/>
  <c r="H1127" i="529"/>
  <c r="G1127" i="529"/>
  <c r="F1127" i="529"/>
  <c r="E1127" i="529"/>
  <c r="D1127" i="529"/>
  <c r="C1127" i="529"/>
  <c r="B1127" i="529"/>
  <c r="M1126" i="529"/>
  <c r="L1126" i="529"/>
  <c r="K1126" i="529"/>
  <c r="J1126" i="529"/>
  <c r="I1126" i="529"/>
  <c r="H1126" i="529"/>
  <c r="G1126" i="529"/>
  <c r="F1126" i="529"/>
  <c r="E1126" i="529"/>
  <c r="D1126" i="529"/>
  <c r="C1126" i="529"/>
  <c r="B1126" i="529"/>
  <c r="M1125" i="529"/>
  <c r="L1125" i="529"/>
  <c r="K1125" i="529"/>
  <c r="J1125" i="529"/>
  <c r="I1125" i="529"/>
  <c r="H1125" i="529"/>
  <c r="G1125" i="529"/>
  <c r="F1125" i="529"/>
  <c r="E1125" i="529"/>
  <c r="D1125" i="529"/>
  <c r="C1125" i="529"/>
  <c r="B1125" i="529"/>
  <c r="M1124" i="529"/>
  <c r="L1124" i="529"/>
  <c r="K1124" i="529"/>
  <c r="J1124" i="529"/>
  <c r="I1124" i="529"/>
  <c r="H1124" i="529"/>
  <c r="G1124" i="529"/>
  <c r="F1124" i="529"/>
  <c r="E1124" i="529"/>
  <c r="D1124" i="529"/>
  <c r="C1124" i="529"/>
  <c r="B1124" i="529"/>
  <c r="M1123" i="529"/>
  <c r="L1123" i="529"/>
  <c r="K1123" i="529"/>
  <c r="J1123" i="529"/>
  <c r="I1123" i="529"/>
  <c r="H1123" i="529"/>
  <c r="G1123" i="529"/>
  <c r="F1123" i="529"/>
  <c r="E1123" i="529"/>
  <c r="D1123" i="529"/>
  <c r="C1123" i="529"/>
  <c r="B1123" i="529"/>
  <c r="M1122" i="529"/>
  <c r="L1122" i="529"/>
  <c r="K1122" i="529"/>
  <c r="J1122" i="529"/>
  <c r="I1122" i="529"/>
  <c r="H1122" i="529"/>
  <c r="G1122" i="529"/>
  <c r="F1122" i="529"/>
  <c r="E1122" i="529"/>
  <c r="D1122" i="529"/>
  <c r="C1122" i="529"/>
  <c r="B1122" i="529"/>
  <c r="M1121" i="529"/>
  <c r="L1121" i="529"/>
  <c r="K1121" i="529"/>
  <c r="J1121" i="529"/>
  <c r="I1121" i="529"/>
  <c r="H1121" i="529"/>
  <c r="G1121" i="529"/>
  <c r="F1121" i="529"/>
  <c r="E1121" i="529"/>
  <c r="D1121" i="529"/>
  <c r="C1121" i="529"/>
  <c r="B1121" i="529"/>
  <c r="M1120" i="529"/>
  <c r="L1120" i="529"/>
  <c r="K1120" i="529"/>
  <c r="J1120" i="529"/>
  <c r="I1120" i="529"/>
  <c r="H1120" i="529"/>
  <c r="G1120" i="529"/>
  <c r="F1120" i="529"/>
  <c r="E1120" i="529"/>
  <c r="D1120" i="529"/>
  <c r="C1120" i="529"/>
  <c r="B1120" i="529"/>
  <c r="M1119" i="529"/>
  <c r="L1119" i="529"/>
  <c r="K1119" i="529"/>
  <c r="J1119" i="529"/>
  <c r="I1119" i="529"/>
  <c r="H1119" i="529"/>
  <c r="G1119" i="529"/>
  <c r="F1119" i="529"/>
  <c r="E1119" i="529"/>
  <c r="D1119" i="529"/>
  <c r="C1119" i="529"/>
  <c r="B1119" i="529"/>
  <c r="M1118" i="529"/>
  <c r="L1118" i="529"/>
  <c r="K1118" i="529"/>
  <c r="J1118" i="529"/>
  <c r="I1118" i="529"/>
  <c r="H1118" i="529"/>
  <c r="G1118" i="529"/>
  <c r="F1118" i="529"/>
  <c r="E1118" i="529"/>
  <c r="D1118" i="529"/>
  <c r="C1118" i="529"/>
  <c r="B1118" i="529"/>
  <c r="M1117" i="529"/>
  <c r="L1117" i="529"/>
  <c r="K1117" i="529"/>
  <c r="J1117" i="529"/>
  <c r="I1117" i="529"/>
  <c r="H1117" i="529"/>
  <c r="G1117" i="529"/>
  <c r="F1117" i="529"/>
  <c r="E1117" i="529"/>
  <c r="D1117" i="529"/>
  <c r="C1117" i="529"/>
  <c r="B1117" i="529"/>
  <c r="M1116" i="529"/>
  <c r="L1116" i="529"/>
  <c r="K1116" i="529"/>
  <c r="J1116" i="529"/>
  <c r="I1116" i="529"/>
  <c r="H1116" i="529"/>
  <c r="G1116" i="529"/>
  <c r="F1116" i="529"/>
  <c r="E1116" i="529"/>
  <c r="D1116" i="529"/>
  <c r="C1116" i="529"/>
  <c r="B1116" i="529"/>
  <c r="M1115" i="529"/>
  <c r="L1115" i="529"/>
  <c r="K1115" i="529"/>
  <c r="J1115" i="529"/>
  <c r="I1115" i="529"/>
  <c r="H1115" i="529"/>
  <c r="G1115" i="529"/>
  <c r="F1115" i="529"/>
  <c r="E1115" i="529"/>
  <c r="D1115" i="529"/>
  <c r="C1115" i="529"/>
  <c r="B1115" i="529"/>
  <c r="M1114" i="529"/>
  <c r="L1114" i="529"/>
  <c r="K1114" i="529"/>
  <c r="J1114" i="529"/>
  <c r="I1114" i="529"/>
  <c r="H1114" i="529"/>
  <c r="G1114" i="529"/>
  <c r="F1114" i="529"/>
  <c r="E1114" i="529"/>
  <c r="D1114" i="529"/>
  <c r="C1114" i="529"/>
  <c r="B1114" i="529"/>
  <c r="M1113" i="529"/>
  <c r="L1113" i="529"/>
  <c r="K1113" i="529"/>
  <c r="J1113" i="529"/>
  <c r="I1113" i="529"/>
  <c r="H1113" i="529"/>
  <c r="G1113" i="529"/>
  <c r="F1113" i="529"/>
  <c r="E1113" i="529"/>
  <c r="D1113" i="529"/>
  <c r="C1113" i="529"/>
  <c r="B1113" i="529"/>
  <c r="M1112" i="529"/>
  <c r="L1112" i="529"/>
  <c r="K1112" i="529"/>
  <c r="J1112" i="529"/>
  <c r="I1112" i="529"/>
  <c r="H1112" i="529"/>
  <c r="G1112" i="529"/>
  <c r="F1112" i="529"/>
  <c r="E1112" i="529"/>
  <c r="D1112" i="529"/>
  <c r="C1112" i="529"/>
  <c r="B1112" i="529"/>
  <c r="M1111" i="529"/>
  <c r="L1111" i="529"/>
  <c r="K1111" i="529"/>
  <c r="J1111" i="529"/>
  <c r="I1111" i="529"/>
  <c r="H1111" i="529"/>
  <c r="G1111" i="529"/>
  <c r="F1111" i="529"/>
  <c r="E1111" i="529"/>
  <c r="D1111" i="529"/>
  <c r="C1111" i="529"/>
  <c r="B1111" i="529"/>
  <c r="M1110" i="529"/>
  <c r="L1110" i="529"/>
  <c r="K1110" i="529"/>
  <c r="J1110" i="529"/>
  <c r="I1110" i="529"/>
  <c r="H1110" i="529"/>
  <c r="G1110" i="529"/>
  <c r="F1110" i="529"/>
  <c r="E1110" i="529"/>
  <c r="D1110" i="529"/>
  <c r="C1110" i="529"/>
  <c r="B1110" i="529"/>
  <c r="M1109" i="529"/>
  <c r="L1109" i="529"/>
  <c r="K1109" i="529"/>
  <c r="J1109" i="529"/>
  <c r="I1109" i="529"/>
  <c r="H1109" i="529"/>
  <c r="G1109" i="529"/>
  <c r="F1109" i="529"/>
  <c r="E1109" i="529"/>
  <c r="D1109" i="529"/>
  <c r="C1109" i="529"/>
  <c r="B1109" i="529"/>
  <c r="M1108" i="529"/>
  <c r="L1108" i="529"/>
  <c r="K1108" i="529"/>
  <c r="J1108" i="529"/>
  <c r="I1108" i="529"/>
  <c r="H1108" i="529"/>
  <c r="G1108" i="529"/>
  <c r="F1108" i="529"/>
  <c r="E1108" i="529"/>
  <c r="D1108" i="529"/>
  <c r="C1108" i="529"/>
  <c r="B1108" i="529"/>
  <c r="M1107" i="529"/>
  <c r="L1107" i="529"/>
  <c r="K1107" i="529"/>
  <c r="J1107" i="529"/>
  <c r="I1107" i="529"/>
  <c r="H1107" i="529"/>
  <c r="G1107" i="529"/>
  <c r="F1107" i="529"/>
  <c r="E1107" i="529"/>
  <c r="D1107" i="529"/>
  <c r="C1107" i="529"/>
  <c r="B1107" i="529"/>
  <c r="M1106" i="529"/>
  <c r="L1106" i="529"/>
  <c r="K1106" i="529"/>
  <c r="J1106" i="529"/>
  <c r="I1106" i="529"/>
  <c r="H1106" i="529"/>
  <c r="G1106" i="529"/>
  <c r="F1106" i="529"/>
  <c r="E1106" i="529"/>
  <c r="D1106" i="529"/>
  <c r="C1106" i="529"/>
  <c r="B1106" i="529"/>
  <c r="M1105" i="529"/>
  <c r="L1105" i="529"/>
  <c r="K1105" i="529"/>
  <c r="J1105" i="529"/>
  <c r="I1105" i="529"/>
  <c r="H1105" i="529"/>
  <c r="G1105" i="529"/>
  <c r="F1105" i="529"/>
  <c r="E1105" i="529"/>
  <c r="D1105" i="529"/>
  <c r="C1105" i="529"/>
  <c r="B1105" i="529"/>
  <c r="M1104" i="529"/>
  <c r="L1104" i="529"/>
  <c r="K1104" i="529"/>
  <c r="J1104" i="529"/>
  <c r="I1104" i="529"/>
  <c r="H1104" i="529"/>
  <c r="G1104" i="529"/>
  <c r="F1104" i="529"/>
  <c r="E1104" i="529"/>
  <c r="D1104" i="529"/>
  <c r="C1104" i="529"/>
  <c r="B1104" i="529"/>
  <c r="M1103" i="529"/>
  <c r="L1103" i="529"/>
  <c r="K1103" i="529"/>
  <c r="J1103" i="529"/>
  <c r="I1103" i="529"/>
  <c r="H1103" i="529"/>
  <c r="G1103" i="529"/>
  <c r="F1103" i="529"/>
  <c r="E1103" i="529"/>
  <c r="D1103" i="529"/>
  <c r="C1103" i="529"/>
  <c r="B1103" i="529"/>
  <c r="M1102" i="529"/>
  <c r="L1102" i="529"/>
  <c r="K1102" i="529"/>
  <c r="J1102" i="529"/>
  <c r="I1102" i="529"/>
  <c r="H1102" i="529"/>
  <c r="G1102" i="529"/>
  <c r="F1102" i="529"/>
  <c r="E1102" i="529"/>
  <c r="D1102" i="529"/>
  <c r="C1102" i="529"/>
  <c r="B1102" i="529"/>
  <c r="M1101" i="529"/>
  <c r="L1101" i="529"/>
  <c r="K1101" i="529"/>
  <c r="J1101" i="529"/>
  <c r="I1101" i="529"/>
  <c r="H1101" i="529"/>
  <c r="G1101" i="529"/>
  <c r="F1101" i="529"/>
  <c r="E1101" i="529"/>
  <c r="D1101" i="529"/>
  <c r="C1101" i="529"/>
  <c r="B1101" i="529"/>
  <c r="M1100" i="529"/>
  <c r="L1100" i="529"/>
  <c r="K1100" i="529"/>
  <c r="J1100" i="529"/>
  <c r="I1100" i="529"/>
  <c r="H1100" i="529"/>
  <c r="G1100" i="529"/>
  <c r="F1100" i="529"/>
  <c r="E1100" i="529"/>
  <c r="D1100" i="529"/>
  <c r="C1100" i="529"/>
  <c r="B1100" i="529"/>
  <c r="M1099" i="529"/>
  <c r="L1099" i="529"/>
  <c r="K1099" i="529"/>
  <c r="J1099" i="529"/>
  <c r="I1099" i="529"/>
  <c r="H1099" i="529"/>
  <c r="G1099" i="529"/>
  <c r="F1099" i="529"/>
  <c r="E1099" i="529"/>
  <c r="D1099" i="529"/>
  <c r="C1099" i="529"/>
  <c r="B1099" i="529"/>
  <c r="M1098" i="529"/>
  <c r="L1098" i="529"/>
  <c r="K1098" i="529"/>
  <c r="J1098" i="529"/>
  <c r="I1098" i="529"/>
  <c r="H1098" i="529"/>
  <c r="G1098" i="529"/>
  <c r="F1098" i="529"/>
  <c r="E1098" i="529"/>
  <c r="D1098" i="529"/>
  <c r="C1098" i="529"/>
  <c r="B1098" i="529"/>
  <c r="M1097" i="529"/>
  <c r="L1097" i="529"/>
  <c r="K1097" i="529"/>
  <c r="J1097" i="529"/>
  <c r="I1097" i="529"/>
  <c r="H1097" i="529"/>
  <c r="G1097" i="529"/>
  <c r="F1097" i="529"/>
  <c r="E1097" i="529"/>
  <c r="D1097" i="529"/>
  <c r="C1097" i="529"/>
  <c r="B1097" i="529"/>
  <c r="M1096" i="529"/>
  <c r="L1096" i="529"/>
  <c r="K1096" i="529"/>
  <c r="J1096" i="529"/>
  <c r="I1096" i="529"/>
  <c r="H1096" i="529"/>
  <c r="G1096" i="529"/>
  <c r="F1096" i="529"/>
  <c r="E1096" i="529"/>
  <c r="D1096" i="529"/>
  <c r="C1096" i="529"/>
  <c r="B1096" i="529"/>
  <c r="M1095" i="529"/>
  <c r="L1095" i="529"/>
  <c r="K1095" i="529"/>
  <c r="J1095" i="529"/>
  <c r="I1095" i="529"/>
  <c r="H1095" i="529"/>
  <c r="G1095" i="529"/>
  <c r="F1095" i="529"/>
  <c r="E1095" i="529"/>
  <c r="D1095" i="529"/>
  <c r="C1095" i="529"/>
  <c r="B1095" i="529"/>
  <c r="M1094" i="529"/>
  <c r="L1094" i="529"/>
  <c r="K1094" i="529"/>
  <c r="J1094" i="529"/>
  <c r="I1094" i="529"/>
  <c r="H1094" i="529"/>
  <c r="G1094" i="529"/>
  <c r="F1094" i="529"/>
  <c r="E1094" i="529"/>
  <c r="D1094" i="529"/>
  <c r="C1094" i="529"/>
  <c r="B1094" i="529"/>
  <c r="M1093" i="529"/>
  <c r="L1093" i="529"/>
  <c r="K1093" i="529"/>
  <c r="J1093" i="529"/>
  <c r="I1093" i="529"/>
  <c r="H1093" i="529"/>
  <c r="G1093" i="529"/>
  <c r="F1093" i="529"/>
  <c r="E1093" i="529"/>
  <c r="D1093" i="529"/>
  <c r="C1093" i="529"/>
  <c r="B1093" i="529"/>
  <c r="M1092" i="529"/>
  <c r="L1092" i="529"/>
  <c r="K1092" i="529"/>
  <c r="J1092" i="529"/>
  <c r="I1092" i="529"/>
  <c r="H1092" i="529"/>
  <c r="G1092" i="529"/>
  <c r="F1092" i="529"/>
  <c r="E1092" i="529"/>
  <c r="D1092" i="529"/>
  <c r="C1092" i="529"/>
  <c r="B1092" i="529"/>
  <c r="M1091" i="529"/>
  <c r="L1091" i="529"/>
  <c r="K1091" i="529"/>
  <c r="J1091" i="529"/>
  <c r="I1091" i="529"/>
  <c r="H1091" i="529"/>
  <c r="G1091" i="529"/>
  <c r="F1091" i="529"/>
  <c r="E1091" i="529"/>
  <c r="D1091" i="529"/>
  <c r="C1091" i="529"/>
  <c r="B1091" i="529"/>
  <c r="M1090" i="529"/>
  <c r="L1090" i="529"/>
  <c r="K1090" i="529"/>
  <c r="J1090" i="529"/>
  <c r="I1090" i="529"/>
  <c r="H1090" i="529"/>
  <c r="G1090" i="529"/>
  <c r="F1090" i="529"/>
  <c r="E1090" i="529"/>
  <c r="D1090" i="529"/>
  <c r="C1090" i="529"/>
  <c r="B1090" i="529"/>
  <c r="M1089" i="529"/>
  <c r="L1089" i="529"/>
  <c r="K1089" i="529"/>
  <c r="J1089" i="529"/>
  <c r="I1089" i="529"/>
  <c r="H1089" i="529"/>
  <c r="G1089" i="529"/>
  <c r="F1089" i="529"/>
  <c r="E1089" i="529"/>
  <c r="D1089" i="529"/>
  <c r="C1089" i="529"/>
  <c r="B1089" i="529"/>
  <c r="M1088" i="529"/>
  <c r="L1088" i="529"/>
  <c r="K1088" i="529"/>
  <c r="J1088" i="529"/>
  <c r="I1088" i="529"/>
  <c r="H1088" i="529"/>
  <c r="G1088" i="529"/>
  <c r="F1088" i="529"/>
  <c r="E1088" i="529"/>
  <c r="D1088" i="529"/>
  <c r="C1088" i="529"/>
  <c r="B1088" i="529"/>
  <c r="M1087" i="529"/>
  <c r="L1087" i="529"/>
  <c r="K1087" i="529"/>
  <c r="J1087" i="529"/>
  <c r="I1087" i="529"/>
  <c r="H1087" i="529"/>
  <c r="G1087" i="529"/>
  <c r="F1087" i="529"/>
  <c r="E1087" i="529"/>
  <c r="D1087" i="529"/>
  <c r="C1087" i="529"/>
  <c r="B1087" i="529"/>
  <c r="M1086" i="529"/>
  <c r="L1086" i="529"/>
  <c r="K1086" i="529"/>
  <c r="J1086" i="529"/>
  <c r="I1086" i="529"/>
  <c r="H1086" i="529"/>
  <c r="G1086" i="529"/>
  <c r="F1086" i="529"/>
  <c r="E1086" i="529"/>
  <c r="D1086" i="529"/>
  <c r="C1086" i="529"/>
  <c r="B1086" i="529"/>
  <c r="M1085" i="529"/>
  <c r="L1085" i="529"/>
  <c r="K1085" i="529"/>
  <c r="J1085" i="529"/>
  <c r="I1085" i="529"/>
  <c r="H1085" i="529"/>
  <c r="G1085" i="529"/>
  <c r="F1085" i="529"/>
  <c r="E1085" i="529"/>
  <c r="D1085" i="529"/>
  <c r="C1085" i="529"/>
  <c r="B1085" i="529"/>
  <c r="M1084" i="529"/>
  <c r="L1084" i="529"/>
  <c r="K1084" i="529"/>
  <c r="J1084" i="529"/>
  <c r="I1084" i="529"/>
  <c r="H1084" i="529"/>
  <c r="G1084" i="529"/>
  <c r="F1084" i="529"/>
  <c r="E1084" i="529"/>
  <c r="D1084" i="529"/>
  <c r="C1084" i="529"/>
  <c r="B1084" i="529"/>
  <c r="M1083" i="529"/>
  <c r="L1083" i="529"/>
  <c r="K1083" i="529"/>
  <c r="J1083" i="529"/>
  <c r="I1083" i="529"/>
  <c r="H1083" i="529"/>
  <c r="G1083" i="529"/>
  <c r="F1083" i="529"/>
  <c r="E1083" i="529"/>
  <c r="D1083" i="529"/>
  <c r="C1083" i="529"/>
  <c r="B1083" i="529"/>
  <c r="M1082" i="529"/>
  <c r="L1082" i="529"/>
  <c r="K1082" i="529"/>
  <c r="J1082" i="529"/>
  <c r="I1082" i="529"/>
  <c r="H1082" i="529"/>
  <c r="G1082" i="529"/>
  <c r="F1082" i="529"/>
  <c r="E1082" i="529"/>
  <c r="D1082" i="529"/>
  <c r="C1082" i="529"/>
  <c r="B1082" i="529"/>
  <c r="M1081" i="529"/>
  <c r="L1081" i="529"/>
  <c r="K1081" i="529"/>
  <c r="J1081" i="529"/>
  <c r="I1081" i="529"/>
  <c r="H1081" i="529"/>
  <c r="G1081" i="529"/>
  <c r="F1081" i="529"/>
  <c r="E1081" i="529"/>
  <c r="D1081" i="529"/>
  <c r="C1081" i="529"/>
  <c r="B1081" i="529"/>
  <c r="M1080" i="529"/>
  <c r="L1080" i="529"/>
  <c r="K1080" i="529"/>
  <c r="J1080" i="529"/>
  <c r="I1080" i="529"/>
  <c r="H1080" i="529"/>
  <c r="G1080" i="529"/>
  <c r="F1080" i="529"/>
  <c r="E1080" i="529"/>
  <c r="D1080" i="529"/>
  <c r="C1080" i="529"/>
  <c r="B1080" i="529"/>
  <c r="M1079" i="529"/>
  <c r="L1079" i="529"/>
  <c r="K1079" i="529"/>
  <c r="J1079" i="529"/>
  <c r="I1079" i="529"/>
  <c r="H1079" i="529"/>
  <c r="G1079" i="529"/>
  <c r="F1079" i="529"/>
  <c r="E1079" i="529"/>
  <c r="D1079" i="529"/>
  <c r="C1079" i="529"/>
  <c r="B1079" i="529"/>
  <c r="M1078" i="529"/>
  <c r="L1078" i="529"/>
  <c r="K1078" i="529"/>
  <c r="J1078" i="529"/>
  <c r="I1078" i="529"/>
  <c r="H1078" i="529"/>
  <c r="G1078" i="529"/>
  <c r="F1078" i="529"/>
  <c r="E1078" i="529"/>
  <c r="D1078" i="529"/>
  <c r="C1078" i="529"/>
  <c r="B1078" i="529"/>
  <c r="M1077" i="529"/>
  <c r="L1077" i="529"/>
  <c r="K1077" i="529"/>
  <c r="J1077" i="529"/>
  <c r="I1077" i="529"/>
  <c r="H1077" i="529"/>
  <c r="G1077" i="529"/>
  <c r="F1077" i="529"/>
  <c r="E1077" i="529"/>
  <c r="D1077" i="529"/>
  <c r="C1077" i="529"/>
  <c r="B1077" i="529"/>
  <c r="M1076" i="529"/>
  <c r="L1076" i="529"/>
  <c r="K1076" i="529"/>
  <c r="J1076" i="529"/>
  <c r="I1076" i="529"/>
  <c r="H1076" i="529"/>
  <c r="G1076" i="529"/>
  <c r="F1076" i="529"/>
  <c r="E1076" i="529"/>
  <c r="D1076" i="529"/>
  <c r="C1076" i="529"/>
  <c r="B1076" i="529"/>
  <c r="M1075" i="529"/>
  <c r="L1075" i="529"/>
  <c r="K1075" i="529"/>
  <c r="J1075" i="529"/>
  <c r="I1075" i="529"/>
  <c r="H1075" i="529"/>
  <c r="G1075" i="529"/>
  <c r="F1075" i="529"/>
  <c r="E1075" i="529"/>
  <c r="D1075" i="529"/>
  <c r="C1075" i="529"/>
  <c r="B1075" i="529"/>
  <c r="M1074" i="529"/>
  <c r="L1074" i="529"/>
  <c r="K1074" i="529"/>
  <c r="J1074" i="529"/>
  <c r="I1074" i="529"/>
  <c r="H1074" i="529"/>
  <c r="G1074" i="529"/>
  <c r="F1074" i="529"/>
  <c r="E1074" i="529"/>
  <c r="D1074" i="529"/>
  <c r="C1074" i="529"/>
  <c r="B1074" i="529"/>
  <c r="M1073" i="529"/>
  <c r="L1073" i="529"/>
  <c r="K1073" i="529"/>
  <c r="J1073" i="529"/>
  <c r="I1073" i="529"/>
  <c r="H1073" i="529"/>
  <c r="G1073" i="529"/>
  <c r="F1073" i="529"/>
  <c r="E1073" i="529"/>
  <c r="D1073" i="529"/>
  <c r="C1073" i="529"/>
  <c r="B1073" i="529"/>
  <c r="M1072" i="529"/>
  <c r="L1072" i="529"/>
  <c r="K1072" i="529"/>
  <c r="J1072" i="529"/>
  <c r="I1072" i="529"/>
  <c r="H1072" i="529"/>
  <c r="G1072" i="529"/>
  <c r="F1072" i="529"/>
  <c r="E1072" i="529"/>
  <c r="D1072" i="529"/>
  <c r="C1072" i="529"/>
  <c r="B1072" i="529"/>
  <c r="M1071" i="529"/>
  <c r="L1071" i="529"/>
  <c r="K1071" i="529"/>
  <c r="J1071" i="529"/>
  <c r="I1071" i="529"/>
  <c r="H1071" i="529"/>
  <c r="G1071" i="529"/>
  <c r="F1071" i="529"/>
  <c r="E1071" i="529"/>
  <c r="D1071" i="529"/>
  <c r="C1071" i="529"/>
  <c r="B1071" i="529"/>
  <c r="M1070" i="529"/>
  <c r="L1070" i="529"/>
  <c r="K1070" i="529"/>
  <c r="J1070" i="529"/>
  <c r="I1070" i="529"/>
  <c r="H1070" i="529"/>
  <c r="G1070" i="529"/>
  <c r="F1070" i="529"/>
  <c r="E1070" i="529"/>
  <c r="D1070" i="529"/>
  <c r="C1070" i="529"/>
  <c r="B1070" i="529"/>
  <c r="M1069" i="529"/>
  <c r="L1069" i="529"/>
  <c r="K1069" i="529"/>
  <c r="J1069" i="529"/>
  <c r="I1069" i="529"/>
  <c r="H1069" i="529"/>
  <c r="G1069" i="529"/>
  <c r="F1069" i="529"/>
  <c r="E1069" i="529"/>
  <c r="D1069" i="529"/>
  <c r="C1069" i="529"/>
  <c r="B1069" i="529"/>
  <c r="M1068" i="529"/>
  <c r="L1068" i="529"/>
  <c r="K1068" i="529"/>
  <c r="J1068" i="529"/>
  <c r="I1068" i="529"/>
  <c r="H1068" i="529"/>
  <c r="G1068" i="529"/>
  <c r="F1068" i="529"/>
  <c r="E1068" i="529"/>
  <c r="D1068" i="529"/>
  <c r="C1068" i="529"/>
  <c r="B1068" i="529"/>
  <c r="M1067" i="529"/>
  <c r="L1067" i="529"/>
  <c r="K1067" i="529"/>
  <c r="J1067" i="529"/>
  <c r="I1067" i="529"/>
  <c r="H1067" i="529"/>
  <c r="G1067" i="529"/>
  <c r="F1067" i="529"/>
  <c r="E1067" i="529"/>
  <c r="D1067" i="529"/>
  <c r="C1067" i="529"/>
  <c r="B1067" i="529"/>
  <c r="M1066" i="529"/>
  <c r="L1066" i="529"/>
  <c r="K1066" i="529"/>
  <c r="J1066" i="529"/>
  <c r="I1066" i="529"/>
  <c r="H1066" i="529"/>
  <c r="G1066" i="529"/>
  <c r="F1066" i="529"/>
  <c r="E1066" i="529"/>
  <c r="D1066" i="529"/>
  <c r="C1066" i="529"/>
  <c r="B1066" i="529"/>
  <c r="M1065" i="529"/>
  <c r="L1065" i="529"/>
  <c r="K1065" i="529"/>
  <c r="J1065" i="529"/>
  <c r="I1065" i="529"/>
  <c r="H1065" i="529"/>
  <c r="G1065" i="529"/>
  <c r="F1065" i="529"/>
  <c r="E1065" i="529"/>
  <c r="D1065" i="529"/>
  <c r="C1065" i="529"/>
  <c r="B1065" i="529"/>
  <c r="M1064" i="529"/>
  <c r="L1064" i="529"/>
  <c r="K1064" i="529"/>
  <c r="J1064" i="529"/>
  <c r="I1064" i="529"/>
  <c r="H1064" i="529"/>
  <c r="G1064" i="529"/>
  <c r="F1064" i="529"/>
  <c r="E1064" i="529"/>
  <c r="D1064" i="529"/>
  <c r="C1064" i="529"/>
  <c r="B1064" i="529"/>
  <c r="M1063" i="529"/>
  <c r="L1063" i="529"/>
  <c r="K1063" i="529"/>
  <c r="J1063" i="529"/>
  <c r="I1063" i="529"/>
  <c r="H1063" i="529"/>
  <c r="G1063" i="529"/>
  <c r="F1063" i="529"/>
  <c r="E1063" i="529"/>
  <c r="D1063" i="529"/>
  <c r="C1063" i="529"/>
  <c r="B1063" i="529"/>
  <c r="M1062" i="529"/>
  <c r="L1062" i="529"/>
  <c r="K1062" i="529"/>
  <c r="J1062" i="529"/>
  <c r="I1062" i="529"/>
  <c r="H1062" i="529"/>
  <c r="G1062" i="529"/>
  <c r="F1062" i="529"/>
  <c r="E1062" i="529"/>
  <c r="D1062" i="529"/>
  <c r="C1062" i="529"/>
  <c r="B1062" i="529"/>
  <c r="M1061" i="529"/>
  <c r="L1061" i="529"/>
  <c r="K1061" i="529"/>
  <c r="J1061" i="529"/>
  <c r="I1061" i="529"/>
  <c r="H1061" i="529"/>
  <c r="G1061" i="529"/>
  <c r="F1061" i="529"/>
  <c r="E1061" i="529"/>
  <c r="D1061" i="529"/>
  <c r="C1061" i="529"/>
  <c r="B1061" i="529"/>
  <c r="M1060" i="529"/>
  <c r="L1060" i="529"/>
  <c r="K1060" i="529"/>
  <c r="J1060" i="529"/>
  <c r="I1060" i="529"/>
  <c r="H1060" i="529"/>
  <c r="G1060" i="529"/>
  <c r="F1060" i="529"/>
  <c r="E1060" i="529"/>
  <c r="D1060" i="529"/>
  <c r="C1060" i="529"/>
  <c r="B1060" i="529"/>
  <c r="M1059" i="529"/>
  <c r="L1059" i="529"/>
  <c r="K1059" i="529"/>
  <c r="J1059" i="529"/>
  <c r="I1059" i="529"/>
  <c r="H1059" i="529"/>
  <c r="G1059" i="529"/>
  <c r="F1059" i="529"/>
  <c r="E1059" i="529"/>
  <c r="D1059" i="529"/>
  <c r="C1059" i="529"/>
  <c r="B1059" i="529"/>
  <c r="M1058" i="529"/>
  <c r="L1058" i="529"/>
  <c r="K1058" i="529"/>
  <c r="J1058" i="529"/>
  <c r="I1058" i="529"/>
  <c r="H1058" i="529"/>
  <c r="G1058" i="529"/>
  <c r="F1058" i="529"/>
  <c r="E1058" i="529"/>
  <c r="D1058" i="529"/>
  <c r="C1058" i="529"/>
  <c r="B1058" i="529"/>
  <c r="M1057" i="529"/>
  <c r="L1057" i="529"/>
  <c r="K1057" i="529"/>
  <c r="J1057" i="529"/>
  <c r="I1057" i="529"/>
  <c r="H1057" i="529"/>
  <c r="G1057" i="529"/>
  <c r="F1057" i="529"/>
  <c r="E1057" i="529"/>
  <c r="D1057" i="529"/>
  <c r="C1057" i="529"/>
  <c r="B1057" i="529"/>
  <c r="M1056" i="529"/>
  <c r="L1056" i="529"/>
  <c r="K1056" i="529"/>
  <c r="J1056" i="529"/>
  <c r="I1056" i="529"/>
  <c r="H1056" i="529"/>
  <c r="G1056" i="529"/>
  <c r="F1056" i="529"/>
  <c r="E1056" i="529"/>
  <c r="D1056" i="529"/>
  <c r="C1056" i="529"/>
  <c r="B1056" i="529"/>
  <c r="M1055" i="529"/>
  <c r="L1055" i="529"/>
  <c r="K1055" i="529"/>
  <c r="J1055" i="529"/>
  <c r="I1055" i="529"/>
  <c r="H1055" i="529"/>
  <c r="G1055" i="529"/>
  <c r="F1055" i="529"/>
  <c r="E1055" i="529"/>
  <c r="D1055" i="529"/>
  <c r="C1055" i="529"/>
  <c r="B1055" i="529"/>
  <c r="M1054" i="529"/>
  <c r="L1054" i="529"/>
  <c r="K1054" i="529"/>
  <c r="J1054" i="529"/>
  <c r="I1054" i="529"/>
  <c r="H1054" i="529"/>
  <c r="G1054" i="529"/>
  <c r="F1054" i="529"/>
  <c r="E1054" i="529"/>
  <c r="D1054" i="529"/>
  <c r="C1054" i="529"/>
  <c r="B1054" i="529"/>
  <c r="M1053" i="529"/>
  <c r="L1053" i="529"/>
  <c r="K1053" i="529"/>
  <c r="J1053" i="529"/>
  <c r="I1053" i="529"/>
  <c r="H1053" i="529"/>
  <c r="G1053" i="529"/>
  <c r="F1053" i="529"/>
  <c r="E1053" i="529"/>
  <c r="D1053" i="529"/>
  <c r="C1053" i="529"/>
  <c r="B1053" i="529"/>
  <c r="M1052" i="529"/>
  <c r="L1052" i="529"/>
  <c r="K1052" i="529"/>
  <c r="J1052" i="529"/>
  <c r="I1052" i="529"/>
  <c r="H1052" i="529"/>
  <c r="G1052" i="529"/>
  <c r="F1052" i="529"/>
  <c r="E1052" i="529"/>
  <c r="D1052" i="529"/>
  <c r="C1052" i="529"/>
  <c r="B1052" i="529"/>
  <c r="M1051" i="529"/>
  <c r="L1051" i="529"/>
  <c r="K1051" i="529"/>
  <c r="J1051" i="529"/>
  <c r="I1051" i="529"/>
  <c r="H1051" i="529"/>
  <c r="G1051" i="529"/>
  <c r="F1051" i="529"/>
  <c r="E1051" i="529"/>
  <c r="D1051" i="529"/>
  <c r="C1051" i="529"/>
  <c r="B1051" i="529"/>
  <c r="M1050" i="529"/>
  <c r="L1050" i="529"/>
  <c r="K1050" i="529"/>
  <c r="J1050" i="529"/>
  <c r="I1050" i="529"/>
  <c r="H1050" i="529"/>
  <c r="G1050" i="529"/>
  <c r="F1050" i="529"/>
  <c r="E1050" i="529"/>
  <c r="D1050" i="529"/>
  <c r="C1050" i="529"/>
  <c r="B1050" i="529"/>
  <c r="M1049" i="529"/>
  <c r="L1049" i="529"/>
  <c r="K1049" i="529"/>
  <c r="J1049" i="529"/>
  <c r="I1049" i="529"/>
  <c r="H1049" i="529"/>
  <c r="G1049" i="529"/>
  <c r="F1049" i="529"/>
  <c r="E1049" i="529"/>
  <c r="D1049" i="529"/>
  <c r="C1049" i="529"/>
  <c r="B1049" i="529"/>
  <c r="M1048" i="529"/>
  <c r="L1048" i="529"/>
  <c r="K1048" i="529"/>
  <c r="J1048" i="529"/>
  <c r="I1048" i="529"/>
  <c r="H1048" i="529"/>
  <c r="G1048" i="529"/>
  <c r="F1048" i="529"/>
  <c r="E1048" i="529"/>
  <c r="D1048" i="529"/>
  <c r="C1048" i="529"/>
  <c r="B1048" i="529"/>
  <c r="M1047" i="529"/>
  <c r="L1047" i="529"/>
  <c r="K1047" i="529"/>
  <c r="J1047" i="529"/>
  <c r="I1047" i="529"/>
  <c r="H1047" i="529"/>
  <c r="G1047" i="529"/>
  <c r="F1047" i="529"/>
  <c r="E1047" i="529"/>
  <c r="D1047" i="529"/>
  <c r="C1047" i="529"/>
  <c r="B1047" i="529"/>
  <c r="M1046" i="529"/>
  <c r="L1046" i="529"/>
  <c r="K1046" i="529"/>
  <c r="J1046" i="529"/>
  <c r="I1046" i="529"/>
  <c r="H1046" i="529"/>
  <c r="G1046" i="529"/>
  <c r="F1046" i="529"/>
  <c r="E1046" i="529"/>
  <c r="D1046" i="529"/>
  <c r="C1046" i="529"/>
  <c r="B1046" i="529"/>
  <c r="M1045" i="529"/>
  <c r="L1045" i="529"/>
  <c r="K1045" i="529"/>
  <c r="J1045" i="529"/>
  <c r="I1045" i="529"/>
  <c r="H1045" i="529"/>
  <c r="G1045" i="529"/>
  <c r="F1045" i="529"/>
  <c r="E1045" i="529"/>
  <c r="D1045" i="529"/>
  <c r="C1045" i="529"/>
  <c r="B1045" i="529"/>
  <c r="M1044" i="529"/>
  <c r="L1044" i="529"/>
  <c r="K1044" i="529"/>
  <c r="J1044" i="529"/>
  <c r="I1044" i="529"/>
  <c r="H1044" i="529"/>
  <c r="G1044" i="529"/>
  <c r="F1044" i="529"/>
  <c r="E1044" i="529"/>
  <c r="D1044" i="529"/>
  <c r="C1044" i="529"/>
  <c r="B1044" i="529"/>
  <c r="M1043" i="529"/>
  <c r="L1043" i="529"/>
  <c r="K1043" i="529"/>
  <c r="J1043" i="529"/>
  <c r="I1043" i="529"/>
  <c r="H1043" i="529"/>
  <c r="G1043" i="529"/>
  <c r="F1043" i="529"/>
  <c r="E1043" i="529"/>
  <c r="D1043" i="529"/>
  <c r="C1043" i="529"/>
  <c r="B1043" i="529"/>
  <c r="M1042" i="529"/>
  <c r="L1042" i="529"/>
  <c r="K1042" i="529"/>
  <c r="J1042" i="529"/>
  <c r="I1042" i="529"/>
  <c r="H1042" i="529"/>
  <c r="G1042" i="529"/>
  <c r="F1042" i="529"/>
  <c r="E1042" i="529"/>
  <c r="D1042" i="529"/>
  <c r="C1042" i="529"/>
  <c r="B1042" i="529"/>
  <c r="M1041" i="529"/>
  <c r="L1041" i="529"/>
  <c r="K1041" i="529"/>
  <c r="J1041" i="529"/>
  <c r="I1041" i="529"/>
  <c r="H1041" i="529"/>
  <c r="G1041" i="529"/>
  <c r="F1041" i="529"/>
  <c r="E1041" i="529"/>
  <c r="D1041" i="529"/>
  <c r="C1041" i="529"/>
  <c r="B1041" i="529"/>
  <c r="M1040" i="529"/>
  <c r="L1040" i="529"/>
  <c r="K1040" i="529"/>
  <c r="J1040" i="529"/>
  <c r="I1040" i="529"/>
  <c r="H1040" i="529"/>
  <c r="G1040" i="529"/>
  <c r="F1040" i="529"/>
  <c r="E1040" i="529"/>
  <c r="D1040" i="529"/>
  <c r="C1040" i="529"/>
  <c r="B1040" i="529"/>
  <c r="M1039" i="529"/>
  <c r="L1039" i="529"/>
  <c r="K1039" i="529"/>
  <c r="J1039" i="529"/>
  <c r="I1039" i="529"/>
  <c r="H1039" i="529"/>
  <c r="G1039" i="529"/>
  <c r="F1039" i="529"/>
  <c r="E1039" i="529"/>
  <c r="D1039" i="529"/>
  <c r="C1039" i="529"/>
  <c r="B1039" i="529"/>
  <c r="M1038" i="529"/>
  <c r="L1038" i="529"/>
  <c r="K1038" i="529"/>
  <c r="J1038" i="529"/>
  <c r="I1038" i="529"/>
  <c r="H1038" i="529"/>
  <c r="G1038" i="529"/>
  <c r="F1038" i="529"/>
  <c r="E1038" i="529"/>
  <c r="D1038" i="529"/>
  <c r="C1038" i="529"/>
  <c r="B1038" i="529"/>
  <c r="M1037" i="529"/>
  <c r="L1037" i="529"/>
  <c r="K1037" i="529"/>
  <c r="J1037" i="529"/>
  <c r="I1037" i="529"/>
  <c r="H1037" i="529"/>
  <c r="G1037" i="529"/>
  <c r="F1037" i="529"/>
  <c r="E1037" i="529"/>
  <c r="D1037" i="529"/>
  <c r="C1037" i="529"/>
  <c r="B1037" i="529"/>
  <c r="M1036" i="529"/>
  <c r="L1036" i="529"/>
  <c r="K1036" i="529"/>
  <c r="J1036" i="529"/>
  <c r="I1036" i="529"/>
  <c r="H1036" i="529"/>
  <c r="G1036" i="529"/>
  <c r="F1036" i="529"/>
  <c r="E1036" i="529"/>
  <c r="D1036" i="529"/>
  <c r="C1036" i="529"/>
  <c r="B1036" i="529"/>
  <c r="M1035" i="529"/>
  <c r="L1035" i="529"/>
  <c r="K1035" i="529"/>
  <c r="J1035" i="529"/>
  <c r="I1035" i="529"/>
  <c r="H1035" i="529"/>
  <c r="G1035" i="529"/>
  <c r="F1035" i="529"/>
  <c r="E1035" i="529"/>
  <c r="D1035" i="529"/>
  <c r="C1035" i="529"/>
  <c r="B1035" i="529"/>
  <c r="M1034" i="529"/>
  <c r="L1034" i="529"/>
  <c r="K1034" i="529"/>
  <c r="J1034" i="529"/>
  <c r="I1034" i="529"/>
  <c r="H1034" i="529"/>
  <c r="G1034" i="529"/>
  <c r="F1034" i="529"/>
  <c r="E1034" i="529"/>
  <c r="D1034" i="529"/>
  <c r="C1034" i="529"/>
  <c r="B1034" i="529"/>
  <c r="M1033" i="529"/>
  <c r="L1033" i="529"/>
  <c r="K1033" i="529"/>
  <c r="J1033" i="529"/>
  <c r="I1033" i="529"/>
  <c r="H1033" i="529"/>
  <c r="G1033" i="529"/>
  <c r="F1033" i="529"/>
  <c r="E1033" i="529"/>
  <c r="D1033" i="529"/>
  <c r="C1033" i="529"/>
  <c r="B1033" i="529"/>
  <c r="M1032" i="529"/>
  <c r="L1032" i="529"/>
  <c r="K1032" i="529"/>
  <c r="J1032" i="529"/>
  <c r="I1032" i="529"/>
  <c r="H1032" i="529"/>
  <c r="G1032" i="529"/>
  <c r="F1032" i="529"/>
  <c r="E1032" i="529"/>
  <c r="D1032" i="529"/>
  <c r="C1032" i="529"/>
  <c r="B1032" i="529"/>
  <c r="M1031" i="529"/>
  <c r="L1031" i="529"/>
  <c r="K1031" i="529"/>
  <c r="J1031" i="529"/>
  <c r="I1031" i="529"/>
  <c r="H1031" i="529"/>
  <c r="G1031" i="529"/>
  <c r="F1031" i="529"/>
  <c r="E1031" i="529"/>
  <c r="D1031" i="529"/>
  <c r="C1031" i="529"/>
  <c r="B1031" i="529"/>
  <c r="M1030" i="529"/>
  <c r="L1030" i="529"/>
  <c r="K1030" i="529"/>
  <c r="J1030" i="529"/>
  <c r="I1030" i="529"/>
  <c r="H1030" i="529"/>
  <c r="G1030" i="529"/>
  <c r="F1030" i="529"/>
  <c r="E1030" i="529"/>
  <c r="D1030" i="529"/>
  <c r="C1030" i="529"/>
  <c r="B1030" i="529"/>
  <c r="M1029" i="529"/>
  <c r="L1029" i="529"/>
  <c r="K1029" i="529"/>
  <c r="J1029" i="529"/>
  <c r="I1029" i="529"/>
  <c r="H1029" i="529"/>
  <c r="G1029" i="529"/>
  <c r="F1029" i="529"/>
  <c r="E1029" i="529"/>
  <c r="D1029" i="529"/>
  <c r="C1029" i="529"/>
  <c r="B1029" i="529"/>
  <c r="M1028" i="529"/>
  <c r="L1028" i="529"/>
  <c r="K1028" i="529"/>
  <c r="J1028" i="529"/>
  <c r="I1028" i="529"/>
  <c r="H1028" i="529"/>
  <c r="G1028" i="529"/>
  <c r="F1028" i="529"/>
  <c r="E1028" i="529"/>
  <c r="D1028" i="529"/>
  <c r="C1028" i="529"/>
  <c r="B1028" i="529"/>
  <c r="M1027" i="529"/>
  <c r="L1027" i="529"/>
  <c r="K1027" i="529"/>
  <c r="J1027" i="529"/>
  <c r="I1027" i="529"/>
  <c r="H1027" i="529"/>
  <c r="G1027" i="529"/>
  <c r="F1027" i="529"/>
  <c r="E1027" i="529"/>
  <c r="D1027" i="529"/>
  <c r="C1027" i="529"/>
  <c r="B1027" i="529"/>
  <c r="M1026" i="529"/>
  <c r="L1026" i="529"/>
  <c r="K1026" i="529"/>
  <c r="J1026" i="529"/>
  <c r="I1026" i="529"/>
  <c r="H1026" i="529"/>
  <c r="G1026" i="529"/>
  <c r="F1026" i="529"/>
  <c r="E1026" i="529"/>
  <c r="D1026" i="529"/>
  <c r="C1026" i="529"/>
  <c r="B1026" i="529"/>
  <c r="M1025" i="529"/>
  <c r="L1025" i="529"/>
  <c r="K1025" i="529"/>
  <c r="J1025" i="529"/>
  <c r="I1025" i="529"/>
  <c r="H1025" i="529"/>
  <c r="G1025" i="529"/>
  <c r="F1025" i="529"/>
  <c r="E1025" i="529"/>
  <c r="D1025" i="529"/>
  <c r="C1025" i="529"/>
  <c r="B1025" i="529"/>
  <c r="M1024" i="529"/>
  <c r="L1024" i="529"/>
  <c r="K1024" i="529"/>
  <c r="J1024" i="529"/>
  <c r="I1024" i="529"/>
  <c r="H1024" i="529"/>
  <c r="G1024" i="529"/>
  <c r="F1024" i="529"/>
  <c r="E1024" i="529"/>
  <c r="D1024" i="529"/>
  <c r="C1024" i="529"/>
  <c r="B1024" i="529"/>
  <c r="M1023" i="529"/>
  <c r="L1023" i="529"/>
  <c r="K1023" i="529"/>
  <c r="J1023" i="529"/>
  <c r="I1023" i="529"/>
  <c r="H1023" i="529"/>
  <c r="G1023" i="529"/>
  <c r="F1023" i="529"/>
  <c r="E1023" i="529"/>
  <c r="D1023" i="529"/>
  <c r="C1023" i="529"/>
  <c r="B1023" i="529"/>
  <c r="M1022" i="529"/>
  <c r="L1022" i="529"/>
  <c r="K1022" i="529"/>
  <c r="J1022" i="529"/>
  <c r="I1022" i="529"/>
  <c r="H1022" i="529"/>
  <c r="G1022" i="529"/>
  <c r="F1022" i="529"/>
  <c r="E1022" i="529"/>
  <c r="D1022" i="529"/>
  <c r="C1022" i="529"/>
  <c r="B1022" i="529"/>
  <c r="M1021" i="529"/>
  <c r="L1021" i="529"/>
  <c r="K1021" i="529"/>
  <c r="J1021" i="529"/>
  <c r="I1021" i="529"/>
  <c r="H1021" i="529"/>
  <c r="G1021" i="529"/>
  <c r="F1021" i="529"/>
  <c r="E1021" i="529"/>
  <c r="D1021" i="529"/>
  <c r="C1021" i="529"/>
  <c r="B1021" i="529"/>
  <c r="M1020" i="529"/>
  <c r="L1020" i="529"/>
  <c r="K1020" i="529"/>
  <c r="J1020" i="529"/>
  <c r="I1020" i="529"/>
  <c r="H1020" i="529"/>
  <c r="G1020" i="529"/>
  <c r="F1020" i="529"/>
  <c r="E1020" i="529"/>
  <c r="D1020" i="529"/>
  <c r="C1020" i="529"/>
  <c r="B1020" i="529"/>
  <c r="M1019" i="529"/>
  <c r="L1019" i="529"/>
  <c r="K1019" i="529"/>
  <c r="J1019" i="529"/>
  <c r="I1019" i="529"/>
  <c r="H1019" i="529"/>
  <c r="G1019" i="529"/>
  <c r="F1019" i="529"/>
  <c r="E1019" i="529"/>
  <c r="D1019" i="529"/>
  <c r="C1019" i="529"/>
  <c r="B1019" i="529"/>
  <c r="M1018" i="529"/>
  <c r="L1018" i="529"/>
  <c r="K1018" i="529"/>
  <c r="J1018" i="529"/>
  <c r="I1018" i="529"/>
  <c r="H1018" i="529"/>
  <c r="G1018" i="529"/>
  <c r="F1018" i="529"/>
  <c r="E1018" i="529"/>
  <c r="D1018" i="529"/>
  <c r="C1018" i="529"/>
  <c r="B1018" i="529"/>
  <c r="M1017" i="529"/>
  <c r="L1017" i="529"/>
  <c r="K1017" i="529"/>
  <c r="J1017" i="529"/>
  <c r="I1017" i="529"/>
  <c r="H1017" i="529"/>
  <c r="G1017" i="529"/>
  <c r="F1017" i="529"/>
  <c r="E1017" i="529"/>
  <c r="D1017" i="529"/>
  <c r="C1017" i="529"/>
  <c r="B1017" i="529"/>
  <c r="M1016" i="529"/>
  <c r="L1016" i="529"/>
  <c r="K1016" i="529"/>
  <c r="J1016" i="529"/>
  <c r="I1016" i="529"/>
  <c r="H1016" i="529"/>
  <c r="G1016" i="529"/>
  <c r="F1016" i="529"/>
  <c r="E1016" i="529"/>
  <c r="D1016" i="529"/>
  <c r="C1016" i="529"/>
  <c r="B1016" i="529"/>
  <c r="M1015" i="529"/>
  <c r="L1015" i="529"/>
  <c r="K1015" i="529"/>
  <c r="J1015" i="529"/>
  <c r="I1015" i="529"/>
  <c r="H1015" i="529"/>
  <c r="G1015" i="529"/>
  <c r="F1015" i="529"/>
  <c r="E1015" i="529"/>
  <c r="D1015" i="529"/>
  <c r="C1015" i="529"/>
  <c r="B1015" i="529"/>
  <c r="M1014" i="529"/>
  <c r="L1014" i="529"/>
  <c r="K1014" i="529"/>
  <c r="J1014" i="529"/>
  <c r="I1014" i="529"/>
  <c r="H1014" i="529"/>
  <c r="G1014" i="529"/>
  <c r="F1014" i="529"/>
  <c r="E1014" i="529"/>
  <c r="D1014" i="529"/>
  <c r="C1014" i="529"/>
  <c r="B1014" i="529"/>
  <c r="M1013" i="529"/>
  <c r="L1013" i="529"/>
  <c r="K1013" i="529"/>
  <c r="J1013" i="529"/>
  <c r="I1013" i="529"/>
  <c r="H1013" i="529"/>
  <c r="G1013" i="529"/>
  <c r="F1013" i="529"/>
  <c r="E1013" i="529"/>
  <c r="D1013" i="529"/>
  <c r="C1013" i="529"/>
  <c r="B1013" i="529"/>
  <c r="M1012" i="529"/>
  <c r="L1012" i="529"/>
  <c r="K1012" i="529"/>
  <c r="J1012" i="529"/>
  <c r="I1012" i="529"/>
  <c r="H1012" i="529"/>
  <c r="G1012" i="529"/>
  <c r="F1012" i="529"/>
  <c r="E1012" i="529"/>
  <c r="D1012" i="529"/>
  <c r="C1012" i="529"/>
  <c r="B1012" i="529"/>
  <c r="M1011" i="529"/>
  <c r="L1011" i="529"/>
  <c r="K1011" i="529"/>
  <c r="J1011" i="529"/>
  <c r="I1011" i="529"/>
  <c r="H1011" i="529"/>
  <c r="G1011" i="529"/>
  <c r="F1011" i="529"/>
  <c r="E1011" i="529"/>
  <c r="D1011" i="529"/>
  <c r="C1011" i="529"/>
  <c r="B1011" i="529"/>
  <c r="M1010" i="529"/>
  <c r="L1010" i="529"/>
  <c r="K1010" i="529"/>
  <c r="J1010" i="529"/>
  <c r="I1010" i="529"/>
  <c r="H1010" i="529"/>
  <c r="G1010" i="529"/>
  <c r="F1010" i="529"/>
  <c r="E1010" i="529"/>
  <c r="D1010" i="529"/>
  <c r="C1010" i="529"/>
  <c r="B1010" i="529"/>
  <c r="M1009" i="529"/>
  <c r="L1009" i="529"/>
  <c r="K1009" i="529"/>
  <c r="J1009" i="529"/>
  <c r="I1009" i="529"/>
  <c r="H1009" i="529"/>
  <c r="G1009" i="529"/>
  <c r="F1009" i="529"/>
  <c r="E1009" i="529"/>
  <c r="D1009" i="529"/>
  <c r="C1009" i="529"/>
  <c r="B1009" i="529"/>
  <c r="M1008" i="529"/>
  <c r="L1008" i="529"/>
  <c r="K1008" i="529"/>
  <c r="J1008" i="529"/>
  <c r="I1008" i="529"/>
  <c r="H1008" i="529"/>
  <c r="G1008" i="529"/>
  <c r="F1008" i="529"/>
  <c r="E1008" i="529"/>
  <c r="D1008" i="529"/>
  <c r="C1008" i="529"/>
  <c r="B1008" i="529"/>
  <c r="M1007" i="529"/>
  <c r="L1007" i="529"/>
  <c r="K1007" i="529"/>
  <c r="J1007" i="529"/>
  <c r="I1007" i="529"/>
  <c r="H1007" i="529"/>
  <c r="G1007" i="529"/>
  <c r="F1007" i="529"/>
  <c r="E1007" i="529"/>
  <c r="D1007" i="529"/>
  <c r="C1007" i="529"/>
  <c r="B1007" i="529"/>
  <c r="M1006" i="529"/>
  <c r="L1006" i="529"/>
  <c r="K1006" i="529"/>
  <c r="J1006" i="529"/>
  <c r="I1006" i="529"/>
  <c r="H1006" i="529"/>
  <c r="G1006" i="529"/>
  <c r="F1006" i="529"/>
  <c r="E1006" i="529"/>
  <c r="D1006" i="529"/>
  <c r="C1006" i="529"/>
  <c r="B1006" i="529"/>
  <c r="M1005" i="529"/>
  <c r="L1005" i="529"/>
  <c r="K1005" i="529"/>
  <c r="J1005" i="529"/>
  <c r="I1005" i="529"/>
  <c r="H1005" i="529"/>
  <c r="G1005" i="529"/>
  <c r="F1005" i="529"/>
  <c r="E1005" i="529"/>
  <c r="D1005" i="529"/>
  <c r="C1005" i="529"/>
  <c r="B1005" i="529"/>
  <c r="M1004" i="529"/>
  <c r="L1004" i="529"/>
  <c r="K1004" i="529"/>
  <c r="J1004" i="529"/>
  <c r="I1004" i="529"/>
  <c r="H1004" i="529"/>
  <c r="G1004" i="529"/>
  <c r="F1004" i="529"/>
  <c r="E1004" i="529"/>
  <c r="D1004" i="529"/>
  <c r="C1004" i="529"/>
  <c r="B1004" i="529"/>
  <c r="M1003" i="529"/>
  <c r="L1003" i="529"/>
  <c r="K1003" i="529"/>
  <c r="J1003" i="529"/>
  <c r="I1003" i="529"/>
  <c r="H1003" i="529"/>
  <c r="G1003" i="529"/>
  <c r="F1003" i="529"/>
  <c r="E1003" i="529"/>
  <c r="D1003" i="529"/>
  <c r="C1003" i="529"/>
  <c r="B1003" i="529"/>
  <c r="M1002" i="529"/>
  <c r="L1002" i="529"/>
  <c r="K1002" i="529"/>
  <c r="J1002" i="529"/>
  <c r="I1002" i="529"/>
  <c r="H1002" i="529"/>
  <c r="G1002" i="529"/>
  <c r="F1002" i="529"/>
  <c r="E1002" i="529"/>
  <c r="D1002" i="529"/>
  <c r="C1002" i="529"/>
  <c r="B1002" i="529"/>
  <c r="M1001" i="529"/>
  <c r="L1001" i="529"/>
  <c r="K1001" i="529"/>
  <c r="J1001" i="529"/>
  <c r="I1001" i="529"/>
  <c r="H1001" i="529"/>
  <c r="G1001" i="529"/>
  <c r="F1001" i="529"/>
  <c r="E1001" i="529"/>
  <c r="D1001" i="529"/>
  <c r="C1001" i="529"/>
  <c r="B1001" i="529"/>
  <c r="M1000" i="529"/>
  <c r="L1000" i="529"/>
  <c r="K1000" i="529"/>
  <c r="J1000" i="529"/>
  <c r="I1000" i="529"/>
  <c r="H1000" i="529"/>
  <c r="G1000" i="529"/>
  <c r="F1000" i="529"/>
  <c r="E1000" i="529"/>
  <c r="D1000" i="529"/>
  <c r="C1000" i="529"/>
  <c r="B1000" i="529"/>
  <c r="M999" i="529"/>
  <c r="L999" i="529"/>
  <c r="K999" i="529"/>
  <c r="J999" i="529"/>
  <c r="I999" i="529"/>
  <c r="H999" i="529"/>
  <c r="G999" i="529"/>
  <c r="F999" i="529"/>
  <c r="E999" i="529"/>
  <c r="D999" i="529"/>
  <c r="C999" i="529"/>
  <c r="B999" i="529"/>
  <c r="M998" i="529"/>
  <c r="L998" i="529"/>
  <c r="K998" i="529"/>
  <c r="J998" i="529"/>
  <c r="I998" i="529"/>
  <c r="H998" i="529"/>
  <c r="G998" i="529"/>
  <c r="F998" i="529"/>
  <c r="E998" i="529"/>
  <c r="D998" i="529"/>
  <c r="C998" i="529"/>
  <c r="B998" i="529"/>
  <c r="M997" i="529"/>
  <c r="L997" i="529"/>
  <c r="K997" i="529"/>
  <c r="J997" i="529"/>
  <c r="I997" i="529"/>
  <c r="H997" i="529"/>
  <c r="G997" i="529"/>
  <c r="F997" i="529"/>
  <c r="E997" i="529"/>
  <c r="D997" i="529"/>
  <c r="C997" i="529"/>
  <c r="B997" i="529"/>
  <c r="M996" i="529"/>
  <c r="L996" i="529"/>
  <c r="K996" i="529"/>
  <c r="J996" i="529"/>
  <c r="I996" i="529"/>
  <c r="H996" i="529"/>
  <c r="G996" i="529"/>
  <c r="F996" i="529"/>
  <c r="E996" i="529"/>
  <c r="D996" i="529"/>
  <c r="C996" i="529"/>
  <c r="B996" i="529"/>
  <c r="M995" i="529"/>
  <c r="L995" i="529"/>
  <c r="K995" i="529"/>
  <c r="J995" i="529"/>
  <c r="I995" i="529"/>
  <c r="H995" i="529"/>
  <c r="G995" i="529"/>
  <c r="F995" i="529"/>
  <c r="E995" i="529"/>
  <c r="D995" i="529"/>
  <c r="C995" i="529"/>
  <c r="B995" i="529"/>
  <c r="M994" i="529"/>
  <c r="L994" i="529"/>
  <c r="K994" i="529"/>
  <c r="J994" i="529"/>
  <c r="I994" i="529"/>
  <c r="H994" i="529"/>
  <c r="G994" i="529"/>
  <c r="F994" i="529"/>
  <c r="E994" i="529"/>
  <c r="D994" i="529"/>
  <c r="C994" i="529"/>
  <c r="B994" i="529"/>
  <c r="M993" i="529"/>
  <c r="L993" i="529"/>
  <c r="K993" i="529"/>
  <c r="J993" i="529"/>
  <c r="I993" i="529"/>
  <c r="H993" i="529"/>
  <c r="G993" i="529"/>
  <c r="F993" i="529"/>
  <c r="E993" i="529"/>
  <c r="D993" i="529"/>
  <c r="C993" i="529"/>
  <c r="B993" i="529"/>
  <c r="M992" i="529"/>
  <c r="L992" i="529"/>
  <c r="K992" i="529"/>
  <c r="J992" i="529"/>
  <c r="I992" i="529"/>
  <c r="H992" i="529"/>
  <c r="G992" i="529"/>
  <c r="F992" i="529"/>
  <c r="E992" i="529"/>
  <c r="D992" i="529"/>
  <c r="C992" i="529"/>
  <c r="B992" i="529"/>
  <c r="M991" i="529"/>
  <c r="L991" i="529"/>
  <c r="K991" i="529"/>
  <c r="J991" i="529"/>
  <c r="I991" i="529"/>
  <c r="H991" i="529"/>
  <c r="G991" i="529"/>
  <c r="F991" i="529"/>
  <c r="E991" i="529"/>
  <c r="D991" i="529"/>
  <c r="C991" i="529"/>
  <c r="B991" i="529"/>
  <c r="M990" i="529"/>
  <c r="L990" i="529"/>
  <c r="K990" i="529"/>
  <c r="J990" i="529"/>
  <c r="I990" i="529"/>
  <c r="H990" i="529"/>
  <c r="G990" i="529"/>
  <c r="F990" i="529"/>
  <c r="E990" i="529"/>
  <c r="D990" i="529"/>
  <c r="C990" i="529"/>
  <c r="B990" i="529"/>
  <c r="M989" i="529"/>
  <c r="L989" i="529"/>
  <c r="K989" i="529"/>
  <c r="J989" i="529"/>
  <c r="I989" i="529"/>
  <c r="H989" i="529"/>
  <c r="G989" i="529"/>
  <c r="F989" i="529"/>
  <c r="E989" i="529"/>
  <c r="D989" i="529"/>
  <c r="C989" i="529"/>
  <c r="B989" i="529"/>
  <c r="M988" i="529"/>
  <c r="L988" i="529"/>
  <c r="K988" i="529"/>
  <c r="J988" i="529"/>
  <c r="I988" i="529"/>
  <c r="H988" i="529"/>
  <c r="G988" i="529"/>
  <c r="F988" i="529"/>
  <c r="E988" i="529"/>
  <c r="D988" i="529"/>
  <c r="C988" i="529"/>
  <c r="B988" i="529"/>
  <c r="M987" i="529"/>
  <c r="L987" i="529"/>
  <c r="K987" i="529"/>
  <c r="J987" i="529"/>
  <c r="I987" i="529"/>
  <c r="H987" i="529"/>
  <c r="G987" i="529"/>
  <c r="F987" i="529"/>
  <c r="E987" i="529"/>
  <c r="D987" i="529"/>
  <c r="C987" i="529"/>
  <c r="B987" i="529"/>
  <c r="M986" i="529"/>
  <c r="L986" i="529"/>
  <c r="K986" i="529"/>
  <c r="J986" i="529"/>
  <c r="I986" i="529"/>
  <c r="H986" i="529"/>
  <c r="G986" i="529"/>
  <c r="F986" i="529"/>
  <c r="E986" i="529"/>
  <c r="D986" i="529"/>
  <c r="C986" i="529"/>
  <c r="B986" i="529"/>
  <c r="M985" i="529"/>
  <c r="L985" i="529"/>
  <c r="K985" i="529"/>
  <c r="J985" i="529"/>
  <c r="I985" i="529"/>
  <c r="H985" i="529"/>
  <c r="G985" i="529"/>
  <c r="F985" i="529"/>
  <c r="E985" i="529"/>
  <c r="D985" i="529"/>
  <c r="C985" i="529"/>
  <c r="B985" i="529"/>
  <c r="M984" i="529"/>
  <c r="L984" i="529"/>
  <c r="K984" i="529"/>
  <c r="J984" i="529"/>
  <c r="I984" i="529"/>
  <c r="H984" i="529"/>
  <c r="G984" i="529"/>
  <c r="F984" i="529"/>
  <c r="E984" i="529"/>
  <c r="D984" i="529"/>
  <c r="C984" i="529"/>
  <c r="B984" i="529"/>
  <c r="M983" i="529"/>
  <c r="L983" i="529"/>
  <c r="K983" i="529"/>
  <c r="J983" i="529"/>
  <c r="I983" i="529"/>
  <c r="H983" i="529"/>
  <c r="G983" i="529"/>
  <c r="F983" i="529"/>
  <c r="E983" i="529"/>
  <c r="D983" i="529"/>
  <c r="C983" i="529"/>
  <c r="B983" i="529"/>
  <c r="M982" i="529"/>
  <c r="L982" i="529"/>
  <c r="K982" i="529"/>
  <c r="J982" i="529"/>
  <c r="I982" i="529"/>
  <c r="H982" i="529"/>
  <c r="G982" i="529"/>
  <c r="F982" i="529"/>
  <c r="E982" i="529"/>
  <c r="D982" i="529"/>
  <c r="C982" i="529"/>
  <c r="B982" i="529"/>
  <c r="M981" i="529"/>
  <c r="L981" i="529"/>
  <c r="K981" i="529"/>
  <c r="J981" i="529"/>
  <c r="I981" i="529"/>
  <c r="H981" i="529"/>
  <c r="G981" i="529"/>
  <c r="F981" i="529"/>
  <c r="E981" i="529"/>
  <c r="D981" i="529"/>
  <c r="C981" i="529"/>
  <c r="B981" i="529"/>
  <c r="M980" i="529"/>
  <c r="L980" i="529"/>
  <c r="K980" i="529"/>
  <c r="J980" i="529"/>
  <c r="I980" i="529"/>
  <c r="H980" i="529"/>
  <c r="G980" i="529"/>
  <c r="F980" i="529"/>
  <c r="E980" i="529"/>
  <c r="D980" i="529"/>
  <c r="C980" i="529"/>
  <c r="B980" i="529"/>
  <c r="M979" i="529"/>
  <c r="L979" i="529"/>
  <c r="K979" i="529"/>
  <c r="J979" i="529"/>
  <c r="I979" i="529"/>
  <c r="H979" i="529"/>
  <c r="G979" i="529"/>
  <c r="F979" i="529"/>
  <c r="E979" i="529"/>
  <c r="D979" i="529"/>
  <c r="C979" i="529"/>
  <c r="B979" i="529"/>
  <c r="M978" i="529"/>
  <c r="L978" i="529"/>
  <c r="K978" i="529"/>
  <c r="J978" i="529"/>
  <c r="I978" i="529"/>
  <c r="H978" i="529"/>
  <c r="G978" i="529"/>
  <c r="F978" i="529"/>
  <c r="E978" i="529"/>
  <c r="D978" i="529"/>
  <c r="C978" i="529"/>
  <c r="B978" i="529"/>
  <c r="M977" i="529"/>
  <c r="L977" i="529"/>
  <c r="K977" i="529"/>
  <c r="J977" i="529"/>
  <c r="I977" i="529"/>
  <c r="H977" i="529"/>
  <c r="G977" i="529"/>
  <c r="F977" i="529"/>
  <c r="E977" i="529"/>
  <c r="D977" i="529"/>
  <c r="C977" i="529"/>
  <c r="B977" i="529"/>
  <c r="M976" i="529"/>
  <c r="L976" i="529"/>
  <c r="K976" i="529"/>
  <c r="J976" i="529"/>
  <c r="I976" i="529"/>
  <c r="H976" i="529"/>
  <c r="G976" i="529"/>
  <c r="F976" i="529"/>
  <c r="E976" i="529"/>
  <c r="D976" i="529"/>
  <c r="C976" i="529"/>
  <c r="B976" i="529"/>
  <c r="M975" i="529"/>
  <c r="L975" i="529"/>
  <c r="K975" i="529"/>
  <c r="J975" i="529"/>
  <c r="I975" i="529"/>
  <c r="H975" i="529"/>
  <c r="G975" i="529"/>
  <c r="F975" i="529"/>
  <c r="E975" i="529"/>
  <c r="D975" i="529"/>
  <c r="C975" i="529"/>
  <c r="B975" i="529"/>
  <c r="M974" i="529"/>
  <c r="L974" i="529"/>
  <c r="K974" i="529"/>
  <c r="J974" i="529"/>
  <c r="I974" i="529"/>
  <c r="H974" i="529"/>
  <c r="G974" i="529"/>
  <c r="F974" i="529"/>
  <c r="E974" i="529"/>
  <c r="D974" i="529"/>
  <c r="C974" i="529"/>
  <c r="B974" i="529"/>
  <c r="M973" i="529"/>
  <c r="L973" i="529"/>
  <c r="K973" i="529"/>
  <c r="J973" i="529"/>
  <c r="I973" i="529"/>
  <c r="H973" i="529"/>
  <c r="G973" i="529"/>
  <c r="F973" i="529"/>
  <c r="E973" i="529"/>
  <c r="D973" i="529"/>
  <c r="C973" i="529"/>
  <c r="B973" i="529"/>
  <c r="M972" i="529"/>
  <c r="L972" i="529"/>
  <c r="K972" i="529"/>
  <c r="J972" i="529"/>
  <c r="I972" i="529"/>
  <c r="H972" i="529"/>
  <c r="G972" i="529"/>
  <c r="F972" i="529"/>
  <c r="E972" i="529"/>
  <c r="D972" i="529"/>
  <c r="C972" i="529"/>
  <c r="B972" i="529"/>
  <c r="M971" i="529"/>
  <c r="L971" i="529"/>
  <c r="K971" i="529"/>
  <c r="J971" i="529"/>
  <c r="I971" i="529"/>
  <c r="H971" i="529"/>
  <c r="G971" i="529"/>
  <c r="F971" i="529"/>
  <c r="E971" i="529"/>
  <c r="D971" i="529"/>
  <c r="C971" i="529"/>
  <c r="B971" i="529"/>
  <c r="M970" i="529"/>
  <c r="L970" i="529"/>
  <c r="K970" i="529"/>
  <c r="J970" i="529"/>
  <c r="I970" i="529"/>
  <c r="H970" i="529"/>
  <c r="G970" i="529"/>
  <c r="F970" i="529"/>
  <c r="E970" i="529"/>
  <c r="D970" i="529"/>
  <c r="C970" i="529"/>
  <c r="B970" i="529"/>
  <c r="M969" i="529"/>
  <c r="L969" i="529"/>
  <c r="K969" i="529"/>
  <c r="J969" i="529"/>
  <c r="I969" i="529"/>
  <c r="H969" i="529"/>
  <c r="G969" i="529"/>
  <c r="F969" i="529"/>
  <c r="E969" i="529"/>
  <c r="D969" i="529"/>
  <c r="C969" i="529"/>
  <c r="B969" i="529"/>
  <c r="M968" i="529"/>
  <c r="L968" i="529"/>
  <c r="K968" i="529"/>
  <c r="J968" i="529"/>
  <c r="I968" i="529"/>
  <c r="H968" i="529"/>
  <c r="G968" i="529"/>
  <c r="F968" i="529"/>
  <c r="E968" i="529"/>
  <c r="D968" i="529"/>
  <c r="C968" i="529"/>
  <c r="B968" i="529"/>
  <c r="M967" i="529"/>
  <c r="L967" i="529"/>
  <c r="K967" i="529"/>
  <c r="J967" i="529"/>
  <c r="I967" i="529"/>
  <c r="H967" i="529"/>
  <c r="G967" i="529"/>
  <c r="F967" i="529"/>
  <c r="E967" i="529"/>
  <c r="D967" i="529"/>
  <c r="C967" i="529"/>
  <c r="B967" i="529"/>
  <c r="M966" i="529"/>
  <c r="L966" i="529"/>
  <c r="K966" i="529"/>
  <c r="J966" i="529"/>
  <c r="I966" i="529"/>
  <c r="H966" i="529"/>
  <c r="G966" i="529"/>
  <c r="F966" i="529"/>
  <c r="E966" i="529"/>
  <c r="D966" i="529"/>
  <c r="C966" i="529"/>
  <c r="B966" i="529"/>
  <c r="M965" i="529"/>
  <c r="L965" i="529"/>
  <c r="K965" i="529"/>
  <c r="J965" i="529"/>
  <c r="I965" i="529"/>
  <c r="H965" i="529"/>
  <c r="G965" i="529"/>
  <c r="F965" i="529"/>
  <c r="E965" i="529"/>
  <c r="D965" i="529"/>
  <c r="C965" i="529"/>
  <c r="B965" i="529"/>
  <c r="M964" i="529"/>
  <c r="L964" i="529"/>
  <c r="K964" i="529"/>
  <c r="J964" i="529"/>
  <c r="I964" i="529"/>
  <c r="H964" i="529"/>
  <c r="G964" i="529"/>
  <c r="F964" i="529"/>
  <c r="E964" i="529"/>
  <c r="D964" i="529"/>
  <c r="C964" i="529"/>
  <c r="B964" i="529"/>
  <c r="M963" i="529"/>
  <c r="L963" i="529"/>
  <c r="K963" i="529"/>
  <c r="J963" i="529"/>
  <c r="I963" i="529"/>
  <c r="H963" i="529"/>
  <c r="G963" i="529"/>
  <c r="F963" i="529"/>
  <c r="E963" i="529"/>
  <c r="D963" i="529"/>
  <c r="C963" i="529"/>
  <c r="B963" i="529"/>
  <c r="M962" i="529"/>
  <c r="L962" i="529"/>
  <c r="K962" i="529"/>
  <c r="J962" i="529"/>
  <c r="I962" i="529"/>
  <c r="H962" i="529"/>
  <c r="G962" i="529"/>
  <c r="F962" i="529"/>
  <c r="E962" i="529"/>
  <c r="D962" i="529"/>
  <c r="C962" i="529"/>
  <c r="B962" i="529"/>
  <c r="M961" i="529"/>
  <c r="L961" i="529"/>
  <c r="K961" i="529"/>
  <c r="J961" i="529"/>
  <c r="I961" i="529"/>
  <c r="H961" i="529"/>
  <c r="G961" i="529"/>
  <c r="F961" i="529"/>
  <c r="E961" i="529"/>
  <c r="D961" i="529"/>
  <c r="C961" i="529"/>
  <c r="B961" i="529"/>
  <c r="M960" i="529"/>
  <c r="L960" i="529"/>
  <c r="K960" i="529"/>
  <c r="J960" i="529"/>
  <c r="I960" i="529"/>
  <c r="H960" i="529"/>
  <c r="G960" i="529"/>
  <c r="F960" i="529"/>
  <c r="E960" i="529"/>
  <c r="D960" i="529"/>
  <c r="C960" i="529"/>
  <c r="B960" i="529"/>
  <c r="M959" i="529"/>
  <c r="L959" i="529"/>
  <c r="K959" i="529"/>
  <c r="J959" i="529"/>
  <c r="I959" i="529"/>
  <c r="H959" i="529"/>
  <c r="G959" i="529"/>
  <c r="F959" i="529"/>
  <c r="E959" i="529"/>
  <c r="D959" i="529"/>
  <c r="C959" i="529"/>
  <c r="B959" i="529"/>
  <c r="M958" i="529"/>
  <c r="L958" i="529"/>
  <c r="K958" i="529"/>
  <c r="J958" i="529"/>
  <c r="I958" i="529"/>
  <c r="H958" i="529"/>
  <c r="G958" i="529"/>
  <c r="F958" i="529"/>
  <c r="E958" i="529"/>
  <c r="D958" i="529"/>
  <c r="C958" i="529"/>
  <c r="B958" i="529"/>
  <c r="M957" i="529"/>
  <c r="L957" i="529"/>
  <c r="K957" i="529"/>
  <c r="J957" i="529"/>
  <c r="I957" i="529"/>
  <c r="H957" i="529"/>
  <c r="G957" i="529"/>
  <c r="F957" i="529"/>
  <c r="E957" i="529"/>
  <c r="D957" i="529"/>
  <c r="C957" i="529"/>
  <c r="B957" i="529"/>
  <c r="M956" i="529"/>
  <c r="L956" i="529"/>
  <c r="K956" i="529"/>
  <c r="J956" i="529"/>
  <c r="I956" i="529"/>
  <c r="H956" i="529"/>
  <c r="G956" i="529"/>
  <c r="F956" i="529"/>
  <c r="E956" i="529"/>
  <c r="D956" i="529"/>
  <c r="C956" i="529"/>
  <c r="B956" i="529"/>
  <c r="M955" i="529"/>
  <c r="L955" i="529"/>
  <c r="K955" i="529"/>
  <c r="J955" i="529"/>
  <c r="I955" i="529"/>
  <c r="H955" i="529"/>
  <c r="G955" i="529"/>
  <c r="F955" i="529"/>
  <c r="E955" i="529"/>
  <c r="D955" i="529"/>
  <c r="C955" i="529"/>
  <c r="B955" i="529"/>
  <c r="M954" i="529"/>
  <c r="L954" i="529"/>
  <c r="K954" i="529"/>
  <c r="J954" i="529"/>
  <c r="I954" i="529"/>
  <c r="H954" i="529"/>
  <c r="G954" i="529"/>
  <c r="F954" i="529"/>
  <c r="E954" i="529"/>
  <c r="D954" i="529"/>
  <c r="C954" i="529"/>
  <c r="B954" i="529"/>
  <c r="M953" i="529"/>
  <c r="L953" i="529"/>
  <c r="K953" i="529"/>
  <c r="J953" i="529"/>
  <c r="I953" i="529"/>
  <c r="H953" i="529"/>
  <c r="G953" i="529"/>
  <c r="F953" i="529"/>
  <c r="E953" i="529"/>
  <c r="D953" i="529"/>
  <c r="C953" i="529"/>
  <c r="B953" i="529"/>
  <c r="M952" i="529"/>
  <c r="L952" i="529"/>
  <c r="K952" i="529"/>
  <c r="J952" i="529"/>
  <c r="I952" i="529"/>
  <c r="H952" i="529"/>
  <c r="G952" i="529"/>
  <c r="F952" i="529"/>
  <c r="E952" i="529"/>
  <c r="D952" i="529"/>
  <c r="C952" i="529"/>
  <c r="B952" i="529"/>
  <c r="M951" i="529"/>
  <c r="L951" i="529"/>
  <c r="K951" i="529"/>
  <c r="J951" i="529"/>
  <c r="I951" i="529"/>
  <c r="H951" i="529"/>
  <c r="G951" i="529"/>
  <c r="F951" i="529"/>
  <c r="E951" i="529"/>
  <c r="D951" i="529"/>
  <c r="C951" i="529"/>
  <c r="B951" i="529"/>
  <c r="M950" i="529"/>
  <c r="L950" i="529"/>
  <c r="K950" i="529"/>
  <c r="J950" i="529"/>
  <c r="I950" i="529"/>
  <c r="H950" i="529"/>
  <c r="G950" i="529"/>
  <c r="F950" i="529"/>
  <c r="E950" i="529"/>
  <c r="D950" i="529"/>
  <c r="C950" i="529"/>
  <c r="B950" i="529"/>
  <c r="M949" i="529"/>
  <c r="L949" i="529"/>
  <c r="K949" i="529"/>
  <c r="J949" i="529"/>
  <c r="I949" i="529"/>
  <c r="H949" i="529"/>
  <c r="G949" i="529"/>
  <c r="F949" i="529"/>
  <c r="E949" i="529"/>
  <c r="D949" i="529"/>
  <c r="C949" i="529"/>
  <c r="B949" i="529"/>
  <c r="M948" i="529"/>
  <c r="L948" i="529"/>
  <c r="K948" i="529"/>
  <c r="J948" i="529"/>
  <c r="I948" i="529"/>
  <c r="H948" i="529"/>
  <c r="G948" i="529"/>
  <c r="F948" i="529"/>
  <c r="E948" i="529"/>
  <c r="D948" i="529"/>
  <c r="C948" i="529"/>
  <c r="B948" i="529"/>
  <c r="M947" i="529"/>
  <c r="L947" i="529"/>
  <c r="K947" i="529"/>
  <c r="J947" i="529"/>
  <c r="I947" i="529"/>
  <c r="H947" i="529"/>
  <c r="G947" i="529"/>
  <c r="F947" i="529"/>
  <c r="E947" i="529"/>
  <c r="D947" i="529"/>
  <c r="C947" i="529"/>
  <c r="B947" i="529"/>
  <c r="M946" i="529"/>
  <c r="L946" i="529"/>
  <c r="K946" i="529"/>
  <c r="J946" i="529"/>
  <c r="I946" i="529"/>
  <c r="H946" i="529"/>
  <c r="G946" i="529"/>
  <c r="F946" i="529"/>
  <c r="E946" i="529"/>
  <c r="D946" i="529"/>
  <c r="C946" i="529"/>
  <c r="B946" i="529"/>
  <c r="M945" i="529"/>
  <c r="L945" i="529"/>
  <c r="K945" i="529"/>
  <c r="J945" i="529"/>
  <c r="I945" i="529"/>
  <c r="H945" i="529"/>
  <c r="G945" i="529"/>
  <c r="F945" i="529"/>
  <c r="E945" i="529"/>
  <c r="D945" i="529"/>
  <c r="C945" i="529"/>
  <c r="B945" i="529"/>
  <c r="M944" i="529"/>
  <c r="L944" i="529"/>
  <c r="K944" i="529"/>
  <c r="J944" i="529"/>
  <c r="I944" i="529"/>
  <c r="H944" i="529"/>
  <c r="G944" i="529"/>
  <c r="F944" i="529"/>
  <c r="E944" i="529"/>
  <c r="D944" i="529"/>
  <c r="C944" i="529"/>
  <c r="B944" i="529"/>
  <c r="M943" i="529"/>
  <c r="L943" i="529"/>
  <c r="K943" i="529"/>
  <c r="J943" i="529"/>
  <c r="I943" i="529"/>
  <c r="H943" i="529"/>
  <c r="G943" i="529"/>
  <c r="F943" i="529"/>
  <c r="E943" i="529"/>
  <c r="D943" i="529"/>
  <c r="C943" i="529"/>
  <c r="B943" i="529"/>
  <c r="M942" i="529"/>
  <c r="L942" i="529"/>
  <c r="K942" i="529"/>
  <c r="J942" i="529"/>
  <c r="I942" i="529"/>
  <c r="H942" i="529"/>
  <c r="G942" i="529"/>
  <c r="F942" i="529"/>
  <c r="E942" i="529"/>
  <c r="D942" i="529"/>
  <c r="C942" i="529"/>
  <c r="B942" i="529"/>
  <c r="M941" i="529"/>
  <c r="L941" i="529"/>
  <c r="K941" i="529"/>
  <c r="J941" i="529"/>
  <c r="I941" i="529"/>
  <c r="H941" i="529"/>
  <c r="G941" i="529"/>
  <c r="F941" i="529"/>
  <c r="E941" i="529"/>
  <c r="D941" i="529"/>
  <c r="C941" i="529"/>
  <c r="B941" i="529"/>
  <c r="M940" i="529"/>
  <c r="L940" i="529"/>
  <c r="K940" i="529"/>
  <c r="J940" i="529"/>
  <c r="I940" i="529"/>
  <c r="H940" i="529"/>
  <c r="G940" i="529"/>
  <c r="F940" i="529"/>
  <c r="E940" i="529"/>
  <c r="D940" i="529"/>
  <c r="C940" i="529"/>
  <c r="B940" i="529"/>
  <c r="M939" i="529"/>
  <c r="L939" i="529"/>
  <c r="K939" i="529"/>
  <c r="J939" i="529"/>
  <c r="I939" i="529"/>
  <c r="H939" i="529"/>
  <c r="G939" i="529"/>
  <c r="F939" i="529"/>
  <c r="E939" i="529"/>
  <c r="D939" i="529"/>
  <c r="C939" i="529"/>
  <c r="B939" i="529"/>
  <c r="M938" i="529"/>
  <c r="L938" i="529"/>
  <c r="K938" i="529"/>
  <c r="J938" i="529"/>
  <c r="I938" i="529"/>
  <c r="H938" i="529"/>
  <c r="G938" i="529"/>
  <c r="F938" i="529"/>
  <c r="E938" i="529"/>
  <c r="D938" i="529"/>
  <c r="C938" i="529"/>
  <c r="B938" i="529"/>
  <c r="M937" i="529"/>
  <c r="L937" i="529"/>
  <c r="K937" i="529"/>
  <c r="J937" i="529"/>
  <c r="I937" i="529"/>
  <c r="H937" i="529"/>
  <c r="G937" i="529"/>
  <c r="F937" i="529"/>
  <c r="E937" i="529"/>
  <c r="D937" i="529"/>
  <c r="C937" i="529"/>
  <c r="B937" i="529"/>
  <c r="M936" i="529"/>
  <c r="L936" i="529"/>
  <c r="K936" i="529"/>
  <c r="J936" i="529"/>
  <c r="I936" i="529"/>
  <c r="H936" i="529"/>
  <c r="G936" i="529"/>
  <c r="F936" i="529"/>
  <c r="E936" i="529"/>
  <c r="D936" i="529"/>
  <c r="C936" i="529"/>
  <c r="B936" i="529"/>
  <c r="M935" i="529"/>
  <c r="L935" i="529"/>
  <c r="K935" i="529"/>
  <c r="J935" i="529"/>
  <c r="I935" i="529"/>
  <c r="H935" i="529"/>
  <c r="G935" i="529"/>
  <c r="F935" i="529"/>
  <c r="E935" i="529"/>
  <c r="D935" i="529"/>
  <c r="C935" i="529"/>
  <c r="B935" i="529"/>
  <c r="M934" i="529"/>
  <c r="L934" i="529"/>
  <c r="K934" i="529"/>
  <c r="J934" i="529"/>
  <c r="I934" i="529"/>
  <c r="H934" i="529"/>
  <c r="G934" i="529"/>
  <c r="F934" i="529"/>
  <c r="E934" i="529"/>
  <c r="D934" i="529"/>
  <c r="C934" i="529"/>
  <c r="B934" i="529"/>
  <c r="M933" i="529"/>
  <c r="L933" i="529"/>
  <c r="K933" i="529"/>
  <c r="J933" i="529"/>
  <c r="I933" i="529"/>
  <c r="H933" i="529"/>
  <c r="G933" i="529"/>
  <c r="F933" i="529"/>
  <c r="E933" i="529"/>
  <c r="D933" i="529"/>
  <c r="C933" i="529"/>
  <c r="B933" i="529"/>
  <c r="M932" i="529"/>
  <c r="L932" i="529"/>
  <c r="K932" i="529"/>
  <c r="J932" i="529"/>
  <c r="I932" i="529"/>
  <c r="H932" i="529"/>
  <c r="G932" i="529"/>
  <c r="F932" i="529"/>
  <c r="E932" i="529"/>
  <c r="D932" i="529"/>
  <c r="C932" i="529"/>
  <c r="B932" i="529"/>
  <c r="M931" i="529"/>
  <c r="L931" i="529"/>
  <c r="K931" i="529"/>
  <c r="J931" i="529"/>
  <c r="I931" i="529"/>
  <c r="H931" i="529"/>
  <c r="G931" i="529"/>
  <c r="F931" i="529"/>
  <c r="E931" i="529"/>
  <c r="D931" i="529"/>
  <c r="C931" i="529"/>
  <c r="B931" i="529"/>
  <c r="M930" i="529"/>
  <c r="L930" i="529"/>
  <c r="K930" i="529"/>
  <c r="J930" i="529"/>
  <c r="I930" i="529"/>
  <c r="H930" i="529"/>
  <c r="G930" i="529"/>
  <c r="F930" i="529"/>
  <c r="E930" i="529"/>
  <c r="D930" i="529"/>
  <c r="C930" i="529"/>
  <c r="B930" i="529"/>
  <c r="M929" i="529"/>
  <c r="L929" i="529"/>
  <c r="K929" i="529"/>
  <c r="J929" i="529"/>
  <c r="I929" i="529"/>
  <c r="H929" i="529"/>
  <c r="G929" i="529"/>
  <c r="F929" i="529"/>
  <c r="E929" i="529"/>
  <c r="D929" i="529"/>
  <c r="C929" i="529"/>
  <c r="B929" i="529"/>
  <c r="M928" i="529"/>
  <c r="L928" i="529"/>
  <c r="K928" i="529"/>
  <c r="J928" i="529"/>
  <c r="I928" i="529"/>
  <c r="H928" i="529"/>
  <c r="G928" i="529"/>
  <c r="F928" i="529"/>
  <c r="E928" i="529"/>
  <c r="D928" i="529"/>
  <c r="C928" i="529"/>
  <c r="B928" i="529"/>
  <c r="M927" i="529"/>
  <c r="L927" i="529"/>
  <c r="K927" i="529"/>
  <c r="J927" i="529"/>
  <c r="I927" i="529"/>
  <c r="H927" i="529"/>
  <c r="G927" i="529"/>
  <c r="F927" i="529"/>
  <c r="E927" i="529"/>
  <c r="D927" i="529"/>
  <c r="C927" i="529"/>
  <c r="B927" i="529"/>
  <c r="M926" i="529"/>
  <c r="L926" i="529"/>
  <c r="K926" i="529"/>
  <c r="J926" i="529"/>
  <c r="I926" i="529"/>
  <c r="H926" i="529"/>
  <c r="G926" i="529"/>
  <c r="F926" i="529"/>
  <c r="E926" i="529"/>
  <c r="D926" i="529"/>
  <c r="C926" i="529"/>
  <c r="B926" i="529"/>
  <c r="M925" i="529"/>
  <c r="L925" i="529"/>
  <c r="K925" i="529"/>
  <c r="J925" i="529"/>
  <c r="I925" i="529"/>
  <c r="H925" i="529"/>
  <c r="G925" i="529"/>
  <c r="F925" i="529"/>
  <c r="E925" i="529"/>
  <c r="D925" i="529"/>
  <c r="C925" i="529"/>
  <c r="B925" i="529"/>
  <c r="M924" i="529"/>
  <c r="L924" i="529"/>
  <c r="K924" i="529"/>
  <c r="J924" i="529"/>
  <c r="I924" i="529"/>
  <c r="H924" i="529"/>
  <c r="G924" i="529"/>
  <c r="F924" i="529"/>
  <c r="E924" i="529"/>
  <c r="D924" i="529"/>
  <c r="C924" i="529"/>
  <c r="B924" i="529"/>
  <c r="M923" i="529"/>
  <c r="L923" i="529"/>
  <c r="K923" i="529"/>
  <c r="J923" i="529"/>
  <c r="I923" i="529"/>
  <c r="H923" i="529"/>
  <c r="G923" i="529"/>
  <c r="F923" i="529"/>
  <c r="E923" i="529"/>
  <c r="D923" i="529"/>
  <c r="C923" i="529"/>
  <c r="B923" i="529"/>
  <c r="M922" i="529"/>
  <c r="L922" i="529"/>
  <c r="K922" i="529"/>
  <c r="J922" i="529"/>
  <c r="I922" i="529"/>
  <c r="H922" i="529"/>
  <c r="G922" i="529"/>
  <c r="F922" i="529"/>
  <c r="E922" i="529"/>
  <c r="D922" i="529"/>
  <c r="C922" i="529"/>
  <c r="B922" i="529"/>
  <c r="M921" i="529"/>
  <c r="L921" i="529"/>
  <c r="K921" i="529"/>
  <c r="J921" i="529"/>
  <c r="I921" i="529"/>
  <c r="H921" i="529"/>
  <c r="G921" i="529"/>
  <c r="F921" i="529"/>
  <c r="E921" i="529"/>
  <c r="D921" i="529"/>
  <c r="C921" i="529"/>
  <c r="B921" i="529"/>
  <c r="M920" i="529"/>
  <c r="L920" i="529"/>
  <c r="K920" i="529"/>
  <c r="J920" i="529"/>
  <c r="I920" i="529"/>
  <c r="H920" i="529"/>
  <c r="G920" i="529"/>
  <c r="F920" i="529"/>
  <c r="E920" i="529"/>
  <c r="D920" i="529"/>
  <c r="C920" i="529"/>
  <c r="B920" i="529"/>
  <c r="M919" i="529"/>
  <c r="L919" i="529"/>
  <c r="K919" i="529"/>
  <c r="J919" i="529"/>
  <c r="I919" i="529"/>
  <c r="H919" i="529"/>
  <c r="G919" i="529"/>
  <c r="F919" i="529"/>
  <c r="E919" i="529"/>
  <c r="D919" i="529"/>
  <c r="C919" i="529"/>
  <c r="B919" i="529"/>
  <c r="M918" i="529"/>
  <c r="L918" i="529"/>
  <c r="K918" i="529"/>
  <c r="J918" i="529"/>
  <c r="I918" i="529"/>
  <c r="H918" i="529"/>
  <c r="G918" i="529"/>
  <c r="F918" i="529"/>
  <c r="E918" i="529"/>
  <c r="D918" i="529"/>
  <c r="C918" i="529"/>
  <c r="B918" i="529"/>
  <c r="M917" i="529"/>
  <c r="L917" i="529"/>
  <c r="K917" i="529"/>
  <c r="J917" i="529"/>
  <c r="I917" i="529"/>
  <c r="H917" i="529"/>
  <c r="G917" i="529"/>
  <c r="F917" i="529"/>
  <c r="E917" i="529"/>
  <c r="D917" i="529"/>
  <c r="C917" i="529"/>
  <c r="B917" i="529"/>
  <c r="M916" i="529"/>
  <c r="L916" i="529"/>
  <c r="K916" i="529"/>
  <c r="J916" i="529"/>
  <c r="I916" i="529"/>
  <c r="H916" i="529"/>
  <c r="G916" i="529"/>
  <c r="F916" i="529"/>
  <c r="E916" i="529"/>
  <c r="D916" i="529"/>
  <c r="C916" i="529"/>
  <c r="B916" i="529"/>
  <c r="M915" i="529"/>
  <c r="L915" i="529"/>
  <c r="K915" i="529"/>
  <c r="J915" i="529"/>
  <c r="I915" i="529"/>
  <c r="H915" i="529"/>
  <c r="G915" i="529"/>
  <c r="F915" i="529"/>
  <c r="E915" i="529"/>
  <c r="D915" i="529"/>
  <c r="C915" i="529"/>
  <c r="B915" i="529"/>
  <c r="M914" i="529"/>
  <c r="L914" i="529"/>
  <c r="K914" i="529"/>
  <c r="J914" i="529"/>
  <c r="I914" i="529"/>
  <c r="H914" i="529"/>
  <c r="G914" i="529"/>
  <c r="F914" i="529"/>
  <c r="E914" i="529"/>
  <c r="D914" i="529"/>
  <c r="C914" i="529"/>
  <c r="B914" i="529"/>
  <c r="M913" i="529"/>
  <c r="L913" i="529"/>
  <c r="K913" i="529"/>
  <c r="J913" i="529"/>
  <c r="I913" i="529"/>
  <c r="H913" i="529"/>
  <c r="G913" i="529"/>
  <c r="F913" i="529"/>
  <c r="E913" i="529"/>
  <c r="D913" i="529"/>
  <c r="C913" i="529"/>
  <c r="B913" i="529"/>
  <c r="M912" i="529"/>
  <c r="L912" i="529"/>
  <c r="K912" i="529"/>
  <c r="J912" i="529"/>
  <c r="I912" i="529"/>
  <c r="H912" i="529"/>
  <c r="G912" i="529"/>
  <c r="F912" i="529"/>
  <c r="E912" i="529"/>
  <c r="D912" i="529"/>
  <c r="C912" i="529"/>
  <c r="B912" i="529"/>
  <c r="M911" i="529"/>
  <c r="L911" i="529"/>
  <c r="K911" i="529"/>
  <c r="J911" i="529"/>
  <c r="I911" i="529"/>
  <c r="H911" i="529"/>
  <c r="G911" i="529"/>
  <c r="F911" i="529"/>
  <c r="E911" i="529"/>
  <c r="D911" i="529"/>
  <c r="C911" i="529"/>
  <c r="B911" i="529"/>
  <c r="M910" i="529"/>
  <c r="L910" i="529"/>
  <c r="K910" i="529"/>
  <c r="J910" i="529"/>
  <c r="I910" i="529"/>
  <c r="H910" i="529"/>
  <c r="G910" i="529"/>
  <c r="F910" i="529"/>
  <c r="E910" i="529"/>
  <c r="D910" i="529"/>
  <c r="C910" i="529"/>
  <c r="B910" i="529"/>
  <c r="M909" i="529"/>
  <c r="L909" i="529"/>
  <c r="K909" i="529"/>
  <c r="J909" i="529"/>
  <c r="I909" i="529"/>
  <c r="H909" i="529"/>
  <c r="G909" i="529"/>
  <c r="F909" i="529"/>
  <c r="E909" i="529"/>
  <c r="D909" i="529"/>
  <c r="C909" i="529"/>
  <c r="B909" i="529"/>
  <c r="M908" i="529"/>
  <c r="L908" i="529"/>
  <c r="K908" i="529"/>
  <c r="J908" i="529"/>
  <c r="I908" i="529"/>
  <c r="H908" i="529"/>
  <c r="G908" i="529"/>
  <c r="F908" i="529"/>
  <c r="E908" i="529"/>
  <c r="D908" i="529"/>
  <c r="C908" i="529"/>
  <c r="B908" i="529"/>
  <c r="M907" i="529"/>
  <c r="L907" i="529"/>
  <c r="K907" i="529"/>
  <c r="J907" i="529"/>
  <c r="I907" i="529"/>
  <c r="H907" i="529"/>
  <c r="G907" i="529"/>
  <c r="F907" i="529"/>
  <c r="E907" i="529"/>
  <c r="D907" i="529"/>
  <c r="C907" i="529"/>
  <c r="B907" i="529"/>
  <c r="M906" i="529"/>
  <c r="L906" i="529"/>
  <c r="K906" i="529"/>
  <c r="J906" i="529"/>
  <c r="I906" i="529"/>
  <c r="H906" i="529"/>
  <c r="G906" i="529"/>
  <c r="F906" i="529"/>
  <c r="E906" i="529"/>
  <c r="D906" i="529"/>
  <c r="C906" i="529"/>
  <c r="B906" i="529"/>
  <c r="M905" i="529"/>
  <c r="L905" i="529"/>
  <c r="K905" i="529"/>
  <c r="J905" i="529"/>
  <c r="I905" i="529"/>
  <c r="H905" i="529"/>
  <c r="G905" i="529"/>
  <c r="F905" i="529"/>
  <c r="E905" i="529"/>
  <c r="D905" i="529"/>
  <c r="C905" i="529"/>
  <c r="B905" i="529"/>
  <c r="M904" i="529"/>
  <c r="L904" i="529"/>
  <c r="K904" i="529"/>
  <c r="J904" i="529"/>
  <c r="I904" i="529"/>
  <c r="H904" i="529"/>
  <c r="G904" i="529"/>
  <c r="F904" i="529"/>
  <c r="E904" i="529"/>
  <c r="D904" i="529"/>
  <c r="C904" i="529"/>
  <c r="B904" i="529"/>
  <c r="M903" i="529"/>
  <c r="L903" i="529"/>
  <c r="K903" i="529"/>
  <c r="J903" i="529"/>
  <c r="I903" i="529"/>
  <c r="H903" i="529"/>
  <c r="G903" i="529"/>
  <c r="F903" i="529"/>
  <c r="E903" i="529"/>
  <c r="D903" i="529"/>
  <c r="C903" i="529"/>
  <c r="B903" i="529"/>
  <c r="M902" i="529"/>
  <c r="L902" i="529"/>
  <c r="K902" i="529"/>
  <c r="J902" i="529"/>
  <c r="I902" i="529"/>
  <c r="H902" i="529"/>
  <c r="G902" i="529"/>
  <c r="F902" i="529"/>
  <c r="E902" i="529"/>
  <c r="D902" i="529"/>
  <c r="C902" i="529"/>
  <c r="B902" i="529"/>
  <c r="M901" i="529"/>
  <c r="L901" i="529"/>
  <c r="K901" i="529"/>
  <c r="J901" i="529"/>
  <c r="I901" i="529"/>
  <c r="H901" i="529"/>
  <c r="G901" i="529"/>
  <c r="F901" i="529"/>
  <c r="E901" i="529"/>
  <c r="D901" i="529"/>
  <c r="C901" i="529"/>
  <c r="B901" i="529"/>
  <c r="M900" i="529"/>
  <c r="L900" i="529"/>
  <c r="K900" i="529"/>
  <c r="J900" i="529"/>
  <c r="I900" i="529"/>
  <c r="H900" i="529"/>
  <c r="G900" i="529"/>
  <c r="F900" i="529"/>
  <c r="E900" i="529"/>
  <c r="D900" i="529"/>
  <c r="C900" i="529"/>
  <c r="B900" i="529"/>
  <c r="M899" i="529"/>
  <c r="L899" i="529"/>
  <c r="K899" i="529"/>
  <c r="J899" i="529"/>
  <c r="I899" i="529"/>
  <c r="H899" i="529"/>
  <c r="G899" i="529"/>
  <c r="F899" i="529"/>
  <c r="E899" i="529"/>
  <c r="D899" i="529"/>
  <c r="C899" i="529"/>
  <c r="B899" i="529"/>
  <c r="M898" i="529"/>
  <c r="L898" i="529"/>
  <c r="K898" i="529"/>
  <c r="J898" i="529"/>
  <c r="I898" i="529"/>
  <c r="H898" i="529"/>
  <c r="G898" i="529"/>
  <c r="F898" i="529"/>
  <c r="E898" i="529"/>
  <c r="D898" i="529"/>
  <c r="C898" i="529"/>
  <c r="B898" i="529"/>
  <c r="M897" i="529"/>
  <c r="L897" i="529"/>
  <c r="K897" i="529"/>
  <c r="J897" i="529"/>
  <c r="I897" i="529"/>
  <c r="H897" i="529"/>
  <c r="G897" i="529"/>
  <c r="F897" i="529"/>
  <c r="E897" i="529"/>
  <c r="D897" i="529"/>
  <c r="C897" i="529"/>
  <c r="B897" i="529"/>
  <c r="M896" i="529"/>
  <c r="L896" i="529"/>
  <c r="K896" i="529"/>
  <c r="J896" i="529"/>
  <c r="I896" i="529"/>
  <c r="H896" i="529"/>
  <c r="G896" i="529"/>
  <c r="F896" i="529"/>
  <c r="E896" i="529"/>
  <c r="D896" i="529"/>
  <c r="C896" i="529"/>
  <c r="B896" i="529"/>
  <c r="M895" i="529"/>
  <c r="L895" i="529"/>
  <c r="K895" i="529"/>
  <c r="J895" i="529"/>
  <c r="I895" i="529"/>
  <c r="H895" i="529"/>
  <c r="G895" i="529"/>
  <c r="F895" i="529"/>
  <c r="E895" i="529"/>
  <c r="D895" i="529"/>
  <c r="C895" i="529"/>
  <c r="B895" i="529"/>
  <c r="M894" i="529"/>
  <c r="L894" i="529"/>
  <c r="K894" i="529"/>
  <c r="J894" i="529"/>
  <c r="I894" i="529"/>
  <c r="H894" i="529"/>
  <c r="G894" i="529"/>
  <c r="F894" i="529"/>
  <c r="E894" i="529"/>
  <c r="D894" i="529"/>
  <c r="C894" i="529"/>
  <c r="B894" i="529"/>
  <c r="M893" i="529"/>
  <c r="L893" i="529"/>
  <c r="K893" i="529"/>
  <c r="J893" i="529"/>
  <c r="I893" i="529"/>
  <c r="H893" i="529"/>
  <c r="G893" i="529"/>
  <c r="F893" i="529"/>
  <c r="E893" i="529"/>
  <c r="D893" i="529"/>
  <c r="C893" i="529"/>
  <c r="B893" i="529"/>
  <c r="M892" i="529"/>
  <c r="L892" i="529"/>
  <c r="K892" i="529"/>
  <c r="J892" i="529"/>
  <c r="I892" i="529"/>
  <c r="H892" i="529"/>
  <c r="G892" i="529"/>
  <c r="F892" i="529"/>
  <c r="E892" i="529"/>
  <c r="D892" i="529"/>
  <c r="C892" i="529"/>
  <c r="B892" i="529"/>
  <c r="M891" i="529"/>
  <c r="L891" i="529"/>
  <c r="K891" i="529"/>
  <c r="J891" i="529"/>
  <c r="I891" i="529"/>
  <c r="H891" i="529"/>
  <c r="G891" i="529"/>
  <c r="F891" i="529"/>
  <c r="E891" i="529"/>
  <c r="D891" i="529"/>
  <c r="C891" i="529"/>
  <c r="B891" i="529"/>
  <c r="M890" i="529"/>
  <c r="L890" i="529"/>
  <c r="K890" i="529"/>
  <c r="J890" i="529"/>
  <c r="I890" i="529"/>
  <c r="H890" i="529"/>
  <c r="G890" i="529"/>
  <c r="F890" i="529"/>
  <c r="E890" i="529"/>
  <c r="D890" i="529"/>
  <c r="C890" i="529"/>
  <c r="B890" i="529"/>
  <c r="M889" i="529"/>
  <c r="L889" i="529"/>
  <c r="K889" i="529"/>
  <c r="J889" i="529"/>
  <c r="I889" i="529"/>
  <c r="H889" i="529"/>
  <c r="G889" i="529"/>
  <c r="F889" i="529"/>
  <c r="E889" i="529"/>
  <c r="D889" i="529"/>
  <c r="C889" i="529"/>
  <c r="B889" i="529"/>
  <c r="M888" i="529"/>
  <c r="L888" i="529"/>
  <c r="K888" i="529"/>
  <c r="J888" i="529"/>
  <c r="I888" i="529"/>
  <c r="H888" i="529"/>
  <c r="G888" i="529"/>
  <c r="F888" i="529"/>
  <c r="E888" i="529"/>
  <c r="D888" i="529"/>
  <c r="C888" i="529"/>
  <c r="B888" i="529"/>
  <c r="M887" i="529"/>
  <c r="L887" i="529"/>
  <c r="K887" i="529"/>
  <c r="J887" i="529"/>
  <c r="I887" i="529"/>
  <c r="H887" i="529"/>
  <c r="G887" i="529"/>
  <c r="F887" i="529"/>
  <c r="E887" i="529"/>
  <c r="D887" i="529"/>
  <c r="C887" i="529"/>
  <c r="B887" i="529"/>
  <c r="M886" i="529"/>
  <c r="L886" i="529"/>
  <c r="K886" i="529"/>
  <c r="J886" i="529"/>
  <c r="I886" i="529"/>
  <c r="H886" i="529"/>
  <c r="G886" i="529"/>
  <c r="F886" i="529"/>
  <c r="E886" i="529"/>
  <c r="D886" i="529"/>
  <c r="C886" i="529"/>
  <c r="B886" i="529"/>
  <c r="M885" i="529"/>
  <c r="L885" i="529"/>
  <c r="K885" i="529"/>
  <c r="J885" i="529"/>
  <c r="I885" i="529"/>
  <c r="H885" i="529"/>
  <c r="G885" i="529"/>
  <c r="F885" i="529"/>
  <c r="E885" i="529"/>
  <c r="D885" i="529"/>
  <c r="C885" i="529"/>
  <c r="B885" i="529"/>
  <c r="M884" i="529"/>
  <c r="L884" i="529"/>
  <c r="K884" i="529"/>
  <c r="J884" i="529"/>
  <c r="I884" i="529"/>
  <c r="H884" i="529"/>
  <c r="G884" i="529"/>
  <c r="F884" i="529"/>
  <c r="E884" i="529"/>
  <c r="D884" i="529"/>
  <c r="C884" i="529"/>
  <c r="B884" i="529"/>
  <c r="M883" i="529"/>
  <c r="L883" i="529"/>
  <c r="K883" i="529"/>
  <c r="J883" i="529"/>
  <c r="I883" i="529"/>
  <c r="H883" i="529"/>
  <c r="G883" i="529"/>
  <c r="F883" i="529"/>
  <c r="E883" i="529"/>
  <c r="D883" i="529"/>
  <c r="C883" i="529"/>
  <c r="B883" i="529"/>
  <c r="M882" i="529"/>
  <c r="L882" i="529"/>
  <c r="K882" i="529"/>
  <c r="J882" i="529"/>
  <c r="I882" i="529"/>
  <c r="H882" i="529"/>
  <c r="G882" i="529"/>
  <c r="F882" i="529"/>
  <c r="E882" i="529"/>
  <c r="D882" i="529"/>
  <c r="C882" i="529"/>
  <c r="B882" i="529"/>
  <c r="M881" i="529"/>
  <c r="L881" i="529"/>
  <c r="K881" i="529"/>
  <c r="J881" i="529"/>
  <c r="I881" i="529"/>
  <c r="H881" i="529"/>
  <c r="G881" i="529"/>
  <c r="F881" i="529"/>
  <c r="E881" i="529"/>
  <c r="D881" i="529"/>
  <c r="C881" i="529"/>
  <c r="B881" i="529"/>
  <c r="M880" i="529"/>
  <c r="L880" i="529"/>
  <c r="K880" i="529"/>
  <c r="J880" i="529"/>
  <c r="I880" i="529"/>
  <c r="H880" i="529"/>
  <c r="G880" i="529"/>
  <c r="F880" i="529"/>
  <c r="E880" i="529"/>
  <c r="D880" i="529"/>
  <c r="C880" i="529"/>
  <c r="B880" i="529"/>
  <c r="M879" i="529"/>
  <c r="L879" i="529"/>
  <c r="K879" i="529"/>
  <c r="J879" i="529"/>
  <c r="I879" i="529"/>
  <c r="H879" i="529"/>
  <c r="G879" i="529"/>
  <c r="F879" i="529"/>
  <c r="E879" i="529"/>
  <c r="D879" i="529"/>
  <c r="C879" i="529"/>
  <c r="B879" i="529"/>
  <c r="M878" i="529"/>
  <c r="L878" i="529"/>
  <c r="K878" i="529"/>
  <c r="J878" i="529"/>
  <c r="I878" i="529"/>
  <c r="H878" i="529"/>
  <c r="G878" i="529"/>
  <c r="F878" i="529"/>
  <c r="E878" i="529"/>
  <c r="D878" i="529"/>
  <c r="C878" i="529"/>
  <c r="B878" i="529"/>
  <c r="M877" i="529"/>
  <c r="L877" i="529"/>
  <c r="K877" i="529"/>
  <c r="J877" i="529"/>
  <c r="I877" i="529"/>
  <c r="H877" i="529"/>
  <c r="G877" i="529"/>
  <c r="F877" i="529"/>
  <c r="E877" i="529"/>
  <c r="D877" i="529"/>
  <c r="C877" i="529"/>
  <c r="B877" i="529"/>
  <c r="M876" i="529"/>
  <c r="L876" i="529"/>
  <c r="K876" i="529"/>
  <c r="J876" i="529"/>
  <c r="I876" i="529"/>
  <c r="H876" i="529"/>
  <c r="G876" i="529"/>
  <c r="F876" i="529"/>
  <c r="E876" i="529"/>
  <c r="D876" i="529"/>
  <c r="C876" i="529"/>
  <c r="B876" i="529"/>
  <c r="M875" i="529"/>
  <c r="L875" i="529"/>
  <c r="K875" i="529"/>
  <c r="J875" i="529"/>
  <c r="I875" i="529"/>
  <c r="H875" i="529"/>
  <c r="G875" i="529"/>
  <c r="F875" i="529"/>
  <c r="E875" i="529"/>
  <c r="D875" i="529"/>
  <c r="C875" i="529"/>
  <c r="B875" i="529"/>
  <c r="M874" i="529"/>
  <c r="L874" i="529"/>
  <c r="K874" i="529"/>
  <c r="J874" i="529"/>
  <c r="I874" i="529"/>
  <c r="H874" i="529"/>
  <c r="G874" i="529"/>
  <c r="F874" i="529"/>
  <c r="E874" i="529"/>
  <c r="D874" i="529"/>
  <c r="C874" i="529"/>
  <c r="B874" i="529"/>
  <c r="M873" i="529"/>
  <c r="L873" i="529"/>
  <c r="K873" i="529"/>
  <c r="J873" i="529"/>
  <c r="I873" i="529"/>
  <c r="H873" i="529"/>
  <c r="G873" i="529"/>
  <c r="F873" i="529"/>
  <c r="E873" i="529"/>
  <c r="D873" i="529"/>
  <c r="C873" i="529"/>
  <c r="B873" i="529"/>
  <c r="M872" i="529"/>
  <c r="L872" i="529"/>
  <c r="K872" i="529"/>
  <c r="J872" i="529"/>
  <c r="I872" i="529"/>
  <c r="H872" i="529"/>
  <c r="G872" i="529"/>
  <c r="F872" i="529"/>
  <c r="E872" i="529"/>
  <c r="D872" i="529"/>
  <c r="C872" i="529"/>
  <c r="B872" i="529"/>
  <c r="M871" i="529"/>
  <c r="L871" i="529"/>
  <c r="K871" i="529"/>
  <c r="J871" i="529"/>
  <c r="I871" i="529"/>
  <c r="H871" i="529"/>
  <c r="G871" i="529"/>
  <c r="F871" i="529"/>
  <c r="E871" i="529"/>
  <c r="D871" i="529"/>
  <c r="C871" i="529"/>
  <c r="B871" i="529"/>
  <c r="M870" i="529"/>
  <c r="L870" i="529"/>
  <c r="K870" i="529"/>
  <c r="J870" i="529"/>
  <c r="I870" i="529"/>
  <c r="H870" i="529"/>
  <c r="G870" i="529"/>
  <c r="F870" i="529"/>
  <c r="E870" i="529"/>
  <c r="D870" i="529"/>
  <c r="C870" i="529"/>
  <c r="B870" i="529"/>
  <c r="M869" i="529"/>
  <c r="L869" i="529"/>
  <c r="K869" i="529"/>
  <c r="J869" i="529"/>
  <c r="I869" i="529"/>
  <c r="H869" i="529"/>
  <c r="G869" i="529"/>
  <c r="F869" i="529"/>
  <c r="E869" i="529"/>
  <c r="D869" i="529"/>
  <c r="C869" i="529"/>
  <c r="B869" i="529"/>
  <c r="M868" i="529"/>
  <c r="L868" i="529"/>
  <c r="K868" i="529"/>
  <c r="J868" i="529"/>
  <c r="I868" i="529"/>
  <c r="H868" i="529"/>
  <c r="G868" i="529"/>
  <c r="F868" i="529"/>
  <c r="E868" i="529"/>
  <c r="D868" i="529"/>
  <c r="C868" i="529"/>
  <c r="B868" i="529"/>
  <c r="M867" i="529"/>
  <c r="L867" i="529"/>
  <c r="K867" i="529"/>
  <c r="J867" i="529"/>
  <c r="I867" i="529"/>
  <c r="H867" i="529"/>
  <c r="G867" i="529"/>
  <c r="F867" i="529"/>
  <c r="E867" i="529"/>
  <c r="D867" i="529"/>
  <c r="C867" i="529"/>
  <c r="B867" i="529"/>
  <c r="M866" i="529"/>
  <c r="L866" i="529"/>
  <c r="K866" i="529"/>
  <c r="J866" i="529"/>
  <c r="I866" i="529"/>
  <c r="H866" i="529"/>
  <c r="G866" i="529"/>
  <c r="F866" i="529"/>
  <c r="E866" i="529"/>
  <c r="D866" i="529"/>
  <c r="C866" i="529"/>
  <c r="B866" i="529"/>
  <c r="M865" i="529"/>
  <c r="L865" i="529"/>
  <c r="K865" i="529"/>
  <c r="J865" i="529"/>
  <c r="I865" i="529"/>
  <c r="H865" i="529"/>
  <c r="G865" i="529"/>
  <c r="F865" i="529"/>
  <c r="E865" i="529"/>
  <c r="D865" i="529"/>
  <c r="C865" i="529"/>
  <c r="B865" i="529"/>
  <c r="M864" i="529"/>
  <c r="L864" i="529"/>
  <c r="K864" i="529"/>
  <c r="J864" i="529"/>
  <c r="I864" i="529"/>
  <c r="H864" i="529"/>
  <c r="G864" i="529"/>
  <c r="F864" i="529"/>
  <c r="E864" i="529"/>
  <c r="D864" i="529"/>
  <c r="C864" i="529"/>
  <c r="B864" i="529"/>
  <c r="M863" i="529"/>
  <c r="L863" i="529"/>
  <c r="K863" i="529"/>
  <c r="J863" i="529"/>
  <c r="I863" i="529"/>
  <c r="H863" i="529"/>
  <c r="G863" i="529"/>
  <c r="F863" i="529"/>
  <c r="E863" i="529"/>
  <c r="D863" i="529"/>
  <c r="C863" i="529"/>
  <c r="B863" i="529"/>
  <c r="M862" i="529"/>
  <c r="L862" i="529"/>
  <c r="K862" i="529"/>
  <c r="J862" i="529"/>
  <c r="I862" i="529"/>
  <c r="H862" i="529"/>
  <c r="G862" i="529"/>
  <c r="F862" i="529"/>
  <c r="E862" i="529"/>
  <c r="D862" i="529"/>
  <c r="C862" i="529"/>
  <c r="B862" i="529"/>
  <c r="M861" i="529"/>
  <c r="L861" i="529"/>
  <c r="K861" i="529"/>
  <c r="J861" i="529"/>
  <c r="I861" i="529"/>
  <c r="H861" i="529"/>
  <c r="G861" i="529"/>
  <c r="F861" i="529"/>
  <c r="E861" i="529"/>
  <c r="D861" i="529"/>
  <c r="C861" i="529"/>
  <c r="B861" i="529"/>
  <c r="M860" i="529"/>
  <c r="L860" i="529"/>
  <c r="K860" i="529"/>
  <c r="J860" i="529"/>
  <c r="I860" i="529"/>
  <c r="H860" i="529"/>
  <c r="G860" i="529"/>
  <c r="F860" i="529"/>
  <c r="E860" i="529"/>
  <c r="D860" i="529"/>
  <c r="C860" i="529"/>
  <c r="B860" i="529"/>
  <c r="M859" i="529"/>
  <c r="L859" i="529"/>
  <c r="K859" i="529"/>
  <c r="J859" i="529"/>
  <c r="I859" i="529"/>
  <c r="H859" i="529"/>
  <c r="G859" i="529"/>
  <c r="F859" i="529"/>
  <c r="E859" i="529"/>
  <c r="D859" i="529"/>
  <c r="C859" i="529"/>
  <c r="B859" i="529"/>
  <c r="M858" i="529"/>
  <c r="L858" i="529"/>
  <c r="K858" i="529"/>
  <c r="J858" i="529"/>
  <c r="I858" i="529"/>
  <c r="H858" i="529"/>
  <c r="G858" i="529"/>
  <c r="F858" i="529"/>
  <c r="E858" i="529"/>
  <c r="D858" i="529"/>
  <c r="C858" i="529"/>
  <c r="B858" i="529"/>
  <c r="M857" i="529"/>
  <c r="L857" i="529"/>
  <c r="K857" i="529"/>
  <c r="J857" i="529"/>
  <c r="I857" i="529"/>
  <c r="H857" i="529"/>
  <c r="G857" i="529"/>
  <c r="F857" i="529"/>
  <c r="E857" i="529"/>
  <c r="D857" i="529"/>
  <c r="C857" i="529"/>
  <c r="B857" i="529"/>
  <c r="M856" i="529"/>
  <c r="L856" i="529"/>
  <c r="K856" i="529"/>
  <c r="J856" i="529"/>
  <c r="I856" i="529"/>
  <c r="H856" i="529"/>
  <c r="G856" i="529"/>
  <c r="F856" i="529"/>
  <c r="E856" i="529"/>
  <c r="D856" i="529"/>
  <c r="C856" i="529"/>
  <c r="B856" i="529"/>
  <c r="M855" i="529"/>
  <c r="L855" i="529"/>
  <c r="K855" i="529"/>
  <c r="J855" i="529"/>
  <c r="I855" i="529"/>
  <c r="H855" i="529"/>
  <c r="G855" i="529"/>
  <c r="F855" i="529"/>
  <c r="E855" i="529"/>
  <c r="D855" i="529"/>
  <c r="C855" i="529"/>
  <c r="B855" i="529"/>
  <c r="M854" i="529"/>
  <c r="L854" i="529"/>
  <c r="K854" i="529"/>
  <c r="J854" i="529"/>
  <c r="I854" i="529"/>
  <c r="H854" i="529"/>
  <c r="G854" i="529"/>
  <c r="F854" i="529"/>
  <c r="E854" i="529"/>
  <c r="D854" i="529"/>
  <c r="C854" i="529"/>
  <c r="B854" i="529"/>
  <c r="M853" i="529"/>
  <c r="L853" i="529"/>
  <c r="K853" i="529"/>
  <c r="J853" i="529"/>
  <c r="I853" i="529"/>
  <c r="H853" i="529"/>
  <c r="G853" i="529"/>
  <c r="F853" i="529"/>
  <c r="E853" i="529"/>
  <c r="D853" i="529"/>
  <c r="C853" i="529"/>
  <c r="B853" i="529"/>
  <c r="M852" i="529"/>
  <c r="L852" i="529"/>
  <c r="K852" i="529"/>
  <c r="J852" i="529"/>
  <c r="I852" i="529"/>
  <c r="H852" i="529"/>
  <c r="G852" i="529"/>
  <c r="F852" i="529"/>
  <c r="E852" i="529"/>
  <c r="D852" i="529"/>
  <c r="C852" i="529"/>
  <c r="B852" i="529"/>
  <c r="M851" i="529"/>
  <c r="L851" i="529"/>
  <c r="K851" i="529"/>
  <c r="J851" i="529"/>
  <c r="I851" i="529"/>
  <c r="H851" i="529"/>
  <c r="G851" i="529"/>
  <c r="F851" i="529"/>
  <c r="E851" i="529"/>
  <c r="D851" i="529"/>
  <c r="C851" i="529"/>
  <c r="B851" i="529"/>
  <c r="M850" i="529"/>
  <c r="L850" i="529"/>
  <c r="K850" i="529"/>
  <c r="J850" i="529"/>
  <c r="I850" i="529"/>
  <c r="H850" i="529"/>
  <c r="G850" i="529"/>
  <c r="F850" i="529"/>
  <c r="E850" i="529"/>
  <c r="D850" i="529"/>
  <c r="C850" i="529"/>
  <c r="B850" i="529"/>
  <c r="M849" i="529"/>
  <c r="L849" i="529"/>
  <c r="K849" i="529"/>
  <c r="J849" i="529"/>
  <c r="I849" i="529"/>
  <c r="H849" i="529"/>
  <c r="G849" i="529"/>
  <c r="F849" i="529"/>
  <c r="E849" i="529"/>
  <c r="D849" i="529"/>
  <c r="C849" i="529"/>
  <c r="B849" i="529"/>
  <c r="M848" i="529"/>
  <c r="L848" i="529"/>
  <c r="K848" i="529"/>
  <c r="J848" i="529"/>
  <c r="I848" i="529"/>
  <c r="H848" i="529"/>
  <c r="G848" i="529"/>
  <c r="F848" i="529"/>
  <c r="E848" i="529"/>
  <c r="D848" i="529"/>
  <c r="C848" i="529"/>
  <c r="B848" i="529"/>
  <c r="M847" i="529"/>
  <c r="L847" i="529"/>
  <c r="K847" i="529"/>
  <c r="J847" i="529"/>
  <c r="I847" i="529"/>
  <c r="H847" i="529"/>
  <c r="G847" i="529"/>
  <c r="F847" i="529"/>
  <c r="E847" i="529"/>
  <c r="D847" i="529"/>
  <c r="C847" i="529"/>
  <c r="B847" i="529"/>
  <c r="M846" i="529"/>
  <c r="L846" i="529"/>
  <c r="K846" i="529"/>
  <c r="J846" i="529"/>
  <c r="I846" i="529"/>
  <c r="H846" i="529"/>
  <c r="G846" i="529"/>
  <c r="F846" i="529"/>
  <c r="E846" i="529"/>
  <c r="D846" i="529"/>
  <c r="C846" i="529"/>
  <c r="B846" i="529"/>
  <c r="M845" i="529"/>
  <c r="L845" i="529"/>
  <c r="K845" i="529"/>
  <c r="J845" i="529"/>
  <c r="I845" i="529"/>
  <c r="H845" i="529"/>
  <c r="G845" i="529"/>
  <c r="F845" i="529"/>
  <c r="E845" i="529"/>
  <c r="D845" i="529"/>
  <c r="C845" i="529"/>
  <c r="B845" i="529"/>
  <c r="M844" i="529"/>
  <c r="L844" i="529"/>
  <c r="K844" i="529"/>
  <c r="J844" i="529"/>
  <c r="I844" i="529"/>
  <c r="H844" i="529"/>
  <c r="G844" i="529"/>
  <c r="F844" i="529"/>
  <c r="E844" i="529"/>
  <c r="D844" i="529"/>
  <c r="C844" i="529"/>
  <c r="B844" i="529"/>
  <c r="M843" i="529"/>
  <c r="L843" i="529"/>
  <c r="K843" i="529"/>
  <c r="J843" i="529"/>
  <c r="I843" i="529"/>
  <c r="H843" i="529"/>
  <c r="G843" i="529"/>
  <c r="F843" i="529"/>
  <c r="E843" i="529"/>
  <c r="D843" i="529"/>
  <c r="C843" i="529"/>
  <c r="B843" i="529"/>
  <c r="M842" i="529"/>
  <c r="L842" i="529"/>
  <c r="K842" i="529"/>
  <c r="J842" i="529"/>
  <c r="I842" i="529"/>
  <c r="H842" i="529"/>
  <c r="G842" i="529"/>
  <c r="F842" i="529"/>
  <c r="E842" i="529"/>
  <c r="D842" i="529"/>
  <c r="C842" i="529"/>
  <c r="B842" i="529"/>
  <c r="M841" i="529"/>
  <c r="L841" i="529"/>
  <c r="K841" i="529"/>
  <c r="J841" i="529"/>
  <c r="I841" i="529"/>
  <c r="H841" i="529"/>
  <c r="G841" i="529"/>
  <c r="F841" i="529"/>
  <c r="E841" i="529"/>
  <c r="D841" i="529"/>
  <c r="C841" i="529"/>
  <c r="B841" i="529"/>
  <c r="M840" i="529"/>
  <c r="L840" i="529"/>
  <c r="K840" i="529"/>
  <c r="J840" i="529"/>
  <c r="I840" i="529"/>
  <c r="H840" i="529"/>
  <c r="G840" i="529"/>
  <c r="F840" i="529"/>
  <c r="E840" i="529"/>
  <c r="D840" i="529"/>
  <c r="C840" i="529"/>
  <c r="B840" i="529"/>
  <c r="M839" i="529"/>
  <c r="L839" i="529"/>
  <c r="K839" i="529"/>
  <c r="J839" i="529"/>
  <c r="I839" i="529"/>
  <c r="H839" i="529"/>
  <c r="G839" i="529"/>
  <c r="F839" i="529"/>
  <c r="E839" i="529"/>
  <c r="D839" i="529"/>
  <c r="C839" i="529"/>
  <c r="B839" i="529"/>
  <c r="M838" i="529"/>
  <c r="L838" i="529"/>
  <c r="K838" i="529"/>
  <c r="J838" i="529"/>
  <c r="I838" i="529"/>
  <c r="H838" i="529"/>
  <c r="G838" i="529"/>
  <c r="F838" i="529"/>
  <c r="E838" i="529"/>
  <c r="D838" i="529"/>
  <c r="C838" i="529"/>
  <c r="B838" i="529"/>
  <c r="M837" i="529"/>
  <c r="L837" i="529"/>
  <c r="K837" i="529"/>
  <c r="J837" i="529"/>
  <c r="I837" i="529"/>
  <c r="H837" i="529"/>
  <c r="G837" i="529"/>
  <c r="F837" i="529"/>
  <c r="E837" i="529"/>
  <c r="D837" i="529"/>
  <c r="C837" i="529"/>
  <c r="B837" i="529"/>
  <c r="M836" i="529"/>
  <c r="L836" i="529"/>
  <c r="K836" i="529"/>
  <c r="J836" i="529"/>
  <c r="I836" i="529"/>
  <c r="H836" i="529"/>
  <c r="G836" i="529"/>
  <c r="F836" i="529"/>
  <c r="E836" i="529"/>
  <c r="D836" i="529"/>
  <c r="C836" i="529"/>
  <c r="B836" i="529"/>
  <c r="M835" i="529"/>
  <c r="L835" i="529"/>
  <c r="K835" i="529"/>
  <c r="J835" i="529"/>
  <c r="I835" i="529"/>
  <c r="H835" i="529"/>
  <c r="G835" i="529"/>
  <c r="F835" i="529"/>
  <c r="E835" i="529"/>
  <c r="D835" i="529"/>
  <c r="C835" i="529"/>
  <c r="B835" i="529"/>
  <c r="M834" i="529"/>
  <c r="L834" i="529"/>
  <c r="K834" i="529"/>
  <c r="J834" i="529"/>
  <c r="I834" i="529"/>
  <c r="H834" i="529"/>
  <c r="G834" i="529"/>
  <c r="F834" i="529"/>
  <c r="E834" i="529"/>
  <c r="D834" i="529"/>
  <c r="C834" i="529"/>
  <c r="B834" i="529"/>
  <c r="M833" i="529"/>
  <c r="L833" i="529"/>
  <c r="K833" i="529"/>
  <c r="J833" i="529"/>
  <c r="I833" i="529"/>
  <c r="H833" i="529"/>
  <c r="G833" i="529"/>
  <c r="F833" i="529"/>
  <c r="E833" i="529"/>
  <c r="D833" i="529"/>
  <c r="C833" i="529"/>
  <c r="B833" i="529"/>
  <c r="M832" i="529"/>
  <c r="L832" i="529"/>
  <c r="K832" i="529"/>
  <c r="J832" i="529"/>
  <c r="I832" i="529"/>
  <c r="H832" i="529"/>
  <c r="G832" i="529"/>
  <c r="F832" i="529"/>
  <c r="E832" i="529"/>
  <c r="D832" i="529"/>
  <c r="C832" i="529"/>
  <c r="B832" i="529"/>
  <c r="M831" i="529"/>
  <c r="L831" i="529"/>
  <c r="K831" i="529"/>
  <c r="J831" i="529"/>
  <c r="I831" i="529"/>
  <c r="H831" i="529"/>
  <c r="G831" i="529"/>
  <c r="F831" i="529"/>
  <c r="E831" i="529"/>
  <c r="D831" i="529"/>
  <c r="C831" i="529"/>
  <c r="B831" i="529"/>
  <c r="M830" i="529"/>
  <c r="L830" i="529"/>
  <c r="K830" i="529"/>
  <c r="J830" i="529"/>
  <c r="I830" i="529"/>
  <c r="H830" i="529"/>
  <c r="G830" i="529"/>
  <c r="F830" i="529"/>
  <c r="E830" i="529"/>
  <c r="D830" i="529"/>
  <c r="C830" i="529"/>
  <c r="B830" i="529"/>
  <c r="M829" i="529"/>
  <c r="L829" i="529"/>
  <c r="K829" i="529"/>
  <c r="J829" i="529"/>
  <c r="I829" i="529"/>
  <c r="H829" i="529"/>
  <c r="G829" i="529"/>
  <c r="F829" i="529"/>
  <c r="E829" i="529"/>
  <c r="D829" i="529"/>
  <c r="C829" i="529"/>
  <c r="B829" i="529"/>
  <c r="M828" i="529"/>
  <c r="L828" i="529"/>
  <c r="K828" i="529"/>
  <c r="J828" i="529"/>
  <c r="I828" i="529"/>
  <c r="H828" i="529"/>
  <c r="G828" i="529"/>
  <c r="F828" i="529"/>
  <c r="E828" i="529"/>
  <c r="D828" i="529"/>
  <c r="C828" i="529"/>
  <c r="B828" i="529"/>
  <c r="M827" i="529"/>
  <c r="L827" i="529"/>
  <c r="K827" i="529"/>
  <c r="J827" i="529"/>
  <c r="I827" i="529"/>
  <c r="H827" i="529"/>
  <c r="G827" i="529"/>
  <c r="F827" i="529"/>
  <c r="E827" i="529"/>
  <c r="D827" i="529"/>
  <c r="C827" i="529"/>
  <c r="B827" i="529"/>
  <c r="M826" i="529"/>
  <c r="L826" i="529"/>
  <c r="K826" i="529"/>
  <c r="J826" i="529"/>
  <c r="I826" i="529"/>
  <c r="H826" i="529"/>
  <c r="G826" i="529"/>
  <c r="F826" i="529"/>
  <c r="E826" i="529"/>
  <c r="D826" i="529"/>
  <c r="C826" i="529"/>
  <c r="B826" i="529"/>
  <c r="M825" i="529"/>
  <c r="L825" i="529"/>
  <c r="K825" i="529"/>
  <c r="J825" i="529"/>
  <c r="I825" i="529"/>
  <c r="H825" i="529"/>
  <c r="G825" i="529"/>
  <c r="F825" i="529"/>
  <c r="E825" i="529"/>
  <c r="D825" i="529"/>
  <c r="C825" i="529"/>
  <c r="B825" i="529"/>
  <c r="M824" i="529"/>
  <c r="L824" i="529"/>
  <c r="K824" i="529"/>
  <c r="J824" i="529"/>
  <c r="I824" i="529"/>
  <c r="H824" i="529"/>
  <c r="G824" i="529"/>
  <c r="F824" i="529"/>
  <c r="E824" i="529"/>
  <c r="D824" i="529"/>
  <c r="C824" i="529"/>
  <c r="B824" i="529"/>
  <c r="M823" i="529"/>
  <c r="L823" i="529"/>
  <c r="K823" i="529"/>
  <c r="J823" i="529"/>
  <c r="I823" i="529"/>
  <c r="H823" i="529"/>
  <c r="G823" i="529"/>
  <c r="F823" i="529"/>
  <c r="E823" i="529"/>
  <c r="D823" i="529"/>
  <c r="C823" i="529"/>
  <c r="B823" i="529"/>
  <c r="M822" i="529"/>
  <c r="L822" i="529"/>
  <c r="K822" i="529"/>
  <c r="J822" i="529"/>
  <c r="I822" i="529"/>
  <c r="H822" i="529"/>
  <c r="G822" i="529"/>
  <c r="F822" i="529"/>
  <c r="E822" i="529"/>
  <c r="D822" i="529"/>
  <c r="C822" i="529"/>
  <c r="B822" i="529"/>
  <c r="M821" i="529"/>
  <c r="L821" i="529"/>
  <c r="K821" i="529"/>
  <c r="J821" i="529"/>
  <c r="I821" i="529"/>
  <c r="H821" i="529"/>
  <c r="G821" i="529"/>
  <c r="F821" i="529"/>
  <c r="E821" i="529"/>
  <c r="D821" i="529"/>
  <c r="C821" i="529"/>
  <c r="B821" i="529"/>
  <c r="M820" i="529"/>
  <c r="L820" i="529"/>
  <c r="K820" i="529"/>
  <c r="J820" i="529"/>
  <c r="I820" i="529"/>
  <c r="H820" i="529"/>
  <c r="G820" i="529"/>
  <c r="F820" i="529"/>
  <c r="E820" i="529"/>
  <c r="D820" i="529"/>
  <c r="C820" i="529"/>
  <c r="B820" i="529"/>
  <c r="M819" i="529"/>
  <c r="L819" i="529"/>
  <c r="K819" i="529"/>
  <c r="J819" i="529"/>
  <c r="I819" i="529"/>
  <c r="H819" i="529"/>
  <c r="G819" i="529"/>
  <c r="F819" i="529"/>
  <c r="E819" i="529"/>
  <c r="D819" i="529"/>
  <c r="C819" i="529"/>
  <c r="B819" i="529"/>
  <c r="M818" i="529"/>
  <c r="L818" i="529"/>
  <c r="K818" i="529"/>
  <c r="J818" i="529"/>
  <c r="I818" i="529"/>
  <c r="H818" i="529"/>
  <c r="G818" i="529"/>
  <c r="F818" i="529"/>
  <c r="E818" i="529"/>
  <c r="D818" i="529"/>
  <c r="C818" i="529"/>
  <c r="B818" i="529"/>
  <c r="M817" i="529"/>
  <c r="L817" i="529"/>
  <c r="K817" i="529"/>
  <c r="J817" i="529"/>
  <c r="I817" i="529"/>
  <c r="H817" i="529"/>
  <c r="G817" i="529"/>
  <c r="F817" i="529"/>
  <c r="E817" i="529"/>
  <c r="D817" i="529"/>
  <c r="C817" i="529"/>
  <c r="B817" i="529"/>
  <c r="M816" i="529"/>
  <c r="L816" i="529"/>
  <c r="K816" i="529"/>
  <c r="J816" i="529"/>
  <c r="I816" i="529"/>
  <c r="H816" i="529"/>
  <c r="G816" i="529"/>
  <c r="F816" i="529"/>
  <c r="E816" i="529"/>
  <c r="D816" i="529"/>
  <c r="C816" i="529"/>
  <c r="B816" i="529"/>
  <c r="M815" i="529"/>
  <c r="L815" i="529"/>
  <c r="K815" i="529"/>
  <c r="J815" i="529"/>
  <c r="I815" i="529"/>
  <c r="H815" i="529"/>
  <c r="G815" i="529"/>
  <c r="F815" i="529"/>
  <c r="E815" i="529"/>
  <c r="D815" i="529"/>
  <c r="C815" i="529"/>
  <c r="B815" i="529"/>
  <c r="M814" i="529"/>
  <c r="L814" i="529"/>
  <c r="K814" i="529"/>
  <c r="J814" i="529"/>
  <c r="I814" i="529"/>
  <c r="H814" i="529"/>
  <c r="G814" i="529"/>
  <c r="F814" i="529"/>
  <c r="E814" i="529"/>
  <c r="D814" i="529"/>
  <c r="C814" i="529"/>
  <c r="B814" i="529"/>
  <c r="M813" i="529"/>
  <c r="L813" i="529"/>
  <c r="K813" i="529"/>
  <c r="J813" i="529"/>
  <c r="I813" i="529"/>
  <c r="H813" i="529"/>
  <c r="G813" i="529"/>
  <c r="F813" i="529"/>
  <c r="E813" i="529"/>
  <c r="D813" i="529"/>
  <c r="C813" i="529"/>
  <c r="B813" i="529"/>
  <c r="M812" i="529"/>
  <c r="L812" i="529"/>
  <c r="K812" i="529"/>
  <c r="J812" i="529"/>
  <c r="I812" i="529"/>
  <c r="H812" i="529"/>
  <c r="G812" i="529"/>
  <c r="F812" i="529"/>
  <c r="E812" i="529"/>
  <c r="D812" i="529"/>
  <c r="C812" i="529"/>
  <c r="B812" i="529"/>
  <c r="M811" i="529"/>
  <c r="L811" i="529"/>
  <c r="K811" i="529"/>
  <c r="J811" i="529"/>
  <c r="I811" i="529"/>
  <c r="H811" i="529"/>
  <c r="G811" i="529"/>
  <c r="F811" i="529"/>
  <c r="E811" i="529"/>
  <c r="D811" i="529"/>
  <c r="C811" i="529"/>
  <c r="B811" i="529"/>
  <c r="M810" i="529"/>
  <c r="L810" i="529"/>
  <c r="K810" i="529"/>
  <c r="J810" i="529"/>
  <c r="I810" i="529"/>
  <c r="H810" i="529"/>
  <c r="G810" i="529"/>
  <c r="F810" i="529"/>
  <c r="E810" i="529"/>
  <c r="D810" i="529"/>
  <c r="C810" i="529"/>
  <c r="B810" i="529"/>
  <c r="M809" i="529"/>
  <c r="L809" i="529"/>
  <c r="K809" i="529"/>
  <c r="J809" i="529"/>
  <c r="I809" i="529"/>
  <c r="H809" i="529"/>
  <c r="G809" i="529"/>
  <c r="F809" i="529"/>
  <c r="E809" i="529"/>
  <c r="D809" i="529"/>
  <c r="C809" i="529"/>
  <c r="B809" i="529"/>
  <c r="M808" i="529"/>
  <c r="L808" i="529"/>
  <c r="K808" i="529"/>
  <c r="J808" i="529"/>
  <c r="I808" i="529"/>
  <c r="H808" i="529"/>
  <c r="G808" i="529"/>
  <c r="F808" i="529"/>
  <c r="E808" i="529"/>
  <c r="D808" i="529"/>
  <c r="C808" i="529"/>
  <c r="B808" i="529"/>
  <c r="M807" i="529"/>
  <c r="L807" i="529"/>
  <c r="K807" i="529"/>
  <c r="J807" i="529"/>
  <c r="I807" i="529"/>
  <c r="H807" i="529"/>
  <c r="G807" i="529"/>
  <c r="F807" i="529"/>
  <c r="E807" i="529"/>
  <c r="D807" i="529"/>
  <c r="C807" i="529"/>
  <c r="B807" i="529"/>
  <c r="M806" i="529"/>
  <c r="L806" i="529"/>
  <c r="K806" i="529"/>
  <c r="J806" i="529"/>
  <c r="I806" i="529"/>
  <c r="H806" i="529"/>
  <c r="G806" i="529"/>
  <c r="F806" i="529"/>
  <c r="E806" i="529"/>
  <c r="D806" i="529"/>
  <c r="C806" i="529"/>
  <c r="B806" i="529"/>
  <c r="M805" i="529"/>
  <c r="L805" i="529"/>
  <c r="K805" i="529"/>
  <c r="J805" i="529"/>
  <c r="I805" i="529"/>
  <c r="H805" i="529"/>
  <c r="G805" i="529"/>
  <c r="F805" i="529"/>
  <c r="E805" i="529"/>
  <c r="D805" i="529"/>
  <c r="C805" i="529"/>
  <c r="B805" i="529"/>
  <c r="M804" i="529"/>
  <c r="L804" i="529"/>
  <c r="K804" i="529"/>
  <c r="J804" i="529"/>
  <c r="I804" i="529"/>
  <c r="H804" i="529"/>
  <c r="G804" i="529"/>
  <c r="F804" i="529"/>
  <c r="E804" i="529"/>
  <c r="D804" i="529"/>
  <c r="C804" i="529"/>
  <c r="B804" i="529"/>
  <c r="M803" i="529"/>
  <c r="L803" i="529"/>
  <c r="K803" i="529"/>
  <c r="J803" i="529"/>
  <c r="I803" i="529"/>
  <c r="H803" i="529"/>
  <c r="G803" i="529"/>
  <c r="F803" i="529"/>
  <c r="E803" i="529"/>
  <c r="D803" i="529"/>
  <c r="C803" i="529"/>
  <c r="B803" i="529"/>
  <c r="M802" i="529"/>
  <c r="L802" i="529"/>
  <c r="K802" i="529"/>
  <c r="J802" i="529"/>
  <c r="I802" i="529"/>
  <c r="H802" i="529"/>
  <c r="G802" i="529"/>
  <c r="F802" i="529"/>
  <c r="E802" i="529"/>
  <c r="D802" i="529"/>
  <c r="C802" i="529"/>
  <c r="B802" i="529"/>
  <c r="M801" i="529"/>
  <c r="L801" i="529"/>
  <c r="K801" i="529"/>
  <c r="J801" i="529"/>
  <c r="I801" i="529"/>
  <c r="H801" i="529"/>
  <c r="G801" i="529"/>
  <c r="F801" i="529"/>
  <c r="E801" i="529"/>
  <c r="D801" i="529"/>
  <c r="C801" i="529"/>
  <c r="B801" i="529"/>
  <c r="M800" i="529"/>
  <c r="L800" i="529"/>
  <c r="K800" i="529"/>
  <c r="J800" i="529"/>
  <c r="I800" i="529"/>
  <c r="H800" i="529"/>
  <c r="G800" i="529"/>
  <c r="F800" i="529"/>
  <c r="E800" i="529"/>
  <c r="D800" i="529"/>
  <c r="C800" i="529"/>
  <c r="B800" i="529"/>
  <c r="M799" i="529"/>
  <c r="L799" i="529"/>
  <c r="K799" i="529"/>
  <c r="J799" i="529"/>
  <c r="I799" i="529"/>
  <c r="H799" i="529"/>
  <c r="G799" i="529"/>
  <c r="F799" i="529"/>
  <c r="E799" i="529"/>
  <c r="D799" i="529"/>
  <c r="C799" i="529"/>
  <c r="B799" i="529"/>
  <c r="M798" i="529"/>
  <c r="L798" i="529"/>
  <c r="K798" i="529"/>
  <c r="J798" i="529"/>
  <c r="I798" i="529"/>
  <c r="H798" i="529"/>
  <c r="G798" i="529"/>
  <c r="F798" i="529"/>
  <c r="E798" i="529"/>
  <c r="D798" i="529"/>
  <c r="C798" i="529"/>
  <c r="B798" i="529"/>
  <c r="M797" i="529"/>
  <c r="L797" i="529"/>
  <c r="K797" i="529"/>
  <c r="J797" i="529"/>
  <c r="I797" i="529"/>
  <c r="H797" i="529"/>
  <c r="G797" i="529"/>
  <c r="F797" i="529"/>
  <c r="E797" i="529"/>
  <c r="D797" i="529"/>
  <c r="C797" i="529"/>
  <c r="B797" i="529"/>
  <c r="M796" i="529"/>
  <c r="L796" i="529"/>
  <c r="K796" i="529"/>
  <c r="J796" i="529"/>
  <c r="I796" i="529"/>
  <c r="H796" i="529"/>
  <c r="G796" i="529"/>
  <c r="F796" i="529"/>
  <c r="E796" i="529"/>
  <c r="D796" i="529"/>
  <c r="C796" i="529"/>
  <c r="B796" i="529"/>
  <c r="M795" i="529"/>
  <c r="L795" i="529"/>
  <c r="K795" i="529"/>
  <c r="J795" i="529"/>
  <c r="I795" i="529"/>
  <c r="H795" i="529"/>
  <c r="G795" i="529"/>
  <c r="F795" i="529"/>
  <c r="E795" i="529"/>
  <c r="D795" i="529"/>
  <c r="C795" i="529"/>
  <c r="B795" i="529"/>
  <c r="M794" i="529"/>
  <c r="L794" i="529"/>
  <c r="K794" i="529"/>
  <c r="J794" i="529"/>
  <c r="I794" i="529"/>
  <c r="H794" i="529"/>
  <c r="G794" i="529"/>
  <c r="F794" i="529"/>
  <c r="E794" i="529"/>
  <c r="D794" i="529"/>
  <c r="C794" i="529"/>
  <c r="B794" i="529"/>
  <c r="M793" i="529"/>
  <c r="L793" i="529"/>
  <c r="K793" i="529"/>
  <c r="J793" i="529"/>
  <c r="I793" i="529"/>
  <c r="H793" i="529"/>
  <c r="G793" i="529"/>
  <c r="F793" i="529"/>
  <c r="E793" i="529"/>
  <c r="D793" i="529"/>
  <c r="C793" i="529"/>
  <c r="B793" i="529"/>
  <c r="M792" i="529"/>
  <c r="L792" i="529"/>
  <c r="K792" i="529"/>
  <c r="J792" i="529"/>
  <c r="I792" i="529"/>
  <c r="H792" i="529"/>
  <c r="G792" i="529"/>
  <c r="F792" i="529"/>
  <c r="E792" i="529"/>
  <c r="D792" i="529"/>
  <c r="C792" i="529"/>
  <c r="B792" i="529"/>
  <c r="M791" i="529"/>
  <c r="L791" i="529"/>
  <c r="K791" i="529"/>
  <c r="J791" i="529"/>
  <c r="I791" i="529"/>
  <c r="H791" i="529"/>
  <c r="G791" i="529"/>
  <c r="F791" i="529"/>
  <c r="E791" i="529"/>
  <c r="D791" i="529"/>
  <c r="C791" i="529"/>
  <c r="B791" i="529"/>
  <c r="M790" i="529"/>
  <c r="L790" i="529"/>
  <c r="K790" i="529"/>
  <c r="J790" i="529"/>
  <c r="I790" i="529"/>
  <c r="H790" i="529"/>
  <c r="G790" i="529"/>
  <c r="F790" i="529"/>
  <c r="E790" i="529"/>
  <c r="D790" i="529"/>
  <c r="C790" i="529"/>
  <c r="B790" i="529"/>
  <c r="M789" i="529"/>
  <c r="L789" i="529"/>
  <c r="K789" i="529"/>
  <c r="J789" i="529"/>
  <c r="I789" i="529"/>
  <c r="H789" i="529"/>
  <c r="G789" i="529"/>
  <c r="F789" i="529"/>
  <c r="E789" i="529"/>
  <c r="D789" i="529"/>
  <c r="C789" i="529"/>
  <c r="B789" i="529"/>
  <c r="M788" i="529"/>
  <c r="L788" i="529"/>
  <c r="K788" i="529"/>
  <c r="J788" i="529"/>
  <c r="I788" i="529"/>
  <c r="H788" i="529"/>
  <c r="G788" i="529"/>
  <c r="F788" i="529"/>
  <c r="E788" i="529"/>
  <c r="D788" i="529"/>
  <c r="C788" i="529"/>
  <c r="B788" i="529"/>
  <c r="M787" i="529"/>
  <c r="L787" i="529"/>
  <c r="K787" i="529"/>
  <c r="J787" i="529"/>
  <c r="I787" i="529"/>
  <c r="H787" i="529"/>
  <c r="G787" i="529"/>
  <c r="F787" i="529"/>
  <c r="E787" i="529"/>
  <c r="D787" i="529"/>
  <c r="C787" i="529"/>
  <c r="B787" i="529"/>
  <c r="M786" i="529"/>
  <c r="L786" i="529"/>
  <c r="K786" i="529"/>
  <c r="J786" i="529"/>
  <c r="I786" i="529"/>
  <c r="H786" i="529"/>
  <c r="G786" i="529"/>
  <c r="F786" i="529"/>
  <c r="E786" i="529"/>
  <c r="D786" i="529"/>
  <c r="C786" i="529"/>
  <c r="B786" i="529"/>
  <c r="M785" i="529"/>
  <c r="L785" i="529"/>
  <c r="K785" i="529"/>
  <c r="J785" i="529"/>
  <c r="I785" i="529"/>
  <c r="H785" i="529"/>
  <c r="G785" i="529"/>
  <c r="F785" i="529"/>
  <c r="E785" i="529"/>
  <c r="D785" i="529"/>
  <c r="C785" i="529"/>
  <c r="B785" i="529"/>
  <c r="M784" i="529"/>
  <c r="L784" i="529"/>
  <c r="K784" i="529"/>
  <c r="J784" i="529"/>
  <c r="I784" i="529"/>
  <c r="H784" i="529"/>
  <c r="G784" i="529"/>
  <c r="F784" i="529"/>
  <c r="E784" i="529"/>
  <c r="D784" i="529"/>
  <c r="C784" i="529"/>
  <c r="B784" i="529"/>
  <c r="M783" i="529"/>
  <c r="L783" i="529"/>
  <c r="K783" i="529"/>
  <c r="J783" i="529"/>
  <c r="I783" i="529"/>
  <c r="H783" i="529"/>
  <c r="G783" i="529"/>
  <c r="F783" i="529"/>
  <c r="E783" i="529"/>
  <c r="D783" i="529"/>
  <c r="C783" i="529"/>
  <c r="B783" i="529"/>
  <c r="M782" i="529"/>
  <c r="L782" i="529"/>
  <c r="K782" i="529"/>
  <c r="J782" i="529"/>
  <c r="I782" i="529"/>
  <c r="H782" i="529"/>
  <c r="G782" i="529"/>
  <c r="F782" i="529"/>
  <c r="E782" i="529"/>
  <c r="D782" i="529"/>
  <c r="C782" i="529"/>
  <c r="B782" i="529"/>
  <c r="M781" i="529"/>
  <c r="L781" i="529"/>
  <c r="K781" i="529"/>
  <c r="J781" i="529"/>
  <c r="I781" i="529"/>
  <c r="H781" i="529"/>
  <c r="G781" i="529"/>
  <c r="F781" i="529"/>
  <c r="E781" i="529"/>
  <c r="D781" i="529"/>
  <c r="C781" i="529"/>
  <c r="B781" i="529"/>
  <c r="M780" i="529"/>
  <c r="L780" i="529"/>
  <c r="K780" i="529"/>
  <c r="J780" i="529"/>
  <c r="I780" i="529"/>
  <c r="H780" i="529"/>
  <c r="G780" i="529"/>
  <c r="F780" i="529"/>
  <c r="E780" i="529"/>
  <c r="D780" i="529"/>
  <c r="C780" i="529"/>
  <c r="B780" i="529"/>
  <c r="M779" i="529"/>
  <c r="L779" i="529"/>
  <c r="K779" i="529"/>
  <c r="J779" i="529"/>
  <c r="I779" i="529"/>
  <c r="H779" i="529"/>
  <c r="G779" i="529"/>
  <c r="F779" i="529"/>
  <c r="E779" i="529"/>
  <c r="D779" i="529"/>
  <c r="C779" i="529"/>
  <c r="B779" i="529"/>
  <c r="M778" i="529"/>
  <c r="L778" i="529"/>
  <c r="K778" i="529"/>
  <c r="J778" i="529"/>
  <c r="I778" i="529"/>
  <c r="H778" i="529"/>
  <c r="G778" i="529"/>
  <c r="F778" i="529"/>
  <c r="E778" i="529"/>
  <c r="D778" i="529"/>
  <c r="C778" i="529"/>
  <c r="B778" i="529"/>
  <c r="M777" i="529"/>
  <c r="L777" i="529"/>
  <c r="K777" i="529"/>
  <c r="J777" i="529"/>
  <c r="I777" i="529"/>
  <c r="H777" i="529"/>
  <c r="G777" i="529"/>
  <c r="F777" i="529"/>
  <c r="E777" i="529"/>
  <c r="D777" i="529"/>
  <c r="C777" i="529"/>
  <c r="B777" i="529"/>
  <c r="M776" i="529"/>
  <c r="L776" i="529"/>
  <c r="K776" i="529"/>
  <c r="J776" i="529"/>
  <c r="I776" i="529"/>
  <c r="H776" i="529"/>
  <c r="G776" i="529"/>
  <c r="F776" i="529"/>
  <c r="E776" i="529"/>
  <c r="D776" i="529"/>
  <c r="C776" i="529"/>
  <c r="B776" i="529"/>
  <c r="M775" i="529"/>
  <c r="L775" i="529"/>
  <c r="K775" i="529"/>
  <c r="J775" i="529"/>
  <c r="I775" i="529"/>
  <c r="H775" i="529"/>
  <c r="G775" i="529"/>
  <c r="F775" i="529"/>
  <c r="E775" i="529"/>
  <c r="D775" i="529"/>
  <c r="C775" i="529"/>
  <c r="B775" i="529"/>
  <c r="M774" i="529"/>
  <c r="L774" i="529"/>
  <c r="K774" i="529"/>
  <c r="J774" i="529"/>
  <c r="I774" i="529"/>
  <c r="H774" i="529"/>
  <c r="G774" i="529"/>
  <c r="F774" i="529"/>
  <c r="E774" i="529"/>
  <c r="D774" i="529"/>
  <c r="C774" i="529"/>
  <c r="B774" i="529"/>
  <c r="M773" i="529"/>
  <c r="L773" i="529"/>
  <c r="K773" i="529"/>
  <c r="J773" i="529"/>
  <c r="I773" i="529"/>
  <c r="H773" i="529"/>
  <c r="G773" i="529"/>
  <c r="F773" i="529"/>
  <c r="E773" i="529"/>
  <c r="D773" i="529"/>
  <c r="C773" i="529"/>
  <c r="B773" i="529"/>
  <c r="M772" i="529"/>
  <c r="L772" i="529"/>
  <c r="K772" i="529"/>
  <c r="J772" i="529"/>
  <c r="I772" i="529"/>
  <c r="H772" i="529"/>
  <c r="G772" i="529"/>
  <c r="F772" i="529"/>
  <c r="E772" i="529"/>
  <c r="D772" i="529"/>
  <c r="C772" i="529"/>
  <c r="B772" i="529"/>
  <c r="M771" i="529"/>
  <c r="L771" i="529"/>
  <c r="K771" i="529"/>
  <c r="J771" i="529"/>
  <c r="I771" i="529"/>
  <c r="H771" i="529"/>
  <c r="G771" i="529"/>
  <c r="F771" i="529"/>
  <c r="E771" i="529"/>
  <c r="D771" i="529"/>
  <c r="C771" i="529"/>
  <c r="B771" i="529"/>
  <c r="M770" i="529"/>
  <c r="L770" i="529"/>
  <c r="K770" i="529"/>
  <c r="J770" i="529"/>
  <c r="I770" i="529"/>
  <c r="H770" i="529"/>
  <c r="G770" i="529"/>
  <c r="F770" i="529"/>
  <c r="E770" i="529"/>
  <c r="D770" i="529"/>
  <c r="C770" i="529"/>
  <c r="B770" i="529"/>
  <c r="M769" i="529"/>
  <c r="L769" i="529"/>
  <c r="K769" i="529"/>
  <c r="J769" i="529"/>
  <c r="I769" i="529"/>
  <c r="H769" i="529"/>
  <c r="G769" i="529"/>
  <c r="F769" i="529"/>
  <c r="E769" i="529"/>
  <c r="D769" i="529"/>
  <c r="C769" i="529"/>
  <c r="B769" i="529"/>
  <c r="M768" i="529"/>
  <c r="L768" i="529"/>
  <c r="K768" i="529"/>
  <c r="J768" i="529"/>
  <c r="I768" i="529"/>
  <c r="H768" i="529"/>
  <c r="G768" i="529"/>
  <c r="F768" i="529"/>
  <c r="E768" i="529"/>
  <c r="D768" i="529"/>
  <c r="C768" i="529"/>
  <c r="B768" i="529"/>
  <c r="M767" i="529"/>
  <c r="L767" i="529"/>
  <c r="K767" i="529"/>
  <c r="J767" i="529"/>
  <c r="I767" i="529"/>
  <c r="H767" i="529"/>
  <c r="G767" i="529"/>
  <c r="F767" i="529"/>
  <c r="E767" i="529"/>
  <c r="D767" i="529"/>
  <c r="C767" i="529"/>
  <c r="B767" i="529"/>
  <c r="M766" i="529"/>
  <c r="L766" i="529"/>
  <c r="K766" i="529"/>
  <c r="J766" i="529"/>
  <c r="I766" i="529"/>
  <c r="H766" i="529"/>
  <c r="G766" i="529"/>
  <c r="F766" i="529"/>
  <c r="E766" i="529"/>
  <c r="D766" i="529"/>
  <c r="C766" i="529"/>
  <c r="B766" i="529"/>
  <c r="M765" i="529"/>
  <c r="L765" i="529"/>
  <c r="K765" i="529"/>
  <c r="J765" i="529"/>
  <c r="I765" i="529"/>
  <c r="H765" i="529"/>
  <c r="G765" i="529"/>
  <c r="F765" i="529"/>
  <c r="E765" i="529"/>
  <c r="D765" i="529"/>
  <c r="C765" i="529"/>
  <c r="B765" i="529"/>
  <c r="M764" i="529"/>
  <c r="L764" i="529"/>
  <c r="K764" i="529"/>
  <c r="J764" i="529"/>
  <c r="I764" i="529"/>
  <c r="H764" i="529"/>
  <c r="G764" i="529"/>
  <c r="F764" i="529"/>
  <c r="E764" i="529"/>
  <c r="D764" i="529"/>
  <c r="C764" i="529"/>
  <c r="B764" i="529"/>
  <c r="M763" i="529"/>
  <c r="L763" i="529"/>
  <c r="K763" i="529"/>
  <c r="J763" i="529"/>
  <c r="I763" i="529"/>
  <c r="H763" i="529"/>
  <c r="G763" i="529"/>
  <c r="F763" i="529"/>
  <c r="E763" i="529"/>
  <c r="D763" i="529"/>
  <c r="C763" i="529"/>
  <c r="B763" i="529"/>
  <c r="M762" i="529"/>
  <c r="L762" i="529"/>
  <c r="K762" i="529"/>
  <c r="J762" i="529"/>
  <c r="I762" i="529"/>
  <c r="H762" i="529"/>
  <c r="G762" i="529"/>
  <c r="F762" i="529"/>
  <c r="E762" i="529"/>
  <c r="D762" i="529"/>
  <c r="C762" i="529"/>
  <c r="B762" i="529"/>
  <c r="M761" i="529"/>
  <c r="L761" i="529"/>
  <c r="K761" i="529"/>
  <c r="J761" i="529"/>
  <c r="I761" i="529"/>
  <c r="H761" i="529"/>
  <c r="G761" i="529"/>
  <c r="F761" i="529"/>
  <c r="E761" i="529"/>
  <c r="D761" i="529"/>
  <c r="C761" i="529"/>
  <c r="B761" i="529"/>
  <c r="M760" i="529"/>
  <c r="L760" i="529"/>
  <c r="K760" i="529"/>
  <c r="J760" i="529"/>
  <c r="I760" i="529"/>
  <c r="H760" i="529"/>
  <c r="G760" i="529"/>
  <c r="F760" i="529"/>
  <c r="E760" i="529"/>
  <c r="D760" i="529"/>
  <c r="C760" i="529"/>
  <c r="B760" i="529"/>
  <c r="M759" i="529"/>
  <c r="L759" i="529"/>
  <c r="K759" i="529"/>
  <c r="J759" i="529"/>
  <c r="I759" i="529"/>
  <c r="H759" i="529"/>
  <c r="G759" i="529"/>
  <c r="F759" i="529"/>
  <c r="E759" i="529"/>
  <c r="D759" i="529"/>
  <c r="C759" i="529"/>
  <c r="B759" i="529"/>
  <c r="M758" i="529"/>
  <c r="L758" i="529"/>
  <c r="K758" i="529"/>
  <c r="J758" i="529"/>
  <c r="I758" i="529"/>
  <c r="H758" i="529"/>
  <c r="G758" i="529"/>
  <c r="F758" i="529"/>
  <c r="E758" i="529"/>
  <c r="D758" i="529"/>
  <c r="C758" i="529"/>
  <c r="B758" i="529"/>
  <c r="M757" i="529"/>
  <c r="L757" i="529"/>
  <c r="K757" i="529"/>
  <c r="J757" i="529"/>
  <c r="I757" i="529"/>
  <c r="H757" i="529"/>
  <c r="G757" i="529"/>
  <c r="F757" i="529"/>
  <c r="E757" i="529"/>
  <c r="D757" i="529"/>
  <c r="C757" i="529"/>
  <c r="B757" i="529"/>
  <c r="M756" i="529"/>
  <c r="L756" i="529"/>
  <c r="K756" i="529"/>
  <c r="J756" i="529"/>
  <c r="I756" i="529"/>
  <c r="H756" i="529"/>
  <c r="G756" i="529"/>
  <c r="F756" i="529"/>
  <c r="E756" i="529"/>
  <c r="D756" i="529"/>
  <c r="C756" i="529"/>
  <c r="B756" i="529"/>
  <c r="M755" i="529"/>
  <c r="L755" i="529"/>
  <c r="K755" i="529"/>
  <c r="J755" i="529"/>
  <c r="I755" i="529"/>
  <c r="H755" i="529"/>
  <c r="G755" i="529"/>
  <c r="F755" i="529"/>
  <c r="E755" i="529"/>
  <c r="D755" i="529"/>
  <c r="C755" i="529"/>
  <c r="B755" i="529"/>
  <c r="M754" i="529"/>
  <c r="L754" i="529"/>
  <c r="K754" i="529"/>
  <c r="J754" i="529"/>
  <c r="I754" i="529"/>
  <c r="H754" i="529"/>
  <c r="G754" i="529"/>
  <c r="F754" i="529"/>
  <c r="E754" i="529"/>
  <c r="D754" i="529"/>
  <c r="C754" i="529"/>
  <c r="B754" i="529"/>
  <c r="M753" i="529"/>
  <c r="L753" i="529"/>
  <c r="K753" i="529"/>
  <c r="J753" i="529"/>
  <c r="I753" i="529"/>
  <c r="H753" i="529"/>
  <c r="G753" i="529"/>
  <c r="F753" i="529"/>
  <c r="E753" i="529"/>
  <c r="D753" i="529"/>
  <c r="C753" i="529"/>
  <c r="B753" i="529"/>
  <c r="M752" i="529"/>
  <c r="L752" i="529"/>
  <c r="K752" i="529"/>
  <c r="J752" i="529"/>
  <c r="I752" i="529"/>
  <c r="H752" i="529"/>
  <c r="G752" i="529"/>
  <c r="F752" i="529"/>
  <c r="E752" i="529"/>
  <c r="D752" i="529"/>
  <c r="C752" i="529"/>
  <c r="B752" i="529"/>
  <c r="M751" i="529"/>
  <c r="L751" i="529"/>
  <c r="K751" i="529"/>
  <c r="J751" i="529"/>
  <c r="I751" i="529"/>
  <c r="H751" i="529"/>
  <c r="G751" i="529"/>
  <c r="F751" i="529"/>
  <c r="E751" i="529"/>
  <c r="D751" i="529"/>
  <c r="C751" i="529"/>
  <c r="B751" i="529"/>
  <c r="M750" i="529"/>
  <c r="L750" i="529"/>
  <c r="K750" i="529"/>
  <c r="J750" i="529"/>
  <c r="I750" i="529"/>
  <c r="H750" i="529"/>
  <c r="G750" i="529"/>
  <c r="F750" i="529"/>
  <c r="E750" i="529"/>
  <c r="D750" i="529"/>
  <c r="C750" i="529"/>
  <c r="B750" i="529"/>
  <c r="M749" i="529"/>
  <c r="L749" i="529"/>
  <c r="K749" i="529"/>
  <c r="J749" i="529"/>
  <c r="I749" i="529"/>
  <c r="H749" i="529"/>
  <c r="G749" i="529"/>
  <c r="F749" i="529"/>
  <c r="E749" i="529"/>
  <c r="D749" i="529"/>
  <c r="C749" i="529"/>
  <c r="B749" i="529"/>
  <c r="M748" i="529"/>
  <c r="L748" i="529"/>
  <c r="K748" i="529"/>
  <c r="J748" i="529"/>
  <c r="I748" i="529"/>
  <c r="H748" i="529"/>
  <c r="G748" i="529"/>
  <c r="F748" i="529"/>
  <c r="E748" i="529"/>
  <c r="D748" i="529"/>
  <c r="C748" i="529"/>
  <c r="B748" i="529"/>
  <c r="M747" i="529"/>
  <c r="L747" i="529"/>
  <c r="K747" i="529"/>
  <c r="J747" i="529"/>
  <c r="I747" i="529"/>
  <c r="H747" i="529"/>
  <c r="G747" i="529"/>
  <c r="F747" i="529"/>
  <c r="E747" i="529"/>
  <c r="D747" i="529"/>
  <c r="C747" i="529"/>
  <c r="B747" i="529"/>
  <c r="M746" i="529"/>
  <c r="L746" i="529"/>
  <c r="K746" i="529"/>
  <c r="J746" i="529"/>
  <c r="I746" i="529"/>
  <c r="H746" i="529"/>
  <c r="G746" i="529"/>
  <c r="F746" i="529"/>
  <c r="E746" i="529"/>
  <c r="D746" i="529"/>
  <c r="C746" i="529"/>
  <c r="B746" i="529"/>
  <c r="M745" i="529"/>
  <c r="L745" i="529"/>
  <c r="K745" i="529"/>
  <c r="J745" i="529"/>
  <c r="I745" i="529"/>
  <c r="H745" i="529"/>
  <c r="G745" i="529"/>
  <c r="F745" i="529"/>
  <c r="E745" i="529"/>
  <c r="D745" i="529"/>
  <c r="C745" i="529"/>
  <c r="B745" i="529"/>
  <c r="M744" i="529"/>
  <c r="L744" i="529"/>
  <c r="K744" i="529"/>
  <c r="J744" i="529"/>
  <c r="I744" i="529"/>
  <c r="H744" i="529"/>
  <c r="G744" i="529"/>
  <c r="F744" i="529"/>
  <c r="E744" i="529"/>
  <c r="D744" i="529"/>
  <c r="C744" i="529"/>
  <c r="B744" i="529"/>
  <c r="M743" i="529"/>
  <c r="L743" i="529"/>
  <c r="K743" i="529"/>
  <c r="J743" i="529"/>
  <c r="I743" i="529"/>
  <c r="H743" i="529"/>
  <c r="G743" i="529"/>
  <c r="F743" i="529"/>
  <c r="E743" i="529"/>
  <c r="D743" i="529"/>
  <c r="C743" i="529"/>
  <c r="B743" i="529"/>
  <c r="M742" i="529"/>
  <c r="L742" i="529"/>
  <c r="K742" i="529"/>
  <c r="J742" i="529"/>
  <c r="I742" i="529"/>
  <c r="H742" i="529"/>
  <c r="G742" i="529"/>
  <c r="F742" i="529"/>
  <c r="E742" i="529"/>
  <c r="D742" i="529"/>
  <c r="C742" i="529"/>
  <c r="B742" i="529"/>
  <c r="M741" i="529"/>
  <c r="L741" i="529"/>
  <c r="K741" i="529"/>
  <c r="J741" i="529"/>
  <c r="I741" i="529"/>
  <c r="H741" i="529"/>
  <c r="G741" i="529"/>
  <c r="F741" i="529"/>
  <c r="E741" i="529"/>
  <c r="D741" i="529"/>
  <c r="C741" i="529"/>
  <c r="B741" i="529"/>
  <c r="M740" i="529"/>
  <c r="L740" i="529"/>
  <c r="K740" i="529"/>
  <c r="J740" i="529"/>
  <c r="I740" i="529"/>
  <c r="H740" i="529"/>
  <c r="G740" i="529"/>
  <c r="F740" i="529"/>
  <c r="E740" i="529"/>
  <c r="D740" i="529"/>
  <c r="C740" i="529"/>
  <c r="B740" i="529"/>
  <c r="M739" i="529"/>
  <c r="L739" i="529"/>
  <c r="K739" i="529"/>
  <c r="J739" i="529"/>
  <c r="I739" i="529"/>
  <c r="H739" i="529"/>
  <c r="G739" i="529"/>
  <c r="F739" i="529"/>
  <c r="E739" i="529"/>
  <c r="D739" i="529"/>
  <c r="C739" i="529"/>
  <c r="B739" i="529"/>
  <c r="M738" i="529"/>
  <c r="L738" i="529"/>
  <c r="K738" i="529"/>
  <c r="J738" i="529"/>
  <c r="I738" i="529"/>
  <c r="H738" i="529"/>
  <c r="G738" i="529"/>
  <c r="F738" i="529"/>
  <c r="E738" i="529"/>
  <c r="D738" i="529"/>
  <c r="C738" i="529"/>
  <c r="B738" i="529"/>
  <c r="M737" i="529"/>
  <c r="L737" i="529"/>
  <c r="K737" i="529"/>
  <c r="J737" i="529"/>
  <c r="I737" i="529"/>
  <c r="H737" i="529"/>
  <c r="G737" i="529"/>
  <c r="F737" i="529"/>
  <c r="E737" i="529"/>
  <c r="D737" i="529"/>
  <c r="C737" i="529"/>
  <c r="B737" i="529"/>
  <c r="M736" i="529"/>
  <c r="L736" i="529"/>
  <c r="K736" i="529"/>
  <c r="J736" i="529"/>
  <c r="I736" i="529"/>
  <c r="H736" i="529"/>
  <c r="G736" i="529"/>
  <c r="F736" i="529"/>
  <c r="E736" i="529"/>
  <c r="D736" i="529"/>
  <c r="C736" i="529"/>
  <c r="B736" i="529"/>
  <c r="M735" i="529"/>
  <c r="L735" i="529"/>
  <c r="K735" i="529"/>
  <c r="J735" i="529"/>
  <c r="I735" i="529"/>
  <c r="H735" i="529"/>
  <c r="G735" i="529"/>
  <c r="F735" i="529"/>
  <c r="E735" i="529"/>
  <c r="D735" i="529"/>
  <c r="C735" i="529"/>
  <c r="B735" i="529"/>
  <c r="M734" i="529"/>
  <c r="L734" i="529"/>
  <c r="K734" i="529"/>
  <c r="J734" i="529"/>
  <c r="I734" i="529"/>
  <c r="H734" i="529"/>
  <c r="G734" i="529"/>
  <c r="F734" i="529"/>
  <c r="E734" i="529"/>
  <c r="D734" i="529"/>
  <c r="C734" i="529"/>
  <c r="B734" i="529"/>
  <c r="M733" i="529"/>
  <c r="L733" i="529"/>
  <c r="K733" i="529"/>
  <c r="J733" i="529"/>
  <c r="I733" i="529"/>
  <c r="H733" i="529"/>
  <c r="G733" i="529"/>
  <c r="F733" i="529"/>
  <c r="E733" i="529"/>
  <c r="D733" i="529"/>
  <c r="C733" i="529"/>
  <c r="B733" i="529"/>
  <c r="M732" i="529"/>
  <c r="L732" i="529"/>
  <c r="K732" i="529"/>
  <c r="J732" i="529"/>
  <c r="I732" i="529"/>
  <c r="H732" i="529"/>
  <c r="G732" i="529"/>
  <c r="F732" i="529"/>
  <c r="E732" i="529"/>
  <c r="D732" i="529"/>
  <c r="C732" i="529"/>
  <c r="B732" i="529"/>
  <c r="M731" i="529"/>
  <c r="L731" i="529"/>
  <c r="K731" i="529"/>
  <c r="J731" i="529"/>
  <c r="I731" i="529"/>
  <c r="H731" i="529"/>
  <c r="G731" i="529"/>
  <c r="F731" i="529"/>
  <c r="E731" i="529"/>
  <c r="D731" i="529"/>
  <c r="C731" i="529"/>
  <c r="B731" i="529"/>
  <c r="M730" i="529"/>
  <c r="L730" i="529"/>
  <c r="K730" i="529"/>
  <c r="J730" i="529"/>
  <c r="I730" i="529"/>
  <c r="H730" i="529"/>
  <c r="G730" i="529"/>
  <c r="F730" i="529"/>
  <c r="E730" i="529"/>
  <c r="D730" i="529"/>
  <c r="C730" i="529"/>
  <c r="B730" i="529"/>
  <c r="M729" i="529"/>
  <c r="L729" i="529"/>
  <c r="K729" i="529"/>
  <c r="J729" i="529"/>
  <c r="I729" i="529"/>
  <c r="H729" i="529"/>
  <c r="G729" i="529"/>
  <c r="F729" i="529"/>
  <c r="E729" i="529"/>
  <c r="D729" i="529"/>
  <c r="C729" i="529"/>
  <c r="B729" i="529"/>
  <c r="M728" i="529"/>
  <c r="L728" i="529"/>
  <c r="K728" i="529"/>
  <c r="J728" i="529"/>
  <c r="I728" i="529"/>
  <c r="H728" i="529"/>
  <c r="G728" i="529"/>
  <c r="F728" i="529"/>
  <c r="E728" i="529"/>
  <c r="D728" i="529"/>
  <c r="C728" i="529"/>
  <c r="B728" i="529"/>
  <c r="M727" i="529"/>
  <c r="L727" i="529"/>
  <c r="K727" i="529"/>
  <c r="J727" i="529"/>
  <c r="I727" i="529"/>
  <c r="H727" i="529"/>
  <c r="G727" i="529"/>
  <c r="F727" i="529"/>
  <c r="E727" i="529"/>
  <c r="D727" i="529"/>
  <c r="C727" i="529"/>
  <c r="B727" i="529"/>
  <c r="M726" i="529"/>
  <c r="L726" i="529"/>
  <c r="K726" i="529"/>
  <c r="J726" i="529"/>
  <c r="I726" i="529"/>
  <c r="H726" i="529"/>
  <c r="G726" i="529"/>
  <c r="F726" i="529"/>
  <c r="E726" i="529"/>
  <c r="D726" i="529"/>
  <c r="C726" i="529"/>
  <c r="B726" i="529"/>
  <c r="M725" i="529"/>
  <c r="L725" i="529"/>
  <c r="K725" i="529"/>
  <c r="J725" i="529"/>
  <c r="I725" i="529"/>
  <c r="H725" i="529"/>
  <c r="G725" i="529"/>
  <c r="F725" i="529"/>
  <c r="E725" i="529"/>
  <c r="D725" i="529"/>
  <c r="C725" i="529"/>
  <c r="B725" i="529"/>
  <c r="M724" i="529"/>
  <c r="L724" i="529"/>
  <c r="K724" i="529"/>
  <c r="J724" i="529"/>
  <c r="I724" i="529"/>
  <c r="H724" i="529"/>
  <c r="G724" i="529"/>
  <c r="F724" i="529"/>
  <c r="E724" i="529"/>
  <c r="D724" i="529"/>
  <c r="C724" i="529"/>
  <c r="B724" i="529"/>
  <c r="M723" i="529"/>
  <c r="L723" i="529"/>
  <c r="K723" i="529"/>
  <c r="J723" i="529"/>
  <c r="I723" i="529"/>
  <c r="H723" i="529"/>
  <c r="G723" i="529"/>
  <c r="F723" i="529"/>
  <c r="E723" i="529"/>
  <c r="D723" i="529"/>
  <c r="C723" i="529"/>
  <c r="B723" i="529"/>
  <c r="M722" i="529"/>
  <c r="L722" i="529"/>
  <c r="K722" i="529"/>
  <c r="J722" i="529"/>
  <c r="I722" i="529"/>
  <c r="H722" i="529"/>
  <c r="G722" i="529"/>
  <c r="F722" i="529"/>
  <c r="E722" i="529"/>
  <c r="D722" i="529"/>
  <c r="C722" i="529"/>
  <c r="B722" i="529"/>
  <c r="M721" i="529"/>
  <c r="L721" i="529"/>
  <c r="K721" i="529"/>
  <c r="J721" i="529"/>
  <c r="I721" i="529"/>
  <c r="H721" i="529"/>
  <c r="G721" i="529"/>
  <c r="F721" i="529"/>
  <c r="E721" i="529"/>
  <c r="D721" i="529"/>
  <c r="C721" i="529"/>
  <c r="B721" i="529"/>
  <c r="M720" i="529"/>
  <c r="L720" i="529"/>
  <c r="K720" i="529"/>
  <c r="J720" i="529"/>
  <c r="I720" i="529"/>
  <c r="H720" i="529"/>
  <c r="G720" i="529"/>
  <c r="F720" i="529"/>
  <c r="E720" i="529"/>
  <c r="D720" i="529"/>
  <c r="C720" i="529"/>
  <c r="B720" i="529"/>
  <c r="M719" i="529"/>
  <c r="L719" i="529"/>
  <c r="K719" i="529"/>
  <c r="J719" i="529"/>
  <c r="I719" i="529"/>
  <c r="H719" i="529"/>
  <c r="G719" i="529"/>
  <c r="F719" i="529"/>
  <c r="E719" i="529"/>
  <c r="D719" i="529"/>
  <c r="C719" i="529"/>
  <c r="B719" i="529"/>
  <c r="M718" i="529"/>
  <c r="L718" i="529"/>
  <c r="K718" i="529"/>
  <c r="J718" i="529"/>
  <c r="I718" i="529"/>
  <c r="H718" i="529"/>
  <c r="G718" i="529"/>
  <c r="F718" i="529"/>
  <c r="E718" i="529"/>
  <c r="D718" i="529"/>
  <c r="C718" i="529"/>
  <c r="B718" i="529"/>
  <c r="M717" i="529"/>
  <c r="L717" i="529"/>
  <c r="K717" i="529"/>
  <c r="J717" i="529"/>
  <c r="I717" i="529"/>
  <c r="H717" i="529"/>
  <c r="G717" i="529"/>
  <c r="F717" i="529"/>
  <c r="E717" i="529"/>
  <c r="D717" i="529"/>
  <c r="C717" i="529"/>
  <c r="B717" i="529"/>
  <c r="M716" i="529"/>
  <c r="L716" i="529"/>
  <c r="K716" i="529"/>
  <c r="J716" i="529"/>
  <c r="I716" i="529"/>
  <c r="H716" i="529"/>
  <c r="G716" i="529"/>
  <c r="F716" i="529"/>
  <c r="E716" i="529"/>
  <c r="D716" i="529"/>
  <c r="C716" i="529"/>
  <c r="B716" i="529"/>
  <c r="M715" i="529"/>
  <c r="L715" i="529"/>
  <c r="K715" i="529"/>
  <c r="J715" i="529"/>
  <c r="I715" i="529"/>
  <c r="H715" i="529"/>
  <c r="G715" i="529"/>
  <c r="F715" i="529"/>
  <c r="E715" i="529"/>
  <c r="D715" i="529"/>
  <c r="C715" i="529"/>
  <c r="B715" i="529"/>
  <c r="M714" i="529"/>
  <c r="L714" i="529"/>
  <c r="K714" i="529"/>
  <c r="J714" i="529"/>
  <c r="I714" i="529"/>
  <c r="H714" i="529"/>
  <c r="G714" i="529"/>
  <c r="F714" i="529"/>
  <c r="E714" i="529"/>
  <c r="D714" i="529"/>
  <c r="C714" i="529"/>
  <c r="B714" i="529"/>
  <c r="M713" i="529"/>
  <c r="L713" i="529"/>
  <c r="K713" i="529"/>
  <c r="J713" i="529"/>
  <c r="I713" i="529"/>
  <c r="H713" i="529"/>
  <c r="G713" i="529"/>
  <c r="F713" i="529"/>
  <c r="E713" i="529"/>
  <c r="D713" i="529"/>
  <c r="C713" i="529"/>
  <c r="B713" i="529"/>
  <c r="M712" i="529"/>
  <c r="L712" i="529"/>
  <c r="K712" i="529"/>
  <c r="J712" i="529"/>
  <c r="I712" i="529"/>
  <c r="H712" i="529"/>
  <c r="G712" i="529"/>
  <c r="F712" i="529"/>
  <c r="E712" i="529"/>
  <c r="D712" i="529"/>
  <c r="C712" i="529"/>
  <c r="B712" i="529"/>
  <c r="M711" i="529"/>
  <c r="L711" i="529"/>
  <c r="K711" i="529"/>
  <c r="J711" i="529"/>
  <c r="I711" i="529"/>
  <c r="H711" i="529"/>
  <c r="G711" i="529"/>
  <c r="F711" i="529"/>
  <c r="E711" i="529"/>
  <c r="D711" i="529"/>
  <c r="C711" i="529"/>
  <c r="B711" i="529"/>
  <c r="M710" i="529"/>
  <c r="L710" i="529"/>
  <c r="K710" i="529"/>
  <c r="J710" i="529"/>
  <c r="I710" i="529"/>
  <c r="H710" i="529"/>
  <c r="G710" i="529"/>
  <c r="F710" i="529"/>
  <c r="E710" i="529"/>
  <c r="D710" i="529"/>
  <c r="C710" i="529"/>
  <c r="B710" i="529"/>
  <c r="M709" i="529"/>
  <c r="L709" i="529"/>
  <c r="K709" i="529"/>
  <c r="J709" i="529"/>
  <c r="I709" i="529"/>
  <c r="H709" i="529"/>
  <c r="G709" i="529"/>
  <c r="F709" i="529"/>
  <c r="E709" i="529"/>
  <c r="D709" i="529"/>
  <c r="C709" i="529"/>
  <c r="B709" i="529"/>
  <c r="M708" i="529"/>
  <c r="L708" i="529"/>
  <c r="K708" i="529"/>
  <c r="J708" i="529"/>
  <c r="I708" i="529"/>
  <c r="H708" i="529"/>
  <c r="G708" i="529"/>
  <c r="F708" i="529"/>
  <c r="E708" i="529"/>
  <c r="D708" i="529"/>
  <c r="C708" i="529"/>
  <c r="B708" i="529"/>
  <c r="M707" i="529"/>
  <c r="L707" i="529"/>
  <c r="K707" i="529"/>
  <c r="J707" i="529"/>
  <c r="I707" i="529"/>
  <c r="H707" i="529"/>
  <c r="G707" i="529"/>
  <c r="F707" i="529"/>
  <c r="E707" i="529"/>
  <c r="D707" i="529"/>
  <c r="C707" i="529"/>
  <c r="B707" i="529"/>
  <c r="M706" i="529"/>
  <c r="L706" i="529"/>
  <c r="K706" i="529"/>
  <c r="J706" i="529"/>
  <c r="I706" i="529"/>
  <c r="H706" i="529"/>
  <c r="G706" i="529"/>
  <c r="F706" i="529"/>
  <c r="E706" i="529"/>
  <c r="D706" i="529"/>
  <c r="C706" i="529"/>
  <c r="B706" i="529"/>
  <c r="M705" i="529"/>
  <c r="L705" i="529"/>
  <c r="K705" i="529"/>
  <c r="J705" i="529"/>
  <c r="I705" i="529"/>
  <c r="H705" i="529"/>
  <c r="G705" i="529"/>
  <c r="F705" i="529"/>
  <c r="E705" i="529"/>
  <c r="D705" i="529"/>
  <c r="C705" i="529"/>
  <c r="B705" i="529"/>
  <c r="M704" i="529"/>
  <c r="L704" i="529"/>
  <c r="K704" i="529"/>
  <c r="J704" i="529"/>
  <c r="I704" i="529"/>
  <c r="H704" i="529"/>
  <c r="G704" i="529"/>
  <c r="F704" i="529"/>
  <c r="E704" i="529"/>
  <c r="D704" i="529"/>
  <c r="C704" i="529"/>
  <c r="B704" i="529"/>
  <c r="M703" i="529"/>
  <c r="L703" i="529"/>
  <c r="K703" i="529"/>
  <c r="J703" i="529"/>
  <c r="I703" i="529"/>
  <c r="H703" i="529"/>
  <c r="G703" i="529"/>
  <c r="F703" i="529"/>
  <c r="E703" i="529"/>
  <c r="D703" i="529"/>
  <c r="C703" i="529"/>
  <c r="B703" i="529"/>
  <c r="M702" i="529"/>
  <c r="L702" i="529"/>
  <c r="K702" i="529"/>
  <c r="J702" i="529"/>
  <c r="I702" i="529"/>
  <c r="H702" i="529"/>
  <c r="G702" i="529"/>
  <c r="F702" i="529"/>
  <c r="E702" i="529"/>
  <c r="D702" i="529"/>
  <c r="C702" i="529"/>
  <c r="B702" i="529"/>
  <c r="M701" i="529"/>
  <c r="L701" i="529"/>
  <c r="K701" i="529"/>
  <c r="J701" i="529"/>
  <c r="I701" i="529"/>
  <c r="H701" i="529"/>
  <c r="G701" i="529"/>
  <c r="F701" i="529"/>
  <c r="E701" i="529"/>
  <c r="D701" i="529"/>
  <c r="C701" i="529"/>
  <c r="B701" i="529"/>
  <c r="M700" i="529"/>
  <c r="L700" i="529"/>
  <c r="K700" i="529"/>
  <c r="J700" i="529"/>
  <c r="I700" i="529"/>
  <c r="H700" i="529"/>
  <c r="G700" i="529"/>
  <c r="F700" i="529"/>
  <c r="E700" i="529"/>
  <c r="D700" i="529"/>
  <c r="C700" i="529"/>
  <c r="B700" i="529"/>
  <c r="M699" i="529"/>
  <c r="L699" i="529"/>
  <c r="K699" i="529"/>
  <c r="J699" i="529"/>
  <c r="I699" i="529"/>
  <c r="H699" i="529"/>
  <c r="G699" i="529"/>
  <c r="F699" i="529"/>
  <c r="E699" i="529"/>
  <c r="D699" i="529"/>
  <c r="C699" i="529"/>
  <c r="B699" i="529"/>
  <c r="M698" i="529"/>
  <c r="L698" i="529"/>
  <c r="K698" i="529"/>
  <c r="J698" i="529"/>
  <c r="I698" i="529"/>
  <c r="H698" i="529"/>
  <c r="G698" i="529"/>
  <c r="F698" i="529"/>
  <c r="E698" i="529"/>
  <c r="D698" i="529"/>
  <c r="C698" i="529"/>
  <c r="B698" i="529"/>
  <c r="M697" i="529"/>
  <c r="L697" i="529"/>
  <c r="K697" i="529"/>
  <c r="J697" i="529"/>
  <c r="I697" i="529"/>
  <c r="H697" i="529"/>
  <c r="G697" i="529"/>
  <c r="F697" i="529"/>
  <c r="E697" i="529"/>
  <c r="D697" i="529"/>
  <c r="C697" i="529"/>
  <c r="B697" i="529"/>
  <c r="M696" i="529"/>
  <c r="L696" i="529"/>
  <c r="K696" i="529"/>
  <c r="J696" i="529"/>
  <c r="I696" i="529"/>
  <c r="H696" i="529"/>
  <c r="G696" i="529"/>
  <c r="F696" i="529"/>
  <c r="E696" i="529"/>
  <c r="D696" i="529"/>
  <c r="C696" i="529"/>
  <c r="B696" i="529"/>
  <c r="M695" i="529"/>
  <c r="L695" i="529"/>
  <c r="K695" i="529"/>
  <c r="J695" i="529"/>
  <c r="I695" i="529"/>
  <c r="H695" i="529"/>
  <c r="G695" i="529"/>
  <c r="F695" i="529"/>
  <c r="E695" i="529"/>
  <c r="D695" i="529"/>
  <c r="C695" i="529"/>
  <c r="B695" i="529"/>
  <c r="M694" i="529"/>
  <c r="L694" i="529"/>
  <c r="K694" i="529"/>
  <c r="J694" i="529"/>
  <c r="I694" i="529"/>
  <c r="H694" i="529"/>
  <c r="G694" i="529"/>
  <c r="F694" i="529"/>
  <c r="E694" i="529"/>
  <c r="D694" i="529"/>
  <c r="C694" i="529"/>
  <c r="B694" i="529"/>
  <c r="M693" i="529"/>
  <c r="L693" i="529"/>
  <c r="K693" i="529"/>
  <c r="J693" i="529"/>
  <c r="I693" i="529"/>
  <c r="H693" i="529"/>
  <c r="G693" i="529"/>
  <c r="F693" i="529"/>
  <c r="E693" i="529"/>
  <c r="D693" i="529"/>
  <c r="C693" i="529"/>
  <c r="B693" i="529"/>
  <c r="M692" i="529"/>
  <c r="L692" i="529"/>
  <c r="K692" i="529"/>
  <c r="J692" i="529"/>
  <c r="I692" i="529"/>
  <c r="H692" i="529"/>
  <c r="G692" i="529"/>
  <c r="F692" i="529"/>
  <c r="E692" i="529"/>
  <c r="D692" i="529"/>
  <c r="C692" i="529"/>
  <c r="B692" i="529"/>
  <c r="M691" i="529"/>
  <c r="L691" i="529"/>
  <c r="K691" i="529"/>
  <c r="J691" i="529"/>
  <c r="I691" i="529"/>
  <c r="H691" i="529"/>
  <c r="G691" i="529"/>
  <c r="F691" i="529"/>
  <c r="E691" i="529"/>
  <c r="D691" i="529"/>
  <c r="C691" i="529"/>
  <c r="B691" i="529"/>
  <c r="M690" i="529"/>
  <c r="L690" i="529"/>
  <c r="K690" i="529"/>
  <c r="J690" i="529"/>
  <c r="I690" i="529"/>
  <c r="H690" i="529"/>
  <c r="G690" i="529"/>
  <c r="F690" i="529"/>
  <c r="E690" i="529"/>
  <c r="D690" i="529"/>
  <c r="C690" i="529"/>
  <c r="B690" i="529"/>
  <c r="M689" i="529"/>
  <c r="L689" i="529"/>
  <c r="K689" i="529"/>
  <c r="J689" i="529"/>
  <c r="I689" i="529"/>
  <c r="H689" i="529"/>
  <c r="G689" i="529"/>
  <c r="F689" i="529"/>
  <c r="E689" i="529"/>
  <c r="D689" i="529"/>
  <c r="C689" i="529"/>
  <c r="B689" i="529"/>
  <c r="M688" i="529"/>
  <c r="L688" i="529"/>
  <c r="K688" i="529"/>
  <c r="J688" i="529"/>
  <c r="I688" i="529"/>
  <c r="H688" i="529"/>
  <c r="G688" i="529"/>
  <c r="F688" i="529"/>
  <c r="E688" i="529"/>
  <c r="D688" i="529"/>
  <c r="C688" i="529"/>
  <c r="B688" i="529"/>
  <c r="M687" i="529"/>
  <c r="L687" i="529"/>
  <c r="K687" i="529"/>
  <c r="J687" i="529"/>
  <c r="I687" i="529"/>
  <c r="H687" i="529"/>
  <c r="G687" i="529"/>
  <c r="F687" i="529"/>
  <c r="E687" i="529"/>
  <c r="D687" i="529"/>
  <c r="C687" i="529"/>
  <c r="B687" i="529"/>
  <c r="M686" i="529"/>
  <c r="L686" i="529"/>
  <c r="K686" i="529"/>
  <c r="J686" i="529"/>
  <c r="I686" i="529"/>
  <c r="H686" i="529"/>
  <c r="G686" i="529"/>
  <c r="F686" i="529"/>
  <c r="E686" i="529"/>
  <c r="D686" i="529"/>
  <c r="C686" i="529"/>
  <c r="B686" i="529"/>
  <c r="M685" i="529"/>
  <c r="L685" i="529"/>
  <c r="K685" i="529"/>
  <c r="J685" i="529"/>
  <c r="I685" i="529"/>
  <c r="H685" i="529"/>
  <c r="G685" i="529"/>
  <c r="F685" i="529"/>
  <c r="E685" i="529"/>
  <c r="D685" i="529"/>
  <c r="C685" i="529"/>
  <c r="B685" i="529"/>
  <c r="M684" i="529"/>
  <c r="L684" i="529"/>
  <c r="K684" i="529"/>
  <c r="J684" i="529"/>
  <c r="I684" i="529"/>
  <c r="H684" i="529"/>
  <c r="G684" i="529"/>
  <c r="F684" i="529"/>
  <c r="E684" i="529"/>
  <c r="D684" i="529"/>
  <c r="C684" i="529"/>
  <c r="B684" i="529"/>
  <c r="M683" i="529"/>
  <c r="L683" i="529"/>
  <c r="K683" i="529"/>
  <c r="J683" i="529"/>
  <c r="I683" i="529"/>
  <c r="H683" i="529"/>
  <c r="G683" i="529"/>
  <c r="F683" i="529"/>
  <c r="E683" i="529"/>
  <c r="D683" i="529"/>
  <c r="C683" i="529"/>
  <c r="B683" i="529"/>
  <c r="M682" i="529"/>
  <c r="L682" i="529"/>
  <c r="K682" i="529"/>
  <c r="J682" i="529"/>
  <c r="I682" i="529"/>
  <c r="H682" i="529"/>
  <c r="G682" i="529"/>
  <c r="F682" i="529"/>
  <c r="E682" i="529"/>
  <c r="D682" i="529"/>
  <c r="C682" i="529"/>
  <c r="B682" i="529"/>
  <c r="M681" i="529"/>
  <c r="L681" i="529"/>
  <c r="K681" i="529"/>
  <c r="J681" i="529"/>
  <c r="I681" i="529"/>
  <c r="H681" i="529"/>
  <c r="G681" i="529"/>
  <c r="F681" i="529"/>
  <c r="E681" i="529"/>
  <c r="D681" i="529"/>
  <c r="C681" i="529"/>
  <c r="B681" i="529"/>
  <c r="M680" i="529"/>
  <c r="L680" i="529"/>
  <c r="K680" i="529"/>
  <c r="J680" i="529"/>
  <c r="I680" i="529"/>
  <c r="H680" i="529"/>
  <c r="G680" i="529"/>
  <c r="F680" i="529"/>
  <c r="E680" i="529"/>
  <c r="D680" i="529"/>
  <c r="C680" i="529"/>
  <c r="B680" i="529"/>
  <c r="M679" i="529"/>
  <c r="L679" i="529"/>
  <c r="K679" i="529"/>
  <c r="J679" i="529"/>
  <c r="I679" i="529"/>
  <c r="H679" i="529"/>
  <c r="G679" i="529"/>
  <c r="F679" i="529"/>
  <c r="E679" i="529"/>
  <c r="D679" i="529"/>
  <c r="C679" i="529"/>
  <c r="B679" i="529"/>
  <c r="M678" i="529"/>
  <c r="L678" i="529"/>
  <c r="K678" i="529"/>
  <c r="J678" i="529"/>
  <c r="I678" i="529"/>
  <c r="H678" i="529"/>
  <c r="G678" i="529"/>
  <c r="F678" i="529"/>
  <c r="E678" i="529"/>
  <c r="D678" i="529"/>
  <c r="C678" i="529"/>
  <c r="B678" i="529"/>
  <c r="M677" i="529"/>
  <c r="L677" i="529"/>
  <c r="K677" i="529"/>
  <c r="J677" i="529"/>
  <c r="I677" i="529"/>
  <c r="H677" i="529"/>
  <c r="G677" i="529"/>
  <c r="F677" i="529"/>
  <c r="E677" i="529"/>
  <c r="D677" i="529"/>
  <c r="C677" i="529"/>
  <c r="B677" i="529"/>
  <c r="M676" i="529"/>
  <c r="L676" i="529"/>
  <c r="K676" i="529"/>
  <c r="J676" i="529"/>
  <c r="I676" i="529"/>
  <c r="H676" i="529"/>
  <c r="G676" i="529"/>
  <c r="F676" i="529"/>
  <c r="E676" i="529"/>
  <c r="D676" i="529"/>
  <c r="C676" i="529"/>
  <c r="B676" i="529"/>
  <c r="M675" i="529"/>
  <c r="L675" i="529"/>
  <c r="K675" i="529"/>
  <c r="J675" i="529"/>
  <c r="I675" i="529"/>
  <c r="H675" i="529"/>
  <c r="G675" i="529"/>
  <c r="F675" i="529"/>
  <c r="E675" i="529"/>
  <c r="D675" i="529"/>
  <c r="C675" i="529"/>
  <c r="B675" i="529"/>
  <c r="M674" i="529"/>
  <c r="L674" i="529"/>
  <c r="K674" i="529"/>
  <c r="J674" i="529"/>
  <c r="I674" i="529"/>
  <c r="H674" i="529"/>
  <c r="G674" i="529"/>
  <c r="F674" i="529"/>
  <c r="E674" i="529"/>
  <c r="D674" i="529"/>
  <c r="C674" i="529"/>
  <c r="B674" i="529"/>
  <c r="M673" i="529"/>
  <c r="L673" i="529"/>
  <c r="K673" i="529"/>
  <c r="J673" i="529"/>
  <c r="I673" i="529"/>
  <c r="H673" i="529"/>
  <c r="G673" i="529"/>
  <c r="F673" i="529"/>
  <c r="E673" i="529"/>
  <c r="D673" i="529"/>
  <c r="C673" i="529"/>
  <c r="B673" i="529"/>
  <c r="M672" i="529"/>
  <c r="L672" i="529"/>
  <c r="K672" i="529"/>
  <c r="J672" i="529"/>
  <c r="I672" i="529"/>
  <c r="H672" i="529"/>
  <c r="G672" i="529"/>
  <c r="F672" i="529"/>
  <c r="E672" i="529"/>
  <c r="D672" i="529"/>
  <c r="C672" i="529"/>
  <c r="B672" i="529"/>
  <c r="M671" i="529"/>
  <c r="L671" i="529"/>
  <c r="K671" i="529"/>
  <c r="J671" i="529"/>
  <c r="I671" i="529"/>
  <c r="H671" i="529"/>
  <c r="G671" i="529"/>
  <c r="F671" i="529"/>
  <c r="E671" i="529"/>
  <c r="D671" i="529"/>
  <c r="C671" i="529"/>
  <c r="B671" i="529"/>
  <c r="M670" i="529"/>
  <c r="L670" i="529"/>
  <c r="K670" i="529"/>
  <c r="J670" i="529"/>
  <c r="I670" i="529"/>
  <c r="H670" i="529"/>
  <c r="G670" i="529"/>
  <c r="F670" i="529"/>
  <c r="E670" i="529"/>
  <c r="D670" i="529"/>
  <c r="C670" i="529"/>
  <c r="B670" i="529"/>
  <c r="M669" i="529"/>
  <c r="L669" i="529"/>
  <c r="K669" i="529"/>
  <c r="J669" i="529"/>
  <c r="I669" i="529"/>
  <c r="H669" i="529"/>
  <c r="G669" i="529"/>
  <c r="F669" i="529"/>
  <c r="E669" i="529"/>
  <c r="D669" i="529"/>
  <c r="C669" i="529"/>
  <c r="B669" i="529"/>
  <c r="M668" i="529"/>
  <c r="L668" i="529"/>
  <c r="K668" i="529"/>
  <c r="J668" i="529"/>
  <c r="I668" i="529"/>
  <c r="H668" i="529"/>
  <c r="G668" i="529"/>
  <c r="F668" i="529"/>
  <c r="E668" i="529"/>
  <c r="D668" i="529"/>
  <c r="C668" i="529"/>
  <c r="B668" i="529"/>
  <c r="M667" i="529"/>
  <c r="L667" i="529"/>
  <c r="K667" i="529"/>
  <c r="J667" i="529"/>
  <c r="I667" i="529"/>
  <c r="H667" i="529"/>
  <c r="G667" i="529"/>
  <c r="F667" i="529"/>
  <c r="E667" i="529"/>
  <c r="D667" i="529"/>
  <c r="C667" i="529"/>
  <c r="B667" i="529"/>
  <c r="M666" i="529"/>
  <c r="L666" i="529"/>
  <c r="K666" i="529"/>
  <c r="J666" i="529"/>
  <c r="I666" i="529"/>
  <c r="H666" i="529"/>
  <c r="G666" i="529"/>
  <c r="F666" i="529"/>
  <c r="E666" i="529"/>
  <c r="D666" i="529"/>
  <c r="C666" i="529"/>
  <c r="B666" i="529"/>
  <c r="M665" i="529"/>
  <c r="L665" i="529"/>
  <c r="K665" i="529"/>
  <c r="J665" i="529"/>
  <c r="I665" i="529"/>
  <c r="H665" i="529"/>
  <c r="G665" i="529"/>
  <c r="F665" i="529"/>
  <c r="E665" i="529"/>
  <c r="D665" i="529"/>
  <c r="C665" i="529"/>
  <c r="B665" i="529"/>
  <c r="M664" i="529"/>
  <c r="L664" i="529"/>
  <c r="K664" i="529"/>
  <c r="J664" i="529"/>
  <c r="I664" i="529"/>
  <c r="H664" i="529"/>
  <c r="G664" i="529"/>
  <c r="F664" i="529"/>
  <c r="E664" i="529"/>
  <c r="D664" i="529"/>
  <c r="C664" i="529"/>
  <c r="B664" i="529"/>
  <c r="M663" i="529"/>
  <c r="L663" i="529"/>
  <c r="K663" i="529"/>
  <c r="J663" i="529"/>
  <c r="I663" i="529"/>
  <c r="H663" i="529"/>
  <c r="G663" i="529"/>
  <c r="F663" i="529"/>
  <c r="E663" i="529"/>
  <c r="D663" i="529"/>
  <c r="C663" i="529"/>
  <c r="B663" i="529"/>
  <c r="M662" i="529"/>
  <c r="L662" i="529"/>
  <c r="K662" i="529"/>
  <c r="J662" i="529"/>
  <c r="I662" i="529"/>
  <c r="H662" i="529"/>
  <c r="G662" i="529"/>
  <c r="F662" i="529"/>
  <c r="E662" i="529"/>
  <c r="D662" i="529"/>
  <c r="C662" i="529"/>
  <c r="B662" i="529"/>
  <c r="M661" i="529"/>
  <c r="L661" i="529"/>
  <c r="K661" i="529"/>
  <c r="J661" i="529"/>
  <c r="I661" i="529"/>
  <c r="H661" i="529"/>
  <c r="G661" i="529"/>
  <c r="F661" i="529"/>
  <c r="E661" i="529"/>
  <c r="D661" i="529"/>
  <c r="C661" i="529"/>
  <c r="B661" i="529"/>
  <c r="M660" i="529"/>
  <c r="L660" i="529"/>
  <c r="K660" i="529"/>
  <c r="J660" i="529"/>
  <c r="I660" i="529"/>
  <c r="H660" i="529"/>
  <c r="G660" i="529"/>
  <c r="F660" i="529"/>
  <c r="E660" i="529"/>
  <c r="D660" i="529"/>
  <c r="C660" i="529"/>
  <c r="B660" i="529"/>
  <c r="M659" i="529"/>
  <c r="L659" i="529"/>
  <c r="K659" i="529"/>
  <c r="J659" i="529"/>
  <c r="I659" i="529"/>
  <c r="H659" i="529"/>
  <c r="G659" i="529"/>
  <c r="F659" i="529"/>
  <c r="E659" i="529"/>
  <c r="D659" i="529"/>
  <c r="C659" i="529"/>
  <c r="B659" i="529"/>
  <c r="M658" i="529"/>
  <c r="L658" i="529"/>
  <c r="K658" i="529"/>
  <c r="J658" i="529"/>
  <c r="I658" i="529"/>
  <c r="H658" i="529"/>
  <c r="G658" i="529"/>
  <c r="F658" i="529"/>
  <c r="E658" i="529"/>
  <c r="D658" i="529"/>
  <c r="C658" i="529"/>
  <c r="B658" i="529"/>
  <c r="M657" i="529"/>
  <c r="L657" i="529"/>
  <c r="K657" i="529"/>
  <c r="J657" i="529"/>
  <c r="I657" i="529"/>
  <c r="H657" i="529"/>
  <c r="G657" i="529"/>
  <c r="F657" i="529"/>
  <c r="E657" i="529"/>
  <c r="D657" i="529"/>
  <c r="C657" i="529"/>
  <c r="B657" i="529"/>
  <c r="M656" i="529"/>
  <c r="L656" i="529"/>
  <c r="K656" i="529"/>
  <c r="J656" i="529"/>
  <c r="I656" i="529"/>
  <c r="H656" i="529"/>
  <c r="G656" i="529"/>
  <c r="F656" i="529"/>
  <c r="E656" i="529"/>
  <c r="D656" i="529"/>
  <c r="C656" i="529"/>
  <c r="B656" i="529"/>
  <c r="M655" i="529"/>
  <c r="L655" i="529"/>
  <c r="K655" i="529"/>
  <c r="J655" i="529"/>
  <c r="I655" i="529"/>
  <c r="H655" i="529"/>
  <c r="G655" i="529"/>
  <c r="F655" i="529"/>
  <c r="E655" i="529"/>
  <c r="D655" i="529"/>
  <c r="C655" i="529"/>
  <c r="B655" i="529"/>
  <c r="M654" i="529"/>
  <c r="L654" i="529"/>
  <c r="K654" i="529"/>
  <c r="J654" i="529"/>
  <c r="I654" i="529"/>
  <c r="H654" i="529"/>
  <c r="G654" i="529"/>
  <c r="F654" i="529"/>
  <c r="E654" i="529"/>
  <c r="D654" i="529"/>
  <c r="C654" i="529"/>
  <c r="B654" i="529"/>
  <c r="M653" i="529"/>
  <c r="L653" i="529"/>
  <c r="K653" i="529"/>
  <c r="J653" i="529"/>
  <c r="I653" i="529"/>
  <c r="H653" i="529"/>
  <c r="G653" i="529"/>
  <c r="F653" i="529"/>
  <c r="E653" i="529"/>
  <c r="D653" i="529"/>
  <c r="C653" i="529"/>
  <c r="B653" i="529"/>
  <c r="M652" i="529"/>
  <c r="L652" i="529"/>
  <c r="K652" i="529"/>
  <c r="J652" i="529"/>
  <c r="I652" i="529"/>
  <c r="H652" i="529"/>
  <c r="G652" i="529"/>
  <c r="F652" i="529"/>
  <c r="E652" i="529"/>
  <c r="D652" i="529"/>
  <c r="C652" i="529"/>
  <c r="B652" i="529"/>
  <c r="M651" i="529"/>
  <c r="L651" i="529"/>
  <c r="K651" i="529"/>
  <c r="J651" i="529"/>
  <c r="I651" i="529"/>
  <c r="H651" i="529"/>
  <c r="G651" i="529"/>
  <c r="F651" i="529"/>
  <c r="E651" i="529"/>
  <c r="D651" i="529"/>
  <c r="C651" i="529"/>
  <c r="B651" i="529"/>
  <c r="M650" i="529"/>
  <c r="L650" i="529"/>
  <c r="K650" i="529"/>
  <c r="J650" i="529"/>
  <c r="I650" i="529"/>
  <c r="H650" i="529"/>
  <c r="G650" i="529"/>
  <c r="F650" i="529"/>
  <c r="E650" i="529"/>
  <c r="D650" i="529"/>
  <c r="C650" i="529"/>
  <c r="B650" i="529"/>
  <c r="M649" i="529"/>
  <c r="L649" i="529"/>
  <c r="K649" i="529"/>
  <c r="J649" i="529"/>
  <c r="I649" i="529"/>
  <c r="H649" i="529"/>
  <c r="G649" i="529"/>
  <c r="F649" i="529"/>
  <c r="E649" i="529"/>
  <c r="D649" i="529"/>
  <c r="C649" i="529"/>
  <c r="B649" i="529"/>
  <c r="M648" i="529"/>
  <c r="L648" i="529"/>
  <c r="K648" i="529"/>
  <c r="J648" i="529"/>
  <c r="I648" i="529"/>
  <c r="H648" i="529"/>
  <c r="G648" i="529"/>
  <c r="F648" i="529"/>
  <c r="E648" i="529"/>
  <c r="D648" i="529"/>
  <c r="C648" i="529"/>
  <c r="B648" i="529"/>
  <c r="M647" i="529"/>
  <c r="L647" i="529"/>
  <c r="K647" i="529"/>
  <c r="J647" i="529"/>
  <c r="I647" i="529"/>
  <c r="H647" i="529"/>
  <c r="G647" i="529"/>
  <c r="F647" i="529"/>
  <c r="E647" i="529"/>
  <c r="D647" i="529"/>
  <c r="C647" i="529"/>
  <c r="B647" i="529"/>
  <c r="M646" i="529"/>
  <c r="L646" i="529"/>
  <c r="K646" i="529"/>
  <c r="J646" i="529"/>
  <c r="I646" i="529"/>
  <c r="H646" i="529"/>
  <c r="G646" i="529"/>
  <c r="F646" i="529"/>
  <c r="E646" i="529"/>
  <c r="D646" i="529"/>
  <c r="C646" i="529"/>
  <c r="B646" i="529"/>
  <c r="M645" i="529"/>
  <c r="L645" i="529"/>
  <c r="K645" i="529"/>
  <c r="J645" i="529"/>
  <c r="I645" i="529"/>
  <c r="H645" i="529"/>
  <c r="G645" i="529"/>
  <c r="F645" i="529"/>
  <c r="E645" i="529"/>
  <c r="D645" i="529"/>
  <c r="C645" i="529"/>
  <c r="B645" i="529"/>
  <c r="M644" i="529"/>
  <c r="L644" i="529"/>
  <c r="K644" i="529"/>
  <c r="J644" i="529"/>
  <c r="I644" i="529"/>
  <c r="H644" i="529"/>
  <c r="G644" i="529"/>
  <c r="F644" i="529"/>
  <c r="E644" i="529"/>
  <c r="D644" i="529"/>
  <c r="C644" i="529"/>
  <c r="B644" i="529"/>
  <c r="M643" i="529"/>
  <c r="L643" i="529"/>
  <c r="K643" i="529"/>
  <c r="J643" i="529"/>
  <c r="I643" i="529"/>
  <c r="H643" i="529"/>
  <c r="G643" i="529"/>
  <c r="F643" i="529"/>
  <c r="E643" i="529"/>
  <c r="D643" i="529"/>
  <c r="C643" i="529"/>
  <c r="B643" i="529"/>
  <c r="M642" i="529"/>
  <c r="L642" i="529"/>
  <c r="K642" i="529"/>
  <c r="J642" i="529"/>
  <c r="I642" i="529"/>
  <c r="H642" i="529"/>
  <c r="G642" i="529"/>
  <c r="F642" i="529"/>
  <c r="E642" i="529"/>
  <c r="D642" i="529"/>
  <c r="C642" i="529"/>
  <c r="B642" i="529"/>
  <c r="M641" i="529"/>
  <c r="L641" i="529"/>
  <c r="K641" i="529"/>
  <c r="J641" i="529"/>
  <c r="I641" i="529"/>
  <c r="H641" i="529"/>
  <c r="G641" i="529"/>
  <c r="F641" i="529"/>
  <c r="E641" i="529"/>
  <c r="D641" i="529"/>
  <c r="C641" i="529"/>
  <c r="B641" i="529"/>
  <c r="M640" i="529"/>
  <c r="L640" i="529"/>
  <c r="K640" i="529"/>
  <c r="J640" i="529"/>
  <c r="I640" i="529"/>
  <c r="H640" i="529"/>
  <c r="G640" i="529"/>
  <c r="F640" i="529"/>
  <c r="E640" i="529"/>
  <c r="D640" i="529"/>
  <c r="C640" i="529"/>
  <c r="B640" i="529"/>
  <c r="M639" i="529"/>
  <c r="L639" i="529"/>
  <c r="K639" i="529"/>
  <c r="J639" i="529"/>
  <c r="I639" i="529"/>
  <c r="H639" i="529"/>
  <c r="G639" i="529"/>
  <c r="F639" i="529"/>
  <c r="E639" i="529"/>
  <c r="D639" i="529"/>
  <c r="C639" i="529"/>
  <c r="B639" i="529"/>
  <c r="M638" i="529"/>
  <c r="L638" i="529"/>
  <c r="K638" i="529"/>
  <c r="J638" i="529"/>
  <c r="I638" i="529"/>
  <c r="H638" i="529"/>
  <c r="G638" i="529"/>
  <c r="F638" i="529"/>
  <c r="E638" i="529"/>
  <c r="D638" i="529"/>
  <c r="C638" i="529"/>
  <c r="B638" i="529"/>
  <c r="M637" i="529"/>
  <c r="L637" i="529"/>
  <c r="K637" i="529"/>
  <c r="J637" i="529"/>
  <c r="I637" i="529"/>
  <c r="H637" i="529"/>
  <c r="G637" i="529"/>
  <c r="F637" i="529"/>
  <c r="E637" i="529"/>
  <c r="D637" i="529"/>
  <c r="C637" i="529"/>
  <c r="B637" i="529"/>
  <c r="M636" i="529"/>
  <c r="L636" i="529"/>
  <c r="K636" i="529"/>
  <c r="J636" i="529"/>
  <c r="I636" i="529"/>
  <c r="H636" i="529"/>
  <c r="G636" i="529"/>
  <c r="F636" i="529"/>
  <c r="E636" i="529"/>
  <c r="D636" i="529"/>
  <c r="C636" i="529"/>
  <c r="B636" i="529"/>
  <c r="M635" i="529"/>
  <c r="L635" i="529"/>
  <c r="K635" i="529"/>
  <c r="J635" i="529"/>
  <c r="I635" i="529"/>
  <c r="H635" i="529"/>
  <c r="G635" i="529"/>
  <c r="F635" i="529"/>
  <c r="E635" i="529"/>
  <c r="D635" i="529"/>
  <c r="C635" i="529"/>
  <c r="B635" i="529"/>
  <c r="M634" i="529"/>
  <c r="L634" i="529"/>
  <c r="K634" i="529"/>
  <c r="J634" i="529"/>
  <c r="I634" i="529"/>
  <c r="H634" i="529"/>
  <c r="G634" i="529"/>
  <c r="F634" i="529"/>
  <c r="E634" i="529"/>
  <c r="D634" i="529"/>
  <c r="C634" i="529"/>
  <c r="B634" i="529"/>
  <c r="M633" i="529"/>
  <c r="L633" i="529"/>
  <c r="K633" i="529"/>
  <c r="J633" i="529"/>
  <c r="I633" i="529"/>
  <c r="H633" i="529"/>
  <c r="G633" i="529"/>
  <c r="F633" i="529"/>
  <c r="E633" i="529"/>
  <c r="D633" i="529"/>
  <c r="C633" i="529"/>
  <c r="B633" i="529"/>
  <c r="M632" i="529"/>
  <c r="L632" i="529"/>
  <c r="K632" i="529"/>
  <c r="J632" i="529"/>
  <c r="I632" i="529"/>
  <c r="H632" i="529"/>
  <c r="G632" i="529"/>
  <c r="F632" i="529"/>
  <c r="E632" i="529"/>
  <c r="D632" i="529"/>
  <c r="C632" i="529"/>
  <c r="B632" i="529"/>
  <c r="M631" i="529"/>
  <c r="L631" i="529"/>
  <c r="K631" i="529"/>
  <c r="J631" i="529"/>
  <c r="I631" i="529"/>
  <c r="H631" i="529"/>
  <c r="G631" i="529"/>
  <c r="F631" i="529"/>
  <c r="E631" i="529"/>
  <c r="D631" i="529"/>
  <c r="C631" i="529"/>
  <c r="B631" i="529"/>
  <c r="M630" i="529"/>
  <c r="L630" i="529"/>
  <c r="K630" i="529"/>
  <c r="J630" i="529"/>
  <c r="I630" i="529"/>
  <c r="H630" i="529"/>
  <c r="G630" i="529"/>
  <c r="F630" i="529"/>
  <c r="E630" i="529"/>
  <c r="D630" i="529"/>
  <c r="C630" i="529"/>
  <c r="B630" i="529"/>
  <c r="M629" i="529"/>
  <c r="L629" i="529"/>
  <c r="K629" i="529"/>
  <c r="J629" i="529"/>
  <c r="I629" i="529"/>
  <c r="H629" i="529"/>
  <c r="G629" i="529"/>
  <c r="F629" i="529"/>
  <c r="E629" i="529"/>
  <c r="D629" i="529"/>
  <c r="C629" i="529"/>
  <c r="B629" i="529"/>
  <c r="M628" i="529"/>
  <c r="L628" i="529"/>
  <c r="K628" i="529"/>
  <c r="J628" i="529"/>
  <c r="I628" i="529"/>
  <c r="H628" i="529"/>
  <c r="G628" i="529"/>
  <c r="F628" i="529"/>
  <c r="E628" i="529"/>
  <c r="D628" i="529"/>
  <c r="C628" i="529"/>
  <c r="B628" i="529"/>
  <c r="M627" i="529"/>
  <c r="L627" i="529"/>
  <c r="K627" i="529"/>
  <c r="J627" i="529"/>
  <c r="I627" i="529"/>
  <c r="H627" i="529"/>
  <c r="G627" i="529"/>
  <c r="F627" i="529"/>
  <c r="E627" i="529"/>
  <c r="D627" i="529"/>
  <c r="C627" i="529"/>
  <c r="B627" i="529"/>
  <c r="M626" i="529"/>
  <c r="L626" i="529"/>
  <c r="K626" i="529"/>
  <c r="J626" i="529"/>
  <c r="I626" i="529"/>
  <c r="H626" i="529"/>
  <c r="G626" i="529"/>
  <c r="F626" i="529"/>
  <c r="E626" i="529"/>
  <c r="D626" i="529"/>
  <c r="C626" i="529"/>
  <c r="B626" i="529"/>
  <c r="M625" i="529"/>
  <c r="L625" i="529"/>
  <c r="K625" i="529"/>
  <c r="J625" i="529"/>
  <c r="I625" i="529"/>
  <c r="H625" i="529"/>
  <c r="G625" i="529"/>
  <c r="F625" i="529"/>
  <c r="E625" i="529"/>
  <c r="D625" i="529"/>
  <c r="C625" i="529"/>
  <c r="B625" i="529"/>
  <c r="M624" i="529"/>
  <c r="L624" i="529"/>
  <c r="K624" i="529"/>
  <c r="J624" i="529"/>
  <c r="I624" i="529"/>
  <c r="H624" i="529"/>
  <c r="G624" i="529"/>
  <c r="F624" i="529"/>
  <c r="E624" i="529"/>
  <c r="D624" i="529"/>
  <c r="C624" i="529"/>
  <c r="B624" i="529"/>
  <c r="M623" i="529"/>
  <c r="L623" i="529"/>
  <c r="K623" i="529"/>
  <c r="J623" i="529"/>
  <c r="I623" i="529"/>
  <c r="H623" i="529"/>
  <c r="G623" i="529"/>
  <c r="F623" i="529"/>
  <c r="E623" i="529"/>
  <c r="D623" i="529"/>
  <c r="C623" i="529"/>
  <c r="B623" i="529"/>
  <c r="M622" i="529"/>
  <c r="L622" i="529"/>
  <c r="K622" i="529"/>
  <c r="J622" i="529"/>
  <c r="I622" i="529"/>
  <c r="H622" i="529"/>
  <c r="G622" i="529"/>
  <c r="F622" i="529"/>
  <c r="E622" i="529"/>
  <c r="D622" i="529"/>
  <c r="C622" i="529"/>
  <c r="B622" i="529"/>
  <c r="M621" i="529"/>
  <c r="L621" i="529"/>
  <c r="K621" i="529"/>
  <c r="J621" i="529"/>
  <c r="I621" i="529"/>
  <c r="H621" i="529"/>
  <c r="G621" i="529"/>
  <c r="F621" i="529"/>
  <c r="E621" i="529"/>
  <c r="D621" i="529"/>
  <c r="C621" i="529"/>
  <c r="B621" i="529"/>
  <c r="M620" i="529"/>
  <c r="L620" i="529"/>
  <c r="K620" i="529"/>
  <c r="J620" i="529"/>
  <c r="I620" i="529"/>
  <c r="H620" i="529"/>
  <c r="G620" i="529"/>
  <c r="F620" i="529"/>
  <c r="E620" i="529"/>
  <c r="D620" i="529"/>
  <c r="C620" i="529"/>
  <c r="B620" i="529"/>
  <c r="M619" i="529"/>
  <c r="L619" i="529"/>
  <c r="K619" i="529"/>
  <c r="J619" i="529"/>
  <c r="I619" i="529"/>
  <c r="H619" i="529"/>
  <c r="G619" i="529"/>
  <c r="F619" i="529"/>
  <c r="E619" i="529"/>
  <c r="D619" i="529"/>
  <c r="C619" i="529"/>
  <c r="B619" i="529"/>
  <c r="M618" i="529"/>
  <c r="L618" i="529"/>
  <c r="K618" i="529"/>
  <c r="J618" i="529"/>
  <c r="I618" i="529"/>
  <c r="H618" i="529"/>
  <c r="G618" i="529"/>
  <c r="F618" i="529"/>
  <c r="E618" i="529"/>
  <c r="D618" i="529"/>
  <c r="C618" i="529"/>
  <c r="B618" i="529"/>
  <c r="M617" i="529"/>
  <c r="L617" i="529"/>
  <c r="K617" i="529"/>
  <c r="J617" i="529"/>
  <c r="I617" i="529"/>
  <c r="H617" i="529"/>
  <c r="G617" i="529"/>
  <c r="F617" i="529"/>
  <c r="E617" i="529"/>
  <c r="D617" i="529"/>
  <c r="C617" i="529"/>
  <c r="B617" i="529"/>
  <c r="M616" i="529"/>
  <c r="L616" i="529"/>
  <c r="K616" i="529"/>
  <c r="J616" i="529"/>
  <c r="I616" i="529"/>
  <c r="H616" i="529"/>
  <c r="G616" i="529"/>
  <c r="F616" i="529"/>
  <c r="E616" i="529"/>
  <c r="D616" i="529"/>
  <c r="C616" i="529"/>
  <c r="B616" i="529"/>
  <c r="M615" i="529"/>
  <c r="L615" i="529"/>
  <c r="K615" i="529"/>
  <c r="J615" i="529"/>
  <c r="I615" i="529"/>
  <c r="H615" i="529"/>
  <c r="G615" i="529"/>
  <c r="F615" i="529"/>
  <c r="E615" i="529"/>
  <c r="D615" i="529"/>
  <c r="C615" i="529"/>
  <c r="B615" i="529"/>
  <c r="M614" i="529"/>
  <c r="L614" i="529"/>
  <c r="K614" i="529"/>
  <c r="J614" i="529"/>
  <c r="I614" i="529"/>
  <c r="H614" i="529"/>
  <c r="G614" i="529"/>
  <c r="F614" i="529"/>
  <c r="E614" i="529"/>
  <c r="D614" i="529"/>
  <c r="C614" i="529"/>
  <c r="B614" i="529"/>
  <c r="M613" i="529"/>
  <c r="L613" i="529"/>
  <c r="K613" i="529"/>
  <c r="J613" i="529"/>
  <c r="I613" i="529"/>
  <c r="H613" i="529"/>
  <c r="G613" i="529"/>
  <c r="F613" i="529"/>
  <c r="E613" i="529"/>
  <c r="D613" i="529"/>
  <c r="C613" i="529"/>
  <c r="B613" i="529"/>
  <c r="M612" i="529"/>
  <c r="L612" i="529"/>
  <c r="K612" i="529"/>
  <c r="J612" i="529"/>
  <c r="I612" i="529"/>
  <c r="H612" i="529"/>
  <c r="G612" i="529"/>
  <c r="F612" i="529"/>
  <c r="E612" i="529"/>
  <c r="D612" i="529"/>
  <c r="C612" i="529"/>
  <c r="B612" i="529"/>
  <c r="M611" i="529"/>
  <c r="L611" i="529"/>
  <c r="K611" i="529"/>
  <c r="J611" i="529"/>
  <c r="I611" i="529"/>
  <c r="H611" i="529"/>
  <c r="G611" i="529"/>
  <c r="F611" i="529"/>
  <c r="E611" i="529"/>
  <c r="D611" i="529"/>
  <c r="C611" i="529"/>
  <c r="B611" i="529"/>
  <c r="M610" i="529"/>
  <c r="L610" i="529"/>
  <c r="K610" i="529"/>
  <c r="J610" i="529"/>
  <c r="I610" i="529"/>
  <c r="H610" i="529"/>
  <c r="G610" i="529"/>
  <c r="F610" i="529"/>
  <c r="E610" i="529"/>
  <c r="D610" i="529"/>
  <c r="C610" i="529"/>
  <c r="B610" i="529"/>
  <c r="M609" i="529"/>
  <c r="L609" i="529"/>
  <c r="K609" i="529"/>
  <c r="J609" i="529"/>
  <c r="I609" i="529"/>
  <c r="H609" i="529"/>
  <c r="G609" i="529"/>
  <c r="F609" i="529"/>
  <c r="E609" i="529"/>
  <c r="D609" i="529"/>
  <c r="C609" i="529"/>
  <c r="B609" i="529"/>
  <c r="M608" i="529"/>
  <c r="L608" i="529"/>
  <c r="K608" i="529"/>
  <c r="J608" i="529"/>
  <c r="I608" i="529"/>
  <c r="H608" i="529"/>
  <c r="G608" i="529"/>
  <c r="F608" i="529"/>
  <c r="E608" i="529"/>
  <c r="D608" i="529"/>
  <c r="C608" i="529"/>
  <c r="B608" i="529"/>
  <c r="M607" i="529"/>
  <c r="L607" i="529"/>
  <c r="K607" i="529"/>
  <c r="J607" i="529"/>
  <c r="I607" i="529"/>
  <c r="H607" i="529"/>
  <c r="G607" i="529"/>
  <c r="F607" i="529"/>
  <c r="E607" i="529"/>
  <c r="D607" i="529"/>
  <c r="C607" i="529"/>
  <c r="B607" i="529"/>
  <c r="M606" i="529"/>
  <c r="L606" i="529"/>
  <c r="K606" i="529"/>
  <c r="J606" i="529"/>
  <c r="I606" i="529"/>
  <c r="H606" i="529"/>
  <c r="G606" i="529"/>
  <c r="F606" i="529"/>
  <c r="E606" i="529"/>
  <c r="D606" i="529"/>
  <c r="C606" i="529"/>
  <c r="B606" i="529"/>
  <c r="M605" i="529"/>
  <c r="L605" i="529"/>
  <c r="K605" i="529"/>
  <c r="J605" i="529"/>
  <c r="I605" i="529"/>
  <c r="H605" i="529"/>
  <c r="G605" i="529"/>
  <c r="F605" i="529"/>
  <c r="E605" i="529"/>
  <c r="D605" i="529"/>
  <c r="C605" i="529"/>
  <c r="B605" i="529"/>
  <c r="M604" i="529"/>
  <c r="L604" i="529"/>
  <c r="K604" i="529"/>
  <c r="J604" i="529"/>
  <c r="I604" i="529"/>
  <c r="H604" i="529"/>
  <c r="G604" i="529"/>
  <c r="F604" i="529"/>
  <c r="E604" i="529"/>
  <c r="D604" i="529"/>
  <c r="C604" i="529"/>
  <c r="B604" i="529"/>
  <c r="M603" i="529"/>
  <c r="L603" i="529"/>
  <c r="K603" i="529"/>
  <c r="J603" i="529"/>
  <c r="I603" i="529"/>
  <c r="H603" i="529"/>
  <c r="G603" i="529"/>
  <c r="F603" i="529"/>
  <c r="E603" i="529"/>
  <c r="D603" i="529"/>
  <c r="C603" i="529"/>
  <c r="B603" i="529"/>
  <c r="M602" i="529"/>
  <c r="L602" i="529"/>
  <c r="K602" i="529"/>
  <c r="J602" i="529"/>
  <c r="I602" i="529"/>
  <c r="H602" i="529"/>
  <c r="G602" i="529"/>
  <c r="F602" i="529"/>
  <c r="E602" i="529"/>
  <c r="D602" i="529"/>
  <c r="C602" i="529"/>
  <c r="B602" i="529"/>
  <c r="M601" i="529"/>
  <c r="L601" i="529"/>
  <c r="K601" i="529"/>
  <c r="J601" i="529"/>
  <c r="I601" i="529"/>
  <c r="H601" i="529"/>
  <c r="G601" i="529"/>
  <c r="F601" i="529"/>
  <c r="E601" i="529"/>
  <c r="D601" i="529"/>
  <c r="C601" i="529"/>
  <c r="B601" i="529"/>
  <c r="M600" i="529"/>
  <c r="L600" i="529"/>
  <c r="K600" i="529"/>
  <c r="J600" i="529"/>
  <c r="I600" i="529"/>
  <c r="H600" i="529"/>
  <c r="G600" i="529"/>
  <c r="F600" i="529"/>
  <c r="E600" i="529"/>
  <c r="D600" i="529"/>
  <c r="C600" i="529"/>
  <c r="B600" i="529"/>
  <c r="M599" i="529"/>
  <c r="L599" i="529"/>
  <c r="K599" i="529"/>
  <c r="J599" i="529"/>
  <c r="I599" i="529"/>
  <c r="H599" i="529"/>
  <c r="G599" i="529"/>
  <c r="F599" i="529"/>
  <c r="E599" i="529"/>
  <c r="D599" i="529"/>
  <c r="C599" i="529"/>
  <c r="B599" i="529"/>
  <c r="M598" i="529"/>
  <c r="L598" i="529"/>
  <c r="K598" i="529"/>
  <c r="J598" i="529"/>
  <c r="I598" i="529"/>
  <c r="H598" i="529"/>
  <c r="G598" i="529"/>
  <c r="F598" i="529"/>
  <c r="E598" i="529"/>
  <c r="D598" i="529"/>
  <c r="C598" i="529"/>
  <c r="B598" i="529"/>
  <c r="M597" i="529"/>
  <c r="L597" i="529"/>
  <c r="K597" i="529"/>
  <c r="J597" i="529"/>
  <c r="I597" i="529"/>
  <c r="H597" i="529"/>
  <c r="G597" i="529"/>
  <c r="F597" i="529"/>
  <c r="E597" i="529"/>
  <c r="D597" i="529"/>
  <c r="C597" i="529"/>
  <c r="B597" i="529"/>
  <c r="M596" i="529"/>
  <c r="L596" i="529"/>
  <c r="K596" i="529"/>
  <c r="J596" i="529"/>
  <c r="I596" i="529"/>
  <c r="H596" i="529"/>
  <c r="G596" i="529"/>
  <c r="F596" i="529"/>
  <c r="E596" i="529"/>
  <c r="D596" i="529"/>
  <c r="C596" i="529"/>
  <c r="B596" i="529"/>
  <c r="M595" i="529"/>
  <c r="L595" i="529"/>
  <c r="K595" i="529"/>
  <c r="J595" i="529"/>
  <c r="I595" i="529"/>
  <c r="H595" i="529"/>
  <c r="G595" i="529"/>
  <c r="F595" i="529"/>
  <c r="E595" i="529"/>
  <c r="D595" i="529"/>
  <c r="C595" i="529"/>
  <c r="B595" i="529"/>
  <c r="M594" i="529"/>
  <c r="L594" i="529"/>
  <c r="K594" i="529"/>
  <c r="J594" i="529"/>
  <c r="I594" i="529"/>
  <c r="H594" i="529"/>
  <c r="G594" i="529"/>
  <c r="F594" i="529"/>
  <c r="E594" i="529"/>
  <c r="D594" i="529"/>
  <c r="C594" i="529"/>
  <c r="B594" i="529"/>
  <c r="M593" i="529"/>
  <c r="L593" i="529"/>
  <c r="K593" i="529"/>
  <c r="J593" i="529"/>
  <c r="I593" i="529"/>
  <c r="H593" i="529"/>
  <c r="G593" i="529"/>
  <c r="F593" i="529"/>
  <c r="E593" i="529"/>
  <c r="D593" i="529"/>
  <c r="C593" i="529"/>
  <c r="B593" i="529"/>
  <c r="M592" i="529"/>
  <c r="L592" i="529"/>
  <c r="K592" i="529"/>
  <c r="J592" i="529"/>
  <c r="I592" i="529"/>
  <c r="H592" i="529"/>
  <c r="G592" i="529"/>
  <c r="F592" i="529"/>
  <c r="E592" i="529"/>
  <c r="D592" i="529"/>
  <c r="C592" i="529"/>
  <c r="B592" i="529"/>
  <c r="M591" i="529"/>
  <c r="L591" i="529"/>
  <c r="K591" i="529"/>
  <c r="J591" i="529"/>
  <c r="I591" i="529"/>
  <c r="H591" i="529"/>
  <c r="G591" i="529"/>
  <c r="F591" i="529"/>
  <c r="E591" i="529"/>
  <c r="D591" i="529"/>
  <c r="C591" i="529"/>
  <c r="B591" i="529"/>
  <c r="M590" i="529"/>
  <c r="L590" i="529"/>
  <c r="K590" i="529"/>
  <c r="J590" i="529"/>
  <c r="I590" i="529"/>
  <c r="H590" i="529"/>
  <c r="G590" i="529"/>
  <c r="F590" i="529"/>
  <c r="E590" i="529"/>
  <c r="D590" i="529"/>
  <c r="C590" i="529"/>
  <c r="B590" i="529"/>
  <c r="M589" i="529"/>
  <c r="L589" i="529"/>
  <c r="K589" i="529"/>
  <c r="J589" i="529"/>
  <c r="I589" i="529"/>
  <c r="H589" i="529"/>
  <c r="G589" i="529"/>
  <c r="F589" i="529"/>
  <c r="E589" i="529"/>
  <c r="D589" i="529"/>
  <c r="C589" i="529"/>
  <c r="B589" i="529"/>
  <c r="M588" i="529"/>
  <c r="L588" i="529"/>
  <c r="K588" i="529"/>
  <c r="J588" i="529"/>
  <c r="I588" i="529"/>
  <c r="H588" i="529"/>
  <c r="G588" i="529"/>
  <c r="F588" i="529"/>
  <c r="E588" i="529"/>
  <c r="D588" i="529"/>
  <c r="C588" i="529"/>
  <c r="B588" i="529"/>
  <c r="M587" i="529"/>
  <c r="L587" i="529"/>
  <c r="K587" i="529"/>
  <c r="J587" i="529"/>
  <c r="I587" i="529"/>
  <c r="H587" i="529"/>
  <c r="G587" i="529"/>
  <c r="F587" i="529"/>
  <c r="E587" i="529"/>
  <c r="D587" i="529"/>
  <c r="C587" i="529"/>
  <c r="B587" i="529"/>
  <c r="M586" i="529"/>
  <c r="L586" i="529"/>
  <c r="K586" i="529"/>
  <c r="J586" i="529"/>
  <c r="I586" i="529"/>
  <c r="H586" i="529"/>
  <c r="G586" i="529"/>
  <c r="F586" i="529"/>
  <c r="E586" i="529"/>
  <c r="D586" i="529"/>
  <c r="C586" i="529"/>
  <c r="B586" i="529"/>
  <c r="M585" i="529"/>
  <c r="L585" i="529"/>
  <c r="K585" i="529"/>
  <c r="J585" i="529"/>
  <c r="I585" i="529"/>
  <c r="H585" i="529"/>
  <c r="G585" i="529"/>
  <c r="F585" i="529"/>
  <c r="E585" i="529"/>
  <c r="D585" i="529"/>
  <c r="C585" i="529"/>
  <c r="B585" i="529"/>
  <c r="M584" i="529"/>
  <c r="L584" i="529"/>
  <c r="K584" i="529"/>
  <c r="J584" i="529"/>
  <c r="I584" i="529"/>
  <c r="H584" i="529"/>
  <c r="G584" i="529"/>
  <c r="F584" i="529"/>
  <c r="E584" i="529"/>
  <c r="D584" i="529"/>
  <c r="C584" i="529"/>
  <c r="B584" i="529"/>
  <c r="M583" i="529"/>
  <c r="L583" i="529"/>
  <c r="K583" i="529"/>
  <c r="J583" i="529"/>
  <c r="I583" i="529"/>
  <c r="H583" i="529"/>
  <c r="G583" i="529"/>
  <c r="F583" i="529"/>
  <c r="E583" i="529"/>
  <c r="D583" i="529"/>
  <c r="C583" i="529"/>
  <c r="B583" i="529"/>
  <c r="M582" i="529"/>
  <c r="L582" i="529"/>
  <c r="K582" i="529"/>
  <c r="J582" i="529"/>
  <c r="I582" i="529"/>
  <c r="H582" i="529"/>
  <c r="G582" i="529"/>
  <c r="F582" i="529"/>
  <c r="E582" i="529"/>
  <c r="D582" i="529"/>
  <c r="C582" i="529"/>
  <c r="B582" i="529"/>
  <c r="M581" i="529"/>
  <c r="L581" i="529"/>
  <c r="K581" i="529"/>
  <c r="J581" i="529"/>
  <c r="I581" i="529"/>
  <c r="H581" i="529"/>
  <c r="G581" i="529"/>
  <c r="F581" i="529"/>
  <c r="E581" i="529"/>
  <c r="D581" i="529"/>
  <c r="C581" i="529"/>
  <c r="B581" i="529"/>
  <c r="M580" i="529"/>
  <c r="L580" i="529"/>
  <c r="K580" i="529"/>
  <c r="J580" i="529"/>
  <c r="I580" i="529"/>
  <c r="H580" i="529"/>
  <c r="G580" i="529"/>
  <c r="F580" i="529"/>
  <c r="E580" i="529"/>
  <c r="D580" i="529"/>
  <c r="C580" i="529"/>
  <c r="B580" i="529"/>
  <c r="M579" i="529"/>
  <c r="L579" i="529"/>
  <c r="K579" i="529"/>
  <c r="J579" i="529"/>
  <c r="I579" i="529"/>
  <c r="H579" i="529"/>
  <c r="G579" i="529"/>
  <c r="F579" i="529"/>
  <c r="E579" i="529"/>
  <c r="D579" i="529"/>
  <c r="C579" i="529"/>
  <c r="B579" i="529"/>
  <c r="M578" i="529"/>
  <c r="L578" i="529"/>
  <c r="K578" i="529"/>
  <c r="J578" i="529"/>
  <c r="I578" i="529"/>
  <c r="H578" i="529"/>
  <c r="G578" i="529"/>
  <c r="F578" i="529"/>
  <c r="E578" i="529"/>
  <c r="D578" i="529"/>
  <c r="C578" i="529"/>
  <c r="B578" i="529"/>
  <c r="M577" i="529"/>
  <c r="L577" i="529"/>
  <c r="K577" i="529"/>
  <c r="J577" i="529"/>
  <c r="I577" i="529"/>
  <c r="H577" i="529"/>
  <c r="G577" i="529"/>
  <c r="F577" i="529"/>
  <c r="E577" i="529"/>
  <c r="D577" i="529"/>
  <c r="C577" i="529"/>
  <c r="B577" i="529"/>
  <c r="M576" i="529"/>
  <c r="L576" i="529"/>
  <c r="K576" i="529"/>
  <c r="J576" i="529"/>
  <c r="I576" i="529"/>
  <c r="H576" i="529"/>
  <c r="G576" i="529"/>
  <c r="F576" i="529"/>
  <c r="E576" i="529"/>
  <c r="D576" i="529"/>
  <c r="C576" i="529"/>
  <c r="B576" i="529"/>
  <c r="M575" i="529"/>
  <c r="L575" i="529"/>
  <c r="K575" i="529"/>
  <c r="J575" i="529"/>
  <c r="I575" i="529"/>
  <c r="H575" i="529"/>
  <c r="G575" i="529"/>
  <c r="F575" i="529"/>
  <c r="E575" i="529"/>
  <c r="D575" i="529"/>
  <c r="C575" i="529"/>
  <c r="B575" i="529"/>
  <c r="M574" i="529"/>
  <c r="L574" i="529"/>
  <c r="K574" i="529"/>
  <c r="J574" i="529"/>
  <c r="I574" i="529"/>
  <c r="H574" i="529"/>
  <c r="G574" i="529"/>
  <c r="F574" i="529"/>
  <c r="E574" i="529"/>
  <c r="D574" i="529"/>
  <c r="C574" i="529"/>
  <c r="B574" i="529"/>
  <c r="M573" i="529"/>
  <c r="L573" i="529"/>
  <c r="K573" i="529"/>
  <c r="J573" i="529"/>
  <c r="I573" i="529"/>
  <c r="H573" i="529"/>
  <c r="G573" i="529"/>
  <c r="F573" i="529"/>
  <c r="E573" i="529"/>
  <c r="D573" i="529"/>
  <c r="C573" i="529"/>
  <c r="B573" i="529"/>
  <c r="M572" i="529"/>
  <c r="L572" i="529"/>
  <c r="K572" i="529"/>
  <c r="J572" i="529"/>
  <c r="I572" i="529"/>
  <c r="H572" i="529"/>
  <c r="G572" i="529"/>
  <c r="F572" i="529"/>
  <c r="E572" i="529"/>
  <c r="D572" i="529"/>
  <c r="C572" i="529"/>
  <c r="B572" i="529"/>
  <c r="M571" i="529"/>
  <c r="L571" i="529"/>
  <c r="K571" i="529"/>
  <c r="J571" i="529"/>
  <c r="I571" i="529"/>
  <c r="H571" i="529"/>
  <c r="G571" i="529"/>
  <c r="F571" i="529"/>
  <c r="E571" i="529"/>
  <c r="D571" i="529"/>
  <c r="C571" i="529"/>
  <c r="B571" i="529"/>
  <c r="M570" i="529"/>
  <c r="L570" i="529"/>
  <c r="K570" i="529"/>
  <c r="J570" i="529"/>
  <c r="I570" i="529"/>
  <c r="H570" i="529"/>
  <c r="G570" i="529"/>
  <c r="F570" i="529"/>
  <c r="E570" i="529"/>
  <c r="D570" i="529"/>
  <c r="C570" i="529"/>
  <c r="B570" i="529"/>
  <c r="M569" i="529"/>
  <c r="L569" i="529"/>
  <c r="K569" i="529"/>
  <c r="J569" i="529"/>
  <c r="I569" i="529"/>
  <c r="H569" i="529"/>
  <c r="G569" i="529"/>
  <c r="F569" i="529"/>
  <c r="E569" i="529"/>
  <c r="D569" i="529"/>
  <c r="C569" i="529"/>
  <c r="B569" i="529"/>
  <c r="M568" i="529"/>
  <c r="L568" i="529"/>
  <c r="K568" i="529"/>
  <c r="J568" i="529"/>
  <c r="I568" i="529"/>
  <c r="H568" i="529"/>
  <c r="G568" i="529"/>
  <c r="F568" i="529"/>
  <c r="E568" i="529"/>
  <c r="D568" i="529"/>
  <c r="C568" i="529"/>
  <c r="B568" i="529"/>
  <c r="M567" i="529"/>
  <c r="L567" i="529"/>
  <c r="K567" i="529"/>
  <c r="J567" i="529"/>
  <c r="I567" i="529"/>
  <c r="H567" i="529"/>
  <c r="G567" i="529"/>
  <c r="F567" i="529"/>
  <c r="E567" i="529"/>
  <c r="D567" i="529"/>
  <c r="C567" i="529"/>
  <c r="B567" i="529"/>
  <c r="M566" i="529"/>
  <c r="L566" i="529"/>
  <c r="K566" i="529"/>
  <c r="J566" i="529"/>
  <c r="I566" i="529"/>
  <c r="H566" i="529"/>
  <c r="G566" i="529"/>
  <c r="F566" i="529"/>
  <c r="E566" i="529"/>
  <c r="D566" i="529"/>
  <c r="C566" i="529"/>
  <c r="B566" i="529"/>
  <c r="M565" i="529"/>
  <c r="L565" i="529"/>
  <c r="K565" i="529"/>
  <c r="J565" i="529"/>
  <c r="I565" i="529"/>
  <c r="H565" i="529"/>
  <c r="G565" i="529"/>
  <c r="F565" i="529"/>
  <c r="E565" i="529"/>
  <c r="D565" i="529"/>
  <c r="C565" i="529"/>
  <c r="B565" i="529"/>
  <c r="M564" i="529"/>
  <c r="L564" i="529"/>
  <c r="K564" i="529"/>
  <c r="J564" i="529"/>
  <c r="I564" i="529"/>
  <c r="H564" i="529"/>
  <c r="G564" i="529"/>
  <c r="F564" i="529"/>
  <c r="E564" i="529"/>
  <c r="D564" i="529"/>
  <c r="C564" i="529"/>
  <c r="B564" i="529"/>
  <c r="M563" i="529"/>
  <c r="L563" i="529"/>
  <c r="K563" i="529"/>
  <c r="J563" i="529"/>
  <c r="I563" i="529"/>
  <c r="H563" i="529"/>
  <c r="G563" i="529"/>
  <c r="F563" i="529"/>
  <c r="E563" i="529"/>
  <c r="D563" i="529"/>
  <c r="C563" i="529"/>
  <c r="B563" i="529"/>
  <c r="M562" i="529"/>
  <c r="L562" i="529"/>
  <c r="K562" i="529"/>
  <c r="J562" i="529"/>
  <c r="I562" i="529"/>
  <c r="H562" i="529"/>
  <c r="G562" i="529"/>
  <c r="F562" i="529"/>
  <c r="E562" i="529"/>
  <c r="D562" i="529"/>
  <c r="C562" i="529"/>
  <c r="B562" i="529"/>
  <c r="M561" i="529"/>
  <c r="L561" i="529"/>
  <c r="K561" i="529"/>
  <c r="J561" i="529"/>
  <c r="I561" i="529"/>
  <c r="H561" i="529"/>
  <c r="G561" i="529"/>
  <c r="F561" i="529"/>
  <c r="E561" i="529"/>
  <c r="D561" i="529"/>
  <c r="C561" i="529"/>
  <c r="B561" i="529"/>
  <c r="M560" i="529"/>
  <c r="L560" i="529"/>
  <c r="K560" i="529"/>
  <c r="J560" i="529"/>
  <c r="I560" i="529"/>
  <c r="H560" i="529"/>
  <c r="G560" i="529"/>
  <c r="F560" i="529"/>
  <c r="E560" i="529"/>
  <c r="D560" i="529"/>
  <c r="C560" i="529"/>
  <c r="B560" i="529"/>
  <c r="M559" i="529"/>
  <c r="L559" i="529"/>
  <c r="K559" i="529"/>
  <c r="J559" i="529"/>
  <c r="I559" i="529"/>
  <c r="H559" i="529"/>
  <c r="G559" i="529"/>
  <c r="F559" i="529"/>
  <c r="E559" i="529"/>
  <c r="D559" i="529"/>
  <c r="C559" i="529"/>
  <c r="B559" i="529"/>
  <c r="M558" i="529"/>
  <c r="L558" i="529"/>
  <c r="K558" i="529"/>
  <c r="J558" i="529"/>
  <c r="I558" i="529"/>
  <c r="H558" i="529"/>
  <c r="G558" i="529"/>
  <c r="F558" i="529"/>
  <c r="E558" i="529"/>
  <c r="D558" i="529"/>
  <c r="C558" i="529"/>
  <c r="B558" i="529"/>
  <c r="M557" i="529"/>
  <c r="L557" i="529"/>
  <c r="K557" i="529"/>
  <c r="J557" i="529"/>
  <c r="I557" i="529"/>
  <c r="H557" i="529"/>
  <c r="G557" i="529"/>
  <c r="F557" i="529"/>
  <c r="E557" i="529"/>
  <c r="D557" i="529"/>
  <c r="C557" i="529"/>
  <c r="B557" i="529"/>
  <c r="M556" i="529"/>
  <c r="L556" i="529"/>
  <c r="K556" i="529"/>
  <c r="J556" i="529"/>
  <c r="I556" i="529"/>
  <c r="H556" i="529"/>
  <c r="G556" i="529"/>
  <c r="F556" i="529"/>
  <c r="E556" i="529"/>
  <c r="D556" i="529"/>
  <c r="C556" i="529"/>
  <c r="B556" i="529"/>
  <c r="M555" i="529"/>
  <c r="L555" i="529"/>
  <c r="K555" i="529"/>
  <c r="J555" i="529"/>
  <c r="I555" i="529"/>
  <c r="H555" i="529"/>
  <c r="G555" i="529"/>
  <c r="F555" i="529"/>
  <c r="E555" i="529"/>
  <c r="D555" i="529"/>
  <c r="C555" i="529"/>
  <c r="B555" i="529"/>
  <c r="M554" i="529"/>
  <c r="L554" i="529"/>
  <c r="K554" i="529"/>
  <c r="J554" i="529"/>
  <c r="I554" i="529"/>
  <c r="H554" i="529"/>
  <c r="G554" i="529"/>
  <c r="F554" i="529"/>
  <c r="E554" i="529"/>
  <c r="D554" i="529"/>
  <c r="C554" i="529"/>
  <c r="B554" i="529"/>
  <c r="M553" i="529"/>
  <c r="L553" i="529"/>
  <c r="K553" i="529"/>
  <c r="J553" i="529"/>
  <c r="I553" i="529"/>
  <c r="H553" i="529"/>
  <c r="G553" i="529"/>
  <c r="F553" i="529"/>
  <c r="E553" i="529"/>
  <c r="D553" i="529"/>
  <c r="C553" i="529"/>
  <c r="B553" i="529"/>
  <c r="M552" i="529"/>
  <c r="L552" i="529"/>
  <c r="K552" i="529"/>
  <c r="J552" i="529"/>
  <c r="I552" i="529"/>
  <c r="H552" i="529"/>
  <c r="G552" i="529"/>
  <c r="F552" i="529"/>
  <c r="E552" i="529"/>
  <c r="D552" i="529"/>
  <c r="C552" i="529"/>
  <c r="B552" i="529"/>
  <c r="M551" i="529"/>
  <c r="L551" i="529"/>
  <c r="K551" i="529"/>
  <c r="J551" i="529"/>
  <c r="I551" i="529"/>
  <c r="H551" i="529"/>
  <c r="G551" i="529"/>
  <c r="F551" i="529"/>
  <c r="E551" i="529"/>
  <c r="D551" i="529"/>
  <c r="C551" i="529"/>
  <c r="B551" i="529"/>
  <c r="M550" i="529"/>
  <c r="L550" i="529"/>
  <c r="K550" i="529"/>
  <c r="J550" i="529"/>
  <c r="I550" i="529"/>
  <c r="H550" i="529"/>
  <c r="G550" i="529"/>
  <c r="F550" i="529"/>
  <c r="E550" i="529"/>
  <c r="D550" i="529"/>
  <c r="C550" i="529"/>
  <c r="B550" i="529"/>
  <c r="M549" i="529"/>
  <c r="L549" i="529"/>
  <c r="K549" i="529"/>
  <c r="J549" i="529"/>
  <c r="I549" i="529"/>
  <c r="H549" i="529"/>
  <c r="G549" i="529"/>
  <c r="F549" i="529"/>
  <c r="E549" i="529"/>
  <c r="D549" i="529"/>
  <c r="C549" i="529"/>
  <c r="B549" i="529"/>
  <c r="M548" i="529"/>
  <c r="L548" i="529"/>
  <c r="K548" i="529"/>
  <c r="J548" i="529"/>
  <c r="I548" i="529"/>
  <c r="H548" i="529"/>
  <c r="G548" i="529"/>
  <c r="F548" i="529"/>
  <c r="E548" i="529"/>
  <c r="D548" i="529"/>
  <c r="C548" i="529"/>
  <c r="B548" i="529"/>
  <c r="M547" i="529"/>
  <c r="L547" i="529"/>
  <c r="K547" i="529"/>
  <c r="J547" i="529"/>
  <c r="I547" i="529"/>
  <c r="H547" i="529"/>
  <c r="G547" i="529"/>
  <c r="F547" i="529"/>
  <c r="E547" i="529"/>
  <c r="D547" i="529"/>
  <c r="C547" i="529"/>
  <c r="B547" i="529"/>
  <c r="M546" i="529"/>
  <c r="L546" i="529"/>
  <c r="K546" i="529"/>
  <c r="J546" i="529"/>
  <c r="I546" i="529"/>
  <c r="H546" i="529"/>
  <c r="G546" i="529"/>
  <c r="F546" i="529"/>
  <c r="E546" i="529"/>
  <c r="D546" i="529"/>
  <c r="C546" i="529"/>
  <c r="B546" i="529"/>
  <c r="M545" i="529"/>
  <c r="L545" i="529"/>
  <c r="K545" i="529"/>
  <c r="J545" i="529"/>
  <c r="I545" i="529"/>
  <c r="H545" i="529"/>
  <c r="G545" i="529"/>
  <c r="F545" i="529"/>
  <c r="E545" i="529"/>
  <c r="D545" i="529"/>
  <c r="C545" i="529"/>
  <c r="B545" i="529"/>
  <c r="M544" i="529"/>
  <c r="L544" i="529"/>
  <c r="K544" i="529"/>
  <c r="J544" i="529"/>
  <c r="I544" i="529"/>
  <c r="H544" i="529"/>
  <c r="G544" i="529"/>
  <c r="F544" i="529"/>
  <c r="E544" i="529"/>
  <c r="D544" i="529"/>
  <c r="C544" i="529"/>
  <c r="B544" i="529"/>
  <c r="M543" i="529"/>
  <c r="L543" i="529"/>
  <c r="K543" i="529"/>
  <c r="J543" i="529"/>
  <c r="I543" i="529"/>
  <c r="H543" i="529"/>
  <c r="G543" i="529"/>
  <c r="F543" i="529"/>
  <c r="E543" i="529"/>
  <c r="D543" i="529"/>
  <c r="C543" i="529"/>
  <c r="B543" i="529"/>
  <c r="M542" i="529"/>
  <c r="L542" i="529"/>
  <c r="K542" i="529"/>
  <c r="J542" i="529"/>
  <c r="I542" i="529"/>
  <c r="H542" i="529"/>
  <c r="G542" i="529"/>
  <c r="F542" i="529"/>
  <c r="E542" i="529"/>
  <c r="D542" i="529"/>
  <c r="C542" i="529"/>
  <c r="B542" i="529"/>
  <c r="M541" i="529"/>
  <c r="L541" i="529"/>
  <c r="K541" i="529"/>
  <c r="J541" i="529"/>
  <c r="I541" i="529"/>
  <c r="H541" i="529"/>
  <c r="G541" i="529"/>
  <c r="F541" i="529"/>
  <c r="E541" i="529"/>
  <c r="D541" i="529"/>
  <c r="C541" i="529"/>
  <c r="B541" i="529"/>
  <c r="M540" i="529"/>
  <c r="L540" i="529"/>
  <c r="K540" i="529"/>
  <c r="J540" i="529"/>
  <c r="I540" i="529"/>
  <c r="H540" i="529"/>
  <c r="G540" i="529"/>
  <c r="F540" i="529"/>
  <c r="E540" i="529"/>
  <c r="D540" i="529"/>
  <c r="C540" i="529"/>
  <c r="B540" i="529"/>
  <c r="M539" i="529"/>
  <c r="L539" i="529"/>
  <c r="K539" i="529"/>
  <c r="J539" i="529"/>
  <c r="I539" i="529"/>
  <c r="H539" i="529"/>
  <c r="G539" i="529"/>
  <c r="F539" i="529"/>
  <c r="E539" i="529"/>
  <c r="D539" i="529"/>
  <c r="C539" i="529"/>
  <c r="B539" i="529"/>
  <c r="M538" i="529"/>
  <c r="L538" i="529"/>
  <c r="K538" i="529"/>
  <c r="J538" i="529"/>
  <c r="I538" i="529"/>
  <c r="H538" i="529"/>
  <c r="G538" i="529"/>
  <c r="F538" i="529"/>
  <c r="E538" i="529"/>
  <c r="D538" i="529"/>
  <c r="C538" i="529"/>
  <c r="B538" i="529"/>
  <c r="M537" i="529"/>
  <c r="L537" i="529"/>
  <c r="K537" i="529"/>
  <c r="J537" i="529"/>
  <c r="I537" i="529"/>
  <c r="H537" i="529"/>
  <c r="G537" i="529"/>
  <c r="F537" i="529"/>
  <c r="E537" i="529"/>
  <c r="D537" i="529"/>
  <c r="C537" i="529"/>
  <c r="B537" i="529"/>
  <c r="M536" i="529"/>
  <c r="L536" i="529"/>
  <c r="K536" i="529"/>
  <c r="J536" i="529"/>
  <c r="I536" i="529"/>
  <c r="H536" i="529"/>
  <c r="G536" i="529"/>
  <c r="F536" i="529"/>
  <c r="E536" i="529"/>
  <c r="D536" i="529"/>
  <c r="C536" i="529"/>
  <c r="B536" i="529"/>
  <c r="M535" i="529"/>
  <c r="L535" i="529"/>
  <c r="K535" i="529"/>
  <c r="J535" i="529"/>
  <c r="I535" i="529"/>
  <c r="H535" i="529"/>
  <c r="G535" i="529"/>
  <c r="F535" i="529"/>
  <c r="E535" i="529"/>
  <c r="D535" i="529"/>
  <c r="C535" i="529"/>
  <c r="B535" i="529"/>
  <c r="M534" i="529"/>
  <c r="L534" i="529"/>
  <c r="K534" i="529"/>
  <c r="J534" i="529"/>
  <c r="I534" i="529"/>
  <c r="H534" i="529"/>
  <c r="G534" i="529"/>
  <c r="F534" i="529"/>
  <c r="E534" i="529"/>
  <c r="D534" i="529"/>
  <c r="C534" i="529"/>
  <c r="B534" i="529"/>
  <c r="M533" i="529"/>
  <c r="L533" i="529"/>
  <c r="K533" i="529"/>
  <c r="J533" i="529"/>
  <c r="I533" i="529"/>
  <c r="H533" i="529"/>
  <c r="G533" i="529"/>
  <c r="F533" i="529"/>
  <c r="E533" i="529"/>
  <c r="D533" i="529"/>
  <c r="C533" i="529"/>
  <c r="B533" i="529"/>
  <c r="M532" i="529"/>
  <c r="L532" i="529"/>
  <c r="K532" i="529"/>
  <c r="J532" i="529"/>
  <c r="I532" i="529"/>
  <c r="H532" i="529"/>
  <c r="G532" i="529"/>
  <c r="F532" i="529"/>
  <c r="E532" i="529"/>
  <c r="D532" i="529"/>
  <c r="C532" i="529"/>
  <c r="B532" i="529"/>
  <c r="M531" i="529"/>
  <c r="L531" i="529"/>
  <c r="K531" i="529"/>
  <c r="J531" i="529"/>
  <c r="I531" i="529"/>
  <c r="H531" i="529"/>
  <c r="G531" i="529"/>
  <c r="F531" i="529"/>
  <c r="E531" i="529"/>
  <c r="D531" i="529"/>
  <c r="C531" i="529"/>
  <c r="B531" i="529"/>
  <c r="M530" i="529"/>
  <c r="L530" i="529"/>
  <c r="K530" i="529"/>
  <c r="J530" i="529"/>
  <c r="I530" i="529"/>
  <c r="H530" i="529"/>
  <c r="G530" i="529"/>
  <c r="F530" i="529"/>
  <c r="E530" i="529"/>
  <c r="D530" i="529"/>
  <c r="C530" i="529"/>
  <c r="B530" i="529"/>
  <c r="M529" i="529"/>
  <c r="L529" i="529"/>
  <c r="K529" i="529"/>
  <c r="J529" i="529"/>
  <c r="I529" i="529"/>
  <c r="H529" i="529"/>
  <c r="G529" i="529"/>
  <c r="F529" i="529"/>
  <c r="E529" i="529"/>
  <c r="D529" i="529"/>
  <c r="C529" i="529"/>
  <c r="B529" i="529"/>
  <c r="M528" i="529"/>
  <c r="L528" i="529"/>
  <c r="K528" i="529"/>
  <c r="J528" i="529"/>
  <c r="I528" i="529"/>
  <c r="H528" i="529"/>
  <c r="G528" i="529"/>
  <c r="F528" i="529"/>
  <c r="E528" i="529"/>
  <c r="D528" i="529"/>
  <c r="C528" i="529"/>
  <c r="B528" i="529"/>
  <c r="M527" i="529"/>
  <c r="L527" i="529"/>
  <c r="K527" i="529"/>
  <c r="J527" i="529"/>
  <c r="I527" i="529"/>
  <c r="H527" i="529"/>
  <c r="G527" i="529"/>
  <c r="F527" i="529"/>
  <c r="E527" i="529"/>
  <c r="D527" i="529"/>
  <c r="C527" i="529"/>
  <c r="B527" i="529"/>
  <c r="M526" i="529"/>
  <c r="L526" i="529"/>
  <c r="K526" i="529"/>
  <c r="J526" i="529"/>
  <c r="I526" i="529"/>
  <c r="H526" i="529"/>
  <c r="G526" i="529"/>
  <c r="F526" i="529"/>
  <c r="E526" i="529"/>
  <c r="D526" i="529"/>
  <c r="C526" i="529"/>
  <c r="B526" i="529"/>
  <c r="M525" i="529"/>
  <c r="L525" i="529"/>
  <c r="K525" i="529"/>
  <c r="J525" i="529"/>
  <c r="I525" i="529"/>
  <c r="H525" i="529"/>
  <c r="G525" i="529"/>
  <c r="F525" i="529"/>
  <c r="E525" i="529"/>
  <c r="D525" i="529"/>
  <c r="C525" i="529"/>
  <c r="B525" i="529"/>
  <c r="M524" i="529"/>
  <c r="L524" i="529"/>
  <c r="K524" i="529"/>
  <c r="J524" i="529"/>
  <c r="I524" i="529"/>
  <c r="H524" i="529"/>
  <c r="G524" i="529"/>
  <c r="F524" i="529"/>
  <c r="E524" i="529"/>
  <c r="D524" i="529"/>
  <c r="C524" i="529"/>
  <c r="B524" i="529"/>
  <c r="M523" i="529"/>
  <c r="L523" i="529"/>
  <c r="K523" i="529"/>
  <c r="J523" i="529"/>
  <c r="I523" i="529"/>
  <c r="H523" i="529"/>
  <c r="G523" i="529"/>
  <c r="F523" i="529"/>
  <c r="E523" i="529"/>
  <c r="D523" i="529"/>
  <c r="C523" i="529"/>
  <c r="B523" i="529"/>
  <c r="M522" i="529"/>
  <c r="L522" i="529"/>
  <c r="K522" i="529"/>
  <c r="J522" i="529"/>
  <c r="I522" i="529"/>
  <c r="H522" i="529"/>
  <c r="G522" i="529"/>
  <c r="F522" i="529"/>
  <c r="E522" i="529"/>
  <c r="D522" i="529"/>
  <c r="C522" i="529"/>
  <c r="B522" i="529"/>
  <c r="M521" i="529"/>
  <c r="L521" i="529"/>
  <c r="K521" i="529"/>
  <c r="J521" i="529"/>
  <c r="I521" i="529"/>
  <c r="H521" i="529"/>
  <c r="G521" i="529"/>
  <c r="F521" i="529"/>
  <c r="E521" i="529"/>
  <c r="D521" i="529"/>
  <c r="C521" i="529"/>
  <c r="B521" i="529"/>
  <c r="M520" i="529"/>
  <c r="L520" i="529"/>
  <c r="K520" i="529"/>
  <c r="J520" i="529"/>
  <c r="I520" i="529"/>
  <c r="H520" i="529"/>
  <c r="G520" i="529"/>
  <c r="F520" i="529"/>
  <c r="E520" i="529"/>
  <c r="D520" i="529"/>
  <c r="C520" i="529"/>
  <c r="B520" i="529"/>
  <c r="M519" i="529"/>
  <c r="L519" i="529"/>
  <c r="K519" i="529"/>
  <c r="J519" i="529"/>
  <c r="I519" i="529"/>
  <c r="H519" i="529"/>
  <c r="G519" i="529"/>
  <c r="F519" i="529"/>
  <c r="E519" i="529"/>
  <c r="D519" i="529"/>
  <c r="C519" i="529"/>
  <c r="B519" i="529"/>
  <c r="M518" i="529"/>
  <c r="L518" i="529"/>
  <c r="K518" i="529"/>
  <c r="J518" i="529"/>
  <c r="I518" i="529"/>
  <c r="H518" i="529"/>
  <c r="G518" i="529"/>
  <c r="F518" i="529"/>
  <c r="E518" i="529"/>
  <c r="D518" i="529"/>
  <c r="C518" i="529"/>
  <c r="B518" i="529"/>
  <c r="M517" i="529"/>
  <c r="L517" i="529"/>
  <c r="K517" i="529"/>
  <c r="J517" i="529"/>
  <c r="I517" i="529"/>
  <c r="H517" i="529"/>
  <c r="G517" i="529"/>
  <c r="F517" i="529"/>
  <c r="E517" i="529"/>
  <c r="D517" i="529"/>
  <c r="C517" i="529"/>
  <c r="B517" i="529"/>
  <c r="M516" i="529"/>
  <c r="L516" i="529"/>
  <c r="K516" i="529"/>
  <c r="J516" i="529"/>
  <c r="I516" i="529"/>
  <c r="H516" i="529"/>
  <c r="G516" i="529"/>
  <c r="F516" i="529"/>
  <c r="E516" i="529"/>
  <c r="D516" i="529"/>
  <c r="C516" i="529"/>
  <c r="B516" i="529"/>
  <c r="M515" i="529"/>
  <c r="L515" i="529"/>
  <c r="K515" i="529"/>
  <c r="J515" i="529"/>
  <c r="I515" i="529"/>
  <c r="H515" i="529"/>
  <c r="G515" i="529"/>
  <c r="F515" i="529"/>
  <c r="E515" i="529"/>
  <c r="D515" i="529"/>
  <c r="C515" i="529"/>
  <c r="B515" i="529"/>
  <c r="M514" i="529"/>
  <c r="L514" i="529"/>
  <c r="K514" i="529"/>
  <c r="J514" i="529"/>
  <c r="I514" i="529"/>
  <c r="H514" i="529"/>
  <c r="G514" i="529"/>
  <c r="F514" i="529"/>
  <c r="E514" i="529"/>
  <c r="D514" i="529"/>
  <c r="C514" i="529"/>
  <c r="B514" i="529"/>
  <c r="M513" i="529"/>
  <c r="L513" i="529"/>
  <c r="K513" i="529"/>
  <c r="J513" i="529"/>
  <c r="I513" i="529"/>
  <c r="H513" i="529"/>
  <c r="G513" i="529"/>
  <c r="F513" i="529"/>
  <c r="E513" i="529"/>
  <c r="D513" i="529"/>
  <c r="C513" i="529"/>
  <c r="B513" i="529"/>
  <c r="M512" i="529"/>
  <c r="L512" i="529"/>
  <c r="K512" i="529"/>
  <c r="J512" i="529"/>
  <c r="I512" i="529"/>
  <c r="H512" i="529"/>
  <c r="G512" i="529"/>
  <c r="F512" i="529"/>
  <c r="E512" i="529"/>
  <c r="D512" i="529"/>
  <c r="C512" i="529"/>
  <c r="B512" i="529"/>
  <c r="M511" i="529"/>
  <c r="L511" i="529"/>
  <c r="K511" i="529"/>
  <c r="J511" i="529"/>
  <c r="I511" i="529"/>
  <c r="H511" i="529"/>
  <c r="G511" i="529"/>
  <c r="F511" i="529"/>
  <c r="E511" i="529"/>
  <c r="D511" i="529"/>
  <c r="C511" i="529"/>
  <c r="B511" i="529"/>
  <c r="M510" i="529"/>
  <c r="L510" i="529"/>
  <c r="K510" i="529"/>
  <c r="J510" i="529"/>
  <c r="I510" i="529"/>
  <c r="H510" i="529"/>
  <c r="G510" i="529"/>
  <c r="F510" i="529"/>
  <c r="E510" i="529"/>
  <c r="D510" i="529"/>
  <c r="C510" i="529"/>
  <c r="B510" i="529"/>
  <c r="M509" i="529"/>
  <c r="L509" i="529"/>
  <c r="K509" i="529"/>
  <c r="J509" i="529"/>
  <c r="I509" i="529"/>
  <c r="H509" i="529"/>
  <c r="G509" i="529"/>
  <c r="F509" i="529"/>
  <c r="E509" i="529"/>
  <c r="D509" i="529"/>
  <c r="C509" i="529"/>
  <c r="B509" i="529"/>
  <c r="M508" i="529"/>
  <c r="L508" i="529"/>
  <c r="K508" i="529"/>
  <c r="J508" i="529"/>
  <c r="I508" i="529"/>
  <c r="H508" i="529"/>
  <c r="G508" i="529"/>
  <c r="F508" i="529"/>
  <c r="E508" i="529"/>
  <c r="D508" i="529"/>
  <c r="C508" i="529"/>
  <c r="B508" i="529"/>
  <c r="M507" i="529"/>
  <c r="L507" i="529"/>
  <c r="K507" i="529"/>
  <c r="J507" i="529"/>
  <c r="I507" i="529"/>
  <c r="H507" i="529"/>
  <c r="G507" i="529"/>
  <c r="F507" i="529"/>
  <c r="E507" i="529"/>
  <c r="D507" i="529"/>
  <c r="C507" i="529"/>
  <c r="B507" i="529"/>
  <c r="M506" i="529"/>
  <c r="L506" i="529"/>
  <c r="K506" i="529"/>
  <c r="J506" i="529"/>
  <c r="I506" i="529"/>
  <c r="H506" i="529"/>
  <c r="G506" i="529"/>
  <c r="F506" i="529"/>
  <c r="E506" i="529"/>
  <c r="D506" i="529"/>
  <c r="C506" i="529"/>
  <c r="B506" i="529"/>
  <c r="M505" i="529"/>
  <c r="L505" i="529"/>
  <c r="K505" i="529"/>
  <c r="J505" i="529"/>
  <c r="I505" i="529"/>
  <c r="H505" i="529"/>
  <c r="G505" i="529"/>
  <c r="F505" i="529"/>
  <c r="E505" i="529"/>
  <c r="D505" i="529"/>
  <c r="C505" i="529"/>
  <c r="B505" i="529"/>
  <c r="M504" i="529"/>
  <c r="L504" i="529"/>
  <c r="K504" i="529"/>
  <c r="J504" i="529"/>
  <c r="I504" i="529"/>
  <c r="H504" i="529"/>
  <c r="G504" i="529"/>
  <c r="F504" i="529"/>
  <c r="E504" i="529"/>
  <c r="D504" i="529"/>
  <c r="C504" i="529"/>
  <c r="B504" i="529"/>
  <c r="M503" i="529"/>
  <c r="L503" i="529"/>
  <c r="K503" i="529"/>
  <c r="J503" i="529"/>
  <c r="I503" i="529"/>
  <c r="H503" i="529"/>
  <c r="G503" i="529"/>
  <c r="F503" i="529"/>
  <c r="E503" i="529"/>
  <c r="D503" i="529"/>
  <c r="C503" i="529"/>
  <c r="B503" i="529"/>
  <c r="M502" i="529"/>
  <c r="L502" i="529"/>
  <c r="K502" i="529"/>
  <c r="J502" i="529"/>
  <c r="I502" i="529"/>
  <c r="H502" i="529"/>
  <c r="G502" i="529"/>
  <c r="F502" i="529"/>
  <c r="E502" i="529"/>
  <c r="D502" i="529"/>
  <c r="C502" i="529"/>
  <c r="B502" i="529"/>
  <c r="M501" i="529"/>
  <c r="L501" i="529"/>
  <c r="K501" i="529"/>
  <c r="J501" i="529"/>
  <c r="I501" i="529"/>
  <c r="H501" i="529"/>
  <c r="G501" i="529"/>
  <c r="F501" i="529"/>
  <c r="E501" i="529"/>
  <c r="D501" i="529"/>
  <c r="C501" i="529"/>
  <c r="B501" i="529"/>
  <c r="M500" i="529"/>
  <c r="L500" i="529"/>
  <c r="K500" i="529"/>
  <c r="J500" i="529"/>
  <c r="I500" i="529"/>
  <c r="H500" i="529"/>
  <c r="G500" i="529"/>
  <c r="F500" i="529"/>
  <c r="E500" i="529"/>
  <c r="D500" i="529"/>
  <c r="C500" i="529"/>
  <c r="B500" i="529"/>
  <c r="M499" i="529"/>
  <c r="L499" i="529"/>
  <c r="K499" i="529"/>
  <c r="J499" i="529"/>
  <c r="I499" i="529"/>
  <c r="H499" i="529"/>
  <c r="G499" i="529"/>
  <c r="F499" i="529"/>
  <c r="E499" i="529"/>
  <c r="D499" i="529"/>
  <c r="C499" i="529"/>
  <c r="B499" i="529"/>
  <c r="M498" i="529"/>
  <c r="L498" i="529"/>
  <c r="K498" i="529"/>
  <c r="J498" i="529"/>
  <c r="I498" i="529"/>
  <c r="H498" i="529"/>
  <c r="G498" i="529"/>
  <c r="F498" i="529"/>
  <c r="E498" i="529"/>
  <c r="D498" i="529"/>
  <c r="C498" i="529"/>
  <c r="B498" i="529"/>
  <c r="M497" i="529"/>
  <c r="L497" i="529"/>
  <c r="K497" i="529"/>
  <c r="J497" i="529"/>
  <c r="I497" i="529"/>
  <c r="H497" i="529"/>
  <c r="G497" i="529"/>
  <c r="F497" i="529"/>
  <c r="E497" i="529"/>
  <c r="D497" i="529"/>
  <c r="C497" i="529"/>
  <c r="B497" i="529"/>
  <c r="M496" i="529"/>
  <c r="L496" i="529"/>
  <c r="K496" i="529"/>
  <c r="J496" i="529"/>
  <c r="I496" i="529"/>
  <c r="H496" i="529"/>
  <c r="G496" i="529"/>
  <c r="F496" i="529"/>
  <c r="E496" i="529"/>
  <c r="D496" i="529"/>
  <c r="C496" i="529"/>
  <c r="B496" i="529"/>
  <c r="M495" i="529"/>
  <c r="L495" i="529"/>
  <c r="K495" i="529"/>
  <c r="J495" i="529"/>
  <c r="I495" i="529"/>
  <c r="H495" i="529"/>
  <c r="G495" i="529"/>
  <c r="F495" i="529"/>
  <c r="E495" i="529"/>
  <c r="D495" i="529"/>
  <c r="C495" i="529"/>
  <c r="B495" i="529"/>
  <c r="M494" i="529"/>
  <c r="L494" i="529"/>
  <c r="K494" i="529"/>
  <c r="J494" i="529"/>
  <c r="I494" i="529"/>
  <c r="H494" i="529"/>
  <c r="G494" i="529"/>
  <c r="F494" i="529"/>
  <c r="E494" i="529"/>
  <c r="D494" i="529"/>
  <c r="C494" i="529"/>
  <c r="B494" i="529"/>
  <c r="M493" i="529"/>
  <c r="L493" i="529"/>
  <c r="K493" i="529"/>
  <c r="J493" i="529"/>
  <c r="I493" i="529"/>
  <c r="H493" i="529"/>
  <c r="G493" i="529"/>
  <c r="F493" i="529"/>
  <c r="E493" i="529"/>
  <c r="D493" i="529"/>
  <c r="C493" i="529"/>
  <c r="B493" i="529"/>
  <c r="M492" i="529"/>
  <c r="L492" i="529"/>
  <c r="K492" i="529"/>
  <c r="J492" i="529"/>
  <c r="I492" i="529"/>
  <c r="H492" i="529"/>
  <c r="G492" i="529"/>
  <c r="F492" i="529"/>
  <c r="E492" i="529"/>
  <c r="D492" i="529"/>
  <c r="C492" i="529"/>
  <c r="B492" i="529"/>
  <c r="M491" i="529"/>
  <c r="L491" i="529"/>
  <c r="K491" i="529"/>
  <c r="J491" i="529"/>
  <c r="I491" i="529"/>
  <c r="H491" i="529"/>
  <c r="G491" i="529"/>
  <c r="F491" i="529"/>
  <c r="E491" i="529"/>
  <c r="D491" i="529"/>
  <c r="C491" i="529"/>
  <c r="B491" i="529"/>
  <c r="M490" i="529"/>
  <c r="L490" i="529"/>
  <c r="K490" i="529"/>
  <c r="J490" i="529"/>
  <c r="I490" i="529"/>
  <c r="H490" i="529"/>
  <c r="G490" i="529"/>
  <c r="F490" i="529"/>
  <c r="E490" i="529"/>
  <c r="D490" i="529"/>
  <c r="C490" i="529"/>
  <c r="B490" i="529"/>
  <c r="M489" i="529"/>
  <c r="L489" i="529"/>
  <c r="K489" i="529"/>
  <c r="J489" i="529"/>
  <c r="I489" i="529"/>
  <c r="H489" i="529"/>
  <c r="G489" i="529"/>
  <c r="F489" i="529"/>
  <c r="E489" i="529"/>
  <c r="D489" i="529"/>
  <c r="C489" i="529"/>
  <c r="B489" i="529"/>
  <c r="M488" i="529"/>
  <c r="L488" i="529"/>
  <c r="K488" i="529"/>
  <c r="J488" i="529"/>
  <c r="I488" i="529"/>
  <c r="H488" i="529"/>
  <c r="G488" i="529"/>
  <c r="F488" i="529"/>
  <c r="E488" i="529"/>
  <c r="D488" i="529"/>
  <c r="C488" i="529"/>
  <c r="B488" i="529"/>
  <c r="M487" i="529"/>
  <c r="L487" i="529"/>
  <c r="K487" i="529"/>
  <c r="J487" i="529"/>
  <c r="I487" i="529"/>
  <c r="H487" i="529"/>
  <c r="G487" i="529"/>
  <c r="F487" i="529"/>
  <c r="E487" i="529"/>
  <c r="D487" i="529"/>
  <c r="C487" i="529"/>
  <c r="B487" i="529"/>
  <c r="M486" i="529"/>
  <c r="L486" i="529"/>
  <c r="K486" i="529"/>
  <c r="J486" i="529"/>
  <c r="I486" i="529"/>
  <c r="H486" i="529"/>
  <c r="G486" i="529"/>
  <c r="F486" i="529"/>
  <c r="E486" i="529"/>
  <c r="D486" i="529"/>
  <c r="C486" i="529"/>
  <c r="B486" i="529"/>
  <c r="M485" i="529"/>
  <c r="L485" i="529"/>
  <c r="K485" i="529"/>
  <c r="J485" i="529"/>
  <c r="I485" i="529"/>
  <c r="H485" i="529"/>
  <c r="G485" i="529"/>
  <c r="F485" i="529"/>
  <c r="E485" i="529"/>
  <c r="D485" i="529"/>
  <c r="C485" i="529"/>
  <c r="B485" i="529"/>
  <c r="M484" i="529"/>
  <c r="L484" i="529"/>
  <c r="K484" i="529"/>
  <c r="J484" i="529"/>
  <c r="I484" i="529"/>
  <c r="H484" i="529"/>
  <c r="G484" i="529"/>
  <c r="F484" i="529"/>
  <c r="E484" i="529"/>
  <c r="D484" i="529"/>
  <c r="C484" i="529"/>
  <c r="B484" i="529"/>
  <c r="M483" i="529"/>
  <c r="L483" i="529"/>
  <c r="K483" i="529"/>
  <c r="J483" i="529"/>
  <c r="I483" i="529"/>
  <c r="H483" i="529"/>
  <c r="G483" i="529"/>
  <c r="F483" i="529"/>
  <c r="E483" i="529"/>
  <c r="D483" i="529"/>
  <c r="C483" i="529"/>
  <c r="B483" i="529"/>
  <c r="M482" i="529"/>
  <c r="L482" i="529"/>
  <c r="K482" i="529"/>
  <c r="J482" i="529"/>
  <c r="I482" i="529"/>
  <c r="H482" i="529"/>
  <c r="G482" i="529"/>
  <c r="F482" i="529"/>
  <c r="E482" i="529"/>
  <c r="D482" i="529"/>
  <c r="C482" i="529"/>
  <c r="B482" i="529"/>
  <c r="M481" i="529"/>
  <c r="L481" i="529"/>
  <c r="K481" i="529"/>
  <c r="J481" i="529"/>
  <c r="I481" i="529"/>
  <c r="H481" i="529"/>
  <c r="G481" i="529"/>
  <c r="F481" i="529"/>
  <c r="E481" i="529"/>
  <c r="D481" i="529"/>
  <c r="C481" i="529"/>
  <c r="B481" i="529"/>
  <c r="M480" i="529"/>
  <c r="L480" i="529"/>
  <c r="K480" i="529"/>
  <c r="J480" i="529"/>
  <c r="I480" i="529"/>
  <c r="H480" i="529"/>
  <c r="G480" i="529"/>
  <c r="F480" i="529"/>
  <c r="E480" i="529"/>
  <c r="D480" i="529"/>
  <c r="C480" i="529"/>
  <c r="B480" i="529"/>
  <c r="M479" i="529"/>
  <c r="L479" i="529"/>
  <c r="K479" i="529"/>
  <c r="J479" i="529"/>
  <c r="I479" i="529"/>
  <c r="H479" i="529"/>
  <c r="G479" i="529"/>
  <c r="F479" i="529"/>
  <c r="E479" i="529"/>
  <c r="D479" i="529"/>
  <c r="C479" i="529"/>
  <c r="B479" i="529"/>
  <c r="M478" i="529"/>
  <c r="L478" i="529"/>
  <c r="K478" i="529"/>
  <c r="J478" i="529"/>
  <c r="I478" i="529"/>
  <c r="H478" i="529"/>
  <c r="G478" i="529"/>
  <c r="F478" i="529"/>
  <c r="E478" i="529"/>
  <c r="D478" i="529"/>
  <c r="C478" i="529"/>
  <c r="B478" i="529"/>
  <c r="M477" i="529"/>
  <c r="L477" i="529"/>
  <c r="K477" i="529"/>
  <c r="J477" i="529"/>
  <c r="I477" i="529"/>
  <c r="H477" i="529"/>
  <c r="G477" i="529"/>
  <c r="F477" i="529"/>
  <c r="E477" i="529"/>
  <c r="D477" i="529"/>
  <c r="C477" i="529"/>
  <c r="B477" i="529"/>
  <c r="M476" i="529"/>
  <c r="L476" i="529"/>
  <c r="K476" i="529"/>
  <c r="J476" i="529"/>
  <c r="I476" i="529"/>
  <c r="H476" i="529"/>
  <c r="G476" i="529"/>
  <c r="F476" i="529"/>
  <c r="E476" i="529"/>
  <c r="D476" i="529"/>
  <c r="C476" i="529"/>
  <c r="B476" i="529"/>
  <c r="M475" i="529"/>
  <c r="L475" i="529"/>
  <c r="K475" i="529"/>
  <c r="J475" i="529"/>
  <c r="I475" i="529"/>
  <c r="H475" i="529"/>
  <c r="G475" i="529"/>
  <c r="F475" i="529"/>
  <c r="E475" i="529"/>
  <c r="D475" i="529"/>
  <c r="C475" i="529"/>
  <c r="B475" i="529"/>
  <c r="M474" i="529"/>
  <c r="L474" i="529"/>
  <c r="K474" i="529"/>
  <c r="J474" i="529"/>
  <c r="I474" i="529"/>
  <c r="H474" i="529"/>
  <c r="G474" i="529"/>
  <c r="F474" i="529"/>
  <c r="E474" i="529"/>
  <c r="D474" i="529"/>
  <c r="C474" i="529"/>
  <c r="B474" i="529"/>
  <c r="M473" i="529"/>
  <c r="L473" i="529"/>
  <c r="K473" i="529"/>
  <c r="J473" i="529"/>
  <c r="I473" i="529"/>
  <c r="H473" i="529"/>
  <c r="G473" i="529"/>
  <c r="F473" i="529"/>
  <c r="E473" i="529"/>
  <c r="D473" i="529"/>
  <c r="C473" i="529"/>
  <c r="B473" i="529"/>
  <c r="M472" i="529"/>
  <c r="L472" i="529"/>
  <c r="K472" i="529"/>
  <c r="J472" i="529"/>
  <c r="I472" i="529"/>
  <c r="H472" i="529"/>
  <c r="G472" i="529"/>
  <c r="F472" i="529"/>
  <c r="E472" i="529"/>
  <c r="D472" i="529"/>
  <c r="C472" i="529"/>
  <c r="B472" i="529"/>
  <c r="M471" i="529"/>
  <c r="L471" i="529"/>
  <c r="K471" i="529"/>
  <c r="J471" i="529"/>
  <c r="I471" i="529"/>
  <c r="H471" i="529"/>
  <c r="G471" i="529"/>
  <c r="F471" i="529"/>
  <c r="E471" i="529"/>
  <c r="D471" i="529"/>
  <c r="C471" i="529"/>
  <c r="B471" i="529"/>
  <c r="M470" i="529"/>
  <c r="L470" i="529"/>
  <c r="K470" i="529"/>
  <c r="J470" i="529"/>
  <c r="I470" i="529"/>
  <c r="H470" i="529"/>
  <c r="G470" i="529"/>
  <c r="F470" i="529"/>
  <c r="E470" i="529"/>
  <c r="D470" i="529"/>
  <c r="C470" i="529"/>
  <c r="B470" i="529"/>
  <c r="M469" i="529"/>
  <c r="L469" i="529"/>
  <c r="K469" i="529"/>
  <c r="J469" i="529"/>
  <c r="I469" i="529"/>
  <c r="H469" i="529"/>
  <c r="G469" i="529"/>
  <c r="F469" i="529"/>
  <c r="E469" i="529"/>
  <c r="D469" i="529"/>
  <c r="C469" i="529"/>
  <c r="B469" i="529"/>
  <c r="M468" i="529"/>
  <c r="L468" i="529"/>
  <c r="K468" i="529"/>
  <c r="J468" i="529"/>
  <c r="I468" i="529"/>
  <c r="H468" i="529"/>
  <c r="G468" i="529"/>
  <c r="F468" i="529"/>
  <c r="E468" i="529"/>
  <c r="D468" i="529"/>
  <c r="C468" i="529"/>
  <c r="B468" i="529"/>
  <c r="M467" i="529"/>
  <c r="L467" i="529"/>
  <c r="K467" i="529"/>
  <c r="J467" i="529"/>
  <c r="I467" i="529"/>
  <c r="H467" i="529"/>
  <c r="G467" i="529"/>
  <c r="F467" i="529"/>
  <c r="E467" i="529"/>
  <c r="D467" i="529"/>
  <c r="C467" i="529"/>
  <c r="B467" i="529"/>
  <c r="M466" i="529"/>
  <c r="L466" i="529"/>
  <c r="K466" i="529"/>
  <c r="J466" i="529"/>
  <c r="I466" i="529"/>
  <c r="H466" i="529"/>
  <c r="G466" i="529"/>
  <c r="F466" i="529"/>
  <c r="E466" i="529"/>
  <c r="D466" i="529"/>
  <c r="C466" i="529"/>
  <c r="B466" i="529"/>
  <c r="M465" i="529"/>
  <c r="L465" i="529"/>
  <c r="K465" i="529"/>
  <c r="J465" i="529"/>
  <c r="I465" i="529"/>
  <c r="H465" i="529"/>
  <c r="G465" i="529"/>
  <c r="F465" i="529"/>
  <c r="E465" i="529"/>
  <c r="D465" i="529"/>
  <c r="C465" i="529"/>
  <c r="B465" i="529"/>
  <c r="M464" i="529"/>
  <c r="L464" i="529"/>
  <c r="K464" i="529"/>
  <c r="J464" i="529"/>
  <c r="I464" i="529"/>
  <c r="H464" i="529"/>
  <c r="G464" i="529"/>
  <c r="F464" i="529"/>
  <c r="E464" i="529"/>
  <c r="D464" i="529"/>
  <c r="C464" i="529"/>
  <c r="B464" i="529"/>
  <c r="M463" i="529"/>
  <c r="L463" i="529"/>
  <c r="K463" i="529"/>
  <c r="J463" i="529"/>
  <c r="I463" i="529"/>
  <c r="H463" i="529"/>
  <c r="G463" i="529"/>
  <c r="F463" i="529"/>
  <c r="E463" i="529"/>
  <c r="D463" i="529"/>
  <c r="C463" i="529"/>
  <c r="B463" i="529"/>
  <c r="M462" i="529"/>
  <c r="L462" i="529"/>
  <c r="K462" i="529"/>
  <c r="J462" i="529"/>
  <c r="I462" i="529"/>
  <c r="H462" i="529"/>
  <c r="G462" i="529"/>
  <c r="F462" i="529"/>
  <c r="E462" i="529"/>
  <c r="D462" i="529"/>
  <c r="C462" i="529"/>
  <c r="B462" i="529"/>
  <c r="M461" i="529"/>
  <c r="L461" i="529"/>
  <c r="K461" i="529"/>
  <c r="J461" i="529"/>
  <c r="I461" i="529"/>
  <c r="H461" i="529"/>
  <c r="G461" i="529"/>
  <c r="F461" i="529"/>
  <c r="E461" i="529"/>
  <c r="D461" i="529"/>
  <c r="C461" i="529"/>
  <c r="B461" i="529"/>
  <c r="M460" i="529"/>
  <c r="L460" i="529"/>
  <c r="K460" i="529"/>
  <c r="J460" i="529"/>
  <c r="I460" i="529"/>
  <c r="H460" i="529"/>
  <c r="G460" i="529"/>
  <c r="F460" i="529"/>
  <c r="E460" i="529"/>
  <c r="D460" i="529"/>
  <c r="C460" i="529"/>
  <c r="B460" i="529"/>
  <c r="M459" i="529"/>
  <c r="L459" i="529"/>
  <c r="K459" i="529"/>
  <c r="J459" i="529"/>
  <c r="I459" i="529"/>
  <c r="H459" i="529"/>
  <c r="G459" i="529"/>
  <c r="F459" i="529"/>
  <c r="E459" i="529"/>
  <c r="D459" i="529"/>
  <c r="C459" i="529"/>
  <c r="B459" i="529"/>
  <c r="M458" i="529"/>
  <c r="L458" i="529"/>
  <c r="K458" i="529"/>
  <c r="J458" i="529"/>
  <c r="I458" i="529"/>
  <c r="H458" i="529"/>
  <c r="G458" i="529"/>
  <c r="F458" i="529"/>
  <c r="E458" i="529"/>
  <c r="D458" i="529"/>
  <c r="C458" i="529"/>
  <c r="B458" i="529"/>
  <c r="M457" i="529"/>
  <c r="L457" i="529"/>
  <c r="K457" i="529"/>
  <c r="J457" i="529"/>
  <c r="I457" i="529"/>
  <c r="H457" i="529"/>
  <c r="G457" i="529"/>
  <c r="F457" i="529"/>
  <c r="E457" i="529"/>
  <c r="D457" i="529"/>
  <c r="C457" i="529"/>
  <c r="B457" i="529"/>
  <c r="M456" i="529"/>
  <c r="L456" i="529"/>
  <c r="K456" i="529"/>
  <c r="J456" i="529"/>
  <c r="I456" i="529"/>
  <c r="H456" i="529"/>
  <c r="G456" i="529"/>
  <c r="F456" i="529"/>
  <c r="E456" i="529"/>
  <c r="D456" i="529"/>
  <c r="C456" i="529"/>
  <c r="B456" i="529"/>
  <c r="M455" i="529"/>
  <c r="L455" i="529"/>
  <c r="K455" i="529"/>
  <c r="J455" i="529"/>
  <c r="I455" i="529"/>
  <c r="H455" i="529"/>
  <c r="G455" i="529"/>
  <c r="F455" i="529"/>
  <c r="E455" i="529"/>
  <c r="D455" i="529"/>
  <c r="C455" i="529"/>
  <c r="B455" i="529"/>
  <c r="M454" i="529"/>
  <c r="L454" i="529"/>
  <c r="K454" i="529"/>
  <c r="J454" i="529"/>
  <c r="I454" i="529"/>
  <c r="H454" i="529"/>
  <c r="G454" i="529"/>
  <c r="F454" i="529"/>
  <c r="E454" i="529"/>
  <c r="D454" i="529"/>
  <c r="C454" i="529"/>
  <c r="B454" i="529"/>
  <c r="M453" i="529"/>
  <c r="L453" i="529"/>
  <c r="K453" i="529"/>
  <c r="J453" i="529"/>
  <c r="I453" i="529"/>
  <c r="H453" i="529"/>
  <c r="G453" i="529"/>
  <c r="F453" i="529"/>
  <c r="E453" i="529"/>
  <c r="D453" i="529"/>
  <c r="C453" i="529"/>
  <c r="B453" i="529"/>
  <c r="M452" i="529"/>
  <c r="L452" i="529"/>
  <c r="K452" i="529"/>
  <c r="J452" i="529"/>
  <c r="I452" i="529"/>
  <c r="H452" i="529"/>
  <c r="G452" i="529"/>
  <c r="F452" i="529"/>
  <c r="E452" i="529"/>
  <c r="D452" i="529"/>
  <c r="C452" i="529"/>
  <c r="B452" i="529"/>
  <c r="M451" i="529"/>
  <c r="L451" i="529"/>
  <c r="K451" i="529"/>
  <c r="J451" i="529"/>
  <c r="I451" i="529"/>
  <c r="H451" i="529"/>
  <c r="G451" i="529"/>
  <c r="F451" i="529"/>
  <c r="E451" i="529"/>
  <c r="D451" i="529"/>
  <c r="C451" i="529"/>
  <c r="B451" i="529"/>
  <c r="M450" i="529"/>
  <c r="L450" i="529"/>
  <c r="K450" i="529"/>
  <c r="J450" i="529"/>
  <c r="I450" i="529"/>
  <c r="H450" i="529"/>
  <c r="G450" i="529"/>
  <c r="F450" i="529"/>
  <c r="E450" i="529"/>
  <c r="D450" i="529"/>
  <c r="C450" i="529"/>
  <c r="B450" i="529"/>
  <c r="M449" i="529"/>
  <c r="L449" i="529"/>
  <c r="K449" i="529"/>
  <c r="J449" i="529"/>
  <c r="I449" i="529"/>
  <c r="H449" i="529"/>
  <c r="G449" i="529"/>
  <c r="F449" i="529"/>
  <c r="E449" i="529"/>
  <c r="D449" i="529"/>
  <c r="C449" i="529"/>
  <c r="B449" i="529"/>
  <c r="M448" i="529"/>
  <c r="L448" i="529"/>
  <c r="K448" i="529"/>
  <c r="J448" i="529"/>
  <c r="I448" i="529"/>
  <c r="H448" i="529"/>
  <c r="G448" i="529"/>
  <c r="F448" i="529"/>
  <c r="E448" i="529"/>
  <c r="D448" i="529"/>
  <c r="C448" i="529"/>
  <c r="B448" i="529"/>
  <c r="M447" i="529"/>
  <c r="L447" i="529"/>
  <c r="K447" i="529"/>
  <c r="J447" i="529"/>
  <c r="I447" i="529"/>
  <c r="H447" i="529"/>
  <c r="G447" i="529"/>
  <c r="F447" i="529"/>
  <c r="E447" i="529"/>
  <c r="D447" i="529"/>
  <c r="C447" i="529"/>
  <c r="B447" i="529"/>
  <c r="M446" i="529"/>
  <c r="L446" i="529"/>
  <c r="K446" i="529"/>
  <c r="J446" i="529"/>
  <c r="I446" i="529"/>
  <c r="H446" i="529"/>
  <c r="G446" i="529"/>
  <c r="F446" i="529"/>
  <c r="E446" i="529"/>
  <c r="D446" i="529"/>
  <c r="C446" i="529"/>
  <c r="B446" i="529"/>
  <c r="M445" i="529"/>
  <c r="L445" i="529"/>
  <c r="K445" i="529"/>
  <c r="J445" i="529"/>
  <c r="I445" i="529"/>
  <c r="H445" i="529"/>
  <c r="G445" i="529"/>
  <c r="F445" i="529"/>
  <c r="E445" i="529"/>
  <c r="D445" i="529"/>
  <c r="C445" i="529"/>
  <c r="B445" i="529"/>
  <c r="M444" i="529"/>
  <c r="L444" i="529"/>
  <c r="K444" i="529"/>
  <c r="J444" i="529"/>
  <c r="I444" i="529"/>
  <c r="H444" i="529"/>
  <c r="G444" i="529"/>
  <c r="F444" i="529"/>
  <c r="E444" i="529"/>
  <c r="D444" i="529"/>
  <c r="C444" i="529"/>
  <c r="B444" i="529"/>
  <c r="M443" i="529"/>
  <c r="L443" i="529"/>
  <c r="K443" i="529"/>
  <c r="J443" i="529"/>
  <c r="I443" i="529"/>
  <c r="H443" i="529"/>
  <c r="G443" i="529"/>
  <c r="F443" i="529"/>
  <c r="E443" i="529"/>
  <c r="D443" i="529"/>
  <c r="C443" i="529"/>
  <c r="B443" i="529"/>
  <c r="M442" i="529"/>
  <c r="L442" i="529"/>
  <c r="K442" i="529"/>
  <c r="J442" i="529"/>
  <c r="I442" i="529"/>
  <c r="H442" i="529"/>
  <c r="G442" i="529"/>
  <c r="F442" i="529"/>
  <c r="E442" i="529"/>
  <c r="D442" i="529"/>
  <c r="C442" i="529"/>
  <c r="B442" i="529"/>
  <c r="M441" i="529"/>
  <c r="L441" i="529"/>
  <c r="K441" i="529"/>
  <c r="J441" i="529"/>
  <c r="I441" i="529"/>
  <c r="H441" i="529"/>
  <c r="G441" i="529"/>
  <c r="F441" i="529"/>
  <c r="E441" i="529"/>
  <c r="D441" i="529"/>
  <c r="C441" i="529"/>
  <c r="B441" i="529"/>
  <c r="M440" i="529"/>
  <c r="L440" i="529"/>
  <c r="K440" i="529"/>
  <c r="J440" i="529"/>
  <c r="I440" i="529"/>
  <c r="H440" i="529"/>
  <c r="G440" i="529"/>
  <c r="F440" i="529"/>
  <c r="E440" i="529"/>
  <c r="D440" i="529"/>
  <c r="C440" i="529"/>
  <c r="B440" i="529"/>
  <c r="M439" i="529"/>
  <c r="L439" i="529"/>
  <c r="K439" i="529"/>
  <c r="J439" i="529"/>
  <c r="I439" i="529"/>
  <c r="H439" i="529"/>
  <c r="G439" i="529"/>
  <c r="F439" i="529"/>
  <c r="E439" i="529"/>
  <c r="D439" i="529"/>
  <c r="C439" i="529"/>
  <c r="B439" i="529"/>
  <c r="M438" i="529"/>
  <c r="L438" i="529"/>
  <c r="K438" i="529"/>
  <c r="J438" i="529"/>
  <c r="I438" i="529"/>
  <c r="H438" i="529"/>
  <c r="G438" i="529"/>
  <c r="F438" i="529"/>
  <c r="E438" i="529"/>
  <c r="D438" i="529"/>
  <c r="C438" i="529"/>
  <c r="B438" i="529"/>
  <c r="M437" i="529"/>
  <c r="L437" i="529"/>
  <c r="K437" i="529"/>
  <c r="J437" i="529"/>
  <c r="I437" i="529"/>
  <c r="H437" i="529"/>
  <c r="G437" i="529"/>
  <c r="F437" i="529"/>
  <c r="E437" i="529"/>
  <c r="D437" i="529"/>
  <c r="C437" i="529"/>
  <c r="B437" i="529"/>
  <c r="M436" i="529"/>
  <c r="L436" i="529"/>
  <c r="K436" i="529"/>
  <c r="J436" i="529"/>
  <c r="I436" i="529"/>
  <c r="H436" i="529"/>
  <c r="G436" i="529"/>
  <c r="F436" i="529"/>
  <c r="E436" i="529"/>
  <c r="D436" i="529"/>
  <c r="C436" i="529"/>
  <c r="B436" i="529"/>
  <c r="M435" i="529"/>
  <c r="L435" i="529"/>
  <c r="K435" i="529"/>
  <c r="J435" i="529"/>
  <c r="I435" i="529"/>
  <c r="H435" i="529"/>
  <c r="G435" i="529"/>
  <c r="F435" i="529"/>
  <c r="E435" i="529"/>
  <c r="D435" i="529"/>
  <c r="C435" i="529"/>
  <c r="B435" i="529"/>
  <c r="M434" i="529"/>
  <c r="L434" i="529"/>
  <c r="K434" i="529"/>
  <c r="J434" i="529"/>
  <c r="I434" i="529"/>
  <c r="H434" i="529"/>
  <c r="G434" i="529"/>
  <c r="F434" i="529"/>
  <c r="E434" i="529"/>
  <c r="D434" i="529"/>
  <c r="C434" i="529"/>
  <c r="B434" i="529"/>
  <c r="M433" i="529"/>
  <c r="L433" i="529"/>
  <c r="K433" i="529"/>
  <c r="J433" i="529"/>
  <c r="I433" i="529"/>
  <c r="H433" i="529"/>
  <c r="G433" i="529"/>
  <c r="F433" i="529"/>
  <c r="E433" i="529"/>
  <c r="D433" i="529"/>
  <c r="C433" i="529"/>
  <c r="B433" i="529"/>
  <c r="M432" i="529"/>
  <c r="L432" i="529"/>
  <c r="K432" i="529"/>
  <c r="J432" i="529"/>
  <c r="I432" i="529"/>
  <c r="H432" i="529"/>
  <c r="G432" i="529"/>
  <c r="F432" i="529"/>
  <c r="E432" i="529"/>
  <c r="D432" i="529"/>
  <c r="C432" i="529"/>
  <c r="B432" i="529"/>
  <c r="M431" i="529"/>
  <c r="L431" i="529"/>
  <c r="K431" i="529"/>
  <c r="J431" i="529"/>
  <c r="I431" i="529"/>
  <c r="H431" i="529"/>
  <c r="G431" i="529"/>
  <c r="F431" i="529"/>
  <c r="E431" i="529"/>
  <c r="D431" i="529"/>
  <c r="C431" i="529"/>
  <c r="B431" i="529"/>
  <c r="M430" i="529"/>
  <c r="L430" i="529"/>
  <c r="K430" i="529"/>
  <c r="J430" i="529"/>
  <c r="I430" i="529"/>
  <c r="H430" i="529"/>
  <c r="G430" i="529"/>
  <c r="F430" i="529"/>
  <c r="E430" i="529"/>
  <c r="D430" i="529"/>
  <c r="C430" i="529"/>
  <c r="B430" i="529"/>
  <c r="M429" i="529"/>
  <c r="L429" i="529"/>
  <c r="K429" i="529"/>
  <c r="J429" i="529"/>
  <c r="I429" i="529"/>
  <c r="H429" i="529"/>
  <c r="G429" i="529"/>
  <c r="F429" i="529"/>
  <c r="E429" i="529"/>
  <c r="D429" i="529"/>
  <c r="C429" i="529"/>
  <c r="B429" i="529"/>
  <c r="M428" i="529"/>
  <c r="L428" i="529"/>
  <c r="K428" i="529"/>
  <c r="J428" i="529"/>
  <c r="I428" i="529"/>
  <c r="H428" i="529"/>
  <c r="G428" i="529"/>
  <c r="F428" i="529"/>
  <c r="E428" i="529"/>
  <c r="D428" i="529"/>
  <c r="C428" i="529"/>
  <c r="B428" i="529"/>
  <c r="M427" i="529"/>
  <c r="L427" i="529"/>
  <c r="K427" i="529"/>
  <c r="J427" i="529"/>
  <c r="I427" i="529"/>
  <c r="H427" i="529"/>
  <c r="G427" i="529"/>
  <c r="F427" i="529"/>
  <c r="E427" i="529"/>
  <c r="D427" i="529"/>
  <c r="C427" i="529"/>
  <c r="B427" i="529"/>
  <c r="M426" i="529"/>
  <c r="L426" i="529"/>
  <c r="K426" i="529"/>
  <c r="J426" i="529"/>
  <c r="I426" i="529"/>
  <c r="H426" i="529"/>
  <c r="G426" i="529"/>
  <c r="F426" i="529"/>
  <c r="E426" i="529"/>
  <c r="D426" i="529"/>
  <c r="C426" i="529"/>
  <c r="B426" i="529"/>
  <c r="M425" i="529"/>
  <c r="L425" i="529"/>
  <c r="K425" i="529"/>
  <c r="J425" i="529"/>
  <c r="I425" i="529"/>
  <c r="H425" i="529"/>
  <c r="G425" i="529"/>
  <c r="F425" i="529"/>
  <c r="E425" i="529"/>
  <c r="D425" i="529"/>
  <c r="C425" i="529"/>
  <c r="B425" i="529"/>
  <c r="M424" i="529"/>
  <c r="L424" i="529"/>
  <c r="K424" i="529"/>
  <c r="J424" i="529"/>
  <c r="I424" i="529"/>
  <c r="H424" i="529"/>
  <c r="G424" i="529"/>
  <c r="F424" i="529"/>
  <c r="E424" i="529"/>
  <c r="D424" i="529"/>
  <c r="C424" i="529"/>
  <c r="B424" i="529"/>
  <c r="M423" i="529"/>
  <c r="L423" i="529"/>
  <c r="K423" i="529"/>
  <c r="J423" i="529"/>
  <c r="I423" i="529"/>
  <c r="H423" i="529"/>
  <c r="G423" i="529"/>
  <c r="F423" i="529"/>
  <c r="E423" i="529"/>
  <c r="D423" i="529"/>
  <c r="C423" i="529"/>
  <c r="B423" i="529"/>
  <c r="M422" i="529"/>
  <c r="L422" i="529"/>
  <c r="K422" i="529"/>
  <c r="J422" i="529"/>
  <c r="I422" i="529"/>
  <c r="H422" i="529"/>
  <c r="G422" i="529"/>
  <c r="F422" i="529"/>
  <c r="E422" i="529"/>
  <c r="D422" i="529"/>
  <c r="C422" i="529"/>
  <c r="B422" i="529"/>
  <c r="M421" i="529"/>
  <c r="L421" i="529"/>
  <c r="K421" i="529"/>
  <c r="J421" i="529"/>
  <c r="I421" i="529"/>
  <c r="H421" i="529"/>
  <c r="G421" i="529"/>
  <c r="F421" i="529"/>
  <c r="E421" i="529"/>
  <c r="D421" i="529"/>
  <c r="C421" i="529"/>
  <c r="B421" i="529"/>
  <c r="M420" i="529"/>
  <c r="L420" i="529"/>
  <c r="K420" i="529"/>
  <c r="J420" i="529"/>
  <c r="I420" i="529"/>
  <c r="H420" i="529"/>
  <c r="G420" i="529"/>
  <c r="F420" i="529"/>
  <c r="E420" i="529"/>
  <c r="D420" i="529"/>
  <c r="C420" i="529"/>
  <c r="B420" i="529"/>
  <c r="M419" i="529"/>
  <c r="L419" i="529"/>
  <c r="K419" i="529"/>
  <c r="J419" i="529"/>
  <c r="I419" i="529"/>
  <c r="H419" i="529"/>
  <c r="G419" i="529"/>
  <c r="F419" i="529"/>
  <c r="E419" i="529"/>
  <c r="D419" i="529"/>
  <c r="C419" i="529"/>
  <c r="B419" i="529"/>
  <c r="M418" i="529"/>
  <c r="L418" i="529"/>
  <c r="K418" i="529"/>
  <c r="J418" i="529"/>
  <c r="I418" i="529"/>
  <c r="H418" i="529"/>
  <c r="G418" i="529"/>
  <c r="F418" i="529"/>
  <c r="E418" i="529"/>
  <c r="D418" i="529"/>
  <c r="C418" i="529"/>
  <c r="B418" i="529"/>
  <c r="M417" i="529"/>
  <c r="L417" i="529"/>
  <c r="K417" i="529"/>
  <c r="J417" i="529"/>
  <c r="I417" i="529"/>
  <c r="H417" i="529"/>
  <c r="G417" i="529"/>
  <c r="F417" i="529"/>
  <c r="E417" i="529"/>
  <c r="D417" i="529"/>
  <c r="C417" i="529"/>
  <c r="B417" i="529"/>
  <c r="M416" i="529"/>
  <c r="L416" i="529"/>
  <c r="K416" i="529"/>
  <c r="J416" i="529"/>
  <c r="I416" i="529"/>
  <c r="H416" i="529"/>
  <c r="G416" i="529"/>
  <c r="F416" i="529"/>
  <c r="E416" i="529"/>
  <c r="D416" i="529"/>
  <c r="C416" i="529"/>
  <c r="B416" i="529"/>
  <c r="M415" i="529"/>
  <c r="L415" i="529"/>
  <c r="K415" i="529"/>
  <c r="J415" i="529"/>
  <c r="I415" i="529"/>
  <c r="H415" i="529"/>
  <c r="G415" i="529"/>
  <c r="F415" i="529"/>
  <c r="E415" i="529"/>
  <c r="D415" i="529"/>
  <c r="C415" i="529"/>
  <c r="B415" i="529"/>
  <c r="M414" i="529"/>
  <c r="L414" i="529"/>
  <c r="K414" i="529"/>
  <c r="J414" i="529"/>
  <c r="I414" i="529"/>
  <c r="H414" i="529"/>
  <c r="G414" i="529"/>
  <c r="F414" i="529"/>
  <c r="E414" i="529"/>
  <c r="D414" i="529"/>
  <c r="C414" i="529"/>
  <c r="B414" i="529"/>
  <c r="M413" i="529"/>
  <c r="L413" i="529"/>
  <c r="K413" i="529"/>
  <c r="J413" i="529"/>
  <c r="I413" i="529"/>
  <c r="H413" i="529"/>
  <c r="G413" i="529"/>
  <c r="F413" i="529"/>
  <c r="E413" i="529"/>
  <c r="D413" i="529"/>
  <c r="C413" i="529"/>
  <c r="B413" i="529"/>
  <c r="M412" i="529"/>
  <c r="L412" i="529"/>
  <c r="K412" i="529"/>
  <c r="J412" i="529"/>
  <c r="I412" i="529"/>
  <c r="H412" i="529"/>
  <c r="G412" i="529"/>
  <c r="F412" i="529"/>
  <c r="E412" i="529"/>
  <c r="D412" i="529"/>
  <c r="C412" i="529"/>
  <c r="B412" i="529"/>
  <c r="M411" i="529"/>
  <c r="L411" i="529"/>
  <c r="K411" i="529"/>
  <c r="J411" i="529"/>
  <c r="I411" i="529"/>
  <c r="H411" i="529"/>
  <c r="G411" i="529"/>
  <c r="F411" i="529"/>
  <c r="E411" i="529"/>
  <c r="D411" i="529"/>
  <c r="C411" i="529"/>
  <c r="B411" i="529"/>
  <c r="M410" i="529"/>
  <c r="L410" i="529"/>
  <c r="K410" i="529"/>
  <c r="J410" i="529"/>
  <c r="I410" i="529"/>
  <c r="H410" i="529"/>
  <c r="G410" i="529"/>
  <c r="F410" i="529"/>
  <c r="E410" i="529"/>
  <c r="D410" i="529"/>
  <c r="C410" i="529"/>
  <c r="B410" i="529"/>
  <c r="M409" i="529"/>
  <c r="L409" i="529"/>
  <c r="K409" i="529"/>
  <c r="J409" i="529"/>
  <c r="I409" i="529"/>
  <c r="H409" i="529"/>
  <c r="G409" i="529"/>
  <c r="F409" i="529"/>
  <c r="E409" i="529"/>
  <c r="D409" i="529"/>
  <c r="C409" i="529"/>
  <c r="B409" i="529"/>
  <c r="M408" i="529"/>
  <c r="L408" i="529"/>
  <c r="K408" i="529"/>
  <c r="J408" i="529"/>
  <c r="I408" i="529"/>
  <c r="H408" i="529"/>
  <c r="G408" i="529"/>
  <c r="F408" i="529"/>
  <c r="E408" i="529"/>
  <c r="D408" i="529"/>
  <c r="C408" i="529"/>
  <c r="B408" i="529"/>
  <c r="M407" i="529"/>
  <c r="L407" i="529"/>
  <c r="K407" i="529"/>
  <c r="J407" i="529"/>
  <c r="I407" i="529"/>
  <c r="H407" i="529"/>
  <c r="G407" i="529"/>
  <c r="F407" i="529"/>
  <c r="E407" i="529"/>
  <c r="D407" i="529"/>
  <c r="C407" i="529"/>
  <c r="B407" i="529"/>
  <c r="M406" i="529"/>
  <c r="L406" i="529"/>
  <c r="K406" i="529"/>
  <c r="J406" i="529"/>
  <c r="I406" i="529"/>
  <c r="H406" i="529"/>
  <c r="G406" i="529"/>
  <c r="F406" i="529"/>
  <c r="E406" i="529"/>
  <c r="D406" i="529"/>
  <c r="C406" i="529"/>
  <c r="B406" i="529"/>
  <c r="M405" i="529"/>
  <c r="L405" i="529"/>
  <c r="K405" i="529"/>
  <c r="J405" i="529"/>
  <c r="I405" i="529"/>
  <c r="H405" i="529"/>
  <c r="G405" i="529"/>
  <c r="F405" i="529"/>
  <c r="E405" i="529"/>
  <c r="D405" i="529"/>
  <c r="C405" i="529"/>
  <c r="B405" i="529"/>
  <c r="M404" i="529"/>
  <c r="L404" i="529"/>
  <c r="K404" i="529"/>
  <c r="J404" i="529"/>
  <c r="I404" i="529"/>
  <c r="H404" i="529"/>
  <c r="G404" i="529"/>
  <c r="F404" i="529"/>
  <c r="E404" i="529"/>
  <c r="D404" i="529"/>
  <c r="C404" i="529"/>
  <c r="B404" i="529"/>
  <c r="M403" i="529"/>
  <c r="L403" i="529"/>
  <c r="K403" i="529"/>
  <c r="J403" i="529"/>
  <c r="I403" i="529"/>
  <c r="H403" i="529"/>
  <c r="G403" i="529"/>
  <c r="F403" i="529"/>
  <c r="E403" i="529"/>
  <c r="D403" i="529"/>
  <c r="C403" i="529"/>
  <c r="B403" i="529"/>
  <c r="M402" i="529"/>
  <c r="L402" i="529"/>
  <c r="K402" i="529"/>
  <c r="J402" i="529"/>
  <c r="I402" i="529"/>
  <c r="H402" i="529"/>
  <c r="G402" i="529"/>
  <c r="F402" i="529"/>
  <c r="E402" i="529"/>
  <c r="D402" i="529"/>
  <c r="C402" i="529"/>
  <c r="B402" i="529"/>
  <c r="M401" i="529"/>
  <c r="L401" i="529"/>
  <c r="K401" i="529"/>
  <c r="J401" i="529"/>
  <c r="I401" i="529"/>
  <c r="H401" i="529"/>
  <c r="G401" i="529"/>
  <c r="F401" i="529"/>
  <c r="E401" i="529"/>
  <c r="D401" i="529"/>
  <c r="C401" i="529"/>
  <c r="B401" i="529"/>
  <c r="M400" i="529"/>
  <c r="L400" i="529"/>
  <c r="K400" i="529"/>
  <c r="J400" i="529"/>
  <c r="I400" i="529"/>
  <c r="H400" i="529"/>
  <c r="G400" i="529"/>
  <c r="F400" i="529"/>
  <c r="E400" i="529"/>
  <c r="D400" i="529"/>
  <c r="C400" i="529"/>
  <c r="B400" i="529"/>
  <c r="M399" i="529"/>
  <c r="L399" i="529"/>
  <c r="K399" i="529"/>
  <c r="J399" i="529"/>
  <c r="I399" i="529"/>
  <c r="H399" i="529"/>
  <c r="G399" i="529"/>
  <c r="F399" i="529"/>
  <c r="E399" i="529"/>
  <c r="D399" i="529"/>
  <c r="C399" i="529"/>
  <c r="B399" i="529"/>
  <c r="M398" i="529"/>
  <c r="L398" i="529"/>
  <c r="K398" i="529"/>
  <c r="J398" i="529"/>
  <c r="I398" i="529"/>
  <c r="H398" i="529"/>
  <c r="G398" i="529"/>
  <c r="F398" i="529"/>
  <c r="E398" i="529"/>
  <c r="D398" i="529"/>
  <c r="C398" i="529"/>
  <c r="B398" i="529"/>
  <c r="M397" i="529"/>
  <c r="L397" i="529"/>
  <c r="K397" i="529"/>
  <c r="J397" i="529"/>
  <c r="I397" i="529"/>
  <c r="H397" i="529"/>
  <c r="G397" i="529"/>
  <c r="F397" i="529"/>
  <c r="E397" i="529"/>
  <c r="D397" i="529"/>
  <c r="C397" i="529"/>
  <c r="B397" i="529"/>
  <c r="M396" i="529"/>
  <c r="L396" i="529"/>
  <c r="K396" i="529"/>
  <c r="J396" i="529"/>
  <c r="I396" i="529"/>
  <c r="H396" i="529"/>
  <c r="G396" i="529"/>
  <c r="F396" i="529"/>
  <c r="E396" i="529"/>
  <c r="D396" i="529"/>
  <c r="C396" i="529"/>
  <c r="B396" i="529"/>
  <c r="M395" i="529"/>
  <c r="L395" i="529"/>
  <c r="K395" i="529"/>
  <c r="J395" i="529"/>
  <c r="I395" i="529"/>
  <c r="H395" i="529"/>
  <c r="G395" i="529"/>
  <c r="F395" i="529"/>
  <c r="E395" i="529"/>
  <c r="D395" i="529"/>
  <c r="C395" i="529"/>
  <c r="B395" i="529"/>
  <c r="M394" i="529"/>
  <c r="L394" i="529"/>
  <c r="K394" i="529"/>
  <c r="J394" i="529"/>
  <c r="I394" i="529"/>
  <c r="H394" i="529"/>
  <c r="G394" i="529"/>
  <c r="F394" i="529"/>
  <c r="E394" i="529"/>
  <c r="D394" i="529"/>
  <c r="C394" i="529"/>
  <c r="B394" i="529"/>
  <c r="M393" i="529"/>
  <c r="L393" i="529"/>
  <c r="K393" i="529"/>
  <c r="J393" i="529"/>
  <c r="I393" i="529"/>
  <c r="H393" i="529"/>
  <c r="G393" i="529"/>
  <c r="F393" i="529"/>
  <c r="E393" i="529"/>
  <c r="D393" i="529"/>
  <c r="C393" i="529"/>
  <c r="B393" i="529"/>
  <c r="M392" i="529"/>
  <c r="L392" i="529"/>
  <c r="K392" i="529"/>
  <c r="J392" i="529"/>
  <c r="I392" i="529"/>
  <c r="H392" i="529"/>
  <c r="G392" i="529"/>
  <c r="F392" i="529"/>
  <c r="E392" i="529"/>
  <c r="D392" i="529"/>
  <c r="C392" i="529"/>
  <c r="B392" i="529"/>
  <c r="M391" i="529"/>
  <c r="L391" i="529"/>
  <c r="K391" i="529"/>
  <c r="J391" i="529"/>
  <c r="I391" i="529"/>
  <c r="H391" i="529"/>
  <c r="G391" i="529"/>
  <c r="F391" i="529"/>
  <c r="E391" i="529"/>
  <c r="D391" i="529"/>
  <c r="C391" i="529"/>
  <c r="B391" i="529"/>
  <c r="M390" i="529"/>
  <c r="L390" i="529"/>
  <c r="K390" i="529"/>
  <c r="J390" i="529"/>
  <c r="I390" i="529"/>
  <c r="H390" i="529"/>
  <c r="G390" i="529"/>
  <c r="F390" i="529"/>
  <c r="E390" i="529"/>
  <c r="D390" i="529"/>
  <c r="C390" i="529"/>
  <c r="B390" i="529"/>
  <c r="M389" i="529"/>
  <c r="L389" i="529"/>
  <c r="K389" i="529"/>
  <c r="J389" i="529"/>
  <c r="I389" i="529"/>
  <c r="H389" i="529"/>
  <c r="G389" i="529"/>
  <c r="F389" i="529"/>
  <c r="E389" i="529"/>
  <c r="D389" i="529"/>
  <c r="C389" i="529"/>
  <c r="B389" i="529"/>
  <c r="M388" i="529"/>
  <c r="L388" i="529"/>
  <c r="K388" i="529"/>
  <c r="J388" i="529"/>
  <c r="I388" i="529"/>
  <c r="H388" i="529"/>
  <c r="G388" i="529"/>
  <c r="F388" i="529"/>
  <c r="E388" i="529"/>
  <c r="D388" i="529"/>
  <c r="C388" i="529"/>
  <c r="B388" i="529"/>
  <c r="M387" i="529"/>
  <c r="L387" i="529"/>
  <c r="K387" i="529"/>
  <c r="J387" i="529"/>
  <c r="I387" i="529"/>
  <c r="H387" i="529"/>
  <c r="G387" i="529"/>
  <c r="F387" i="529"/>
  <c r="E387" i="529"/>
  <c r="D387" i="529"/>
  <c r="C387" i="529"/>
  <c r="B387" i="529"/>
  <c r="M386" i="529"/>
  <c r="L386" i="529"/>
  <c r="K386" i="529"/>
  <c r="J386" i="529"/>
  <c r="I386" i="529"/>
  <c r="H386" i="529"/>
  <c r="G386" i="529"/>
  <c r="F386" i="529"/>
  <c r="E386" i="529"/>
  <c r="D386" i="529"/>
  <c r="C386" i="529"/>
  <c r="B386" i="529"/>
  <c r="M385" i="529"/>
  <c r="L385" i="529"/>
  <c r="K385" i="529"/>
  <c r="J385" i="529"/>
  <c r="I385" i="529"/>
  <c r="H385" i="529"/>
  <c r="G385" i="529"/>
  <c r="F385" i="529"/>
  <c r="E385" i="529"/>
  <c r="D385" i="529"/>
  <c r="C385" i="529"/>
  <c r="B385" i="529"/>
  <c r="M384" i="529"/>
  <c r="L384" i="529"/>
  <c r="K384" i="529"/>
  <c r="J384" i="529"/>
  <c r="I384" i="529"/>
  <c r="H384" i="529"/>
  <c r="G384" i="529"/>
  <c r="F384" i="529"/>
  <c r="E384" i="529"/>
  <c r="D384" i="529"/>
  <c r="C384" i="529"/>
  <c r="B384" i="529"/>
  <c r="M383" i="529"/>
  <c r="L383" i="529"/>
  <c r="K383" i="529"/>
  <c r="J383" i="529"/>
  <c r="I383" i="529"/>
  <c r="H383" i="529"/>
  <c r="G383" i="529"/>
  <c r="F383" i="529"/>
  <c r="E383" i="529"/>
  <c r="D383" i="529"/>
  <c r="C383" i="529"/>
  <c r="B383" i="529"/>
  <c r="M382" i="529"/>
  <c r="L382" i="529"/>
  <c r="K382" i="529"/>
  <c r="J382" i="529"/>
  <c r="I382" i="529"/>
  <c r="H382" i="529"/>
  <c r="G382" i="529"/>
  <c r="F382" i="529"/>
  <c r="E382" i="529"/>
  <c r="D382" i="529"/>
  <c r="C382" i="529"/>
  <c r="B382" i="529"/>
  <c r="M381" i="529"/>
  <c r="L381" i="529"/>
  <c r="K381" i="529"/>
  <c r="J381" i="529"/>
  <c r="I381" i="529"/>
  <c r="H381" i="529"/>
  <c r="G381" i="529"/>
  <c r="F381" i="529"/>
  <c r="E381" i="529"/>
  <c r="D381" i="529"/>
  <c r="C381" i="529"/>
  <c r="B381" i="529"/>
  <c r="M380" i="529"/>
  <c r="L380" i="529"/>
  <c r="K380" i="529"/>
  <c r="J380" i="529"/>
  <c r="I380" i="529"/>
  <c r="H380" i="529"/>
  <c r="G380" i="529"/>
  <c r="F380" i="529"/>
  <c r="E380" i="529"/>
  <c r="D380" i="529"/>
  <c r="C380" i="529"/>
  <c r="B380" i="529"/>
  <c r="M379" i="529"/>
  <c r="L379" i="529"/>
  <c r="K379" i="529"/>
  <c r="J379" i="529"/>
  <c r="I379" i="529"/>
  <c r="H379" i="529"/>
  <c r="G379" i="529"/>
  <c r="F379" i="529"/>
  <c r="E379" i="529"/>
  <c r="D379" i="529"/>
  <c r="C379" i="529"/>
  <c r="B379" i="529"/>
  <c r="M378" i="529"/>
  <c r="L378" i="529"/>
  <c r="K378" i="529"/>
  <c r="J378" i="529"/>
  <c r="I378" i="529"/>
  <c r="H378" i="529"/>
  <c r="G378" i="529"/>
  <c r="F378" i="529"/>
  <c r="E378" i="529"/>
  <c r="D378" i="529"/>
  <c r="C378" i="529"/>
  <c r="B378" i="529"/>
  <c r="M377" i="529"/>
  <c r="L377" i="529"/>
  <c r="K377" i="529"/>
  <c r="J377" i="529"/>
  <c r="I377" i="529"/>
  <c r="H377" i="529"/>
  <c r="G377" i="529"/>
  <c r="F377" i="529"/>
  <c r="E377" i="529"/>
  <c r="D377" i="529"/>
  <c r="C377" i="529"/>
  <c r="B377" i="529"/>
  <c r="M376" i="529"/>
  <c r="L376" i="529"/>
  <c r="K376" i="529"/>
  <c r="J376" i="529"/>
  <c r="I376" i="529"/>
  <c r="H376" i="529"/>
  <c r="G376" i="529"/>
  <c r="F376" i="529"/>
  <c r="E376" i="529"/>
  <c r="D376" i="529"/>
  <c r="C376" i="529"/>
  <c r="B376" i="529"/>
  <c r="M375" i="529"/>
  <c r="L375" i="529"/>
  <c r="K375" i="529"/>
  <c r="J375" i="529"/>
  <c r="I375" i="529"/>
  <c r="H375" i="529"/>
  <c r="G375" i="529"/>
  <c r="F375" i="529"/>
  <c r="E375" i="529"/>
  <c r="D375" i="529"/>
  <c r="C375" i="529"/>
  <c r="B375" i="529"/>
  <c r="M374" i="529"/>
  <c r="L374" i="529"/>
  <c r="K374" i="529"/>
  <c r="J374" i="529"/>
  <c r="I374" i="529"/>
  <c r="H374" i="529"/>
  <c r="G374" i="529"/>
  <c r="F374" i="529"/>
  <c r="E374" i="529"/>
  <c r="D374" i="529"/>
  <c r="C374" i="529"/>
  <c r="B374" i="529"/>
  <c r="M373" i="529"/>
  <c r="L373" i="529"/>
  <c r="K373" i="529"/>
  <c r="J373" i="529"/>
  <c r="I373" i="529"/>
  <c r="H373" i="529"/>
  <c r="G373" i="529"/>
  <c r="F373" i="529"/>
  <c r="E373" i="529"/>
  <c r="D373" i="529"/>
  <c r="C373" i="529"/>
  <c r="B373" i="529"/>
  <c r="M372" i="529"/>
  <c r="L372" i="529"/>
  <c r="K372" i="529"/>
  <c r="J372" i="529"/>
  <c r="I372" i="529"/>
  <c r="H372" i="529"/>
  <c r="G372" i="529"/>
  <c r="F372" i="529"/>
  <c r="E372" i="529"/>
  <c r="D372" i="529"/>
  <c r="C372" i="529"/>
  <c r="B372" i="529"/>
  <c r="M371" i="529"/>
  <c r="L371" i="529"/>
  <c r="K371" i="529"/>
  <c r="J371" i="529"/>
  <c r="I371" i="529"/>
  <c r="H371" i="529"/>
  <c r="G371" i="529"/>
  <c r="F371" i="529"/>
  <c r="E371" i="529"/>
  <c r="D371" i="529"/>
  <c r="C371" i="529"/>
  <c r="B371" i="529"/>
  <c r="M370" i="529"/>
  <c r="L370" i="529"/>
  <c r="K370" i="529"/>
  <c r="J370" i="529"/>
  <c r="I370" i="529"/>
  <c r="H370" i="529"/>
  <c r="G370" i="529"/>
  <c r="F370" i="529"/>
  <c r="E370" i="529"/>
  <c r="D370" i="529"/>
  <c r="C370" i="529"/>
  <c r="B370" i="529"/>
  <c r="M369" i="529"/>
  <c r="L369" i="529"/>
  <c r="K369" i="529"/>
  <c r="J369" i="529"/>
  <c r="I369" i="529"/>
  <c r="H369" i="529"/>
  <c r="G369" i="529"/>
  <c r="F369" i="529"/>
  <c r="E369" i="529"/>
  <c r="D369" i="529"/>
  <c r="C369" i="529"/>
  <c r="B369" i="529"/>
  <c r="M368" i="529"/>
  <c r="L368" i="529"/>
  <c r="K368" i="529"/>
  <c r="J368" i="529"/>
  <c r="I368" i="529"/>
  <c r="H368" i="529"/>
  <c r="G368" i="529"/>
  <c r="F368" i="529"/>
  <c r="E368" i="529"/>
  <c r="D368" i="529"/>
  <c r="C368" i="529"/>
  <c r="B368" i="529"/>
  <c r="M367" i="529"/>
  <c r="L367" i="529"/>
  <c r="K367" i="529"/>
  <c r="J367" i="529"/>
  <c r="I367" i="529"/>
  <c r="H367" i="529"/>
  <c r="G367" i="529"/>
  <c r="F367" i="529"/>
  <c r="E367" i="529"/>
  <c r="D367" i="529"/>
  <c r="C367" i="529"/>
  <c r="B367" i="529"/>
  <c r="M366" i="529"/>
  <c r="L366" i="529"/>
  <c r="K366" i="529"/>
  <c r="J366" i="529"/>
  <c r="I366" i="529"/>
  <c r="H366" i="529"/>
  <c r="G366" i="529"/>
  <c r="F366" i="529"/>
  <c r="E366" i="529"/>
  <c r="D366" i="529"/>
  <c r="C366" i="529"/>
  <c r="B366" i="529"/>
  <c r="M365" i="529"/>
  <c r="L365" i="529"/>
  <c r="K365" i="529"/>
  <c r="J365" i="529"/>
  <c r="I365" i="529"/>
  <c r="H365" i="529"/>
  <c r="G365" i="529"/>
  <c r="F365" i="529"/>
  <c r="E365" i="529"/>
  <c r="D365" i="529"/>
  <c r="C365" i="529"/>
  <c r="B365" i="529"/>
  <c r="M364" i="529"/>
  <c r="L364" i="529"/>
  <c r="K364" i="529"/>
  <c r="J364" i="529"/>
  <c r="I364" i="529"/>
  <c r="H364" i="529"/>
  <c r="G364" i="529"/>
  <c r="F364" i="529"/>
  <c r="E364" i="529"/>
  <c r="D364" i="529"/>
  <c r="C364" i="529"/>
  <c r="B364" i="529"/>
  <c r="M363" i="529"/>
  <c r="L363" i="529"/>
  <c r="K363" i="529"/>
  <c r="J363" i="529"/>
  <c r="I363" i="529"/>
  <c r="H363" i="529"/>
  <c r="G363" i="529"/>
  <c r="F363" i="529"/>
  <c r="E363" i="529"/>
  <c r="D363" i="529"/>
  <c r="C363" i="529"/>
  <c r="B363" i="529"/>
  <c r="M362" i="529"/>
  <c r="L362" i="529"/>
  <c r="K362" i="529"/>
  <c r="J362" i="529"/>
  <c r="I362" i="529"/>
  <c r="H362" i="529"/>
  <c r="G362" i="529"/>
  <c r="F362" i="529"/>
  <c r="E362" i="529"/>
  <c r="D362" i="529"/>
  <c r="C362" i="529"/>
  <c r="B362" i="529"/>
  <c r="M361" i="529"/>
  <c r="L361" i="529"/>
  <c r="K361" i="529"/>
  <c r="J361" i="529"/>
  <c r="I361" i="529"/>
  <c r="H361" i="529"/>
  <c r="G361" i="529"/>
  <c r="F361" i="529"/>
  <c r="E361" i="529"/>
  <c r="D361" i="529"/>
  <c r="C361" i="529"/>
  <c r="B361" i="529"/>
  <c r="M360" i="529"/>
  <c r="L360" i="529"/>
  <c r="K360" i="529"/>
  <c r="J360" i="529"/>
  <c r="I360" i="529"/>
  <c r="H360" i="529"/>
  <c r="G360" i="529"/>
  <c r="F360" i="529"/>
  <c r="E360" i="529"/>
  <c r="D360" i="529"/>
  <c r="C360" i="529"/>
  <c r="B360" i="529"/>
  <c r="M359" i="529"/>
  <c r="L359" i="529"/>
  <c r="K359" i="529"/>
  <c r="J359" i="529"/>
  <c r="I359" i="529"/>
  <c r="H359" i="529"/>
  <c r="G359" i="529"/>
  <c r="F359" i="529"/>
  <c r="E359" i="529"/>
  <c r="D359" i="529"/>
  <c r="C359" i="529"/>
  <c r="B359" i="529"/>
  <c r="M358" i="529"/>
  <c r="L358" i="529"/>
  <c r="K358" i="529"/>
  <c r="J358" i="529"/>
  <c r="I358" i="529"/>
  <c r="H358" i="529"/>
  <c r="G358" i="529"/>
  <c r="F358" i="529"/>
  <c r="E358" i="529"/>
  <c r="D358" i="529"/>
  <c r="C358" i="529"/>
  <c r="B358" i="529"/>
  <c r="M357" i="529"/>
  <c r="L357" i="529"/>
  <c r="K357" i="529"/>
  <c r="J357" i="529"/>
  <c r="I357" i="529"/>
  <c r="H357" i="529"/>
  <c r="G357" i="529"/>
  <c r="F357" i="529"/>
  <c r="E357" i="529"/>
  <c r="D357" i="529"/>
  <c r="C357" i="529"/>
  <c r="B357" i="529"/>
  <c r="M356" i="529"/>
  <c r="L356" i="529"/>
  <c r="K356" i="529"/>
  <c r="J356" i="529"/>
  <c r="I356" i="529"/>
  <c r="H356" i="529"/>
  <c r="G356" i="529"/>
  <c r="F356" i="529"/>
  <c r="E356" i="529"/>
  <c r="D356" i="529"/>
  <c r="C356" i="529"/>
  <c r="B356" i="529"/>
  <c r="M355" i="529"/>
  <c r="L355" i="529"/>
  <c r="K355" i="529"/>
  <c r="J355" i="529"/>
  <c r="I355" i="529"/>
  <c r="H355" i="529"/>
  <c r="G355" i="529"/>
  <c r="F355" i="529"/>
  <c r="E355" i="529"/>
  <c r="D355" i="529"/>
  <c r="C355" i="529"/>
  <c r="B355" i="529"/>
  <c r="M354" i="529"/>
  <c r="L354" i="529"/>
  <c r="K354" i="529"/>
  <c r="J354" i="529"/>
  <c r="I354" i="529"/>
  <c r="H354" i="529"/>
  <c r="G354" i="529"/>
  <c r="F354" i="529"/>
  <c r="E354" i="529"/>
  <c r="D354" i="529"/>
  <c r="C354" i="529"/>
  <c r="B354" i="529"/>
  <c r="M353" i="529"/>
  <c r="L353" i="529"/>
  <c r="K353" i="529"/>
  <c r="J353" i="529"/>
  <c r="I353" i="529"/>
  <c r="H353" i="529"/>
  <c r="G353" i="529"/>
  <c r="F353" i="529"/>
  <c r="E353" i="529"/>
  <c r="D353" i="529"/>
  <c r="C353" i="529"/>
  <c r="B353" i="529"/>
  <c r="M352" i="529"/>
  <c r="L352" i="529"/>
  <c r="K352" i="529"/>
  <c r="J352" i="529"/>
  <c r="I352" i="529"/>
  <c r="H352" i="529"/>
  <c r="G352" i="529"/>
  <c r="F352" i="529"/>
  <c r="E352" i="529"/>
  <c r="D352" i="529"/>
  <c r="C352" i="529"/>
  <c r="B352" i="529"/>
  <c r="M351" i="529"/>
  <c r="L351" i="529"/>
  <c r="K351" i="529"/>
  <c r="J351" i="529"/>
  <c r="I351" i="529"/>
  <c r="H351" i="529"/>
  <c r="G351" i="529"/>
  <c r="F351" i="529"/>
  <c r="E351" i="529"/>
  <c r="D351" i="529"/>
  <c r="C351" i="529"/>
  <c r="B351" i="529"/>
  <c r="M350" i="529"/>
  <c r="L350" i="529"/>
  <c r="K350" i="529"/>
  <c r="J350" i="529"/>
  <c r="I350" i="529"/>
  <c r="H350" i="529"/>
  <c r="G350" i="529"/>
  <c r="F350" i="529"/>
  <c r="E350" i="529"/>
  <c r="D350" i="529"/>
  <c r="C350" i="529"/>
  <c r="B350" i="529"/>
  <c r="M349" i="529"/>
  <c r="L349" i="529"/>
  <c r="K349" i="529"/>
  <c r="J349" i="529"/>
  <c r="I349" i="529"/>
  <c r="H349" i="529"/>
  <c r="G349" i="529"/>
  <c r="F349" i="529"/>
  <c r="E349" i="529"/>
  <c r="D349" i="529"/>
  <c r="C349" i="529"/>
  <c r="B349" i="529"/>
  <c r="M348" i="529"/>
  <c r="L348" i="529"/>
  <c r="K348" i="529"/>
  <c r="J348" i="529"/>
  <c r="I348" i="529"/>
  <c r="H348" i="529"/>
  <c r="G348" i="529"/>
  <c r="F348" i="529"/>
  <c r="E348" i="529"/>
  <c r="D348" i="529"/>
  <c r="C348" i="529"/>
  <c r="B348" i="529"/>
  <c r="M347" i="529"/>
  <c r="L347" i="529"/>
  <c r="K347" i="529"/>
  <c r="J347" i="529"/>
  <c r="I347" i="529"/>
  <c r="H347" i="529"/>
  <c r="G347" i="529"/>
  <c r="F347" i="529"/>
  <c r="E347" i="529"/>
  <c r="D347" i="529"/>
  <c r="C347" i="529"/>
  <c r="B347" i="529"/>
  <c r="M346" i="529"/>
  <c r="L346" i="529"/>
  <c r="K346" i="529"/>
  <c r="J346" i="529"/>
  <c r="I346" i="529"/>
  <c r="H346" i="529"/>
  <c r="G346" i="529"/>
  <c r="F346" i="529"/>
  <c r="E346" i="529"/>
  <c r="D346" i="529"/>
  <c r="C346" i="529"/>
  <c r="B346" i="529"/>
  <c r="M345" i="529"/>
  <c r="L345" i="529"/>
  <c r="K345" i="529"/>
  <c r="J345" i="529"/>
  <c r="I345" i="529"/>
  <c r="H345" i="529"/>
  <c r="G345" i="529"/>
  <c r="F345" i="529"/>
  <c r="E345" i="529"/>
  <c r="D345" i="529"/>
  <c r="C345" i="529"/>
  <c r="B345" i="529"/>
  <c r="M344" i="529"/>
  <c r="L344" i="529"/>
  <c r="K344" i="529"/>
  <c r="J344" i="529"/>
  <c r="I344" i="529"/>
  <c r="H344" i="529"/>
  <c r="G344" i="529"/>
  <c r="F344" i="529"/>
  <c r="E344" i="529"/>
  <c r="D344" i="529"/>
  <c r="C344" i="529"/>
  <c r="B344" i="529"/>
  <c r="M343" i="529"/>
  <c r="L343" i="529"/>
  <c r="K343" i="529"/>
  <c r="J343" i="529"/>
  <c r="I343" i="529"/>
  <c r="H343" i="529"/>
  <c r="G343" i="529"/>
  <c r="F343" i="529"/>
  <c r="E343" i="529"/>
  <c r="D343" i="529"/>
  <c r="C343" i="529"/>
  <c r="B343" i="529"/>
  <c r="M342" i="529"/>
  <c r="L342" i="529"/>
  <c r="K342" i="529"/>
  <c r="J342" i="529"/>
  <c r="I342" i="529"/>
  <c r="H342" i="529"/>
  <c r="G342" i="529"/>
  <c r="F342" i="529"/>
  <c r="E342" i="529"/>
  <c r="D342" i="529"/>
  <c r="C342" i="529"/>
  <c r="B342" i="529"/>
  <c r="M341" i="529"/>
  <c r="L341" i="529"/>
  <c r="K341" i="529"/>
  <c r="J341" i="529"/>
  <c r="I341" i="529"/>
  <c r="H341" i="529"/>
  <c r="G341" i="529"/>
  <c r="F341" i="529"/>
  <c r="E341" i="529"/>
  <c r="D341" i="529"/>
  <c r="C341" i="529"/>
  <c r="B341" i="529"/>
  <c r="M340" i="529"/>
  <c r="L340" i="529"/>
  <c r="K340" i="529"/>
  <c r="J340" i="529"/>
  <c r="I340" i="529"/>
  <c r="H340" i="529"/>
  <c r="G340" i="529"/>
  <c r="F340" i="529"/>
  <c r="E340" i="529"/>
  <c r="D340" i="529"/>
  <c r="C340" i="529"/>
  <c r="B340" i="529"/>
  <c r="M339" i="529"/>
  <c r="L339" i="529"/>
  <c r="K339" i="529"/>
  <c r="J339" i="529"/>
  <c r="I339" i="529"/>
  <c r="H339" i="529"/>
  <c r="G339" i="529"/>
  <c r="F339" i="529"/>
  <c r="E339" i="529"/>
  <c r="D339" i="529"/>
  <c r="C339" i="529"/>
  <c r="B339" i="529"/>
  <c r="M338" i="529"/>
  <c r="L338" i="529"/>
  <c r="K338" i="529"/>
  <c r="J338" i="529"/>
  <c r="I338" i="529"/>
  <c r="H338" i="529"/>
  <c r="G338" i="529"/>
  <c r="F338" i="529"/>
  <c r="E338" i="529"/>
  <c r="D338" i="529"/>
  <c r="C338" i="529"/>
  <c r="B338" i="529"/>
  <c r="M337" i="529"/>
  <c r="L337" i="529"/>
  <c r="K337" i="529"/>
  <c r="J337" i="529"/>
  <c r="I337" i="529"/>
  <c r="H337" i="529"/>
  <c r="G337" i="529"/>
  <c r="F337" i="529"/>
  <c r="E337" i="529"/>
  <c r="D337" i="529"/>
  <c r="C337" i="529"/>
  <c r="B337" i="529"/>
  <c r="M336" i="529"/>
  <c r="L336" i="529"/>
  <c r="K336" i="529"/>
  <c r="J336" i="529"/>
  <c r="I336" i="529"/>
  <c r="H336" i="529"/>
  <c r="G336" i="529"/>
  <c r="F336" i="529"/>
  <c r="E336" i="529"/>
  <c r="D336" i="529"/>
  <c r="C336" i="529"/>
  <c r="B336" i="529"/>
  <c r="M335" i="529"/>
  <c r="L335" i="529"/>
  <c r="K335" i="529"/>
  <c r="J335" i="529"/>
  <c r="I335" i="529"/>
  <c r="H335" i="529"/>
  <c r="G335" i="529"/>
  <c r="F335" i="529"/>
  <c r="E335" i="529"/>
  <c r="D335" i="529"/>
  <c r="C335" i="529"/>
  <c r="B335" i="529"/>
  <c r="M334" i="529"/>
  <c r="L334" i="529"/>
  <c r="K334" i="529"/>
  <c r="J334" i="529"/>
  <c r="I334" i="529"/>
  <c r="H334" i="529"/>
  <c r="G334" i="529"/>
  <c r="F334" i="529"/>
  <c r="E334" i="529"/>
  <c r="D334" i="529"/>
  <c r="C334" i="529"/>
  <c r="B334" i="529"/>
  <c r="M333" i="529"/>
  <c r="L333" i="529"/>
  <c r="K333" i="529"/>
  <c r="J333" i="529"/>
  <c r="I333" i="529"/>
  <c r="H333" i="529"/>
  <c r="G333" i="529"/>
  <c r="F333" i="529"/>
  <c r="E333" i="529"/>
  <c r="D333" i="529"/>
  <c r="C333" i="529"/>
  <c r="B333" i="529"/>
  <c r="M332" i="529"/>
  <c r="L332" i="529"/>
  <c r="K332" i="529"/>
  <c r="J332" i="529"/>
  <c r="I332" i="529"/>
  <c r="H332" i="529"/>
  <c r="G332" i="529"/>
  <c r="F332" i="529"/>
  <c r="E332" i="529"/>
  <c r="D332" i="529"/>
  <c r="C332" i="529"/>
  <c r="B332" i="529"/>
  <c r="M331" i="529"/>
  <c r="L331" i="529"/>
  <c r="K331" i="529"/>
  <c r="J331" i="529"/>
  <c r="I331" i="529"/>
  <c r="H331" i="529"/>
  <c r="G331" i="529"/>
  <c r="F331" i="529"/>
  <c r="E331" i="529"/>
  <c r="D331" i="529"/>
  <c r="C331" i="529"/>
  <c r="B331" i="529"/>
  <c r="M330" i="529"/>
  <c r="L330" i="529"/>
  <c r="K330" i="529"/>
  <c r="J330" i="529"/>
  <c r="I330" i="529"/>
  <c r="H330" i="529"/>
  <c r="G330" i="529"/>
  <c r="F330" i="529"/>
  <c r="E330" i="529"/>
  <c r="D330" i="529"/>
  <c r="C330" i="529"/>
  <c r="B330" i="529"/>
  <c r="M329" i="529"/>
  <c r="L329" i="529"/>
  <c r="K329" i="529"/>
  <c r="J329" i="529"/>
  <c r="I329" i="529"/>
  <c r="H329" i="529"/>
  <c r="G329" i="529"/>
  <c r="F329" i="529"/>
  <c r="E329" i="529"/>
  <c r="D329" i="529"/>
  <c r="C329" i="529"/>
  <c r="B329" i="529"/>
  <c r="M328" i="529"/>
  <c r="L328" i="529"/>
  <c r="K328" i="529"/>
  <c r="J328" i="529"/>
  <c r="I328" i="529"/>
  <c r="H328" i="529"/>
  <c r="G328" i="529"/>
  <c r="F328" i="529"/>
  <c r="E328" i="529"/>
  <c r="D328" i="529"/>
  <c r="C328" i="529"/>
  <c r="B328" i="529"/>
  <c r="M327" i="529"/>
  <c r="L327" i="529"/>
  <c r="K327" i="529"/>
  <c r="J327" i="529"/>
  <c r="I327" i="529"/>
  <c r="H327" i="529"/>
  <c r="G327" i="529"/>
  <c r="F327" i="529"/>
  <c r="E327" i="529"/>
  <c r="D327" i="529"/>
  <c r="C327" i="529"/>
  <c r="B327" i="529"/>
  <c r="M326" i="529"/>
  <c r="L326" i="529"/>
  <c r="K326" i="529"/>
  <c r="J326" i="529"/>
  <c r="I326" i="529"/>
  <c r="H326" i="529"/>
  <c r="G326" i="529"/>
  <c r="F326" i="529"/>
  <c r="E326" i="529"/>
  <c r="D326" i="529"/>
  <c r="C326" i="529"/>
  <c r="B326" i="529"/>
  <c r="M325" i="529"/>
  <c r="L325" i="529"/>
  <c r="K325" i="529"/>
  <c r="J325" i="529"/>
  <c r="I325" i="529"/>
  <c r="H325" i="529"/>
  <c r="G325" i="529"/>
  <c r="F325" i="529"/>
  <c r="E325" i="529"/>
  <c r="D325" i="529"/>
  <c r="C325" i="529"/>
  <c r="B325" i="529"/>
  <c r="M324" i="529"/>
  <c r="L324" i="529"/>
  <c r="K324" i="529"/>
  <c r="J324" i="529"/>
  <c r="I324" i="529"/>
  <c r="H324" i="529"/>
  <c r="G324" i="529"/>
  <c r="F324" i="529"/>
  <c r="E324" i="529"/>
  <c r="D324" i="529"/>
  <c r="C324" i="529"/>
  <c r="B324" i="529"/>
  <c r="M323" i="529"/>
  <c r="L323" i="529"/>
  <c r="K323" i="529"/>
  <c r="J323" i="529"/>
  <c r="I323" i="529"/>
  <c r="H323" i="529"/>
  <c r="G323" i="529"/>
  <c r="F323" i="529"/>
  <c r="E323" i="529"/>
  <c r="D323" i="529"/>
  <c r="C323" i="529"/>
  <c r="B323" i="529"/>
  <c r="M322" i="529"/>
  <c r="L322" i="529"/>
  <c r="K322" i="529"/>
  <c r="J322" i="529"/>
  <c r="I322" i="529"/>
  <c r="H322" i="529"/>
  <c r="G322" i="529"/>
  <c r="F322" i="529"/>
  <c r="E322" i="529"/>
  <c r="D322" i="529"/>
  <c r="C322" i="529"/>
  <c r="B322" i="529"/>
  <c r="M321" i="529"/>
  <c r="L321" i="529"/>
  <c r="K321" i="529"/>
  <c r="J321" i="529"/>
  <c r="I321" i="529"/>
  <c r="H321" i="529"/>
  <c r="G321" i="529"/>
  <c r="F321" i="529"/>
  <c r="E321" i="529"/>
  <c r="D321" i="529"/>
  <c r="C321" i="529"/>
  <c r="B321" i="529"/>
  <c r="M320" i="529"/>
  <c r="L320" i="529"/>
  <c r="K320" i="529"/>
  <c r="J320" i="529"/>
  <c r="I320" i="529"/>
  <c r="H320" i="529"/>
  <c r="G320" i="529"/>
  <c r="F320" i="529"/>
  <c r="E320" i="529"/>
  <c r="D320" i="529"/>
  <c r="C320" i="529"/>
  <c r="B320" i="529"/>
  <c r="M319" i="529"/>
  <c r="L319" i="529"/>
  <c r="K319" i="529"/>
  <c r="J319" i="529"/>
  <c r="I319" i="529"/>
  <c r="H319" i="529"/>
  <c r="G319" i="529"/>
  <c r="F319" i="529"/>
  <c r="E319" i="529"/>
  <c r="D319" i="529"/>
  <c r="C319" i="529"/>
  <c r="B319" i="529"/>
  <c r="M318" i="529"/>
  <c r="L318" i="529"/>
  <c r="K318" i="529"/>
  <c r="J318" i="529"/>
  <c r="I318" i="529"/>
  <c r="H318" i="529"/>
  <c r="G318" i="529"/>
  <c r="F318" i="529"/>
  <c r="E318" i="529"/>
  <c r="D318" i="529"/>
  <c r="C318" i="529"/>
  <c r="B318" i="529"/>
  <c r="M317" i="529"/>
  <c r="L317" i="529"/>
  <c r="K317" i="529"/>
  <c r="J317" i="529"/>
  <c r="I317" i="529"/>
  <c r="H317" i="529"/>
  <c r="G317" i="529"/>
  <c r="F317" i="529"/>
  <c r="E317" i="529"/>
  <c r="D317" i="529"/>
  <c r="C317" i="529"/>
  <c r="B317" i="529"/>
  <c r="M316" i="529"/>
  <c r="L316" i="529"/>
  <c r="K316" i="529"/>
  <c r="J316" i="529"/>
  <c r="I316" i="529"/>
  <c r="H316" i="529"/>
  <c r="G316" i="529"/>
  <c r="F316" i="529"/>
  <c r="E316" i="529"/>
  <c r="D316" i="529"/>
  <c r="C316" i="529"/>
  <c r="B316" i="529"/>
  <c r="M315" i="529"/>
  <c r="L315" i="529"/>
  <c r="K315" i="529"/>
  <c r="J315" i="529"/>
  <c r="I315" i="529"/>
  <c r="H315" i="529"/>
  <c r="G315" i="529"/>
  <c r="F315" i="529"/>
  <c r="E315" i="529"/>
  <c r="D315" i="529"/>
  <c r="C315" i="529"/>
  <c r="B315" i="529"/>
  <c r="M314" i="529"/>
  <c r="L314" i="529"/>
  <c r="K314" i="529"/>
  <c r="J314" i="529"/>
  <c r="I314" i="529"/>
  <c r="H314" i="529"/>
  <c r="G314" i="529"/>
  <c r="F314" i="529"/>
  <c r="E314" i="529"/>
  <c r="D314" i="529"/>
  <c r="C314" i="529"/>
  <c r="B314" i="529"/>
  <c r="M313" i="529"/>
  <c r="L313" i="529"/>
  <c r="K313" i="529"/>
  <c r="J313" i="529"/>
  <c r="I313" i="529"/>
  <c r="H313" i="529"/>
  <c r="G313" i="529"/>
  <c r="F313" i="529"/>
  <c r="E313" i="529"/>
  <c r="D313" i="529"/>
  <c r="C313" i="529"/>
  <c r="B313" i="529"/>
  <c r="M312" i="529"/>
  <c r="L312" i="529"/>
  <c r="K312" i="529"/>
  <c r="J312" i="529"/>
  <c r="I312" i="529"/>
  <c r="H312" i="529"/>
  <c r="G312" i="529"/>
  <c r="F312" i="529"/>
  <c r="E312" i="529"/>
  <c r="D312" i="529"/>
  <c r="C312" i="529"/>
  <c r="B312" i="529"/>
  <c r="M311" i="529"/>
  <c r="L311" i="529"/>
  <c r="K311" i="529"/>
  <c r="J311" i="529"/>
  <c r="I311" i="529"/>
  <c r="H311" i="529"/>
  <c r="G311" i="529"/>
  <c r="F311" i="529"/>
  <c r="E311" i="529"/>
  <c r="D311" i="529"/>
  <c r="C311" i="529"/>
  <c r="B311" i="529"/>
  <c r="M310" i="529"/>
  <c r="L310" i="529"/>
  <c r="K310" i="529"/>
  <c r="J310" i="529"/>
  <c r="I310" i="529"/>
  <c r="H310" i="529"/>
  <c r="G310" i="529"/>
  <c r="F310" i="529"/>
  <c r="E310" i="529"/>
  <c r="D310" i="529"/>
  <c r="C310" i="529"/>
  <c r="B310" i="529"/>
  <c r="M309" i="529"/>
  <c r="L309" i="529"/>
  <c r="K309" i="529"/>
  <c r="J309" i="529"/>
  <c r="I309" i="529"/>
  <c r="H309" i="529"/>
  <c r="G309" i="529"/>
  <c r="F309" i="529"/>
  <c r="E309" i="529"/>
  <c r="D309" i="529"/>
  <c r="C309" i="529"/>
  <c r="B309" i="529"/>
  <c r="M308" i="529"/>
  <c r="L308" i="529"/>
  <c r="K308" i="529"/>
  <c r="J308" i="529"/>
  <c r="I308" i="529"/>
  <c r="H308" i="529"/>
  <c r="G308" i="529"/>
  <c r="F308" i="529"/>
  <c r="E308" i="529"/>
  <c r="D308" i="529"/>
  <c r="C308" i="529"/>
  <c r="B308" i="529"/>
  <c r="M307" i="529"/>
  <c r="L307" i="529"/>
  <c r="K307" i="529"/>
  <c r="J307" i="529"/>
  <c r="I307" i="529"/>
  <c r="H307" i="529"/>
  <c r="G307" i="529"/>
  <c r="F307" i="529"/>
  <c r="E307" i="529"/>
  <c r="D307" i="529"/>
  <c r="C307" i="529"/>
  <c r="B307" i="529"/>
  <c r="M306" i="529"/>
  <c r="L306" i="529"/>
  <c r="K306" i="529"/>
  <c r="J306" i="529"/>
  <c r="I306" i="529"/>
  <c r="H306" i="529"/>
  <c r="G306" i="529"/>
  <c r="F306" i="529"/>
  <c r="E306" i="529"/>
  <c r="D306" i="529"/>
  <c r="C306" i="529"/>
  <c r="B306" i="529"/>
  <c r="M305" i="529"/>
  <c r="L305" i="529"/>
  <c r="K305" i="529"/>
  <c r="J305" i="529"/>
  <c r="I305" i="529"/>
  <c r="H305" i="529"/>
  <c r="G305" i="529"/>
  <c r="F305" i="529"/>
  <c r="E305" i="529"/>
  <c r="D305" i="529"/>
  <c r="C305" i="529"/>
  <c r="B305" i="529"/>
  <c r="M304" i="529"/>
  <c r="L304" i="529"/>
  <c r="K304" i="529"/>
  <c r="J304" i="529"/>
  <c r="I304" i="529"/>
  <c r="H304" i="529"/>
  <c r="G304" i="529"/>
  <c r="F304" i="529"/>
  <c r="E304" i="529"/>
  <c r="D304" i="529"/>
  <c r="C304" i="529"/>
  <c r="B304" i="529"/>
  <c r="M303" i="529"/>
  <c r="L303" i="529"/>
  <c r="K303" i="529"/>
  <c r="J303" i="529"/>
  <c r="I303" i="529"/>
  <c r="H303" i="529"/>
  <c r="G303" i="529"/>
  <c r="F303" i="529"/>
  <c r="E303" i="529"/>
  <c r="D303" i="529"/>
  <c r="C303" i="529"/>
  <c r="B303" i="529"/>
  <c r="M302" i="529"/>
  <c r="L302" i="529"/>
  <c r="K302" i="529"/>
  <c r="J302" i="529"/>
  <c r="I302" i="529"/>
  <c r="H302" i="529"/>
  <c r="G302" i="529"/>
  <c r="F302" i="529"/>
  <c r="E302" i="529"/>
  <c r="D302" i="529"/>
  <c r="C302" i="529"/>
  <c r="B302" i="529"/>
  <c r="M301" i="529"/>
  <c r="L301" i="529"/>
  <c r="K301" i="529"/>
  <c r="J301" i="529"/>
  <c r="I301" i="529"/>
  <c r="H301" i="529"/>
  <c r="G301" i="529"/>
  <c r="F301" i="529"/>
  <c r="E301" i="529"/>
  <c r="D301" i="529"/>
  <c r="C301" i="529"/>
  <c r="B301" i="529"/>
  <c r="M300" i="529"/>
  <c r="L300" i="529"/>
  <c r="K300" i="529"/>
  <c r="J300" i="529"/>
  <c r="I300" i="529"/>
  <c r="H300" i="529"/>
  <c r="G300" i="529"/>
  <c r="F300" i="529"/>
  <c r="E300" i="529"/>
  <c r="D300" i="529"/>
  <c r="C300" i="529"/>
  <c r="B300" i="529"/>
  <c r="M299" i="529"/>
  <c r="L299" i="529"/>
  <c r="K299" i="529"/>
  <c r="J299" i="529"/>
  <c r="I299" i="529"/>
  <c r="H299" i="529"/>
  <c r="G299" i="529"/>
  <c r="F299" i="529"/>
  <c r="E299" i="529"/>
  <c r="D299" i="529"/>
  <c r="C299" i="529"/>
  <c r="B299" i="529"/>
  <c r="M298" i="529"/>
  <c r="L298" i="529"/>
  <c r="K298" i="529"/>
  <c r="J298" i="529"/>
  <c r="I298" i="529"/>
  <c r="H298" i="529"/>
  <c r="G298" i="529"/>
  <c r="F298" i="529"/>
  <c r="E298" i="529"/>
  <c r="D298" i="529"/>
  <c r="C298" i="529"/>
  <c r="B298" i="529"/>
  <c r="M297" i="529"/>
  <c r="L297" i="529"/>
  <c r="K297" i="529"/>
  <c r="J297" i="529"/>
  <c r="I297" i="529"/>
  <c r="H297" i="529"/>
  <c r="G297" i="529"/>
  <c r="F297" i="529"/>
  <c r="E297" i="529"/>
  <c r="D297" i="529"/>
  <c r="C297" i="529"/>
  <c r="B297" i="529"/>
  <c r="M296" i="529"/>
  <c r="L296" i="529"/>
  <c r="K296" i="529"/>
  <c r="J296" i="529"/>
  <c r="I296" i="529"/>
  <c r="H296" i="529"/>
  <c r="G296" i="529"/>
  <c r="F296" i="529"/>
  <c r="E296" i="529"/>
  <c r="D296" i="529"/>
  <c r="C296" i="529"/>
  <c r="B296" i="529"/>
  <c r="M295" i="529"/>
  <c r="L295" i="529"/>
  <c r="K295" i="529"/>
  <c r="J295" i="529"/>
  <c r="I295" i="529"/>
  <c r="H295" i="529"/>
  <c r="G295" i="529"/>
  <c r="F295" i="529"/>
  <c r="E295" i="529"/>
  <c r="D295" i="529"/>
  <c r="C295" i="529"/>
  <c r="B295" i="529"/>
  <c r="M294" i="529"/>
  <c r="L294" i="529"/>
  <c r="K294" i="529"/>
  <c r="J294" i="529"/>
  <c r="I294" i="529"/>
  <c r="H294" i="529"/>
  <c r="G294" i="529"/>
  <c r="F294" i="529"/>
  <c r="E294" i="529"/>
  <c r="D294" i="529"/>
  <c r="C294" i="529"/>
  <c r="B294" i="529"/>
  <c r="M293" i="529"/>
  <c r="L293" i="529"/>
  <c r="K293" i="529"/>
  <c r="J293" i="529"/>
  <c r="I293" i="529"/>
  <c r="H293" i="529"/>
  <c r="G293" i="529"/>
  <c r="F293" i="529"/>
  <c r="E293" i="529"/>
  <c r="D293" i="529"/>
  <c r="C293" i="529"/>
  <c r="B293" i="529"/>
  <c r="M292" i="529"/>
  <c r="L292" i="529"/>
  <c r="K292" i="529"/>
  <c r="J292" i="529"/>
  <c r="I292" i="529"/>
  <c r="H292" i="529"/>
  <c r="G292" i="529"/>
  <c r="F292" i="529"/>
  <c r="E292" i="529"/>
  <c r="D292" i="529"/>
  <c r="C292" i="529"/>
  <c r="B292" i="529"/>
  <c r="M291" i="529"/>
  <c r="L291" i="529"/>
  <c r="K291" i="529"/>
  <c r="J291" i="529"/>
  <c r="I291" i="529"/>
  <c r="H291" i="529"/>
  <c r="G291" i="529"/>
  <c r="F291" i="529"/>
  <c r="E291" i="529"/>
  <c r="D291" i="529"/>
  <c r="C291" i="529"/>
  <c r="B291" i="529"/>
  <c r="M290" i="529"/>
  <c r="L290" i="529"/>
  <c r="K290" i="529"/>
  <c r="J290" i="529"/>
  <c r="I290" i="529"/>
  <c r="H290" i="529"/>
  <c r="G290" i="529"/>
  <c r="F290" i="529"/>
  <c r="E290" i="529"/>
  <c r="D290" i="529"/>
  <c r="C290" i="529"/>
  <c r="B290" i="529"/>
  <c r="M289" i="529"/>
  <c r="L289" i="529"/>
  <c r="K289" i="529"/>
  <c r="J289" i="529"/>
  <c r="I289" i="529"/>
  <c r="H289" i="529"/>
  <c r="G289" i="529"/>
  <c r="F289" i="529"/>
  <c r="E289" i="529"/>
  <c r="D289" i="529"/>
  <c r="C289" i="529"/>
  <c r="B289" i="529"/>
  <c r="M288" i="529"/>
  <c r="L288" i="529"/>
  <c r="K288" i="529"/>
  <c r="J288" i="529"/>
  <c r="I288" i="529"/>
  <c r="H288" i="529"/>
  <c r="G288" i="529"/>
  <c r="F288" i="529"/>
  <c r="E288" i="529"/>
  <c r="D288" i="529"/>
  <c r="C288" i="529"/>
  <c r="B288" i="529"/>
  <c r="M287" i="529"/>
  <c r="L287" i="529"/>
  <c r="K287" i="529"/>
  <c r="J287" i="529"/>
  <c r="I287" i="529"/>
  <c r="H287" i="529"/>
  <c r="G287" i="529"/>
  <c r="F287" i="529"/>
  <c r="E287" i="529"/>
  <c r="D287" i="529"/>
  <c r="C287" i="529"/>
  <c r="B287" i="529"/>
  <c r="M286" i="529"/>
  <c r="L286" i="529"/>
  <c r="K286" i="529"/>
  <c r="J286" i="529"/>
  <c r="I286" i="529"/>
  <c r="H286" i="529"/>
  <c r="G286" i="529"/>
  <c r="F286" i="529"/>
  <c r="E286" i="529"/>
  <c r="D286" i="529"/>
  <c r="C286" i="529"/>
  <c r="B286" i="529"/>
  <c r="M285" i="529"/>
  <c r="L285" i="529"/>
  <c r="K285" i="529"/>
  <c r="J285" i="529"/>
  <c r="I285" i="529"/>
  <c r="H285" i="529"/>
  <c r="G285" i="529"/>
  <c r="F285" i="529"/>
  <c r="E285" i="529"/>
  <c r="D285" i="529"/>
  <c r="C285" i="529"/>
  <c r="B285" i="529"/>
  <c r="M284" i="529"/>
  <c r="L284" i="529"/>
  <c r="K284" i="529"/>
  <c r="J284" i="529"/>
  <c r="I284" i="529"/>
  <c r="H284" i="529"/>
  <c r="G284" i="529"/>
  <c r="F284" i="529"/>
  <c r="E284" i="529"/>
  <c r="D284" i="529"/>
  <c r="C284" i="529"/>
  <c r="B284" i="529"/>
  <c r="M283" i="529"/>
  <c r="L283" i="529"/>
  <c r="K283" i="529"/>
  <c r="J283" i="529"/>
  <c r="I283" i="529"/>
  <c r="H283" i="529"/>
  <c r="G283" i="529"/>
  <c r="F283" i="529"/>
  <c r="E283" i="529"/>
  <c r="D283" i="529"/>
  <c r="C283" i="529"/>
  <c r="B283" i="529"/>
  <c r="M282" i="529"/>
  <c r="L282" i="529"/>
  <c r="K282" i="529"/>
  <c r="J282" i="529"/>
  <c r="I282" i="529"/>
  <c r="H282" i="529"/>
  <c r="G282" i="529"/>
  <c r="F282" i="529"/>
  <c r="E282" i="529"/>
  <c r="D282" i="529"/>
  <c r="C282" i="529"/>
  <c r="B282" i="529"/>
  <c r="M281" i="529"/>
  <c r="L281" i="529"/>
  <c r="K281" i="529"/>
  <c r="J281" i="529"/>
  <c r="I281" i="529"/>
  <c r="H281" i="529"/>
  <c r="G281" i="529"/>
  <c r="F281" i="529"/>
  <c r="E281" i="529"/>
  <c r="D281" i="529"/>
  <c r="C281" i="529"/>
  <c r="B281" i="529"/>
  <c r="M280" i="529"/>
  <c r="L280" i="529"/>
  <c r="K280" i="529"/>
  <c r="J280" i="529"/>
  <c r="I280" i="529"/>
  <c r="H280" i="529"/>
  <c r="G280" i="529"/>
  <c r="F280" i="529"/>
  <c r="E280" i="529"/>
  <c r="D280" i="529"/>
  <c r="C280" i="529"/>
  <c r="B280" i="529"/>
  <c r="M279" i="529"/>
  <c r="L279" i="529"/>
  <c r="K279" i="529"/>
  <c r="J279" i="529"/>
  <c r="I279" i="529"/>
  <c r="H279" i="529"/>
  <c r="G279" i="529"/>
  <c r="F279" i="529"/>
  <c r="E279" i="529"/>
  <c r="D279" i="529"/>
  <c r="C279" i="529"/>
  <c r="B279" i="529"/>
  <c r="M278" i="529"/>
  <c r="L278" i="529"/>
  <c r="K278" i="529"/>
  <c r="J278" i="529"/>
  <c r="I278" i="529"/>
  <c r="H278" i="529"/>
  <c r="G278" i="529"/>
  <c r="F278" i="529"/>
  <c r="E278" i="529"/>
  <c r="D278" i="529"/>
  <c r="C278" i="529"/>
  <c r="B278" i="529"/>
  <c r="M277" i="529"/>
  <c r="L277" i="529"/>
  <c r="K277" i="529"/>
  <c r="J277" i="529"/>
  <c r="I277" i="529"/>
  <c r="H277" i="529"/>
  <c r="G277" i="529"/>
  <c r="F277" i="529"/>
  <c r="E277" i="529"/>
  <c r="D277" i="529"/>
  <c r="C277" i="529"/>
  <c r="B277" i="529"/>
  <c r="M276" i="529"/>
  <c r="L276" i="529"/>
  <c r="K276" i="529"/>
  <c r="J276" i="529"/>
  <c r="I276" i="529"/>
  <c r="H276" i="529"/>
  <c r="G276" i="529"/>
  <c r="F276" i="529"/>
  <c r="E276" i="529"/>
  <c r="D276" i="529"/>
  <c r="C276" i="529"/>
  <c r="B276" i="529"/>
  <c r="M275" i="529"/>
  <c r="L275" i="529"/>
  <c r="K275" i="529"/>
  <c r="J275" i="529"/>
  <c r="I275" i="529"/>
  <c r="H275" i="529"/>
  <c r="G275" i="529"/>
  <c r="F275" i="529"/>
  <c r="E275" i="529"/>
  <c r="D275" i="529"/>
  <c r="C275" i="529"/>
  <c r="B275" i="529"/>
  <c r="M274" i="529"/>
  <c r="L274" i="529"/>
  <c r="K274" i="529"/>
  <c r="J274" i="529"/>
  <c r="I274" i="529"/>
  <c r="H274" i="529"/>
  <c r="G274" i="529"/>
  <c r="F274" i="529"/>
  <c r="E274" i="529"/>
  <c r="D274" i="529"/>
  <c r="C274" i="529"/>
  <c r="B274" i="529"/>
  <c r="M273" i="529"/>
  <c r="L273" i="529"/>
  <c r="K273" i="529"/>
  <c r="J273" i="529"/>
  <c r="I273" i="529"/>
  <c r="H273" i="529"/>
  <c r="G273" i="529"/>
  <c r="F273" i="529"/>
  <c r="E273" i="529"/>
  <c r="D273" i="529"/>
  <c r="C273" i="529"/>
  <c r="B273" i="529"/>
  <c r="M272" i="529"/>
  <c r="L272" i="529"/>
  <c r="K272" i="529"/>
  <c r="J272" i="529"/>
  <c r="I272" i="529"/>
  <c r="H272" i="529"/>
  <c r="G272" i="529"/>
  <c r="F272" i="529"/>
  <c r="E272" i="529"/>
  <c r="D272" i="529"/>
  <c r="C272" i="529"/>
  <c r="B272" i="529"/>
  <c r="M271" i="529"/>
  <c r="L271" i="529"/>
  <c r="K271" i="529"/>
  <c r="J271" i="529"/>
  <c r="I271" i="529"/>
  <c r="H271" i="529"/>
  <c r="G271" i="529"/>
  <c r="F271" i="529"/>
  <c r="E271" i="529"/>
  <c r="D271" i="529"/>
  <c r="C271" i="529"/>
  <c r="B271" i="529"/>
  <c r="M270" i="529"/>
  <c r="L270" i="529"/>
  <c r="K270" i="529"/>
  <c r="J270" i="529"/>
  <c r="I270" i="529"/>
  <c r="H270" i="529"/>
  <c r="G270" i="529"/>
  <c r="F270" i="529"/>
  <c r="E270" i="529"/>
  <c r="D270" i="529"/>
  <c r="C270" i="529"/>
  <c r="B270" i="529"/>
  <c r="M269" i="529"/>
  <c r="L269" i="529"/>
  <c r="K269" i="529"/>
  <c r="J269" i="529"/>
  <c r="I269" i="529"/>
  <c r="H269" i="529"/>
  <c r="G269" i="529"/>
  <c r="F269" i="529"/>
  <c r="E269" i="529"/>
  <c r="D269" i="529"/>
  <c r="C269" i="529"/>
  <c r="B269" i="529"/>
  <c r="M268" i="529"/>
  <c r="L268" i="529"/>
  <c r="K268" i="529"/>
  <c r="J268" i="529"/>
  <c r="I268" i="529"/>
  <c r="H268" i="529"/>
  <c r="G268" i="529"/>
  <c r="F268" i="529"/>
  <c r="E268" i="529"/>
  <c r="D268" i="529"/>
  <c r="C268" i="529"/>
  <c r="B268" i="529"/>
  <c r="M267" i="529"/>
  <c r="L267" i="529"/>
  <c r="K267" i="529"/>
  <c r="J267" i="529"/>
  <c r="I267" i="529"/>
  <c r="H267" i="529"/>
  <c r="G267" i="529"/>
  <c r="F267" i="529"/>
  <c r="E267" i="529"/>
  <c r="D267" i="529"/>
  <c r="C267" i="529"/>
  <c r="B267" i="529"/>
  <c r="M266" i="529"/>
  <c r="L266" i="529"/>
  <c r="K266" i="529"/>
  <c r="J266" i="529"/>
  <c r="I266" i="529"/>
  <c r="H266" i="529"/>
  <c r="G266" i="529"/>
  <c r="F266" i="529"/>
  <c r="E266" i="529"/>
  <c r="D266" i="529"/>
  <c r="C266" i="529"/>
  <c r="B266" i="529"/>
  <c r="M265" i="529"/>
  <c r="L265" i="529"/>
  <c r="K265" i="529"/>
  <c r="J265" i="529"/>
  <c r="I265" i="529"/>
  <c r="H265" i="529"/>
  <c r="G265" i="529"/>
  <c r="F265" i="529"/>
  <c r="E265" i="529"/>
  <c r="D265" i="529"/>
  <c r="C265" i="529"/>
  <c r="B265" i="529"/>
  <c r="M264" i="529"/>
  <c r="L264" i="529"/>
  <c r="K264" i="529"/>
  <c r="J264" i="529"/>
  <c r="I264" i="529"/>
  <c r="H264" i="529"/>
  <c r="G264" i="529"/>
  <c r="F264" i="529"/>
  <c r="E264" i="529"/>
  <c r="D264" i="529"/>
  <c r="C264" i="529"/>
  <c r="B264" i="529"/>
  <c r="M263" i="529"/>
  <c r="L263" i="529"/>
  <c r="K263" i="529"/>
  <c r="J263" i="529"/>
  <c r="I263" i="529"/>
  <c r="H263" i="529"/>
  <c r="G263" i="529"/>
  <c r="F263" i="529"/>
  <c r="E263" i="529"/>
  <c r="D263" i="529"/>
  <c r="C263" i="529"/>
  <c r="B263" i="529"/>
  <c r="M262" i="529"/>
  <c r="L262" i="529"/>
  <c r="K262" i="529"/>
  <c r="J262" i="529"/>
  <c r="I262" i="529"/>
  <c r="H262" i="529"/>
  <c r="G262" i="529"/>
  <c r="F262" i="529"/>
  <c r="E262" i="529"/>
  <c r="D262" i="529"/>
  <c r="C262" i="529"/>
  <c r="B262" i="529"/>
  <c r="M261" i="529"/>
  <c r="L261" i="529"/>
  <c r="K261" i="529"/>
  <c r="J261" i="529"/>
  <c r="I261" i="529"/>
  <c r="H261" i="529"/>
  <c r="G261" i="529"/>
  <c r="F261" i="529"/>
  <c r="E261" i="529"/>
  <c r="D261" i="529"/>
  <c r="C261" i="529"/>
  <c r="B261" i="529"/>
  <c r="M260" i="529"/>
  <c r="L260" i="529"/>
  <c r="K260" i="529"/>
  <c r="J260" i="529"/>
  <c r="I260" i="529"/>
  <c r="H260" i="529"/>
  <c r="G260" i="529"/>
  <c r="F260" i="529"/>
  <c r="E260" i="529"/>
  <c r="D260" i="529"/>
  <c r="C260" i="529"/>
  <c r="B260" i="529"/>
  <c r="M259" i="529"/>
  <c r="L259" i="529"/>
  <c r="K259" i="529"/>
  <c r="J259" i="529"/>
  <c r="I259" i="529"/>
  <c r="H259" i="529"/>
  <c r="G259" i="529"/>
  <c r="F259" i="529"/>
  <c r="E259" i="529"/>
  <c r="D259" i="529"/>
  <c r="C259" i="529"/>
  <c r="B259" i="529"/>
  <c r="M258" i="529"/>
  <c r="L258" i="529"/>
  <c r="K258" i="529"/>
  <c r="J258" i="529"/>
  <c r="I258" i="529"/>
  <c r="H258" i="529"/>
  <c r="G258" i="529"/>
  <c r="F258" i="529"/>
  <c r="E258" i="529"/>
  <c r="D258" i="529"/>
  <c r="C258" i="529"/>
  <c r="B258" i="529"/>
  <c r="M257" i="529"/>
  <c r="L257" i="529"/>
  <c r="K257" i="529"/>
  <c r="J257" i="529"/>
  <c r="I257" i="529"/>
  <c r="H257" i="529"/>
  <c r="G257" i="529"/>
  <c r="F257" i="529"/>
  <c r="E257" i="529"/>
  <c r="D257" i="529"/>
  <c r="C257" i="529"/>
  <c r="B257" i="529"/>
  <c r="M256" i="529"/>
  <c r="L256" i="529"/>
  <c r="K256" i="529"/>
  <c r="J256" i="529"/>
  <c r="I256" i="529"/>
  <c r="H256" i="529"/>
  <c r="G256" i="529"/>
  <c r="F256" i="529"/>
  <c r="E256" i="529"/>
  <c r="D256" i="529"/>
  <c r="C256" i="529"/>
  <c r="B256" i="529"/>
  <c r="M255" i="529"/>
  <c r="L255" i="529"/>
  <c r="K255" i="529"/>
  <c r="J255" i="529"/>
  <c r="I255" i="529"/>
  <c r="H255" i="529"/>
  <c r="G255" i="529"/>
  <c r="F255" i="529"/>
  <c r="E255" i="529"/>
  <c r="D255" i="529"/>
  <c r="C255" i="529"/>
  <c r="B255" i="529"/>
  <c r="M254" i="529"/>
  <c r="L254" i="529"/>
  <c r="K254" i="529"/>
  <c r="J254" i="529"/>
  <c r="I254" i="529"/>
  <c r="H254" i="529"/>
  <c r="G254" i="529"/>
  <c r="F254" i="529"/>
  <c r="E254" i="529"/>
  <c r="D254" i="529"/>
  <c r="C254" i="529"/>
  <c r="B254" i="529"/>
  <c r="M253" i="529"/>
  <c r="L253" i="529"/>
  <c r="K253" i="529"/>
  <c r="J253" i="529"/>
  <c r="I253" i="529"/>
  <c r="H253" i="529"/>
  <c r="G253" i="529"/>
  <c r="F253" i="529"/>
  <c r="E253" i="529"/>
  <c r="D253" i="529"/>
  <c r="C253" i="529"/>
  <c r="B253" i="529"/>
  <c r="M252" i="529"/>
  <c r="L252" i="529"/>
  <c r="K252" i="529"/>
  <c r="J252" i="529"/>
  <c r="I252" i="529"/>
  <c r="H252" i="529"/>
  <c r="G252" i="529"/>
  <c r="F252" i="529"/>
  <c r="E252" i="529"/>
  <c r="D252" i="529"/>
  <c r="C252" i="529"/>
  <c r="B252" i="529"/>
  <c r="M251" i="529"/>
  <c r="L251" i="529"/>
  <c r="K251" i="529"/>
  <c r="J251" i="529"/>
  <c r="I251" i="529"/>
  <c r="H251" i="529"/>
  <c r="G251" i="529"/>
  <c r="F251" i="529"/>
  <c r="E251" i="529"/>
  <c r="D251" i="529"/>
  <c r="C251" i="529"/>
  <c r="B251" i="529"/>
  <c r="M250" i="529"/>
  <c r="L250" i="529"/>
  <c r="K250" i="529"/>
  <c r="J250" i="529"/>
  <c r="I250" i="529"/>
  <c r="H250" i="529"/>
  <c r="G250" i="529"/>
  <c r="F250" i="529"/>
  <c r="E250" i="529"/>
  <c r="D250" i="529"/>
  <c r="C250" i="529"/>
  <c r="B250" i="529"/>
  <c r="M249" i="529"/>
  <c r="L249" i="529"/>
  <c r="K249" i="529"/>
  <c r="J249" i="529"/>
  <c r="I249" i="529"/>
  <c r="H249" i="529"/>
  <c r="G249" i="529"/>
  <c r="F249" i="529"/>
  <c r="E249" i="529"/>
  <c r="D249" i="529"/>
  <c r="C249" i="529"/>
  <c r="B249" i="529"/>
  <c r="M248" i="529"/>
  <c r="L248" i="529"/>
  <c r="K248" i="529"/>
  <c r="J248" i="529"/>
  <c r="I248" i="529"/>
  <c r="H248" i="529"/>
  <c r="G248" i="529"/>
  <c r="F248" i="529"/>
  <c r="E248" i="529"/>
  <c r="D248" i="529"/>
  <c r="C248" i="529"/>
  <c r="B248" i="529"/>
  <c r="M247" i="529"/>
  <c r="L247" i="529"/>
  <c r="K247" i="529"/>
  <c r="J247" i="529"/>
  <c r="I247" i="529"/>
  <c r="H247" i="529"/>
  <c r="G247" i="529"/>
  <c r="F247" i="529"/>
  <c r="E247" i="529"/>
  <c r="D247" i="529"/>
  <c r="C247" i="529"/>
  <c r="B247" i="529"/>
  <c r="M246" i="529"/>
  <c r="L246" i="529"/>
  <c r="K246" i="529"/>
  <c r="J246" i="529"/>
  <c r="I246" i="529"/>
  <c r="H246" i="529"/>
  <c r="G246" i="529"/>
  <c r="F246" i="529"/>
  <c r="E246" i="529"/>
  <c r="D246" i="529"/>
  <c r="C246" i="529"/>
  <c r="B246" i="529"/>
  <c r="M245" i="529"/>
  <c r="L245" i="529"/>
  <c r="K245" i="529"/>
  <c r="J245" i="529"/>
  <c r="I245" i="529"/>
  <c r="H245" i="529"/>
  <c r="G245" i="529"/>
  <c r="F245" i="529"/>
  <c r="E245" i="529"/>
  <c r="D245" i="529"/>
  <c r="C245" i="529"/>
  <c r="B245" i="529"/>
  <c r="M244" i="529"/>
  <c r="L244" i="529"/>
  <c r="K244" i="529"/>
  <c r="J244" i="529"/>
  <c r="I244" i="529"/>
  <c r="H244" i="529"/>
  <c r="G244" i="529"/>
  <c r="F244" i="529"/>
  <c r="E244" i="529"/>
  <c r="D244" i="529"/>
  <c r="C244" i="529"/>
  <c r="B244" i="529"/>
  <c r="M243" i="529"/>
  <c r="L243" i="529"/>
  <c r="K243" i="529"/>
  <c r="J243" i="529"/>
  <c r="I243" i="529"/>
  <c r="H243" i="529"/>
  <c r="G243" i="529"/>
  <c r="F243" i="529"/>
  <c r="E243" i="529"/>
  <c r="D243" i="529"/>
  <c r="C243" i="529"/>
  <c r="B243" i="529"/>
  <c r="M242" i="529"/>
  <c r="L242" i="529"/>
  <c r="K242" i="529"/>
  <c r="J242" i="529"/>
  <c r="I242" i="529"/>
  <c r="H242" i="529"/>
  <c r="G242" i="529"/>
  <c r="F242" i="529"/>
  <c r="E242" i="529"/>
  <c r="D242" i="529"/>
  <c r="C242" i="529"/>
  <c r="B242" i="529"/>
  <c r="M241" i="529"/>
  <c r="L241" i="529"/>
  <c r="K241" i="529"/>
  <c r="J241" i="529"/>
  <c r="I241" i="529"/>
  <c r="H241" i="529"/>
  <c r="G241" i="529"/>
  <c r="F241" i="529"/>
  <c r="E241" i="529"/>
  <c r="D241" i="529"/>
  <c r="C241" i="529"/>
  <c r="B241" i="529"/>
  <c r="M240" i="529"/>
  <c r="L240" i="529"/>
  <c r="K240" i="529"/>
  <c r="J240" i="529"/>
  <c r="I240" i="529"/>
  <c r="H240" i="529"/>
  <c r="G240" i="529"/>
  <c r="F240" i="529"/>
  <c r="E240" i="529"/>
  <c r="D240" i="529"/>
  <c r="C240" i="529"/>
  <c r="B240" i="529"/>
  <c r="M239" i="529"/>
  <c r="L239" i="529"/>
  <c r="K239" i="529"/>
  <c r="J239" i="529"/>
  <c r="I239" i="529"/>
  <c r="H239" i="529"/>
  <c r="G239" i="529"/>
  <c r="F239" i="529"/>
  <c r="E239" i="529"/>
  <c r="D239" i="529"/>
  <c r="C239" i="529"/>
  <c r="B239" i="529"/>
  <c r="M238" i="529"/>
  <c r="L238" i="529"/>
  <c r="K238" i="529"/>
  <c r="J238" i="529"/>
  <c r="I238" i="529"/>
  <c r="H238" i="529"/>
  <c r="G238" i="529"/>
  <c r="F238" i="529"/>
  <c r="E238" i="529"/>
  <c r="D238" i="529"/>
  <c r="C238" i="529"/>
  <c r="B238" i="529"/>
  <c r="M237" i="529"/>
  <c r="L237" i="529"/>
  <c r="K237" i="529"/>
  <c r="J237" i="529"/>
  <c r="I237" i="529"/>
  <c r="H237" i="529"/>
  <c r="G237" i="529"/>
  <c r="F237" i="529"/>
  <c r="E237" i="529"/>
  <c r="D237" i="529"/>
  <c r="C237" i="529"/>
  <c r="B237" i="529"/>
  <c r="M236" i="529"/>
  <c r="L236" i="529"/>
  <c r="K236" i="529"/>
  <c r="J236" i="529"/>
  <c r="I236" i="529"/>
  <c r="H236" i="529"/>
  <c r="G236" i="529"/>
  <c r="F236" i="529"/>
  <c r="E236" i="529"/>
  <c r="D236" i="529"/>
  <c r="C236" i="529"/>
  <c r="B236" i="529"/>
  <c r="M235" i="529"/>
  <c r="L235" i="529"/>
  <c r="K235" i="529"/>
  <c r="J235" i="529"/>
  <c r="I235" i="529"/>
  <c r="H235" i="529"/>
  <c r="G235" i="529"/>
  <c r="F235" i="529"/>
  <c r="E235" i="529"/>
  <c r="D235" i="529"/>
  <c r="C235" i="529"/>
  <c r="B235" i="529"/>
  <c r="M234" i="529"/>
  <c r="L234" i="529"/>
  <c r="K234" i="529"/>
  <c r="J234" i="529"/>
  <c r="I234" i="529"/>
  <c r="H234" i="529"/>
  <c r="G234" i="529"/>
  <c r="F234" i="529"/>
  <c r="E234" i="529"/>
  <c r="D234" i="529"/>
  <c r="C234" i="529"/>
  <c r="B234" i="529"/>
  <c r="M233" i="529"/>
  <c r="L233" i="529"/>
  <c r="K233" i="529"/>
  <c r="J233" i="529"/>
  <c r="I233" i="529"/>
  <c r="H233" i="529"/>
  <c r="G233" i="529"/>
  <c r="F233" i="529"/>
  <c r="E233" i="529"/>
  <c r="D233" i="529"/>
  <c r="C233" i="529"/>
  <c r="B233" i="529"/>
  <c r="M232" i="529"/>
  <c r="L232" i="529"/>
  <c r="K232" i="529"/>
  <c r="J232" i="529"/>
  <c r="I232" i="529"/>
  <c r="H232" i="529"/>
  <c r="G232" i="529"/>
  <c r="F232" i="529"/>
  <c r="E232" i="529"/>
  <c r="D232" i="529"/>
  <c r="C232" i="529"/>
  <c r="B232" i="529"/>
  <c r="M231" i="529"/>
  <c r="L231" i="529"/>
  <c r="K231" i="529"/>
  <c r="J231" i="529"/>
  <c r="I231" i="529"/>
  <c r="H231" i="529"/>
  <c r="G231" i="529"/>
  <c r="F231" i="529"/>
  <c r="E231" i="529"/>
  <c r="D231" i="529"/>
  <c r="C231" i="529"/>
  <c r="B231" i="529"/>
  <c r="M230" i="529"/>
  <c r="L230" i="529"/>
  <c r="K230" i="529"/>
  <c r="J230" i="529"/>
  <c r="I230" i="529"/>
  <c r="H230" i="529"/>
  <c r="G230" i="529"/>
  <c r="F230" i="529"/>
  <c r="E230" i="529"/>
  <c r="D230" i="529"/>
  <c r="C230" i="529"/>
  <c r="B230" i="529"/>
  <c r="M229" i="529"/>
  <c r="L229" i="529"/>
  <c r="K229" i="529"/>
  <c r="J229" i="529"/>
  <c r="I229" i="529"/>
  <c r="H229" i="529"/>
  <c r="G229" i="529"/>
  <c r="F229" i="529"/>
  <c r="E229" i="529"/>
  <c r="D229" i="529"/>
  <c r="C229" i="529"/>
  <c r="B229" i="529"/>
  <c r="M228" i="529"/>
  <c r="L228" i="529"/>
  <c r="K228" i="529"/>
  <c r="J228" i="529"/>
  <c r="I228" i="529"/>
  <c r="H228" i="529"/>
  <c r="G228" i="529"/>
  <c r="F228" i="529"/>
  <c r="E228" i="529"/>
  <c r="D228" i="529"/>
  <c r="C228" i="529"/>
  <c r="B228" i="529"/>
  <c r="M227" i="529"/>
  <c r="L227" i="529"/>
  <c r="K227" i="529"/>
  <c r="J227" i="529"/>
  <c r="I227" i="529"/>
  <c r="H227" i="529"/>
  <c r="G227" i="529"/>
  <c r="F227" i="529"/>
  <c r="E227" i="529"/>
  <c r="D227" i="529"/>
  <c r="C227" i="529"/>
  <c r="B227" i="529"/>
  <c r="M226" i="529"/>
  <c r="L226" i="529"/>
  <c r="K226" i="529"/>
  <c r="J226" i="529"/>
  <c r="I226" i="529"/>
  <c r="H226" i="529"/>
  <c r="G226" i="529"/>
  <c r="F226" i="529"/>
  <c r="E226" i="529"/>
  <c r="D226" i="529"/>
  <c r="C226" i="529"/>
  <c r="B226" i="529"/>
  <c r="M225" i="529"/>
  <c r="L225" i="529"/>
  <c r="K225" i="529"/>
  <c r="J225" i="529"/>
  <c r="I225" i="529"/>
  <c r="H225" i="529"/>
  <c r="G225" i="529"/>
  <c r="F225" i="529"/>
  <c r="E225" i="529"/>
  <c r="D225" i="529"/>
  <c r="C225" i="529"/>
  <c r="B225" i="529"/>
  <c r="M224" i="529"/>
  <c r="L224" i="529"/>
  <c r="K224" i="529"/>
  <c r="J224" i="529"/>
  <c r="I224" i="529"/>
  <c r="H224" i="529"/>
  <c r="G224" i="529"/>
  <c r="F224" i="529"/>
  <c r="E224" i="529"/>
  <c r="D224" i="529"/>
  <c r="C224" i="529"/>
  <c r="B224" i="529"/>
  <c r="M223" i="529"/>
  <c r="L223" i="529"/>
  <c r="K223" i="529"/>
  <c r="J223" i="529"/>
  <c r="I223" i="529"/>
  <c r="H223" i="529"/>
  <c r="G223" i="529"/>
  <c r="F223" i="529"/>
  <c r="E223" i="529"/>
  <c r="D223" i="529"/>
  <c r="C223" i="529"/>
  <c r="B223" i="529"/>
  <c r="M222" i="529"/>
  <c r="L222" i="529"/>
  <c r="K222" i="529"/>
  <c r="J222" i="529"/>
  <c r="I222" i="529"/>
  <c r="H222" i="529"/>
  <c r="G222" i="529"/>
  <c r="F222" i="529"/>
  <c r="E222" i="529"/>
  <c r="D222" i="529"/>
  <c r="C222" i="529"/>
  <c r="B222" i="529"/>
  <c r="M221" i="529"/>
  <c r="L221" i="529"/>
  <c r="K221" i="529"/>
  <c r="J221" i="529"/>
  <c r="I221" i="529"/>
  <c r="H221" i="529"/>
  <c r="G221" i="529"/>
  <c r="F221" i="529"/>
  <c r="E221" i="529"/>
  <c r="D221" i="529"/>
  <c r="C221" i="529"/>
  <c r="B221" i="529"/>
  <c r="M220" i="529"/>
  <c r="L220" i="529"/>
  <c r="K220" i="529"/>
  <c r="J220" i="529"/>
  <c r="I220" i="529"/>
  <c r="H220" i="529"/>
  <c r="G220" i="529"/>
  <c r="F220" i="529"/>
  <c r="E220" i="529"/>
  <c r="D220" i="529"/>
  <c r="C220" i="529"/>
  <c r="B220" i="529"/>
  <c r="M219" i="529"/>
  <c r="L219" i="529"/>
  <c r="K219" i="529"/>
  <c r="J219" i="529"/>
  <c r="I219" i="529"/>
  <c r="H219" i="529"/>
  <c r="G219" i="529"/>
  <c r="F219" i="529"/>
  <c r="E219" i="529"/>
  <c r="D219" i="529"/>
  <c r="C219" i="529"/>
  <c r="B219" i="529"/>
  <c r="M218" i="529"/>
  <c r="L218" i="529"/>
  <c r="K218" i="529"/>
  <c r="J218" i="529"/>
  <c r="I218" i="529"/>
  <c r="H218" i="529"/>
  <c r="G218" i="529"/>
  <c r="F218" i="529"/>
  <c r="E218" i="529"/>
  <c r="D218" i="529"/>
  <c r="C218" i="529"/>
  <c r="B218" i="529"/>
  <c r="M217" i="529"/>
  <c r="L217" i="529"/>
  <c r="K217" i="529"/>
  <c r="J217" i="529"/>
  <c r="I217" i="529"/>
  <c r="H217" i="529"/>
  <c r="G217" i="529"/>
  <c r="F217" i="529"/>
  <c r="E217" i="529"/>
  <c r="D217" i="529"/>
  <c r="C217" i="529"/>
  <c r="B217" i="529"/>
  <c r="M216" i="529"/>
  <c r="L216" i="529"/>
  <c r="K216" i="529"/>
  <c r="J216" i="529"/>
  <c r="I216" i="529"/>
  <c r="H216" i="529"/>
  <c r="G216" i="529"/>
  <c r="F216" i="529"/>
  <c r="E216" i="529"/>
  <c r="D216" i="529"/>
  <c r="C216" i="529"/>
  <c r="B216" i="529"/>
  <c r="M215" i="529"/>
  <c r="L215" i="529"/>
  <c r="K215" i="529"/>
  <c r="J215" i="529"/>
  <c r="I215" i="529"/>
  <c r="H215" i="529"/>
  <c r="G215" i="529"/>
  <c r="F215" i="529"/>
  <c r="E215" i="529"/>
  <c r="D215" i="529"/>
  <c r="C215" i="529"/>
  <c r="B215" i="529"/>
  <c r="M214" i="529"/>
  <c r="L214" i="529"/>
  <c r="K214" i="529"/>
  <c r="J214" i="529"/>
  <c r="I214" i="529"/>
  <c r="H214" i="529"/>
  <c r="G214" i="529"/>
  <c r="F214" i="529"/>
  <c r="E214" i="529"/>
  <c r="D214" i="529"/>
  <c r="C214" i="529"/>
  <c r="B214" i="529"/>
  <c r="M213" i="529"/>
  <c r="L213" i="529"/>
  <c r="K213" i="529"/>
  <c r="J213" i="529"/>
  <c r="I213" i="529"/>
  <c r="H213" i="529"/>
  <c r="G213" i="529"/>
  <c r="F213" i="529"/>
  <c r="E213" i="529"/>
  <c r="D213" i="529"/>
  <c r="C213" i="529"/>
  <c r="B213" i="529"/>
  <c r="M212" i="529"/>
  <c r="L212" i="529"/>
  <c r="K212" i="529"/>
  <c r="J212" i="529"/>
  <c r="I212" i="529"/>
  <c r="H212" i="529"/>
  <c r="G212" i="529"/>
  <c r="F212" i="529"/>
  <c r="E212" i="529"/>
  <c r="D212" i="529"/>
  <c r="C212" i="529"/>
  <c r="B212" i="529"/>
  <c r="M211" i="529"/>
  <c r="L211" i="529"/>
  <c r="K211" i="529"/>
  <c r="J211" i="529"/>
  <c r="I211" i="529"/>
  <c r="H211" i="529"/>
  <c r="G211" i="529"/>
  <c r="F211" i="529"/>
  <c r="E211" i="529"/>
  <c r="D211" i="529"/>
  <c r="C211" i="529"/>
  <c r="B211" i="529"/>
  <c r="M210" i="529"/>
  <c r="L210" i="529"/>
  <c r="K210" i="529"/>
  <c r="J210" i="529"/>
  <c r="I210" i="529"/>
  <c r="H210" i="529"/>
  <c r="G210" i="529"/>
  <c r="F210" i="529"/>
  <c r="E210" i="529"/>
  <c r="D210" i="529"/>
  <c r="C210" i="529"/>
  <c r="B210" i="529"/>
  <c r="M209" i="529"/>
  <c r="L209" i="529"/>
  <c r="K209" i="529"/>
  <c r="J209" i="529"/>
  <c r="I209" i="529"/>
  <c r="H209" i="529"/>
  <c r="G209" i="529"/>
  <c r="F209" i="529"/>
  <c r="E209" i="529"/>
  <c r="D209" i="529"/>
  <c r="C209" i="529"/>
  <c r="B209" i="529"/>
  <c r="M208" i="529"/>
  <c r="L208" i="529"/>
  <c r="K208" i="529"/>
  <c r="J208" i="529"/>
  <c r="I208" i="529"/>
  <c r="H208" i="529"/>
  <c r="G208" i="529"/>
  <c r="F208" i="529"/>
  <c r="E208" i="529"/>
  <c r="D208" i="529"/>
  <c r="C208" i="529"/>
  <c r="B208" i="529"/>
  <c r="M207" i="529"/>
  <c r="L207" i="529"/>
  <c r="K207" i="529"/>
  <c r="J207" i="529"/>
  <c r="I207" i="529"/>
  <c r="H207" i="529"/>
  <c r="G207" i="529"/>
  <c r="F207" i="529"/>
  <c r="E207" i="529"/>
  <c r="D207" i="529"/>
  <c r="C207" i="529"/>
  <c r="B207" i="529"/>
  <c r="M206" i="529"/>
  <c r="L206" i="529"/>
  <c r="K206" i="529"/>
  <c r="J206" i="529"/>
  <c r="I206" i="529"/>
  <c r="H206" i="529"/>
  <c r="G206" i="529"/>
  <c r="F206" i="529"/>
  <c r="E206" i="529"/>
  <c r="D206" i="529"/>
  <c r="C206" i="529"/>
  <c r="B206" i="529"/>
  <c r="M205" i="529"/>
  <c r="L205" i="529"/>
  <c r="K205" i="529"/>
  <c r="J205" i="529"/>
  <c r="I205" i="529"/>
  <c r="H205" i="529"/>
  <c r="G205" i="529"/>
  <c r="F205" i="529"/>
  <c r="E205" i="529"/>
  <c r="D205" i="529"/>
  <c r="C205" i="529"/>
  <c r="B205" i="529"/>
  <c r="M204" i="529"/>
  <c r="L204" i="529"/>
  <c r="K204" i="529"/>
  <c r="J204" i="529"/>
  <c r="I204" i="529"/>
  <c r="H204" i="529"/>
  <c r="G204" i="529"/>
  <c r="F204" i="529"/>
  <c r="E204" i="529"/>
  <c r="D204" i="529"/>
  <c r="C204" i="529"/>
  <c r="B204" i="529"/>
  <c r="M203" i="529"/>
  <c r="L203" i="529"/>
  <c r="K203" i="529"/>
  <c r="J203" i="529"/>
  <c r="I203" i="529"/>
  <c r="H203" i="529"/>
  <c r="G203" i="529"/>
  <c r="F203" i="529"/>
  <c r="E203" i="529"/>
  <c r="D203" i="529"/>
  <c r="C203" i="529"/>
  <c r="B203" i="529"/>
  <c r="M202" i="529"/>
  <c r="L202" i="529"/>
  <c r="K202" i="529"/>
  <c r="J202" i="529"/>
  <c r="I202" i="529"/>
  <c r="H202" i="529"/>
  <c r="G202" i="529"/>
  <c r="F202" i="529"/>
  <c r="E202" i="529"/>
  <c r="D202" i="529"/>
  <c r="C202" i="529"/>
  <c r="B202" i="529"/>
  <c r="M201" i="529"/>
  <c r="L201" i="529"/>
  <c r="K201" i="529"/>
  <c r="J201" i="529"/>
  <c r="I201" i="529"/>
  <c r="H201" i="529"/>
  <c r="G201" i="529"/>
  <c r="F201" i="529"/>
  <c r="E201" i="529"/>
  <c r="D201" i="529"/>
  <c r="C201" i="529"/>
  <c r="B201" i="529"/>
  <c r="M200" i="529"/>
  <c r="L200" i="529"/>
  <c r="K200" i="529"/>
  <c r="J200" i="529"/>
  <c r="I200" i="529"/>
  <c r="H200" i="529"/>
  <c r="G200" i="529"/>
  <c r="F200" i="529"/>
  <c r="E200" i="529"/>
  <c r="D200" i="529"/>
  <c r="C200" i="529"/>
  <c r="B200" i="529"/>
  <c r="M199" i="529"/>
  <c r="L199" i="529"/>
  <c r="K199" i="529"/>
  <c r="J199" i="529"/>
  <c r="I199" i="529"/>
  <c r="H199" i="529"/>
  <c r="G199" i="529"/>
  <c r="F199" i="529"/>
  <c r="E199" i="529"/>
  <c r="D199" i="529"/>
  <c r="C199" i="529"/>
  <c r="B199" i="529"/>
  <c r="M198" i="529"/>
  <c r="L198" i="529"/>
  <c r="K198" i="529"/>
  <c r="J198" i="529"/>
  <c r="I198" i="529"/>
  <c r="H198" i="529"/>
  <c r="G198" i="529"/>
  <c r="F198" i="529"/>
  <c r="E198" i="529"/>
  <c r="D198" i="529"/>
  <c r="C198" i="529"/>
  <c r="B198" i="529"/>
  <c r="M197" i="529"/>
  <c r="L197" i="529"/>
  <c r="K197" i="529"/>
  <c r="J197" i="529"/>
  <c r="I197" i="529"/>
  <c r="H197" i="529"/>
  <c r="G197" i="529"/>
  <c r="F197" i="529"/>
  <c r="E197" i="529"/>
  <c r="D197" i="529"/>
  <c r="C197" i="529"/>
  <c r="B197" i="529"/>
  <c r="M196" i="529"/>
  <c r="L196" i="529"/>
  <c r="K196" i="529"/>
  <c r="J196" i="529"/>
  <c r="I196" i="529"/>
  <c r="H196" i="529"/>
  <c r="G196" i="529"/>
  <c r="F196" i="529"/>
  <c r="E196" i="529"/>
  <c r="D196" i="529"/>
  <c r="C196" i="529"/>
  <c r="B196" i="529"/>
  <c r="M195" i="529"/>
  <c r="L195" i="529"/>
  <c r="K195" i="529"/>
  <c r="J195" i="529"/>
  <c r="I195" i="529"/>
  <c r="H195" i="529"/>
  <c r="G195" i="529"/>
  <c r="F195" i="529"/>
  <c r="E195" i="529"/>
  <c r="D195" i="529"/>
  <c r="C195" i="529"/>
  <c r="B195" i="529"/>
  <c r="M194" i="529"/>
  <c r="L194" i="529"/>
  <c r="K194" i="529"/>
  <c r="J194" i="529"/>
  <c r="I194" i="529"/>
  <c r="H194" i="529"/>
  <c r="G194" i="529"/>
  <c r="F194" i="529"/>
  <c r="E194" i="529"/>
  <c r="D194" i="529"/>
  <c r="C194" i="529"/>
  <c r="B194" i="529"/>
  <c r="M193" i="529"/>
  <c r="L193" i="529"/>
  <c r="K193" i="529"/>
  <c r="J193" i="529"/>
  <c r="I193" i="529"/>
  <c r="H193" i="529"/>
  <c r="G193" i="529"/>
  <c r="F193" i="529"/>
  <c r="E193" i="529"/>
  <c r="D193" i="529"/>
  <c r="C193" i="529"/>
  <c r="B193" i="529"/>
  <c r="M192" i="529"/>
  <c r="L192" i="529"/>
  <c r="K192" i="529"/>
  <c r="J192" i="529"/>
  <c r="I192" i="529"/>
  <c r="H192" i="529"/>
  <c r="G192" i="529"/>
  <c r="F192" i="529"/>
  <c r="E192" i="529"/>
  <c r="D192" i="529"/>
  <c r="C192" i="529"/>
  <c r="B192" i="529"/>
  <c r="M191" i="529"/>
  <c r="L191" i="529"/>
  <c r="K191" i="529"/>
  <c r="J191" i="529"/>
  <c r="I191" i="529"/>
  <c r="H191" i="529"/>
  <c r="G191" i="529"/>
  <c r="F191" i="529"/>
  <c r="E191" i="529"/>
  <c r="D191" i="529"/>
  <c r="C191" i="529"/>
  <c r="B191" i="529"/>
  <c r="M190" i="529"/>
  <c r="L190" i="529"/>
  <c r="K190" i="529"/>
  <c r="J190" i="529"/>
  <c r="I190" i="529"/>
  <c r="H190" i="529"/>
  <c r="G190" i="529"/>
  <c r="F190" i="529"/>
  <c r="E190" i="529"/>
  <c r="D190" i="529"/>
  <c r="C190" i="529"/>
  <c r="B190" i="529"/>
  <c r="M189" i="529"/>
  <c r="L189" i="529"/>
  <c r="K189" i="529"/>
  <c r="J189" i="529"/>
  <c r="I189" i="529"/>
  <c r="H189" i="529"/>
  <c r="G189" i="529"/>
  <c r="F189" i="529"/>
  <c r="E189" i="529"/>
  <c r="D189" i="529"/>
  <c r="C189" i="529"/>
  <c r="B189" i="529"/>
  <c r="M188" i="529"/>
  <c r="L188" i="529"/>
  <c r="K188" i="529"/>
  <c r="J188" i="529"/>
  <c r="I188" i="529"/>
  <c r="H188" i="529"/>
  <c r="G188" i="529"/>
  <c r="F188" i="529"/>
  <c r="E188" i="529"/>
  <c r="D188" i="529"/>
  <c r="C188" i="529"/>
  <c r="B188" i="529"/>
  <c r="M187" i="529"/>
  <c r="L187" i="529"/>
  <c r="K187" i="529"/>
  <c r="J187" i="529"/>
  <c r="I187" i="529"/>
  <c r="H187" i="529"/>
  <c r="G187" i="529"/>
  <c r="F187" i="529"/>
  <c r="E187" i="529"/>
  <c r="D187" i="529"/>
  <c r="C187" i="529"/>
  <c r="B187" i="529"/>
  <c r="M186" i="529"/>
  <c r="L186" i="529"/>
  <c r="K186" i="529"/>
  <c r="J186" i="529"/>
  <c r="I186" i="529"/>
  <c r="H186" i="529"/>
  <c r="G186" i="529"/>
  <c r="F186" i="529"/>
  <c r="E186" i="529"/>
  <c r="D186" i="529"/>
  <c r="C186" i="529"/>
  <c r="B186" i="529"/>
  <c r="M185" i="529"/>
  <c r="L185" i="529"/>
  <c r="K185" i="529"/>
  <c r="J185" i="529"/>
  <c r="I185" i="529"/>
  <c r="H185" i="529"/>
  <c r="G185" i="529"/>
  <c r="F185" i="529"/>
  <c r="E185" i="529"/>
  <c r="D185" i="529"/>
  <c r="C185" i="529"/>
  <c r="B185" i="529"/>
  <c r="M184" i="529"/>
  <c r="L184" i="529"/>
  <c r="K184" i="529"/>
  <c r="J184" i="529"/>
  <c r="I184" i="529"/>
  <c r="H184" i="529"/>
  <c r="G184" i="529"/>
  <c r="F184" i="529"/>
  <c r="E184" i="529"/>
  <c r="D184" i="529"/>
  <c r="C184" i="529"/>
  <c r="B184" i="529"/>
  <c r="M183" i="529"/>
  <c r="L183" i="529"/>
  <c r="K183" i="529"/>
  <c r="J183" i="529"/>
  <c r="I183" i="529"/>
  <c r="H183" i="529"/>
  <c r="G183" i="529"/>
  <c r="F183" i="529"/>
  <c r="E183" i="529"/>
  <c r="D183" i="529"/>
  <c r="C183" i="529"/>
  <c r="B183" i="529"/>
  <c r="M182" i="529"/>
  <c r="L182" i="529"/>
  <c r="K182" i="529"/>
  <c r="J182" i="529"/>
  <c r="I182" i="529"/>
  <c r="H182" i="529"/>
  <c r="G182" i="529"/>
  <c r="F182" i="529"/>
  <c r="E182" i="529"/>
  <c r="D182" i="529"/>
  <c r="C182" i="529"/>
  <c r="B182" i="529"/>
  <c r="M181" i="529"/>
  <c r="L181" i="529"/>
  <c r="K181" i="529"/>
  <c r="J181" i="529"/>
  <c r="I181" i="529"/>
  <c r="H181" i="529"/>
  <c r="G181" i="529"/>
  <c r="F181" i="529"/>
  <c r="E181" i="529"/>
  <c r="D181" i="529"/>
  <c r="C181" i="529"/>
  <c r="B181" i="529"/>
  <c r="M180" i="529"/>
  <c r="L180" i="529"/>
  <c r="K180" i="529"/>
  <c r="J180" i="529"/>
  <c r="I180" i="529"/>
  <c r="H180" i="529"/>
  <c r="G180" i="529"/>
  <c r="F180" i="529"/>
  <c r="E180" i="529"/>
  <c r="D180" i="529"/>
  <c r="C180" i="529"/>
  <c r="B180" i="529"/>
  <c r="M179" i="529"/>
  <c r="L179" i="529"/>
  <c r="K179" i="529"/>
  <c r="J179" i="529"/>
  <c r="I179" i="529"/>
  <c r="H179" i="529"/>
  <c r="G179" i="529"/>
  <c r="F179" i="529"/>
  <c r="E179" i="529"/>
  <c r="D179" i="529"/>
  <c r="C179" i="529"/>
  <c r="B179" i="529"/>
  <c r="M178" i="529"/>
  <c r="L178" i="529"/>
  <c r="K178" i="529"/>
  <c r="J178" i="529"/>
  <c r="I178" i="529"/>
  <c r="H178" i="529"/>
  <c r="G178" i="529"/>
  <c r="F178" i="529"/>
  <c r="E178" i="529"/>
  <c r="D178" i="529"/>
  <c r="C178" i="529"/>
  <c r="B178" i="529"/>
  <c r="M177" i="529"/>
  <c r="L177" i="529"/>
  <c r="K177" i="529"/>
  <c r="J177" i="529"/>
  <c r="I177" i="529"/>
  <c r="H177" i="529"/>
  <c r="G177" i="529"/>
  <c r="F177" i="529"/>
  <c r="E177" i="529"/>
  <c r="D177" i="529"/>
  <c r="C177" i="529"/>
  <c r="B177" i="529"/>
  <c r="M176" i="529"/>
  <c r="L176" i="529"/>
  <c r="K176" i="529"/>
  <c r="J176" i="529"/>
  <c r="I176" i="529"/>
  <c r="H176" i="529"/>
  <c r="G176" i="529"/>
  <c r="F176" i="529"/>
  <c r="E176" i="529"/>
  <c r="D176" i="529"/>
  <c r="C176" i="529"/>
  <c r="B176" i="529"/>
  <c r="M175" i="529"/>
  <c r="L175" i="529"/>
  <c r="K175" i="529"/>
  <c r="J175" i="529"/>
  <c r="I175" i="529"/>
  <c r="H175" i="529"/>
  <c r="G175" i="529"/>
  <c r="F175" i="529"/>
  <c r="E175" i="529"/>
  <c r="D175" i="529"/>
  <c r="C175" i="529"/>
  <c r="B175" i="529"/>
  <c r="M174" i="529"/>
  <c r="L174" i="529"/>
  <c r="K174" i="529"/>
  <c r="J174" i="529"/>
  <c r="I174" i="529"/>
  <c r="H174" i="529"/>
  <c r="G174" i="529"/>
  <c r="F174" i="529"/>
  <c r="E174" i="529"/>
  <c r="D174" i="529"/>
  <c r="C174" i="529"/>
  <c r="B174" i="529"/>
  <c r="M173" i="529"/>
  <c r="L173" i="529"/>
  <c r="K173" i="529"/>
  <c r="J173" i="529"/>
  <c r="I173" i="529"/>
  <c r="H173" i="529"/>
  <c r="G173" i="529"/>
  <c r="F173" i="529"/>
  <c r="E173" i="529"/>
  <c r="D173" i="529"/>
  <c r="C173" i="529"/>
  <c r="B173" i="529"/>
  <c r="M172" i="529"/>
  <c r="L172" i="529"/>
  <c r="K172" i="529"/>
  <c r="J172" i="529"/>
  <c r="I172" i="529"/>
  <c r="H172" i="529"/>
  <c r="G172" i="529"/>
  <c r="F172" i="529"/>
  <c r="E172" i="529"/>
  <c r="D172" i="529"/>
  <c r="C172" i="529"/>
  <c r="B172" i="529"/>
  <c r="M171" i="529"/>
  <c r="L171" i="529"/>
  <c r="K171" i="529"/>
  <c r="J171" i="529"/>
  <c r="I171" i="529"/>
  <c r="H171" i="529"/>
  <c r="G171" i="529"/>
  <c r="F171" i="529"/>
  <c r="E171" i="529"/>
  <c r="D171" i="529"/>
  <c r="C171" i="529"/>
  <c r="B171" i="529"/>
  <c r="M170" i="529"/>
  <c r="L170" i="529"/>
  <c r="K170" i="529"/>
  <c r="J170" i="529"/>
  <c r="I170" i="529"/>
  <c r="H170" i="529"/>
  <c r="G170" i="529"/>
  <c r="F170" i="529"/>
  <c r="E170" i="529"/>
  <c r="D170" i="529"/>
  <c r="C170" i="529"/>
  <c r="B170" i="529"/>
  <c r="M169" i="529"/>
  <c r="L169" i="529"/>
  <c r="K169" i="529"/>
  <c r="J169" i="529"/>
  <c r="I169" i="529"/>
  <c r="H169" i="529"/>
  <c r="G169" i="529"/>
  <c r="F169" i="529"/>
  <c r="E169" i="529"/>
  <c r="D169" i="529"/>
  <c r="C169" i="529"/>
  <c r="B169" i="529"/>
  <c r="M168" i="529"/>
  <c r="L168" i="529"/>
  <c r="K168" i="529"/>
  <c r="J168" i="529"/>
  <c r="I168" i="529"/>
  <c r="H168" i="529"/>
  <c r="G168" i="529"/>
  <c r="F168" i="529"/>
  <c r="E168" i="529"/>
  <c r="D168" i="529"/>
  <c r="C168" i="529"/>
  <c r="B168" i="529"/>
  <c r="M167" i="529"/>
  <c r="L167" i="529"/>
  <c r="K167" i="529"/>
  <c r="J167" i="529"/>
  <c r="I167" i="529"/>
  <c r="H167" i="529"/>
  <c r="G167" i="529"/>
  <c r="F167" i="529"/>
  <c r="E167" i="529"/>
  <c r="D167" i="529"/>
  <c r="C167" i="529"/>
  <c r="B167" i="529"/>
  <c r="M166" i="529"/>
  <c r="L166" i="529"/>
  <c r="K166" i="529"/>
  <c r="J166" i="529"/>
  <c r="I166" i="529"/>
  <c r="H166" i="529"/>
  <c r="G166" i="529"/>
  <c r="F166" i="529"/>
  <c r="E166" i="529"/>
  <c r="D166" i="529"/>
  <c r="C166" i="529"/>
  <c r="B166" i="529"/>
  <c r="M165" i="529"/>
  <c r="L165" i="529"/>
  <c r="K165" i="529"/>
  <c r="J165" i="529"/>
  <c r="I165" i="529"/>
  <c r="H165" i="529"/>
  <c r="G165" i="529"/>
  <c r="F165" i="529"/>
  <c r="E165" i="529"/>
  <c r="D165" i="529"/>
  <c r="C165" i="529"/>
  <c r="B165" i="529"/>
  <c r="M164" i="529"/>
  <c r="L164" i="529"/>
  <c r="K164" i="529"/>
  <c r="J164" i="529"/>
  <c r="I164" i="529"/>
  <c r="H164" i="529"/>
  <c r="G164" i="529"/>
  <c r="F164" i="529"/>
  <c r="E164" i="529"/>
  <c r="D164" i="529"/>
  <c r="C164" i="529"/>
  <c r="B164" i="529"/>
  <c r="M163" i="529"/>
  <c r="L163" i="529"/>
  <c r="K163" i="529"/>
  <c r="J163" i="529"/>
  <c r="I163" i="529"/>
  <c r="H163" i="529"/>
  <c r="G163" i="529"/>
  <c r="F163" i="529"/>
  <c r="E163" i="529"/>
  <c r="D163" i="529"/>
  <c r="C163" i="529"/>
  <c r="B163" i="529"/>
  <c r="M162" i="529"/>
  <c r="L162" i="529"/>
  <c r="K162" i="529"/>
  <c r="J162" i="529"/>
  <c r="I162" i="529"/>
  <c r="H162" i="529"/>
  <c r="G162" i="529"/>
  <c r="F162" i="529"/>
  <c r="E162" i="529"/>
  <c r="D162" i="529"/>
  <c r="C162" i="529"/>
  <c r="B162" i="529"/>
  <c r="M161" i="529"/>
  <c r="L161" i="529"/>
  <c r="K161" i="529"/>
  <c r="J161" i="529"/>
  <c r="I161" i="529"/>
  <c r="H161" i="529"/>
  <c r="G161" i="529"/>
  <c r="F161" i="529"/>
  <c r="E161" i="529"/>
  <c r="D161" i="529"/>
  <c r="C161" i="529"/>
  <c r="B161" i="529"/>
  <c r="M160" i="529"/>
  <c r="L160" i="529"/>
  <c r="K160" i="529"/>
  <c r="J160" i="529"/>
  <c r="I160" i="529"/>
  <c r="H160" i="529"/>
  <c r="G160" i="529"/>
  <c r="F160" i="529"/>
  <c r="E160" i="529"/>
  <c r="D160" i="529"/>
  <c r="C160" i="529"/>
  <c r="B160" i="529"/>
  <c r="M159" i="529"/>
  <c r="L159" i="529"/>
  <c r="K159" i="529"/>
  <c r="J159" i="529"/>
  <c r="I159" i="529"/>
  <c r="H159" i="529"/>
  <c r="G159" i="529"/>
  <c r="F159" i="529"/>
  <c r="E159" i="529"/>
  <c r="D159" i="529"/>
  <c r="C159" i="529"/>
  <c r="B159" i="529"/>
  <c r="M158" i="529"/>
  <c r="L158" i="529"/>
  <c r="K158" i="529"/>
  <c r="J158" i="529"/>
  <c r="I158" i="529"/>
  <c r="H158" i="529"/>
  <c r="G158" i="529"/>
  <c r="F158" i="529"/>
  <c r="E158" i="529"/>
  <c r="D158" i="529"/>
  <c r="C158" i="529"/>
  <c r="B158" i="529"/>
  <c r="M157" i="529"/>
  <c r="L157" i="529"/>
  <c r="K157" i="529"/>
  <c r="J157" i="529"/>
  <c r="I157" i="529"/>
  <c r="H157" i="529"/>
  <c r="G157" i="529"/>
  <c r="F157" i="529"/>
  <c r="E157" i="529"/>
  <c r="D157" i="529"/>
  <c r="C157" i="529"/>
  <c r="B157" i="529"/>
  <c r="M156" i="529"/>
  <c r="L156" i="529"/>
  <c r="K156" i="529"/>
  <c r="J156" i="529"/>
  <c r="I156" i="529"/>
  <c r="H156" i="529"/>
  <c r="G156" i="529"/>
  <c r="F156" i="529"/>
  <c r="E156" i="529"/>
  <c r="D156" i="529"/>
  <c r="C156" i="529"/>
  <c r="B156" i="529"/>
  <c r="M155" i="529"/>
  <c r="L155" i="529"/>
  <c r="K155" i="529"/>
  <c r="J155" i="529"/>
  <c r="I155" i="529"/>
  <c r="H155" i="529"/>
  <c r="G155" i="529"/>
  <c r="F155" i="529"/>
  <c r="E155" i="529"/>
  <c r="D155" i="529"/>
  <c r="C155" i="529"/>
  <c r="B155" i="529"/>
  <c r="M154" i="529"/>
  <c r="L154" i="529"/>
  <c r="K154" i="529"/>
  <c r="J154" i="529"/>
  <c r="I154" i="529"/>
  <c r="H154" i="529"/>
  <c r="G154" i="529"/>
  <c r="F154" i="529"/>
  <c r="E154" i="529"/>
  <c r="D154" i="529"/>
  <c r="C154" i="529"/>
  <c r="B154" i="529"/>
  <c r="M153" i="529"/>
  <c r="L153" i="529"/>
  <c r="K153" i="529"/>
  <c r="J153" i="529"/>
  <c r="I153" i="529"/>
  <c r="H153" i="529"/>
  <c r="G153" i="529"/>
  <c r="F153" i="529"/>
  <c r="E153" i="529"/>
  <c r="D153" i="529"/>
  <c r="C153" i="529"/>
  <c r="B153" i="529"/>
  <c r="M152" i="529"/>
  <c r="L152" i="529"/>
  <c r="K152" i="529"/>
  <c r="J152" i="529"/>
  <c r="I152" i="529"/>
  <c r="H152" i="529"/>
  <c r="G152" i="529"/>
  <c r="F152" i="529"/>
  <c r="E152" i="529"/>
  <c r="D152" i="529"/>
  <c r="C152" i="529"/>
  <c r="B152" i="529"/>
  <c r="M151" i="529"/>
  <c r="L151" i="529"/>
  <c r="K151" i="529"/>
  <c r="J151" i="529"/>
  <c r="I151" i="529"/>
  <c r="H151" i="529"/>
  <c r="G151" i="529"/>
  <c r="F151" i="529"/>
  <c r="E151" i="529"/>
  <c r="D151" i="529"/>
  <c r="C151" i="529"/>
  <c r="B151" i="529"/>
  <c r="M150" i="529"/>
  <c r="L150" i="529"/>
  <c r="K150" i="529"/>
  <c r="J150" i="529"/>
  <c r="I150" i="529"/>
  <c r="H150" i="529"/>
  <c r="G150" i="529"/>
  <c r="F150" i="529"/>
  <c r="E150" i="529"/>
  <c r="D150" i="529"/>
  <c r="C150" i="529"/>
  <c r="B150" i="529"/>
  <c r="M149" i="529"/>
  <c r="L149" i="529"/>
  <c r="K149" i="529"/>
  <c r="J149" i="529"/>
  <c r="I149" i="529"/>
  <c r="H149" i="529"/>
  <c r="G149" i="529"/>
  <c r="F149" i="529"/>
  <c r="E149" i="529"/>
  <c r="D149" i="529"/>
  <c r="C149" i="529"/>
  <c r="B149" i="529"/>
  <c r="M148" i="529"/>
  <c r="L148" i="529"/>
  <c r="K148" i="529"/>
  <c r="J148" i="529"/>
  <c r="I148" i="529"/>
  <c r="H148" i="529"/>
  <c r="G148" i="529"/>
  <c r="F148" i="529"/>
  <c r="E148" i="529"/>
  <c r="D148" i="529"/>
  <c r="C148" i="529"/>
  <c r="B148" i="529"/>
  <c r="M147" i="529"/>
  <c r="L147" i="529"/>
  <c r="K147" i="529"/>
  <c r="J147" i="529"/>
  <c r="I147" i="529"/>
  <c r="H147" i="529"/>
  <c r="G147" i="529"/>
  <c r="F147" i="529"/>
  <c r="E147" i="529"/>
  <c r="D147" i="529"/>
  <c r="C147" i="529"/>
  <c r="B147" i="529"/>
  <c r="M146" i="529"/>
  <c r="L146" i="529"/>
  <c r="K146" i="529"/>
  <c r="J146" i="529"/>
  <c r="I146" i="529"/>
  <c r="H146" i="529"/>
  <c r="G146" i="529"/>
  <c r="F146" i="529"/>
  <c r="E146" i="529"/>
  <c r="D146" i="529"/>
  <c r="C146" i="529"/>
  <c r="B146" i="529"/>
  <c r="M145" i="529"/>
  <c r="L145" i="529"/>
  <c r="K145" i="529"/>
  <c r="J145" i="529"/>
  <c r="I145" i="529"/>
  <c r="H145" i="529"/>
  <c r="G145" i="529"/>
  <c r="F145" i="529"/>
  <c r="E145" i="529"/>
  <c r="D145" i="529"/>
  <c r="C145" i="529"/>
  <c r="B145" i="529"/>
  <c r="M144" i="529"/>
  <c r="L144" i="529"/>
  <c r="K144" i="529"/>
  <c r="J144" i="529"/>
  <c r="I144" i="529"/>
  <c r="H144" i="529"/>
  <c r="G144" i="529"/>
  <c r="F144" i="529"/>
  <c r="E144" i="529"/>
  <c r="D144" i="529"/>
  <c r="C144" i="529"/>
  <c r="B144" i="529"/>
  <c r="M143" i="529"/>
  <c r="L143" i="529"/>
  <c r="K143" i="529"/>
  <c r="J143" i="529"/>
  <c r="I143" i="529"/>
  <c r="H143" i="529"/>
  <c r="G143" i="529"/>
  <c r="F143" i="529"/>
  <c r="E143" i="529"/>
  <c r="D143" i="529"/>
  <c r="C143" i="529"/>
  <c r="B143" i="529"/>
  <c r="M142" i="529"/>
  <c r="L142" i="529"/>
  <c r="K142" i="529"/>
  <c r="J142" i="529"/>
  <c r="I142" i="529"/>
  <c r="H142" i="529"/>
  <c r="G142" i="529"/>
  <c r="F142" i="529"/>
  <c r="E142" i="529"/>
  <c r="D142" i="529"/>
  <c r="C142" i="529"/>
  <c r="B142" i="529"/>
  <c r="M141" i="529"/>
  <c r="L141" i="529"/>
  <c r="K141" i="529"/>
  <c r="J141" i="529"/>
  <c r="I141" i="529"/>
  <c r="H141" i="529"/>
  <c r="G141" i="529"/>
  <c r="F141" i="529"/>
  <c r="E141" i="529"/>
  <c r="D141" i="529"/>
  <c r="C141" i="529"/>
  <c r="B141" i="529"/>
  <c r="M140" i="529"/>
  <c r="L140" i="529"/>
  <c r="K140" i="529"/>
  <c r="J140" i="529"/>
  <c r="I140" i="529"/>
  <c r="H140" i="529"/>
  <c r="G140" i="529"/>
  <c r="F140" i="529"/>
  <c r="E140" i="529"/>
  <c r="D140" i="529"/>
  <c r="C140" i="529"/>
  <c r="B140" i="529"/>
  <c r="M139" i="529"/>
  <c r="L139" i="529"/>
  <c r="K139" i="529"/>
  <c r="J139" i="529"/>
  <c r="I139" i="529"/>
  <c r="H139" i="529"/>
  <c r="G139" i="529"/>
  <c r="F139" i="529"/>
  <c r="E139" i="529"/>
  <c r="D139" i="529"/>
  <c r="C139" i="529"/>
  <c r="B139" i="529"/>
  <c r="M138" i="529"/>
  <c r="L138" i="529"/>
  <c r="K138" i="529"/>
  <c r="J138" i="529"/>
  <c r="I138" i="529"/>
  <c r="H138" i="529"/>
  <c r="G138" i="529"/>
  <c r="F138" i="529"/>
  <c r="E138" i="529"/>
  <c r="D138" i="529"/>
  <c r="C138" i="529"/>
  <c r="B138" i="529"/>
  <c r="M137" i="529"/>
  <c r="L137" i="529"/>
  <c r="K137" i="529"/>
  <c r="J137" i="529"/>
  <c r="I137" i="529"/>
  <c r="H137" i="529"/>
  <c r="G137" i="529"/>
  <c r="F137" i="529"/>
  <c r="E137" i="529"/>
  <c r="D137" i="529"/>
  <c r="C137" i="529"/>
  <c r="B137" i="529"/>
  <c r="M136" i="529"/>
  <c r="L136" i="529"/>
  <c r="K136" i="529"/>
  <c r="J136" i="529"/>
  <c r="I136" i="529"/>
  <c r="H136" i="529"/>
  <c r="G136" i="529"/>
  <c r="F136" i="529"/>
  <c r="E136" i="529"/>
  <c r="D136" i="529"/>
  <c r="C136" i="529"/>
  <c r="B136" i="529"/>
  <c r="M135" i="529"/>
  <c r="L135" i="529"/>
  <c r="K135" i="529"/>
  <c r="J135" i="529"/>
  <c r="I135" i="529"/>
  <c r="H135" i="529"/>
  <c r="G135" i="529"/>
  <c r="F135" i="529"/>
  <c r="E135" i="529"/>
  <c r="D135" i="529"/>
  <c r="C135" i="529"/>
  <c r="B135" i="529"/>
  <c r="M134" i="529"/>
  <c r="L134" i="529"/>
  <c r="K134" i="529"/>
  <c r="J134" i="529"/>
  <c r="I134" i="529"/>
  <c r="H134" i="529"/>
  <c r="G134" i="529"/>
  <c r="F134" i="529"/>
  <c r="E134" i="529"/>
  <c r="D134" i="529"/>
  <c r="C134" i="529"/>
  <c r="B134" i="529"/>
  <c r="M133" i="529"/>
  <c r="L133" i="529"/>
  <c r="K133" i="529"/>
  <c r="J133" i="529"/>
  <c r="I133" i="529"/>
  <c r="H133" i="529"/>
  <c r="G133" i="529"/>
  <c r="F133" i="529"/>
  <c r="E133" i="529"/>
  <c r="D133" i="529"/>
  <c r="C133" i="529"/>
  <c r="B133" i="529"/>
  <c r="M132" i="529"/>
  <c r="L132" i="529"/>
  <c r="K132" i="529"/>
  <c r="J132" i="529"/>
  <c r="I132" i="529"/>
  <c r="H132" i="529"/>
  <c r="G132" i="529"/>
  <c r="F132" i="529"/>
  <c r="E132" i="529"/>
  <c r="D132" i="529"/>
  <c r="C132" i="529"/>
  <c r="B132" i="529"/>
  <c r="M131" i="529"/>
  <c r="L131" i="529"/>
  <c r="K131" i="529"/>
  <c r="J131" i="529"/>
  <c r="I131" i="529"/>
  <c r="H131" i="529"/>
  <c r="G131" i="529"/>
  <c r="F131" i="529"/>
  <c r="E131" i="529"/>
  <c r="D131" i="529"/>
  <c r="C131" i="529"/>
  <c r="B131" i="529"/>
  <c r="M130" i="529"/>
  <c r="L130" i="529"/>
  <c r="K130" i="529"/>
  <c r="J130" i="529"/>
  <c r="I130" i="529"/>
  <c r="H130" i="529"/>
  <c r="G130" i="529"/>
  <c r="F130" i="529"/>
  <c r="E130" i="529"/>
  <c r="D130" i="529"/>
  <c r="C130" i="529"/>
  <c r="B130" i="529"/>
  <c r="M129" i="529"/>
  <c r="L129" i="529"/>
  <c r="K129" i="529"/>
  <c r="J129" i="529"/>
  <c r="I129" i="529"/>
  <c r="H129" i="529"/>
  <c r="G129" i="529"/>
  <c r="F129" i="529"/>
  <c r="E129" i="529"/>
  <c r="D129" i="529"/>
  <c r="C129" i="529"/>
  <c r="B129" i="529"/>
  <c r="M128" i="529"/>
  <c r="L128" i="529"/>
  <c r="K128" i="529"/>
  <c r="J128" i="529"/>
  <c r="I128" i="529"/>
  <c r="H128" i="529"/>
  <c r="G128" i="529"/>
  <c r="F128" i="529"/>
  <c r="E128" i="529"/>
  <c r="D128" i="529"/>
  <c r="C128" i="529"/>
  <c r="B128" i="529"/>
  <c r="M127" i="529"/>
  <c r="L127" i="529"/>
  <c r="K127" i="529"/>
  <c r="J127" i="529"/>
  <c r="I127" i="529"/>
  <c r="H127" i="529"/>
  <c r="G127" i="529"/>
  <c r="F127" i="529"/>
  <c r="E127" i="529"/>
  <c r="D127" i="529"/>
  <c r="C127" i="529"/>
  <c r="B127" i="529"/>
  <c r="M126" i="529"/>
  <c r="L126" i="529"/>
  <c r="K126" i="529"/>
  <c r="J126" i="529"/>
  <c r="I126" i="529"/>
  <c r="H126" i="529"/>
  <c r="G126" i="529"/>
  <c r="F126" i="529"/>
  <c r="E126" i="529"/>
  <c r="D126" i="529"/>
  <c r="C126" i="529"/>
  <c r="B126" i="529"/>
  <c r="M125" i="529"/>
  <c r="L125" i="529"/>
  <c r="K125" i="529"/>
  <c r="J125" i="529"/>
  <c r="I125" i="529"/>
  <c r="H125" i="529"/>
  <c r="G125" i="529"/>
  <c r="F125" i="529"/>
  <c r="E125" i="529"/>
  <c r="D125" i="529"/>
  <c r="C125" i="529"/>
  <c r="B125" i="529"/>
  <c r="M124" i="529"/>
  <c r="L124" i="529"/>
  <c r="K124" i="529"/>
  <c r="J124" i="529"/>
  <c r="I124" i="529"/>
  <c r="H124" i="529"/>
  <c r="G124" i="529"/>
  <c r="F124" i="529"/>
  <c r="E124" i="529"/>
  <c r="D124" i="529"/>
  <c r="C124" i="529"/>
  <c r="B124" i="529"/>
  <c r="M123" i="529"/>
  <c r="L123" i="529"/>
  <c r="K123" i="529"/>
  <c r="J123" i="529"/>
  <c r="I123" i="529"/>
  <c r="H123" i="529"/>
  <c r="G123" i="529"/>
  <c r="F123" i="529"/>
  <c r="E123" i="529"/>
  <c r="D123" i="529"/>
  <c r="C123" i="529"/>
  <c r="B123" i="529"/>
  <c r="M122" i="529"/>
  <c r="L122" i="529"/>
  <c r="K122" i="529"/>
  <c r="J122" i="529"/>
  <c r="I122" i="529"/>
  <c r="H122" i="529"/>
  <c r="G122" i="529"/>
  <c r="F122" i="529"/>
  <c r="E122" i="529"/>
  <c r="D122" i="529"/>
  <c r="C122" i="529"/>
  <c r="B122" i="529"/>
  <c r="M121" i="529"/>
  <c r="L121" i="529"/>
  <c r="K121" i="529"/>
  <c r="J121" i="529"/>
  <c r="I121" i="529"/>
  <c r="H121" i="529"/>
  <c r="G121" i="529"/>
  <c r="F121" i="529"/>
  <c r="E121" i="529"/>
  <c r="D121" i="529"/>
  <c r="C121" i="529"/>
  <c r="B121" i="529"/>
  <c r="M120" i="529"/>
  <c r="L120" i="529"/>
  <c r="K120" i="529"/>
  <c r="J120" i="529"/>
  <c r="I120" i="529"/>
  <c r="H120" i="529"/>
  <c r="G120" i="529"/>
  <c r="F120" i="529"/>
  <c r="E120" i="529"/>
  <c r="D120" i="529"/>
  <c r="C120" i="529"/>
  <c r="B120" i="529"/>
  <c r="M119" i="529"/>
  <c r="L119" i="529"/>
  <c r="K119" i="529"/>
  <c r="J119" i="529"/>
  <c r="I119" i="529"/>
  <c r="H119" i="529"/>
  <c r="G119" i="529"/>
  <c r="F119" i="529"/>
  <c r="E119" i="529"/>
  <c r="D119" i="529"/>
  <c r="C119" i="529"/>
  <c r="B119" i="529"/>
  <c r="M118" i="529"/>
  <c r="L118" i="529"/>
  <c r="K118" i="529"/>
  <c r="J118" i="529"/>
  <c r="I118" i="529"/>
  <c r="H118" i="529"/>
  <c r="G118" i="529"/>
  <c r="F118" i="529"/>
  <c r="E118" i="529"/>
  <c r="D118" i="529"/>
  <c r="C118" i="529"/>
  <c r="B118" i="529"/>
  <c r="M117" i="529"/>
  <c r="L117" i="529"/>
  <c r="K117" i="529"/>
  <c r="J117" i="529"/>
  <c r="I117" i="529"/>
  <c r="H117" i="529"/>
  <c r="G117" i="529"/>
  <c r="F117" i="529"/>
  <c r="E117" i="529"/>
  <c r="D117" i="529"/>
  <c r="C117" i="529"/>
  <c r="B117" i="529"/>
  <c r="M116" i="529"/>
  <c r="L116" i="529"/>
  <c r="K116" i="529"/>
  <c r="J116" i="529"/>
  <c r="I116" i="529"/>
  <c r="H116" i="529"/>
  <c r="G116" i="529"/>
  <c r="F116" i="529"/>
  <c r="E116" i="529"/>
  <c r="D116" i="529"/>
  <c r="C116" i="529"/>
  <c r="B116" i="529"/>
  <c r="M115" i="529"/>
  <c r="L115" i="529"/>
  <c r="K115" i="529"/>
  <c r="J115" i="529"/>
  <c r="I115" i="529"/>
  <c r="H115" i="529"/>
  <c r="G115" i="529"/>
  <c r="F115" i="529"/>
  <c r="E115" i="529"/>
  <c r="D115" i="529"/>
  <c r="C115" i="529"/>
  <c r="B115" i="529"/>
  <c r="M114" i="529"/>
  <c r="L114" i="529"/>
  <c r="K114" i="529"/>
  <c r="J114" i="529"/>
  <c r="I114" i="529"/>
  <c r="H114" i="529"/>
  <c r="G114" i="529"/>
  <c r="F114" i="529"/>
  <c r="E114" i="529"/>
  <c r="D114" i="529"/>
  <c r="C114" i="529"/>
  <c r="B114" i="529"/>
  <c r="M113" i="529"/>
  <c r="L113" i="529"/>
  <c r="K113" i="529"/>
  <c r="J113" i="529"/>
  <c r="I113" i="529"/>
  <c r="H113" i="529"/>
  <c r="G113" i="529"/>
  <c r="F113" i="529"/>
  <c r="E113" i="529"/>
  <c r="D113" i="529"/>
  <c r="C113" i="529"/>
  <c r="B113" i="529"/>
  <c r="M112" i="529"/>
  <c r="L112" i="529"/>
  <c r="K112" i="529"/>
  <c r="J112" i="529"/>
  <c r="I112" i="529"/>
  <c r="H112" i="529"/>
  <c r="G112" i="529"/>
  <c r="F112" i="529"/>
  <c r="E112" i="529"/>
  <c r="D112" i="529"/>
  <c r="C112" i="529"/>
  <c r="B112" i="529"/>
  <c r="M111" i="529"/>
  <c r="L111" i="529"/>
  <c r="K111" i="529"/>
  <c r="J111" i="529"/>
  <c r="I111" i="529"/>
  <c r="H111" i="529"/>
  <c r="G111" i="529"/>
  <c r="F111" i="529"/>
  <c r="E111" i="529"/>
  <c r="D111" i="529"/>
  <c r="C111" i="529"/>
  <c r="B111" i="529"/>
  <c r="M110" i="529"/>
  <c r="L110" i="529"/>
  <c r="K110" i="529"/>
  <c r="J110" i="529"/>
  <c r="I110" i="529"/>
  <c r="H110" i="529"/>
  <c r="G110" i="529"/>
  <c r="F110" i="529"/>
  <c r="E110" i="529"/>
  <c r="D110" i="529"/>
  <c r="C110" i="529"/>
  <c r="B110" i="529"/>
  <c r="M109" i="529"/>
  <c r="L109" i="529"/>
  <c r="K109" i="529"/>
  <c r="J109" i="529"/>
  <c r="I109" i="529"/>
  <c r="H109" i="529"/>
  <c r="G109" i="529"/>
  <c r="F109" i="529"/>
  <c r="E109" i="529"/>
  <c r="D109" i="529"/>
  <c r="C109" i="529"/>
  <c r="B109" i="529"/>
  <c r="M108" i="529"/>
  <c r="L108" i="529"/>
  <c r="K108" i="529"/>
  <c r="J108" i="529"/>
  <c r="I108" i="529"/>
  <c r="H108" i="529"/>
  <c r="G108" i="529"/>
  <c r="F108" i="529"/>
  <c r="E108" i="529"/>
  <c r="D108" i="529"/>
  <c r="C108" i="529"/>
  <c r="B108" i="529"/>
  <c r="M107" i="529"/>
  <c r="L107" i="529"/>
  <c r="K107" i="529"/>
  <c r="J107" i="529"/>
  <c r="I107" i="529"/>
  <c r="H107" i="529"/>
  <c r="G107" i="529"/>
  <c r="F107" i="529"/>
  <c r="E107" i="529"/>
  <c r="D107" i="529"/>
  <c r="C107" i="529"/>
  <c r="B107" i="529"/>
  <c r="M106" i="529"/>
  <c r="L106" i="529"/>
  <c r="K106" i="529"/>
  <c r="J106" i="529"/>
  <c r="I106" i="529"/>
  <c r="H106" i="529"/>
  <c r="G106" i="529"/>
  <c r="F106" i="529"/>
  <c r="E106" i="529"/>
  <c r="D106" i="529"/>
  <c r="C106" i="529"/>
  <c r="B106" i="529"/>
  <c r="M105" i="529"/>
  <c r="L105" i="529"/>
  <c r="K105" i="529"/>
  <c r="J105" i="529"/>
  <c r="I105" i="529"/>
  <c r="H105" i="529"/>
  <c r="G105" i="529"/>
  <c r="F105" i="529"/>
  <c r="E105" i="529"/>
  <c r="D105" i="529"/>
  <c r="C105" i="529"/>
  <c r="B105" i="529"/>
  <c r="M104" i="529"/>
  <c r="L104" i="529"/>
  <c r="K104" i="529"/>
  <c r="J104" i="529"/>
  <c r="I104" i="529"/>
  <c r="H104" i="529"/>
  <c r="G104" i="529"/>
  <c r="F104" i="529"/>
  <c r="E104" i="529"/>
  <c r="D104" i="529"/>
  <c r="C104" i="529"/>
  <c r="B104" i="529"/>
  <c r="M103" i="529"/>
  <c r="L103" i="529"/>
  <c r="K103" i="529"/>
  <c r="J103" i="529"/>
  <c r="I103" i="529"/>
  <c r="H103" i="529"/>
  <c r="G103" i="529"/>
  <c r="F103" i="529"/>
  <c r="E103" i="529"/>
  <c r="D103" i="529"/>
  <c r="C103" i="529"/>
  <c r="B103" i="529"/>
  <c r="M102" i="529"/>
  <c r="L102" i="529"/>
  <c r="K102" i="529"/>
  <c r="J102" i="529"/>
  <c r="I102" i="529"/>
  <c r="H102" i="529"/>
  <c r="G102" i="529"/>
  <c r="F102" i="529"/>
  <c r="E102" i="529"/>
  <c r="D102" i="529"/>
  <c r="C102" i="529"/>
  <c r="B102" i="529"/>
  <c r="M101" i="529"/>
  <c r="L101" i="529"/>
  <c r="K101" i="529"/>
  <c r="J101" i="529"/>
  <c r="I101" i="529"/>
  <c r="H101" i="529"/>
  <c r="G101" i="529"/>
  <c r="F101" i="529"/>
  <c r="E101" i="529"/>
  <c r="D101" i="529"/>
  <c r="C101" i="529"/>
  <c r="B101" i="529"/>
  <c r="M100" i="529"/>
  <c r="L100" i="529"/>
  <c r="K100" i="529"/>
  <c r="J100" i="529"/>
  <c r="I100" i="529"/>
  <c r="H100" i="529"/>
  <c r="G100" i="529"/>
  <c r="F100" i="529"/>
  <c r="E100" i="529"/>
  <c r="D100" i="529"/>
  <c r="C100" i="529"/>
  <c r="B100" i="529"/>
  <c r="M99" i="529"/>
  <c r="L99" i="529"/>
  <c r="K99" i="529"/>
  <c r="J99" i="529"/>
  <c r="I99" i="529"/>
  <c r="H99" i="529"/>
  <c r="G99" i="529"/>
  <c r="F99" i="529"/>
  <c r="E99" i="529"/>
  <c r="D99" i="529"/>
  <c r="C99" i="529"/>
  <c r="B99" i="529"/>
  <c r="M98" i="529"/>
  <c r="L98" i="529"/>
  <c r="K98" i="529"/>
  <c r="J98" i="529"/>
  <c r="I98" i="529"/>
  <c r="H98" i="529"/>
  <c r="G98" i="529"/>
  <c r="F98" i="529"/>
  <c r="E98" i="529"/>
  <c r="D98" i="529"/>
  <c r="C98" i="529"/>
  <c r="B98" i="529"/>
  <c r="M97" i="529"/>
  <c r="L97" i="529"/>
  <c r="K97" i="529"/>
  <c r="J97" i="529"/>
  <c r="I97" i="529"/>
  <c r="H97" i="529"/>
  <c r="G97" i="529"/>
  <c r="F97" i="529"/>
  <c r="E97" i="529"/>
  <c r="D97" i="529"/>
  <c r="C97" i="529"/>
  <c r="B97" i="529"/>
  <c r="M96" i="529"/>
  <c r="L96" i="529"/>
  <c r="K96" i="529"/>
  <c r="J96" i="529"/>
  <c r="I96" i="529"/>
  <c r="H96" i="529"/>
  <c r="G96" i="529"/>
  <c r="F96" i="529"/>
  <c r="E96" i="529"/>
  <c r="D96" i="529"/>
  <c r="C96" i="529"/>
  <c r="B96" i="529"/>
  <c r="M95" i="529"/>
  <c r="L95" i="529"/>
  <c r="K95" i="529"/>
  <c r="J95" i="529"/>
  <c r="I95" i="529"/>
  <c r="H95" i="529"/>
  <c r="G95" i="529"/>
  <c r="F95" i="529"/>
  <c r="E95" i="529"/>
  <c r="D95" i="529"/>
  <c r="C95" i="529"/>
  <c r="B95" i="529"/>
  <c r="M94" i="529"/>
  <c r="L94" i="529"/>
  <c r="K94" i="529"/>
  <c r="J94" i="529"/>
  <c r="I94" i="529"/>
  <c r="H94" i="529"/>
  <c r="G94" i="529"/>
  <c r="F94" i="529"/>
  <c r="E94" i="529"/>
  <c r="D94" i="529"/>
  <c r="C94" i="529"/>
  <c r="B94" i="529"/>
  <c r="M93" i="529"/>
  <c r="L93" i="529"/>
  <c r="K93" i="529"/>
  <c r="J93" i="529"/>
  <c r="I93" i="529"/>
  <c r="H93" i="529"/>
  <c r="G93" i="529"/>
  <c r="F93" i="529"/>
  <c r="E93" i="529"/>
  <c r="D93" i="529"/>
  <c r="C93" i="529"/>
  <c r="B93" i="529"/>
  <c r="M92" i="529"/>
  <c r="L92" i="529"/>
  <c r="K92" i="529"/>
  <c r="J92" i="529"/>
  <c r="I92" i="529"/>
  <c r="H92" i="529"/>
  <c r="G92" i="529"/>
  <c r="F92" i="529"/>
  <c r="E92" i="529"/>
  <c r="D92" i="529"/>
  <c r="C92" i="529"/>
  <c r="B92" i="529"/>
  <c r="M91" i="529"/>
  <c r="L91" i="529"/>
  <c r="K91" i="529"/>
  <c r="J91" i="529"/>
  <c r="I91" i="529"/>
  <c r="H91" i="529"/>
  <c r="G91" i="529"/>
  <c r="F91" i="529"/>
  <c r="E91" i="529"/>
  <c r="D91" i="529"/>
  <c r="C91" i="529"/>
  <c r="B91" i="529"/>
  <c r="M90" i="529"/>
  <c r="L90" i="529"/>
  <c r="K90" i="529"/>
  <c r="J90" i="529"/>
  <c r="I90" i="529"/>
  <c r="H90" i="529"/>
  <c r="G90" i="529"/>
  <c r="F90" i="529"/>
  <c r="E90" i="529"/>
  <c r="D90" i="529"/>
  <c r="C90" i="529"/>
  <c r="B90" i="529"/>
  <c r="M89" i="529"/>
  <c r="L89" i="529"/>
  <c r="K89" i="529"/>
  <c r="J89" i="529"/>
  <c r="I89" i="529"/>
  <c r="H89" i="529"/>
  <c r="G89" i="529"/>
  <c r="F89" i="529"/>
  <c r="E89" i="529"/>
  <c r="D89" i="529"/>
  <c r="C89" i="529"/>
  <c r="B89" i="529"/>
  <c r="M88" i="529"/>
  <c r="L88" i="529"/>
  <c r="K88" i="529"/>
  <c r="J88" i="529"/>
  <c r="I88" i="529"/>
  <c r="H88" i="529"/>
  <c r="G88" i="529"/>
  <c r="F88" i="529"/>
  <c r="E88" i="529"/>
  <c r="D88" i="529"/>
  <c r="C88" i="529"/>
  <c r="B88" i="529"/>
  <c r="M87" i="529"/>
  <c r="L87" i="529"/>
  <c r="K87" i="529"/>
  <c r="J87" i="529"/>
  <c r="I87" i="529"/>
  <c r="H87" i="529"/>
  <c r="G87" i="529"/>
  <c r="F87" i="529"/>
  <c r="E87" i="529"/>
  <c r="D87" i="529"/>
  <c r="C87" i="529"/>
  <c r="B87" i="529"/>
  <c r="M86" i="529"/>
  <c r="L86" i="529"/>
  <c r="K86" i="529"/>
  <c r="J86" i="529"/>
  <c r="I86" i="529"/>
  <c r="H86" i="529"/>
  <c r="G86" i="529"/>
  <c r="F86" i="529"/>
  <c r="E86" i="529"/>
  <c r="D86" i="529"/>
  <c r="C86" i="529"/>
  <c r="B86" i="529"/>
  <c r="M85" i="529"/>
  <c r="L85" i="529"/>
  <c r="K85" i="529"/>
  <c r="J85" i="529"/>
  <c r="I85" i="529"/>
  <c r="H85" i="529"/>
  <c r="G85" i="529"/>
  <c r="F85" i="529"/>
  <c r="E85" i="529"/>
  <c r="D85" i="529"/>
  <c r="C85" i="529"/>
  <c r="B85" i="529"/>
  <c r="M84" i="529"/>
  <c r="L84" i="529"/>
  <c r="K84" i="529"/>
  <c r="J84" i="529"/>
  <c r="I84" i="529"/>
  <c r="H84" i="529"/>
  <c r="G84" i="529"/>
  <c r="F84" i="529"/>
  <c r="E84" i="529"/>
  <c r="D84" i="529"/>
  <c r="C84" i="529"/>
  <c r="B84" i="529"/>
  <c r="M83" i="529"/>
  <c r="L83" i="529"/>
  <c r="K83" i="529"/>
  <c r="J83" i="529"/>
  <c r="I83" i="529"/>
  <c r="H83" i="529"/>
  <c r="G83" i="529"/>
  <c r="F83" i="529"/>
  <c r="E83" i="529"/>
  <c r="D83" i="529"/>
  <c r="C83" i="529"/>
  <c r="B83" i="529"/>
  <c r="M82" i="529"/>
  <c r="L82" i="529"/>
  <c r="K82" i="529"/>
  <c r="J82" i="529"/>
  <c r="I82" i="529"/>
  <c r="H82" i="529"/>
  <c r="G82" i="529"/>
  <c r="F82" i="529"/>
  <c r="E82" i="529"/>
  <c r="D82" i="529"/>
  <c r="C82" i="529"/>
  <c r="B82" i="529"/>
  <c r="M81" i="529"/>
  <c r="L81" i="529"/>
  <c r="K81" i="529"/>
  <c r="J81" i="529"/>
  <c r="I81" i="529"/>
  <c r="H81" i="529"/>
  <c r="G81" i="529"/>
  <c r="F81" i="529"/>
  <c r="E81" i="529"/>
  <c r="D81" i="529"/>
  <c r="C81" i="529"/>
  <c r="B81" i="529"/>
  <c r="M80" i="529"/>
  <c r="L80" i="529"/>
  <c r="K80" i="529"/>
  <c r="J80" i="529"/>
  <c r="I80" i="529"/>
  <c r="H80" i="529"/>
  <c r="G80" i="529"/>
  <c r="F80" i="529"/>
  <c r="E80" i="529"/>
  <c r="D80" i="529"/>
  <c r="C80" i="529"/>
  <c r="B80" i="529"/>
  <c r="M79" i="529"/>
  <c r="L79" i="529"/>
  <c r="K79" i="529"/>
  <c r="J79" i="529"/>
  <c r="I79" i="529"/>
  <c r="H79" i="529"/>
  <c r="G79" i="529"/>
  <c r="F79" i="529"/>
  <c r="E79" i="529"/>
  <c r="D79" i="529"/>
  <c r="C79" i="529"/>
  <c r="B79" i="529"/>
  <c r="M78" i="529"/>
  <c r="L78" i="529"/>
  <c r="K78" i="529"/>
  <c r="J78" i="529"/>
  <c r="I78" i="529"/>
  <c r="H78" i="529"/>
  <c r="G78" i="529"/>
  <c r="F78" i="529"/>
  <c r="E78" i="529"/>
  <c r="D78" i="529"/>
  <c r="C78" i="529"/>
  <c r="B78" i="529"/>
  <c r="M77" i="529"/>
  <c r="L77" i="529"/>
  <c r="K77" i="529"/>
  <c r="J77" i="529"/>
  <c r="I77" i="529"/>
  <c r="H77" i="529"/>
  <c r="G77" i="529"/>
  <c r="F77" i="529"/>
  <c r="E77" i="529"/>
  <c r="D77" i="529"/>
  <c r="C77" i="529"/>
  <c r="B77" i="529"/>
  <c r="M76" i="529"/>
  <c r="L76" i="529"/>
  <c r="K76" i="529"/>
  <c r="J76" i="529"/>
  <c r="I76" i="529"/>
  <c r="H76" i="529"/>
  <c r="G76" i="529"/>
  <c r="F76" i="529"/>
  <c r="E76" i="529"/>
  <c r="D76" i="529"/>
  <c r="C76" i="529"/>
  <c r="B76" i="529"/>
  <c r="M75" i="529"/>
  <c r="L75" i="529"/>
  <c r="K75" i="529"/>
  <c r="J75" i="529"/>
  <c r="I75" i="529"/>
  <c r="H75" i="529"/>
  <c r="G75" i="529"/>
  <c r="F75" i="529"/>
  <c r="E75" i="529"/>
  <c r="D75" i="529"/>
  <c r="C75" i="529"/>
  <c r="B75" i="529"/>
  <c r="M74" i="529"/>
  <c r="L74" i="529"/>
  <c r="K74" i="529"/>
  <c r="J74" i="529"/>
  <c r="I74" i="529"/>
  <c r="H74" i="529"/>
  <c r="G74" i="529"/>
  <c r="F74" i="529"/>
  <c r="E74" i="529"/>
  <c r="D74" i="529"/>
  <c r="C74" i="529"/>
  <c r="B74" i="529"/>
  <c r="M73" i="529"/>
  <c r="L73" i="529"/>
  <c r="K73" i="529"/>
  <c r="J73" i="529"/>
  <c r="I73" i="529"/>
  <c r="H73" i="529"/>
  <c r="G73" i="529"/>
  <c r="F73" i="529"/>
  <c r="E73" i="529"/>
  <c r="D73" i="529"/>
  <c r="C73" i="529"/>
  <c r="B73" i="529"/>
  <c r="M72" i="529"/>
  <c r="L72" i="529"/>
  <c r="K72" i="529"/>
  <c r="J72" i="529"/>
  <c r="I72" i="529"/>
  <c r="H72" i="529"/>
  <c r="G72" i="529"/>
  <c r="F72" i="529"/>
  <c r="E72" i="529"/>
  <c r="D72" i="529"/>
  <c r="C72" i="529"/>
  <c r="B72" i="529"/>
  <c r="M71" i="529"/>
  <c r="L71" i="529"/>
  <c r="K71" i="529"/>
  <c r="J71" i="529"/>
  <c r="I71" i="529"/>
  <c r="H71" i="529"/>
  <c r="G71" i="529"/>
  <c r="F71" i="529"/>
  <c r="E71" i="529"/>
  <c r="D71" i="529"/>
  <c r="C71" i="529"/>
  <c r="B71" i="529"/>
  <c r="M70" i="529"/>
  <c r="L70" i="529"/>
  <c r="K70" i="529"/>
  <c r="J70" i="529"/>
  <c r="I70" i="529"/>
  <c r="H70" i="529"/>
  <c r="G70" i="529"/>
  <c r="F70" i="529"/>
  <c r="E70" i="529"/>
  <c r="D70" i="529"/>
  <c r="C70" i="529"/>
  <c r="B70" i="529"/>
  <c r="M69" i="529"/>
  <c r="L69" i="529"/>
  <c r="K69" i="529"/>
  <c r="J69" i="529"/>
  <c r="I69" i="529"/>
  <c r="H69" i="529"/>
  <c r="G69" i="529"/>
  <c r="F69" i="529"/>
  <c r="E69" i="529"/>
  <c r="D69" i="529"/>
  <c r="C69" i="529"/>
  <c r="B69" i="529"/>
  <c r="M68" i="529"/>
  <c r="L68" i="529"/>
  <c r="K68" i="529"/>
  <c r="J68" i="529"/>
  <c r="I68" i="529"/>
  <c r="H68" i="529"/>
  <c r="G68" i="529"/>
  <c r="F68" i="529"/>
  <c r="E68" i="529"/>
  <c r="D68" i="529"/>
  <c r="C68" i="529"/>
  <c r="B68" i="529"/>
  <c r="M67" i="529"/>
  <c r="L67" i="529"/>
  <c r="K67" i="529"/>
  <c r="J67" i="529"/>
  <c r="I67" i="529"/>
  <c r="H67" i="529"/>
  <c r="G67" i="529"/>
  <c r="F67" i="529"/>
  <c r="E67" i="529"/>
  <c r="D67" i="529"/>
  <c r="C67" i="529"/>
  <c r="B67" i="529"/>
  <c r="M66" i="529"/>
  <c r="L66" i="529"/>
  <c r="K66" i="529"/>
  <c r="J66" i="529"/>
  <c r="I66" i="529"/>
  <c r="H66" i="529"/>
  <c r="G66" i="529"/>
  <c r="F66" i="529"/>
  <c r="E66" i="529"/>
  <c r="D66" i="529"/>
  <c r="C66" i="529"/>
  <c r="B66" i="529"/>
  <c r="M65" i="529"/>
  <c r="L65" i="529"/>
  <c r="K65" i="529"/>
  <c r="J65" i="529"/>
  <c r="I65" i="529"/>
  <c r="H65" i="529"/>
  <c r="G65" i="529"/>
  <c r="F65" i="529"/>
  <c r="E65" i="529"/>
  <c r="D65" i="529"/>
  <c r="C65" i="529"/>
  <c r="B65" i="529"/>
  <c r="M64" i="529"/>
  <c r="L64" i="529"/>
  <c r="K64" i="529"/>
  <c r="J64" i="529"/>
  <c r="I64" i="529"/>
  <c r="H64" i="529"/>
  <c r="G64" i="529"/>
  <c r="F64" i="529"/>
  <c r="E64" i="529"/>
  <c r="D64" i="529"/>
  <c r="C64" i="529"/>
  <c r="B64" i="529"/>
  <c r="M63" i="529"/>
  <c r="L63" i="529"/>
  <c r="K63" i="529"/>
  <c r="J63" i="529"/>
  <c r="I63" i="529"/>
  <c r="H63" i="529"/>
  <c r="G63" i="529"/>
  <c r="F63" i="529"/>
  <c r="E63" i="529"/>
  <c r="D63" i="529"/>
  <c r="C63" i="529"/>
  <c r="B63" i="529"/>
  <c r="M62" i="529"/>
  <c r="L62" i="529"/>
  <c r="K62" i="529"/>
  <c r="J62" i="529"/>
  <c r="I62" i="529"/>
  <c r="H62" i="529"/>
  <c r="G62" i="529"/>
  <c r="F62" i="529"/>
  <c r="E62" i="529"/>
  <c r="D62" i="529"/>
  <c r="C62" i="529"/>
  <c r="B62" i="529"/>
  <c r="M61" i="529"/>
  <c r="L61" i="529"/>
  <c r="K61" i="529"/>
  <c r="J61" i="529"/>
  <c r="I61" i="529"/>
  <c r="H61" i="529"/>
  <c r="G61" i="529"/>
  <c r="F61" i="529"/>
  <c r="E61" i="529"/>
  <c r="D61" i="529"/>
  <c r="C61" i="529"/>
  <c r="B61" i="529"/>
  <c r="M60" i="529"/>
  <c r="L60" i="529"/>
  <c r="K60" i="529"/>
  <c r="J60" i="529"/>
  <c r="I60" i="529"/>
  <c r="H60" i="529"/>
  <c r="G60" i="529"/>
  <c r="F60" i="529"/>
  <c r="E60" i="529"/>
  <c r="D60" i="529"/>
  <c r="C60" i="529"/>
  <c r="B60" i="529"/>
  <c r="M59" i="529"/>
  <c r="L59" i="529"/>
  <c r="K59" i="529"/>
  <c r="J59" i="529"/>
  <c r="I59" i="529"/>
  <c r="H59" i="529"/>
  <c r="G59" i="529"/>
  <c r="F59" i="529"/>
  <c r="E59" i="529"/>
  <c r="D59" i="529"/>
  <c r="C59" i="529"/>
  <c r="B59" i="529"/>
  <c r="M58" i="529"/>
  <c r="L58" i="529"/>
  <c r="K58" i="529"/>
  <c r="J58" i="529"/>
  <c r="I58" i="529"/>
  <c r="H58" i="529"/>
  <c r="G58" i="529"/>
  <c r="F58" i="529"/>
  <c r="E58" i="529"/>
  <c r="D58" i="529"/>
  <c r="C58" i="529"/>
  <c r="B58" i="529"/>
  <c r="M57" i="529"/>
  <c r="L57" i="529"/>
  <c r="K57" i="529"/>
  <c r="J57" i="529"/>
  <c r="I57" i="529"/>
  <c r="H57" i="529"/>
  <c r="G57" i="529"/>
  <c r="F57" i="529"/>
  <c r="E57" i="529"/>
  <c r="D57" i="529"/>
  <c r="C57" i="529"/>
  <c r="B57" i="529"/>
  <c r="M56" i="529"/>
  <c r="L56" i="529"/>
  <c r="K56" i="529"/>
  <c r="J56" i="529"/>
  <c r="I56" i="529"/>
  <c r="H56" i="529"/>
  <c r="G56" i="529"/>
  <c r="F56" i="529"/>
  <c r="E56" i="529"/>
  <c r="D56" i="529"/>
  <c r="C56" i="529"/>
  <c r="B56" i="529"/>
  <c r="M55" i="529"/>
  <c r="L55" i="529"/>
  <c r="K55" i="529"/>
  <c r="J55" i="529"/>
  <c r="I55" i="529"/>
  <c r="H55" i="529"/>
  <c r="G55" i="529"/>
  <c r="F55" i="529"/>
  <c r="E55" i="529"/>
  <c r="D55" i="529"/>
  <c r="C55" i="529"/>
  <c r="B55" i="529"/>
  <c r="M54" i="529"/>
  <c r="L54" i="529"/>
  <c r="K54" i="529"/>
  <c r="J54" i="529"/>
  <c r="I54" i="529"/>
  <c r="H54" i="529"/>
  <c r="G54" i="529"/>
  <c r="F54" i="529"/>
  <c r="E54" i="529"/>
  <c r="D54" i="529"/>
  <c r="C54" i="529"/>
  <c r="B54" i="529"/>
  <c r="M53" i="529"/>
  <c r="L53" i="529"/>
  <c r="K53" i="529"/>
  <c r="J53" i="529"/>
  <c r="I53" i="529"/>
  <c r="H53" i="529"/>
  <c r="G53" i="529"/>
  <c r="F53" i="529"/>
  <c r="E53" i="529"/>
  <c r="D53" i="529"/>
  <c r="C53" i="529"/>
  <c r="B53" i="529"/>
  <c r="M52" i="529"/>
  <c r="L52" i="529"/>
  <c r="K52" i="529"/>
  <c r="J52" i="529"/>
  <c r="I52" i="529"/>
  <c r="H52" i="529"/>
  <c r="G52" i="529"/>
  <c r="F52" i="529"/>
  <c r="E52" i="529"/>
  <c r="D52" i="529"/>
  <c r="C52" i="529"/>
  <c r="B52" i="529"/>
  <c r="M51" i="529"/>
  <c r="L51" i="529"/>
  <c r="K51" i="529"/>
  <c r="J51" i="529"/>
  <c r="I51" i="529"/>
  <c r="H51" i="529"/>
  <c r="G51" i="529"/>
  <c r="F51" i="529"/>
  <c r="E51" i="529"/>
  <c r="D51" i="529"/>
  <c r="C51" i="529"/>
  <c r="B51" i="529"/>
  <c r="M50" i="529"/>
  <c r="L50" i="529"/>
  <c r="K50" i="529"/>
  <c r="J50" i="529"/>
  <c r="I50" i="529"/>
  <c r="H50" i="529"/>
  <c r="G50" i="529"/>
  <c r="F50" i="529"/>
  <c r="E50" i="529"/>
  <c r="D50" i="529"/>
  <c r="C50" i="529"/>
  <c r="B50" i="529"/>
  <c r="M49" i="529"/>
  <c r="L49" i="529"/>
  <c r="K49" i="529"/>
  <c r="J49" i="529"/>
  <c r="I49" i="529"/>
  <c r="H49" i="529"/>
  <c r="G49" i="529"/>
  <c r="F49" i="529"/>
  <c r="E49" i="529"/>
  <c r="D49" i="529"/>
  <c r="C49" i="529"/>
  <c r="B49" i="529"/>
  <c r="M48" i="529"/>
  <c r="L48" i="529"/>
  <c r="K48" i="529"/>
  <c r="J48" i="529"/>
  <c r="I48" i="529"/>
  <c r="H48" i="529"/>
  <c r="G48" i="529"/>
  <c r="F48" i="529"/>
  <c r="E48" i="529"/>
  <c r="D48" i="529"/>
  <c r="C48" i="529"/>
  <c r="B48" i="529"/>
  <c r="M47" i="529"/>
  <c r="L47" i="529"/>
  <c r="K47" i="529"/>
  <c r="J47" i="529"/>
  <c r="I47" i="529"/>
  <c r="H47" i="529"/>
  <c r="G47" i="529"/>
  <c r="F47" i="529"/>
  <c r="E47" i="529"/>
  <c r="D47" i="529"/>
  <c r="C47" i="529"/>
  <c r="B47" i="529"/>
  <c r="M46" i="529"/>
  <c r="L46" i="529"/>
  <c r="K46" i="529"/>
  <c r="J46" i="529"/>
  <c r="I46" i="529"/>
  <c r="H46" i="529"/>
  <c r="G46" i="529"/>
  <c r="F46" i="529"/>
  <c r="E46" i="529"/>
  <c r="D46" i="529"/>
  <c r="C46" i="529"/>
  <c r="B46" i="529"/>
  <c r="M45" i="529"/>
  <c r="L45" i="529"/>
  <c r="K45" i="529"/>
  <c r="J45" i="529"/>
  <c r="I45" i="529"/>
  <c r="H45" i="529"/>
  <c r="G45" i="529"/>
  <c r="F45" i="529"/>
  <c r="E45" i="529"/>
  <c r="D45" i="529"/>
  <c r="C45" i="529"/>
  <c r="B45" i="529"/>
  <c r="M44" i="529"/>
  <c r="L44" i="529"/>
  <c r="K44" i="529"/>
  <c r="J44" i="529"/>
  <c r="I44" i="529"/>
  <c r="H44" i="529"/>
  <c r="G44" i="529"/>
  <c r="F44" i="529"/>
  <c r="E44" i="529"/>
  <c r="D44" i="529"/>
  <c r="C44" i="529"/>
  <c r="B44" i="529"/>
  <c r="M43" i="529"/>
  <c r="L43" i="529"/>
  <c r="K43" i="529"/>
  <c r="J43" i="529"/>
  <c r="I43" i="529"/>
  <c r="H43" i="529"/>
  <c r="G43" i="529"/>
  <c r="F43" i="529"/>
  <c r="E43" i="529"/>
  <c r="D43" i="529"/>
  <c r="C43" i="529"/>
  <c r="B43" i="529"/>
  <c r="M42" i="529"/>
  <c r="L42" i="529"/>
  <c r="K42" i="529"/>
  <c r="J42" i="529"/>
  <c r="I42" i="529"/>
  <c r="H42" i="529"/>
  <c r="G42" i="529"/>
  <c r="F42" i="529"/>
  <c r="E42" i="529"/>
  <c r="D42" i="529"/>
  <c r="C42" i="529"/>
  <c r="B42" i="529"/>
  <c r="M41" i="529"/>
  <c r="L41" i="529"/>
  <c r="K41" i="529"/>
  <c r="J41" i="529"/>
  <c r="I41" i="529"/>
  <c r="H41" i="529"/>
  <c r="G41" i="529"/>
  <c r="F41" i="529"/>
  <c r="E41" i="529"/>
  <c r="D41" i="529"/>
  <c r="C41" i="529"/>
  <c r="B41" i="529"/>
  <c r="M40" i="529"/>
  <c r="L40" i="529"/>
  <c r="K40" i="529"/>
  <c r="J40" i="529"/>
  <c r="I40" i="529"/>
  <c r="H40" i="529"/>
  <c r="G40" i="529"/>
  <c r="F40" i="529"/>
  <c r="E40" i="529"/>
  <c r="D40" i="529"/>
  <c r="C40" i="529"/>
  <c r="B40" i="529"/>
  <c r="M39" i="529"/>
  <c r="L39" i="529"/>
  <c r="K39" i="529"/>
  <c r="J39" i="529"/>
  <c r="I39" i="529"/>
  <c r="H39" i="529"/>
  <c r="G39" i="529"/>
  <c r="F39" i="529"/>
  <c r="E39" i="529"/>
  <c r="D39" i="529"/>
  <c r="C39" i="529"/>
  <c r="B39" i="529"/>
  <c r="M38" i="529"/>
  <c r="L38" i="529"/>
  <c r="K38" i="529"/>
  <c r="J38" i="529"/>
  <c r="I38" i="529"/>
  <c r="H38" i="529"/>
  <c r="G38" i="529"/>
  <c r="F38" i="529"/>
  <c r="E38" i="529"/>
  <c r="D38" i="529"/>
  <c r="C38" i="529"/>
  <c r="B38" i="529"/>
  <c r="M37" i="529"/>
  <c r="L37" i="529"/>
  <c r="K37" i="529"/>
  <c r="J37" i="529"/>
  <c r="I37" i="529"/>
  <c r="H37" i="529"/>
  <c r="G37" i="529"/>
  <c r="F37" i="529"/>
  <c r="E37" i="529"/>
  <c r="D37" i="529"/>
  <c r="C37" i="529"/>
  <c r="B37" i="529"/>
  <c r="M36" i="529"/>
  <c r="L36" i="529"/>
  <c r="K36" i="529"/>
  <c r="J36" i="529"/>
  <c r="I36" i="529"/>
  <c r="H36" i="529"/>
  <c r="G36" i="529"/>
  <c r="F36" i="529"/>
  <c r="E36" i="529"/>
  <c r="D36" i="529"/>
  <c r="C36" i="529"/>
  <c r="B36" i="529"/>
  <c r="M35" i="529"/>
  <c r="L35" i="529"/>
  <c r="K35" i="529"/>
  <c r="J35" i="529"/>
  <c r="I35" i="529"/>
  <c r="H35" i="529"/>
  <c r="G35" i="529"/>
  <c r="F35" i="529"/>
  <c r="E35" i="529"/>
  <c r="D35" i="529"/>
  <c r="C35" i="529"/>
  <c r="B35" i="529"/>
  <c r="M34" i="529"/>
  <c r="L34" i="529"/>
  <c r="K34" i="529"/>
  <c r="J34" i="529"/>
  <c r="I34" i="529"/>
  <c r="H34" i="529"/>
  <c r="G34" i="529"/>
  <c r="F34" i="529"/>
  <c r="E34" i="529"/>
  <c r="D34" i="529"/>
  <c r="C34" i="529"/>
  <c r="B34" i="529"/>
  <c r="M33" i="529"/>
  <c r="L33" i="529"/>
  <c r="K33" i="529"/>
  <c r="J33" i="529"/>
  <c r="I33" i="529"/>
  <c r="H33" i="529"/>
  <c r="G33" i="529"/>
  <c r="F33" i="529"/>
  <c r="E33" i="529"/>
  <c r="D33" i="529"/>
  <c r="C33" i="529"/>
  <c r="B33" i="529"/>
  <c r="M32" i="529"/>
  <c r="L32" i="529"/>
  <c r="K32" i="529"/>
  <c r="J32" i="529"/>
  <c r="I32" i="529"/>
  <c r="H32" i="529"/>
  <c r="G32" i="529"/>
  <c r="F32" i="529"/>
  <c r="E32" i="529"/>
  <c r="D32" i="529"/>
  <c r="C32" i="529"/>
  <c r="B32" i="529"/>
  <c r="M31" i="529"/>
  <c r="L31" i="529"/>
  <c r="K31" i="529"/>
  <c r="J31" i="529"/>
  <c r="I31" i="529"/>
  <c r="H31" i="529"/>
  <c r="G31" i="529"/>
  <c r="F31" i="529"/>
  <c r="E31" i="529"/>
  <c r="D31" i="529"/>
  <c r="C31" i="529"/>
  <c r="B31" i="529"/>
  <c r="M30" i="529"/>
  <c r="L30" i="529"/>
  <c r="K30" i="529"/>
  <c r="J30" i="529"/>
  <c r="I30" i="529"/>
  <c r="H30" i="529"/>
  <c r="G30" i="529"/>
  <c r="F30" i="529"/>
  <c r="E30" i="529"/>
  <c r="D30" i="529"/>
  <c r="C30" i="529"/>
  <c r="B30" i="529"/>
  <c r="M29" i="529"/>
  <c r="L29" i="529"/>
  <c r="K29" i="529"/>
  <c r="J29" i="529"/>
  <c r="I29" i="529"/>
  <c r="H29" i="529"/>
  <c r="G29" i="529"/>
  <c r="F29" i="529"/>
  <c r="E29" i="529"/>
  <c r="D29" i="529"/>
  <c r="C29" i="529"/>
  <c r="B29" i="529"/>
  <c r="M28" i="529"/>
  <c r="L28" i="529"/>
  <c r="K28" i="529"/>
  <c r="J28" i="529"/>
  <c r="I28" i="529"/>
  <c r="H28" i="529"/>
  <c r="G28" i="529"/>
  <c r="F28" i="529"/>
  <c r="E28" i="529"/>
  <c r="D28" i="529"/>
  <c r="C28" i="529"/>
  <c r="B28" i="529"/>
  <c r="M27" i="529"/>
  <c r="L27" i="529"/>
  <c r="K27" i="529"/>
  <c r="J27" i="529"/>
  <c r="I27" i="529"/>
  <c r="H27" i="529"/>
  <c r="G27" i="529"/>
  <c r="F27" i="529"/>
  <c r="E27" i="529"/>
  <c r="D27" i="529"/>
  <c r="C27" i="529"/>
  <c r="B27" i="529"/>
  <c r="M26" i="529"/>
  <c r="L26" i="529"/>
  <c r="K26" i="529"/>
  <c r="J26" i="529"/>
  <c r="I26" i="529"/>
  <c r="H26" i="529"/>
  <c r="G26" i="529"/>
  <c r="F26" i="529"/>
  <c r="E26" i="529"/>
  <c r="D26" i="529"/>
  <c r="C26" i="529"/>
  <c r="B26" i="529"/>
  <c r="M25" i="529"/>
  <c r="L25" i="529"/>
  <c r="K25" i="529"/>
  <c r="J25" i="529"/>
  <c r="I25" i="529"/>
  <c r="H25" i="529"/>
  <c r="G25" i="529"/>
  <c r="F25" i="529"/>
  <c r="E25" i="529"/>
  <c r="D25" i="529"/>
  <c r="C25" i="529"/>
  <c r="B25" i="529"/>
  <c r="M24" i="529"/>
  <c r="L24" i="529"/>
  <c r="K24" i="529"/>
  <c r="J24" i="529"/>
  <c r="I24" i="529"/>
  <c r="H24" i="529"/>
  <c r="G24" i="529"/>
  <c r="F24" i="529"/>
  <c r="E24" i="529"/>
  <c r="D24" i="529"/>
  <c r="C24" i="529"/>
  <c r="B24" i="529"/>
  <c r="M23" i="529"/>
  <c r="L23" i="529"/>
  <c r="K23" i="529"/>
  <c r="J23" i="529"/>
  <c r="I23" i="529"/>
  <c r="H23" i="529"/>
  <c r="G23" i="529"/>
  <c r="F23" i="529"/>
  <c r="E23" i="529"/>
  <c r="D23" i="529"/>
  <c r="C23" i="529"/>
  <c r="B23" i="529"/>
  <c r="M22" i="529"/>
  <c r="L22" i="529"/>
  <c r="K22" i="529"/>
  <c r="J22" i="529"/>
  <c r="I22" i="529"/>
  <c r="H22" i="529"/>
  <c r="G22" i="529"/>
  <c r="F22" i="529"/>
  <c r="E22" i="529"/>
  <c r="D22" i="529"/>
  <c r="C22" i="529"/>
  <c r="B22" i="529"/>
  <c r="M21" i="529"/>
  <c r="L21" i="529"/>
  <c r="K21" i="529"/>
  <c r="J21" i="529"/>
  <c r="I21" i="529"/>
  <c r="H21" i="529"/>
  <c r="G21" i="529"/>
  <c r="F21" i="529"/>
  <c r="E21" i="529"/>
  <c r="D21" i="529"/>
  <c r="C21" i="529"/>
  <c r="B21" i="529"/>
  <c r="M20" i="529"/>
  <c r="L20" i="529"/>
  <c r="K20" i="529"/>
  <c r="J20" i="529"/>
  <c r="I20" i="529"/>
  <c r="H20" i="529"/>
  <c r="G20" i="529"/>
  <c r="F20" i="529"/>
  <c r="E20" i="529"/>
  <c r="D20" i="529"/>
  <c r="C20" i="529"/>
  <c r="B20" i="529"/>
  <c r="M19" i="529"/>
  <c r="L19" i="529"/>
  <c r="K19" i="529"/>
  <c r="J19" i="529"/>
  <c r="I19" i="529"/>
  <c r="H19" i="529"/>
  <c r="G19" i="529"/>
  <c r="F19" i="529"/>
  <c r="E19" i="529"/>
  <c r="D19" i="529"/>
  <c r="C19" i="529"/>
  <c r="B19" i="529"/>
  <c r="M18" i="529"/>
  <c r="L18" i="529"/>
  <c r="K18" i="529"/>
  <c r="J18" i="529"/>
  <c r="I18" i="529"/>
  <c r="H18" i="529"/>
  <c r="G18" i="529"/>
  <c r="F18" i="529"/>
  <c r="E18" i="529"/>
  <c r="D18" i="529"/>
  <c r="C18" i="529"/>
  <c r="B18" i="529"/>
  <c r="M17" i="529"/>
  <c r="L17" i="529"/>
  <c r="K17" i="529"/>
  <c r="J17" i="529"/>
  <c r="I17" i="529"/>
  <c r="H17" i="529"/>
  <c r="G17" i="529"/>
  <c r="F17" i="529"/>
  <c r="E17" i="529"/>
  <c r="D17" i="529"/>
  <c r="C17" i="529"/>
  <c r="B17" i="529"/>
  <c r="M16" i="529"/>
  <c r="L16" i="529"/>
  <c r="K16" i="529"/>
  <c r="J16" i="529"/>
  <c r="I16" i="529"/>
  <c r="H16" i="529"/>
  <c r="G16" i="529"/>
  <c r="F16" i="529"/>
  <c r="E16" i="529"/>
  <c r="D16" i="529"/>
  <c r="C16" i="529"/>
  <c r="B16" i="529"/>
  <c r="M15" i="529"/>
  <c r="L15" i="529"/>
  <c r="K15" i="529"/>
  <c r="J15" i="529"/>
  <c r="I15" i="529"/>
  <c r="H15" i="529"/>
  <c r="G15" i="529"/>
  <c r="F15" i="529"/>
  <c r="E15" i="529"/>
  <c r="D15" i="529"/>
  <c r="C15" i="529"/>
  <c r="B15" i="529"/>
  <c r="M14" i="529"/>
  <c r="L14" i="529"/>
  <c r="K14" i="529"/>
  <c r="J14" i="529"/>
  <c r="I14" i="529"/>
  <c r="H14" i="529"/>
  <c r="G14" i="529"/>
  <c r="F14" i="529"/>
  <c r="E14" i="529"/>
  <c r="D14" i="529"/>
  <c r="C14" i="529"/>
  <c r="B14" i="529"/>
  <c r="M13" i="529"/>
  <c r="L13" i="529"/>
  <c r="K13" i="529"/>
  <c r="J13" i="529"/>
  <c r="I13" i="529"/>
  <c r="H13" i="529"/>
  <c r="G13" i="529"/>
  <c r="F13" i="529"/>
  <c r="E13" i="529"/>
  <c r="D13" i="529"/>
  <c r="C13" i="529"/>
  <c r="B13" i="529"/>
  <c r="M12" i="529"/>
  <c r="L12" i="529"/>
  <c r="K12" i="529"/>
  <c r="J12" i="529"/>
  <c r="I12" i="529"/>
  <c r="H12" i="529"/>
  <c r="G12" i="529"/>
  <c r="F12" i="529"/>
  <c r="E12" i="529"/>
  <c r="D12" i="529"/>
  <c r="C12" i="529"/>
  <c r="B12" i="529"/>
  <c r="M11" i="529"/>
  <c r="L11" i="529"/>
  <c r="K11" i="529"/>
  <c r="J11" i="529"/>
  <c r="I11" i="529"/>
  <c r="H11" i="529"/>
  <c r="G11" i="529"/>
  <c r="F11" i="529"/>
  <c r="E11" i="529"/>
  <c r="D11" i="529"/>
  <c r="C11" i="529"/>
  <c r="B11" i="529"/>
  <c r="M10" i="529"/>
  <c r="L10" i="529"/>
  <c r="K10" i="529"/>
  <c r="J10" i="529"/>
  <c r="I10" i="529"/>
  <c r="H10" i="529"/>
  <c r="G10" i="529"/>
  <c r="F10" i="529"/>
  <c r="E10" i="529"/>
  <c r="D10" i="529"/>
  <c r="C10" i="529"/>
  <c r="B10" i="529"/>
  <c r="M9" i="529"/>
  <c r="L9" i="529"/>
  <c r="K9" i="529"/>
  <c r="J9" i="529"/>
  <c r="I9" i="529"/>
  <c r="H9" i="529"/>
  <c r="G9" i="529"/>
  <c r="F9" i="529"/>
  <c r="E9" i="529"/>
  <c r="D9" i="529"/>
  <c r="C9" i="529"/>
  <c r="B9" i="529"/>
  <c r="U6" i="529"/>
  <c r="U5" i="529"/>
  <c r="U4" i="529"/>
  <c r="A38" i="607"/>
  <c r="J8" i="608"/>
  <c r="J7" i="608"/>
  <c r="J6" i="608"/>
  <c r="J4" i="608"/>
  <c r="J727" i="147"/>
  <c r="I727" i="147"/>
  <c r="H727" i="147"/>
  <c r="G727" i="147"/>
  <c r="F727" i="147"/>
  <c r="E727" i="147"/>
  <c r="D727" i="147"/>
  <c r="C727" i="147"/>
  <c r="B727" i="147"/>
  <c r="J726" i="147"/>
  <c r="I726" i="147"/>
  <c r="H726" i="147"/>
  <c r="G726" i="147"/>
  <c r="F726" i="147"/>
  <c r="E726" i="147"/>
  <c r="D726" i="147"/>
  <c r="C726" i="147"/>
  <c r="B726" i="147"/>
  <c r="J725" i="147"/>
  <c r="I725" i="147"/>
  <c r="H725" i="147"/>
  <c r="G725" i="147"/>
  <c r="F725" i="147"/>
  <c r="E725" i="147"/>
  <c r="D725" i="147"/>
  <c r="C725" i="147"/>
  <c r="B725" i="147"/>
  <c r="J724" i="147"/>
  <c r="I724" i="147"/>
  <c r="H724" i="147"/>
  <c r="G724" i="147"/>
  <c r="F724" i="147"/>
  <c r="E724" i="147"/>
  <c r="D724" i="147"/>
  <c r="C724" i="147"/>
  <c r="B724" i="147"/>
  <c r="J723" i="147"/>
  <c r="I723" i="147"/>
  <c r="H723" i="147"/>
  <c r="G723" i="147"/>
  <c r="F723" i="147"/>
  <c r="E723" i="147"/>
  <c r="D723" i="147"/>
  <c r="C723" i="147"/>
  <c r="B723" i="147"/>
  <c r="J722" i="147"/>
  <c r="I722" i="147"/>
  <c r="H722" i="147"/>
  <c r="G722" i="147"/>
  <c r="F722" i="147"/>
  <c r="E722" i="147"/>
  <c r="D722" i="147"/>
  <c r="C722" i="147"/>
  <c r="B722" i="147"/>
  <c r="J721" i="147"/>
  <c r="I721" i="147"/>
  <c r="H721" i="147"/>
  <c r="G721" i="147"/>
  <c r="F721" i="147"/>
  <c r="E721" i="147"/>
  <c r="D721" i="147"/>
  <c r="C721" i="147"/>
  <c r="B721" i="147"/>
  <c r="J720" i="147"/>
  <c r="I720" i="147"/>
  <c r="H720" i="147"/>
  <c r="G720" i="147"/>
  <c r="F720" i="147"/>
  <c r="E720" i="147"/>
  <c r="D720" i="147"/>
  <c r="C720" i="147"/>
  <c r="B720" i="147"/>
  <c r="J719" i="147"/>
  <c r="I719" i="147"/>
  <c r="H719" i="147"/>
  <c r="G719" i="147"/>
  <c r="F719" i="147"/>
  <c r="E719" i="147"/>
  <c r="D719" i="147"/>
  <c r="C719" i="147"/>
  <c r="B719" i="147"/>
  <c r="J718" i="147"/>
  <c r="I718" i="147"/>
  <c r="H718" i="147"/>
  <c r="G718" i="147"/>
  <c r="F718" i="147"/>
  <c r="E718" i="147"/>
  <c r="D718" i="147"/>
  <c r="C718" i="147"/>
  <c r="B718" i="147"/>
  <c r="J717" i="147"/>
  <c r="I717" i="147"/>
  <c r="H717" i="147"/>
  <c r="G717" i="147"/>
  <c r="F717" i="147"/>
  <c r="E717" i="147"/>
  <c r="D717" i="147"/>
  <c r="C717" i="147"/>
  <c r="B717" i="147"/>
  <c r="J716" i="147"/>
  <c r="I716" i="147"/>
  <c r="H716" i="147"/>
  <c r="G716" i="147"/>
  <c r="F716" i="147"/>
  <c r="E716" i="147"/>
  <c r="D716" i="147"/>
  <c r="C716" i="147"/>
  <c r="B716" i="147"/>
  <c r="J715" i="147"/>
  <c r="I715" i="147"/>
  <c r="H715" i="147"/>
  <c r="G715" i="147"/>
  <c r="F715" i="147"/>
  <c r="E715" i="147"/>
  <c r="D715" i="147"/>
  <c r="C715" i="147"/>
  <c r="B715" i="147"/>
  <c r="J714" i="147"/>
  <c r="I714" i="147"/>
  <c r="H714" i="147"/>
  <c r="G714" i="147"/>
  <c r="F714" i="147"/>
  <c r="E714" i="147"/>
  <c r="D714" i="147"/>
  <c r="C714" i="147"/>
  <c r="B714" i="147"/>
  <c r="J713" i="147"/>
  <c r="I713" i="147"/>
  <c r="H713" i="147"/>
  <c r="G713" i="147"/>
  <c r="F713" i="147"/>
  <c r="E713" i="147"/>
  <c r="D713" i="147"/>
  <c r="C713" i="147"/>
  <c r="B713" i="147"/>
  <c r="J712" i="147"/>
  <c r="I712" i="147"/>
  <c r="H712" i="147"/>
  <c r="G712" i="147"/>
  <c r="F712" i="147"/>
  <c r="E712" i="147"/>
  <c r="D712" i="147"/>
  <c r="C712" i="147"/>
  <c r="B712" i="147"/>
  <c r="J711" i="147"/>
  <c r="I711" i="147"/>
  <c r="H711" i="147"/>
  <c r="G711" i="147"/>
  <c r="F711" i="147"/>
  <c r="E711" i="147"/>
  <c r="D711" i="147"/>
  <c r="C711" i="147"/>
  <c r="B711" i="147"/>
  <c r="J710" i="147"/>
  <c r="I710" i="147"/>
  <c r="H710" i="147"/>
  <c r="G710" i="147"/>
  <c r="F710" i="147"/>
  <c r="E710" i="147"/>
  <c r="D710" i="147"/>
  <c r="C710" i="147"/>
  <c r="B710" i="147"/>
  <c r="J709" i="147"/>
  <c r="I709" i="147"/>
  <c r="H709" i="147"/>
  <c r="G709" i="147"/>
  <c r="F709" i="147"/>
  <c r="E709" i="147"/>
  <c r="D709" i="147"/>
  <c r="C709" i="147"/>
  <c r="B709" i="147"/>
  <c r="J708" i="147"/>
  <c r="I708" i="147"/>
  <c r="H708" i="147"/>
  <c r="G708" i="147"/>
  <c r="F708" i="147"/>
  <c r="E708" i="147"/>
  <c r="D708" i="147"/>
  <c r="C708" i="147"/>
  <c r="B708" i="147"/>
  <c r="J707" i="147"/>
  <c r="I707" i="147"/>
  <c r="H707" i="147"/>
  <c r="G707" i="147"/>
  <c r="F707" i="147"/>
  <c r="E707" i="147"/>
  <c r="D707" i="147"/>
  <c r="C707" i="147"/>
  <c r="B707" i="147"/>
  <c r="J706" i="147"/>
  <c r="I706" i="147"/>
  <c r="H706" i="147"/>
  <c r="G706" i="147"/>
  <c r="F706" i="147"/>
  <c r="E706" i="147"/>
  <c r="D706" i="147"/>
  <c r="C706" i="147"/>
  <c r="B706" i="147"/>
  <c r="J705" i="147"/>
  <c r="I705" i="147"/>
  <c r="H705" i="147"/>
  <c r="G705" i="147"/>
  <c r="F705" i="147"/>
  <c r="E705" i="147"/>
  <c r="D705" i="147"/>
  <c r="C705" i="147"/>
  <c r="B705" i="147"/>
  <c r="J704" i="147"/>
  <c r="I704" i="147"/>
  <c r="H704" i="147"/>
  <c r="G704" i="147"/>
  <c r="F704" i="147"/>
  <c r="E704" i="147"/>
  <c r="D704" i="147"/>
  <c r="C704" i="147"/>
  <c r="B704" i="147"/>
  <c r="J703" i="147"/>
  <c r="I703" i="147"/>
  <c r="H703" i="147"/>
  <c r="G703" i="147"/>
  <c r="F703" i="147"/>
  <c r="E703" i="147"/>
  <c r="D703" i="147"/>
  <c r="C703" i="147"/>
  <c r="B703" i="147"/>
  <c r="J702" i="147"/>
  <c r="I702" i="147"/>
  <c r="H702" i="147"/>
  <c r="G702" i="147"/>
  <c r="F702" i="147"/>
  <c r="E702" i="147"/>
  <c r="D702" i="147"/>
  <c r="C702" i="147"/>
  <c r="B702" i="147"/>
  <c r="J701" i="147"/>
  <c r="I701" i="147"/>
  <c r="H701" i="147"/>
  <c r="G701" i="147"/>
  <c r="F701" i="147"/>
  <c r="E701" i="147"/>
  <c r="D701" i="147"/>
  <c r="C701" i="147"/>
  <c r="B701" i="147"/>
  <c r="J700" i="147"/>
  <c r="I700" i="147"/>
  <c r="H700" i="147"/>
  <c r="G700" i="147"/>
  <c r="F700" i="147"/>
  <c r="E700" i="147"/>
  <c r="D700" i="147"/>
  <c r="C700" i="147"/>
  <c r="B700" i="147"/>
  <c r="J699" i="147"/>
  <c r="I699" i="147"/>
  <c r="H699" i="147"/>
  <c r="G699" i="147"/>
  <c r="F699" i="147"/>
  <c r="E699" i="147"/>
  <c r="D699" i="147"/>
  <c r="C699" i="147"/>
  <c r="B699" i="147"/>
  <c r="J698" i="147"/>
  <c r="I698" i="147"/>
  <c r="H698" i="147"/>
  <c r="G698" i="147"/>
  <c r="F698" i="147"/>
  <c r="E698" i="147"/>
  <c r="D698" i="147"/>
  <c r="C698" i="147"/>
  <c r="B698" i="147"/>
  <c r="J697" i="147"/>
  <c r="I697" i="147"/>
  <c r="H697" i="147"/>
  <c r="G697" i="147"/>
  <c r="F697" i="147"/>
  <c r="E697" i="147"/>
  <c r="D697" i="147"/>
  <c r="C697" i="147"/>
  <c r="B697" i="147"/>
  <c r="J696" i="147"/>
  <c r="I696" i="147"/>
  <c r="H696" i="147"/>
  <c r="G696" i="147"/>
  <c r="F696" i="147"/>
  <c r="E696" i="147"/>
  <c r="D696" i="147"/>
  <c r="C696" i="147"/>
  <c r="B696" i="147"/>
  <c r="J695" i="147"/>
  <c r="I695" i="147"/>
  <c r="H695" i="147"/>
  <c r="G695" i="147"/>
  <c r="F695" i="147"/>
  <c r="E695" i="147"/>
  <c r="D695" i="147"/>
  <c r="C695" i="147"/>
  <c r="B695" i="147"/>
  <c r="J694" i="147"/>
  <c r="I694" i="147"/>
  <c r="H694" i="147"/>
  <c r="G694" i="147"/>
  <c r="F694" i="147"/>
  <c r="E694" i="147"/>
  <c r="D694" i="147"/>
  <c r="C694" i="147"/>
  <c r="B694" i="147"/>
  <c r="J693" i="147"/>
  <c r="I693" i="147"/>
  <c r="H693" i="147"/>
  <c r="G693" i="147"/>
  <c r="F693" i="147"/>
  <c r="E693" i="147"/>
  <c r="D693" i="147"/>
  <c r="C693" i="147"/>
  <c r="B693" i="147"/>
  <c r="J692" i="147"/>
  <c r="I692" i="147"/>
  <c r="H692" i="147"/>
  <c r="G692" i="147"/>
  <c r="F692" i="147"/>
  <c r="E692" i="147"/>
  <c r="D692" i="147"/>
  <c r="C692" i="147"/>
  <c r="B692" i="147"/>
  <c r="J691" i="147"/>
  <c r="I691" i="147"/>
  <c r="H691" i="147"/>
  <c r="G691" i="147"/>
  <c r="F691" i="147"/>
  <c r="E691" i="147"/>
  <c r="D691" i="147"/>
  <c r="C691" i="147"/>
  <c r="B691" i="147"/>
  <c r="J690" i="147"/>
  <c r="I690" i="147"/>
  <c r="H690" i="147"/>
  <c r="G690" i="147"/>
  <c r="F690" i="147"/>
  <c r="E690" i="147"/>
  <c r="D690" i="147"/>
  <c r="C690" i="147"/>
  <c r="B690" i="147"/>
  <c r="J689" i="147"/>
  <c r="I689" i="147"/>
  <c r="H689" i="147"/>
  <c r="G689" i="147"/>
  <c r="F689" i="147"/>
  <c r="E689" i="147"/>
  <c r="D689" i="147"/>
  <c r="C689" i="147"/>
  <c r="B689" i="147"/>
  <c r="J688" i="147"/>
  <c r="I688" i="147"/>
  <c r="H688" i="147"/>
  <c r="G688" i="147"/>
  <c r="F688" i="147"/>
  <c r="E688" i="147"/>
  <c r="D688" i="147"/>
  <c r="C688" i="147"/>
  <c r="B688" i="147"/>
  <c r="J687" i="147"/>
  <c r="I687" i="147"/>
  <c r="H687" i="147"/>
  <c r="G687" i="147"/>
  <c r="F687" i="147"/>
  <c r="E687" i="147"/>
  <c r="D687" i="147"/>
  <c r="C687" i="147"/>
  <c r="B687" i="147"/>
  <c r="J686" i="147"/>
  <c r="I686" i="147"/>
  <c r="H686" i="147"/>
  <c r="G686" i="147"/>
  <c r="F686" i="147"/>
  <c r="E686" i="147"/>
  <c r="D686" i="147"/>
  <c r="C686" i="147"/>
  <c r="B686" i="147"/>
  <c r="J685" i="147"/>
  <c r="I685" i="147"/>
  <c r="H685" i="147"/>
  <c r="G685" i="147"/>
  <c r="F685" i="147"/>
  <c r="E685" i="147"/>
  <c r="D685" i="147"/>
  <c r="C685" i="147"/>
  <c r="B685" i="147"/>
  <c r="J684" i="147"/>
  <c r="I684" i="147"/>
  <c r="H684" i="147"/>
  <c r="G684" i="147"/>
  <c r="F684" i="147"/>
  <c r="E684" i="147"/>
  <c r="D684" i="147"/>
  <c r="C684" i="147"/>
  <c r="B684" i="147"/>
  <c r="J683" i="147"/>
  <c r="I683" i="147"/>
  <c r="H683" i="147"/>
  <c r="G683" i="147"/>
  <c r="F683" i="147"/>
  <c r="E683" i="147"/>
  <c r="D683" i="147"/>
  <c r="C683" i="147"/>
  <c r="B683" i="147"/>
  <c r="J682" i="147"/>
  <c r="I682" i="147"/>
  <c r="H682" i="147"/>
  <c r="G682" i="147"/>
  <c r="F682" i="147"/>
  <c r="E682" i="147"/>
  <c r="D682" i="147"/>
  <c r="C682" i="147"/>
  <c r="B682" i="147"/>
  <c r="J681" i="147"/>
  <c r="I681" i="147"/>
  <c r="H681" i="147"/>
  <c r="G681" i="147"/>
  <c r="F681" i="147"/>
  <c r="E681" i="147"/>
  <c r="D681" i="147"/>
  <c r="C681" i="147"/>
  <c r="B681" i="147"/>
  <c r="J680" i="147"/>
  <c r="I680" i="147"/>
  <c r="H680" i="147"/>
  <c r="G680" i="147"/>
  <c r="F680" i="147"/>
  <c r="E680" i="147"/>
  <c r="D680" i="147"/>
  <c r="C680" i="147"/>
  <c r="B680" i="147"/>
  <c r="J679" i="147"/>
  <c r="I679" i="147"/>
  <c r="H679" i="147"/>
  <c r="G679" i="147"/>
  <c r="F679" i="147"/>
  <c r="E679" i="147"/>
  <c r="D679" i="147"/>
  <c r="C679" i="147"/>
  <c r="B679" i="147"/>
  <c r="J678" i="147"/>
  <c r="I678" i="147"/>
  <c r="H678" i="147"/>
  <c r="G678" i="147"/>
  <c r="F678" i="147"/>
  <c r="E678" i="147"/>
  <c r="D678" i="147"/>
  <c r="C678" i="147"/>
  <c r="B678" i="147"/>
  <c r="J677" i="147"/>
  <c r="I677" i="147"/>
  <c r="H677" i="147"/>
  <c r="G677" i="147"/>
  <c r="F677" i="147"/>
  <c r="E677" i="147"/>
  <c r="D677" i="147"/>
  <c r="C677" i="147"/>
  <c r="B677" i="147"/>
  <c r="J676" i="147"/>
  <c r="I676" i="147"/>
  <c r="H676" i="147"/>
  <c r="G676" i="147"/>
  <c r="F676" i="147"/>
  <c r="E676" i="147"/>
  <c r="D676" i="147"/>
  <c r="C676" i="147"/>
  <c r="B676" i="147"/>
  <c r="J675" i="147"/>
  <c r="I675" i="147"/>
  <c r="H675" i="147"/>
  <c r="G675" i="147"/>
  <c r="F675" i="147"/>
  <c r="E675" i="147"/>
  <c r="D675" i="147"/>
  <c r="C675" i="147"/>
  <c r="B675" i="147"/>
  <c r="J674" i="147"/>
  <c r="I674" i="147"/>
  <c r="H674" i="147"/>
  <c r="G674" i="147"/>
  <c r="F674" i="147"/>
  <c r="E674" i="147"/>
  <c r="D674" i="147"/>
  <c r="C674" i="147"/>
  <c r="B674" i="147"/>
  <c r="J673" i="147"/>
  <c r="I673" i="147"/>
  <c r="H673" i="147"/>
  <c r="G673" i="147"/>
  <c r="F673" i="147"/>
  <c r="E673" i="147"/>
  <c r="D673" i="147"/>
  <c r="C673" i="147"/>
  <c r="B673" i="147"/>
  <c r="J672" i="147"/>
  <c r="I672" i="147"/>
  <c r="H672" i="147"/>
  <c r="G672" i="147"/>
  <c r="F672" i="147"/>
  <c r="E672" i="147"/>
  <c r="D672" i="147"/>
  <c r="C672" i="147"/>
  <c r="B672" i="147"/>
  <c r="J671" i="147"/>
  <c r="I671" i="147"/>
  <c r="H671" i="147"/>
  <c r="G671" i="147"/>
  <c r="F671" i="147"/>
  <c r="E671" i="147"/>
  <c r="D671" i="147"/>
  <c r="C671" i="147"/>
  <c r="B671" i="147"/>
  <c r="J670" i="147"/>
  <c r="I670" i="147"/>
  <c r="H670" i="147"/>
  <c r="G670" i="147"/>
  <c r="F670" i="147"/>
  <c r="E670" i="147"/>
  <c r="D670" i="147"/>
  <c r="C670" i="147"/>
  <c r="B670" i="147"/>
  <c r="J669" i="147"/>
  <c r="I669" i="147"/>
  <c r="H669" i="147"/>
  <c r="G669" i="147"/>
  <c r="F669" i="147"/>
  <c r="E669" i="147"/>
  <c r="D669" i="147"/>
  <c r="C669" i="147"/>
  <c r="B669" i="147"/>
  <c r="J668" i="147"/>
  <c r="I668" i="147"/>
  <c r="H668" i="147"/>
  <c r="G668" i="147"/>
  <c r="F668" i="147"/>
  <c r="E668" i="147"/>
  <c r="D668" i="147"/>
  <c r="C668" i="147"/>
  <c r="B668" i="147"/>
  <c r="J667" i="147"/>
  <c r="I667" i="147"/>
  <c r="H667" i="147"/>
  <c r="G667" i="147"/>
  <c r="F667" i="147"/>
  <c r="E667" i="147"/>
  <c r="D667" i="147"/>
  <c r="C667" i="147"/>
  <c r="B667" i="147"/>
  <c r="J666" i="147"/>
  <c r="I666" i="147"/>
  <c r="H666" i="147"/>
  <c r="G666" i="147"/>
  <c r="F666" i="147"/>
  <c r="E666" i="147"/>
  <c r="D666" i="147"/>
  <c r="C666" i="147"/>
  <c r="B666" i="147"/>
  <c r="J665" i="147"/>
  <c r="I665" i="147"/>
  <c r="H665" i="147"/>
  <c r="G665" i="147"/>
  <c r="F665" i="147"/>
  <c r="E665" i="147"/>
  <c r="D665" i="147"/>
  <c r="C665" i="147"/>
  <c r="B665" i="147"/>
  <c r="J664" i="147"/>
  <c r="I664" i="147"/>
  <c r="H664" i="147"/>
  <c r="G664" i="147"/>
  <c r="F664" i="147"/>
  <c r="E664" i="147"/>
  <c r="D664" i="147"/>
  <c r="C664" i="147"/>
  <c r="B664" i="147"/>
  <c r="J663" i="147"/>
  <c r="I663" i="147"/>
  <c r="H663" i="147"/>
  <c r="G663" i="147"/>
  <c r="F663" i="147"/>
  <c r="E663" i="147"/>
  <c r="D663" i="147"/>
  <c r="C663" i="147"/>
  <c r="B663" i="147"/>
  <c r="J662" i="147"/>
  <c r="I662" i="147"/>
  <c r="H662" i="147"/>
  <c r="G662" i="147"/>
  <c r="F662" i="147"/>
  <c r="E662" i="147"/>
  <c r="D662" i="147"/>
  <c r="C662" i="147"/>
  <c r="B662" i="147"/>
  <c r="J661" i="147"/>
  <c r="I661" i="147"/>
  <c r="H661" i="147"/>
  <c r="G661" i="147"/>
  <c r="F661" i="147"/>
  <c r="E661" i="147"/>
  <c r="D661" i="147"/>
  <c r="C661" i="147"/>
  <c r="B661" i="147"/>
  <c r="J660" i="147"/>
  <c r="I660" i="147"/>
  <c r="H660" i="147"/>
  <c r="G660" i="147"/>
  <c r="F660" i="147"/>
  <c r="E660" i="147"/>
  <c r="D660" i="147"/>
  <c r="C660" i="147"/>
  <c r="B660" i="147"/>
  <c r="J659" i="147"/>
  <c r="I659" i="147"/>
  <c r="H659" i="147"/>
  <c r="G659" i="147"/>
  <c r="F659" i="147"/>
  <c r="E659" i="147"/>
  <c r="D659" i="147"/>
  <c r="C659" i="147"/>
  <c r="B659" i="147"/>
  <c r="J658" i="147"/>
  <c r="I658" i="147"/>
  <c r="H658" i="147"/>
  <c r="G658" i="147"/>
  <c r="F658" i="147"/>
  <c r="E658" i="147"/>
  <c r="D658" i="147"/>
  <c r="C658" i="147"/>
  <c r="B658" i="147"/>
  <c r="J657" i="147"/>
  <c r="I657" i="147"/>
  <c r="H657" i="147"/>
  <c r="G657" i="147"/>
  <c r="F657" i="147"/>
  <c r="E657" i="147"/>
  <c r="D657" i="147"/>
  <c r="C657" i="147"/>
  <c r="B657" i="147"/>
  <c r="J656" i="147"/>
  <c r="I656" i="147"/>
  <c r="H656" i="147"/>
  <c r="G656" i="147"/>
  <c r="F656" i="147"/>
  <c r="E656" i="147"/>
  <c r="D656" i="147"/>
  <c r="C656" i="147"/>
  <c r="B656" i="147"/>
  <c r="J655" i="147"/>
  <c r="I655" i="147"/>
  <c r="H655" i="147"/>
  <c r="G655" i="147"/>
  <c r="F655" i="147"/>
  <c r="E655" i="147"/>
  <c r="D655" i="147"/>
  <c r="C655" i="147"/>
  <c r="B655" i="147"/>
  <c r="J654" i="147"/>
  <c r="I654" i="147"/>
  <c r="H654" i="147"/>
  <c r="G654" i="147"/>
  <c r="F654" i="147"/>
  <c r="E654" i="147"/>
  <c r="D654" i="147"/>
  <c r="C654" i="147"/>
  <c r="B654" i="147"/>
  <c r="J653" i="147"/>
  <c r="I653" i="147"/>
  <c r="H653" i="147"/>
  <c r="G653" i="147"/>
  <c r="F653" i="147"/>
  <c r="E653" i="147"/>
  <c r="D653" i="147"/>
  <c r="C653" i="147"/>
  <c r="B653" i="147"/>
  <c r="J652" i="147"/>
  <c r="I652" i="147"/>
  <c r="H652" i="147"/>
  <c r="G652" i="147"/>
  <c r="F652" i="147"/>
  <c r="E652" i="147"/>
  <c r="D652" i="147"/>
  <c r="C652" i="147"/>
  <c r="B652" i="147"/>
  <c r="J651" i="147"/>
  <c r="I651" i="147"/>
  <c r="H651" i="147"/>
  <c r="G651" i="147"/>
  <c r="F651" i="147"/>
  <c r="E651" i="147"/>
  <c r="D651" i="147"/>
  <c r="C651" i="147"/>
  <c r="B651" i="147"/>
  <c r="J650" i="147"/>
  <c r="I650" i="147"/>
  <c r="H650" i="147"/>
  <c r="G650" i="147"/>
  <c r="F650" i="147"/>
  <c r="E650" i="147"/>
  <c r="D650" i="147"/>
  <c r="C650" i="147"/>
  <c r="B650" i="147"/>
  <c r="J649" i="147"/>
  <c r="I649" i="147"/>
  <c r="H649" i="147"/>
  <c r="G649" i="147"/>
  <c r="F649" i="147"/>
  <c r="E649" i="147"/>
  <c r="D649" i="147"/>
  <c r="C649" i="147"/>
  <c r="B649" i="147"/>
  <c r="J648" i="147"/>
  <c r="I648" i="147"/>
  <c r="H648" i="147"/>
  <c r="G648" i="147"/>
  <c r="F648" i="147"/>
  <c r="E648" i="147"/>
  <c r="D648" i="147"/>
  <c r="C648" i="147"/>
  <c r="B648" i="147"/>
  <c r="J647" i="147"/>
  <c r="I647" i="147"/>
  <c r="H647" i="147"/>
  <c r="G647" i="147"/>
  <c r="F647" i="147"/>
  <c r="E647" i="147"/>
  <c r="D647" i="147"/>
  <c r="C647" i="147"/>
  <c r="B647" i="147"/>
  <c r="J646" i="147"/>
  <c r="I646" i="147"/>
  <c r="H646" i="147"/>
  <c r="G646" i="147"/>
  <c r="F646" i="147"/>
  <c r="E646" i="147"/>
  <c r="D646" i="147"/>
  <c r="C646" i="147"/>
  <c r="B646" i="147"/>
  <c r="J645" i="147"/>
  <c r="I645" i="147"/>
  <c r="H645" i="147"/>
  <c r="G645" i="147"/>
  <c r="F645" i="147"/>
  <c r="E645" i="147"/>
  <c r="D645" i="147"/>
  <c r="C645" i="147"/>
  <c r="B645" i="147"/>
  <c r="J644" i="147"/>
  <c r="I644" i="147"/>
  <c r="H644" i="147"/>
  <c r="G644" i="147"/>
  <c r="F644" i="147"/>
  <c r="E644" i="147"/>
  <c r="D644" i="147"/>
  <c r="C644" i="147"/>
  <c r="B644" i="147"/>
  <c r="J643" i="147"/>
  <c r="I643" i="147"/>
  <c r="H643" i="147"/>
  <c r="G643" i="147"/>
  <c r="F643" i="147"/>
  <c r="E643" i="147"/>
  <c r="D643" i="147"/>
  <c r="C643" i="147"/>
  <c r="B643" i="147"/>
  <c r="J642" i="147"/>
  <c r="I642" i="147"/>
  <c r="H642" i="147"/>
  <c r="G642" i="147"/>
  <c r="F642" i="147"/>
  <c r="E642" i="147"/>
  <c r="D642" i="147"/>
  <c r="C642" i="147"/>
  <c r="B642" i="147"/>
  <c r="J641" i="147"/>
  <c r="I641" i="147"/>
  <c r="H641" i="147"/>
  <c r="G641" i="147"/>
  <c r="F641" i="147"/>
  <c r="E641" i="147"/>
  <c r="D641" i="147"/>
  <c r="C641" i="147"/>
  <c r="B641" i="147"/>
  <c r="J640" i="147"/>
  <c r="I640" i="147"/>
  <c r="H640" i="147"/>
  <c r="G640" i="147"/>
  <c r="F640" i="147"/>
  <c r="E640" i="147"/>
  <c r="D640" i="147"/>
  <c r="C640" i="147"/>
  <c r="B640" i="147"/>
  <c r="J639" i="147"/>
  <c r="I639" i="147"/>
  <c r="H639" i="147"/>
  <c r="G639" i="147"/>
  <c r="F639" i="147"/>
  <c r="E639" i="147"/>
  <c r="D639" i="147"/>
  <c r="C639" i="147"/>
  <c r="B639" i="147"/>
  <c r="J638" i="147"/>
  <c r="I638" i="147"/>
  <c r="H638" i="147"/>
  <c r="G638" i="147"/>
  <c r="F638" i="147"/>
  <c r="E638" i="147"/>
  <c r="D638" i="147"/>
  <c r="C638" i="147"/>
  <c r="B638" i="147"/>
  <c r="J637" i="147"/>
  <c r="I637" i="147"/>
  <c r="H637" i="147"/>
  <c r="G637" i="147"/>
  <c r="F637" i="147"/>
  <c r="E637" i="147"/>
  <c r="D637" i="147"/>
  <c r="C637" i="147"/>
  <c r="B637" i="147"/>
  <c r="J636" i="147"/>
  <c r="I636" i="147"/>
  <c r="H636" i="147"/>
  <c r="G636" i="147"/>
  <c r="F636" i="147"/>
  <c r="E636" i="147"/>
  <c r="D636" i="147"/>
  <c r="C636" i="147"/>
  <c r="B636" i="147"/>
  <c r="J635" i="147"/>
  <c r="I635" i="147"/>
  <c r="H635" i="147"/>
  <c r="G635" i="147"/>
  <c r="F635" i="147"/>
  <c r="E635" i="147"/>
  <c r="D635" i="147"/>
  <c r="C635" i="147"/>
  <c r="B635" i="147"/>
  <c r="J634" i="147"/>
  <c r="I634" i="147"/>
  <c r="H634" i="147"/>
  <c r="G634" i="147"/>
  <c r="F634" i="147"/>
  <c r="E634" i="147"/>
  <c r="D634" i="147"/>
  <c r="C634" i="147"/>
  <c r="B634" i="147"/>
  <c r="J633" i="147"/>
  <c r="I633" i="147"/>
  <c r="H633" i="147"/>
  <c r="G633" i="147"/>
  <c r="F633" i="147"/>
  <c r="E633" i="147"/>
  <c r="D633" i="147"/>
  <c r="C633" i="147"/>
  <c r="B633" i="147"/>
  <c r="J632" i="147"/>
  <c r="I632" i="147"/>
  <c r="H632" i="147"/>
  <c r="G632" i="147"/>
  <c r="F632" i="147"/>
  <c r="E632" i="147"/>
  <c r="D632" i="147"/>
  <c r="C632" i="147"/>
  <c r="B632" i="147"/>
  <c r="J631" i="147"/>
  <c r="I631" i="147"/>
  <c r="H631" i="147"/>
  <c r="G631" i="147"/>
  <c r="F631" i="147"/>
  <c r="E631" i="147"/>
  <c r="D631" i="147"/>
  <c r="C631" i="147"/>
  <c r="B631" i="147"/>
  <c r="J630" i="147"/>
  <c r="I630" i="147"/>
  <c r="H630" i="147"/>
  <c r="G630" i="147"/>
  <c r="F630" i="147"/>
  <c r="E630" i="147"/>
  <c r="D630" i="147"/>
  <c r="C630" i="147"/>
  <c r="B630" i="147"/>
  <c r="J629" i="147"/>
  <c r="I629" i="147"/>
  <c r="H629" i="147"/>
  <c r="G629" i="147"/>
  <c r="F629" i="147"/>
  <c r="E629" i="147"/>
  <c r="D629" i="147"/>
  <c r="C629" i="147"/>
  <c r="B629" i="147"/>
  <c r="J628" i="147"/>
  <c r="I628" i="147"/>
  <c r="H628" i="147"/>
  <c r="G628" i="147"/>
  <c r="F628" i="147"/>
  <c r="E628" i="147"/>
  <c r="D628" i="147"/>
  <c r="C628" i="147"/>
  <c r="B628" i="147"/>
  <c r="J627" i="147"/>
  <c r="I627" i="147"/>
  <c r="H627" i="147"/>
  <c r="G627" i="147"/>
  <c r="F627" i="147"/>
  <c r="E627" i="147"/>
  <c r="D627" i="147"/>
  <c r="C627" i="147"/>
  <c r="B627" i="147"/>
  <c r="J626" i="147"/>
  <c r="I626" i="147"/>
  <c r="H626" i="147"/>
  <c r="G626" i="147"/>
  <c r="F626" i="147"/>
  <c r="E626" i="147"/>
  <c r="D626" i="147"/>
  <c r="C626" i="147"/>
  <c r="B626" i="147"/>
  <c r="J625" i="147"/>
  <c r="I625" i="147"/>
  <c r="H625" i="147"/>
  <c r="G625" i="147"/>
  <c r="F625" i="147"/>
  <c r="E625" i="147"/>
  <c r="D625" i="147"/>
  <c r="C625" i="147"/>
  <c r="B625" i="147"/>
  <c r="J624" i="147"/>
  <c r="I624" i="147"/>
  <c r="H624" i="147"/>
  <c r="G624" i="147"/>
  <c r="F624" i="147"/>
  <c r="E624" i="147"/>
  <c r="D624" i="147"/>
  <c r="C624" i="147"/>
  <c r="B624" i="147"/>
  <c r="J623" i="147"/>
  <c r="I623" i="147"/>
  <c r="H623" i="147"/>
  <c r="G623" i="147"/>
  <c r="F623" i="147"/>
  <c r="E623" i="147"/>
  <c r="D623" i="147"/>
  <c r="C623" i="147"/>
  <c r="B623" i="147"/>
  <c r="J622" i="147"/>
  <c r="I622" i="147"/>
  <c r="H622" i="147"/>
  <c r="G622" i="147"/>
  <c r="F622" i="147"/>
  <c r="E622" i="147"/>
  <c r="D622" i="147"/>
  <c r="C622" i="147"/>
  <c r="B622" i="147"/>
  <c r="J621" i="147"/>
  <c r="I621" i="147"/>
  <c r="H621" i="147"/>
  <c r="G621" i="147"/>
  <c r="F621" i="147"/>
  <c r="E621" i="147"/>
  <c r="D621" i="147"/>
  <c r="C621" i="147"/>
  <c r="B621" i="147"/>
  <c r="J620" i="147"/>
  <c r="I620" i="147"/>
  <c r="H620" i="147"/>
  <c r="G620" i="147"/>
  <c r="F620" i="147"/>
  <c r="E620" i="147"/>
  <c r="D620" i="147"/>
  <c r="C620" i="147"/>
  <c r="B620" i="147"/>
  <c r="J619" i="147"/>
  <c r="I619" i="147"/>
  <c r="H619" i="147"/>
  <c r="G619" i="147"/>
  <c r="F619" i="147"/>
  <c r="E619" i="147"/>
  <c r="D619" i="147"/>
  <c r="C619" i="147"/>
  <c r="B619" i="147"/>
  <c r="J618" i="147"/>
  <c r="I618" i="147"/>
  <c r="H618" i="147"/>
  <c r="G618" i="147"/>
  <c r="F618" i="147"/>
  <c r="E618" i="147"/>
  <c r="D618" i="147"/>
  <c r="C618" i="147"/>
  <c r="B618" i="147"/>
  <c r="J617" i="147"/>
  <c r="I617" i="147"/>
  <c r="H617" i="147"/>
  <c r="G617" i="147"/>
  <c r="F617" i="147"/>
  <c r="E617" i="147"/>
  <c r="D617" i="147"/>
  <c r="C617" i="147"/>
  <c r="B617" i="147"/>
  <c r="J616" i="147"/>
  <c r="I616" i="147"/>
  <c r="H616" i="147"/>
  <c r="G616" i="147"/>
  <c r="F616" i="147"/>
  <c r="E616" i="147"/>
  <c r="D616" i="147"/>
  <c r="C616" i="147"/>
  <c r="B616" i="147"/>
  <c r="J615" i="147"/>
  <c r="I615" i="147"/>
  <c r="H615" i="147"/>
  <c r="G615" i="147"/>
  <c r="F615" i="147"/>
  <c r="E615" i="147"/>
  <c r="D615" i="147"/>
  <c r="C615" i="147"/>
  <c r="B615" i="147"/>
  <c r="J614" i="147"/>
  <c r="I614" i="147"/>
  <c r="H614" i="147"/>
  <c r="G614" i="147"/>
  <c r="F614" i="147"/>
  <c r="E614" i="147"/>
  <c r="D614" i="147"/>
  <c r="C614" i="147"/>
  <c r="B614" i="147"/>
  <c r="J613" i="147"/>
  <c r="I613" i="147"/>
  <c r="H613" i="147"/>
  <c r="G613" i="147"/>
  <c r="F613" i="147"/>
  <c r="E613" i="147"/>
  <c r="D613" i="147"/>
  <c r="C613" i="147"/>
  <c r="B613" i="147"/>
  <c r="J612" i="147"/>
  <c r="I612" i="147"/>
  <c r="H612" i="147"/>
  <c r="G612" i="147"/>
  <c r="F612" i="147"/>
  <c r="E612" i="147"/>
  <c r="D612" i="147"/>
  <c r="C612" i="147"/>
  <c r="B612" i="147"/>
  <c r="J611" i="147"/>
  <c r="I611" i="147"/>
  <c r="H611" i="147"/>
  <c r="G611" i="147"/>
  <c r="F611" i="147"/>
  <c r="E611" i="147"/>
  <c r="D611" i="147"/>
  <c r="C611" i="147"/>
  <c r="B611" i="147"/>
  <c r="J610" i="147"/>
  <c r="I610" i="147"/>
  <c r="H610" i="147"/>
  <c r="G610" i="147"/>
  <c r="F610" i="147"/>
  <c r="E610" i="147"/>
  <c r="D610" i="147"/>
  <c r="C610" i="147"/>
  <c r="B610" i="147"/>
  <c r="J609" i="147"/>
  <c r="I609" i="147"/>
  <c r="H609" i="147"/>
  <c r="G609" i="147"/>
  <c r="F609" i="147"/>
  <c r="E609" i="147"/>
  <c r="D609" i="147"/>
  <c r="C609" i="147"/>
  <c r="B609" i="147"/>
  <c r="J608" i="147"/>
  <c r="I608" i="147"/>
  <c r="H608" i="147"/>
  <c r="G608" i="147"/>
  <c r="F608" i="147"/>
  <c r="E608" i="147"/>
  <c r="D608" i="147"/>
  <c r="C608" i="147"/>
  <c r="B608" i="147"/>
  <c r="J607" i="147"/>
  <c r="I607" i="147"/>
  <c r="H607" i="147"/>
  <c r="G607" i="147"/>
  <c r="F607" i="147"/>
  <c r="E607" i="147"/>
  <c r="D607" i="147"/>
  <c r="C607" i="147"/>
  <c r="B607" i="147"/>
  <c r="J606" i="147"/>
  <c r="I606" i="147"/>
  <c r="H606" i="147"/>
  <c r="G606" i="147"/>
  <c r="F606" i="147"/>
  <c r="E606" i="147"/>
  <c r="D606" i="147"/>
  <c r="C606" i="147"/>
  <c r="B606" i="147"/>
  <c r="J605" i="147"/>
  <c r="I605" i="147"/>
  <c r="H605" i="147"/>
  <c r="G605" i="147"/>
  <c r="F605" i="147"/>
  <c r="E605" i="147"/>
  <c r="D605" i="147"/>
  <c r="C605" i="147"/>
  <c r="B605" i="147"/>
  <c r="J604" i="147"/>
  <c r="I604" i="147"/>
  <c r="H604" i="147"/>
  <c r="G604" i="147"/>
  <c r="F604" i="147"/>
  <c r="E604" i="147"/>
  <c r="D604" i="147"/>
  <c r="C604" i="147"/>
  <c r="B604" i="147"/>
  <c r="J603" i="147"/>
  <c r="I603" i="147"/>
  <c r="H603" i="147"/>
  <c r="G603" i="147"/>
  <c r="F603" i="147"/>
  <c r="E603" i="147"/>
  <c r="D603" i="147"/>
  <c r="C603" i="147"/>
  <c r="B603" i="147"/>
  <c r="J602" i="147"/>
  <c r="I602" i="147"/>
  <c r="H602" i="147"/>
  <c r="G602" i="147"/>
  <c r="F602" i="147"/>
  <c r="E602" i="147"/>
  <c r="D602" i="147"/>
  <c r="C602" i="147"/>
  <c r="B602" i="147"/>
  <c r="J601" i="147"/>
  <c r="I601" i="147"/>
  <c r="H601" i="147"/>
  <c r="G601" i="147"/>
  <c r="F601" i="147"/>
  <c r="E601" i="147"/>
  <c r="D601" i="147"/>
  <c r="C601" i="147"/>
  <c r="B601" i="147"/>
  <c r="J600" i="147"/>
  <c r="I600" i="147"/>
  <c r="H600" i="147"/>
  <c r="G600" i="147"/>
  <c r="F600" i="147"/>
  <c r="E600" i="147"/>
  <c r="D600" i="147"/>
  <c r="C600" i="147"/>
  <c r="B600" i="147"/>
  <c r="J599" i="147"/>
  <c r="I599" i="147"/>
  <c r="H599" i="147"/>
  <c r="G599" i="147"/>
  <c r="F599" i="147"/>
  <c r="E599" i="147"/>
  <c r="D599" i="147"/>
  <c r="C599" i="147"/>
  <c r="B599" i="147"/>
  <c r="J598" i="147"/>
  <c r="I598" i="147"/>
  <c r="H598" i="147"/>
  <c r="G598" i="147"/>
  <c r="F598" i="147"/>
  <c r="E598" i="147"/>
  <c r="D598" i="147"/>
  <c r="C598" i="147"/>
  <c r="B598" i="147"/>
  <c r="J597" i="147"/>
  <c r="I597" i="147"/>
  <c r="H597" i="147"/>
  <c r="G597" i="147"/>
  <c r="F597" i="147"/>
  <c r="E597" i="147"/>
  <c r="D597" i="147"/>
  <c r="C597" i="147"/>
  <c r="B597" i="147"/>
  <c r="J596" i="147"/>
  <c r="I596" i="147"/>
  <c r="H596" i="147"/>
  <c r="G596" i="147"/>
  <c r="F596" i="147"/>
  <c r="E596" i="147"/>
  <c r="D596" i="147"/>
  <c r="C596" i="147"/>
  <c r="B596" i="147"/>
  <c r="J595" i="147"/>
  <c r="I595" i="147"/>
  <c r="H595" i="147"/>
  <c r="G595" i="147"/>
  <c r="F595" i="147"/>
  <c r="E595" i="147"/>
  <c r="D595" i="147"/>
  <c r="C595" i="147"/>
  <c r="B595" i="147"/>
  <c r="J594" i="147"/>
  <c r="I594" i="147"/>
  <c r="H594" i="147"/>
  <c r="G594" i="147"/>
  <c r="F594" i="147"/>
  <c r="E594" i="147"/>
  <c r="D594" i="147"/>
  <c r="C594" i="147"/>
  <c r="B594" i="147"/>
  <c r="J593" i="147"/>
  <c r="I593" i="147"/>
  <c r="H593" i="147"/>
  <c r="G593" i="147"/>
  <c r="F593" i="147"/>
  <c r="E593" i="147"/>
  <c r="D593" i="147"/>
  <c r="C593" i="147"/>
  <c r="B593" i="147"/>
  <c r="J592" i="147"/>
  <c r="I592" i="147"/>
  <c r="H592" i="147"/>
  <c r="G592" i="147"/>
  <c r="F592" i="147"/>
  <c r="E592" i="147"/>
  <c r="D592" i="147"/>
  <c r="C592" i="147"/>
  <c r="B592" i="147"/>
  <c r="J591" i="147"/>
  <c r="I591" i="147"/>
  <c r="H591" i="147"/>
  <c r="G591" i="147"/>
  <c r="F591" i="147"/>
  <c r="E591" i="147"/>
  <c r="D591" i="147"/>
  <c r="C591" i="147"/>
  <c r="B591" i="147"/>
  <c r="J590" i="147"/>
  <c r="I590" i="147"/>
  <c r="H590" i="147"/>
  <c r="G590" i="147"/>
  <c r="F590" i="147"/>
  <c r="E590" i="147"/>
  <c r="D590" i="147"/>
  <c r="C590" i="147"/>
  <c r="B590" i="147"/>
  <c r="J589" i="147"/>
  <c r="I589" i="147"/>
  <c r="H589" i="147"/>
  <c r="G589" i="147"/>
  <c r="F589" i="147"/>
  <c r="E589" i="147"/>
  <c r="D589" i="147"/>
  <c r="C589" i="147"/>
  <c r="B589" i="147"/>
  <c r="J588" i="147"/>
  <c r="I588" i="147"/>
  <c r="H588" i="147"/>
  <c r="G588" i="147"/>
  <c r="F588" i="147"/>
  <c r="E588" i="147"/>
  <c r="D588" i="147"/>
  <c r="C588" i="147"/>
  <c r="B588" i="147"/>
  <c r="J587" i="147"/>
  <c r="I587" i="147"/>
  <c r="H587" i="147"/>
  <c r="G587" i="147"/>
  <c r="F587" i="147"/>
  <c r="E587" i="147"/>
  <c r="D587" i="147"/>
  <c r="C587" i="147"/>
  <c r="B587" i="147"/>
  <c r="J586" i="147"/>
  <c r="I586" i="147"/>
  <c r="H586" i="147"/>
  <c r="G586" i="147"/>
  <c r="F586" i="147"/>
  <c r="E586" i="147"/>
  <c r="D586" i="147"/>
  <c r="C586" i="147"/>
  <c r="B586" i="147"/>
  <c r="J585" i="147"/>
  <c r="I585" i="147"/>
  <c r="H585" i="147"/>
  <c r="G585" i="147"/>
  <c r="F585" i="147"/>
  <c r="E585" i="147"/>
  <c r="D585" i="147"/>
  <c r="C585" i="147"/>
  <c r="B585" i="147"/>
  <c r="J584" i="147"/>
  <c r="I584" i="147"/>
  <c r="H584" i="147"/>
  <c r="G584" i="147"/>
  <c r="F584" i="147"/>
  <c r="E584" i="147"/>
  <c r="D584" i="147"/>
  <c r="C584" i="147"/>
  <c r="B584" i="147"/>
  <c r="J583" i="147"/>
  <c r="I583" i="147"/>
  <c r="H583" i="147"/>
  <c r="G583" i="147"/>
  <c r="F583" i="147"/>
  <c r="E583" i="147"/>
  <c r="D583" i="147"/>
  <c r="C583" i="147"/>
  <c r="B583" i="147"/>
  <c r="J582" i="147"/>
  <c r="I582" i="147"/>
  <c r="H582" i="147"/>
  <c r="G582" i="147"/>
  <c r="F582" i="147"/>
  <c r="E582" i="147"/>
  <c r="D582" i="147"/>
  <c r="C582" i="147"/>
  <c r="B582" i="147"/>
  <c r="J581" i="147"/>
  <c r="I581" i="147"/>
  <c r="H581" i="147"/>
  <c r="G581" i="147"/>
  <c r="F581" i="147"/>
  <c r="E581" i="147"/>
  <c r="D581" i="147"/>
  <c r="C581" i="147"/>
  <c r="B581" i="147"/>
  <c r="J580" i="147"/>
  <c r="I580" i="147"/>
  <c r="H580" i="147"/>
  <c r="G580" i="147"/>
  <c r="F580" i="147"/>
  <c r="E580" i="147"/>
  <c r="D580" i="147"/>
  <c r="C580" i="147"/>
  <c r="B580" i="147"/>
  <c r="J579" i="147"/>
  <c r="I579" i="147"/>
  <c r="H579" i="147"/>
  <c r="G579" i="147"/>
  <c r="F579" i="147"/>
  <c r="E579" i="147"/>
  <c r="D579" i="147"/>
  <c r="C579" i="147"/>
  <c r="B579" i="147"/>
  <c r="J578" i="147"/>
  <c r="I578" i="147"/>
  <c r="H578" i="147"/>
  <c r="G578" i="147"/>
  <c r="F578" i="147"/>
  <c r="E578" i="147"/>
  <c r="D578" i="147"/>
  <c r="C578" i="147"/>
  <c r="B578" i="147"/>
  <c r="J577" i="147"/>
  <c r="I577" i="147"/>
  <c r="H577" i="147"/>
  <c r="G577" i="147"/>
  <c r="F577" i="147"/>
  <c r="E577" i="147"/>
  <c r="D577" i="147"/>
  <c r="C577" i="147"/>
  <c r="B577" i="147"/>
  <c r="J576" i="147"/>
  <c r="I576" i="147"/>
  <c r="H576" i="147"/>
  <c r="G576" i="147"/>
  <c r="F576" i="147"/>
  <c r="E576" i="147"/>
  <c r="D576" i="147"/>
  <c r="C576" i="147"/>
  <c r="B576" i="147"/>
  <c r="J575" i="147"/>
  <c r="I575" i="147"/>
  <c r="H575" i="147"/>
  <c r="G575" i="147"/>
  <c r="F575" i="147"/>
  <c r="E575" i="147"/>
  <c r="D575" i="147"/>
  <c r="C575" i="147"/>
  <c r="B575" i="147"/>
  <c r="J574" i="147"/>
  <c r="I574" i="147"/>
  <c r="H574" i="147"/>
  <c r="G574" i="147"/>
  <c r="F574" i="147"/>
  <c r="E574" i="147"/>
  <c r="D574" i="147"/>
  <c r="C574" i="147"/>
  <c r="B574" i="147"/>
  <c r="J573" i="147"/>
  <c r="I573" i="147"/>
  <c r="H573" i="147"/>
  <c r="G573" i="147"/>
  <c r="F573" i="147"/>
  <c r="E573" i="147"/>
  <c r="D573" i="147"/>
  <c r="C573" i="147"/>
  <c r="B573" i="147"/>
  <c r="J572" i="147"/>
  <c r="I572" i="147"/>
  <c r="H572" i="147"/>
  <c r="G572" i="147"/>
  <c r="F572" i="147"/>
  <c r="E572" i="147"/>
  <c r="D572" i="147"/>
  <c r="C572" i="147"/>
  <c r="B572" i="147"/>
  <c r="J571" i="147"/>
  <c r="I571" i="147"/>
  <c r="H571" i="147"/>
  <c r="G571" i="147"/>
  <c r="F571" i="147"/>
  <c r="E571" i="147"/>
  <c r="D571" i="147"/>
  <c r="C571" i="147"/>
  <c r="B571" i="147"/>
  <c r="J570" i="147"/>
  <c r="I570" i="147"/>
  <c r="H570" i="147"/>
  <c r="G570" i="147"/>
  <c r="F570" i="147"/>
  <c r="E570" i="147"/>
  <c r="D570" i="147"/>
  <c r="C570" i="147"/>
  <c r="B570" i="147"/>
  <c r="J569" i="147"/>
  <c r="I569" i="147"/>
  <c r="H569" i="147"/>
  <c r="G569" i="147"/>
  <c r="F569" i="147"/>
  <c r="E569" i="147"/>
  <c r="D569" i="147"/>
  <c r="C569" i="147"/>
  <c r="B569" i="147"/>
  <c r="J568" i="147"/>
  <c r="I568" i="147"/>
  <c r="H568" i="147"/>
  <c r="G568" i="147"/>
  <c r="F568" i="147"/>
  <c r="E568" i="147"/>
  <c r="D568" i="147"/>
  <c r="C568" i="147"/>
  <c r="B568" i="147"/>
  <c r="J567" i="147"/>
  <c r="I567" i="147"/>
  <c r="H567" i="147"/>
  <c r="G567" i="147"/>
  <c r="F567" i="147"/>
  <c r="E567" i="147"/>
  <c r="D567" i="147"/>
  <c r="C567" i="147"/>
  <c r="B567" i="147"/>
  <c r="J566" i="147"/>
  <c r="I566" i="147"/>
  <c r="H566" i="147"/>
  <c r="G566" i="147"/>
  <c r="F566" i="147"/>
  <c r="E566" i="147"/>
  <c r="D566" i="147"/>
  <c r="C566" i="147"/>
  <c r="B566" i="147"/>
  <c r="J565" i="147"/>
  <c r="I565" i="147"/>
  <c r="H565" i="147"/>
  <c r="G565" i="147"/>
  <c r="F565" i="147"/>
  <c r="E565" i="147"/>
  <c r="D565" i="147"/>
  <c r="C565" i="147"/>
  <c r="B565" i="147"/>
  <c r="J564" i="147"/>
  <c r="I564" i="147"/>
  <c r="H564" i="147"/>
  <c r="G564" i="147"/>
  <c r="F564" i="147"/>
  <c r="E564" i="147"/>
  <c r="D564" i="147"/>
  <c r="C564" i="147"/>
  <c r="B564" i="147"/>
  <c r="J563" i="147"/>
  <c r="I563" i="147"/>
  <c r="H563" i="147"/>
  <c r="G563" i="147"/>
  <c r="F563" i="147"/>
  <c r="E563" i="147"/>
  <c r="D563" i="147"/>
  <c r="C563" i="147"/>
  <c r="B563" i="147"/>
  <c r="J562" i="147"/>
  <c r="I562" i="147"/>
  <c r="H562" i="147"/>
  <c r="G562" i="147"/>
  <c r="F562" i="147"/>
  <c r="E562" i="147"/>
  <c r="D562" i="147"/>
  <c r="C562" i="147"/>
  <c r="B562" i="147"/>
  <c r="J561" i="147"/>
  <c r="I561" i="147"/>
  <c r="H561" i="147"/>
  <c r="G561" i="147"/>
  <c r="F561" i="147"/>
  <c r="E561" i="147"/>
  <c r="D561" i="147"/>
  <c r="C561" i="147"/>
  <c r="B561" i="147"/>
  <c r="J560" i="147"/>
  <c r="I560" i="147"/>
  <c r="H560" i="147"/>
  <c r="G560" i="147"/>
  <c r="F560" i="147"/>
  <c r="E560" i="147"/>
  <c r="D560" i="147"/>
  <c r="C560" i="147"/>
  <c r="B560" i="147"/>
  <c r="J559" i="147"/>
  <c r="I559" i="147"/>
  <c r="H559" i="147"/>
  <c r="G559" i="147"/>
  <c r="F559" i="147"/>
  <c r="E559" i="147"/>
  <c r="D559" i="147"/>
  <c r="C559" i="147"/>
  <c r="B559" i="147"/>
  <c r="J558" i="147"/>
  <c r="I558" i="147"/>
  <c r="H558" i="147"/>
  <c r="G558" i="147"/>
  <c r="F558" i="147"/>
  <c r="E558" i="147"/>
  <c r="D558" i="147"/>
  <c r="C558" i="147"/>
  <c r="B558" i="147"/>
  <c r="J557" i="147"/>
  <c r="I557" i="147"/>
  <c r="H557" i="147"/>
  <c r="G557" i="147"/>
  <c r="F557" i="147"/>
  <c r="E557" i="147"/>
  <c r="D557" i="147"/>
  <c r="C557" i="147"/>
  <c r="B557" i="147"/>
  <c r="J556" i="147"/>
  <c r="I556" i="147"/>
  <c r="H556" i="147"/>
  <c r="G556" i="147"/>
  <c r="F556" i="147"/>
  <c r="E556" i="147"/>
  <c r="D556" i="147"/>
  <c r="C556" i="147"/>
  <c r="B556" i="147"/>
  <c r="J555" i="147"/>
  <c r="I555" i="147"/>
  <c r="H555" i="147"/>
  <c r="G555" i="147"/>
  <c r="F555" i="147"/>
  <c r="E555" i="147"/>
  <c r="D555" i="147"/>
  <c r="C555" i="147"/>
  <c r="B555" i="147"/>
  <c r="J554" i="147"/>
  <c r="I554" i="147"/>
  <c r="H554" i="147"/>
  <c r="G554" i="147"/>
  <c r="F554" i="147"/>
  <c r="E554" i="147"/>
  <c r="D554" i="147"/>
  <c r="C554" i="147"/>
  <c r="B554" i="147"/>
  <c r="J553" i="147"/>
  <c r="I553" i="147"/>
  <c r="H553" i="147"/>
  <c r="G553" i="147"/>
  <c r="F553" i="147"/>
  <c r="E553" i="147"/>
  <c r="D553" i="147"/>
  <c r="C553" i="147"/>
  <c r="B553" i="147"/>
  <c r="J552" i="147"/>
  <c r="I552" i="147"/>
  <c r="H552" i="147"/>
  <c r="G552" i="147"/>
  <c r="F552" i="147"/>
  <c r="E552" i="147"/>
  <c r="D552" i="147"/>
  <c r="C552" i="147"/>
  <c r="B552" i="147"/>
  <c r="J551" i="147"/>
  <c r="I551" i="147"/>
  <c r="H551" i="147"/>
  <c r="G551" i="147"/>
  <c r="F551" i="147"/>
  <c r="E551" i="147"/>
  <c r="D551" i="147"/>
  <c r="C551" i="147"/>
  <c r="B551" i="147"/>
  <c r="J550" i="147"/>
  <c r="I550" i="147"/>
  <c r="H550" i="147"/>
  <c r="G550" i="147"/>
  <c r="F550" i="147"/>
  <c r="E550" i="147"/>
  <c r="D550" i="147"/>
  <c r="C550" i="147"/>
  <c r="B550" i="147"/>
  <c r="J549" i="147"/>
  <c r="I549" i="147"/>
  <c r="H549" i="147"/>
  <c r="G549" i="147"/>
  <c r="F549" i="147"/>
  <c r="E549" i="147"/>
  <c r="D549" i="147"/>
  <c r="C549" i="147"/>
  <c r="B549" i="147"/>
  <c r="J548" i="147"/>
  <c r="I548" i="147"/>
  <c r="H548" i="147"/>
  <c r="G548" i="147"/>
  <c r="F548" i="147"/>
  <c r="E548" i="147"/>
  <c r="D548" i="147"/>
  <c r="C548" i="147"/>
  <c r="B548" i="147"/>
  <c r="J547" i="147"/>
  <c r="I547" i="147"/>
  <c r="H547" i="147"/>
  <c r="G547" i="147"/>
  <c r="F547" i="147"/>
  <c r="E547" i="147"/>
  <c r="D547" i="147"/>
  <c r="C547" i="147"/>
  <c r="B547" i="147"/>
  <c r="J546" i="147"/>
  <c r="I546" i="147"/>
  <c r="H546" i="147"/>
  <c r="G546" i="147"/>
  <c r="F546" i="147"/>
  <c r="E546" i="147"/>
  <c r="D546" i="147"/>
  <c r="C546" i="147"/>
  <c r="B546" i="147"/>
  <c r="J545" i="147"/>
  <c r="I545" i="147"/>
  <c r="H545" i="147"/>
  <c r="G545" i="147"/>
  <c r="F545" i="147"/>
  <c r="E545" i="147"/>
  <c r="D545" i="147"/>
  <c r="C545" i="147"/>
  <c r="B545" i="147"/>
  <c r="J544" i="147"/>
  <c r="I544" i="147"/>
  <c r="H544" i="147"/>
  <c r="G544" i="147"/>
  <c r="F544" i="147"/>
  <c r="E544" i="147"/>
  <c r="D544" i="147"/>
  <c r="C544" i="147"/>
  <c r="B544" i="147"/>
  <c r="J543" i="147"/>
  <c r="I543" i="147"/>
  <c r="H543" i="147"/>
  <c r="G543" i="147"/>
  <c r="F543" i="147"/>
  <c r="E543" i="147"/>
  <c r="D543" i="147"/>
  <c r="C543" i="147"/>
  <c r="B543" i="147"/>
  <c r="J542" i="147"/>
  <c r="I542" i="147"/>
  <c r="H542" i="147"/>
  <c r="G542" i="147"/>
  <c r="F542" i="147"/>
  <c r="E542" i="147"/>
  <c r="D542" i="147"/>
  <c r="C542" i="147"/>
  <c r="B542" i="147"/>
  <c r="J541" i="147"/>
  <c r="I541" i="147"/>
  <c r="H541" i="147"/>
  <c r="G541" i="147"/>
  <c r="F541" i="147"/>
  <c r="E541" i="147"/>
  <c r="D541" i="147"/>
  <c r="C541" i="147"/>
  <c r="B541" i="147"/>
  <c r="J540" i="147"/>
  <c r="I540" i="147"/>
  <c r="H540" i="147"/>
  <c r="G540" i="147"/>
  <c r="F540" i="147"/>
  <c r="E540" i="147"/>
  <c r="D540" i="147"/>
  <c r="C540" i="147"/>
  <c r="B540" i="147"/>
  <c r="J539" i="147"/>
  <c r="I539" i="147"/>
  <c r="H539" i="147"/>
  <c r="G539" i="147"/>
  <c r="F539" i="147"/>
  <c r="E539" i="147"/>
  <c r="D539" i="147"/>
  <c r="C539" i="147"/>
  <c r="B539" i="147"/>
  <c r="J538" i="147"/>
  <c r="I538" i="147"/>
  <c r="H538" i="147"/>
  <c r="G538" i="147"/>
  <c r="F538" i="147"/>
  <c r="E538" i="147"/>
  <c r="D538" i="147"/>
  <c r="C538" i="147"/>
  <c r="B538" i="147"/>
  <c r="J537" i="147"/>
  <c r="I537" i="147"/>
  <c r="H537" i="147"/>
  <c r="G537" i="147"/>
  <c r="F537" i="147"/>
  <c r="E537" i="147"/>
  <c r="D537" i="147"/>
  <c r="C537" i="147"/>
  <c r="B537" i="147"/>
  <c r="J536" i="147"/>
  <c r="I536" i="147"/>
  <c r="H536" i="147"/>
  <c r="G536" i="147"/>
  <c r="F536" i="147"/>
  <c r="E536" i="147"/>
  <c r="D536" i="147"/>
  <c r="C536" i="147"/>
  <c r="B536" i="147"/>
  <c r="J535" i="147"/>
  <c r="I535" i="147"/>
  <c r="H535" i="147"/>
  <c r="G535" i="147"/>
  <c r="F535" i="147"/>
  <c r="E535" i="147"/>
  <c r="D535" i="147"/>
  <c r="C535" i="147"/>
  <c r="B535" i="147"/>
  <c r="J534" i="147"/>
  <c r="I534" i="147"/>
  <c r="H534" i="147"/>
  <c r="G534" i="147"/>
  <c r="F534" i="147"/>
  <c r="E534" i="147"/>
  <c r="D534" i="147"/>
  <c r="C534" i="147"/>
  <c r="B534" i="147"/>
  <c r="J533" i="147"/>
  <c r="I533" i="147"/>
  <c r="H533" i="147"/>
  <c r="G533" i="147"/>
  <c r="F533" i="147"/>
  <c r="E533" i="147"/>
  <c r="D533" i="147"/>
  <c r="C533" i="147"/>
  <c r="B533" i="147"/>
  <c r="J532" i="147"/>
  <c r="I532" i="147"/>
  <c r="H532" i="147"/>
  <c r="G532" i="147"/>
  <c r="F532" i="147"/>
  <c r="E532" i="147"/>
  <c r="D532" i="147"/>
  <c r="C532" i="147"/>
  <c r="B532" i="147"/>
  <c r="J531" i="147"/>
  <c r="I531" i="147"/>
  <c r="H531" i="147"/>
  <c r="G531" i="147"/>
  <c r="F531" i="147"/>
  <c r="E531" i="147"/>
  <c r="D531" i="147"/>
  <c r="C531" i="147"/>
  <c r="B531" i="147"/>
  <c r="J530" i="147"/>
  <c r="I530" i="147"/>
  <c r="H530" i="147"/>
  <c r="G530" i="147"/>
  <c r="F530" i="147"/>
  <c r="E530" i="147"/>
  <c r="D530" i="147"/>
  <c r="C530" i="147"/>
  <c r="B530" i="147"/>
  <c r="J529" i="147"/>
  <c r="I529" i="147"/>
  <c r="H529" i="147"/>
  <c r="G529" i="147"/>
  <c r="F529" i="147"/>
  <c r="E529" i="147"/>
  <c r="D529" i="147"/>
  <c r="C529" i="147"/>
  <c r="B529" i="147"/>
  <c r="J528" i="147"/>
  <c r="I528" i="147"/>
  <c r="H528" i="147"/>
  <c r="G528" i="147"/>
  <c r="F528" i="147"/>
  <c r="E528" i="147"/>
  <c r="D528" i="147"/>
  <c r="C528" i="147"/>
  <c r="B528" i="147"/>
  <c r="J527" i="147"/>
  <c r="I527" i="147"/>
  <c r="H527" i="147"/>
  <c r="G527" i="147"/>
  <c r="F527" i="147"/>
  <c r="E527" i="147"/>
  <c r="D527" i="147"/>
  <c r="C527" i="147"/>
  <c r="B527" i="147"/>
  <c r="J526" i="147"/>
  <c r="I526" i="147"/>
  <c r="H526" i="147"/>
  <c r="G526" i="147"/>
  <c r="F526" i="147"/>
  <c r="E526" i="147"/>
  <c r="D526" i="147"/>
  <c r="C526" i="147"/>
  <c r="B526" i="147"/>
  <c r="J525" i="147"/>
  <c r="I525" i="147"/>
  <c r="H525" i="147"/>
  <c r="G525" i="147"/>
  <c r="F525" i="147"/>
  <c r="E525" i="147"/>
  <c r="D525" i="147"/>
  <c r="C525" i="147"/>
  <c r="B525" i="147"/>
  <c r="J524" i="147"/>
  <c r="I524" i="147"/>
  <c r="H524" i="147"/>
  <c r="G524" i="147"/>
  <c r="F524" i="147"/>
  <c r="E524" i="147"/>
  <c r="D524" i="147"/>
  <c r="C524" i="147"/>
  <c r="B524" i="147"/>
  <c r="J523" i="147"/>
  <c r="I523" i="147"/>
  <c r="H523" i="147"/>
  <c r="G523" i="147"/>
  <c r="F523" i="147"/>
  <c r="E523" i="147"/>
  <c r="D523" i="147"/>
  <c r="C523" i="147"/>
  <c r="B523" i="147"/>
  <c r="J522" i="147"/>
  <c r="I522" i="147"/>
  <c r="H522" i="147"/>
  <c r="G522" i="147"/>
  <c r="F522" i="147"/>
  <c r="E522" i="147"/>
  <c r="D522" i="147"/>
  <c r="C522" i="147"/>
  <c r="B522" i="147"/>
  <c r="J521" i="147"/>
  <c r="I521" i="147"/>
  <c r="H521" i="147"/>
  <c r="G521" i="147"/>
  <c r="F521" i="147"/>
  <c r="E521" i="147"/>
  <c r="D521" i="147"/>
  <c r="C521" i="147"/>
  <c r="B521" i="147"/>
  <c r="J520" i="147"/>
  <c r="I520" i="147"/>
  <c r="H520" i="147"/>
  <c r="G520" i="147"/>
  <c r="F520" i="147"/>
  <c r="E520" i="147"/>
  <c r="D520" i="147"/>
  <c r="C520" i="147"/>
  <c r="B520" i="147"/>
  <c r="J519" i="147"/>
  <c r="I519" i="147"/>
  <c r="H519" i="147"/>
  <c r="G519" i="147"/>
  <c r="F519" i="147"/>
  <c r="E519" i="147"/>
  <c r="D519" i="147"/>
  <c r="C519" i="147"/>
  <c r="B519" i="147"/>
  <c r="J518" i="147"/>
  <c r="I518" i="147"/>
  <c r="H518" i="147"/>
  <c r="G518" i="147"/>
  <c r="F518" i="147"/>
  <c r="E518" i="147"/>
  <c r="D518" i="147"/>
  <c r="C518" i="147"/>
  <c r="B518" i="147"/>
  <c r="J517" i="147"/>
  <c r="I517" i="147"/>
  <c r="H517" i="147"/>
  <c r="G517" i="147"/>
  <c r="F517" i="147"/>
  <c r="E517" i="147"/>
  <c r="D517" i="147"/>
  <c r="C517" i="147"/>
  <c r="B517" i="147"/>
  <c r="J516" i="147"/>
  <c r="I516" i="147"/>
  <c r="H516" i="147"/>
  <c r="G516" i="147"/>
  <c r="F516" i="147"/>
  <c r="E516" i="147"/>
  <c r="D516" i="147"/>
  <c r="C516" i="147"/>
  <c r="B516" i="147"/>
  <c r="J515" i="147"/>
  <c r="I515" i="147"/>
  <c r="H515" i="147"/>
  <c r="G515" i="147"/>
  <c r="F515" i="147"/>
  <c r="E515" i="147"/>
  <c r="D515" i="147"/>
  <c r="C515" i="147"/>
  <c r="B515" i="147"/>
  <c r="J514" i="147"/>
  <c r="I514" i="147"/>
  <c r="H514" i="147"/>
  <c r="G514" i="147"/>
  <c r="F514" i="147"/>
  <c r="E514" i="147"/>
  <c r="D514" i="147"/>
  <c r="C514" i="147"/>
  <c r="B514" i="147"/>
  <c r="J513" i="147"/>
  <c r="I513" i="147"/>
  <c r="H513" i="147"/>
  <c r="G513" i="147"/>
  <c r="F513" i="147"/>
  <c r="E513" i="147"/>
  <c r="D513" i="147"/>
  <c r="C513" i="147"/>
  <c r="B513" i="147"/>
  <c r="J512" i="147"/>
  <c r="I512" i="147"/>
  <c r="H512" i="147"/>
  <c r="G512" i="147"/>
  <c r="F512" i="147"/>
  <c r="E512" i="147"/>
  <c r="D512" i="147"/>
  <c r="C512" i="147"/>
  <c r="B512" i="147"/>
  <c r="J511" i="147"/>
  <c r="I511" i="147"/>
  <c r="H511" i="147"/>
  <c r="G511" i="147"/>
  <c r="F511" i="147"/>
  <c r="E511" i="147"/>
  <c r="D511" i="147"/>
  <c r="C511" i="147"/>
  <c r="B511" i="147"/>
  <c r="J510" i="147"/>
  <c r="I510" i="147"/>
  <c r="H510" i="147"/>
  <c r="G510" i="147"/>
  <c r="F510" i="147"/>
  <c r="E510" i="147"/>
  <c r="D510" i="147"/>
  <c r="C510" i="147"/>
  <c r="B510" i="147"/>
  <c r="J509" i="147"/>
  <c r="I509" i="147"/>
  <c r="H509" i="147"/>
  <c r="G509" i="147"/>
  <c r="F509" i="147"/>
  <c r="E509" i="147"/>
  <c r="D509" i="147"/>
  <c r="C509" i="147"/>
  <c r="B509" i="147"/>
  <c r="J508" i="147"/>
  <c r="I508" i="147"/>
  <c r="H508" i="147"/>
  <c r="G508" i="147"/>
  <c r="F508" i="147"/>
  <c r="E508" i="147"/>
  <c r="D508" i="147"/>
  <c r="C508" i="147"/>
  <c r="B508" i="147"/>
  <c r="J507" i="147"/>
  <c r="I507" i="147"/>
  <c r="H507" i="147"/>
  <c r="G507" i="147"/>
  <c r="F507" i="147"/>
  <c r="E507" i="147"/>
  <c r="D507" i="147"/>
  <c r="C507" i="147"/>
  <c r="B507" i="147"/>
  <c r="J506" i="147"/>
  <c r="I506" i="147"/>
  <c r="H506" i="147"/>
  <c r="G506" i="147"/>
  <c r="F506" i="147"/>
  <c r="E506" i="147"/>
  <c r="D506" i="147"/>
  <c r="C506" i="147"/>
  <c r="B506" i="147"/>
  <c r="J505" i="147"/>
  <c r="I505" i="147"/>
  <c r="H505" i="147"/>
  <c r="G505" i="147"/>
  <c r="F505" i="147"/>
  <c r="E505" i="147"/>
  <c r="D505" i="147"/>
  <c r="C505" i="147"/>
  <c r="B505" i="147"/>
  <c r="J504" i="147"/>
  <c r="I504" i="147"/>
  <c r="H504" i="147"/>
  <c r="G504" i="147"/>
  <c r="F504" i="147"/>
  <c r="E504" i="147"/>
  <c r="D504" i="147"/>
  <c r="C504" i="147"/>
  <c r="B504" i="147"/>
  <c r="J503" i="147"/>
  <c r="I503" i="147"/>
  <c r="H503" i="147"/>
  <c r="G503" i="147"/>
  <c r="F503" i="147"/>
  <c r="E503" i="147"/>
  <c r="D503" i="147"/>
  <c r="C503" i="147"/>
  <c r="B503" i="147"/>
  <c r="J502" i="147"/>
  <c r="I502" i="147"/>
  <c r="H502" i="147"/>
  <c r="G502" i="147"/>
  <c r="F502" i="147"/>
  <c r="E502" i="147"/>
  <c r="D502" i="147"/>
  <c r="C502" i="147"/>
  <c r="B502" i="147"/>
  <c r="J501" i="147"/>
  <c r="I501" i="147"/>
  <c r="H501" i="147"/>
  <c r="G501" i="147"/>
  <c r="F501" i="147"/>
  <c r="E501" i="147"/>
  <c r="D501" i="147"/>
  <c r="C501" i="147"/>
  <c r="B501" i="147"/>
  <c r="J500" i="147"/>
  <c r="I500" i="147"/>
  <c r="H500" i="147"/>
  <c r="G500" i="147"/>
  <c r="F500" i="147"/>
  <c r="E500" i="147"/>
  <c r="D500" i="147"/>
  <c r="C500" i="147"/>
  <c r="B500" i="147"/>
  <c r="J499" i="147"/>
  <c r="I499" i="147"/>
  <c r="H499" i="147"/>
  <c r="G499" i="147"/>
  <c r="F499" i="147"/>
  <c r="E499" i="147"/>
  <c r="D499" i="147"/>
  <c r="C499" i="147"/>
  <c r="B499" i="147"/>
  <c r="J498" i="147"/>
  <c r="I498" i="147"/>
  <c r="H498" i="147"/>
  <c r="G498" i="147"/>
  <c r="F498" i="147"/>
  <c r="E498" i="147"/>
  <c r="D498" i="147"/>
  <c r="C498" i="147"/>
  <c r="B498" i="147"/>
  <c r="J497" i="147"/>
  <c r="I497" i="147"/>
  <c r="H497" i="147"/>
  <c r="G497" i="147"/>
  <c r="F497" i="147"/>
  <c r="E497" i="147"/>
  <c r="D497" i="147"/>
  <c r="C497" i="147"/>
  <c r="B497" i="147"/>
  <c r="J496" i="147"/>
  <c r="I496" i="147"/>
  <c r="H496" i="147"/>
  <c r="G496" i="147"/>
  <c r="F496" i="147"/>
  <c r="E496" i="147"/>
  <c r="D496" i="147"/>
  <c r="C496" i="147"/>
  <c r="B496" i="147"/>
  <c r="J495" i="147"/>
  <c r="I495" i="147"/>
  <c r="H495" i="147"/>
  <c r="G495" i="147"/>
  <c r="F495" i="147"/>
  <c r="E495" i="147"/>
  <c r="D495" i="147"/>
  <c r="C495" i="147"/>
  <c r="B495" i="147"/>
  <c r="J494" i="147"/>
  <c r="I494" i="147"/>
  <c r="H494" i="147"/>
  <c r="G494" i="147"/>
  <c r="F494" i="147"/>
  <c r="E494" i="147"/>
  <c r="D494" i="147"/>
  <c r="C494" i="147"/>
  <c r="B494" i="147"/>
  <c r="J493" i="147"/>
  <c r="I493" i="147"/>
  <c r="H493" i="147"/>
  <c r="G493" i="147"/>
  <c r="F493" i="147"/>
  <c r="E493" i="147"/>
  <c r="D493" i="147"/>
  <c r="C493" i="147"/>
  <c r="B493" i="147"/>
  <c r="J492" i="147"/>
  <c r="I492" i="147"/>
  <c r="H492" i="147"/>
  <c r="G492" i="147"/>
  <c r="F492" i="147"/>
  <c r="E492" i="147"/>
  <c r="D492" i="147"/>
  <c r="C492" i="147"/>
  <c r="B492" i="147"/>
  <c r="J491" i="147"/>
  <c r="I491" i="147"/>
  <c r="H491" i="147"/>
  <c r="G491" i="147"/>
  <c r="F491" i="147"/>
  <c r="E491" i="147"/>
  <c r="D491" i="147"/>
  <c r="C491" i="147"/>
  <c r="B491" i="147"/>
  <c r="J490" i="147"/>
  <c r="I490" i="147"/>
  <c r="H490" i="147"/>
  <c r="G490" i="147"/>
  <c r="F490" i="147"/>
  <c r="E490" i="147"/>
  <c r="D490" i="147"/>
  <c r="C490" i="147"/>
  <c r="B490" i="147"/>
  <c r="J489" i="147"/>
  <c r="I489" i="147"/>
  <c r="H489" i="147"/>
  <c r="G489" i="147"/>
  <c r="F489" i="147"/>
  <c r="E489" i="147"/>
  <c r="D489" i="147"/>
  <c r="C489" i="147"/>
  <c r="B489" i="147"/>
  <c r="J488" i="147"/>
  <c r="I488" i="147"/>
  <c r="H488" i="147"/>
  <c r="G488" i="147"/>
  <c r="F488" i="147"/>
  <c r="E488" i="147"/>
  <c r="D488" i="147"/>
  <c r="C488" i="147"/>
  <c r="B488" i="147"/>
  <c r="J487" i="147"/>
  <c r="I487" i="147"/>
  <c r="H487" i="147"/>
  <c r="G487" i="147"/>
  <c r="F487" i="147"/>
  <c r="E487" i="147"/>
  <c r="D487" i="147"/>
  <c r="C487" i="147"/>
  <c r="B487" i="147"/>
  <c r="J486" i="147"/>
  <c r="I486" i="147"/>
  <c r="H486" i="147"/>
  <c r="G486" i="147"/>
  <c r="F486" i="147"/>
  <c r="E486" i="147"/>
  <c r="D486" i="147"/>
  <c r="C486" i="147"/>
  <c r="B486" i="147"/>
  <c r="J485" i="147"/>
  <c r="I485" i="147"/>
  <c r="H485" i="147"/>
  <c r="G485" i="147"/>
  <c r="F485" i="147"/>
  <c r="E485" i="147"/>
  <c r="D485" i="147"/>
  <c r="C485" i="147"/>
  <c r="B485" i="147"/>
  <c r="J484" i="147"/>
  <c r="I484" i="147"/>
  <c r="H484" i="147"/>
  <c r="G484" i="147"/>
  <c r="F484" i="147"/>
  <c r="E484" i="147"/>
  <c r="D484" i="147"/>
  <c r="C484" i="147"/>
  <c r="B484" i="147"/>
  <c r="J483" i="147"/>
  <c r="I483" i="147"/>
  <c r="H483" i="147"/>
  <c r="G483" i="147"/>
  <c r="F483" i="147"/>
  <c r="E483" i="147"/>
  <c r="D483" i="147"/>
  <c r="C483" i="147"/>
  <c r="B483" i="147"/>
  <c r="J482" i="147"/>
  <c r="I482" i="147"/>
  <c r="H482" i="147"/>
  <c r="G482" i="147"/>
  <c r="F482" i="147"/>
  <c r="E482" i="147"/>
  <c r="D482" i="147"/>
  <c r="C482" i="147"/>
  <c r="B482" i="147"/>
  <c r="J481" i="147"/>
  <c r="I481" i="147"/>
  <c r="H481" i="147"/>
  <c r="G481" i="147"/>
  <c r="F481" i="147"/>
  <c r="E481" i="147"/>
  <c r="D481" i="147"/>
  <c r="C481" i="147"/>
  <c r="B481" i="147"/>
  <c r="J480" i="147"/>
  <c r="I480" i="147"/>
  <c r="H480" i="147"/>
  <c r="G480" i="147"/>
  <c r="F480" i="147"/>
  <c r="E480" i="147"/>
  <c r="D480" i="147"/>
  <c r="C480" i="147"/>
  <c r="B480" i="147"/>
  <c r="J479" i="147"/>
  <c r="I479" i="147"/>
  <c r="H479" i="147"/>
  <c r="G479" i="147"/>
  <c r="F479" i="147"/>
  <c r="E479" i="147"/>
  <c r="D479" i="147"/>
  <c r="C479" i="147"/>
  <c r="B479" i="147"/>
  <c r="J478" i="147"/>
  <c r="I478" i="147"/>
  <c r="H478" i="147"/>
  <c r="G478" i="147"/>
  <c r="F478" i="147"/>
  <c r="E478" i="147"/>
  <c r="D478" i="147"/>
  <c r="C478" i="147"/>
  <c r="B478" i="147"/>
  <c r="J477" i="147"/>
  <c r="I477" i="147"/>
  <c r="H477" i="147"/>
  <c r="G477" i="147"/>
  <c r="F477" i="147"/>
  <c r="E477" i="147"/>
  <c r="D477" i="147"/>
  <c r="C477" i="147"/>
  <c r="B477" i="147"/>
  <c r="J476" i="147"/>
  <c r="I476" i="147"/>
  <c r="H476" i="147"/>
  <c r="G476" i="147"/>
  <c r="F476" i="147"/>
  <c r="E476" i="147"/>
  <c r="D476" i="147"/>
  <c r="C476" i="147"/>
  <c r="B476" i="147"/>
  <c r="J475" i="147"/>
  <c r="I475" i="147"/>
  <c r="H475" i="147"/>
  <c r="G475" i="147"/>
  <c r="F475" i="147"/>
  <c r="E475" i="147"/>
  <c r="D475" i="147"/>
  <c r="C475" i="147"/>
  <c r="B475" i="147"/>
  <c r="J474" i="147"/>
  <c r="I474" i="147"/>
  <c r="H474" i="147"/>
  <c r="G474" i="147"/>
  <c r="F474" i="147"/>
  <c r="E474" i="147"/>
  <c r="D474" i="147"/>
  <c r="C474" i="147"/>
  <c r="B474" i="147"/>
  <c r="J473" i="147"/>
  <c r="I473" i="147"/>
  <c r="H473" i="147"/>
  <c r="G473" i="147"/>
  <c r="F473" i="147"/>
  <c r="E473" i="147"/>
  <c r="D473" i="147"/>
  <c r="C473" i="147"/>
  <c r="B473" i="147"/>
  <c r="J472" i="147"/>
  <c r="I472" i="147"/>
  <c r="H472" i="147"/>
  <c r="G472" i="147"/>
  <c r="F472" i="147"/>
  <c r="E472" i="147"/>
  <c r="D472" i="147"/>
  <c r="C472" i="147"/>
  <c r="B472" i="147"/>
  <c r="J471" i="147"/>
  <c r="I471" i="147"/>
  <c r="H471" i="147"/>
  <c r="G471" i="147"/>
  <c r="F471" i="147"/>
  <c r="E471" i="147"/>
  <c r="D471" i="147"/>
  <c r="C471" i="147"/>
  <c r="B471" i="147"/>
  <c r="J470" i="147"/>
  <c r="I470" i="147"/>
  <c r="H470" i="147"/>
  <c r="G470" i="147"/>
  <c r="F470" i="147"/>
  <c r="E470" i="147"/>
  <c r="D470" i="147"/>
  <c r="C470" i="147"/>
  <c r="B470" i="147"/>
  <c r="J469" i="147"/>
  <c r="I469" i="147"/>
  <c r="H469" i="147"/>
  <c r="G469" i="147"/>
  <c r="F469" i="147"/>
  <c r="E469" i="147"/>
  <c r="D469" i="147"/>
  <c r="C469" i="147"/>
  <c r="B469" i="147"/>
  <c r="J468" i="147"/>
  <c r="I468" i="147"/>
  <c r="H468" i="147"/>
  <c r="G468" i="147"/>
  <c r="F468" i="147"/>
  <c r="E468" i="147"/>
  <c r="D468" i="147"/>
  <c r="C468" i="147"/>
  <c r="B468" i="147"/>
  <c r="J467" i="147"/>
  <c r="I467" i="147"/>
  <c r="H467" i="147"/>
  <c r="G467" i="147"/>
  <c r="F467" i="147"/>
  <c r="E467" i="147"/>
  <c r="D467" i="147"/>
  <c r="C467" i="147"/>
  <c r="B467" i="147"/>
  <c r="J466" i="147"/>
  <c r="I466" i="147"/>
  <c r="H466" i="147"/>
  <c r="G466" i="147"/>
  <c r="F466" i="147"/>
  <c r="E466" i="147"/>
  <c r="D466" i="147"/>
  <c r="C466" i="147"/>
  <c r="B466" i="147"/>
  <c r="J465" i="147"/>
  <c r="I465" i="147"/>
  <c r="H465" i="147"/>
  <c r="G465" i="147"/>
  <c r="F465" i="147"/>
  <c r="E465" i="147"/>
  <c r="D465" i="147"/>
  <c r="C465" i="147"/>
  <c r="B465" i="147"/>
  <c r="J464" i="147"/>
  <c r="I464" i="147"/>
  <c r="H464" i="147"/>
  <c r="G464" i="147"/>
  <c r="F464" i="147"/>
  <c r="E464" i="147"/>
  <c r="D464" i="147"/>
  <c r="C464" i="147"/>
  <c r="B464" i="147"/>
  <c r="J463" i="147"/>
  <c r="I463" i="147"/>
  <c r="H463" i="147"/>
  <c r="G463" i="147"/>
  <c r="F463" i="147"/>
  <c r="E463" i="147"/>
  <c r="D463" i="147"/>
  <c r="C463" i="147"/>
  <c r="B463" i="147"/>
  <c r="J462" i="147"/>
  <c r="I462" i="147"/>
  <c r="H462" i="147"/>
  <c r="G462" i="147"/>
  <c r="F462" i="147"/>
  <c r="E462" i="147"/>
  <c r="D462" i="147"/>
  <c r="C462" i="147"/>
  <c r="B462" i="147"/>
  <c r="J461" i="147"/>
  <c r="I461" i="147"/>
  <c r="H461" i="147"/>
  <c r="G461" i="147"/>
  <c r="F461" i="147"/>
  <c r="E461" i="147"/>
  <c r="D461" i="147"/>
  <c r="C461" i="147"/>
  <c r="B461" i="147"/>
  <c r="J460" i="147"/>
  <c r="I460" i="147"/>
  <c r="H460" i="147"/>
  <c r="G460" i="147"/>
  <c r="F460" i="147"/>
  <c r="E460" i="147"/>
  <c r="D460" i="147"/>
  <c r="C460" i="147"/>
  <c r="B460" i="147"/>
  <c r="J459" i="147"/>
  <c r="I459" i="147"/>
  <c r="H459" i="147"/>
  <c r="G459" i="147"/>
  <c r="F459" i="147"/>
  <c r="E459" i="147"/>
  <c r="D459" i="147"/>
  <c r="C459" i="147"/>
  <c r="B459" i="147"/>
  <c r="J458" i="147"/>
  <c r="I458" i="147"/>
  <c r="H458" i="147"/>
  <c r="G458" i="147"/>
  <c r="F458" i="147"/>
  <c r="E458" i="147"/>
  <c r="D458" i="147"/>
  <c r="C458" i="147"/>
  <c r="B458" i="147"/>
  <c r="J457" i="147"/>
  <c r="I457" i="147"/>
  <c r="H457" i="147"/>
  <c r="G457" i="147"/>
  <c r="F457" i="147"/>
  <c r="E457" i="147"/>
  <c r="D457" i="147"/>
  <c r="C457" i="147"/>
  <c r="B457" i="147"/>
  <c r="J456" i="147"/>
  <c r="I456" i="147"/>
  <c r="H456" i="147"/>
  <c r="G456" i="147"/>
  <c r="F456" i="147"/>
  <c r="E456" i="147"/>
  <c r="D456" i="147"/>
  <c r="C456" i="147"/>
  <c r="B456" i="147"/>
  <c r="J455" i="147"/>
  <c r="I455" i="147"/>
  <c r="H455" i="147"/>
  <c r="G455" i="147"/>
  <c r="F455" i="147"/>
  <c r="E455" i="147"/>
  <c r="D455" i="147"/>
  <c r="C455" i="147"/>
  <c r="B455" i="147"/>
  <c r="J454" i="147"/>
  <c r="I454" i="147"/>
  <c r="H454" i="147"/>
  <c r="G454" i="147"/>
  <c r="F454" i="147"/>
  <c r="E454" i="147"/>
  <c r="D454" i="147"/>
  <c r="C454" i="147"/>
  <c r="B454" i="147"/>
  <c r="J453" i="147"/>
  <c r="I453" i="147"/>
  <c r="H453" i="147"/>
  <c r="G453" i="147"/>
  <c r="F453" i="147"/>
  <c r="E453" i="147"/>
  <c r="D453" i="147"/>
  <c r="C453" i="147"/>
  <c r="B453" i="147"/>
  <c r="J452" i="147"/>
  <c r="I452" i="147"/>
  <c r="H452" i="147"/>
  <c r="G452" i="147"/>
  <c r="F452" i="147"/>
  <c r="E452" i="147"/>
  <c r="D452" i="147"/>
  <c r="C452" i="147"/>
  <c r="B452" i="147"/>
  <c r="J451" i="147"/>
  <c r="I451" i="147"/>
  <c r="H451" i="147"/>
  <c r="G451" i="147"/>
  <c r="F451" i="147"/>
  <c r="E451" i="147"/>
  <c r="D451" i="147"/>
  <c r="C451" i="147"/>
  <c r="B451" i="147"/>
  <c r="J450" i="147"/>
  <c r="I450" i="147"/>
  <c r="H450" i="147"/>
  <c r="G450" i="147"/>
  <c r="F450" i="147"/>
  <c r="E450" i="147"/>
  <c r="D450" i="147"/>
  <c r="C450" i="147"/>
  <c r="B450" i="147"/>
  <c r="J449" i="147"/>
  <c r="I449" i="147"/>
  <c r="H449" i="147"/>
  <c r="G449" i="147"/>
  <c r="F449" i="147"/>
  <c r="E449" i="147"/>
  <c r="D449" i="147"/>
  <c r="C449" i="147"/>
  <c r="B449" i="147"/>
  <c r="J448" i="147"/>
  <c r="I448" i="147"/>
  <c r="H448" i="147"/>
  <c r="G448" i="147"/>
  <c r="F448" i="147"/>
  <c r="E448" i="147"/>
  <c r="D448" i="147"/>
  <c r="C448" i="147"/>
  <c r="B448" i="147"/>
  <c r="J447" i="147"/>
  <c r="I447" i="147"/>
  <c r="H447" i="147"/>
  <c r="G447" i="147"/>
  <c r="F447" i="147"/>
  <c r="E447" i="147"/>
  <c r="D447" i="147"/>
  <c r="C447" i="147"/>
  <c r="B447" i="147"/>
  <c r="J446" i="147"/>
  <c r="I446" i="147"/>
  <c r="H446" i="147"/>
  <c r="G446" i="147"/>
  <c r="F446" i="147"/>
  <c r="E446" i="147"/>
  <c r="D446" i="147"/>
  <c r="C446" i="147"/>
  <c r="B446" i="147"/>
  <c r="J445" i="147"/>
  <c r="I445" i="147"/>
  <c r="H445" i="147"/>
  <c r="G445" i="147"/>
  <c r="F445" i="147"/>
  <c r="E445" i="147"/>
  <c r="D445" i="147"/>
  <c r="C445" i="147"/>
  <c r="B445" i="147"/>
  <c r="J444" i="147"/>
  <c r="I444" i="147"/>
  <c r="H444" i="147"/>
  <c r="G444" i="147"/>
  <c r="F444" i="147"/>
  <c r="E444" i="147"/>
  <c r="D444" i="147"/>
  <c r="C444" i="147"/>
  <c r="B444" i="147"/>
  <c r="J443" i="147"/>
  <c r="I443" i="147"/>
  <c r="H443" i="147"/>
  <c r="G443" i="147"/>
  <c r="F443" i="147"/>
  <c r="E443" i="147"/>
  <c r="D443" i="147"/>
  <c r="C443" i="147"/>
  <c r="B443" i="147"/>
  <c r="J442" i="147"/>
  <c r="I442" i="147"/>
  <c r="H442" i="147"/>
  <c r="G442" i="147"/>
  <c r="F442" i="147"/>
  <c r="E442" i="147"/>
  <c r="D442" i="147"/>
  <c r="C442" i="147"/>
  <c r="B442" i="147"/>
  <c r="J441" i="147"/>
  <c r="I441" i="147"/>
  <c r="H441" i="147"/>
  <c r="G441" i="147"/>
  <c r="F441" i="147"/>
  <c r="E441" i="147"/>
  <c r="D441" i="147"/>
  <c r="C441" i="147"/>
  <c r="B441" i="147"/>
  <c r="J440" i="147"/>
  <c r="I440" i="147"/>
  <c r="H440" i="147"/>
  <c r="G440" i="147"/>
  <c r="F440" i="147"/>
  <c r="E440" i="147"/>
  <c r="D440" i="147"/>
  <c r="C440" i="147"/>
  <c r="B440" i="147"/>
  <c r="J439" i="147"/>
  <c r="I439" i="147"/>
  <c r="H439" i="147"/>
  <c r="G439" i="147"/>
  <c r="F439" i="147"/>
  <c r="E439" i="147"/>
  <c r="D439" i="147"/>
  <c r="C439" i="147"/>
  <c r="B439" i="147"/>
  <c r="J438" i="147"/>
  <c r="I438" i="147"/>
  <c r="H438" i="147"/>
  <c r="G438" i="147"/>
  <c r="F438" i="147"/>
  <c r="E438" i="147"/>
  <c r="D438" i="147"/>
  <c r="C438" i="147"/>
  <c r="B438" i="147"/>
  <c r="J437" i="147"/>
  <c r="I437" i="147"/>
  <c r="H437" i="147"/>
  <c r="G437" i="147"/>
  <c r="F437" i="147"/>
  <c r="E437" i="147"/>
  <c r="D437" i="147"/>
  <c r="C437" i="147"/>
  <c r="B437" i="147"/>
  <c r="J436" i="147"/>
  <c r="I436" i="147"/>
  <c r="H436" i="147"/>
  <c r="G436" i="147"/>
  <c r="F436" i="147"/>
  <c r="E436" i="147"/>
  <c r="D436" i="147"/>
  <c r="C436" i="147"/>
  <c r="B436" i="147"/>
  <c r="J435" i="147"/>
  <c r="I435" i="147"/>
  <c r="H435" i="147"/>
  <c r="G435" i="147"/>
  <c r="F435" i="147"/>
  <c r="E435" i="147"/>
  <c r="D435" i="147"/>
  <c r="C435" i="147"/>
  <c r="B435" i="147"/>
  <c r="J434" i="147"/>
  <c r="I434" i="147"/>
  <c r="H434" i="147"/>
  <c r="G434" i="147"/>
  <c r="F434" i="147"/>
  <c r="E434" i="147"/>
  <c r="D434" i="147"/>
  <c r="C434" i="147"/>
  <c r="B434" i="147"/>
  <c r="J433" i="147"/>
  <c r="I433" i="147"/>
  <c r="H433" i="147"/>
  <c r="G433" i="147"/>
  <c r="F433" i="147"/>
  <c r="E433" i="147"/>
  <c r="D433" i="147"/>
  <c r="C433" i="147"/>
  <c r="B433" i="147"/>
  <c r="J432" i="147"/>
  <c r="I432" i="147"/>
  <c r="H432" i="147"/>
  <c r="G432" i="147"/>
  <c r="F432" i="147"/>
  <c r="E432" i="147"/>
  <c r="D432" i="147"/>
  <c r="C432" i="147"/>
  <c r="B432" i="147"/>
  <c r="J431" i="147"/>
  <c r="I431" i="147"/>
  <c r="H431" i="147"/>
  <c r="G431" i="147"/>
  <c r="F431" i="147"/>
  <c r="E431" i="147"/>
  <c r="D431" i="147"/>
  <c r="C431" i="147"/>
  <c r="B431" i="147"/>
  <c r="J430" i="147"/>
  <c r="I430" i="147"/>
  <c r="H430" i="147"/>
  <c r="G430" i="147"/>
  <c r="F430" i="147"/>
  <c r="E430" i="147"/>
  <c r="D430" i="147"/>
  <c r="C430" i="147"/>
  <c r="B430" i="147"/>
  <c r="J429" i="147"/>
  <c r="I429" i="147"/>
  <c r="H429" i="147"/>
  <c r="G429" i="147"/>
  <c r="F429" i="147"/>
  <c r="E429" i="147"/>
  <c r="D429" i="147"/>
  <c r="C429" i="147"/>
  <c r="B429" i="147"/>
  <c r="J428" i="147"/>
  <c r="I428" i="147"/>
  <c r="H428" i="147"/>
  <c r="G428" i="147"/>
  <c r="F428" i="147"/>
  <c r="E428" i="147"/>
  <c r="D428" i="147"/>
  <c r="C428" i="147"/>
  <c r="B428" i="147"/>
  <c r="J427" i="147"/>
  <c r="I427" i="147"/>
  <c r="H427" i="147"/>
  <c r="G427" i="147"/>
  <c r="F427" i="147"/>
  <c r="E427" i="147"/>
  <c r="D427" i="147"/>
  <c r="C427" i="147"/>
  <c r="B427" i="147"/>
  <c r="J426" i="147"/>
  <c r="I426" i="147"/>
  <c r="H426" i="147"/>
  <c r="G426" i="147"/>
  <c r="F426" i="147"/>
  <c r="E426" i="147"/>
  <c r="D426" i="147"/>
  <c r="C426" i="147"/>
  <c r="B426" i="147"/>
  <c r="J425" i="147"/>
  <c r="I425" i="147"/>
  <c r="H425" i="147"/>
  <c r="G425" i="147"/>
  <c r="F425" i="147"/>
  <c r="E425" i="147"/>
  <c r="D425" i="147"/>
  <c r="C425" i="147"/>
  <c r="B425" i="147"/>
  <c r="J424" i="147"/>
  <c r="I424" i="147"/>
  <c r="H424" i="147"/>
  <c r="G424" i="147"/>
  <c r="F424" i="147"/>
  <c r="E424" i="147"/>
  <c r="D424" i="147"/>
  <c r="C424" i="147"/>
  <c r="B424" i="147"/>
  <c r="J423" i="147"/>
  <c r="I423" i="147"/>
  <c r="H423" i="147"/>
  <c r="G423" i="147"/>
  <c r="F423" i="147"/>
  <c r="E423" i="147"/>
  <c r="D423" i="147"/>
  <c r="C423" i="147"/>
  <c r="B423" i="147"/>
  <c r="J422" i="147"/>
  <c r="I422" i="147"/>
  <c r="H422" i="147"/>
  <c r="G422" i="147"/>
  <c r="F422" i="147"/>
  <c r="E422" i="147"/>
  <c r="D422" i="147"/>
  <c r="C422" i="147"/>
  <c r="B422" i="147"/>
  <c r="J421" i="147"/>
  <c r="I421" i="147"/>
  <c r="H421" i="147"/>
  <c r="G421" i="147"/>
  <c r="F421" i="147"/>
  <c r="E421" i="147"/>
  <c r="D421" i="147"/>
  <c r="C421" i="147"/>
  <c r="B421" i="147"/>
  <c r="J420" i="147"/>
  <c r="I420" i="147"/>
  <c r="H420" i="147"/>
  <c r="G420" i="147"/>
  <c r="F420" i="147"/>
  <c r="E420" i="147"/>
  <c r="D420" i="147"/>
  <c r="C420" i="147"/>
  <c r="B420" i="147"/>
  <c r="J419" i="147"/>
  <c r="I419" i="147"/>
  <c r="H419" i="147"/>
  <c r="G419" i="147"/>
  <c r="F419" i="147"/>
  <c r="E419" i="147"/>
  <c r="D419" i="147"/>
  <c r="C419" i="147"/>
  <c r="B419" i="147"/>
  <c r="J418" i="147"/>
  <c r="I418" i="147"/>
  <c r="H418" i="147"/>
  <c r="G418" i="147"/>
  <c r="F418" i="147"/>
  <c r="E418" i="147"/>
  <c r="D418" i="147"/>
  <c r="C418" i="147"/>
  <c r="B418" i="147"/>
  <c r="J417" i="147"/>
  <c r="I417" i="147"/>
  <c r="H417" i="147"/>
  <c r="G417" i="147"/>
  <c r="F417" i="147"/>
  <c r="E417" i="147"/>
  <c r="D417" i="147"/>
  <c r="C417" i="147"/>
  <c r="B417" i="147"/>
  <c r="J416" i="147"/>
  <c r="I416" i="147"/>
  <c r="H416" i="147"/>
  <c r="G416" i="147"/>
  <c r="F416" i="147"/>
  <c r="E416" i="147"/>
  <c r="D416" i="147"/>
  <c r="C416" i="147"/>
  <c r="B416" i="147"/>
  <c r="J415" i="147"/>
  <c r="I415" i="147"/>
  <c r="H415" i="147"/>
  <c r="G415" i="147"/>
  <c r="F415" i="147"/>
  <c r="E415" i="147"/>
  <c r="D415" i="147"/>
  <c r="C415" i="147"/>
  <c r="B415" i="147"/>
  <c r="J414" i="147"/>
  <c r="I414" i="147"/>
  <c r="H414" i="147"/>
  <c r="G414" i="147"/>
  <c r="F414" i="147"/>
  <c r="E414" i="147"/>
  <c r="D414" i="147"/>
  <c r="C414" i="147"/>
  <c r="B414" i="147"/>
  <c r="J413" i="147"/>
  <c r="I413" i="147"/>
  <c r="H413" i="147"/>
  <c r="G413" i="147"/>
  <c r="F413" i="147"/>
  <c r="E413" i="147"/>
  <c r="D413" i="147"/>
  <c r="C413" i="147"/>
  <c r="B413" i="147"/>
  <c r="J412" i="147"/>
  <c r="I412" i="147"/>
  <c r="H412" i="147"/>
  <c r="G412" i="147"/>
  <c r="F412" i="147"/>
  <c r="E412" i="147"/>
  <c r="D412" i="147"/>
  <c r="C412" i="147"/>
  <c r="B412" i="147"/>
  <c r="J411" i="147"/>
  <c r="I411" i="147"/>
  <c r="H411" i="147"/>
  <c r="G411" i="147"/>
  <c r="F411" i="147"/>
  <c r="E411" i="147"/>
  <c r="D411" i="147"/>
  <c r="C411" i="147"/>
  <c r="B411" i="147"/>
  <c r="J410" i="147"/>
  <c r="I410" i="147"/>
  <c r="H410" i="147"/>
  <c r="G410" i="147"/>
  <c r="F410" i="147"/>
  <c r="E410" i="147"/>
  <c r="D410" i="147"/>
  <c r="C410" i="147"/>
  <c r="B410" i="147"/>
  <c r="J409" i="147"/>
  <c r="I409" i="147"/>
  <c r="H409" i="147"/>
  <c r="G409" i="147"/>
  <c r="F409" i="147"/>
  <c r="E409" i="147"/>
  <c r="D409" i="147"/>
  <c r="C409" i="147"/>
  <c r="B409" i="147"/>
  <c r="J408" i="147"/>
  <c r="I408" i="147"/>
  <c r="H408" i="147"/>
  <c r="G408" i="147"/>
  <c r="F408" i="147"/>
  <c r="E408" i="147"/>
  <c r="D408" i="147"/>
  <c r="C408" i="147"/>
  <c r="B408" i="147"/>
  <c r="J407" i="147"/>
  <c r="I407" i="147"/>
  <c r="H407" i="147"/>
  <c r="G407" i="147"/>
  <c r="F407" i="147"/>
  <c r="E407" i="147"/>
  <c r="D407" i="147"/>
  <c r="C407" i="147"/>
  <c r="B407" i="147"/>
  <c r="J406" i="147"/>
  <c r="I406" i="147"/>
  <c r="H406" i="147"/>
  <c r="G406" i="147"/>
  <c r="F406" i="147"/>
  <c r="E406" i="147"/>
  <c r="D406" i="147"/>
  <c r="C406" i="147"/>
  <c r="B406" i="147"/>
  <c r="J405" i="147"/>
  <c r="I405" i="147"/>
  <c r="H405" i="147"/>
  <c r="G405" i="147"/>
  <c r="F405" i="147"/>
  <c r="E405" i="147"/>
  <c r="D405" i="147"/>
  <c r="C405" i="147"/>
  <c r="B405" i="147"/>
  <c r="J404" i="147"/>
  <c r="I404" i="147"/>
  <c r="H404" i="147"/>
  <c r="G404" i="147"/>
  <c r="F404" i="147"/>
  <c r="E404" i="147"/>
  <c r="D404" i="147"/>
  <c r="C404" i="147"/>
  <c r="B404" i="147"/>
  <c r="J403" i="147"/>
  <c r="I403" i="147"/>
  <c r="H403" i="147"/>
  <c r="G403" i="147"/>
  <c r="F403" i="147"/>
  <c r="E403" i="147"/>
  <c r="D403" i="147"/>
  <c r="C403" i="147"/>
  <c r="B403" i="147"/>
  <c r="J402" i="147"/>
  <c r="I402" i="147"/>
  <c r="H402" i="147"/>
  <c r="G402" i="147"/>
  <c r="F402" i="147"/>
  <c r="E402" i="147"/>
  <c r="D402" i="147"/>
  <c r="C402" i="147"/>
  <c r="B402" i="147"/>
  <c r="J401" i="147"/>
  <c r="I401" i="147"/>
  <c r="H401" i="147"/>
  <c r="G401" i="147"/>
  <c r="F401" i="147"/>
  <c r="E401" i="147"/>
  <c r="D401" i="147"/>
  <c r="C401" i="147"/>
  <c r="B401" i="147"/>
  <c r="J400" i="147"/>
  <c r="I400" i="147"/>
  <c r="H400" i="147"/>
  <c r="G400" i="147"/>
  <c r="F400" i="147"/>
  <c r="E400" i="147"/>
  <c r="D400" i="147"/>
  <c r="C400" i="147"/>
  <c r="B400" i="147"/>
  <c r="J399" i="147"/>
  <c r="I399" i="147"/>
  <c r="H399" i="147"/>
  <c r="G399" i="147"/>
  <c r="F399" i="147"/>
  <c r="E399" i="147"/>
  <c r="D399" i="147"/>
  <c r="C399" i="147"/>
  <c r="B399" i="147"/>
  <c r="J398" i="147"/>
  <c r="I398" i="147"/>
  <c r="H398" i="147"/>
  <c r="G398" i="147"/>
  <c r="F398" i="147"/>
  <c r="E398" i="147"/>
  <c r="D398" i="147"/>
  <c r="C398" i="147"/>
  <c r="B398" i="147"/>
  <c r="J397" i="147"/>
  <c r="I397" i="147"/>
  <c r="H397" i="147"/>
  <c r="G397" i="147"/>
  <c r="F397" i="147"/>
  <c r="E397" i="147"/>
  <c r="D397" i="147"/>
  <c r="C397" i="147"/>
  <c r="B397" i="147"/>
  <c r="J396" i="147"/>
  <c r="I396" i="147"/>
  <c r="H396" i="147"/>
  <c r="G396" i="147"/>
  <c r="F396" i="147"/>
  <c r="E396" i="147"/>
  <c r="D396" i="147"/>
  <c r="C396" i="147"/>
  <c r="B396" i="147"/>
  <c r="J395" i="147"/>
  <c r="I395" i="147"/>
  <c r="H395" i="147"/>
  <c r="G395" i="147"/>
  <c r="F395" i="147"/>
  <c r="E395" i="147"/>
  <c r="D395" i="147"/>
  <c r="C395" i="147"/>
  <c r="B395" i="147"/>
  <c r="J394" i="147"/>
  <c r="I394" i="147"/>
  <c r="H394" i="147"/>
  <c r="G394" i="147"/>
  <c r="F394" i="147"/>
  <c r="E394" i="147"/>
  <c r="D394" i="147"/>
  <c r="C394" i="147"/>
  <c r="B394" i="147"/>
  <c r="J393" i="147"/>
  <c r="I393" i="147"/>
  <c r="H393" i="147"/>
  <c r="G393" i="147"/>
  <c r="F393" i="147"/>
  <c r="E393" i="147"/>
  <c r="D393" i="147"/>
  <c r="C393" i="147"/>
  <c r="B393" i="147"/>
  <c r="J392" i="147"/>
  <c r="I392" i="147"/>
  <c r="H392" i="147"/>
  <c r="G392" i="147"/>
  <c r="F392" i="147"/>
  <c r="E392" i="147"/>
  <c r="D392" i="147"/>
  <c r="C392" i="147"/>
  <c r="B392" i="147"/>
  <c r="J391" i="147"/>
  <c r="I391" i="147"/>
  <c r="H391" i="147"/>
  <c r="G391" i="147"/>
  <c r="F391" i="147"/>
  <c r="E391" i="147"/>
  <c r="D391" i="147"/>
  <c r="C391" i="147"/>
  <c r="B391" i="147"/>
  <c r="J390" i="147"/>
  <c r="I390" i="147"/>
  <c r="H390" i="147"/>
  <c r="G390" i="147"/>
  <c r="F390" i="147"/>
  <c r="E390" i="147"/>
  <c r="D390" i="147"/>
  <c r="C390" i="147"/>
  <c r="B390" i="147"/>
  <c r="J389" i="147"/>
  <c r="I389" i="147"/>
  <c r="H389" i="147"/>
  <c r="G389" i="147"/>
  <c r="F389" i="147"/>
  <c r="E389" i="147"/>
  <c r="D389" i="147"/>
  <c r="C389" i="147"/>
  <c r="B389" i="147"/>
  <c r="J388" i="147"/>
  <c r="I388" i="147"/>
  <c r="H388" i="147"/>
  <c r="G388" i="147"/>
  <c r="F388" i="147"/>
  <c r="E388" i="147"/>
  <c r="D388" i="147"/>
  <c r="C388" i="147"/>
  <c r="B388" i="147"/>
  <c r="J387" i="147"/>
  <c r="I387" i="147"/>
  <c r="H387" i="147"/>
  <c r="G387" i="147"/>
  <c r="F387" i="147"/>
  <c r="E387" i="147"/>
  <c r="D387" i="147"/>
  <c r="C387" i="147"/>
  <c r="B387" i="147"/>
  <c r="J386" i="147"/>
  <c r="I386" i="147"/>
  <c r="H386" i="147"/>
  <c r="G386" i="147"/>
  <c r="F386" i="147"/>
  <c r="E386" i="147"/>
  <c r="D386" i="147"/>
  <c r="C386" i="147"/>
  <c r="B386" i="147"/>
  <c r="J385" i="147"/>
  <c r="I385" i="147"/>
  <c r="H385" i="147"/>
  <c r="G385" i="147"/>
  <c r="F385" i="147"/>
  <c r="E385" i="147"/>
  <c r="D385" i="147"/>
  <c r="C385" i="147"/>
  <c r="B385" i="147"/>
  <c r="J384" i="147"/>
  <c r="I384" i="147"/>
  <c r="H384" i="147"/>
  <c r="G384" i="147"/>
  <c r="F384" i="147"/>
  <c r="E384" i="147"/>
  <c r="D384" i="147"/>
  <c r="C384" i="147"/>
  <c r="B384" i="147"/>
  <c r="J383" i="147"/>
  <c r="I383" i="147"/>
  <c r="H383" i="147"/>
  <c r="G383" i="147"/>
  <c r="F383" i="147"/>
  <c r="E383" i="147"/>
  <c r="D383" i="147"/>
  <c r="C383" i="147"/>
  <c r="B383" i="147"/>
  <c r="J382" i="147"/>
  <c r="I382" i="147"/>
  <c r="H382" i="147"/>
  <c r="G382" i="147"/>
  <c r="F382" i="147"/>
  <c r="E382" i="147"/>
  <c r="D382" i="147"/>
  <c r="C382" i="147"/>
  <c r="B382" i="147"/>
  <c r="J381" i="147"/>
  <c r="I381" i="147"/>
  <c r="H381" i="147"/>
  <c r="G381" i="147"/>
  <c r="F381" i="147"/>
  <c r="E381" i="147"/>
  <c r="D381" i="147"/>
  <c r="C381" i="147"/>
  <c r="B381" i="147"/>
  <c r="J380" i="147"/>
  <c r="I380" i="147"/>
  <c r="H380" i="147"/>
  <c r="G380" i="147"/>
  <c r="F380" i="147"/>
  <c r="E380" i="147"/>
  <c r="D380" i="147"/>
  <c r="C380" i="147"/>
  <c r="B380" i="147"/>
  <c r="J379" i="147"/>
  <c r="I379" i="147"/>
  <c r="H379" i="147"/>
  <c r="G379" i="147"/>
  <c r="F379" i="147"/>
  <c r="E379" i="147"/>
  <c r="D379" i="147"/>
  <c r="C379" i="147"/>
  <c r="B379" i="147"/>
  <c r="J378" i="147"/>
  <c r="I378" i="147"/>
  <c r="H378" i="147"/>
  <c r="G378" i="147"/>
  <c r="F378" i="147"/>
  <c r="E378" i="147"/>
  <c r="D378" i="147"/>
  <c r="C378" i="147"/>
  <c r="B378" i="147"/>
  <c r="J377" i="147"/>
  <c r="I377" i="147"/>
  <c r="H377" i="147"/>
  <c r="G377" i="147"/>
  <c r="F377" i="147"/>
  <c r="E377" i="147"/>
  <c r="D377" i="147"/>
  <c r="C377" i="147"/>
  <c r="B377" i="147"/>
  <c r="J376" i="147"/>
  <c r="I376" i="147"/>
  <c r="H376" i="147"/>
  <c r="G376" i="147"/>
  <c r="F376" i="147"/>
  <c r="E376" i="147"/>
  <c r="D376" i="147"/>
  <c r="C376" i="147"/>
  <c r="B376" i="147"/>
  <c r="J375" i="147"/>
  <c r="I375" i="147"/>
  <c r="H375" i="147"/>
  <c r="G375" i="147"/>
  <c r="F375" i="147"/>
  <c r="E375" i="147"/>
  <c r="D375" i="147"/>
  <c r="C375" i="147"/>
  <c r="B375" i="147"/>
  <c r="J374" i="147"/>
  <c r="I374" i="147"/>
  <c r="H374" i="147"/>
  <c r="G374" i="147"/>
  <c r="F374" i="147"/>
  <c r="E374" i="147"/>
  <c r="D374" i="147"/>
  <c r="C374" i="147"/>
  <c r="B374" i="147"/>
  <c r="J373" i="147"/>
  <c r="I373" i="147"/>
  <c r="H373" i="147"/>
  <c r="G373" i="147"/>
  <c r="F373" i="147"/>
  <c r="E373" i="147"/>
  <c r="D373" i="147"/>
  <c r="C373" i="147"/>
  <c r="B373" i="147"/>
  <c r="J372" i="147"/>
  <c r="I372" i="147"/>
  <c r="H372" i="147"/>
  <c r="G372" i="147"/>
  <c r="F372" i="147"/>
  <c r="E372" i="147"/>
  <c r="D372" i="147"/>
  <c r="C372" i="147"/>
  <c r="B372" i="147"/>
  <c r="J371" i="147"/>
  <c r="I371" i="147"/>
  <c r="H371" i="147"/>
  <c r="G371" i="147"/>
  <c r="F371" i="147"/>
  <c r="E371" i="147"/>
  <c r="D371" i="147"/>
  <c r="C371" i="147"/>
  <c r="B371" i="147"/>
  <c r="J370" i="147"/>
  <c r="I370" i="147"/>
  <c r="H370" i="147"/>
  <c r="G370" i="147"/>
  <c r="F370" i="147"/>
  <c r="E370" i="147"/>
  <c r="D370" i="147"/>
  <c r="C370" i="147"/>
  <c r="B370" i="147"/>
  <c r="J369" i="147"/>
  <c r="I369" i="147"/>
  <c r="H369" i="147"/>
  <c r="G369" i="147"/>
  <c r="F369" i="147"/>
  <c r="E369" i="147"/>
  <c r="D369" i="147"/>
  <c r="C369" i="147"/>
  <c r="B369" i="147"/>
  <c r="J368" i="147"/>
  <c r="I368" i="147"/>
  <c r="H368" i="147"/>
  <c r="G368" i="147"/>
  <c r="F368" i="147"/>
  <c r="E368" i="147"/>
  <c r="D368" i="147"/>
  <c r="C368" i="147"/>
  <c r="B368" i="147"/>
  <c r="J367" i="147"/>
  <c r="I367" i="147"/>
  <c r="H367" i="147"/>
  <c r="G367" i="147"/>
  <c r="F367" i="147"/>
  <c r="E367" i="147"/>
  <c r="D367" i="147"/>
  <c r="C367" i="147"/>
  <c r="B367" i="147"/>
  <c r="J366" i="147"/>
  <c r="I366" i="147"/>
  <c r="H366" i="147"/>
  <c r="G366" i="147"/>
  <c r="F366" i="147"/>
  <c r="E366" i="147"/>
  <c r="D366" i="147"/>
  <c r="C366" i="147"/>
  <c r="B366" i="147"/>
  <c r="J365" i="147"/>
  <c r="I365" i="147"/>
  <c r="H365" i="147"/>
  <c r="G365" i="147"/>
  <c r="F365" i="147"/>
  <c r="E365" i="147"/>
  <c r="D365" i="147"/>
  <c r="C365" i="147"/>
  <c r="B365" i="147"/>
  <c r="J364" i="147"/>
  <c r="I364" i="147"/>
  <c r="H364" i="147"/>
  <c r="G364" i="147"/>
  <c r="F364" i="147"/>
  <c r="E364" i="147"/>
  <c r="D364" i="147"/>
  <c r="C364" i="147"/>
  <c r="B364" i="147"/>
  <c r="J363" i="147"/>
  <c r="I363" i="147"/>
  <c r="H363" i="147"/>
  <c r="G363" i="147"/>
  <c r="F363" i="147"/>
  <c r="E363" i="147"/>
  <c r="D363" i="147"/>
  <c r="C363" i="147"/>
  <c r="B363" i="147"/>
  <c r="J362" i="147"/>
  <c r="I362" i="147"/>
  <c r="H362" i="147"/>
  <c r="G362" i="147"/>
  <c r="F362" i="147"/>
  <c r="E362" i="147"/>
  <c r="D362" i="147"/>
  <c r="C362" i="147"/>
  <c r="B362" i="147"/>
  <c r="J361" i="147"/>
  <c r="I361" i="147"/>
  <c r="H361" i="147"/>
  <c r="G361" i="147"/>
  <c r="F361" i="147"/>
  <c r="E361" i="147"/>
  <c r="D361" i="147"/>
  <c r="C361" i="147"/>
  <c r="B361" i="147"/>
  <c r="J360" i="147"/>
  <c r="I360" i="147"/>
  <c r="H360" i="147"/>
  <c r="G360" i="147"/>
  <c r="F360" i="147"/>
  <c r="E360" i="147"/>
  <c r="D360" i="147"/>
  <c r="C360" i="147"/>
  <c r="B360" i="147"/>
  <c r="J359" i="147"/>
  <c r="I359" i="147"/>
  <c r="H359" i="147"/>
  <c r="G359" i="147"/>
  <c r="F359" i="147"/>
  <c r="E359" i="147"/>
  <c r="D359" i="147"/>
  <c r="C359" i="147"/>
  <c r="B359" i="147"/>
  <c r="J358" i="147"/>
  <c r="I358" i="147"/>
  <c r="H358" i="147"/>
  <c r="G358" i="147"/>
  <c r="F358" i="147"/>
  <c r="E358" i="147"/>
  <c r="D358" i="147"/>
  <c r="C358" i="147"/>
  <c r="B358" i="147"/>
  <c r="J357" i="147"/>
  <c r="I357" i="147"/>
  <c r="H357" i="147"/>
  <c r="G357" i="147"/>
  <c r="F357" i="147"/>
  <c r="E357" i="147"/>
  <c r="D357" i="147"/>
  <c r="C357" i="147"/>
  <c r="B357" i="147"/>
  <c r="J356" i="147"/>
  <c r="I356" i="147"/>
  <c r="H356" i="147"/>
  <c r="G356" i="147"/>
  <c r="F356" i="147"/>
  <c r="E356" i="147"/>
  <c r="D356" i="147"/>
  <c r="C356" i="147"/>
  <c r="B356" i="147"/>
  <c r="J355" i="147"/>
  <c r="I355" i="147"/>
  <c r="H355" i="147"/>
  <c r="G355" i="147"/>
  <c r="F355" i="147"/>
  <c r="E355" i="147"/>
  <c r="D355" i="147"/>
  <c r="C355" i="147"/>
  <c r="B355" i="147"/>
  <c r="J354" i="147"/>
  <c r="I354" i="147"/>
  <c r="H354" i="147"/>
  <c r="G354" i="147"/>
  <c r="F354" i="147"/>
  <c r="E354" i="147"/>
  <c r="D354" i="147"/>
  <c r="C354" i="147"/>
  <c r="B354" i="147"/>
  <c r="J353" i="147"/>
  <c r="I353" i="147"/>
  <c r="H353" i="147"/>
  <c r="G353" i="147"/>
  <c r="F353" i="147"/>
  <c r="E353" i="147"/>
  <c r="D353" i="147"/>
  <c r="C353" i="147"/>
  <c r="B353" i="147"/>
  <c r="J352" i="147"/>
  <c r="I352" i="147"/>
  <c r="H352" i="147"/>
  <c r="G352" i="147"/>
  <c r="F352" i="147"/>
  <c r="E352" i="147"/>
  <c r="D352" i="147"/>
  <c r="C352" i="147"/>
  <c r="B352" i="147"/>
  <c r="J351" i="147"/>
  <c r="I351" i="147"/>
  <c r="H351" i="147"/>
  <c r="G351" i="147"/>
  <c r="F351" i="147"/>
  <c r="E351" i="147"/>
  <c r="D351" i="147"/>
  <c r="C351" i="147"/>
  <c r="B351" i="147"/>
  <c r="J350" i="147"/>
  <c r="I350" i="147"/>
  <c r="H350" i="147"/>
  <c r="G350" i="147"/>
  <c r="F350" i="147"/>
  <c r="E350" i="147"/>
  <c r="D350" i="147"/>
  <c r="C350" i="147"/>
  <c r="B350" i="147"/>
  <c r="J349" i="147"/>
  <c r="I349" i="147"/>
  <c r="H349" i="147"/>
  <c r="G349" i="147"/>
  <c r="F349" i="147"/>
  <c r="E349" i="147"/>
  <c r="D349" i="147"/>
  <c r="C349" i="147"/>
  <c r="B349" i="147"/>
  <c r="J348" i="147"/>
  <c r="I348" i="147"/>
  <c r="H348" i="147"/>
  <c r="G348" i="147"/>
  <c r="F348" i="147"/>
  <c r="E348" i="147"/>
  <c r="D348" i="147"/>
  <c r="C348" i="147"/>
  <c r="B348" i="147"/>
  <c r="J347" i="147"/>
  <c r="I347" i="147"/>
  <c r="H347" i="147"/>
  <c r="G347" i="147"/>
  <c r="F347" i="147"/>
  <c r="E347" i="147"/>
  <c r="D347" i="147"/>
  <c r="C347" i="147"/>
  <c r="B347" i="147"/>
  <c r="J346" i="147"/>
  <c r="I346" i="147"/>
  <c r="H346" i="147"/>
  <c r="G346" i="147"/>
  <c r="F346" i="147"/>
  <c r="E346" i="147"/>
  <c r="D346" i="147"/>
  <c r="C346" i="147"/>
  <c r="B346" i="147"/>
  <c r="J345" i="147"/>
  <c r="I345" i="147"/>
  <c r="H345" i="147"/>
  <c r="G345" i="147"/>
  <c r="F345" i="147"/>
  <c r="E345" i="147"/>
  <c r="D345" i="147"/>
  <c r="C345" i="147"/>
  <c r="B345" i="147"/>
  <c r="J344" i="147"/>
  <c r="I344" i="147"/>
  <c r="H344" i="147"/>
  <c r="G344" i="147"/>
  <c r="F344" i="147"/>
  <c r="E344" i="147"/>
  <c r="D344" i="147"/>
  <c r="C344" i="147"/>
  <c r="B344" i="147"/>
  <c r="J343" i="147"/>
  <c r="I343" i="147"/>
  <c r="H343" i="147"/>
  <c r="G343" i="147"/>
  <c r="F343" i="147"/>
  <c r="E343" i="147"/>
  <c r="D343" i="147"/>
  <c r="C343" i="147"/>
  <c r="B343" i="147"/>
  <c r="J342" i="147"/>
  <c r="I342" i="147"/>
  <c r="H342" i="147"/>
  <c r="G342" i="147"/>
  <c r="F342" i="147"/>
  <c r="E342" i="147"/>
  <c r="D342" i="147"/>
  <c r="C342" i="147"/>
  <c r="B342" i="147"/>
  <c r="J341" i="147"/>
  <c r="I341" i="147"/>
  <c r="H341" i="147"/>
  <c r="G341" i="147"/>
  <c r="F341" i="147"/>
  <c r="E341" i="147"/>
  <c r="D341" i="147"/>
  <c r="C341" i="147"/>
  <c r="B341" i="147"/>
  <c r="J340" i="147"/>
  <c r="I340" i="147"/>
  <c r="H340" i="147"/>
  <c r="G340" i="147"/>
  <c r="F340" i="147"/>
  <c r="E340" i="147"/>
  <c r="D340" i="147"/>
  <c r="C340" i="147"/>
  <c r="B340" i="147"/>
  <c r="J339" i="147"/>
  <c r="I339" i="147"/>
  <c r="H339" i="147"/>
  <c r="G339" i="147"/>
  <c r="F339" i="147"/>
  <c r="E339" i="147"/>
  <c r="D339" i="147"/>
  <c r="C339" i="147"/>
  <c r="B339" i="147"/>
  <c r="J338" i="147"/>
  <c r="I338" i="147"/>
  <c r="H338" i="147"/>
  <c r="G338" i="147"/>
  <c r="F338" i="147"/>
  <c r="E338" i="147"/>
  <c r="D338" i="147"/>
  <c r="C338" i="147"/>
  <c r="B338" i="147"/>
  <c r="J337" i="147"/>
  <c r="I337" i="147"/>
  <c r="H337" i="147"/>
  <c r="G337" i="147"/>
  <c r="F337" i="147"/>
  <c r="E337" i="147"/>
  <c r="D337" i="147"/>
  <c r="C337" i="147"/>
  <c r="B337" i="147"/>
  <c r="J336" i="147"/>
  <c r="I336" i="147"/>
  <c r="H336" i="147"/>
  <c r="G336" i="147"/>
  <c r="F336" i="147"/>
  <c r="E336" i="147"/>
  <c r="D336" i="147"/>
  <c r="C336" i="147"/>
  <c r="B336" i="147"/>
  <c r="J335" i="147"/>
  <c r="I335" i="147"/>
  <c r="H335" i="147"/>
  <c r="G335" i="147"/>
  <c r="F335" i="147"/>
  <c r="E335" i="147"/>
  <c r="D335" i="147"/>
  <c r="C335" i="147"/>
  <c r="B335" i="147"/>
  <c r="J334" i="147"/>
  <c r="I334" i="147"/>
  <c r="H334" i="147"/>
  <c r="G334" i="147"/>
  <c r="F334" i="147"/>
  <c r="E334" i="147"/>
  <c r="D334" i="147"/>
  <c r="C334" i="147"/>
  <c r="B334" i="147"/>
  <c r="J333" i="147"/>
  <c r="I333" i="147"/>
  <c r="H333" i="147"/>
  <c r="G333" i="147"/>
  <c r="F333" i="147"/>
  <c r="E333" i="147"/>
  <c r="D333" i="147"/>
  <c r="C333" i="147"/>
  <c r="B333" i="147"/>
  <c r="J332" i="147"/>
  <c r="I332" i="147"/>
  <c r="H332" i="147"/>
  <c r="G332" i="147"/>
  <c r="F332" i="147"/>
  <c r="E332" i="147"/>
  <c r="D332" i="147"/>
  <c r="C332" i="147"/>
  <c r="B332" i="147"/>
  <c r="J331" i="147"/>
  <c r="I331" i="147"/>
  <c r="H331" i="147"/>
  <c r="G331" i="147"/>
  <c r="F331" i="147"/>
  <c r="E331" i="147"/>
  <c r="D331" i="147"/>
  <c r="C331" i="147"/>
  <c r="B331" i="147"/>
  <c r="J330" i="147"/>
  <c r="I330" i="147"/>
  <c r="H330" i="147"/>
  <c r="G330" i="147"/>
  <c r="F330" i="147"/>
  <c r="E330" i="147"/>
  <c r="D330" i="147"/>
  <c r="C330" i="147"/>
  <c r="B330" i="147"/>
  <c r="J329" i="147"/>
  <c r="I329" i="147"/>
  <c r="H329" i="147"/>
  <c r="G329" i="147"/>
  <c r="F329" i="147"/>
  <c r="E329" i="147"/>
  <c r="D329" i="147"/>
  <c r="C329" i="147"/>
  <c r="B329" i="147"/>
  <c r="J328" i="147"/>
  <c r="I328" i="147"/>
  <c r="H328" i="147"/>
  <c r="G328" i="147"/>
  <c r="F328" i="147"/>
  <c r="E328" i="147"/>
  <c r="D328" i="147"/>
  <c r="C328" i="147"/>
  <c r="B328" i="147"/>
  <c r="J327" i="147"/>
  <c r="I327" i="147"/>
  <c r="H327" i="147"/>
  <c r="G327" i="147"/>
  <c r="F327" i="147"/>
  <c r="E327" i="147"/>
  <c r="D327" i="147"/>
  <c r="C327" i="147"/>
  <c r="B327" i="147"/>
  <c r="J326" i="147"/>
  <c r="I326" i="147"/>
  <c r="H326" i="147"/>
  <c r="G326" i="147"/>
  <c r="F326" i="147"/>
  <c r="E326" i="147"/>
  <c r="D326" i="147"/>
  <c r="C326" i="147"/>
  <c r="B326" i="147"/>
  <c r="J325" i="147"/>
  <c r="I325" i="147"/>
  <c r="H325" i="147"/>
  <c r="G325" i="147"/>
  <c r="F325" i="147"/>
  <c r="E325" i="147"/>
  <c r="D325" i="147"/>
  <c r="C325" i="147"/>
  <c r="B325" i="147"/>
  <c r="J324" i="147"/>
  <c r="I324" i="147"/>
  <c r="H324" i="147"/>
  <c r="G324" i="147"/>
  <c r="F324" i="147"/>
  <c r="E324" i="147"/>
  <c r="D324" i="147"/>
  <c r="C324" i="147"/>
  <c r="B324" i="147"/>
  <c r="J323" i="147"/>
  <c r="I323" i="147"/>
  <c r="H323" i="147"/>
  <c r="G323" i="147"/>
  <c r="F323" i="147"/>
  <c r="E323" i="147"/>
  <c r="D323" i="147"/>
  <c r="C323" i="147"/>
  <c r="B323" i="147"/>
  <c r="J322" i="147"/>
  <c r="I322" i="147"/>
  <c r="H322" i="147"/>
  <c r="G322" i="147"/>
  <c r="F322" i="147"/>
  <c r="E322" i="147"/>
  <c r="D322" i="147"/>
  <c r="C322" i="147"/>
  <c r="B322" i="147"/>
  <c r="J321" i="147"/>
  <c r="I321" i="147"/>
  <c r="H321" i="147"/>
  <c r="G321" i="147"/>
  <c r="F321" i="147"/>
  <c r="E321" i="147"/>
  <c r="D321" i="147"/>
  <c r="C321" i="147"/>
  <c r="B321" i="147"/>
  <c r="J320" i="147"/>
  <c r="I320" i="147"/>
  <c r="H320" i="147"/>
  <c r="G320" i="147"/>
  <c r="F320" i="147"/>
  <c r="E320" i="147"/>
  <c r="D320" i="147"/>
  <c r="C320" i="147"/>
  <c r="B320" i="147"/>
  <c r="J319" i="147"/>
  <c r="I319" i="147"/>
  <c r="H319" i="147"/>
  <c r="G319" i="147"/>
  <c r="F319" i="147"/>
  <c r="E319" i="147"/>
  <c r="D319" i="147"/>
  <c r="C319" i="147"/>
  <c r="B319" i="147"/>
  <c r="J318" i="147"/>
  <c r="I318" i="147"/>
  <c r="H318" i="147"/>
  <c r="G318" i="147"/>
  <c r="F318" i="147"/>
  <c r="E318" i="147"/>
  <c r="D318" i="147"/>
  <c r="C318" i="147"/>
  <c r="B318" i="147"/>
  <c r="J317" i="147"/>
  <c r="I317" i="147"/>
  <c r="H317" i="147"/>
  <c r="G317" i="147"/>
  <c r="F317" i="147"/>
  <c r="E317" i="147"/>
  <c r="D317" i="147"/>
  <c r="C317" i="147"/>
  <c r="B317" i="147"/>
  <c r="J316" i="147"/>
  <c r="I316" i="147"/>
  <c r="H316" i="147"/>
  <c r="G316" i="147"/>
  <c r="F316" i="147"/>
  <c r="E316" i="147"/>
  <c r="D316" i="147"/>
  <c r="C316" i="147"/>
  <c r="B316" i="147"/>
  <c r="J315" i="147"/>
  <c r="I315" i="147"/>
  <c r="H315" i="147"/>
  <c r="G315" i="147"/>
  <c r="F315" i="147"/>
  <c r="E315" i="147"/>
  <c r="D315" i="147"/>
  <c r="C315" i="147"/>
  <c r="B315" i="147"/>
  <c r="J314" i="147"/>
  <c r="I314" i="147"/>
  <c r="H314" i="147"/>
  <c r="G314" i="147"/>
  <c r="F314" i="147"/>
  <c r="E314" i="147"/>
  <c r="D314" i="147"/>
  <c r="C314" i="147"/>
  <c r="B314" i="147"/>
  <c r="J313" i="147"/>
  <c r="I313" i="147"/>
  <c r="H313" i="147"/>
  <c r="G313" i="147"/>
  <c r="F313" i="147"/>
  <c r="E313" i="147"/>
  <c r="D313" i="147"/>
  <c r="C313" i="147"/>
  <c r="B313" i="147"/>
  <c r="J312" i="147"/>
  <c r="I312" i="147"/>
  <c r="H312" i="147"/>
  <c r="G312" i="147"/>
  <c r="F312" i="147"/>
  <c r="E312" i="147"/>
  <c r="D312" i="147"/>
  <c r="C312" i="147"/>
  <c r="B312" i="147"/>
  <c r="J311" i="147"/>
  <c r="I311" i="147"/>
  <c r="H311" i="147"/>
  <c r="G311" i="147"/>
  <c r="F311" i="147"/>
  <c r="E311" i="147"/>
  <c r="D311" i="147"/>
  <c r="C311" i="147"/>
  <c r="B311" i="147"/>
  <c r="J310" i="147"/>
  <c r="I310" i="147"/>
  <c r="H310" i="147"/>
  <c r="G310" i="147"/>
  <c r="F310" i="147"/>
  <c r="E310" i="147"/>
  <c r="D310" i="147"/>
  <c r="C310" i="147"/>
  <c r="B310" i="147"/>
  <c r="J309" i="147"/>
  <c r="I309" i="147"/>
  <c r="H309" i="147"/>
  <c r="G309" i="147"/>
  <c r="F309" i="147"/>
  <c r="E309" i="147"/>
  <c r="D309" i="147"/>
  <c r="C309" i="147"/>
  <c r="B309" i="147"/>
  <c r="J308" i="147"/>
  <c r="I308" i="147"/>
  <c r="H308" i="147"/>
  <c r="G308" i="147"/>
  <c r="F308" i="147"/>
  <c r="E308" i="147"/>
  <c r="D308" i="147"/>
  <c r="C308" i="147"/>
  <c r="B308" i="147"/>
  <c r="J307" i="147"/>
  <c r="I307" i="147"/>
  <c r="H307" i="147"/>
  <c r="G307" i="147"/>
  <c r="F307" i="147"/>
  <c r="E307" i="147"/>
  <c r="D307" i="147"/>
  <c r="C307" i="147"/>
  <c r="B307" i="147"/>
  <c r="J306" i="147"/>
  <c r="I306" i="147"/>
  <c r="H306" i="147"/>
  <c r="G306" i="147"/>
  <c r="F306" i="147"/>
  <c r="E306" i="147"/>
  <c r="D306" i="147"/>
  <c r="C306" i="147"/>
  <c r="B306" i="147"/>
  <c r="J305" i="147"/>
  <c r="I305" i="147"/>
  <c r="H305" i="147"/>
  <c r="G305" i="147"/>
  <c r="F305" i="147"/>
  <c r="E305" i="147"/>
  <c r="D305" i="147"/>
  <c r="C305" i="147"/>
  <c r="B305" i="147"/>
  <c r="J304" i="147"/>
  <c r="I304" i="147"/>
  <c r="H304" i="147"/>
  <c r="G304" i="147"/>
  <c r="F304" i="147"/>
  <c r="E304" i="147"/>
  <c r="D304" i="147"/>
  <c r="C304" i="147"/>
  <c r="B304" i="147"/>
  <c r="J303" i="147"/>
  <c r="I303" i="147"/>
  <c r="H303" i="147"/>
  <c r="G303" i="147"/>
  <c r="F303" i="147"/>
  <c r="E303" i="147"/>
  <c r="D303" i="147"/>
  <c r="C303" i="147"/>
  <c r="B303" i="147"/>
  <c r="J302" i="147"/>
  <c r="I302" i="147"/>
  <c r="H302" i="147"/>
  <c r="G302" i="147"/>
  <c r="F302" i="147"/>
  <c r="E302" i="147"/>
  <c r="D302" i="147"/>
  <c r="C302" i="147"/>
  <c r="B302" i="147"/>
  <c r="J301" i="147"/>
  <c r="I301" i="147"/>
  <c r="H301" i="147"/>
  <c r="G301" i="147"/>
  <c r="F301" i="147"/>
  <c r="E301" i="147"/>
  <c r="D301" i="147"/>
  <c r="C301" i="147"/>
  <c r="B301" i="147"/>
  <c r="J300" i="147"/>
  <c r="I300" i="147"/>
  <c r="H300" i="147"/>
  <c r="G300" i="147"/>
  <c r="F300" i="147"/>
  <c r="E300" i="147"/>
  <c r="D300" i="147"/>
  <c r="C300" i="147"/>
  <c r="B300" i="147"/>
  <c r="J299" i="147"/>
  <c r="I299" i="147"/>
  <c r="H299" i="147"/>
  <c r="G299" i="147"/>
  <c r="F299" i="147"/>
  <c r="E299" i="147"/>
  <c r="D299" i="147"/>
  <c r="C299" i="147"/>
  <c r="B299" i="147"/>
  <c r="J298" i="147"/>
  <c r="I298" i="147"/>
  <c r="H298" i="147"/>
  <c r="G298" i="147"/>
  <c r="F298" i="147"/>
  <c r="E298" i="147"/>
  <c r="D298" i="147"/>
  <c r="C298" i="147"/>
  <c r="B298" i="147"/>
  <c r="J297" i="147"/>
  <c r="I297" i="147"/>
  <c r="H297" i="147"/>
  <c r="G297" i="147"/>
  <c r="F297" i="147"/>
  <c r="E297" i="147"/>
  <c r="D297" i="147"/>
  <c r="C297" i="147"/>
  <c r="B297" i="147"/>
  <c r="J296" i="147"/>
  <c r="I296" i="147"/>
  <c r="H296" i="147"/>
  <c r="G296" i="147"/>
  <c r="F296" i="147"/>
  <c r="E296" i="147"/>
  <c r="D296" i="147"/>
  <c r="C296" i="147"/>
  <c r="B296" i="147"/>
  <c r="J295" i="147"/>
  <c r="I295" i="147"/>
  <c r="H295" i="147"/>
  <c r="G295" i="147"/>
  <c r="F295" i="147"/>
  <c r="E295" i="147"/>
  <c r="D295" i="147"/>
  <c r="C295" i="147"/>
  <c r="B295" i="147"/>
  <c r="J294" i="147"/>
  <c r="I294" i="147"/>
  <c r="H294" i="147"/>
  <c r="G294" i="147"/>
  <c r="F294" i="147"/>
  <c r="E294" i="147"/>
  <c r="D294" i="147"/>
  <c r="C294" i="147"/>
  <c r="B294" i="147"/>
  <c r="J293" i="147"/>
  <c r="I293" i="147"/>
  <c r="H293" i="147"/>
  <c r="G293" i="147"/>
  <c r="F293" i="147"/>
  <c r="E293" i="147"/>
  <c r="D293" i="147"/>
  <c r="C293" i="147"/>
  <c r="B293" i="147"/>
  <c r="J292" i="147"/>
  <c r="I292" i="147"/>
  <c r="H292" i="147"/>
  <c r="G292" i="147"/>
  <c r="F292" i="147"/>
  <c r="E292" i="147"/>
  <c r="D292" i="147"/>
  <c r="C292" i="147"/>
  <c r="B292" i="147"/>
  <c r="J291" i="147"/>
  <c r="I291" i="147"/>
  <c r="H291" i="147"/>
  <c r="G291" i="147"/>
  <c r="F291" i="147"/>
  <c r="E291" i="147"/>
  <c r="D291" i="147"/>
  <c r="C291" i="147"/>
  <c r="B291" i="147"/>
  <c r="J290" i="147"/>
  <c r="I290" i="147"/>
  <c r="H290" i="147"/>
  <c r="G290" i="147"/>
  <c r="F290" i="147"/>
  <c r="E290" i="147"/>
  <c r="D290" i="147"/>
  <c r="C290" i="147"/>
  <c r="B290" i="147"/>
  <c r="J289" i="147"/>
  <c r="I289" i="147"/>
  <c r="H289" i="147"/>
  <c r="G289" i="147"/>
  <c r="F289" i="147"/>
  <c r="E289" i="147"/>
  <c r="D289" i="147"/>
  <c r="C289" i="147"/>
  <c r="B289" i="147"/>
  <c r="J288" i="147"/>
  <c r="I288" i="147"/>
  <c r="H288" i="147"/>
  <c r="G288" i="147"/>
  <c r="F288" i="147"/>
  <c r="E288" i="147"/>
  <c r="D288" i="147"/>
  <c r="C288" i="147"/>
  <c r="B288" i="147"/>
  <c r="J287" i="147"/>
  <c r="I287" i="147"/>
  <c r="H287" i="147"/>
  <c r="G287" i="147"/>
  <c r="F287" i="147"/>
  <c r="E287" i="147"/>
  <c r="D287" i="147"/>
  <c r="C287" i="147"/>
  <c r="B287" i="147"/>
  <c r="J286" i="147"/>
  <c r="I286" i="147"/>
  <c r="H286" i="147"/>
  <c r="G286" i="147"/>
  <c r="F286" i="147"/>
  <c r="E286" i="147"/>
  <c r="D286" i="147"/>
  <c r="C286" i="147"/>
  <c r="B286" i="147"/>
  <c r="J285" i="147"/>
  <c r="I285" i="147"/>
  <c r="H285" i="147"/>
  <c r="G285" i="147"/>
  <c r="F285" i="147"/>
  <c r="E285" i="147"/>
  <c r="D285" i="147"/>
  <c r="C285" i="147"/>
  <c r="B285" i="147"/>
  <c r="J284" i="147"/>
  <c r="I284" i="147"/>
  <c r="H284" i="147"/>
  <c r="G284" i="147"/>
  <c r="F284" i="147"/>
  <c r="E284" i="147"/>
  <c r="D284" i="147"/>
  <c r="C284" i="147"/>
  <c r="B284" i="147"/>
  <c r="J283" i="147"/>
  <c r="I283" i="147"/>
  <c r="H283" i="147"/>
  <c r="G283" i="147"/>
  <c r="F283" i="147"/>
  <c r="E283" i="147"/>
  <c r="D283" i="147"/>
  <c r="C283" i="147"/>
  <c r="B283" i="147"/>
  <c r="J282" i="147"/>
  <c r="I282" i="147"/>
  <c r="H282" i="147"/>
  <c r="G282" i="147"/>
  <c r="F282" i="147"/>
  <c r="E282" i="147"/>
  <c r="D282" i="147"/>
  <c r="C282" i="147"/>
  <c r="B282" i="147"/>
  <c r="J281" i="147"/>
  <c r="I281" i="147"/>
  <c r="H281" i="147"/>
  <c r="G281" i="147"/>
  <c r="F281" i="147"/>
  <c r="E281" i="147"/>
  <c r="D281" i="147"/>
  <c r="C281" i="147"/>
  <c r="B281" i="147"/>
  <c r="J280" i="147"/>
  <c r="I280" i="147"/>
  <c r="H280" i="147"/>
  <c r="G280" i="147"/>
  <c r="F280" i="147"/>
  <c r="E280" i="147"/>
  <c r="D280" i="147"/>
  <c r="C280" i="147"/>
  <c r="B280" i="147"/>
  <c r="J279" i="147"/>
  <c r="I279" i="147"/>
  <c r="H279" i="147"/>
  <c r="G279" i="147"/>
  <c r="F279" i="147"/>
  <c r="E279" i="147"/>
  <c r="D279" i="147"/>
  <c r="C279" i="147"/>
  <c r="B279" i="147"/>
  <c r="J278" i="147"/>
  <c r="I278" i="147"/>
  <c r="H278" i="147"/>
  <c r="G278" i="147"/>
  <c r="F278" i="147"/>
  <c r="E278" i="147"/>
  <c r="D278" i="147"/>
  <c r="C278" i="147"/>
  <c r="B278" i="147"/>
  <c r="J277" i="147"/>
  <c r="I277" i="147"/>
  <c r="H277" i="147"/>
  <c r="G277" i="147"/>
  <c r="F277" i="147"/>
  <c r="E277" i="147"/>
  <c r="D277" i="147"/>
  <c r="C277" i="147"/>
  <c r="B277" i="147"/>
  <c r="J276" i="147"/>
  <c r="I276" i="147"/>
  <c r="H276" i="147"/>
  <c r="G276" i="147"/>
  <c r="F276" i="147"/>
  <c r="E276" i="147"/>
  <c r="D276" i="147"/>
  <c r="C276" i="147"/>
  <c r="B276" i="147"/>
  <c r="J275" i="147"/>
  <c r="I275" i="147"/>
  <c r="H275" i="147"/>
  <c r="G275" i="147"/>
  <c r="F275" i="147"/>
  <c r="E275" i="147"/>
  <c r="D275" i="147"/>
  <c r="C275" i="147"/>
  <c r="B275" i="147"/>
  <c r="J274" i="147"/>
  <c r="I274" i="147"/>
  <c r="H274" i="147"/>
  <c r="G274" i="147"/>
  <c r="F274" i="147"/>
  <c r="E274" i="147"/>
  <c r="D274" i="147"/>
  <c r="C274" i="147"/>
  <c r="B274" i="147"/>
  <c r="J273" i="147"/>
  <c r="I273" i="147"/>
  <c r="H273" i="147"/>
  <c r="G273" i="147"/>
  <c r="F273" i="147"/>
  <c r="E273" i="147"/>
  <c r="D273" i="147"/>
  <c r="C273" i="147"/>
  <c r="B273" i="147"/>
  <c r="J272" i="147"/>
  <c r="I272" i="147"/>
  <c r="H272" i="147"/>
  <c r="G272" i="147"/>
  <c r="F272" i="147"/>
  <c r="E272" i="147"/>
  <c r="D272" i="147"/>
  <c r="C272" i="147"/>
  <c r="B272" i="147"/>
  <c r="J271" i="147"/>
  <c r="I271" i="147"/>
  <c r="H271" i="147"/>
  <c r="G271" i="147"/>
  <c r="F271" i="147"/>
  <c r="E271" i="147"/>
  <c r="D271" i="147"/>
  <c r="C271" i="147"/>
  <c r="B271" i="147"/>
  <c r="J270" i="147"/>
  <c r="I270" i="147"/>
  <c r="H270" i="147"/>
  <c r="G270" i="147"/>
  <c r="F270" i="147"/>
  <c r="E270" i="147"/>
  <c r="D270" i="147"/>
  <c r="C270" i="147"/>
  <c r="B270" i="147"/>
  <c r="J269" i="147"/>
  <c r="I269" i="147"/>
  <c r="H269" i="147"/>
  <c r="G269" i="147"/>
  <c r="F269" i="147"/>
  <c r="E269" i="147"/>
  <c r="D269" i="147"/>
  <c r="C269" i="147"/>
  <c r="B269" i="147"/>
  <c r="J268" i="147"/>
  <c r="I268" i="147"/>
  <c r="H268" i="147"/>
  <c r="G268" i="147"/>
  <c r="F268" i="147"/>
  <c r="E268" i="147"/>
  <c r="D268" i="147"/>
  <c r="C268" i="147"/>
  <c r="B268" i="147"/>
  <c r="J267" i="147"/>
  <c r="I267" i="147"/>
  <c r="H267" i="147"/>
  <c r="G267" i="147"/>
  <c r="F267" i="147"/>
  <c r="E267" i="147"/>
  <c r="D267" i="147"/>
  <c r="C267" i="147"/>
  <c r="B267" i="147"/>
  <c r="J266" i="147"/>
  <c r="I266" i="147"/>
  <c r="H266" i="147"/>
  <c r="G266" i="147"/>
  <c r="F266" i="147"/>
  <c r="E266" i="147"/>
  <c r="D266" i="147"/>
  <c r="C266" i="147"/>
  <c r="B266" i="147"/>
  <c r="J265" i="147"/>
  <c r="I265" i="147"/>
  <c r="H265" i="147"/>
  <c r="G265" i="147"/>
  <c r="F265" i="147"/>
  <c r="E265" i="147"/>
  <c r="D265" i="147"/>
  <c r="C265" i="147"/>
  <c r="B265" i="147"/>
  <c r="J264" i="147"/>
  <c r="I264" i="147"/>
  <c r="H264" i="147"/>
  <c r="G264" i="147"/>
  <c r="F264" i="147"/>
  <c r="E264" i="147"/>
  <c r="D264" i="147"/>
  <c r="C264" i="147"/>
  <c r="B264" i="147"/>
  <c r="J263" i="147"/>
  <c r="I263" i="147"/>
  <c r="H263" i="147"/>
  <c r="G263" i="147"/>
  <c r="F263" i="147"/>
  <c r="E263" i="147"/>
  <c r="D263" i="147"/>
  <c r="C263" i="147"/>
  <c r="B263" i="147"/>
  <c r="J262" i="147"/>
  <c r="I262" i="147"/>
  <c r="H262" i="147"/>
  <c r="G262" i="147"/>
  <c r="F262" i="147"/>
  <c r="E262" i="147"/>
  <c r="D262" i="147"/>
  <c r="C262" i="147"/>
  <c r="B262" i="147"/>
  <c r="J261" i="147"/>
  <c r="I261" i="147"/>
  <c r="H261" i="147"/>
  <c r="G261" i="147"/>
  <c r="F261" i="147"/>
  <c r="E261" i="147"/>
  <c r="D261" i="147"/>
  <c r="C261" i="147"/>
  <c r="B261" i="147"/>
  <c r="J260" i="147"/>
  <c r="I260" i="147"/>
  <c r="H260" i="147"/>
  <c r="G260" i="147"/>
  <c r="F260" i="147"/>
  <c r="E260" i="147"/>
  <c r="D260" i="147"/>
  <c r="C260" i="147"/>
  <c r="B260" i="147"/>
  <c r="J259" i="147"/>
  <c r="I259" i="147"/>
  <c r="H259" i="147"/>
  <c r="G259" i="147"/>
  <c r="F259" i="147"/>
  <c r="E259" i="147"/>
  <c r="D259" i="147"/>
  <c r="C259" i="147"/>
  <c r="B259" i="147"/>
  <c r="J258" i="147"/>
  <c r="I258" i="147"/>
  <c r="H258" i="147"/>
  <c r="G258" i="147"/>
  <c r="F258" i="147"/>
  <c r="E258" i="147"/>
  <c r="D258" i="147"/>
  <c r="C258" i="147"/>
  <c r="B258" i="147"/>
  <c r="J257" i="147"/>
  <c r="I257" i="147"/>
  <c r="H257" i="147"/>
  <c r="G257" i="147"/>
  <c r="F257" i="147"/>
  <c r="E257" i="147"/>
  <c r="D257" i="147"/>
  <c r="C257" i="147"/>
  <c r="B257" i="147"/>
  <c r="J256" i="147"/>
  <c r="I256" i="147"/>
  <c r="H256" i="147"/>
  <c r="G256" i="147"/>
  <c r="F256" i="147"/>
  <c r="E256" i="147"/>
  <c r="D256" i="147"/>
  <c r="C256" i="147"/>
  <c r="B256" i="147"/>
  <c r="J255" i="147"/>
  <c r="I255" i="147"/>
  <c r="H255" i="147"/>
  <c r="G255" i="147"/>
  <c r="F255" i="147"/>
  <c r="E255" i="147"/>
  <c r="D255" i="147"/>
  <c r="C255" i="147"/>
  <c r="B255" i="147"/>
  <c r="J254" i="147"/>
  <c r="I254" i="147"/>
  <c r="H254" i="147"/>
  <c r="G254" i="147"/>
  <c r="F254" i="147"/>
  <c r="E254" i="147"/>
  <c r="D254" i="147"/>
  <c r="C254" i="147"/>
  <c r="B254" i="147"/>
  <c r="J253" i="147"/>
  <c r="I253" i="147"/>
  <c r="H253" i="147"/>
  <c r="G253" i="147"/>
  <c r="F253" i="147"/>
  <c r="E253" i="147"/>
  <c r="D253" i="147"/>
  <c r="C253" i="147"/>
  <c r="B253" i="147"/>
  <c r="J252" i="147"/>
  <c r="I252" i="147"/>
  <c r="H252" i="147"/>
  <c r="G252" i="147"/>
  <c r="F252" i="147"/>
  <c r="E252" i="147"/>
  <c r="D252" i="147"/>
  <c r="C252" i="147"/>
  <c r="B252" i="147"/>
  <c r="J251" i="147"/>
  <c r="I251" i="147"/>
  <c r="H251" i="147"/>
  <c r="G251" i="147"/>
  <c r="F251" i="147"/>
  <c r="E251" i="147"/>
  <c r="D251" i="147"/>
  <c r="C251" i="147"/>
  <c r="B251" i="147"/>
  <c r="J250" i="147"/>
  <c r="I250" i="147"/>
  <c r="H250" i="147"/>
  <c r="G250" i="147"/>
  <c r="F250" i="147"/>
  <c r="E250" i="147"/>
  <c r="D250" i="147"/>
  <c r="C250" i="147"/>
  <c r="B250" i="147"/>
  <c r="J249" i="147"/>
  <c r="I249" i="147"/>
  <c r="H249" i="147"/>
  <c r="G249" i="147"/>
  <c r="F249" i="147"/>
  <c r="E249" i="147"/>
  <c r="D249" i="147"/>
  <c r="C249" i="147"/>
  <c r="B249" i="147"/>
  <c r="J248" i="147"/>
  <c r="I248" i="147"/>
  <c r="H248" i="147"/>
  <c r="G248" i="147"/>
  <c r="F248" i="147"/>
  <c r="E248" i="147"/>
  <c r="D248" i="147"/>
  <c r="C248" i="147"/>
  <c r="B248" i="147"/>
  <c r="J247" i="147"/>
  <c r="I247" i="147"/>
  <c r="H247" i="147"/>
  <c r="G247" i="147"/>
  <c r="F247" i="147"/>
  <c r="E247" i="147"/>
  <c r="D247" i="147"/>
  <c r="C247" i="147"/>
  <c r="B247" i="147"/>
  <c r="J246" i="147"/>
  <c r="I246" i="147"/>
  <c r="H246" i="147"/>
  <c r="G246" i="147"/>
  <c r="F246" i="147"/>
  <c r="E246" i="147"/>
  <c r="D246" i="147"/>
  <c r="C246" i="147"/>
  <c r="B246" i="147"/>
  <c r="J245" i="147"/>
  <c r="I245" i="147"/>
  <c r="H245" i="147"/>
  <c r="G245" i="147"/>
  <c r="F245" i="147"/>
  <c r="E245" i="147"/>
  <c r="D245" i="147"/>
  <c r="C245" i="147"/>
  <c r="B245" i="147"/>
  <c r="J244" i="147"/>
  <c r="I244" i="147"/>
  <c r="H244" i="147"/>
  <c r="G244" i="147"/>
  <c r="F244" i="147"/>
  <c r="E244" i="147"/>
  <c r="D244" i="147"/>
  <c r="C244" i="147"/>
  <c r="B244" i="147"/>
  <c r="J243" i="147"/>
  <c r="I243" i="147"/>
  <c r="H243" i="147"/>
  <c r="G243" i="147"/>
  <c r="F243" i="147"/>
  <c r="E243" i="147"/>
  <c r="D243" i="147"/>
  <c r="C243" i="147"/>
  <c r="B243" i="147"/>
  <c r="J242" i="147"/>
  <c r="I242" i="147"/>
  <c r="H242" i="147"/>
  <c r="G242" i="147"/>
  <c r="F242" i="147"/>
  <c r="E242" i="147"/>
  <c r="D242" i="147"/>
  <c r="C242" i="147"/>
  <c r="B242" i="147"/>
  <c r="J241" i="147"/>
  <c r="I241" i="147"/>
  <c r="H241" i="147"/>
  <c r="G241" i="147"/>
  <c r="F241" i="147"/>
  <c r="E241" i="147"/>
  <c r="D241" i="147"/>
  <c r="C241" i="147"/>
  <c r="B241" i="147"/>
  <c r="J240" i="147"/>
  <c r="I240" i="147"/>
  <c r="H240" i="147"/>
  <c r="G240" i="147"/>
  <c r="F240" i="147"/>
  <c r="E240" i="147"/>
  <c r="D240" i="147"/>
  <c r="C240" i="147"/>
  <c r="B240" i="147"/>
  <c r="J239" i="147"/>
  <c r="I239" i="147"/>
  <c r="H239" i="147"/>
  <c r="G239" i="147"/>
  <c r="F239" i="147"/>
  <c r="E239" i="147"/>
  <c r="D239" i="147"/>
  <c r="C239" i="147"/>
  <c r="B239" i="147"/>
  <c r="J238" i="147"/>
  <c r="I238" i="147"/>
  <c r="H238" i="147"/>
  <c r="G238" i="147"/>
  <c r="F238" i="147"/>
  <c r="E238" i="147"/>
  <c r="D238" i="147"/>
  <c r="C238" i="147"/>
  <c r="B238" i="147"/>
  <c r="J237" i="147"/>
  <c r="I237" i="147"/>
  <c r="H237" i="147"/>
  <c r="G237" i="147"/>
  <c r="F237" i="147"/>
  <c r="E237" i="147"/>
  <c r="D237" i="147"/>
  <c r="C237" i="147"/>
  <c r="B237" i="147"/>
  <c r="J236" i="147"/>
  <c r="I236" i="147"/>
  <c r="H236" i="147"/>
  <c r="G236" i="147"/>
  <c r="F236" i="147"/>
  <c r="E236" i="147"/>
  <c r="D236" i="147"/>
  <c r="C236" i="147"/>
  <c r="B236" i="147"/>
  <c r="J235" i="147"/>
  <c r="I235" i="147"/>
  <c r="H235" i="147"/>
  <c r="G235" i="147"/>
  <c r="F235" i="147"/>
  <c r="E235" i="147"/>
  <c r="D235" i="147"/>
  <c r="C235" i="147"/>
  <c r="B235" i="147"/>
  <c r="J234" i="147"/>
  <c r="I234" i="147"/>
  <c r="H234" i="147"/>
  <c r="G234" i="147"/>
  <c r="F234" i="147"/>
  <c r="E234" i="147"/>
  <c r="D234" i="147"/>
  <c r="C234" i="147"/>
  <c r="B234" i="147"/>
  <c r="J233" i="147"/>
  <c r="I233" i="147"/>
  <c r="H233" i="147"/>
  <c r="G233" i="147"/>
  <c r="F233" i="147"/>
  <c r="E233" i="147"/>
  <c r="D233" i="147"/>
  <c r="C233" i="147"/>
  <c r="B233" i="147"/>
  <c r="J232" i="147"/>
  <c r="I232" i="147"/>
  <c r="H232" i="147"/>
  <c r="G232" i="147"/>
  <c r="F232" i="147"/>
  <c r="E232" i="147"/>
  <c r="D232" i="147"/>
  <c r="C232" i="147"/>
  <c r="B232" i="147"/>
  <c r="J231" i="147"/>
  <c r="I231" i="147"/>
  <c r="H231" i="147"/>
  <c r="G231" i="147"/>
  <c r="F231" i="147"/>
  <c r="E231" i="147"/>
  <c r="D231" i="147"/>
  <c r="C231" i="147"/>
  <c r="B231" i="147"/>
  <c r="J230" i="147"/>
  <c r="I230" i="147"/>
  <c r="H230" i="147"/>
  <c r="G230" i="147"/>
  <c r="F230" i="147"/>
  <c r="E230" i="147"/>
  <c r="D230" i="147"/>
  <c r="C230" i="147"/>
  <c r="B230" i="147"/>
  <c r="J229" i="147"/>
  <c r="I229" i="147"/>
  <c r="H229" i="147"/>
  <c r="G229" i="147"/>
  <c r="F229" i="147"/>
  <c r="E229" i="147"/>
  <c r="D229" i="147"/>
  <c r="C229" i="147"/>
  <c r="B229" i="147"/>
  <c r="J228" i="147"/>
  <c r="I228" i="147"/>
  <c r="H228" i="147"/>
  <c r="G228" i="147"/>
  <c r="F228" i="147"/>
  <c r="E228" i="147"/>
  <c r="D228" i="147"/>
  <c r="C228" i="147"/>
  <c r="B228" i="147"/>
  <c r="J227" i="147"/>
  <c r="I227" i="147"/>
  <c r="H227" i="147"/>
  <c r="G227" i="147"/>
  <c r="F227" i="147"/>
  <c r="E227" i="147"/>
  <c r="D227" i="147"/>
  <c r="C227" i="147"/>
  <c r="B227" i="147"/>
  <c r="J226" i="147"/>
  <c r="I226" i="147"/>
  <c r="H226" i="147"/>
  <c r="G226" i="147"/>
  <c r="F226" i="147"/>
  <c r="E226" i="147"/>
  <c r="D226" i="147"/>
  <c r="C226" i="147"/>
  <c r="B226" i="147"/>
  <c r="J225" i="147"/>
  <c r="I225" i="147"/>
  <c r="H225" i="147"/>
  <c r="G225" i="147"/>
  <c r="F225" i="147"/>
  <c r="E225" i="147"/>
  <c r="D225" i="147"/>
  <c r="C225" i="147"/>
  <c r="B225" i="147"/>
  <c r="J224" i="147"/>
  <c r="I224" i="147"/>
  <c r="H224" i="147"/>
  <c r="G224" i="147"/>
  <c r="F224" i="147"/>
  <c r="E224" i="147"/>
  <c r="D224" i="147"/>
  <c r="C224" i="147"/>
  <c r="B224" i="147"/>
  <c r="J223" i="147"/>
  <c r="I223" i="147"/>
  <c r="H223" i="147"/>
  <c r="G223" i="147"/>
  <c r="F223" i="147"/>
  <c r="E223" i="147"/>
  <c r="D223" i="147"/>
  <c r="C223" i="147"/>
  <c r="B223" i="147"/>
  <c r="J222" i="147"/>
  <c r="I222" i="147"/>
  <c r="H222" i="147"/>
  <c r="G222" i="147"/>
  <c r="F222" i="147"/>
  <c r="E222" i="147"/>
  <c r="D222" i="147"/>
  <c r="C222" i="147"/>
  <c r="B222" i="147"/>
  <c r="J221" i="147"/>
  <c r="I221" i="147"/>
  <c r="H221" i="147"/>
  <c r="G221" i="147"/>
  <c r="F221" i="147"/>
  <c r="E221" i="147"/>
  <c r="D221" i="147"/>
  <c r="C221" i="147"/>
  <c r="B221" i="147"/>
  <c r="J220" i="147"/>
  <c r="I220" i="147"/>
  <c r="H220" i="147"/>
  <c r="G220" i="147"/>
  <c r="F220" i="147"/>
  <c r="E220" i="147"/>
  <c r="D220" i="147"/>
  <c r="C220" i="147"/>
  <c r="B220" i="147"/>
  <c r="J219" i="147"/>
  <c r="I219" i="147"/>
  <c r="H219" i="147"/>
  <c r="G219" i="147"/>
  <c r="F219" i="147"/>
  <c r="E219" i="147"/>
  <c r="D219" i="147"/>
  <c r="C219" i="147"/>
  <c r="B219" i="147"/>
  <c r="J218" i="147"/>
  <c r="I218" i="147"/>
  <c r="H218" i="147"/>
  <c r="G218" i="147"/>
  <c r="F218" i="147"/>
  <c r="E218" i="147"/>
  <c r="D218" i="147"/>
  <c r="C218" i="147"/>
  <c r="B218" i="147"/>
  <c r="J217" i="147"/>
  <c r="I217" i="147"/>
  <c r="H217" i="147"/>
  <c r="G217" i="147"/>
  <c r="F217" i="147"/>
  <c r="E217" i="147"/>
  <c r="D217" i="147"/>
  <c r="C217" i="147"/>
  <c r="B217" i="147"/>
  <c r="J216" i="147"/>
  <c r="I216" i="147"/>
  <c r="H216" i="147"/>
  <c r="G216" i="147"/>
  <c r="F216" i="147"/>
  <c r="E216" i="147"/>
  <c r="D216" i="147"/>
  <c r="C216" i="147"/>
  <c r="B216" i="147"/>
  <c r="J215" i="147"/>
  <c r="I215" i="147"/>
  <c r="H215" i="147"/>
  <c r="G215" i="147"/>
  <c r="F215" i="147"/>
  <c r="E215" i="147"/>
  <c r="D215" i="147"/>
  <c r="C215" i="147"/>
  <c r="B215" i="147"/>
  <c r="J214" i="147"/>
  <c r="I214" i="147"/>
  <c r="H214" i="147"/>
  <c r="G214" i="147"/>
  <c r="F214" i="147"/>
  <c r="E214" i="147"/>
  <c r="D214" i="147"/>
  <c r="C214" i="147"/>
  <c r="B214" i="147"/>
  <c r="J213" i="147"/>
  <c r="I213" i="147"/>
  <c r="H213" i="147"/>
  <c r="G213" i="147"/>
  <c r="F213" i="147"/>
  <c r="E213" i="147"/>
  <c r="D213" i="147"/>
  <c r="C213" i="147"/>
  <c r="B213" i="147"/>
  <c r="J212" i="147"/>
  <c r="I212" i="147"/>
  <c r="H212" i="147"/>
  <c r="G212" i="147"/>
  <c r="F212" i="147"/>
  <c r="E212" i="147"/>
  <c r="D212" i="147"/>
  <c r="C212" i="147"/>
  <c r="B212" i="147"/>
  <c r="J211" i="147"/>
  <c r="I211" i="147"/>
  <c r="H211" i="147"/>
  <c r="G211" i="147"/>
  <c r="F211" i="147"/>
  <c r="E211" i="147"/>
  <c r="D211" i="147"/>
  <c r="C211" i="147"/>
  <c r="B211" i="147"/>
  <c r="J210" i="147"/>
  <c r="I210" i="147"/>
  <c r="H210" i="147"/>
  <c r="G210" i="147"/>
  <c r="F210" i="147"/>
  <c r="E210" i="147"/>
  <c r="D210" i="147"/>
  <c r="C210" i="147"/>
  <c r="B210" i="147"/>
  <c r="J209" i="147"/>
  <c r="I209" i="147"/>
  <c r="H209" i="147"/>
  <c r="G209" i="147"/>
  <c r="F209" i="147"/>
  <c r="E209" i="147"/>
  <c r="D209" i="147"/>
  <c r="C209" i="147"/>
  <c r="B209" i="147"/>
  <c r="J208" i="147"/>
  <c r="I208" i="147"/>
  <c r="H208" i="147"/>
  <c r="G208" i="147"/>
  <c r="F208" i="147"/>
  <c r="E208" i="147"/>
  <c r="D208" i="147"/>
  <c r="C208" i="147"/>
  <c r="B208" i="147"/>
  <c r="J207" i="147"/>
  <c r="I207" i="147"/>
  <c r="H207" i="147"/>
  <c r="G207" i="147"/>
  <c r="F207" i="147"/>
  <c r="E207" i="147"/>
  <c r="D207" i="147"/>
  <c r="C207" i="147"/>
  <c r="B207" i="147"/>
  <c r="J206" i="147"/>
  <c r="I206" i="147"/>
  <c r="H206" i="147"/>
  <c r="G206" i="147"/>
  <c r="F206" i="147"/>
  <c r="E206" i="147"/>
  <c r="D206" i="147"/>
  <c r="C206" i="147"/>
  <c r="B206" i="147"/>
  <c r="J205" i="147"/>
  <c r="I205" i="147"/>
  <c r="H205" i="147"/>
  <c r="G205" i="147"/>
  <c r="F205" i="147"/>
  <c r="E205" i="147"/>
  <c r="D205" i="147"/>
  <c r="C205" i="147"/>
  <c r="B205" i="147"/>
  <c r="J204" i="147"/>
  <c r="I204" i="147"/>
  <c r="H204" i="147"/>
  <c r="G204" i="147"/>
  <c r="F204" i="147"/>
  <c r="E204" i="147"/>
  <c r="D204" i="147"/>
  <c r="C204" i="147"/>
  <c r="B204" i="147"/>
  <c r="J203" i="147"/>
  <c r="I203" i="147"/>
  <c r="H203" i="147"/>
  <c r="G203" i="147"/>
  <c r="F203" i="147"/>
  <c r="E203" i="147"/>
  <c r="D203" i="147"/>
  <c r="C203" i="147"/>
  <c r="B203" i="147"/>
  <c r="J202" i="147"/>
  <c r="I202" i="147"/>
  <c r="H202" i="147"/>
  <c r="G202" i="147"/>
  <c r="F202" i="147"/>
  <c r="E202" i="147"/>
  <c r="D202" i="147"/>
  <c r="C202" i="147"/>
  <c r="B202" i="147"/>
  <c r="J201" i="147"/>
  <c r="I201" i="147"/>
  <c r="H201" i="147"/>
  <c r="G201" i="147"/>
  <c r="F201" i="147"/>
  <c r="E201" i="147"/>
  <c r="D201" i="147"/>
  <c r="C201" i="147"/>
  <c r="B201" i="147"/>
  <c r="J200" i="147"/>
  <c r="I200" i="147"/>
  <c r="H200" i="147"/>
  <c r="G200" i="147"/>
  <c r="F200" i="147"/>
  <c r="E200" i="147"/>
  <c r="D200" i="147"/>
  <c r="C200" i="147"/>
  <c r="B200" i="147"/>
  <c r="J199" i="147"/>
  <c r="I199" i="147"/>
  <c r="H199" i="147"/>
  <c r="G199" i="147"/>
  <c r="F199" i="147"/>
  <c r="E199" i="147"/>
  <c r="D199" i="147"/>
  <c r="C199" i="147"/>
  <c r="B199" i="147"/>
  <c r="J198" i="147"/>
  <c r="I198" i="147"/>
  <c r="H198" i="147"/>
  <c r="G198" i="147"/>
  <c r="F198" i="147"/>
  <c r="E198" i="147"/>
  <c r="D198" i="147"/>
  <c r="C198" i="147"/>
  <c r="B198" i="147"/>
  <c r="J197" i="147"/>
  <c r="I197" i="147"/>
  <c r="H197" i="147"/>
  <c r="G197" i="147"/>
  <c r="F197" i="147"/>
  <c r="E197" i="147"/>
  <c r="D197" i="147"/>
  <c r="C197" i="147"/>
  <c r="B197" i="147"/>
  <c r="J196" i="147"/>
  <c r="I196" i="147"/>
  <c r="H196" i="147"/>
  <c r="G196" i="147"/>
  <c r="F196" i="147"/>
  <c r="E196" i="147"/>
  <c r="D196" i="147"/>
  <c r="C196" i="147"/>
  <c r="B196" i="147"/>
  <c r="J195" i="147"/>
  <c r="I195" i="147"/>
  <c r="H195" i="147"/>
  <c r="G195" i="147"/>
  <c r="F195" i="147"/>
  <c r="E195" i="147"/>
  <c r="D195" i="147"/>
  <c r="C195" i="147"/>
  <c r="B195" i="147"/>
  <c r="J194" i="147"/>
  <c r="I194" i="147"/>
  <c r="H194" i="147"/>
  <c r="G194" i="147"/>
  <c r="F194" i="147"/>
  <c r="E194" i="147"/>
  <c r="D194" i="147"/>
  <c r="C194" i="147"/>
  <c r="B194" i="147"/>
  <c r="J193" i="147"/>
  <c r="I193" i="147"/>
  <c r="H193" i="147"/>
  <c r="G193" i="147"/>
  <c r="F193" i="147"/>
  <c r="E193" i="147"/>
  <c r="D193" i="147"/>
  <c r="C193" i="147"/>
  <c r="B193" i="147"/>
  <c r="J192" i="147"/>
  <c r="I192" i="147"/>
  <c r="H192" i="147"/>
  <c r="G192" i="147"/>
  <c r="F192" i="147"/>
  <c r="E192" i="147"/>
  <c r="D192" i="147"/>
  <c r="C192" i="147"/>
  <c r="B192" i="147"/>
  <c r="J191" i="147"/>
  <c r="I191" i="147"/>
  <c r="H191" i="147"/>
  <c r="G191" i="147"/>
  <c r="F191" i="147"/>
  <c r="E191" i="147"/>
  <c r="D191" i="147"/>
  <c r="C191" i="147"/>
  <c r="B191" i="147"/>
  <c r="J190" i="147"/>
  <c r="I190" i="147"/>
  <c r="H190" i="147"/>
  <c r="G190" i="147"/>
  <c r="F190" i="147"/>
  <c r="E190" i="147"/>
  <c r="D190" i="147"/>
  <c r="C190" i="147"/>
  <c r="B190" i="147"/>
  <c r="J189" i="147"/>
  <c r="I189" i="147"/>
  <c r="H189" i="147"/>
  <c r="G189" i="147"/>
  <c r="F189" i="147"/>
  <c r="E189" i="147"/>
  <c r="D189" i="147"/>
  <c r="C189" i="147"/>
  <c r="B189" i="147"/>
  <c r="J188" i="147"/>
  <c r="I188" i="147"/>
  <c r="H188" i="147"/>
  <c r="G188" i="147"/>
  <c r="F188" i="147"/>
  <c r="E188" i="147"/>
  <c r="D188" i="147"/>
  <c r="C188" i="147"/>
  <c r="B188" i="147"/>
  <c r="J187" i="147"/>
  <c r="I187" i="147"/>
  <c r="H187" i="147"/>
  <c r="G187" i="147"/>
  <c r="F187" i="147"/>
  <c r="E187" i="147"/>
  <c r="D187" i="147"/>
  <c r="C187" i="147"/>
  <c r="B187" i="147"/>
  <c r="J186" i="147"/>
  <c r="I186" i="147"/>
  <c r="H186" i="147"/>
  <c r="G186" i="147"/>
  <c r="F186" i="147"/>
  <c r="E186" i="147"/>
  <c r="D186" i="147"/>
  <c r="C186" i="147"/>
  <c r="B186" i="147"/>
  <c r="J185" i="147"/>
  <c r="I185" i="147"/>
  <c r="H185" i="147"/>
  <c r="G185" i="147"/>
  <c r="F185" i="147"/>
  <c r="E185" i="147"/>
  <c r="D185" i="147"/>
  <c r="C185" i="147"/>
  <c r="B185" i="147"/>
  <c r="J184" i="147"/>
  <c r="I184" i="147"/>
  <c r="H184" i="147"/>
  <c r="G184" i="147"/>
  <c r="F184" i="147"/>
  <c r="E184" i="147"/>
  <c r="D184" i="147"/>
  <c r="C184" i="147"/>
  <c r="B184" i="147"/>
  <c r="J183" i="147"/>
  <c r="I183" i="147"/>
  <c r="H183" i="147"/>
  <c r="G183" i="147"/>
  <c r="F183" i="147"/>
  <c r="E183" i="147"/>
  <c r="D183" i="147"/>
  <c r="C183" i="147"/>
  <c r="B183" i="147"/>
  <c r="J182" i="147"/>
  <c r="I182" i="147"/>
  <c r="H182" i="147"/>
  <c r="G182" i="147"/>
  <c r="F182" i="147"/>
  <c r="E182" i="147"/>
  <c r="D182" i="147"/>
  <c r="C182" i="147"/>
  <c r="B182" i="147"/>
  <c r="J181" i="147"/>
  <c r="I181" i="147"/>
  <c r="H181" i="147"/>
  <c r="G181" i="147"/>
  <c r="F181" i="147"/>
  <c r="E181" i="147"/>
  <c r="D181" i="147"/>
  <c r="C181" i="147"/>
  <c r="B181" i="147"/>
  <c r="J180" i="147"/>
  <c r="I180" i="147"/>
  <c r="H180" i="147"/>
  <c r="G180" i="147"/>
  <c r="F180" i="147"/>
  <c r="E180" i="147"/>
  <c r="D180" i="147"/>
  <c r="C180" i="147"/>
  <c r="B180" i="147"/>
  <c r="J179" i="147"/>
  <c r="I179" i="147"/>
  <c r="H179" i="147"/>
  <c r="G179" i="147"/>
  <c r="F179" i="147"/>
  <c r="E179" i="147"/>
  <c r="D179" i="147"/>
  <c r="C179" i="147"/>
  <c r="B179" i="147"/>
  <c r="J178" i="147"/>
  <c r="I178" i="147"/>
  <c r="H178" i="147"/>
  <c r="G178" i="147"/>
  <c r="F178" i="147"/>
  <c r="E178" i="147"/>
  <c r="D178" i="147"/>
  <c r="C178" i="147"/>
  <c r="B178" i="147"/>
  <c r="J177" i="147"/>
  <c r="I177" i="147"/>
  <c r="H177" i="147"/>
  <c r="G177" i="147"/>
  <c r="F177" i="147"/>
  <c r="E177" i="147"/>
  <c r="D177" i="147"/>
  <c r="C177" i="147"/>
  <c r="B177" i="147"/>
  <c r="J176" i="147"/>
  <c r="I176" i="147"/>
  <c r="H176" i="147"/>
  <c r="G176" i="147"/>
  <c r="F176" i="147"/>
  <c r="E176" i="147"/>
  <c r="D176" i="147"/>
  <c r="C176" i="147"/>
  <c r="B176" i="147"/>
  <c r="J175" i="147"/>
  <c r="I175" i="147"/>
  <c r="H175" i="147"/>
  <c r="G175" i="147"/>
  <c r="F175" i="147"/>
  <c r="E175" i="147"/>
  <c r="D175" i="147"/>
  <c r="C175" i="147"/>
  <c r="B175" i="147"/>
  <c r="J174" i="147"/>
  <c r="I174" i="147"/>
  <c r="H174" i="147"/>
  <c r="G174" i="147"/>
  <c r="F174" i="147"/>
  <c r="E174" i="147"/>
  <c r="D174" i="147"/>
  <c r="C174" i="147"/>
  <c r="B174" i="147"/>
  <c r="J173" i="147"/>
  <c r="I173" i="147"/>
  <c r="H173" i="147"/>
  <c r="G173" i="147"/>
  <c r="F173" i="147"/>
  <c r="E173" i="147"/>
  <c r="D173" i="147"/>
  <c r="C173" i="147"/>
  <c r="B173" i="147"/>
  <c r="J172" i="147"/>
  <c r="I172" i="147"/>
  <c r="H172" i="147"/>
  <c r="G172" i="147"/>
  <c r="F172" i="147"/>
  <c r="E172" i="147"/>
  <c r="D172" i="147"/>
  <c r="C172" i="147"/>
  <c r="B172" i="147"/>
  <c r="J171" i="147"/>
  <c r="I171" i="147"/>
  <c r="H171" i="147"/>
  <c r="G171" i="147"/>
  <c r="F171" i="147"/>
  <c r="E171" i="147"/>
  <c r="D171" i="147"/>
  <c r="C171" i="147"/>
  <c r="B171" i="147"/>
  <c r="J170" i="147"/>
  <c r="I170" i="147"/>
  <c r="H170" i="147"/>
  <c r="G170" i="147"/>
  <c r="F170" i="147"/>
  <c r="E170" i="147"/>
  <c r="D170" i="147"/>
  <c r="C170" i="147"/>
  <c r="B170" i="147"/>
  <c r="J169" i="147"/>
  <c r="I169" i="147"/>
  <c r="H169" i="147"/>
  <c r="G169" i="147"/>
  <c r="F169" i="147"/>
  <c r="E169" i="147"/>
  <c r="D169" i="147"/>
  <c r="C169" i="147"/>
  <c r="B169" i="147"/>
  <c r="J168" i="147"/>
  <c r="I168" i="147"/>
  <c r="H168" i="147"/>
  <c r="G168" i="147"/>
  <c r="F168" i="147"/>
  <c r="E168" i="147"/>
  <c r="D168" i="147"/>
  <c r="C168" i="147"/>
  <c r="B168" i="147"/>
  <c r="J167" i="147"/>
  <c r="I167" i="147"/>
  <c r="H167" i="147"/>
  <c r="G167" i="147"/>
  <c r="F167" i="147"/>
  <c r="E167" i="147"/>
  <c r="D167" i="147"/>
  <c r="C167" i="147"/>
  <c r="B167" i="147"/>
  <c r="J166" i="147"/>
  <c r="I166" i="147"/>
  <c r="H166" i="147"/>
  <c r="G166" i="147"/>
  <c r="F166" i="147"/>
  <c r="E166" i="147"/>
  <c r="D166" i="147"/>
  <c r="C166" i="147"/>
  <c r="B166" i="147"/>
  <c r="J165" i="147"/>
  <c r="I165" i="147"/>
  <c r="H165" i="147"/>
  <c r="G165" i="147"/>
  <c r="F165" i="147"/>
  <c r="E165" i="147"/>
  <c r="D165" i="147"/>
  <c r="C165" i="147"/>
  <c r="B165" i="147"/>
  <c r="J164" i="147"/>
  <c r="I164" i="147"/>
  <c r="H164" i="147"/>
  <c r="G164" i="147"/>
  <c r="F164" i="147"/>
  <c r="E164" i="147"/>
  <c r="D164" i="147"/>
  <c r="C164" i="147"/>
  <c r="B164" i="147"/>
  <c r="J163" i="147"/>
  <c r="I163" i="147"/>
  <c r="H163" i="147"/>
  <c r="G163" i="147"/>
  <c r="F163" i="147"/>
  <c r="E163" i="147"/>
  <c r="D163" i="147"/>
  <c r="C163" i="147"/>
  <c r="B163" i="147"/>
  <c r="J162" i="147"/>
  <c r="I162" i="147"/>
  <c r="H162" i="147"/>
  <c r="G162" i="147"/>
  <c r="F162" i="147"/>
  <c r="E162" i="147"/>
  <c r="D162" i="147"/>
  <c r="C162" i="147"/>
  <c r="B162" i="147"/>
  <c r="J161" i="147"/>
  <c r="I161" i="147"/>
  <c r="H161" i="147"/>
  <c r="G161" i="147"/>
  <c r="F161" i="147"/>
  <c r="E161" i="147"/>
  <c r="D161" i="147"/>
  <c r="C161" i="147"/>
  <c r="B161" i="147"/>
  <c r="J160" i="147"/>
  <c r="I160" i="147"/>
  <c r="H160" i="147"/>
  <c r="G160" i="147"/>
  <c r="F160" i="147"/>
  <c r="E160" i="147"/>
  <c r="D160" i="147"/>
  <c r="C160" i="147"/>
  <c r="B160" i="147"/>
  <c r="J159" i="147"/>
  <c r="I159" i="147"/>
  <c r="H159" i="147"/>
  <c r="G159" i="147"/>
  <c r="F159" i="147"/>
  <c r="E159" i="147"/>
  <c r="D159" i="147"/>
  <c r="C159" i="147"/>
  <c r="B159" i="147"/>
  <c r="J158" i="147"/>
  <c r="I158" i="147"/>
  <c r="H158" i="147"/>
  <c r="G158" i="147"/>
  <c r="F158" i="147"/>
  <c r="E158" i="147"/>
  <c r="D158" i="147"/>
  <c r="C158" i="147"/>
  <c r="B158" i="147"/>
  <c r="J157" i="147"/>
  <c r="I157" i="147"/>
  <c r="H157" i="147"/>
  <c r="G157" i="147"/>
  <c r="F157" i="147"/>
  <c r="E157" i="147"/>
  <c r="D157" i="147"/>
  <c r="C157" i="147"/>
  <c r="B157" i="147"/>
  <c r="J156" i="147"/>
  <c r="I156" i="147"/>
  <c r="H156" i="147"/>
  <c r="G156" i="147"/>
  <c r="F156" i="147"/>
  <c r="E156" i="147"/>
  <c r="D156" i="147"/>
  <c r="C156" i="147"/>
  <c r="B156" i="147"/>
  <c r="J155" i="147"/>
  <c r="I155" i="147"/>
  <c r="H155" i="147"/>
  <c r="G155" i="147"/>
  <c r="F155" i="147"/>
  <c r="E155" i="147"/>
  <c r="D155" i="147"/>
  <c r="C155" i="147"/>
  <c r="B155" i="147"/>
  <c r="J154" i="147"/>
  <c r="I154" i="147"/>
  <c r="H154" i="147"/>
  <c r="G154" i="147"/>
  <c r="F154" i="147"/>
  <c r="E154" i="147"/>
  <c r="D154" i="147"/>
  <c r="C154" i="147"/>
  <c r="B154" i="147"/>
  <c r="J153" i="147"/>
  <c r="I153" i="147"/>
  <c r="H153" i="147"/>
  <c r="G153" i="147"/>
  <c r="F153" i="147"/>
  <c r="E153" i="147"/>
  <c r="D153" i="147"/>
  <c r="C153" i="147"/>
  <c r="B153" i="147"/>
  <c r="J152" i="147"/>
  <c r="I152" i="147"/>
  <c r="H152" i="147"/>
  <c r="G152" i="147"/>
  <c r="F152" i="147"/>
  <c r="E152" i="147"/>
  <c r="D152" i="147"/>
  <c r="C152" i="147"/>
  <c r="B152" i="147"/>
  <c r="J151" i="147"/>
  <c r="I151" i="147"/>
  <c r="H151" i="147"/>
  <c r="G151" i="147"/>
  <c r="F151" i="147"/>
  <c r="E151" i="147"/>
  <c r="D151" i="147"/>
  <c r="C151" i="147"/>
  <c r="B151" i="147"/>
  <c r="J150" i="147"/>
  <c r="I150" i="147"/>
  <c r="H150" i="147"/>
  <c r="G150" i="147"/>
  <c r="F150" i="147"/>
  <c r="E150" i="147"/>
  <c r="D150" i="147"/>
  <c r="C150" i="147"/>
  <c r="B150" i="147"/>
  <c r="J149" i="147"/>
  <c r="I149" i="147"/>
  <c r="H149" i="147"/>
  <c r="G149" i="147"/>
  <c r="F149" i="147"/>
  <c r="E149" i="147"/>
  <c r="D149" i="147"/>
  <c r="C149" i="147"/>
  <c r="B149" i="147"/>
  <c r="J148" i="147"/>
  <c r="I148" i="147"/>
  <c r="H148" i="147"/>
  <c r="G148" i="147"/>
  <c r="F148" i="147"/>
  <c r="E148" i="147"/>
  <c r="D148" i="147"/>
  <c r="C148" i="147"/>
  <c r="B148" i="147"/>
  <c r="J147" i="147"/>
  <c r="I147" i="147"/>
  <c r="H147" i="147"/>
  <c r="G147" i="147"/>
  <c r="F147" i="147"/>
  <c r="E147" i="147"/>
  <c r="D147" i="147"/>
  <c r="C147" i="147"/>
  <c r="B147" i="147"/>
  <c r="J146" i="147"/>
  <c r="I146" i="147"/>
  <c r="H146" i="147"/>
  <c r="G146" i="147"/>
  <c r="F146" i="147"/>
  <c r="E146" i="147"/>
  <c r="D146" i="147"/>
  <c r="C146" i="147"/>
  <c r="B146" i="147"/>
  <c r="J145" i="147"/>
  <c r="I145" i="147"/>
  <c r="H145" i="147"/>
  <c r="G145" i="147"/>
  <c r="F145" i="147"/>
  <c r="E145" i="147"/>
  <c r="D145" i="147"/>
  <c r="C145" i="147"/>
  <c r="B145" i="147"/>
  <c r="J144" i="147"/>
  <c r="I144" i="147"/>
  <c r="H144" i="147"/>
  <c r="G144" i="147"/>
  <c r="F144" i="147"/>
  <c r="E144" i="147"/>
  <c r="D144" i="147"/>
  <c r="C144" i="147"/>
  <c r="B144" i="147"/>
  <c r="J143" i="147"/>
  <c r="I143" i="147"/>
  <c r="H143" i="147"/>
  <c r="G143" i="147"/>
  <c r="F143" i="147"/>
  <c r="E143" i="147"/>
  <c r="D143" i="147"/>
  <c r="C143" i="147"/>
  <c r="B143" i="147"/>
  <c r="J142" i="147"/>
  <c r="I142" i="147"/>
  <c r="H142" i="147"/>
  <c r="G142" i="147"/>
  <c r="F142" i="147"/>
  <c r="E142" i="147"/>
  <c r="D142" i="147"/>
  <c r="C142" i="147"/>
  <c r="B142" i="147"/>
  <c r="J141" i="147"/>
  <c r="I141" i="147"/>
  <c r="H141" i="147"/>
  <c r="G141" i="147"/>
  <c r="F141" i="147"/>
  <c r="E141" i="147"/>
  <c r="D141" i="147"/>
  <c r="C141" i="147"/>
  <c r="B141" i="147"/>
  <c r="J140" i="147"/>
  <c r="I140" i="147"/>
  <c r="H140" i="147"/>
  <c r="G140" i="147"/>
  <c r="F140" i="147"/>
  <c r="E140" i="147"/>
  <c r="D140" i="147"/>
  <c r="C140" i="147"/>
  <c r="B140" i="147"/>
  <c r="J139" i="147"/>
  <c r="I139" i="147"/>
  <c r="H139" i="147"/>
  <c r="G139" i="147"/>
  <c r="F139" i="147"/>
  <c r="E139" i="147"/>
  <c r="D139" i="147"/>
  <c r="C139" i="147"/>
  <c r="B139" i="147"/>
  <c r="J138" i="147"/>
  <c r="I138" i="147"/>
  <c r="H138" i="147"/>
  <c r="G138" i="147"/>
  <c r="F138" i="147"/>
  <c r="E138" i="147"/>
  <c r="D138" i="147"/>
  <c r="C138" i="147"/>
  <c r="B138" i="147"/>
  <c r="J137" i="147"/>
  <c r="I137" i="147"/>
  <c r="H137" i="147"/>
  <c r="G137" i="147"/>
  <c r="F137" i="147"/>
  <c r="E137" i="147"/>
  <c r="D137" i="147"/>
  <c r="C137" i="147"/>
  <c r="B137" i="147"/>
  <c r="J136" i="147"/>
  <c r="I136" i="147"/>
  <c r="H136" i="147"/>
  <c r="G136" i="147"/>
  <c r="F136" i="147"/>
  <c r="E136" i="147"/>
  <c r="D136" i="147"/>
  <c r="C136" i="147"/>
  <c r="B136" i="147"/>
  <c r="J135" i="147"/>
  <c r="I135" i="147"/>
  <c r="H135" i="147"/>
  <c r="G135" i="147"/>
  <c r="F135" i="147"/>
  <c r="E135" i="147"/>
  <c r="D135" i="147"/>
  <c r="C135" i="147"/>
  <c r="B135" i="147"/>
  <c r="J134" i="147"/>
  <c r="I134" i="147"/>
  <c r="H134" i="147"/>
  <c r="G134" i="147"/>
  <c r="F134" i="147"/>
  <c r="E134" i="147"/>
  <c r="D134" i="147"/>
  <c r="C134" i="147"/>
  <c r="B134" i="147"/>
  <c r="J133" i="147"/>
  <c r="I133" i="147"/>
  <c r="H133" i="147"/>
  <c r="G133" i="147"/>
  <c r="F133" i="147"/>
  <c r="E133" i="147"/>
  <c r="D133" i="147"/>
  <c r="C133" i="147"/>
  <c r="B133" i="147"/>
  <c r="J132" i="147"/>
  <c r="I132" i="147"/>
  <c r="H132" i="147"/>
  <c r="G132" i="147"/>
  <c r="F132" i="147"/>
  <c r="E132" i="147"/>
  <c r="D132" i="147"/>
  <c r="C132" i="147"/>
  <c r="B132" i="147"/>
  <c r="J131" i="147"/>
  <c r="I131" i="147"/>
  <c r="H131" i="147"/>
  <c r="G131" i="147"/>
  <c r="F131" i="147"/>
  <c r="E131" i="147"/>
  <c r="D131" i="147"/>
  <c r="C131" i="147"/>
  <c r="B131" i="147"/>
  <c r="J130" i="147"/>
  <c r="I130" i="147"/>
  <c r="H130" i="147"/>
  <c r="G130" i="147"/>
  <c r="F130" i="147"/>
  <c r="E130" i="147"/>
  <c r="D130" i="147"/>
  <c r="C130" i="147"/>
  <c r="B130" i="147"/>
  <c r="J129" i="147"/>
  <c r="I129" i="147"/>
  <c r="H129" i="147"/>
  <c r="G129" i="147"/>
  <c r="F129" i="147"/>
  <c r="E129" i="147"/>
  <c r="D129" i="147"/>
  <c r="C129" i="147"/>
  <c r="B129" i="147"/>
  <c r="J128" i="147"/>
  <c r="I128" i="147"/>
  <c r="H128" i="147"/>
  <c r="G128" i="147"/>
  <c r="F128" i="147"/>
  <c r="E128" i="147"/>
  <c r="D128" i="147"/>
  <c r="C128" i="147"/>
  <c r="B128" i="147"/>
  <c r="J127" i="147"/>
  <c r="I127" i="147"/>
  <c r="H127" i="147"/>
  <c r="G127" i="147"/>
  <c r="F127" i="147"/>
  <c r="E127" i="147"/>
  <c r="D127" i="147"/>
  <c r="C127" i="147"/>
  <c r="B127" i="147"/>
  <c r="J126" i="147"/>
  <c r="I126" i="147"/>
  <c r="H126" i="147"/>
  <c r="G126" i="147"/>
  <c r="F126" i="147"/>
  <c r="E126" i="147"/>
  <c r="D126" i="147"/>
  <c r="C126" i="147"/>
  <c r="B126" i="147"/>
  <c r="J125" i="147"/>
  <c r="I125" i="147"/>
  <c r="H125" i="147"/>
  <c r="G125" i="147"/>
  <c r="F125" i="147"/>
  <c r="E125" i="147"/>
  <c r="D125" i="147"/>
  <c r="C125" i="147"/>
  <c r="B125" i="147"/>
  <c r="J124" i="147"/>
  <c r="I124" i="147"/>
  <c r="H124" i="147"/>
  <c r="G124" i="147"/>
  <c r="F124" i="147"/>
  <c r="E124" i="147"/>
  <c r="D124" i="147"/>
  <c r="C124" i="147"/>
  <c r="B124" i="147"/>
  <c r="J123" i="147"/>
  <c r="I123" i="147"/>
  <c r="H123" i="147"/>
  <c r="G123" i="147"/>
  <c r="F123" i="147"/>
  <c r="E123" i="147"/>
  <c r="D123" i="147"/>
  <c r="C123" i="147"/>
  <c r="B123" i="147"/>
  <c r="J122" i="147"/>
  <c r="I122" i="147"/>
  <c r="H122" i="147"/>
  <c r="G122" i="147"/>
  <c r="F122" i="147"/>
  <c r="E122" i="147"/>
  <c r="D122" i="147"/>
  <c r="C122" i="147"/>
  <c r="B122" i="147"/>
  <c r="J121" i="147"/>
  <c r="I121" i="147"/>
  <c r="H121" i="147"/>
  <c r="G121" i="147"/>
  <c r="F121" i="147"/>
  <c r="E121" i="147"/>
  <c r="D121" i="147"/>
  <c r="C121" i="147"/>
  <c r="B121" i="147"/>
  <c r="J120" i="147"/>
  <c r="I120" i="147"/>
  <c r="H120" i="147"/>
  <c r="G120" i="147"/>
  <c r="F120" i="147"/>
  <c r="E120" i="147"/>
  <c r="D120" i="147"/>
  <c r="C120" i="147"/>
  <c r="B120" i="147"/>
  <c r="J119" i="147"/>
  <c r="I119" i="147"/>
  <c r="H119" i="147"/>
  <c r="G119" i="147"/>
  <c r="F119" i="147"/>
  <c r="E119" i="147"/>
  <c r="D119" i="147"/>
  <c r="C119" i="147"/>
  <c r="B119" i="147"/>
  <c r="J118" i="147"/>
  <c r="I118" i="147"/>
  <c r="H118" i="147"/>
  <c r="G118" i="147"/>
  <c r="F118" i="147"/>
  <c r="E118" i="147"/>
  <c r="D118" i="147"/>
  <c r="C118" i="147"/>
  <c r="B118" i="147"/>
  <c r="J117" i="147"/>
  <c r="I117" i="147"/>
  <c r="H117" i="147"/>
  <c r="G117" i="147"/>
  <c r="F117" i="147"/>
  <c r="E117" i="147"/>
  <c r="D117" i="147"/>
  <c r="C117" i="147"/>
  <c r="B117" i="147"/>
  <c r="J116" i="147"/>
  <c r="I116" i="147"/>
  <c r="H116" i="147"/>
  <c r="G116" i="147"/>
  <c r="F116" i="147"/>
  <c r="E116" i="147"/>
  <c r="D116" i="147"/>
  <c r="C116" i="147"/>
  <c r="B116" i="147"/>
  <c r="J115" i="147"/>
  <c r="I115" i="147"/>
  <c r="H115" i="147"/>
  <c r="G115" i="147"/>
  <c r="F115" i="147"/>
  <c r="E115" i="147"/>
  <c r="D115" i="147"/>
  <c r="C115" i="147"/>
  <c r="B115" i="147"/>
  <c r="J114" i="147"/>
  <c r="I114" i="147"/>
  <c r="H114" i="147"/>
  <c r="G114" i="147"/>
  <c r="F114" i="147"/>
  <c r="E114" i="147"/>
  <c r="D114" i="147"/>
  <c r="C114" i="147"/>
  <c r="B114" i="147"/>
  <c r="J113" i="147"/>
  <c r="I113" i="147"/>
  <c r="H113" i="147"/>
  <c r="G113" i="147"/>
  <c r="F113" i="147"/>
  <c r="E113" i="147"/>
  <c r="D113" i="147"/>
  <c r="C113" i="147"/>
  <c r="B113" i="147"/>
  <c r="J112" i="147"/>
  <c r="I112" i="147"/>
  <c r="H112" i="147"/>
  <c r="G112" i="147"/>
  <c r="F112" i="147"/>
  <c r="E112" i="147"/>
  <c r="D112" i="147"/>
  <c r="C112" i="147"/>
  <c r="B112" i="147"/>
  <c r="J111" i="147"/>
  <c r="I111" i="147"/>
  <c r="H111" i="147"/>
  <c r="G111" i="147"/>
  <c r="F111" i="147"/>
  <c r="E111" i="147"/>
  <c r="D111" i="147"/>
  <c r="C111" i="147"/>
  <c r="B111" i="147"/>
  <c r="J110" i="147"/>
  <c r="I110" i="147"/>
  <c r="H110" i="147"/>
  <c r="G110" i="147"/>
  <c r="F110" i="147"/>
  <c r="E110" i="147"/>
  <c r="D110" i="147"/>
  <c r="C110" i="147"/>
  <c r="B110" i="147"/>
  <c r="J109" i="147"/>
  <c r="I109" i="147"/>
  <c r="H109" i="147"/>
  <c r="G109" i="147"/>
  <c r="F109" i="147"/>
  <c r="E109" i="147"/>
  <c r="D109" i="147"/>
  <c r="C109" i="147"/>
  <c r="B109" i="147"/>
  <c r="J108" i="147"/>
  <c r="I108" i="147"/>
  <c r="H108" i="147"/>
  <c r="G108" i="147"/>
  <c r="F108" i="147"/>
  <c r="E108" i="147"/>
  <c r="D108" i="147"/>
  <c r="C108" i="147"/>
  <c r="B108" i="147"/>
  <c r="J107" i="147"/>
  <c r="I107" i="147"/>
  <c r="H107" i="147"/>
  <c r="G107" i="147"/>
  <c r="F107" i="147"/>
  <c r="E107" i="147"/>
  <c r="D107" i="147"/>
  <c r="C107" i="147"/>
  <c r="B107" i="147"/>
  <c r="J106" i="147"/>
  <c r="I106" i="147"/>
  <c r="H106" i="147"/>
  <c r="G106" i="147"/>
  <c r="F106" i="147"/>
  <c r="E106" i="147"/>
  <c r="D106" i="147"/>
  <c r="C106" i="147"/>
  <c r="B106" i="147"/>
  <c r="J105" i="147"/>
  <c r="I105" i="147"/>
  <c r="H105" i="147"/>
  <c r="G105" i="147"/>
  <c r="F105" i="147"/>
  <c r="E105" i="147"/>
  <c r="D105" i="147"/>
  <c r="C105" i="147"/>
  <c r="B105" i="147"/>
  <c r="J104" i="147"/>
  <c r="I104" i="147"/>
  <c r="H104" i="147"/>
  <c r="G104" i="147"/>
  <c r="F104" i="147"/>
  <c r="E104" i="147"/>
  <c r="D104" i="147"/>
  <c r="C104" i="147"/>
  <c r="B104" i="147"/>
  <c r="J103" i="147"/>
  <c r="I103" i="147"/>
  <c r="H103" i="147"/>
  <c r="G103" i="147"/>
  <c r="F103" i="147"/>
  <c r="E103" i="147"/>
  <c r="D103" i="147"/>
  <c r="C103" i="147"/>
  <c r="B103" i="147"/>
  <c r="J102" i="147"/>
  <c r="I102" i="147"/>
  <c r="H102" i="147"/>
  <c r="G102" i="147"/>
  <c r="F102" i="147"/>
  <c r="E102" i="147"/>
  <c r="D102" i="147"/>
  <c r="C102" i="147"/>
  <c r="B102" i="147"/>
  <c r="J101" i="147"/>
  <c r="I101" i="147"/>
  <c r="H101" i="147"/>
  <c r="G101" i="147"/>
  <c r="F101" i="147"/>
  <c r="E101" i="147"/>
  <c r="D101" i="147"/>
  <c r="C101" i="147"/>
  <c r="B101" i="147"/>
  <c r="J100" i="147"/>
  <c r="I100" i="147"/>
  <c r="H100" i="147"/>
  <c r="G100" i="147"/>
  <c r="F100" i="147"/>
  <c r="E100" i="147"/>
  <c r="D100" i="147"/>
  <c r="C100" i="147"/>
  <c r="B100" i="147"/>
  <c r="J99" i="147"/>
  <c r="I99" i="147"/>
  <c r="H99" i="147"/>
  <c r="G99" i="147"/>
  <c r="F99" i="147"/>
  <c r="E99" i="147"/>
  <c r="D99" i="147"/>
  <c r="C99" i="147"/>
  <c r="B99" i="147"/>
  <c r="J98" i="147"/>
  <c r="I98" i="147"/>
  <c r="H98" i="147"/>
  <c r="G98" i="147"/>
  <c r="F98" i="147"/>
  <c r="E98" i="147"/>
  <c r="D98" i="147"/>
  <c r="C98" i="147"/>
  <c r="B98" i="147"/>
  <c r="J97" i="147"/>
  <c r="I97" i="147"/>
  <c r="H97" i="147"/>
  <c r="G97" i="147"/>
  <c r="F97" i="147"/>
  <c r="E97" i="147"/>
  <c r="D97" i="147"/>
  <c r="C97" i="147"/>
  <c r="B97" i="147"/>
  <c r="J96" i="147"/>
  <c r="I96" i="147"/>
  <c r="H96" i="147"/>
  <c r="G96" i="147"/>
  <c r="F96" i="147"/>
  <c r="E96" i="147"/>
  <c r="D96" i="147"/>
  <c r="C96" i="147"/>
  <c r="B96" i="147"/>
  <c r="J95" i="147"/>
  <c r="I95" i="147"/>
  <c r="H95" i="147"/>
  <c r="G95" i="147"/>
  <c r="F95" i="147"/>
  <c r="E95" i="147"/>
  <c r="D95" i="147"/>
  <c r="C95" i="147"/>
  <c r="B95" i="147"/>
  <c r="J94" i="147"/>
  <c r="I94" i="147"/>
  <c r="H94" i="147"/>
  <c r="G94" i="147"/>
  <c r="F94" i="147"/>
  <c r="E94" i="147"/>
  <c r="D94" i="147"/>
  <c r="C94" i="147"/>
  <c r="B94" i="147"/>
  <c r="J93" i="147"/>
  <c r="I93" i="147"/>
  <c r="H93" i="147"/>
  <c r="G93" i="147"/>
  <c r="F93" i="147"/>
  <c r="E93" i="147"/>
  <c r="D93" i="147"/>
  <c r="C93" i="147"/>
  <c r="B93" i="147"/>
  <c r="J92" i="147"/>
  <c r="I92" i="147"/>
  <c r="H92" i="147"/>
  <c r="G92" i="147"/>
  <c r="F92" i="147"/>
  <c r="E92" i="147"/>
  <c r="D92" i="147"/>
  <c r="C92" i="147"/>
  <c r="B92" i="147"/>
  <c r="J91" i="147"/>
  <c r="I91" i="147"/>
  <c r="H91" i="147"/>
  <c r="G91" i="147"/>
  <c r="F91" i="147"/>
  <c r="E91" i="147"/>
  <c r="D91" i="147"/>
  <c r="C91" i="147"/>
  <c r="B91" i="147"/>
  <c r="J90" i="147"/>
  <c r="I90" i="147"/>
  <c r="H90" i="147"/>
  <c r="G90" i="147"/>
  <c r="F90" i="147"/>
  <c r="E90" i="147"/>
  <c r="D90" i="147"/>
  <c r="C90" i="147"/>
  <c r="B90" i="147"/>
  <c r="J89" i="147"/>
  <c r="I89" i="147"/>
  <c r="H89" i="147"/>
  <c r="G89" i="147"/>
  <c r="F89" i="147"/>
  <c r="E89" i="147"/>
  <c r="D89" i="147"/>
  <c r="C89" i="147"/>
  <c r="B89" i="147"/>
  <c r="J88" i="147"/>
  <c r="I88" i="147"/>
  <c r="H88" i="147"/>
  <c r="G88" i="147"/>
  <c r="F88" i="147"/>
  <c r="E88" i="147"/>
  <c r="D88" i="147"/>
  <c r="C88" i="147"/>
  <c r="B88" i="147"/>
  <c r="J87" i="147"/>
  <c r="I87" i="147"/>
  <c r="H87" i="147"/>
  <c r="G87" i="147"/>
  <c r="F87" i="147"/>
  <c r="E87" i="147"/>
  <c r="D87" i="147"/>
  <c r="C87" i="147"/>
  <c r="B87" i="147"/>
  <c r="J86" i="147"/>
  <c r="I86" i="147"/>
  <c r="H86" i="147"/>
  <c r="G86" i="147"/>
  <c r="F86" i="147"/>
  <c r="E86" i="147"/>
  <c r="D86" i="147"/>
  <c r="C86" i="147"/>
  <c r="B86" i="147"/>
  <c r="J85" i="147"/>
  <c r="I85" i="147"/>
  <c r="H85" i="147"/>
  <c r="G85" i="147"/>
  <c r="F85" i="147"/>
  <c r="E85" i="147"/>
  <c r="D85" i="147"/>
  <c r="C85" i="147"/>
  <c r="B85" i="147"/>
  <c r="J84" i="147"/>
  <c r="I84" i="147"/>
  <c r="H84" i="147"/>
  <c r="G84" i="147"/>
  <c r="F84" i="147"/>
  <c r="E84" i="147"/>
  <c r="D84" i="147"/>
  <c r="C84" i="147"/>
  <c r="B84" i="147"/>
  <c r="J83" i="147"/>
  <c r="I83" i="147"/>
  <c r="H83" i="147"/>
  <c r="G83" i="147"/>
  <c r="F83" i="147"/>
  <c r="E83" i="147"/>
  <c r="D83" i="147"/>
  <c r="C83" i="147"/>
  <c r="B83" i="147"/>
  <c r="J82" i="147"/>
  <c r="I82" i="147"/>
  <c r="H82" i="147"/>
  <c r="G82" i="147"/>
  <c r="F82" i="147"/>
  <c r="E82" i="147"/>
  <c r="D82" i="147"/>
  <c r="C82" i="147"/>
  <c r="B82" i="147"/>
  <c r="J81" i="147"/>
  <c r="I81" i="147"/>
  <c r="H81" i="147"/>
  <c r="G81" i="147"/>
  <c r="F81" i="147"/>
  <c r="E81" i="147"/>
  <c r="D81" i="147"/>
  <c r="C81" i="147"/>
  <c r="B81" i="147"/>
  <c r="J80" i="147"/>
  <c r="I80" i="147"/>
  <c r="H80" i="147"/>
  <c r="G80" i="147"/>
  <c r="F80" i="147"/>
  <c r="E80" i="147"/>
  <c r="D80" i="147"/>
  <c r="C80" i="147"/>
  <c r="B80" i="147"/>
  <c r="J79" i="147"/>
  <c r="I79" i="147"/>
  <c r="H79" i="147"/>
  <c r="G79" i="147"/>
  <c r="F79" i="147"/>
  <c r="E79" i="147"/>
  <c r="D79" i="147"/>
  <c r="C79" i="147"/>
  <c r="B79" i="147"/>
  <c r="J78" i="147"/>
  <c r="I78" i="147"/>
  <c r="H78" i="147"/>
  <c r="G78" i="147"/>
  <c r="F78" i="147"/>
  <c r="E78" i="147"/>
  <c r="D78" i="147"/>
  <c r="C78" i="147"/>
  <c r="B78" i="147"/>
  <c r="J77" i="147"/>
  <c r="I77" i="147"/>
  <c r="H77" i="147"/>
  <c r="G77" i="147"/>
  <c r="F77" i="147"/>
  <c r="E77" i="147"/>
  <c r="D77" i="147"/>
  <c r="C77" i="147"/>
  <c r="B77" i="147"/>
  <c r="J76" i="147"/>
  <c r="I76" i="147"/>
  <c r="H76" i="147"/>
  <c r="G76" i="147"/>
  <c r="F76" i="147"/>
  <c r="E76" i="147"/>
  <c r="D76" i="147"/>
  <c r="C76" i="147"/>
  <c r="B76" i="147"/>
  <c r="J75" i="147"/>
  <c r="I75" i="147"/>
  <c r="H75" i="147"/>
  <c r="G75" i="147"/>
  <c r="F75" i="147"/>
  <c r="E75" i="147"/>
  <c r="D75" i="147"/>
  <c r="C75" i="147"/>
  <c r="B75" i="147"/>
  <c r="J74" i="147"/>
  <c r="I74" i="147"/>
  <c r="H74" i="147"/>
  <c r="G74" i="147"/>
  <c r="F74" i="147"/>
  <c r="E74" i="147"/>
  <c r="D74" i="147"/>
  <c r="C74" i="147"/>
  <c r="B74" i="147"/>
  <c r="J73" i="147"/>
  <c r="I73" i="147"/>
  <c r="H73" i="147"/>
  <c r="G73" i="147"/>
  <c r="F73" i="147"/>
  <c r="E73" i="147"/>
  <c r="D73" i="147"/>
  <c r="C73" i="147"/>
  <c r="B73" i="147"/>
  <c r="J72" i="147"/>
  <c r="I72" i="147"/>
  <c r="H72" i="147"/>
  <c r="G72" i="147"/>
  <c r="F72" i="147"/>
  <c r="E72" i="147"/>
  <c r="D72" i="147"/>
  <c r="C72" i="147"/>
  <c r="B72" i="147"/>
  <c r="J71" i="147"/>
  <c r="I71" i="147"/>
  <c r="H71" i="147"/>
  <c r="G71" i="147"/>
  <c r="F71" i="147"/>
  <c r="E71" i="147"/>
  <c r="D71" i="147"/>
  <c r="C71" i="147"/>
  <c r="B71" i="147"/>
  <c r="J70" i="147"/>
  <c r="I70" i="147"/>
  <c r="H70" i="147"/>
  <c r="G70" i="147"/>
  <c r="F70" i="147"/>
  <c r="E70" i="147"/>
  <c r="D70" i="147"/>
  <c r="C70" i="147"/>
  <c r="B70" i="147"/>
  <c r="J69" i="147"/>
  <c r="I69" i="147"/>
  <c r="H69" i="147"/>
  <c r="G69" i="147"/>
  <c r="F69" i="147"/>
  <c r="E69" i="147"/>
  <c r="D69" i="147"/>
  <c r="C69" i="147"/>
  <c r="B69" i="147"/>
  <c r="J68" i="147"/>
  <c r="I68" i="147"/>
  <c r="H68" i="147"/>
  <c r="G68" i="147"/>
  <c r="F68" i="147"/>
  <c r="E68" i="147"/>
  <c r="D68" i="147"/>
  <c r="C68" i="147"/>
  <c r="B68" i="147"/>
  <c r="J67" i="147"/>
  <c r="I67" i="147"/>
  <c r="H67" i="147"/>
  <c r="G67" i="147"/>
  <c r="F67" i="147"/>
  <c r="E67" i="147"/>
  <c r="D67" i="147"/>
  <c r="C67" i="147"/>
  <c r="B67" i="147"/>
  <c r="J66" i="147"/>
  <c r="I66" i="147"/>
  <c r="H66" i="147"/>
  <c r="G66" i="147"/>
  <c r="F66" i="147"/>
  <c r="E66" i="147"/>
  <c r="D66" i="147"/>
  <c r="C66" i="147"/>
  <c r="B66" i="147"/>
  <c r="J65" i="147"/>
  <c r="I65" i="147"/>
  <c r="H65" i="147"/>
  <c r="G65" i="147"/>
  <c r="F65" i="147"/>
  <c r="E65" i="147"/>
  <c r="D65" i="147"/>
  <c r="C65" i="147"/>
  <c r="B65" i="147"/>
  <c r="J64" i="147"/>
  <c r="I64" i="147"/>
  <c r="H64" i="147"/>
  <c r="G64" i="147"/>
  <c r="F64" i="147"/>
  <c r="E64" i="147"/>
  <c r="D64" i="147"/>
  <c r="C64" i="147"/>
  <c r="B64" i="147"/>
  <c r="J63" i="147"/>
  <c r="I63" i="147"/>
  <c r="H63" i="147"/>
  <c r="G63" i="147"/>
  <c r="F63" i="147"/>
  <c r="E63" i="147"/>
  <c r="D63" i="147"/>
  <c r="C63" i="147"/>
  <c r="B63" i="147"/>
  <c r="J62" i="147"/>
  <c r="I62" i="147"/>
  <c r="H62" i="147"/>
  <c r="G62" i="147"/>
  <c r="F62" i="147"/>
  <c r="E62" i="147"/>
  <c r="D62" i="147"/>
  <c r="C62" i="147"/>
  <c r="B62" i="147"/>
  <c r="J61" i="147"/>
  <c r="I61" i="147"/>
  <c r="H61" i="147"/>
  <c r="G61" i="147"/>
  <c r="F61" i="147"/>
  <c r="E61" i="147"/>
  <c r="D61" i="147"/>
  <c r="C61" i="147"/>
  <c r="B61" i="147"/>
  <c r="J60" i="147"/>
  <c r="I60" i="147"/>
  <c r="H60" i="147"/>
  <c r="G60" i="147"/>
  <c r="F60" i="147"/>
  <c r="E60" i="147"/>
  <c r="D60" i="147"/>
  <c r="C60" i="147"/>
  <c r="B60" i="147"/>
  <c r="J59" i="147"/>
  <c r="I59" i="147"/>
  <c r="H59" i="147"/>
  <c r="G59" i="147"/>
  <c r="F59" i="147"/>
  <c r="E59" i="147"/>
  <c r="D59" i="147"/>
  <c r="C59" i="147"/>
  <c r="B59" i="147"/>
  <c r="J58" i="147"/>
  <c r="I58" i="147"/>
  <c r="H58" i="147"/>
  <c r="G58" i="147"/>
  <c r="F58" i="147"/>
  <c r="E58" i="147"/>
  <c r="D58" i="147"/>
  <c r="C58" i="147"/>
  <c r="B58" i="147"/>
  <c r="J57" i="147"/>
  <c r="I57" i="147"/>
  <c r="H57" i="147"/>
  <c r="G57" i="147"/>
  <c r="F57" i="147"/>
  <c r="E57" i="147"/>
  <c r="D57" i="147"/>
  <c r="C57" i="147"/>
  <c r="B57" i="147"/>
  <c r="J56" i="147"/>
  <c r="I56" i="147"/>
  <c r="H56" i="147"/>
  <c r="G56" i="147"/>
  <c r="F56" i="147"/>
  <c r="E56" i="147"/>
  <c r="D56" i="147"/>
  <c r="C56" i="147"/>
  <c r="B56" i="147"/>
  <c r="J55" i="147"/>
  <c r="I55" i="147"/>
  <c r="H55" i="147"/>
  <c r="G55" i="147"/>
  <c r="F55" i="147"/>
  <c r="E55" i="147"/>
  <c r="D55" i="147"/>
  <c r="C55" i="147"/>
  <c r="B55" i="147"/>
  <c r="J54" i="147"/>
  <c r="I54" i="147"/>
  <c r="H54" i="147"/>
  <c r="G54" i="147"/>
  <c r="F54" i="147"/>
  <c r="E54" i="147"/>
  <c r="D54" i="147"/>
  <c r="C54" i="147"/>
  <c r="B54" i="147"/>
  <c r="J53" i="147"/>
  <c r="I53" i="147"/>
  <c r="H53" i="147"/>
  <c r="G53" i="147"/>
  <c r="F53" i="147"/>
  <c r="E53" i="147"/>
  <c r="D53" i="147"/>
  <c r="C53" i="147"/>
  <c r="B53" i="147"/>
  <c r="J52" i="147"/>
  <c r="I52" i="147"/>
  <c r="H52" i="147"/>
  <c r="G52" i="147"/>
  <c r="F52" i="147"/>
  <c r="E52" i="147"/>
  <c r="D52" i="147"/>
  <c r="C52" i="147"/>
  <c r="B52" i="147"/>
  <c r="J51" i="147"/>
  <c r="I51" i="147"/>
  <c r="H51" i="147"/>
  <c r="G51" i="147"/>
  <c r="F51" i="147"/>
  <c r="E51" i="147"/>
  <c r="D51" i="147"/>
  <c r="C51" i="147"/>
  <c r="B51" i="147"/>
  <c r="J50" i="147"/>
  <c r="I50" i="147"/>
  <c r="H50" i="147"/>
  <c r="G50" i="147"/>
  <c r="F50" i="147"/>
  <c r="E50" i="147"/>
  <c r="D50" i="147"/>
  <c r="C50" i="147"/>
  <c r="B50" i="147"/>
  <c r="J49" i="147"/>
  <c r="I49" i="147"/>
  <c r="H49" i="147"/>
  <c r="G49" i="147"/>
  <c r="F49" i="147"/>
  <c r="E49" i="147"/>
  <c r="D49" i="147"/>
  <c r="C49" i="147"/>
  <c r="B49" i="147"/>
  <c r="J48" i="147"/>
  <c r="I48" i="147"/>
  <c r="H48" i="147"/>
  <c r="G48" i="147"/>
  <c r="F48" i="147"/>
  <c r="E48" i="147"/>
  <c r="D48" i="147"/>
  <c r="C48" i="147"/>
  <c r="B48" i="147"/>
  <c r="J47" i="147"/>
  <c r="I47" i="147"/>
  <c r="H47" i="147"/>
  <c r="G47" i="147"/>
  <c r="F47" i="147"/>
  <c r="E47" i="147"/>
  <c r="D47" i="147"/>
  <c r="C47" i="147"/>
  <c r="B47" i="147"/>
  <c r="J46" i="147"/>
  <c r="I46" i="147"/>
  <c r="H46" i="147"/>
  <c r="G46" i="147"/>
  <c r="F46" i="147"/>
  <c r="E46" i="147"/>
  <c r="D46" i="147"/>
  <c r="C46" i="147"/>
  <c r="B46" i="147"/>
  <c r="J45" i="147"/>
  <c r="I45" i="147"/>
  <c r="H45" i="147"/>
  <c r="G45" i="147"/>
  <c r="F45" i="147"/>
  <c r="E45" i="147"/>
  <c r="D45" i="147"/>
  <c r="C45" i="147"/>
  <c r="B45" i="147"/>
  <c r="J44" i="147"/>
  <c r="I44" i="147"/>
  <c r="H44" i="147"/>
  <c r="G44" i="147"/>
  <c r="F44" i="147"/>
  <c r="E44" i="147"/>
  <c r="D44" i="147"/>
  <c r="C44" i="147"/>
  <c r="B44" i="147"/>
  <c r="J43" i="147"/>
  <c r="I43" i="147"/>
  <c r="H43" i="147"/>
  <c r="G43" i="147"/>
  <c r="F43" i="147"/>
  <c r="E43" i="147"/>
  <c r="D43" i="147"/>
  <c r="C43" i="147"/>
  <c r="B43" i="147"/>
  <c r="J42" i="147"/>
  <c r="I42" i="147"/>
  <c r="H42" i="147"/>
  <c r="G42" i="147"/>
  <c r="F42" i="147"/>
  <c r="E42" i="147"/>
  <c r="D42" i="147"/>
  <c r="C42" i="147"/>
  <c r="B42" i="147"/>
  <c r="J41" i="147"/>
  <c r="I41" i="147"/>
  <c r="H41" i="147"/>
  <c r="G41" i="147"/>
  <c r="F41" i="147"/>
  <c r="E41" i="147"/>
  <c r="D41" i="147"/>
  <c r="C41" i="147"/>
  <c r="B41" i="147"/>
  <c r="J40" i="147"/>
  <c r="I40" i="147"/>
  <c r="H40" i="147"/>
  <c r="G40" i="147"/>
  <c r="F40" i="147"/>
  <c r="E40" i="147"/>
  <c r="D40" i="147"/>
  <c r="C40" i="147"/>
  <c r="B40" i="147"/>
  <c r="J39" i="147"/>
  <c r="I39" i="147"/>
  <c r="H39" i="147"/>
  <c r="G39" i="147"/>
  <c r="F39" i="147"/>
  <c r="E39" i="147"/>
  <c r="D39" i="147"/>
  <c r="C39" i="147"/>
  <c r="B39" i="147"/>
  <c r="J38" i="147"/>
  <c r="I38" i="147"/>
  <c r="H38" i="147"/>
  <c r="G38" i="147"/>
  <c r="F38" i="147"/>
  <c r="E38" i="147"/>
  <c r="D38" i="147"/>
  <c r="C38" i="147"/>
  <c r="B38" i="147"/>
  <c r="J37" i="147"/>
  <c r="I37" i="147"/>
  <c r="H37" i="147"/>
  <c r="G37" i="147"/>
  <c r="F37" i="147"/>
  <c r="E37" i="147"/>
  <c r="D37" i="147"/>
  <c r="C37" i="147"/>
  <c r="B37" i="147"/>
  <c r="J36" i="147"/>
  <c r="I36" i="147"/>
  <c r="H36" i="147"/>
  <c r="G36" i="147"/>
  <c r="F36" i="147"/>
  <c r="E36" i="147"/>
  <c r="D36" i="147"/>
  <c r="C36" i="147"/>
  <c r="B36" i="147"/>
  <c r="J35" i="147"/>
  <c r="I35" i="147"/>
  <c r="H35" i="147"/>
  <c r="G35" i="147"/>
  <c r="F35" i="147"/>
  <c r="E35" i="147"/>
  <c r="D35" i="147"/>
  <c r="C35" i="147"/>
  <c r="B35" i="147"/>
  <c r="J34" i="147"/>
  <c r="I34" i="147"/>
  <c r="H34" i="147"/>
  <c r="G34" i="147"/>
  <c r="F34" i="147"/>
  <c r="E34" i="147"/>
  <c r="D34" i="147"/>
  <c r="C34" i="147"/>
  <c r="B34" i="147"/>
  <c r="J33" i="147"/>
  <c r="I33" i="147"/>
  <c r="H33" i="147"/>
  <c r="G33" i="147"/>
  <c r="F33" i="147"/>
  <c r="E33" i="147"/>
  <c r="D33" i="147"/>
  <c r="C33" i="147"/>
  <c r="B33" i="147"/>
  <c r="J32" i="147"/>
  <c r="I32" i="147"/>
  <c r="H32" i="147"/>
  <c r="G32" i="147"/>
  <c r="F32" i="147"/>
  <c r="E32" i="147"/>
  <c r="D32" i="147"/>
  <c r="C32" i="147"/>
  <c r="B32" i="147"/>
  <c r="J31" i="147"/>
  <c r="I31" i="147"/>
  <c r="H31" i="147"/>
  <c r="G31" i="147"/>
  <c r="F31" i="147"/>
  <c r="E31" i="147"/>
  <c r="D31" i="147"/>
  <c r="C31" i="147"/>
  <c r="B31" i="147"/>
  <c r="J30" i="147"/>
  <c r="I30" i="147"/>
  <c r="H30" i="147"/>
  <c r="G30" i="147"/>
  <c r="F30" i="147"/>
  <c r="E30" i="147"/>
  <c r="D30" i="147"/>
  <c r="C30" i="147"/>
  <c r="B30" i="147"/>
  <c r="J29" i="147"/>
  <c r="I29" i="147"/>
  <c r="H29" i="147"/>
  <c r="G29" i="147"/>
  <c r="F29" i="147"/>
  <c r="E29" i="147"/>
  <c r="D29" i="147"/>
  <c r="C29" i="147"/>
  <c r="B29" i="147"/>
  <c r="J28" i="147"/>
  <c r="I28" i="147"/>
  <c r="H28" i="147"/>
  <c r="G28" i="147"/>
  <c r="F28" i="147"/>
  <c r="E28" i="147"/>
  <c r="D28" i="147"/>
  <c r="C28" i="147"/>
  <c r="B28" i="147"/>
  <c r="J27" i="147"/>
  <c r="I27" i="147"/>
  <c r="H27" i="147"/>
  <c r="G27" i="147"/>
  <c r="F27" i="147"/>
  <c r="E27" i="147"/>
  <c r="D27" i="147"/>
  <c r="C27" i="147"/>
  <c r="B27" i="147"/>
  <c r="J26" i="147"/>
  <c r="I26" i="147"/>
  <c r="H26" i="147"/>
  <c r="G26" i="147"/>
  <c r="F26" i="147"/>
  <c r="E26" i="147"/>
  <c r="D26" i="147"/>
  <c r="C26" i="147"/>
  <c r="B26" i="147"/>
  <c r="J25" i="147"/>
  <c r="I25" i="147"/>
  <c r="H25" i="147"/>
  <c r="G25" i="147"/>
  <c r="F25" i="147"/>
  <c r="E25" i="147"/>
  <c r="D25" i="147"/>
  <c r="C25" i="147"/>
  <c r="B25" i="147"/>
  <c r="J24" i="147"/>
  <c r="I24" i="147"/>
  <c r="H24" i="147"/>
  <c r="G24" i="147"/>
  <c r="F24" i="147"/>
  <c r="E24" i="147"/>
  <c r="D24" i="147"/>
  <c r="C24" i="147"/>
  <c r="B24" i="147"/>
  <c r="J23" i="147"/>
  <c r="I23" i="147"/>
  <c r="H23" i="147"/>
  <c r="G23" i="147"/>
  <c r="F23" i="147"/>
  <c r="E23" i="147"/>
  <c r="D23" i="147"/>
  <c r="C23" i="147"/>
  <c r="B23" i="147"/>
  <c r="J22" i="147"/>
  <c r="I22" i="147"/>
  <c r="H22" i="147"/>
  <c r="G22" i="147"/>
  <c r="F22" i="147"/>
  <c r="E22" i="147"/>
  <c r="D22" i="147"/>
  <c r="C22" i="147"/>
  <c r="B22" i="147"/>
  <c r="J21" i="147"/>
  <c r="I21" i="147"/>
  <c r="H21" i="147"/>
  <c r="G21" i="147"/>
  <c r="F21" i="147"/>
  <c r="E21" i="147"/>
  <c r="D21" i="147"/>
  <c r="C21" i="147"/>
  <c r="B21" i="147"/>
  <c r="J20" i="147"/>
  <c r="I20" i="147"/>
  <c r="H20" i="147"/>
  <c r="G20" i="147"/>
  <c r="F20" i="147"/>
  <c r="E20" i="147"/>
  <c r="D20" i="147"/>
  <c r="C20" i="147"/>
  <c r="B20" i="147"/>
  <c r="J19" i="147"/>
  <c r="I19" i="147"/>
  <c r="H19" i="147"/>
  <c r="G19" i="147"/>
  <c r="F19" i="147"/>
  <c r="E19" i="147"/>
  <c r="D19" i="147"/>
  <c r="C19" i="147"/>
  <c r="B19" i="147"/>
  <c r="J18" i="147"/>
  <c r="I18" i="147"/>
  <c r="H18" i="147"/>
  <c r="G18" i="147"/>
  <c r="F18" i="147"/>
  <c r="E18" i="147"/>
  <c r="D18" i="147"/>
  <c r="C18" i="147"/>
  <c r="B18" i="147"/>
  <c r="J17" i="147"/>
  <c r="I17" i="147"/>
  <c r="H17" i="147"/>
  <c r="G17" i="147"/>
  <c r="F17" i="147"/>
  <c r="E17" i="147"/>
  <c r="D17" i="147"/>
  <c r="C17" i="147"/>
  <c r="B17" i="147"/>
  <c r="J16" i="147"/>
  <c r="I16" i="147"/>
  <c r="H16" i="147"/>
  <c r="G16" i="147"/>
  <c r="F16" i="147"/>
  <c r="E16" i="147"/>
  <c r="D16" i="147"/>
  <c r="C16" i="147"/>
  <c r="B16" i="147"/>
  <c r="J15" i="147"/>
  <c r="I15" i="147"/>
  <c r="H15" i="147"/>
  <c r="G15" i="147"/>
  <c r="F15" i="147"/>
  <c r="E15" i="147"/>
  <c r="D15" i="147"/>
  <c r="C15" i="147"/>
  <c r="B15" i="147"/>
  <c r="J14" i="147"/>
  <c r="I14" i="147"/>
  <c r="H14" i="147"/>
  <c r="G14" i="147"/>
  <c r="F14" i="147"/>
  <c r="E14" i="147"/>
  <c r="D14" i="147"/>
  <c r="C14" i="147"/>
  <c r="B14" i="147"/>
  <c r="J13" i="147"/>
  <c r="I13" i="147"/>
  <c r="H13" i="147"/>
  <c r="G13" i="147"/>
  <c r="F13" i="147"/>
  <c r="E13" i="147"/>
  <c r="D13" i="147"/>
  <c r="C13" i="147"/>
  <c r="B13" i="147"/>
  <c r="J12" i="147"/>
  <c r="I12" i="147"/>
  <c r="H12" i="147"/>
  <c r="G12" i="147"/>
  <c r="F12" i="147"/>
  <c r="E12" i="147"/>
  <c r="D12" i="147"/>
  <c r="C12" i="147"/>
  <c r="B12" i="147"/>
  <c r="J11" i="147"/>
  <c r="I11" i="147"/>
  <c r="H11" i="147"/>
  <c r="G11" i="147"/>
  <c r="F11" i="147"/>
  <c r="E11" i="147"/>
  <c r="D11" i="147"/>
  <c r="C11" i="147"/>
  <c r="B11" i="147"/>
  <c r="J10" i="147"/>
  <c r="I10" i="147"/>
  <c r="H10" i="147"/>
  <c r="G10" i="147"/>
  <c r="F10" i="147"/>
  <c r="E10" i="147"/>
  <c r="D10" i="147"/>
  <c r="C10" i="147"/>
  <c r="B10" i="147"/>
  <c r="J9" i="147"/>
  <c r="I9" i="147"/>
  <c r="H9" i="147"/>
  <c r="G9" i="147"/>
  <c r="F9" i="147"/>
  <c r="E9" i="147"/>
  <c r="D9" i="147"/>
  <c r="C9" i="147"/>
  <c r="B9" i="147"/>
  <c r="J8" i="147"/>
  <c r="I8" i="147"/>
  <c r="H8" i="147"/>
  <c r="G8" i="147"/>
  <c r="F8" i="147"/>
  <c r="E8" i="147"/>
  <c r="D8" i="147"/>
  <c r="C8" i="147"/>
  <c r="B8" i="147"/>
  <c r="O4" i="147"/>
  <c r="A38" i="291"/>
  <c r="B34" i="291"/>
  <c r="A34" i="291"/>
  <c r="B33" i="291"/>
  <c r="A33" i="291"/>
  <c r="I8" i="148"/>
  <c r="I7" i="148"/>
  <c r="I6" i="148"/>
  <c r="I4" i="148"/>
  <c r="K67" i="160"/>
  <c r="J67" i="160"/>
  <c r="I67" i="160"/>
  <c r="H67" i="160"/>
  <c r="G67" i="160"/>
  <c r="F67" i="160"/>
  <c r="E67" i="160"/>
  <c r="D67" i="160"/>
  <c r="C67" i="160"/>
  <c r="B67" i="160"/>
  <c r="K66" i="160"/>
  <c r="J66" i="160"/>
  <c r="I66" i="160"/>
  <c r="H66" i="160"/>
  <c r="G66" i="160"/>
  <c r="F66" i="160"/>
  <c r="E66" i="160"/>
  <c r="D66" i="160"/>
  <c r="C66" i="160"/>
  <c r="B66" i="160"/>
  <c r="K65" i="160"/>
  <c r="J65" i="160"/>
  <c r="I65" i="160"/>
  <c r="H65" i="160"/>
  <c r="G65" i="160"/>
  <c r="F65" i="160"/>
  <c r="E65" i="160"/>
  <c r="D65" i="160"/>
  <c r="C65" i="160"/>
  <c r="B65" i="160"/>
  <c r="K64" i="160"/>
  <c r="J64" i="160"/>
  <c r="I64" i="160"/>
  <c r="H64" i="160"/>
  <c r="G64" i="160"/>
  <c r="F64" i="160"/>
  <c r="E64" i="160"/>
  <c r="D64" i="160"/>
  <c r="C64" i="160"/>
  <c r="B64" i="160"/>
  <c r="K63" i="160"/>
  <c r="J63" i="160"/>
  <c r="I63" i="160"/>
  <c r="H63" i="160"/>
  <c r="G63" i="160"/>
  <c r="F63" i="160"/>
  <c r="E63" i="160"/>
  <c r="D63" i="160"/>
  <c r="C63" i="160"/>
  <c r="B63" i="160"/>
  <c r="K62" i="160"/>
  <c r="J62" i="160"/>
  <c r="I62" i="160"/>
  <c r="H62" i="160"/>
  <c r="G62" i="160"/>
  <c r="F62" i="160"/>
  <c r="E62" i="160"/>
  <c r="D62" i="160"/>
  <c r="C62" i="160"/>
  <c r="B62" i="160"/>
  <c r="K61" i="160"/>
  <c r="J61" i="160"/>
  <c r="I61" i="160"/>
  <c r="H61" i="160"/>
  <c r="G61" i="160"/>
  <c r="F61" i="160"/>
  <c r="E61" i="160"/>
  <c r="D61" i="160"/>
  <c r="C61" i="160"/>
  <c r="B61" i="160"/>
  <c r="K60" i="160"/>
  <c r="J60" i="160"/>
  <c r="I60" i="160"/>
  <c r="H60" i="160"/>
  <c r="G60" i="160"/>
  <c r="F60" i="160"/>
  <c r="E60" i="160"/>
  <c r="D60" i="160"/>
  <c r="C60" i="160"/>
  <c r="B60" i="160"/>
  <c r="K59" i="160"/>
  <c r="J59" i="160"/>
  <c r="I59" i="160"/>
  <c r="H59" i="160"/>
  <c r="G59" i="160"/>
  <c r="F59" i="160"/>
  <c r="E59" i="160"/>
  <c r="D59" i="160"/>
  <c r="C59" i="160"/>
  <c r="B59" i="160"/>
  <c r="K58" i="160"/>
  <c r="J58" i="160"/>
  <c r="I58" i="160"/>
  <c r="H58" i="160"/>
  <c r="G58" i="160"/>
  <c r="F58" i="160"/>
  <c r="E58" i="160"/>
  <c r="D58" i="160"/>
  <c r="C58" i="160"/>
  <c r="B58" i="160"/>
  <c r="K57" i="160"/>
  <c r="J57" i="160"/>
  <c r="I57" i="160"/>
  <c r="H57" i="160"/>
  <c r="G57" i="160"/>
  <c r="F57" i="160"/>
  <c r="E57" i="160"/>
  <c r="D57" i="160"/>
  <c r="C57" i="160"/>
  <c r="B57" i="160"/>
  <c r="K56" i="160"/>
  <c r="J56" i="160"/>
  <c r="I56" i="160"/>
  <c r="H56" i="160"/>
  <c r="G56" i="160"/>
  <c r="F56" i="160"/>
  <c r="E56" i="160"/>
  <c r="D56" i="160"/>
  <c r="C56" i="160"/>
  <c r="B56" i="160"/>
  <c r="K55" i="160"/>
  <c r="J55" i="160"/>
  <c r="I55" i="160"/>
  <c r="H55" i="160"/>
  <c r="G55" i="160"/>
  <c r="F55" i="160"/>
  <c r="E55" i="160"/>
  <c r="D55" i="160"/>
  <c r="C55" i="160"/>
  <c r="B55" i="160"/>
  <c r="K54" i="160"/>
  <c r="J54" i="160"/>
  <c r="I54" i="160"/>
  <c r="H54" i="160"/>
  <c r="G54" i="160"/>
  <c r="F54" i="160"/>
  <c r="E54" i="160"/>
  <c r="D54" i="160"/>
  <c r="C54" i="160"/>
  <c r="B54" i="160"/>
  <c r="K53" i="160"/>
  <c r="J53" i="160"/>
  <c r="I53" i="160"/>
  <c r="H53" i="160"/>
  <c r="G53" i="160"/>
  <c r="F53" i="160"/>
  <c r="E53" i="160"/>
  <c r="D53" i="160"/>
  <c r="C53" i="160"/>
  <c r="B53" i="160"/>
  <c r="K52" i="160"/>
  <c r="J52" i="160"/>
  <c r="I52" i="160"/>
  <c r="H52" i="160"/>
  <c r="G52" i="160"/>
  <c r="F52" i="160"/>
  <c r="E52" i="160"/>
  <c r="D52" i="160"/>
  <c r="C52" i="160"/>
  <c r="B52" i="160"/>
  <c r="K51" i="160"/>
  <c r="J51" i="160"/>
  <c r="I51" i="160"/>
  <c r="H51" i="160"/>
  <c r="G51" i="160"/>
  <c r="F51" i="160"/>
  <c r="E51" i="160"/>
  <c r="D51" i="160"/>
  <c r="C51" i="160"/>
  <c r="B51" i="160"/>
  <c r="K50" i="160"/>
  <c r="J50" i="160"/>
  <c r="I50" i="160"/>
  <c r="H50" i="160"/>
  <c r="G50" i="160"/>
  <c r="F50" i="160"/>
  <c r="E50" i="160"/>
  <c r="D50" i="160"/>
  <c r="C50" i="160"/>
  <c r="B50" i="160"/>
  <c r="K49" i="160"/>
  <c r="J49" i="160"/>
  <c r="I49" i="160"/>
  <c r="H49" i="160"/>
  <c r="G49" i="160"/>
  <c r="F49" i="160"/>
  <c r="E49" i="160"/>
  <c r="D49" i="160"/>
  <c r="C49" i="160"/>
  <c r="B49" i="160"/>
  <c r="K48" i="160"/>
  <c r="J48" i="160"/>
  <c r="I48" i="160"/>
  <c r="H48" i="160"/>
  <c r="G48" i="160"/>
  <c r="F48" i="160"/>
  <c r="E48" i="160"/>
  <c r="D48" i="160"/>
  <c r="C48" i="160"/>
  <c r="B48" i="160"/>
  <c r="K47" i="160"/>
  <c r="J47" i="160"/>
  <c r="I47" i="160"/>
  <c r="H47" i="160"/>
  <c r="G47" i="160"/>
  <c r="F47" i="160"/>
  <c r="E47" i="160"/>
  <c r="D47" i="160"/>
  <c r="C47" i="160"/>
  <c r="B47" i="160"/>
  <c r="K46" i="160"/>
  <c r="J46" i="160"/>
  <c r="I46" i="160"/>
  <c r="H46" i="160"/>
  <c r="G46" i="160"/>
  <c r="F46" i="160"/>
  <c r="E46" i="160"/>
  <c r="D46" i="160"/>
  <c r="C46" i="160"/>
  <c r="B46" i="160"/>
  <c r="K45" i="160"/>
  <c r="J45" i="160"/>
  <c r="I45" i="160"/>
  <c r="H45" i="160"/>
  <c r="G45" i="160"/>
  <c r="F45" i="160"/>
  <c r="E45" i="160"/>
  <c r="D45" i="160"/>
  <c r="C45" i="160"/>
  <c r="B45" i="160"/>
  <c r="K44" i="160"/>
  <c r="J44" i="160"/>
  <c r="I44" i="160"/>
  <c r="H44" i="160"/>
  <c r="G44" i="160"/>
  <c r="F44" i="160"/>
  <c r="E44" i="160"/>
  <c r="D44" i="160"/>
  <c r="C44" i="160"/>
  <c r="B44" i="160"/>
  <c r="K43" i="160"/>
  <c r="J43" i="160"/>
  <c r="I43" i="160"/>
  <c r="H43" i="160"/>
  <c r="G43" i="160"/>
  <c r="F43" i="160"/>
  <c r="E43" i="160"/>
  <c r="D43" i="160"/>
  <c r="C43" i="160"/>
  <c r="B43" i="160"/>
  <c r="K42" i="160"/>
  <c r="J42" i="160"/>
  <c r="I42" i="160"/>
  <c r="H42" i="160"/>
  <c r="G42" i="160"/>
  <c r="F42" i="160"/>
  <c r="E42" i="160"/>
  <c r="D42" i="160"/>
  <c r="C42" i="160"/>
  <c r="B42" i="160"/>
  <c r="K41" i="160"/>
  <c r="J41" i="160"/>
  <c r="I41" i="160"/>
  <c r="H41" i="160"/>
  <c r="G41" i="160"/>
  <c r="F41" i="160"/>
  <c r="E41" i="160"/>
  <c r="D41" i="160"/>
  <c r="C41" i="160"/>
  <c r="B41" i="160"/>
  <c r="K40" i="160"/>
  <c r="J40" i="160"/>
  <c r="I40" i="160"/>
  <c r="H40" i="160"/>
  <c r="G40" i="160"/>
  <c r="F40" i="160"/>
  <c r="E40" i="160"/>
  <c r="D40" i="160"/>
  <c r="C40" i="160"/>
  <c r="B40" i="160"/>
  <c r="K39" i="160"/>
  <c r="J39" i="160"/>
  <c r="I39" i="160"/>
  <c r="H39" i="160"/>
  <c r="G39" i="160"/>
  <c r="F39" i="160"/>
  <c r="E39" i="160"/>
  <c r="D39" i="160"/>
  <c r="C39" i="160"/>
  <c r="B39" i="160"/>
  <c r="K38" i="160"/>
  <c r="J38" i="160"/>
  <c r="I38" i="160"/>
  <c r="H38" i="160"/>
  <c r="G38" i="160"/>
  <c r="F38" i="160"/>
  <c r="E38" i="160"/>
  <c r="D38" i="160"/>
  <c r="C38" i="160"/>
  <c r="B38" i="160"/>
  <c r="K37" i="160"/>
  <c r="J37" i="160"/>
  <c r="I37" i="160"/>
  <c r="H37" i="160"/>
  <c r="G37" i="160"/>
  <c r="F37" i="160"/>
  <c r="E37" i="160"/>
  <c r="D37" i="160"/>
  <c r="C37" i="160"/>
  <c r="B37" i="160"/>
  <c r="K36" i="160"/>
  <c r="J36" i="160"/>
  <c r="I36" i="160"/>
  <c r="H36" i="160"/>
  <c r="G36" i="160"/>
  <c r="F36" i="160"/>
  <c r="E36" i="160"/>
  <c r="D36" i="160"/>
  <c r="C36" i="160"/>
  <c r="B36" i="160"/>
  <c r="K35" i="160"/>
  <c r="J35" i="160"/>
  <c r="I35" i="160"/>
  <c r="H35" i="160"/>
  <c r="G35" i="160"/>
  <c r="F35" i="160"/>
  <c r="E35" i="160"/>
  <c r="D35" i="160"/>
  <c r="C35" i="160"/>
  <c r="B35" i="160"/>
  <c r="K34" i="160"/>
  <c r="J34" i="160"/>
  <c r="I34" i="160"/>
  <c r="H34" i="160"/>
  <c r="G34" i="160"/>
  <c r="F34" i="160"/>
  <c r="E34" i="160"/>
  <c r="D34" i="160"/>
  <c r="C34" i="160"/>
  <c r="B34" i="160"/>
  <c r="K33" i="160"/>
  <c r="J33" i="160"/>
  <c r="I33" i="160"/>
  <c r="H33" i="160"/>
  <c r="G33" i="160"/>
  <c r="F33" i="160"/>
  <c r="E33" i="160"/>
  <c r="D33" i="160"/>
  <c r="C33" i="160"/>
  <c r="B33" i="160"/>
  <c r="K32" i="160"/>
  <c r="J32" i="160"/>
  <c r="I32" i="160"/>
  <c r="H32" i="160"/>
  <c r="G32" i="160"/>
  <c r="F32" i="160"/>
  <c r="E32" i="160"/>
  <c r="D32" i="160"/>
  <c r="C32" i="160"/>
  <c r="B32" i="160"/>
  <c r="K31" i="160"/>
  <c r="J31" i="160"/>
  <c r="I31" i="160"/>
  <c r="H31" i="160"/>
  <c r="G31" i="160"/>
  <c r="F31" i="160"/>
  <c r="E31" i="160"/>
  <c r="D31" i="160"/>
  <c r="C31" i="160"/>
  <c r="B31" i="160"/>
  <c r="K30" i="160"/>
  <c r="J30" i="160"/>
  <c r="I30" i="160"/>
  <c r="H30" i="160"/>
  <c r="G30" i="160"/>
  <c r="F30" i="160"/>
  <c r="E30" i="160"/>
  <c r="D30" i="160"/>
  <c r="C30" i="160"/>
  <c r="B30" i="160"/>
  <c r="K29" i="160"/>
  <c r="J29" i="160"/>
  <c r="I29" i="160"/>
  <c r="H29" i="160"/>
  <c r="G29" i="160"/>
  <c r="F29" i="160"/>
  <c r="E29" i="160"/>
  <c r="D29" i="160"/>
  <c r="C29" i="160"/>
  <c r="B29" i="160"/>
  <c r="K28" i="160"/>
  <c r="J28" i="160"/>
  <c r="I28" i="160"/>
  <c r="H28" i="160"/>
  <c r="G28" i="160"/>
  <c r="F28" i="160"/>
  <c r="E28" i="160"/>
  <c r="D28" i="160"/>
  <c r="C28" i="160"/>
  <c r="B28" i="160"/>
  <c r="K27" i="160"/>
  <c r="J27" i="160"/>
  <c r="I27" i="160"/>
  <c r="H27" i="160"/>
  <c r="G27" i="160"/>
  <c r="F27" i="160"/>
  <c r="E27" i="160"/>
  <c r="D27" i="160"/>
  <c r="C27" i="160"/>
  <c r="B27" i="160"/>
  <c r="K26" i="160"/>
  <c r="J26" i="160"/>
  <c r="I26" i="160"/>
  <c r="H26" i="160"/>
  <c r="G26" i="160"/>
  <c r="F26" i="160"/>
  <c r="E26" i="160"/>
  <c r="D26" i="160"/>
  <c r="C26" i="160"/>
  <c r="B26" i="160"/>
  <c r="K25" i="160"/>
  <c r="J25" i="160"/>
  <c r="I25" i="160"/>
  <c r="H25" i="160"/>
  <c r="G25" i="160"/>
  <c r="F25" i="160"/>
  <c r="E25" i="160"/>
  <c r="D25" i="160"/>
  <c r="C25" i="160"/>
  <c r="B25" i="160"/>
  <c r="K24" i="160"/>
  <c r="J24" i="160"/>
  <c r="I24" i="160"/>
  <c r="H24" i="160"/>
  <c r="G24" i="160"/>
  <c r="F24" i="160"/>
  <c r="E24" i="160"/>
  <c r="D24" i="160"/>
  <c r="C24" i="160"/>
  <c r="B24" i="160"/>
  <c r="K23" i="160"/>
  <c r="J23" i="160"/>
  <c r="I23" i="160"/>
  <c r="H23" i="160"/>
  <c r="G23" i="160"/>
  <c r="F23" i="160"/>
  <c r="E23" i="160"/>
  <c r="D23" i="160"/>
  <c r="C23" i="160"/>
  <c r="B23" i="160"/>
  <c r="K22" i="160"/>
  <c r="J22" i="160"/>
  <c r="I22" i="160"/>
  <c r="H22" i="160"/>
  <c r="G22" i="160"/>
  <c r="F22" i="160"/>
  <c r="E22" i="160"/>
  <c r="D22" i="160"/>
  <c r="C22" i="160"/>
  <c r="B22" i="160"/>
  <c r="K21" i="160"/>
  <c r="J21" i="160"/>
  <c r="I21" i="160"/>
  <c r="H21" i="160"/>
  <c r="G21" i="160"/>
  <c r="F21" i="160"/>
  <c r="E21" i="160"/>
  <c r="D21" i="160"/>
  <c r="C21" i="160"/>
  <c r="B21" i="160"/>
  <c r="K20" i="160"/>
  <c r="J20" i="160"/>
  <c r="I20" i="160"/>
  <c r="H20" i="160"/>
  <c r="G20" i="160"/>
  <c r="F20" i="160"/>
  <c r="E20" i="160"/>
  <c r="D20" i="160"/>
  <c r="C20" i="160"/>
  <c r="B20" i="160"/>
  <c r="K19" i="160"/>
  <c r="J19" i="160"/>
  <c r="I19" i="160"/>
  <c r="H19" i="160"/>
  <c r="G19" i="160"/>
  <c r="F19" i="160"/>
  <c r="E19" i="160"/>
  <c r="D19" i="160"/>
  <c r="C19" i="160"/>
  <c r="B19" i="160"/>
  <c r="K18" i="160"/>
  <c r="J18" i="160"/>
  <c r="I18" i="160"/>
  <c r="H18" i="160"/>
  <c r="G18" i="160"/>
  <c r="F18" i="160"/>
  <c r="E18" i="160"/>
  <c r="D18" i="160"/>
  <c r="C18" i="160"/>
  <c r="B18" i="160"/>
  <c r="K17" i="160"/>
  <c r="J17" i="160"/>
  <c r="I17" i="160"/>
  <c r="H17" i="160"/>
  <c r="G17" i="160"/>
  <c r="F17" i="160"/>
  <c r="E17" i="160"/>
  <c r="D17" i="160"/>
  <c r="C17" i="160"/>
  <c r="B17" i="160"/>
  <c r="K16" i="160"/>
  <c r="J16" i="160"/>
  <c r="I16" i="160"/>
  <c r="H16" i="160"/>
  <c r="G16" i="160"/>
  <c r="F16" i="160"/>
  <c r="E16" i="160"/>
  <c r="D16" i="160"/>
  <c r="C16" i="160"/>
  <c r="B16" i="160"/>
  <c r="K15" i="160"/>
  <c r="J15" i="160"/>
  <c r="I15" i="160"/>
  <c r="H15" i="160"/>
  <c r="G15" i="160"/>
  <c r="F15" i="160"/>
  <c r="E15" i="160"/>
  <c r="D15" i="160"/>
  <c r="C15" i="160"/>
  <c r="B15" i="160"/>
  <c r="K14" i="160"/>
  <c r="J14" i="160"/>
  <c r="I14" i="160"/>
  <c r="H14" i="160"/>
  <c r="G14" i="160"/>
  <c r="F14" i="160"/>
  <c r="E14" i="160"/>
  <c r="D14" i="160"/>
  <c r="C14" i="160"/>
  <c r="B14" i="160"/>
  <c r="K13" i="160"/>
  <c r="J13" i="160"/>
  <c r="I13" i="160"/>
  <c r="H13" i="160"/>
  <c r="G13" i="160"/>
  <c r="F13" i="160"/>
  <c r="E13" i="160"/>
  <c r="D13" i="160"/>
  <c r="C13" i="160"/>
  <c r="B13" i="160"/>
  <c r="K12" i="160"/>
  <c r="J12" i="160"/>
  <c r="I12" i="160"/>
  <c r="H12" i="160"/>
  <c r="G12" i="160"/>
  <c r="F12" i="160"/>
  <c r="E12" i="160"/>
  <c r="D12" i="160"/>
  <c r="C12" i="160"/>
  <c r="B12" i="160"/>
  <c r="K11" i="160"/>
  <c r="J11" i="160"/>
  <c r="I11" i="160"/>
  <c r="H11" i="160"/>
  <c r="G11" i="160"/>
  <c r="F11" i="160"/>
  <c r="E11" i="160"/>
  <c r="D11" i="160"/>
  <c r="C11" i="160"/>
  <c r="B11" i="160"/>
  <c r="K10" i="160"/>
  <c r="J10" i="160"/>
  <c r="I10" i="160"/>
  <c r="H10" i="160"/>
  <c r="G10" i="160"/>
  <c r="F10" i="160"/>
  <c r="E10" i="160"/>
  <c r="D10" i="160"/>
  <c r="C10" i="160"/>
  <c r="B10" i="160"/>
  <c r="K9" i="160"/>
  <c r="J9" i="160"/>
  <c r="I9" i="160"/>
  <c r="H9" i="160"/>
  <c r="G9" i="160"/>
  <c r="F9" i="160"/>
  <c r="E9" i="160"/>
  <c r="D9" i="160"/>
  <c r="C9" i="160"/>
  <c r="B9" i="160"/>
  <c r="K8" i="160"/>
  <c r="J8" i="160"/>
  <c r="I8" i="160"/>
  <c r="H8" i="160"/>
  <c r="G8" i="160"/>
  <c r="F8" i="160"/>
  <c r="E8" i="160"/>
  <c r="D8" i="160"/>
  <c r="C8" i="160"/>
  <c r="B8" i="160"/>
  <c r="P5" i="160"/>
  <c r="P4" i="160"/>
  <c r="A58" i="293"/>
  <c r="H7" i="174"/>
  <c r="H6" i="174"/>
  <c r="H4" i="174"/>
  <c r="J664" i="145"/>
  <c r="I664" i="145"/>
  <c r="H664" i="145"/>
  <c r="G664" i="145"/>
  <c r="F664" i="145"/>
  <c r="E664" i="145"/>
  <c r="D664" i="145"/>
  <c r="C664" i="145"/>
  <c r="B664" i="145"/>
  <c r="J663" i="145"/>
  <c r="I663" i="145"/>
  <c r="H663" i="145"/>
  <c r="G663" i="145"/>
  <c r="F663" i="145"/>
  <c r="E663" i="145"/>
  <c r="D663" i="145"/>
  <c r="C663" i="145"/>
  <c r="B663" i="145"/>
  <c r="J662" i="145"/>
  <c r="I662" i="145"/>
  <c r="H662" i="145"/>
  <c r="G662" i="145"/>
  <c r="F662" i="145"/>
  <c r="E662" i="145"/>
  <c r="D662" i="145"/>
  <c r="C662" i="145"/>
  <c r="B662" i="145"/>
  <c r="J661" i="145"/>
  <c r="I661" i="145"/>
  <c r="H661" i="145"/>
  <c r="G661" i="145"/>
  <c r="F661" i="145"/>
  <c r="E661" i="145"/>
  <c r="D661" i="145"/>
  <c r="C661" i="145"/>
  <c r="B661" i="145"/>
  <c r="J660" i="145"/>
  <c r="I660" i="145"/>
  <c r="H660" i="145"/>
  <c r="G660" i="145"/>
  <c r="F660" i="145"/>
  <c r="E660" i="145"/>
  <c r="D660" i="145"/>
  <c r="C660" i="145"/>
  <c r="B660" i="145"/>
  <c r="J659" i="145"/>
  <c r="I659" i="145"/>
  <c r="H659" i="145"/>
  <c r="G659" i="145"/>
  <c r="F659" i="145"/>
  <c r="E659" i="145"/>
  <c r="D659" i="145"/>
  <c r="C659" i="145"/>
  <c r="B659" i="145"/>
  <c r="J658" i="145"/>
  <c r="I658" i="145"/>
  <c r="H658" i="145"/>
  <c r="G658" i="145"/>
  <c r="F658" i="145"/>
  <c r="E658" i="145"/>
  <c r="D658" i="145"/>
  <c r="C658" i="145"/>
  <c r="B658" i="145"/>
  <c r="J657" i="145"/>
  <c r="I657" i="145"/>
  <c r="H657" i="145"/>
  <c r="G657" i="145"/>
  <c r="F657" i="145"/>
  <c r="E657" i="145"/>
  <c r="D657" i="145"/>
  <c r="C657" i="145"/>
  <c r="B657" i="145"/>
  <c r="J656" i="145"/>
  <c r="I656" i="145"/>
  <c r="H656" i="145"/>
  <c r="G656" i="145"/>
  <c r="F656" i="145"/>
  <c r="E656" i="145"/>
  <c r="D656" i="145"/>
  <c r="C656" i="145"/>
  <c r="B656" i="145"/>
  <c r="J655" i="145"/>
  <c r="I655" i="145"/>
  <c r="H655" i="145"/>
  <c r="G655" i="145"/>
  <c r="F655" i="145"/>
  <c r="E655" i="145"/>
  <c r="D655" i="145"/>
  <c r="C655" i="145"/>
  <c r="B655" i="145"/>
  <c r="J654" i="145"/>
  <c r="I654" i="145"/>
  <c r="H654" i="145"/>
  <c r="G654" i="145"/>
  <c r="F654" i="145"/>
  <c r="E654" i="145"/>
  <c r="D654" i="145"/>
  <c r="C654" i="145"/>
  <c r="B654" i="145"/>
  <c r="J653" i="145"/>
  <c r="I653" i="145"/>
  <c r="H653" i="145"/>
  <c r="G653" i="145"/>
  <c r="F653" i="145"/>
  <c r="E653" i="145"/>
  <c r="D653" i="145"/>
  <c r="C653" i="145"/>
  <c r="B653" i="145"/>
  <c r="J652" i="145"/>
  <c r="I652" i="145"/>
  <c r="H652" i="145"/>
  <c r="G652" i="145"/>
  <c r="F652" i="145"/>
  <c r="E652" i="145"/>
  <c r="D652" i="145"/>
  <c r="C652" i="145"/>
  <c r="B652" i="145"/>
  <c r="J651" i="145"/>
  <c r="I651" i="145"/>
  <c r="H651" i="145"/>
  <c r="G651" i="145"/>
  <c r="F651" i="145"/>
  <c r="E651" i="145"/>
  <c r="D651" i="145"/>
  <c r="C651" i="145"/>
  <c r="B651" i="145"/>
  <c r="J650" i="145"/>
  <c r="I650" i="145"/>
  <c r="H650" i="145"/>
  <c r="G650" i="145"/>
  <c r="F650" i="145"/>
  <c r="E650" i="145"/>
  <c r="D650" i="145"/>
  <c r="C650" i="145"/>
  <c r="B650" i="145"/>
  <c r="J649" i="145"/>
  <c r="I649" i="145"/>
  <c r="H649" i="145"/>
  <c r="G649" i="145"/>
  <c r="F649" i="145"/>
  <c r="E649" i="145"/>
  <c r="D649" i="145"/>
  <c r="C649" i="145"/>
  <c r="B649" i="145"/>
  <c r="J648" i="145"/>
  <c r="I648" i="145"/>
  <c r="H648" i="145"/>
  <c r="G648" i="145"/>
  <c r="F648" i="145"/>
  <c r="E648" i="145"/>
  <c r="D648" i="145"/>
  <c r="C648" i="145"/>
  <c r="B648" i="145"/>
  <c r="J647" i="145"/>
  <c r="I647" i="145"/>
  <c r="H647" i="145"/>
  <c r="G647" i="145"/>
  <c r="F647" i="145"/>
  <c r="E647" i="145"/>
  <c r="D647" i="145"/>
  <c r="C647" i="145"/>
  <c r="B647" i="145"/>
  <c r="J646" i="145"/>
  <c r="I646" i="145"/>
  <c r="H646" i="145"/>
  <c r="G646" i="145"/>
  <c r="F646" i="145"/>
  <c r="E646" i="145"/>
  <c r="D646" i="145"/>
  <c r="C646" i="145"/>
  <c r="B646" i="145"/>
  <c r="J645" i="145"/>
  <c r="I645" i="145"/>
  <c r="H645" i="145"/>
  <c r="G645" i="145"/>
  <c r="F645" i="145"/>
  <c r="E645" i="145"/>
  <c r="D645" i="145"/>
  <c r="C645" i="145"/>
  <c r="B645" i="145"/>
  <c r="J644" i="145"/>
  <c r="I644" i="145"/>
  <c r="H644" i="145"/>
  <c r="G644" i="145"/>
  <c r="F644" i="145"/>
  <c r="E644" i="145"/>
  <c r="D644" i="145"/>
  <c r="C644" i="145"/>
  <c r="B644" i="145"/>
  <c r="J643" i="145"/>
  <c r="I643" i="145"/>
  <c r="H643" i="145"/>
  <c r="G643" i="145"/>
  <c r="F643" i="145"/>
  <c r="E643" i="145"/>
  <c r="D643" i="145"/>
  <c r="C643" i="145"/>
  <c r="B643" i="145"/>
  <c r="J642" i="145"/>
  <c r="I642" i="145"/>
  <c r="H642" i="145"/>
  <c r="G642" i="145"/>
  <c r="F642" i="145"/>
  <c r="E642" i="145"/>
  <c r="D642" i="145"/>
  <c r="C642" i="145"/>
  <c r="B642" i="145"/>
  <c r="J641" i="145"/>
  <c r="I641" i="145"/>
  <c r="H641" i="145"/>
  <c r="G641" i="145"/>
  <c r="F641" i="145"/>
  <c r="E641" i="145"/>
  <c r="D641" i="145"/>
  <c r="C641" i="145"/>
  <c r="B641" i="145"/>
  <c r="J640" i="145"/>
  <c r="I640" i="145"/>
  <c r="H640" i="145"/>
  <c r="G640" i="145"/>
  <c r="F640" i="145"/>
  <c r="E640" i="145"/>
  <c r="D640" i="145"/>
  <c r="C640" i="145"/>
  <c r="B640" i="145"/>
  <c r="J639" i="145"/>
  <c r="I639" i="145"/>
  <c r="H639" i="145"/>
  <c r="G639" i="145"/>
  <c r="F639" i="145"/>
  <c r="E639" i="145"/>
  <c r="D639" i="145"/>
  <c r="C639" i="145"/>
  <c r="B639" i="145"/>
  <c r="J638" i="145"/>
  <c r="I638" i="145"/>
  <c r="H638" i="145"/>
  <c r="G638" i="145"/>
  <c r="F638" i="145"/>
  <c r="E638" i="145"/>
  <c r="D638" i="145"/>
  <c r="C638" i="145"/>
  <c r="B638" i="145"/>
  <c r="J637" i="145"/>
  <c r="I637" i="145"/>
  <c r="H637" i="145"/>
  <c r="G637" i="145"/>
  <c r="F637" i="145"/>
  <c r="E637" i="145"/>
  <c r="D637" i="145"/>
  <c r="C637" i="145"/>
  <c r="B637" i="145"/>
  <c r="J636" i="145"/>
  <c r="I636" i="145"/>
  <c r="H636" i="145"/>
  <c r="G636" i="145"/>
  <c r="F636" i="145"/>
  <c r="E636" i="145"/>
  <c r="D636" i="145"/>
  <c r="C636" i="145"/>
  <c r="B636" i="145"/>
  <c r="J635" i="145"/>
  <c r="I635" i="145"/>
  <c r="H635" i="145"/>
  <c r="G635" i="145"/>
  <c r="F635" i="145"/>
  <c r="E635" i="145"/>
  <c r="D635" i="145"/>
  <c r="C635" i="145"/>
  <c r="B635" i="145"/>
  <c r="J634" i="145"/>
  <c r="I634" i="145"/>
  <c r="H634" i="145"/>
  <c r="G634" i="145"/>
  <c r="F634" i="145"/>
  <c r="E634" i="145"/>
  <c r="D634" i="145"/>
  <c r="C634" i="145"/>
  <c r="B634" i="145"/>
  <c r="J633" i="145"/>
  <c r="I633" i="145"/>
  <c r="H633" i="145"/>
  <c r="G633" i="145"/>
  <c r="F633" i="145"/>
  <c r="E633" i="145"/>
  <c r="D633" i="145"/>
  <c r="C633" i="145"/>
  <c r="B633" i="145"/>
  <c r="J632" i="145"/>
  <c r="I632" i="145"/>
  <c r="H632" i="145"/>
  <c r="G632" i="145"/>
  <c r="F632" i="145"/>
  <c r="E632" i="145"/>
  <c r="D632" i="145"/>
  <c r="C632" i="145"/>
  <c r="B632" i="145"/>
  <c r="J631" i="145"/>
  <c r="I631" i="145"/>
  <c r="H631" i="145"/>
  <c r="G631" i="145"/>
  <c r="F631" i="145"/>
  <c r="E631" i="145"/>
  <c r="D631" i="145"/>
  <c r="C631" i="145"/>
  <c r="B631" i="145"/>
  <c r="J630" i="145"/>
  <c r="I630" i="145"/>
  <c r="H630" i="145"/>
  <c r="G630" i="145"/>
  <c r="F630" i="145"/>
  <c r="E630" i="145"/>
  <c r="D630" i="145"/>
  <c r="C630" i="145"/>
  <c r="B630" i="145"/>
  <c r="J629" i="145"/>
  <c r="I629" i="145"/>
  <c r="H629" i="145"/>
  <c r="G629" i="145"/>
  <c r="F629" i="145"/>
  <c r="E629" i="145"/>
  <c r="D629" i="145"/>
  <c r="C629" i="145"/>
  <c r="B629" i="145"/>
  <c r="J628" i="145"/>
  <c r="I628" i="145"/>
  <c r="H628" i="145"/>
  <c r="G628" i="145"/>
  <c r="F628" i="145"/>
  <c r="E628" i="145"/>
  <c r="D628" i="145"/>
  <c r="C628" i="145"/>
  <c r="B628" i="145"/>
  <c r="J627" i="145"/>
  <c r="I627" i="145"/>
  <c r="H627" i="145"/>
  <c r="G627" i="145"/>
  <c r="F627" i="145"/>
  <c r="E627" i="145"/>
  <c r="D627" i="145"/>
  <c r="C627" i="145"/>
  <c r="B627" i="145"/>
  <c r="J626" i="145"/>
  <c r="I626" i="145"/>
  <c r="H626" i="145"/>
  <c r="G626" i="145"/>
  <c r="F626" i="145"/>
  <c r="E626" i="145"/>
  <c r="D626" i="145"/>
  <c r="C626" i="145"/>
  <c r="B626" i="145"/>
  <c r="J625" i="145"/>
  <c r="I625" i="145"/>
  <c r="H625" i="145"/>
  <c r="G625" i="145"/>
  <c r="F625" i="145"/>
  <c r="E625" i="145"/>
  <c r="D625" i="145"/>
  <c r="C625" i="145"/>
  <c r="B625" i="145"/>
  <c r="J624" i="145"/>
  <c r="I624" i="145"/>
  <c r="H624" i="145"/>
  <c r="G624" i="145"/>
  <c r="F624" i="145"/>
  <c r="E624" i="145"/>
  <c r="D624" i="145"/>
  <c r="C624" i="145"/>
  <c r="B624" i="145"/>
  <c r="J623" i="145"/>
  <c r="I623" i="145"/>
  <c r="H623" i="145"/>
  <c r="G623" i="145"/>
  <c r="F623" i="145"/>
  <c r="E623" i="145"/>
  <c r="D623" i="145"/>
  <c r="C623" i="145"/>
  <c r="B623" i="145"/>
  <c r="J622" i="145"/>
  <c r="I622" i="145"/>
  <c r="H622" i="145"/>
  <c r="G622" i="145"/>
  <c r="F622" i="145"/>
  <c r="E622" i="145"/>
  <c r="D622" i="145"/>
  <c r="C622" i="145"/>
  <c r="B622" i="145"/>
  <c r="J621" i="145"/>
  <c r="I621" i="145"/>
  <c r="H621" i="145"/>
  <c r="G621" i="145"/>
  <c r="F621" i="145"/>
  <c r="E621" i="145"/>
  <c r="D621" i="145"/>
  <c r="C621" i="145"/>
  <c r="B621" i="145"/>
  <c r="J620" i="145"/>
  <c r="I620" i="145"/>
  <c r="H620" i="145"/>
  <c r="G620" i="145"/>
  <c r="F620" i="145"/>
  <c r="E620" i="145"/>
  <c r="D620" i="145"/>
  <c r="C620" i="145"/>
  <c r="B620" i="145"/>
  <c r="J619" i="145"/>
  <c r="I619" i="145"/>
  <c r="H619" i="145"/>
  <c r="G619" i="145"/>
  <c r="F619" i="145"/>
  <c r="E619" i="145"/>
  <c r="D619" i="145"/>
  <c r="C619" i="145"/>
  <c r="B619" i="145"/>
  <c r="J618" i="145"/>
  <c r="I618" i="145"/>
  <c r="H618" i="145"/>
  <c r="G618" i="145"/>
  <c r="F618" i="145"/>
  <c r="E618" i="145"/>
  <c r="D618" i="145"/>
  <c r="C618" i="145"/>
  <c r="B618" i="145"/>
  <c r="J617" i="145"/>
  <c r="I617" i="145"/>
  <c r="H617" i="145"/>
  <c r="G617" i="145"/>
  <c r="F617" i="145"/>
  <c r="E617" i="145"/>
  <c r="D617" i="145"/>
  <c r="C617" i="145"/>
  <c r="B617" i="145"/>
  <c r="J616" i="145"/>
  <c r="I616" i="145"/>
  <c r="H616" i="145"/>
  <c r="G616" i="145"/>
  <c r="F616" i="145"/>
  <c r="E616" i="145"/>
  <c r="D616" i="145"/>
  <c r="C616" i="145"/>
  <c r="B616" i="145"/>
  <c r="J615" i="145"/>
  <c r="I615" i="145"/>
  <c r="H615" i="145"/>
  <c r="G615" i="145"/>
  <c r="F615" i="145"/>
  <c r="E615" i="145"/>
  <c r="D615" i="145"/>
  <c r="C615" i="145"/>
  <c r="B615" i="145"/>
  <c r="J614" i="145"/>
  <c r="I614" i="145"/>
  <c r="H614" i="145"/>
  <c r="G614" i="145"/>
  <c r="F614" i="145"/>
  <c r="E614" i="145"/>
  <c r="D614" i="145"/>
  <c r="C614" i="145"/>
  <c r="B614" i="145"/>
  <c r="J613" i="145"/>
  <c r="I613" i="145"/>
  <c r="H613" i="145"/>
  <c r="G613" i="145"/>
  <c r="F613" i="145"/>
  <c r="E613" i="145"/>
  <c r="D613" i="145"/>
  <c r="C613" i="145"/>
  <c r="B613" i="145"/>
  <c r="J612" i="145"/>
  <c r="I612" i="145"/>
  <c r="H612" i="145"/>
  <c r="G612" i="145"/>
  <c r="F612" i="145"/>
  <c r="E612" i="145"/>
  <c r="D612" i="145"/>
  <c r="C612" i="145"/>
  <c r="B612" i="145"/>
  <c r="J611" i="145"/>
  <c r="I611" i="145"/>
  <c r="H611" i="145"/>
  <c r="G611" i="145"/>
  <c r="F611" i="145"/>
  <c r="E611" i="145"/>
  <c r="D611" i="145"/>
  <c r="C611" i="145"/>
  <c r="B611" i="145"/>
  <c r="J610" i="145"/>
  <c r="I610" i="145"/>
  <c r="H610" i="145"/>
  <c r="G610" i="145"/>
  <c r="F610" i="145"/>
  <c r="E610" i="145"/>
  <c r="D610" i="145"/>
  <c r="C610" i="145"/>
  <c r="B610" i="145"/>
  <c r="J609" i="145"/>
  <c r="I609" i="145"/>
  <c r="H609" i="145"/>
  <c r="G609" i="145"/>
  <c r="F609" i="145"/>
  <c r="E609" i="145"/>
  <c r="D609" i="145"/>
  <c r="C609" i="145"/>
  <c r="B609" i="145"/>
  <c r="J608" i="145"/>
  <c r="I608" i="145"/>
  <c r="H608" i="145"/>
  <c r="G608" i="145"/>
  <c r="F608" i="145"/>
  <c r="E608" i="145"/>
  <c r="D608" i="145"/>
  <c r="C608" i="145"/>
  <c r="B608" i="145"/>
  <c r="J607" i="145"/>
  <c r="I607" i="145"/>
  <c r="H607" i="145"/>
  <c r="G607" i="145"/>
  <c r="F607" i="145"/>
  <c r="E607" i="145"/>
  <c r="D607" i="145"/>
  <c r="C607" i="145"/>
  <c r="B607" i="145"/>
  <c r="J606" i="145"/>
  <c r="I606" i="145"/>
  <c r="H606" i="145"/>
  <c r="G606" i="145"/>
  <c r="F606" i="145"/>
  <c r="E606" i="145"/>
  <c r="D606" i="145"/>
  <c r="C606" i="145"/>
  <c r="B606" i="145"/>
  <c r="J605" i="145"/>
  <c r="I605" i="145"/>
  <c r="H605" i="145"/>
  <c r="G605" i="145"/>
  <c r="F605" i="145"/>
  <c r="E605" i="145"/>
  <c r="D605" i="145"/>
  <c r="C605" i="145"/>
  <c r="B605" i="145"/>
  <c r="J604" i="145"/>
  <c r="I604" i="145"/>
  <c r="H604" i="145"/>
  <c r="G604" i="145"/>
  <c r="F604" i="145"/>
  <c r="E604" i="145"/>
  <c r="D604" i="145"/>
  <c r="C604" i="145"/>
  <c r="B604" i="145"/>
  <c r="J603" i="145"/>
  <c r="I603" i="145"/>
  <c r="H603" i="145"/>
  <c r="G603" i="145"/>
  <c r="F603" i="145"/>
  <c r="E603" i="145"/>
  <c r="D603" i="145"/>
  <c r="C603" i="145"/>
  <c r="B603" i="145"/>
  <c r="J602" i="145"/>
  <c r="I602" i="145"/>
  <c r="H602" i="145"/>
  <c r="G602" i="145"/>
  <c r="F602" i="145"/>
  <c r="E602" i="145"/>
  <c r="D602" i="145"/>
  <c r="C602" i="145"/>
  <c r="B602" i="145"/>
  <c r="J601" i="145"/>
  <c r="I601" i="145"/>
  <c r="H601" i="145"/>
  <c r="G601" i="145"/>
  <c r="F601" i="145"/>
  <c r="E601" i="145"/>
  <c r="D601" i="145"/>
  <c r="C601" i="145"/>
  <c r="B601" i="145"/>
  <c r="J600" i="145"/>
  <c r="I600" i="145"/>
  <c r="H600" i="145"/>
  <c r="G600" i="145"/>
  <c r="F600" i="145"/>
  <c r="E600" i="145"/>
  <c r="D600" i="145"/>
  <c r="C600" i="145"/>
  <c r="B600" i="145"/>
  <c r="J599" i="145"/>
  <c r="I599" i="145"/>
  <c r="H599" i="145"/>
  <c r="G599" i="145"/>
  <c r="F599" i="145"/>
  <c r="E599" i="145"/>
  <c r="D599" i="145"/>
  <c r="C599" i="145"/>
  <c r="B599" i="145"/>
  <c r="J598" i="145"/>
  <c r="I598" i="145"/>
  <c r="H598" i="145"/>
  <c r="G598" i="145"/>
  <c r="F598" i="145"/>
  <c r="E598" i="145"/>
  <c r="D598" i="145"/>
  <c r="C598" i="145"/>
  <c r="B598" i="145"/>
  <c r="J597" i="145"/>
  <c r="I597" i="145"/>
  <c r="H597" i="145"/>
  <c r="G597" i="145"/>
  <c r="F597" i="145"/>
  <c r="E597" i="145"/>
  <c r="D597" i="145"/>
  <c r="C597" i="145"/>
  <c r="B597" i="145"/>
  <c r="J596" i="145"/>
  <c r="I596" i="145"/>
  <c r="H596" i="145"/>
  <c r="G596" i="145"/>
  <c r="F596" i="145"/>
  <c r="E596" i="145"/>
  <c r="D596" i="145"/>
  <c r="C596" i="145"/>
  <c r="B596" i="145"/>
  <c r="J595" i="145"/>
  <c r="I595" i="145"/>
  <c r="H595" i="145"/>
  <c r="G595" i="145"/>
  <c r="F595" i="145"/>
  <c r="E595" i="145"/>
  <c r="D595" i="145"/>
  <c r="C595" i="145"/>
  <c r="B595" i="145"/>
  <c r="J594" i="145"/>
  <c r="I594" i="145"/>
  <c r="H594" i="145"/>
  <c r="G594" i="145"/>
  <c r="F594" i="145"/>
  <c r="E594" i="145"/>
  <c r="D594" i="145"/>
  <c r="C594" i="145"/>
  <c r="B594" i="145"/>
  <c r="J593" i="145"/>
  <c r="I593" i="145"/>
  <c r="H593" i="145"/>
  <c r="G593" i="145"/>
  <c r="F593" i="145"/>
  <c r="E593" i="145"/>
  <c r="D593" i="145"/>
  <c r="C593" i="145"/>
  <c r="B593" i="145"/>
  <c r="J592" i="145"/>
  <c r="I592" i="145"/>
  <c r="H592" i="145"/>
  <c r="G592" i="145"/>
  <c r="F592" i="145"/>
  <c r="E592" i="145"/>
  <c r="D592" i="145"/>
  <c r="C592" i="145"/>
  <c r="B592" i="145"/>
  <c r="J591" i="145"/>
  <c r="I591" i="145"/>
  <c r="H591" i="145"/>
  <c r="G591" i="145"/>
  <c r="F591" i="145"/>
  <c r="E591" i="145"/>
  <c r="D591" i="145"/>
  <c r="C591" i="145"/>
  <c r="B591" i="145"/>
  <c r="J590" i="145"/>
  <c r="I590" i="145"/>
  <c r="H590" i="145"/>
  <c r="G590" i="145"/>
  <c r="F590" i="145"/>
  <c r="E590" i="145"/>
  <c r="D590" i="145"/>
  <c r="C590" i="145"/>
  <c r="B590" i="145"/>
  <c r="J589" i="145"/>
  <c r="I589" i="145"/>
  <c r="H589" i="145"/>
  <c r="G589" i="145"/>
  <c r="F589" i="145"/>
  <c r="E589" i="145"/>
  <c r="D589" i="145"/>
  <c r="C589" i="145"/>
  <c r="B589" i="145"/>
  <c r="J588" i="145"/>
  <c r="I588" i="145"/>
  <c r="H588" i="145"/>
  <c r="G588" i="145"/>
  <c r="F588" i="145"/>
  <c r="E588" i="145"/>
  <c r="D588" i="145"/>
  <c r="C588" i="145"/>
  <c r="B588" i="145"/>
  <c r="J587" i="145"/>
  <c r="I587" i="145"/>
  <c r="H587" i="145"/>
  <c r="G587" i="145"/>
  <c r="F587" i="145"/>
  <c r="E587" i="145"/>
  <c r="D587" i="145"/>
  <c r="C587" i="145"/>
  <c r="B587" i="145"/>
  <c r="J586" i="145"/>
  <c r="I586" i="145"/>
  <c r="H586" i="145"/>
  <c r="G586" i="145"/>
  <c r="F586" i="145"/>
  <c r="E586" i="145"/>
  <c r="D586" i="145"/>
  <c r="C586" i="145"/>
  <c r="B586" i="145"/>
  <c r="J585" i="145"/>
  <c r="I585" i="145"/>
  <c r="H585" i="145"/>
  <c r="G585" i="145"/>
  <c r="F585" i="145"/>
  <c r="E585" i="145"/>
  <c r="D585" i="145"/>
  <c r="C585" i="145"/>
  <c r="B585" i="145"/>
  <c r="J584" i="145"/>
  <c r="I584" i="145"/>
  <c r="H584" i="145"/>
  <c r="G584" i="145"/>
  <c r="F584" i="145"/>
  <c r="E584" i="145"/>
  <c r="D584" i="145"/>
  <c r="C584" i="145"/>
  <c r="B584" i="145"/>
  <c r="J583" i="145"/>
  <c r="I583" i="145"/>
  <c r="H583" i="145"/>
  <c r="G583" i="145"/>
  <c r="F583" i="145"/>
  <c r="E583" i="145"/>
  <c r="D583" i="145"/>
  <c r="C583" i="145"/>
  <c r="B583" i="145"/>
  <c r="J582" i="145"/>
  <c r="I582" i="145"/>
  <c r="H582" i="145"/>
  <c r="G582" i="145"/>
  <c r="F582" i="145"/>
  <c r="E582" i="145"/>
  <c r="D582" i="145"/>
  <c r="C582" i="145"/>
  <c r="B582" i="145"/>
  <c r="J581" i="145"/>
  <c r="I581" i="145"/>
  <c r="H581" i="145"/>
  <c r="G581" i="145"/>
  <c r="F581" i="145"/>
  <c r="E581" i="145"/>
  <c r="D581" i="145"/>
  <c r="C581" i="145"/>
  <c r="B581" i="145"/>
  <c r="J580" i="145"/>
  <c r="I580" i="145"/>
  <c r="H580" i="145"/>
  <c r="G580" i="145"/>
  <c r="F580" i="145"/>
  <c r="E580" i="145"/>
  <c r="D580" i="145"/>
  <c r="C580" i="145"/>
  <c r="B580" i="145"/>
  <c r="J579" i="145"/>
  <c r="I579" i="145"/>
  <c r="H579" i="145"/>
  <c r="G579" i="145"/>
  <c r="F579" i="145"/>
  <c r="E579" i="145"/>
  <c r="D579" i="145"/>
  <c r="C579" i="145"/>
  <c r="B579" i="145"/>
  <c r="J578" i="145"/>
  <c r="I578" i="145"/>
  <c r="H578" i="145"/>
  <c r="G578" i="145"/>
  <c r="F578" i="145"/>
  <c r="E578" i="145"/>
  <c r="D578" i="145"/>
  <c r="C578" i="145"/>
  <c r="B578" i="145"/>
  <c r="J577" i="145"/>
  <c r="I577" i="145"/>
  <c r="H577" i="145"/>
  <c r="G577" i="145"/>
  <c r="F577" i="145"/>
  <c r="E577" i="145"/>
  <c r="D577" i="145"/>
  <c r="C577" i="145"/>
  <c r="B577" i="145"/>
  <c r="J576" i="145"/>
  <c r="I576" i="145"/>
  <c r="H576" i="145"/>
  <c r="G576" i="145"/>
  <c r="F576" i="145"/>
  <c r="E576" i="145"/>
  <c r="D576" i="145"/>
  <c r="C576" i="145"/>
  <c r="B576" i="145"/>
  <c r="J575" i="145"/>
  <c r="I575" i="145"/>
  <c r="H575" i="145"/>
  <c r="G575" i="145"/>
  <c r="F575" i="145"/>
  <c r="E575" i="145"/>
  <c r="D575" i="145"/>
  <c r="C575" i="145"/>
  <c r="B575" i="145"/>
  <c r="J574" i="145"/>
  <c r="I574" i="145"/>
  <c r="H574" i="145"/>
  <c r="G574" i="145"/>
  <c r="F574" i="145"/>
  <c r="E574" i="145"/>
  <c r="D574" i="145"/>
  <c r="C574" i="145"/>
  <c r="B574" i="145"/>
  <c r="J573" i="145"/>
  <c r="I573" i="145"/>
  <c r="H573" i="145"/>
  <c r="G573" i="145"/>
  <c r="F573" i="145"/>
  <c r="E573" i="145"/>
  <c r="D573" i="145"/>
  <c r="C573" i="145"/>
  <c r="B573" i="145"/>
  <c r="J572" i="145"/>
  <c r="I572" i="145"/>
  <c r="H572" i="145"/>
  <c r="G572" i="145"/>
  <c r="F572" i="145"/>
  <c r="E572" i="145"/>
  <c r="D572" i="145"/>
  <c r="C572" i="145"/>
  <c r="B572" i="145"/>
  <c r="J571" i="145"/>
  <c r="I571" i="145"/>
  <c r="H571" i="145"/>
  <c r="G571" i="145"/>
  <c r="F571" i="145"/>
  <c r="E571" i="145"/>
  <c r="D571" i="145"/>
  <c r="C571" i="145"/>
  <c r="B571" i="145"/>
  <c r="J570" i="145"/>
  <c r="I570" i="145"/>
  <c r="H570" i="145"/>
  <c r="G570" i="145"/>
  <c r="F570" i="145"/>
  <c r="E570" i="145"/>
  <c r="D570" i="145"/>
  <c r="C570" i="145"/>
  <c r="B570" i="145"/>
  <c r="J569" i="145"/>
  <c r="I569" i="145"/>
  <c r="H569" i="145"/>
  <c r="G569" i="145"/>
  <c r="F569" i="145"/>
  <c r="E569" i="145"/>
  <c r="D569" i="145"/>
  <c r="C569" i="145"/>
  <c r="B569" i="145"/>
  <c r="J568" i="145"/>
  <c r="I568" i="145"/>
  <c r="H568" i="145"/>
  <c r="G568" i="145"/>
  <c r="F568" i="145"/>
  <c r="E568" i="145"/>
  <c r="D568" i="145"/>
  <c r="C568" i="145"/>
  <c r="B568" i="145"/>
  <c r="J567" i="145"/>
  <c r="I567" i="145"/>
  <c r="H567" i="145"/>
  <c r="G567" i="145"/>
  <c r="F567" i="145"/>
  <c r="E567" i="145"/>
  <c r="D567" i="145"/>
  <c r="C567" i="145"/>
  <c r="B567" i="145"/>
  <c r="J566" i="145"/>
  <c r="I566" i="145"/>
  <c r="H566" i="145"/>
  <c r="G566" i="145"/>
  <c r="F566" i="145"/>
  <c r="E566" i="145"/>
  <c r="D566" i="145"/>
  <c r="C566" i="145"/>
  <c r="B566" i="145"/>
  <c r="J565" i="145"/>
  <c r="I565" i="145"/>
  <c r="H565" i="145"/>
  <c r="G565" i="145"/>
  <c r="F565" i="145"/>
  <c r="E565" i="145"/>
  <c r="D565" i="145"/>
  <c r="C565" i="145"/>
  <c r="B565" i="145"/>
  <c r="J564" i="145"/>
  <c r="I564" i="145"/>
  <c r="H564" i="145"/>
  <c r="G564" i="145"/>
  <c r="F564" i="145"/>
  <c r="E564" i="145"/>
  <c r="D564" i="145"/>
  <c r="C564" i="145"/>
  <c r="B564" i="145"/>
  <c r="J563" i="145"/>
  <c r="I563" i="145"/>
  <c r="H563" i="145"/>
  <c r="G563" i="145"/>
  <c r="F563" i="145"/>
  <c r="E563" i="145"/>
  <c r="D563" i="145"/>
  <c r="C563" i="145"/>
  <c r="B563" i="145"/>
  <c r="J562" i="145"/>
  <c r="I562" i="145"/>
  <c r="H562" i="145"/>
  <c r="G562" i="145"/>
  <c r="F562" i="145"/>
  <c r="E562" i="145"/>
  <c r="D562" i="145"/>
  <c r="C562" i="145"/>
  <c r="B562" i="145"/>
  <c r="J561" i="145"/>
  <c r="I561" i="145"/>
  <c r="H561" i="145"/>
  <c r="G561" i="145"/>
  <c r="F561" i="145"/>
  <c r="E561" i="145"/>
  <c r="D561" i="145"/>
  <c r="C561" i="145"/>
  <c r="B561" i="145"/>
  <c r="J560" i="145"/>
  <c r="I560" i="145"/>
  <c r="H560" i="145"/>
  <c r="G560" i="145"/>
  <c r="F560" i="145"/>
  <c r="E560" i="145"/>
  <c r="D560" i="145"/>
  <c r="C560" i="145"/>
  <c r="B560" i="145"/>
  <c r="J559" i="145"/>
  <c r="I559" i="145"/>
  <c r="H559" i="145"/>
  <c r="G559" i="145"/>
  <c r="F559" i="145"/>
  <c r="E559" i="145"/>
  <c r="D559" i="145"/>
  <c r="C559" i="145"/>
  <c r="B559" i="145"/>
  <c r="J558" i="145"/>
  <c r="I558" i="145"/>
  <c r="H558" i="145"/>
  <c r="G558" i="145"/>
  <c r="F558" i="145"/>
  <c r="E558" i="145"/>
  <c r="D558" i="145"/>
  <c r="C558" i="145"/>
  <c r="B558" i="145"/>
  <c r="J557" i="145"/>
  <c r="I557" i="145"/>
  <c r="H557" i="145"/>
  <c r="G557" i="145"/>
  <c r="F557" i="145"/>
  <c r="E557" i="145"/>
  <c r="D557" i="145"/>
  <c r="C557" i="145"/>
  <c r="B557" i="145"/>
  <c r="J556" i="145"/>
  <c r="I556" i="145"/>
  <c r="H556" i="145"/>
  <c r="G556" i="145"/>
  <c r="F556" i="145"/>
  <c r="E556" i="145"/>
  <c r="D556" i="145"/>
  <c r="C556" i="145"/>
  <c r="B556" i="145"/>
  <c r="J555" i="145"/>
  <c r="I555" i="145"/>
  <c r="H555" i="145"/>
  <c r="G555" i="145"/>
  <c r="F555" i="145"/>
  <c r="E555" i="145"/>
  <c r="D555" i="145"/>
  <c r="C555" i="145"/>
  <c r="B555" i="145"/>
  <c r="J554" i="145"/>
  <c r="I554" i="145"/>
  <c r="H554" i="145"/>
  <c r="G554" i="145"/>
  <c r="F554" i="145"/>
  <c r="E554" i="145"/>
  <c r="D554" i="145"/>
  <c r="C554" i="145"/>
  <c r="B554" i="145"/>
  <c r="J553" i="145"/>
  <c r="I553" i="145"/>
  <c r="H553" i="145"/>
  <c r="G553" i="145"/>
  <c r="F553" i="145"/>
  <c r="E553" i="145"/>
  <c r="D553" i="145"/>
  <c r="C553" i="145"/>
  <c r="B553" i="145"/>
  <c r="J552" i="145"/>
  <c r="I552" i="145"/>
  <c r="H552" i="145"/>
  <c r="G552" i="145"/>
  <c r="F552" i="145"/>
  <c r="E552" i="145"/>
  <c r="D552" i="145"/>
  <c r="C552" i="145"/>
  <c r="B552" i="145"/>
  <c r="J551" i="145"/>
  <c r="I551" i="145"/>
  <c r="H551" i="145"/>
  <c r="G551" i="145"/>
  <c r="F551" i="145"/>
  <c r="E551" i="145"/>
  <c r="D551" i="145"/>
  <c r="C551" i="145"/>
  <c r="B551" i="145"/>
  <c r="J550" i="145"/>
  <c r="I550" i="145"/>
  <c r="H550" i="145"/>
  <c r="G550" i="145"/>
  <c r="F550" i="145"/>
  <c r="E550" i="145"/>
  <c r="D550" i="145"/>
  <c r="C550" i="145"/>
  <c r="B550" i="145"/>
  <c r="J549" i="145"/>
  <c r="I549" i="145"/>
  <c r="H549" i="145"/>
  <c r="G549" i="145"/>
  <c r="F549" i="145"/>
  <c r="E549" i="145"/>
  <c r="D549" i="145"/>
  <c r="C549" i="145"/>
  <c r="B549" i="145"/>
  <c r="J548" i="145"/>
  <c r="I548" i="145"/>
  <c r="H548" i="145"/>
  <c r="G548" i="145"/>
  <c r="F548" i="145"/>
  <c r="E548" i="145"/>
  <c r="D548" i="145"/>
  <c r="C548" i="145"/>
  <c r="B548" i="145"/>
  <c r="J547" i="145"/>
  <c r="I547" i="145"/>
  <c r="H547" i="145"/>
  <c r="G547" i="145"/>
  <c r="F547" i="145"/>
  <c r="E547" i="145"/>
  <c r="D547" i="145"/>
  <c r="C547" i="145"/>
  <c r="B547" i="145"/>
  <c r="J546" i="145"/>
  <c r="I546" i="145"/>
  <c r="H546" i="145"/>
  <c r="G546" i="145"/>
  <c r="F546" i="145"/>
  <c r="E546" i="145"/>
  <c r="D546" i="145"/>
  <c r="C546" i="145"/>
  <c r="B546" i="145"/>
  <c r="J545" i="145"/>
  <c r="I545" i="145"/>
  <c r="H545" i="145"/>
  <c r="G545" i="145"/>
  <c r="F545" i="145"/>
  <c r="E545" i="145"/>
  <c r="D545" i="145"/>
  <c r="C545" i="145"/>
  <c r="B545" i="145"/>
  <c r="J544" i="145"/>
  <c r="I544" i="145"/>
  <c r="H544" i="145"/>
  <c r="G544" i="145"/>
  <c r="F544" i="145"/>
  <c r="E544" i="145"/>
  <c r="D544" i="145"/>
  <c r="C544" i="145"/>
  <c r="B544" i="145"/>
  <c r="J543" i="145"/>
  <c r="I543" i="145"/>
  <c r="H543" i="145"/>
  <c r="G543" i="145"/>
  <c r="F543" i="145"/>
  <c r="E543" i="145"/>
  <c r="D543" i="145"/>
  <c r="C543" i="145"/>
  <c r="B543" i="145"/>
  <c r="J542" i="145"/>
  <c r="I542" i="145"/>
  <c r="H542" i="145"/>
  <c r="G542" i="145"/>
  <c r="F542" i="145"/>
  <c r="E542" i="145"/>
  <c r="D542" i="145"/>
  <c r="C542" i="145"/>
  <c r="B542" i="145"/>
  <c r="J541" i="145"/>
  <c r="I541" i="145"/>
  <c r="H541" i="145"/>
  <c r="G541" i="145"/>
  <c r="F541" i="145"/>
  <c r="E541" i="145"/>
  <c r="D541" i="145"/>
  <c r="C541" i="145"/>
  <c r="B541" i="145"/>
  <c r="J540" i="145"/>
  <c r="I540" i="145"/>
  <c r="H540" i="145"/>
  <c r="G540" i="145"/>
  <c r="F540" i="145"/>
  <c r="E540" i="145"/>
  <c r="D540" i="145"/>
  <c r="C540" i="145"/>
  <c r="B540" i="145"/>
  <c r="J539" i="145"/>
  <c r="I539" i="145"/>
  <c r="H539" i="145"/>
  <c r="G539" i="145"/>
  <c r="F539" i="145"/>
  <c r="E539" i="145"/>
  <c r="D539" i="145"/>
  <c r="C539" i="145"/>
  <c r="B539" i="145"/>
  <c r="J538" i="145"/>
  <c r="I538" i="145"/>
  <c r="H538" i="145"/>
  <c r="G538" i="145"/>
  <c r="F538" i="145"/>
  <c r="E538" i="145"/>
  <c r="D538" i="145"/>
  <c r="C538" i="145"/>
  <c r="B538" i="145"/>
  <c r="J537" i="145"/>
  <c r="I537" i="145"/>
  <c r="H537" i="145"/>
  <c r="G537" i="145"/>
  <c r="F537" i="145"/>
  <c r="E537" i="145"/>
  <c r="D537" i="145"/>
  <c r="C537" i="145"/>
  <c r="B537" i="145"/>
  <c r="J536" i="145"/>
  <c r="I536" i="145"/>
  <c r="H536" i="145"/>
  <c r="G536" i="145"/>
  <c r="F536" i="145"/>
  <c r="E536" i="145"/>
  <c r="D536" i="145"/>
  <c r="C536" i="145"/>
  <c r="B536" i="145"/>
  <c r="J535" i="145"/>
  <c r="I535" i="145"/>
  <c r="H535" i="145"/>
  <c r="G535" i="145"/>
  <c r="F535" i="145"/>
  <c r="E535" i="145"/>
  <c r="D535" i="145"/>
  <c r="C535" i="145"/>
  <c r="B535" i="145"/>
  <c r="J534" i="145"/>
  <c r="I534" i="145"/>
  <c r="H534" i="145"/>
  <c r="G534" i="145"/>
  <c r="F534" i="145"/>
  <c r="E534" i="145"/>
  <c r="D534" i="145"/>
  <c r="C534" i="145"/>
  <c r="B534" i="145"/>
  <c r="J533" i="145"/>
  <c r="I533" i="145"/>
  <c r="H533" i="145"/>
  <c r="G533" i="145"/>
  <c r="F533" i="145"/>
  <c r="E533" i="145"/>
  <c r="D533" i="145"/>
  <c r="C533" i="145"/>
  <c r="B533" i="145"/>
  <c r="J532" i="145"/>
  <c r="I532" i="145"/>
  <c r="H532" i="145"/>
  <c r="G532" i="145"/>
  <c r="F532" i="145"/>
  <c r="E532" i="145"/>
  <c r="D532" i="145"/>
  <c r="C532" i="145"/>
  <c r="B532" i="145"/>
  <c r="J531" i="145"/>
  <c r="I531" i="145"/>
  <c r="H531" i="145"/>
  <c r="G531" i="145"/>
  <c r="F531" i="145"/>
  <c r="E531" i="145"/>
  <c r="D531" i="145"/>
  <c r="C531" i="145"/>
  <c r="B531" i="145"/>
  <c r="J530" i="145"/>
  <c r="I530" i="145"/>
  <c r="H530" i="145"/>
  <c r="G530" i="145"/>
  <c r="F530" i="145"/>
  <c r="E530" i="145"/>
  <c r="D530" i="145"/>
  <c r="C530" i="145"/>
  <c r="B530" i="145"/>
  <c r="J529" i="145"/>
  <c r="I529" i="145"/>
  <c r="H529" i="145"/>
  <c r="G529" i="145"/>
  <c r="F529" i="145"/>
  <c r="E529" i="145"/>
  <c r="D529" i="145"/>
  <c r="C529" i="145"/>
  <c r="B529" i="145"/>
  <c r="J528" i="145"/>
  <c r="I528" i="145"/>
  <c r="H528" i="145"/>
  <c r="G528" i="145"/>
  <c r="F528" i="145"/>
  <c r="E528" i="145"/>
  <c r="D528" i="145"/>
  <c r="C528" i="145"/>
  <c r="B528" i="145"/>
  <c r="J527" i="145"/>
  <c r="I527" i="145"/>
  <c r="H527" i="145"/>
  <c r="G527" i="145"/>
  <c r="F527" i="145"/>
  <c r="E527" i="145"/>
  <c r="D527" i="145"/>
  <c r="C527" i="145"/>
  <c r="B527" i="145"/>
  <c r="J526" i="145"/>
  <c r="I526" i="145"/>
  <c r="H526" i="145"/>
  <c r="G526" i="145"/>
  <c r="F526" i="145"/>
  <c r="E526" i="145"/>
  <c r="D526" i="145"/>
  <c r="C526" i="145"/>
  <c r="B526" i="145"/>
  <c r="J525" i="145"/>
  <c r="I525" i="145"/>
  <c r="H525" i="145"/>
  <c r="G525" i="145"/>
  <c r="F525" i="145"/>
  <c r="E525" i="145"/>
  <c r="D525" i="145"/>
  <c r="C525" i="145"/>
  <c r="B525" i="145"/>
  <c r="J524" i="145"/>
  <c r="I524" i="145"/>
  <c r="H524" i="145"/>
  <c r="G524" i="145"/>
  <c r="F524" i="145"/>
  <c r="E524" i="145"/>
  <c r="D524" i="145"/>
  <c r="C524" i="145"/>
  <c r="B524" i="145"/>
  <c r="J523" i="145"/>
  <c r="I523" i="145"/>
  <c r="H523" i="145"/>
  <c r="G523" i="145"/>
  <c r="F523" i="145"/>
  <c r="E523" i="145"/>
  <c r="D523" i="145"/>
  <c r="C523" i="145"/>
  <c r="B523" i="145"/>
  <c r="J522" i="145"/>
  <c r="I522" i="145"/>
  <c r="H522" i="145"/>
  <c r="G522" i="145"/>
  <c r="F522" i="145"/>
  <c r="E522" i="145"/>
  <c r="D522" i="145"/>
  <c r="C522" i="145"/>
  <c r="B522" i="145"/>
  <c r="J521" i="145"/>
  <c r="I521" i="145"/>
  <c r="H521" i="145"/>
  <c r="G521" i="145"/>
  <c r="F521" i="145"/>
  <c r="E521" i="145"/>
  <c r="D521" i="145"/>
  <c r="C521" i="145"/>
  <c r="B521" i="145"/>
  <c r="J520" i="145"/>
  <c r="I520" i="145"/>
  <c r="H520" i="145"/>
  <c r="G520" i="145"/>
  <c r="F520" i="145"/>
  <c r="E520" i="145"/>
  <c r="D520" i="145"/>
  <c r="C520" i="145"/>
  <c r="B520" i="145"/>
  <c r="J519" i="145"/>
  <c r="I519" i="145"/>
  <c r="H519" i="145"/>
  <c r="G519" i="145"/>
  <c r="F519" i="145"/>
  <c r="E519" i="145"/>
  <c r="D519" i="145"/>
  <c r="C519" i="145"/>
  <c r="B519" i="145"/>
  <c r="J518" i="145"/>
  <c r="I518" i="145"/>
  <c r="H518" i="145"/>
  <c r="G518" i="145"/>
  <c r="F518" i="145"/>
  <c r="E518" i="145"/>
  <c r="D518" i="145"/>
  <c r="C518" i="145"/>
  <c r="B518" i="145"/>
  <c r="J517" i="145"/>
  <c r="I517" i="145"/>
  <c r="H517" i="145"/>
  <c r="G517" i="145"/>
  <c r="F517" i="145"/>
  <c r="E517" i="145"/>
  <c r="D517" i="145"/>
  <c r="C517" i="145"/>
  <c r="B517" i="145"/>
  <c r="J516" i="145"/>
  <c r="I516" i="145"/>
  <c r="H516" i="145"/>
  <c r="G516" i="145"/>
  <c r="F516" i="145"/>
  <c r="E516" i="145"/>
  <c r="D516" i="145"/>
  <c r="C516" i="145"/>
  <c r="B516" i="145"/>
  <c r="J515" i="145"/>
  <c r="I515" i="145"/>
  <c r="H515" i="145"/>
  <c r="G515" i="145"/>
  <c r="F515" i="145"/>
  <c r="E515" i="145"/>
  <c r="D515" i="145"/>
  <c r="C515" i="145"/>
  <c r="B515" i="145"/>
  <c r="J514" i="145"/>
  <c r="I514" i="145"/>
  <c r="H514" i="145"/>
  <c r="G514" i="145"/>
  <c r="F514" i="145"/>
  <c r="E514" i="145"/>
  <c r="D514" i="145"/>
  <c r="C514" i="145"/>
  <c r="B514" i="145"/>
  <c r="J513" i="145"/>
  <c r="I513" i="145"/>
  <c r="H513" i="145"/>
  <c r="G513" i="145"/>
  <c r="F513" i="145"/>
  <c r="E513" i="145"/>
  <c r="D513" i="145"/>
  <c r="C513" i="145"/>
  <c r="B513" i="145"/>
  <c r="J512" i="145"/>
  <c r="I512" i="145"/>
  <c r="H512" i="145"/>
  <c r="G512" i="145"/>
  <c r="F512" i="145"/>
  <c r="E512" i="145"/>
  <c r="D512" i="145"/>
  <c r="C512" i="145"/>
  <c r="B512" i="145"/>
  <c r="J511" i="145"/>
  <c r="I511" i="145"/>
  <c r="H511" i="145"/>
  <c r="G511" i="145"/>
  <c r="F511" i="145"/>
  <c r="E511" i="145"/>
  <c r="D511" i="145"/>
  <c r="C511" i="145"/>
  <c r="B511" i="145"/>
  <c r="J510" i="145"/>
  <c r="I510" i="145"/>
  <c r="H510" i="145"/>
  <c r="G510" i="145"/>
  <c r="F510" i="145"/>
  <c r="E510" i="145"/>
  <c r="D510" i="145"/>
  <c r="C510" i="145"/>
  <c r="B510" i="145"/>
  <c r="J509" i="145"/>
  <c r="I509" i="145"/>
  <c r="H509" i="145"/>
  <c r="G509" i="145"/>
  <c r="F509" i="145"/>
  <c r="E509" i="145"/>
  <c r="D509" i="145"/>
  <c r="C509" i="145"/>
  <c r="B509" i="145"/>
  <c r="J508" i="145"/>
  <c r="I508" i="145"/>
  <c r="H508" i="145"/>
  <c r="G508" i="145"/>
  <c r="F508" i="145"/>
  <c r="E508" i="145"/>
  <c r="D508" i="145"/>
  <c r="C508" i="145"/>
  <c r="B508" i="145"/>
  <c r="J507" i="145"/>
  <c r="I507" i="145"/>
  <c r="H507" i="145"/>
  <c r="G507" i="145"/>
  <c r="F507" i="145"/>
  <c r="E507" i="145"/>
  <c r="D507" i="145"/>
  <c r="C507" i="145"/>
  <c r="B507" i="145"/>
  <c r="J506" i="145"/>
  <c r="I506" i="145"/>
  <c r="H506" i="145"/>
  <c r="G506" i="145"/>
  <c r="F506" i="145"/>
  <c r="E506" i="145"/>
  <c r="D506" i="145"/>
  <c r="C506" i="145"/>
  <c r="B506" i="145"/>
  <c r="J505" i="145"/>
  <c r="I505" i="145"/>
  <c r="H505" i="145"/>
  <c r="G505" i="145"/>
  <c r="F505" i="145"/>
  <c r="E505" i="145"/>
  <c r="D505" i="145"/>
  <c r="C505" i="145"/>
  <c r="B505" i="145"/>
  <c r="J504" i="145"/>
  <c r="I504" i="145"/>
  <c r="H504" i="145"/>
  <c r="G504" i="145"/>
  <c r="F504" i="145"/>
  <c r="E504" i="145"/>
  <c r="D504" i="145"/>
  <c r="C504" i="145"/>
  <c r="B504" i="145"/>
  <c r="J503" i="145"/>
  <c r="I503" i="145"/>
  <c r="H503" i="145"/>
  <c r="G503" i="145"/>
  <c r="F503" i="145"/>
  <c r="E503" i="145"/>
  <c r="D503" i="145"/>
  <c r="C503" i="145"/>
  <c r="B503" i="145"/>
  <c r="J502" i="145"/>
  <c r="I502" i="145"/>
  <c r="H502" i="145"/>
  <c r="G502" i="145"/>
  <c r="F502" i="145"/>
  <c r="E502" i="145"/>
  <c r="D502" i="145"/>
  <c r="C502" i="145"/>
  <c r="B502" i="145"/>
  <c r="J501" i="145"/>
  <c r="I501" i="145"/>
  <c r="H501" i="145"/>
  <c r="G501" i="145"/>
  <c r="F501" i="145"/>
  <c r="E501" i="145"/>
  <c r="D501" i="145"/>
  <c r="C501" i="145"/>
  <c r="B501" i="145"/>
  <c r="J500" i="145"/>
  <c r="I500" i="145"/>
  <c r="H500" i="145"/>
  <c r="G500" i="145"/>
  <c r="F500" i="145"/>
  <c r="E500" i="145"/>
  <c r="D500" i="145"/>
  <c r="C500" i="145"/>
  <c r="B500" i="145"/>
  <c r="J499" i="145"/>
  <c r="I499" i="145"/>
  <c r="H499" i="145"/>
  <c r="G499" i="145"/>
  <c r="F499" i="145"/>
  <c r="E499" i="145"/>
  <c r="D499" i="145"/>
  <c r="C499" i="145"/>
  <c r="B499" i="145"/>
  <c r="J498" i="145"/>
  <c r="I498" i="145"/>
  <c r="H498" i="145"/>
  <c r="G498" i="145"/>
  <c r="F498" i="145"/>
  <c r="E498" i="145"/>
  <c r="D498" i="145"/>
  <c r="C498" i="145"/>
  <c r="B498" i="145"/>
  <c r="J497" i="145"/>
  <c r="I497" i="145"/>
  <c r="H497" i="145"/>
  <c r="G497" i="145"/>
  <c r="F497" i="145"/>
  <c r="E497" i="145"/>
  <c r="D497" i="145"/>
  <c r="C497" i="145"/>
  <c r="B497" i="145"/>
  <c r="J496" i="145"/>
  <c r="I496" i="145"/>
  <c r="H496" i="145"/>
  <c r="G496" i="145"/>
  <c r="F496" i="145"/>
  <c r="E496" i="145"/>
  <c r="D496" i="145"/>
  <c r="C496" i="145"/>
  <c r="B496" i="145"/>
  <c r="J495" i="145"/>
  <c r="I495" i="145"/>
  <c r="H495" i="145"/>
  <c r="G495" i="145"/>
  <c r="F495" i="145"/>
  <c r="E495" i="145"/>
  <c r="D495" i="145"/>
  <c r="C495" i="145"/>
  <c r="B495" i="145"/>
  <c r="J494" i="145"/>
  <c r="I494" i="145"/>
  <c r="H494" i="145"/>
  <c r="G494" i="145"/>
  <c r="F494" i="145"/>
  <c r="E494" i="145"/>
  <c r="D494" i="145"/>
  <c r="C494" i="145"/>
  <c r="B494" i="145"/>
  <c r="J493" i="145"/>
  <c r="I493" i="145"/>
  <c r="H493" i="145"/>
  <c r="G493" i="145"/>
  <c r="F493" i="145"/>
  <c r="E493" i="145"/>
  <c r="D493" i="145"/>
  <c r="C493" i="145"/>
  <c r="B493" i="145"/>
  <c r="J492" i="145"/>
  <c r="I492" i="145"/>
  <c r="H492" i="145"/>
  <c r="G492" i="145"/>
  <c r="F492" i="145"/>
  <c r="E492" i="145"/>
  <c r="D492" i="145"/>
  <c r="C492" i="145"/>
  <c r="B492" i="145"/>
  <c r="J491" i="145"/>
  <c r="I491" i="145"/>
  <c r="H491" i="145"/>
  <c r="G491" i="145"/>
  <c r="F491" i="145"/>
  <c r="E491" i="145"/>
  <c r="D491" i="145"/>
  <c r="C491" i="145"/>
  <c r="B491" i="145"/>
  <c r="J490" i="145"/>
  <c r="I490" i="145"/>
  <c r="H490" i="145"/>
  <c r="G490" i="145"/>
  <c r="F490" i="145"/>
  <c r="E490" i="145"/>
  <c r="D490" i="145"/>
  <c r="C490" i="145"/>
  <c r="B490" i="145"/>
  <c r="J489" i="145"/>
  <c r="I489" i="145"/>
  <c r="H489" i="145"/>
  <c r="G489" i="145"/>
  <c r="F489" i="145"/>
  <c r="E489" i="145"/>
  <c r="D489" i="145"/>
  <c r="C489" i="145"/>
  <c r="B489" i="145"/>
  <c r="J488" i="145"/>
  <c r="I488" i="145"/>
  <c r="H488" i="145"/>
  <c r="G488" i="145"/>
  <c r="F488" i="145"/>
  <c r="E488" i="145"/>
  <c r="D488" i="145"/>
  <c r="C488" i="145"/>
  <c r="B488" i="145"/>
  <c r="J487" i="145"/>
  <c r="I487" i="145"/>
  <c r="H487" i="145"/>
  <c r="G487" i="145"/>
  <c r="F487" i="145"/>
  <c r="E487" i="145"/>
  <c r="D487" i="145"/>
  <c r="C487" i="145"/>
  <c r="B487" i="145"/>
  <c r="J486" i="145"/>
  <c r="I486" i="145"/>
  <c r="H486" i="145"/>
  <c r="G486" i="145"/>
  <c r="F486" i="145"/>
  <c r="E486" i="145"/>
  <c r="D486" i="145"/>
  <c r="C486" i="145"/>
  <c r="B486" i="145"/>
  <c r="J485" i="145"/>
  <c r="I485" i="145"/>
  <c r="H485" i="145"/>
  <c r="G485" i="145"/>
  <c r="F485" i="145"/>
  <c r="E485" i="145"/>
  <c r="D485" i="145"/>
  <c r="C485" i="145"/>
  <c r="B485" i="145"/>
  <c r="J484" i="145"/>
  <c r="I484" i="145"/>
  <c r="H484" i="145"/>
  <c r="G484" i="145"/>
  <c r="F484" i="145"/>
  <c r="E484" i="145"/>
  <c r="D484" i="145"/>
  <c r="C484" i="145"/>
  <c r="B484" i="145"/>
  <c r="J483" i="145"/>
  <c r="I483" i="145"/>
  <c r="H483" i="145"/>
  <c r="G483" i="145"/>
  <c r="F483" i="145"/>
  <c r="E483" i="145"/>
  <c r="D483" i="145"/>
  <c r="C483" i="145"/>
  <c r="B483" i="145"/>
  <c r="J482" i="145"/>
  <c r="I482" i="145"/>
  <c r="H482" i="145"/>
  <c r="G482" i="145"/>
  <c r="F482" i="145"/>
  <c r="E482" i="145"/>
  <c r="D482" i="145"/>
  <c r="C482" i="145"/>
  <c r="B482" i="145"/>
  <c r="J481" i="145"/>
  <c r="I481" i="145"/>
  <c r="H481" i="145"/>
  <c r="G481" i="145"/>
  <c r="F481" i="145"/>
  <c r="E481" i="145"/>
  <c r="D481" i="145"/>
  <c r="C481" i="145"/>
  <c r="B481" i="145"/>
  <c r="J480" i="145"/>
  <c r="I480" i="145"/>
  <c r="H480" i="145"/>
  <c r="G480" i="145"/>
  <c r="F480" i="145"/>
  <c r="E480" i="145"/>
  <c r="D480" i="145"/>
  <c r="C480" i="145"/>
  <c r="B480" i="145"/>
  <c r="J479" i="145"/>
  <c r="I479" i="145"/>
  <c r="H479" i="145"/>
  <c r="G479" i="145"/>
  <c r="F479" i="145"/>
  <c r="E479" i="145"/>
  <c r="D479" i="145"/>
  <c r="C479" i="145"/>
  <c r="B479" i="145"/>
  <c r="J478" i="145"/>
  <c r="I478" i="145"/>
  <c r="H478" i="145"/>
  <c r="G478" i="145"/>
  <c r="F478" i="145"/>
  <c r="E478" i="145"/>
  <c r="D478" i="145"/>
  <c r="C478" i="145"/>
  <c r="B478" i="145"/>
  <c r="J477" i="145"/>
  <c r="I477" i="145"/>
  <c r="H477" i="145"/>
  <c r="G477" i="145"/>
  <c r="F477" i="145"/>
  <c r="E477" i="145"/>
  <c r="D477" i="145"/>
  <c r="C477" i="145"/>
  <c r="B477" i="145"/>
  <c r="J476" i="145"/>
  <c r="I476" i="145"/>
  <c r="H476" i="145"/>
  <c r="G476" i="145"/>
  <c r="F476" i="145"/>
  <c r="E476" i="145"/>
  <c r="D476" i="145"/>
  <c r="C476" i="145"/>
  <c r="B476" i="145"/>
  <c r="J475" i="145"/>
  <c r="I475" i="145"/>
  <c r="H475" i="145"/>
  <c r="G475" i="145"/>
  <c r="F475" i="145"/>
  <c r="E475" i="145"/>
  <c r="D475" i="145"/>
  <c r="C475" i="145"/>
  <c r="B475" i="145"/>
  <c r="J474" i="145"/>
  <c r="I474" i="145"/>
  <c r="H474" i="145"/>
  <c r="G474" i="145"/>
  <c r="F474" i="145"/>
  <c r="E474" i="145"/>
  <c r="D474" i="145"/>
  <c r="C474" i="145"/>
  <c r="B474" i="145"/>
  <c r="J473" i="145"/>
  <c r="I473" i="145"/>
  <c r="H473" i="145"/>
  <c r="G473" i="145"/>
  <c r="F473" i="145"/>
  <c r="E473" i="145"/>
  <c r="D473" i="145"/>
  <c r="C473" i="145"/>
  <c r="B473" i="145"/>
  <c r="J472" i="145"/>
  <c r="I472" i="145"/>
  <c r="H472" i="145"/>
  <c r="G472" i="145"/>
  <c r="F472" i="145"/>
  <c r="E472" i="145"/>
  <c r="D472" i="145"/>
  <c r="C472" i="145"/>
  <c r="B472" i="145"/>
  <c r="J471" i="145"/>
  <c r="I471" i="145"/>
  <c r="H471" i="145"/>
  <c r="G471" i="145"/>
  <c r="F471" i="145"/>
  <c r="E471" i="145"/>
  <c r="D471" i="145"/>
  <c r="C471" i="145"/>
  <c r="B471" i="145"/>
  <c r="J470" i="145"/>
  <c r="I470" i="145"/>
  <c r="H470" i="145"/>
  <c r="G470" i="145"/>
  <c r="F470" i="145"/>
  <c r="E470" i="145"/>
  <c r="D470" i="145"/>
  <c r="C470" i="145"/>
  <c r="B470" i="145"/>
  <c r="J469" i="145"/>
  <c r="I469" i="145"/>
  <c r="H469" i="145"/>
  <c r="G469" i="145"/>
  <c r="F469" i="145"/>
  <c r="E469" i="145"/>
  <c r="D469" i="145"/>
  <c r="C469" i="145"/>
  <c r="B469" i="145"/>
  <c r="J468" i="145"/>
  <c r="I468" i="145"/>
  <c r="H468" i="145"/>
  <c r="G468" i="145"/>
  <c r="F468" i="145"/>
  <c r="E468" i="145"/>
  <c r="D468" i="145"/>
  <c r="C468" i="145"/>
  <c r="B468" i="145"/>
  <c r="J467" i="145"/>
  <c r="I467" i="145"/>
  <c r="H467" i="145"/>
  <c r="G467" i="145"/>
  <c r="F467" i="145"/>
  <c r="E467" i="145"/>
  <c r="D467" i="145"/>
  <c r="C467" i="145"/>
  <c r="B467" i="145"/>
  <c r="J466" i="145"/>
  <c r="I466" i="145"/>
  <c r="H466" i="145"/>
  <c r="G466" i="145"/>
  <c r="F466" i="145"/>
  <c r="E466" i="145"/>
  <c r="D466" i="145"/>
  <c r="C466" i="145"/>
  <c r="B466" i="145"/>
  <c r="J465" i="145"/>
  <c r="I465" i="145"/>
  <c r="H465" i="145"/>
  <c r="G465" i="145"/>
  <c r="F465" i="145"/>
  <c r="E465" i="145"/>
  <c r="D465" i="145"/>
  <c r="C465" i="145"/>
  <c r="B465" i="145"/>
  <c r="J464" i="145"/>
  <c r="I464" i="145"/>
  <c r="H464" i="145"/>
  <c r="G464" i="145"/>
  <c r="F464" i="145"/>
  <c r="E464" i="145"/>
  <c r="D464" i="145"/>
  <c r="C464" i="145"/>
  <c r="B464" i="145"/>
  <c r="J463" i="145"/>
  <c r="I463" i="145"/>
  <c r="H463" i="145"/>
  <c r="G463" i="145"/>
  <c r="F463" i="145"/>
  <c r="E463" i="145"/>
  <c r="D463" i="145"/>
  <c r="C463" i="145"/>
  <c r="B463" i="145"/>
  <c r="J462" i="145"/>
  <c r="I462" i="145"/>
  <c r="H462" i="145"/>
  <c r="G462" i="145"/>
  <c r="F462" i="145"/>
  <c r="E462" i="145"/>
  <c r="D462" i="145"/>
  <c r="C462" i="145"/>
  <c r="B462" i="145"/>
  <c r="J461" i="145"/>
  <c r="I461" i="145"/>
  <c r="H461" i="145"/>
  <c r="G461" i="145"/>
  <c r="F461" i="145"/>
  <c r="E461" i="145"/>
  <c r="D461" i="145"/>
  <c r="C461" i="145"/>
  <c r="B461" i="145"/>
  <c r="J460" i="145"/>
  <c r="I460" i="145"/>
  <c r="H460" i="145"/>
  <c r="G460" i="145"/>
  <c r="F460" i="145"/>
  <c r="E460" i="145"/>
  <c r="D460" i="145"/>
  <c r="C460" i="145"/>
  <c r="B460" i="145"/>
  <c r="J459" i="145"/>
  <c r="I459" i="145"/>
  <c r="H459" i="145"/>
  <c r="G459" i="145"/>
  <c r="F459" i="145"/>
  <c r="E459" i="145"/>
  <c r="D459" i="145"/>
  <c r="C459" i="145"/>
  <c r="B459" i="145"/>
  <c r="J458" i="145"/>
  <c r="I458" i="145"/>
  <c r="H458" i="145"/>
  <c r="G458" i="145"/>
  <c r="F458" i="145"/>
  <c r="E458" i="145"/>
  <c r="D458" i="145"/>
  <c r="C458" i="145"/>
  <c r="B458" i="145"/>
  <c r="J457" i="145"/>
  <c r="I457" i="145"/>
  <c r="H457" i="145"/>
  <c r="G457" i="145"/>
  <c r="F457" i="145"/>
  <c r="E457" i="145"/>
  <c r="D457" i="145"/>
  <c r="C457" i="145"/>
  <c r="B457" i="145"/>
  <c r="J456" i="145"/>
  <c r="I456" i="145"/>
  <c r="H456" i="145"/>
  <c r="G456" i="145"/>
  <c r="F456" i="145"/>
  <c r="E456" i="145"/>
  <c r="D456" i="145"/>
  <c r="C456" i="145"/>
  <c r="B456" i="145"/>
  <c r="J455" i="145"/>
  <c r="I455" i="145"/>
  <c r="H455" i="145"/>
  <c r="G455" i="145"/>
  <c r="F455" i="145"/>
  <c r="E455" i="145"/>
  <c r="D455" i="145"/>
  <c r="C455" i="145"/>
  <c r="B455" i="145"/>
  <c r="J454" i="145"/>
  <c r="I454" i="145"/>
  <c r="H454" i="145"/>
  <c r="G454" i="145"/>
  <c r="F454" i="145"/>
  <c r="E454" i="145"/>
  <c r="D454" i="145"/>
  <c r="C454" i="145"/>
  <c r="B454" i="145"/>
  <c r="J453" i="145"/>
  <c r="I453" i="145"/>
  <c r="H453" i="145"/>
  <c r="G453" i="145"/>
  <c r="F453" i="145"/>
  <c r="E453" i="145"/>
  <c r="D453" i="145"/>
  <c r="C453" i="145"/>
  <c r="B453" i="145"/>
  <c r="J452" i="145"/>
  <c r="I452" i="145"/>
  <c r="H452" i="145"/>
  <c r="G452" i="145"/>
  <c r="F452" i="145"/>
  <c r="E452" i="145"/>
  <c r="D452" i="145"/>
  <c r="C452" i="145"/>
  <c r="B452" i="145"/>
  <c r="J451" i="145"/>
  <c r="I451" i="145"/>
  <c r="H451" i="145"/>
  <c r="G451" i="145"/>
  <c r="F451" i="145"/>
  <c r="E451" i="145"/>
  <c r="D451" i="145"/>
  <c r="C451" i="145"/>
  <c r="B451" i="145"/>
  <c r="J450" i="145"/>
  <c r="I450" i="145"/>
  <c r="H450" i="145"/>
  <c r="G450" i="145"/>
  <c r="F450" i="145"/>
  <c r="E450" i="145"/>
  <c r="D450" i="145"/>
  <c r="C450" i="145"/>
  <c r="B450" i="145"/>
  <c r="J449" i="145"/>
  <c r="I449" i="145"/>
  <c r="H449" i="145"/>
  <c r="G449" i="145"/>
  <c r="F449" i="145"/>
  <c r="E449" i="145"/>
  <c r="D449" i="145"/>
  <c r="C449" i="145"/>
  <c r="B449" i="145"/>
  <c r="J448" i="145"/>
  <c r="I448" i="145"/>
  <c r="H448" i="145"/>
  <c r="G448" i="145"/>
  <c r="F448" i="145"/>
  <c r="E448" i="145"/>
  <c r="D448" i="145"/>
  <c r="C448" i="145"/>
  <c r="B448" i="145"/>
  <c r="J447" i="145"/>
  <c r="I447" i="145"/>
  <c r="H447" i="145"/>
  <c r="G447" i="145"/>
  <c r="F447" i="145"/>
  <c r="E447" i="145"/>
  <c r="D447" i="145"/>
  <c r="C447" i="145"/>
  <c r="B447" i="145"/>
  <c r="J446" i="145"/>
  <c r="I446" i="145"/>
  <c r="H446" i="145"/>
  <c r="G446" i="145"/>
  <c r="F446" i="145"/>
  <c r="E446" i="145"/>
  <c r="D446" i="145"/>
  <c r="C446" i="145"/>
  <c r="B446" i="145"/>
  <c r="J445" i="145"/>
  <c r="I445" i="145"/>
  <c r="H445" i="145"/>
  <c r="G445" i="145"/>
  <c r="F445" i="145"/>
  <c r="E445" i="145"/>
  <c r="D445" i="145"/>
  <c r="C445" i="145"/>
  <c r="B445" i="145"/>
  <c r="J444" i="145"/>
  <c r="I444" i="145"/>
  <c r="H444" i="145"/>
  <c r="G444" i="145"/>
  <c r="F444" i="145"/>
  <c r="E444" i="145"/>
  <c r="D444" i="145"/>
  <c r="C444" i="145"/>
  <c r="B444" i="145"/>
  <c r="J443" i="145"/>
  <c r="I443" i="145"/>
  <c r="H443" i="145"/>
  <c r="G443" i="145"/>
  <c r="F443" i="145"/>
  <c r="E443" i="145"/>
  <c r="D443" i="145"/>
  <c r="C443" i="145"/>
  <c r="B443" i="145"/>
  <c r="J442" i="145"/>
  <c r="I442" i="145"/>
  <c r="H442" i="145"/>
  <c r="G442" i="145"/>
  <c r="F442" i="145"/>
  <c r="E442" i="145"/>
  <c r="D442" i="145"/>
  <c r="C442" i="145"/>
  <c r="B442" i="145"/>
  <c r="J441" i="145"/>
  <c r="I441" i="145"/>
  <c r="H441" i="145"/>
  <c r="G441" i="145"/>
  <c r="F441" i="145"/>
  <c r="E441" i="145"/>
  <c r="D441" i="145"/>
  <c r="C441" i="145"/>
  <c r="B441" i="145"/>
  <c r="J440" i="145"/>
  <c r="I440" i="145"/>
  <c r="H440" i="145"/>
  <c r="G440" i="145"/>
  <c r="F440" i="145"/>
  <c r="E440" i="145"/>
  <c r="D440" i="145"/>
  <c r="C440" i="145"/>
  <c r="B440" i="145"/>
  <c r="J439" i="145"/>
  <c r="I439" i="145"/>
  <c r="H439" i="145"/>
  <c r="G439" i="145"/>
  <c r="F439" i="145"/>
  <c r="E439" i="145"/>
  <c r="D439" i="145"/>
  <c r="C439" i="145"/>
  <c r="B439" i="145"/>
  <c r="J438" i="145"/>
  <c r="I438" i="145"/>
  <c r="H438" i="145"/>
  <c r="G438" i="145"/>
  <c r="F438" i="145"/>
  <c r="E438" i="145"/>
  <c r="D438" i="145"/>
  <c r="C438" i="145"/>
  <c r="B438" i="145"/>
  <c r="J437" i="145"/>
  <c r="I437" i="145"/>
  <c r="H437" i="145"/>
  <c r="G437" i="145"/>
  <c r="F437" i="145"/>
  <c r="E437" i="145"/>
  <c r="D437" i="145"/>
  <c r="C437" i="145"/>
  <c r="B437" i="145"/>
  <c r="J436" i="145"/>
  <c r="I436" i="145"/>
  <c r="H436" i="145"/>
  <c r="G436" i="145"/>
  <c r="F436" i="145"/>
  <c r="E436" i="145"/>
  <c r="D436" i="145"/>
  <c r="C436" i="145"/>
  <c r="B436" i="145"/>
  <c r="J435" i="145"/>
  <c r="I435" i="145"/>
  <c r="H435" i="145"/>
  <c r="G435" i="145"/>
  <c r="F435" i="145"/>
  <c r="E435" i="145"/>
  <c r="D435" i="145"/>
  <c r="C435" i="145"/>
  <c r="B435" i="145"/>
  <c r="J434" i="145"/>
  <c r="I434" i="145"/>
  <c r="H434" i="145"/>
  <c r="G434" i="145"/>
  <c r="F434" i="145"/>
  <c r="E434" i="145"/>
  <c r="D434" i="145"/>
  <c r="C434" i="145"/>
  <c r="B434" i="145"/>
  <c r="J433" i="145"/>
  <c r="I433" i="145"/>
  <c r="H433" i="145"/>
  <c r="G433" i="145"/>
  <c r="F433" i="145"/>
  <c r="E433" i="145"/>
  <c r="D433" i="145"/>
  <c r="C433" i="145"/>
  <c r="B433" i="145"/>
  <c r="J432" i="145"/>
  <c r="I432" i="145"/>
  <c r="H432" i="145"/>
  <c r="G432" i="145"/>
  <c r="F432" i="145"/>
  <c r="E432" i="145"/>
  <c r="D432" i="145"/>
  <c r="C432" i="145"/>
  <c r="B432" i="145"/>
  <c r="J431" i="145"/>
  <c r="I431" i="145"/>
  <c r="H431" i="145"/>
  <c r="G431" i="145"/>
  <c r="F431" i="145"/>
  <c r="E431" i="145"/>
  <c r="D431" i="145"/>
  <c r="C431" i="145"/>
  <c r="B431" i="145"/>
  <c r="J430" i="145"/>
  <c r="I430" i="145"/>
  <c r="H430" i="145"/>
  <c r="G430" i="145"/>
  <c r="F430" i="145"/>
  <c r="E430" i="145"/>
  <c r="D430" i="145"/>
  <c r="C430" i="145"/>
  <c r="B430" i="145"/>
  <c r="J429" i="145"/>
  <c r="I429" i="145"/>
  <c r="H429" i="145"/>
  <c r="G429" i="145"/>
  <c r="F429" i="145"/>
  <c r="E429" i="145"/>
  <c r="D429" i="145"/>
  <c r="C429" i="145"/>
  <c r="B429" i="145"/>
  <c r="J428" i="145"/>
  <c r="I428" i="145"/>
  <c r="H428" i="145"/>
  <c r="G428" i="145"/>
  <c r="F428" i="145"/>
  <c r="E428" i="145"/>
  <c r="D428" i="145"/>
  <c r="C428" i="145"/>
  <c r="B428" i="145"/>
  <c r="J427" i="145"/>
  <c r="I427" i="145"/>
  <c r="H427" i="145"/>
  <c r="G427" i="145"/>
  <c r="F427" i="145"/>
  <c r="E427" i="145"/>
  <c r="D427" i="145"/>
  <c r="C427" i="145"/>
  <c r="B427" i="145"/>
  <c r="J426" i="145"/>
  <c r="I426" i="145"/>
  <c r="H426" i="145"/>
  <c r="G426" i="145"/>
  <c r="F426" i="145"/>
  <c r="E426" i="145"/>
  <c r="D426" i="145"/>
  <c r="C426" i="145"/>
  <c r="B426" i="145"/>
  <c r="J425" i="145"/>
  <c r="I425" i="145"/>
  <c r="H425" i="145"/>
  <c r="G425" i="145"/>
  <c r="F425" i="145"/>
  <c r="E425" i="145"/>
  <c r="D425" i="145"/>
  <c r="C425" i="145"/>
  <c r="B425" i="145"/>
  <c r="J424" i="145"/>
  <c r="I424" i="145"/>
  <c r="H424" i="145"/>
  <c r="G424" i="145"/>
  <c r="F424" i="145"/>
  <c r="E424" i="145"/>
  <c r="D424" i="145"/>
  <c r="C424" i="145"/>
  <c r="B424" i="145"/>
  <c r="J423" i="145"/>
  <c r="I423" i="145"/>
  <c r="H423" i="145"/>
  <c r="G423" i="145"/>
  <c r="F423" i="145"/>
  <c r="E423" i="145"/>
  <c r="D423" i="145"/>
  <c r="C423" i="145"/>
  <c r="B423" i="145"/>
  <c r="J422" i="145"/>
  <c r="I422" i="145"/>
  <c r="H422" i="145"/>
  <c r="G422" i="145"/>
  <c r="F422" i="145"/>
  <c r="E422" i="145"/>
  <c r="D422" i="145"/>
  <c r="C422" i="145"/>
  <c r="B422" i="145"/>
  <c r="J421" i="145"/>
  <c r="I421" i="145"/>
  <c r="H421" i="145"/>
  <c r="G421" i="145"/>
  <c r="F421" i="145"/>
  <c r="E421" i="145"/>
  <c r="D421" i="145"/>
  <c r="C421" i="145"/>
  <c r="B421" i="145"/>
  <c r="J420" i="145"/>
  <c r="I420" i="145"/>
  <c r="H420" i="145"/>
  <c r="G420" i="145"/>
  <c r="F420" i="145"/>
  <c r="E420" i="145"/>
  <c r="D420" i="145"/>
  <c r="C420" i="145"/>
  <c r="B420" i="145"/>
  <c r="J419" i="145"/>
  <c r="I419" i="145"/>
  <c r="H419" i="145"/>
  <c r="G419" i="145"/>
  <c r="F419" i="145"/>
  <c r="E419" i="145"/>
  <c r="D419" i="145"/>
  <c r="C419" i="145"/>
  <c r="B419" i="145"/>
  <c r="J418" i="145"/>
  <c r="I418" i="145"/>
  <c r="H418" i="145"/>
  <c r="G418" i="145"/>
  <c r="F418" i="145"/>
  <c r="E418" i="145"/>
  <c r="D418" i="145"/>
  <c r="C418" i="145"/>
  <c r="B418" i="145"/>
  <c r="J417" i="145"/>
  <c r="I417" i="145"/>
  <c r="H417" i="145"/>
  <c r="G417" i="145"/>
  <c r="F417" i="145"/>
  <c r="E417" i="145"/>
  <c r="D417" i="145"/>
  <c r="C417" i="145"/>
  <c r="B417" i="145"/>
  <c r="J416" i="145"/>
  <c r="I416" i="145"/>
  <c r="H416" i="145"/>
  <c r="G416" i="145"/>
  <c r="F416" i="145"/>
  <c r="E416" i="145"/>
  <c r="D416" i="145"/>
  <c r="C416" i="145"/>
  <c r="B416" i="145"/>
  <c r="J415" i="145"/>
  <c r="I415" i="145"/>
  <c r="H415" i="145"/>
  <c r="G415" i="145"/>
  <c r="F415" i="145"/>
  <c r="E415" i="145"/>
  <c r="D415" i="145"/>
  <c r="C415" i="145"/>
  <c r="B415" i="145"/>
  <c r="J414" i="145"/>
  <c r="I414" i="145"/>
  <c r="H414" i="145"/>
  <c r="G414" i="145"/>
  <c r="F414" i="145"/>
  <c r="E414" i="145"/>
  <c r="D414" i="145"/>
  <c r="C414" i="145"/>
  <c r="B414" i="145"/>
  <c r="J413" i="145"/>
  <c r="I413" i="145"/>
  <c r="H413" i="145"/>
  <c r="G413" i="145"/>
  <c r="F413" i="145"/>
  <c r="E413" i="145"/>
  <c r="D413" i="145"/>
  <c r="C413" i="145"/>
  <c r="B413" i="145"/>
  <c r="J412" i="145"/>
  <c r="I412" i="145"/>
  <c r="H412" i="145"/>
  <c r="G412" i="145"/>
  <c r="F412" i="145"/>
  <c r="E412" i="145"/>
  <c r="D412" i="145"/>
  <c r="C412" i="145"/>
  <c r="B412" i="145"/>
  <c r="J411" i="145"/>
  <c r="I411" i="145"/>
  <c r="H411" i="145"/>
  <c r="G411" i="145"/>
  <c r="F411" i="145"/>
  <c r="E411" i="145"/>
  <c r="D411" i="145"/>
  <c r="C411" i="145"/>
  <c r="B411" i="145"/>
  <c r="J410" i="145"/>
  <c r="I410" i="145"/>
  <c r="H410" i="145"/>
  <c r="G410" i="145"/>
  <c r="F410" i="145"/>
  <c r="E410" i="145"/>
  <c r="D410" i="145"/>
  <c r="C410" i="145"/>
  <c r="B410" i="145"/>
  <c r="J409" i="145"/>
  <c r="I409" i="145"/>
  <c r="H409" i="145"/>
  <c r="G409" i="145"/>
  <c r="F409" i="145"/>
  <c r="E409" i="145"/>
  <c r="D409" i="145"/>
  <c r="C409" i="145"/>
  <c r="B409" i="145"/>
  <c r="J408" i="145"/>
  <c r="I408" i="145"/>
  <c r="H408" i="145"/>
  <c r="G408" i="145"/>
  <c r="F408" i="145"/>
  <c r="E408" i="145"/>
  <c r="D408" i="145"/>
  <c r="C408" i="145"/>
  <c r="B408" i="145"/>
  <c r="J407" i="145"/>
  <c r="I407" i="145"/>
  <c r="H407" i="145"/>
  <c r="G407" i="145"/>
  <c r="F407" i="145"/>
  <c r="E407" i="145"/>
  <c r="D407" i="145"/>
  <c r="C407" i="145"/>
  <c r="B407" i="145"/>
  <c r="J406" i="145"/>
  <c r="I406" i="145"/>
  <c r="H406" i="145"/>
  <c r="G406" i="145"/>
  <c r="F406" i="145"/>
  <c r="E406" i="145"/>
  <c r="D406" i="145"/>
  <c r="C406" i="145"/>
  <c r="B406" i="145"/>
  <c r="J405" i="145"/>
  <c r="I405" i="145"/>
  <c r="H405" i="145"/>
  <c r="G405" i="145"/>
  <c r="F405" i="145"/>
  <c r="E405" i="145"/>
  <c r="D405" i="145"/>
  <c r="C405" i="145"/>
  <c r="B405" i="145"/>
  <c r="J404" i="145"/>
  <c r="I404" i="145"/>
  <c r="H404" i="145"/>
  <c r="G404" i="145"/>
  <c r="F404" i="145"/>
  <c r="E404" i="145"/>
  <c r="D404" i="145"/>
  <c r="C404" i="145"/>
  <c r="B404" i="145"/>
  <c r="J403" i="145"/>
  <c r="I403" i="145"/>
  <c r="H403" i="145"/>
  <c r="G403" i="145"/>
  <c r="F403" i="145"/>
  <c r="E403" i="145"/>
  <c r="D403" i="145"/>
  <c r="C403" i="145"/>
  <c r="B403" i="145"/>
  <c r="J402" i="145"/>
  <c r="I402" i="145"/>
  <c r="H402" i="145"/>
  <c r="G402" i="145"/>
  <c r="F402" i="145"/>
  <c r="E402" i="145"/>
  <c r="D402" i="145"/>
  <c r="C402" i="145"/>
  <c r="B402" i="145"/>
  <c r="J401" i="145"/>
  <c r="I401" i="145"/>
  <c r="H401" i="145"/>
  <c r="G401" i="145"/>
  <c r="F401" i="145"/>
  <c r="E401" i="145"/>
  <c r="D401" i="145"/>
  <c r="C401" i="145"/>
  <c r="B401" i="145"/>
  <c r="J400" i="145"/>
  <c r="I400" i="145"/>
  <c r="H400" i="145"/>
  <c r="G400" i="145"/>
  <c r="F400" i="145"/>
  <c r="E400" i="145"/>
  <c r="D400" i="145"/>
  <c r="C400" i="145"/>
  <c r="B400" i="145"/>
  <c r="J399" i="145"/>
  <c r="I399" i="145"/>
  <c r="H399" i="145"/>
  <c r="G399" i="145"/>
  <c r="F399" i="145"/>
  <c r="E399" i="145"/>
  <c r="D399" i="145"/>
  <c r="C399" i="145"/>
  <c r="B399" i="145"/>
  <c r="J398" i="145"/>
  <c r="I398" i="145"/>
  <c r="H398" i="145"/>
  <c r="G398" i="145"/>
  <c r="F398" i="145"/>
  <c r="E398" i="145"/>
  <c r="D398" i="145"/>
  <c r="C398" i="145"/>
  <c r="B398" i="145"/>
  <c r="J397" i="145"/>
  <c r="I397" i="145"/>
  <c r="H397" i="145"/>
  <c r="G397" i="145"/>
  <c r="F397" i="145"/>
  <c r="E397" i="145"/>
  <c r="D397" i="145"/>
  <c r="C397" i="145"/>
  <c r="B397" i="145"/>
  <c r="J396" i="145"/>
  <c r="I396" i="145"/>
  <c r="H396" i="145"/>
  <c r="G396" i="145"/>
  <c r="F396" i="145"/>
  <c r="E396" i="145"/>
  <c r="D396" i="145"/>
  <c r="C396" i="145"/>
  <c r="B396" i="145"/>
  <c r="J395" i="145"/>
  <c r="I395" i="145"/>
  <c r="H395" i="145"/>
  <c r="G395" i="145"/>
  <c r="F395" i="145"/>
  <c r="E395" i="145"/>
  <c r="D395" i="145"/>
  <c r="C395" i="145"/>
  <c r="B395" i="145"/>
  <c r="J394" i="145"/>
  <c r="I394" i="145"/>
  <c r="H394" i="145"/>
  <c r="G394" i="145"/>
  <c r="F394" i="145"/>
  <c r="E394" i="145"/>
  <c r="D394" i="145"/>
  <c r="C394" i="145"/>
  <c r="B394" i="145"/>
  <c r="J393" i="145"/>
  <c r="I393" i="145"/>
  <c r="H393" i="145"/>
  <c r="G393" i="145"/>
  <c r="F393" i="145"/>
  <c r="E393" i="145"/>
  <c r="D393" i="145"/>
  <c r="C393" i="145"/>
  <c r="B393" i="145"/>
  <c r="J392" i="145"/>
  <c r="I392" i="145"/>
  <c r="H392" i="145"/>
  <c r="G392" i="145"/>
  <c r="F392" i="145"/>
  <c r="E392" i="145"/>
  <c r="D392" i="145"/>
  <c r="C392" i="145"/>
  <c r="B392" i="145"/>
  <c r="J391" i="145"/>
  <c r="I391" i="145"/>
  <c r="H391" i="145"/>
  <c r="G391" i="145"/>
  <c r="F391" i="145"/>
  <c r="E391" i="145"/>
  <c r="D391" i="145"/>
  <c r="C391" i="145"/>
  <c r="B391" i="145"/>
  <c r="J390" i="145"/>
  <c r="I390" i="145"/>
  <c r="H390" i="145"/>
  <c r="G390" i="145"/>
  <c r="F390" i="145"/>
  <c r="E390" i="145"/>
  <c r="D390" i="145"/>
  <c r="C390" i="145"/>
  <c r="B390" i="145"/>
  <c r="J389" i="145"/>
  <c r="I389" i="145"/>
  <c r="H389" i="145"/>
  <c r="G389" i="145"/>
  <c r="F389" i="145"/>
  <c r="E389" i="145"/>
  <c r="D389" i="145"/>
  <c r="C389" i="145"/>
  <c r="B389" i="145"/>
  <c r="J388" i="145"/>
  <c r="I388" i="145"/>
  <c r="H388" i="145"/>
  <c r="G388" i="145"/>
  <c r="F388" i="145"/>
  <c r="E388" i="145"/>
  <c r="D388" i="145"/>
  <c r="C388" i="145"/>
  <c r="B388" i="145"/>
  <c r="J387" i="145"/>
  <c r="I387" i="145"/>
  <c r="H387" i="145"/>
  <c r="G387" i="145"/>
  <c r="F387" i="145"/>
  <c r="E387" i="145"/>
  <c r="D387" i="145"/>
  <c r="C387" i="145"/>
  <c r="B387" i="145"/>
  <c r="J386" i="145"/>
  <c r="I386" i="145"/>
  <c r="H386" i="145"/>
  <c r="G386" i="145"/>
  <c r="F386" i="145"/>
  <c r="E386" i="145"/>
  <c r="D386" i="145"/>
  <c r="C386" i="145"/>
  <c r="B386" i="145"/>
  <c r="J385" i="145"/>
  <c r="I385" i="145"/>
  <c r="H385" i="145"/>
  <c r="G385" i="145"/>
  <c r="F385" i="145"/>
  <c r="E385" i="145"/>
  <c r="D385" i="145"/>
  <c r="C385" i="145"/>
  <c r="B385" i="145"/>
  <c r="J384" i="145"/>
  <c r="I384" i="145"/>
  <c r="H384" i="145"/>
  <c r="G384" i="145"/>
  <c r="F384" i="145"/>
  <c r="E384" i="145"/>
  <c r="D384" i="145"/>
  <c r="C384" i="145"/>
  <c r="B384" i="145"/>
  <c r="J383" i="145"/>
  <c r="I383" i="145"/>
  <c r="H383" i="145"/>
  <c r="G383" i="145"/>
  <c r="F383" i="145"/>
  <c r="E383" i="145"/>
  <c r="D383" i="145"/>
  <c r="C383" i="145"/>
  <c r="B383" i="145"/>
  <c r="J382" i="145"/>
  <c r="I382" i="145"/>
  <c r="H382" i="145"/>
  <c r="G382" i="145"/>
  <c r="F382" i="145"/>
  <c r="E382" i="145"/>
  <c r="D382" i="145"/>
  <c r="C382" i="145"/>
  <c r="B382" i="145"/>
  <c r="J381" i="145"/>
  <c r="I381" i="145"/>
  <c r="H381" i="145"/>
  <c r="G381" i="145"/>
  <c r="F381" i="145"/>
  <c r="E381" i="145"/>
  <c r="D381" i="145"/>
  <c r="C381" i="145"/>
  <c r="B381" i="145"/>
  <c r="J380" i="145"/>
  <c r="I380" i="145"/>
  <c r="H380" i="145"/>
  <c r="G380" i="145"/>
  <c r="F380" i="145"/>
  <c r="E380" i="145"/>
  <c r="D380" i="145"/>
  <c r="C380" i="145"/>
  <c r="B380" i="145"/>
  <c r="J379" i="145"/>
  <c r="I379" i="145"/>
  <c r="H379" i="145"/>
  <c r="G379" i="145"/>
  <c r="F379" i="145"/>
  <c r="E379" i="145"/>
  <c r="D379" i="145"/>
  <c r="C379" i="145"/>
  <c r="B379" i="145"/>
  <c r="J378" i="145"/>
  <c r="I378" i="145"/>
  <c r="H378" i="145"/>
  <c r="G378" i="145"/>
  <c r="F378" i="145"/>
  <c r="E378" i="145"/>
  <c r="D378" i="145"/>
  <c r="C378" i="145"/>
  <c r="B378" i="145"/>
  <c r="J377" i="145"/>
  <c r="I377" i="145"/>
  <c r="H377" i="145"/>
  <c r="G377" i="145"/>
  <c r="F377" i="145"/>
  <c r="E377" i="145"/>
  <c r="D377" i="145"/>
  <c r="C377" i="145"/>
  <c r="B377" i="145"/>
  <c r="J376" i="145"/>
  <c r="I376" i="145"/>
  <c r="H376" i="145"/>
  <c r="G376" i="145"/>
  <c r="F376" i="145"/>
  <c r="E376" i="145"/>
  <c r="D376" i="145"/>
  <c r="C376" i="145"/>
  <c r="B376" i="145"/>
  <c r="J375" i="145"/>
  <c r="I375" i="145"/>
  <c r="H375" i="145"/>
  <c r="G375" i="145"/>
  <c r="F375" i="145"/>
  <c r="E375" i="145"/>
  <c r="D375" i="145"/>
  <c r="C375" i="145"/>
  <c r="B375" i="145"/>
  <c r="J374" i="145"/>
  <c r="I374" i="145"/>
  <c r="H374" i="145"/>
  <c r="G374" i="145"/>
  <c r="F374" i="145"/>
  <c r="E374" i="145"/>
  <c r="D374" i="145"/>
  <c r="C374" i="145"/>
  <c r="B374" i="145"/>
  <c r="J373" i="145"/>
  <c r="I373" i="145"/>
  <c r="H373" i="145"/>
  <c r="G373" i="145"/>
  <c r="F373" i="145"/>
  <c r="E373" i="145"/>
  <c r="D373" i="145"/>
  <c r="C373" i="145"/>
  <c r="B373" i="145"/>
  <c r="J372" i="145"/>
  <c r="I372" i="145"/>
  <c r="H372" i="145"/>
  <c r="G372" i="145"/>
  <c r="F372" i="145"/>
  <c r="E372" i="145"/>
  <c r="D372" i="145"/>
  <c r="C372" i="145"/>
  <c r="B372" i="145"/>
  <c r="J371" i="145"/>
  <c r="I371" i="145"/>
  <c r="H371" i="145"/>
  <c r="G371" i="145"/>
  <c r="F371" i="145"/>
  <c r="E371" i="145"/>
  <c r="D371" i="145"/>
  <c r="C371" i="145"/>
  <c r="B371" i="145"/>
  <c r="J370" i="145"/>
  <c r="I370" i="145"/>
  <c r="H370" i="145"/>
  <c r="G370" i="145"/>
  <c r="F370" i="145"/>
  <c r="E370" i="145"/>
  <c r="D370" i="145"/>
  <c r="C370" i="145"/>
  <c r="B370" i="145"/>
  <c r="J369" i="145"/>
  <c r="I369" i="145"/>
  <c r="H369" i="145"/>
  <c r="G369" i="145"/>
  <c r="F369" i="145"/>
  <c r="E369" i="145"/>
  <c r="D369" i="145"/>
  <c r="C369" i="145"/>
  <c r="B369" i="145"/>
  <c r="J368" i="145"/>
  <c r="I368" i="145"/>
  <c r="H368" i="145"/>
  <c r="G368" i="145"/>
  <c r="F368" i="145"/>
  <c r="E368" i="145"/>
  <c r="D368" i="145"/>
  <c r="C368" i="145"/>
  <c r="B368" i="145"/>
  <c r="J367" i="145"/>
  <c r="I367" i="145"/>
  <c r="H367" i="145"/>
  <c r="G367" i="145"/>
  <c r="F367" i="145"/>
  <c r="E367" i="145"/>
  <c r="D367" i="145"/>
  <c r="C367" i="145"/>
  <c r="B367" i="145"/>
  <c r="J366" i="145"/>
  <c r="I366" i="145"/>
  <c r="H366" i="145"/>
  <c r="G366" i="145"/>
  <c r="F366" i="145"/>
  <c r="E366" i="145"/>
  <c r="D366" i="145"/>
  <c r="C366" i="145"/>
  <c r="B366" i="145"/>
  <c r="J365" i="145"/>
  <c r="I365" i="145"/>
  <c r="H365" i="145"/>
  <c r="G365" i="145"/>
  <c r="F365" i="145"/>
  <c r="E365" i="145"/>
  <c r="D365" i="145"/>
  <c r="C365" i="145"/>
  <c r="B365" i="145"/>
  <c r="J364" i="145"/>
  <c r="I364" i="145"/>
  <c r="H364" i="145"/>
  <c r="G364" i="145"/>
  <c r="F364" i="145"/>
  <c r="E364" i="145"/>
  <c r="D364" i="145"/>
  <c r="C364" i="145"/>
  <c r="B364" i="145"/>
  <c r="J363" i="145"/>
  <c r="I363" i="145"/>
  <c r="H363" i="145"/>
  <c r="G363" i="145"/>
  <c r="F363" i="145"/>
  <c r="E363" i="145"/>
  <c r="D363" i="145"/>
  <c r="C363" i="145"/>
  <c r="B363" i="145"/>
  <c r="J362" i="145"/>
  <c r="I362" i="145"/>
  <c r="H362" i="145"/>
  <c r="G362" i="145"/>
  <c r="F362" i="145"/>
  <c r="E362" i="145"/>
  <c r="D362" i="145"/>
  <c r="C362" i="145"/>
  <c r="B362" i="145"/>
  <c r="J361" i="145"/>
  <c r="I361" i="145"/>
  <c r="H361" i="145"/>
  <c r="G361" i="145"/>
  <c r="F361" i="145"/>
  <c r="E361" i="145"/>
  <c r="D361" i="145"/>
  <c r="C361" i="145"/>
  <c r="B361" i="145"/>
  <c r="J360" i="145"/>
  <c r="I360" i="145"/>
  <c r="H360" i="145"/>
  <c r="G360" i="145"/>
  <c r="F360" i="145"/>
  <c r="E360" i="145"/>
  <c r="D360" i="145"/>
  <c r="C360" i="145"/>
  <c r="B360" i="145"/>
  <c r="J359" i="145"/>
  <c r="I359" i="145"/>
  <c r="H359" i="145"/>
  <c r="G359" i="145"/>
  <c r="F359" i="145"/>
  <c r="E359" i="145"/>
  <c r="D359" i="145"/>
  <c r="C359" i="145"/>
  <c r="B359" i="145"/>
  <c r="J358" i="145"/>
  <c r="I358" i="145"/>
  <c r="H358" i="145"/>
  <c r="G358" i="145"/>
  <c r="F358" i="145"/>
  <c r="E358" i="145"/>
  <c r="D358" i="145"/>
  <c r="C358" i="145"/>
  <c r="B358" i="145"/>
  <c r="J357" i="145"/>
  <c r="I357" i="145"/>
  <c r="H357" i="145"/>
  <c r="G357" i="145"/>
  <c r="F357" i="145"/>
  <c r="E357" i="145"/>
  <c r="D357" i="145"/>
  <c r="C357" i="145"/>
  <c r="B357" i="145"/>
  <c r="J356" i="145"/>
  <c r="I356" i="145"/>
  <c r="H356" i="145"/>
  <c r="G356" i="145"/>
  <c r="F356" i="145"/>
  <c r="E356" i="145"/>
  <c r="D356" i="145"/>
  <c r="C356" i="145"/>
  <c r="B356" i="145"/>
  <c r="J355" i="145"/>
  <c r="I355" i="145"/>
  <c r="H355" i="145"/>
  <c r="G355" i="145"/>
  <c r="F355" i="145"/>
  <c r="E355" i="145"/>
  <c r="D355" i="145"/>
  <c r="C355" i="145"/>
  <c r="B355" i="145"/>
  <c r="J354" i="145"/>
  <c r="I354" i="145"/>
  <c r="H354" i="145"/>
  <c r="G354" i="145"/>
  <c r="F354" i="145"/>
  <c r="E354" i="145"/>
  <c r="D354" i="145"/>
  <c r="C354" i="145"/>
  <c r="B354" i="145"/>
  <c r="J353" i="145"/>
  <c r="I353" i="145"/>
  <c r="H353" i="145"/>
  <c r="G353" i="145"/>
  <c r="F353" i="145"/>
  <c r="E353" i="145"/>
  <c r="D353" i="145"/>
  <c r="C353" i="145"/>
  <c r="B353" i="145"/>
  <c r="J352" i="145"/>
  <c r="I352" i="145"/>
  <c r="H352" i="145"/>
  <c r="G352" i="145"/>
  <c r="F352" i="145"/>
  <c r="E352" i="145"/>
  <c r="D352" i="145"/>
  <c r="C352" i="145"/>
  <c r="B352" i="145"/>
  <c r="J351" i="145"/>
  <c r="I351" i="145"/>
  <c r="H351" i="145"/>
  <c r="G351" i="145"/>
  <c r="F351" i="145"/>
  <c r="E351" i="145"/>
  <c r="D351" i="145"/>
  <c r="C351" i="145"/>
  <c r="B351" i="145"/>
  <c r="J350" i="145"/>
  <c r="I350" i="145"/>
  <c r="H350" i="145"/>
  <c r="G350" i="145"/>
  <c r="F350" i="145"/>
  <c r="E350" i="145"/>
  <c r="D350" i="145"/>
  <c r="C350" i="145"/>
  <c r="B350" i="145"/>
  <c r="J349" i="145"/>
  <c r="I349" i="145"/>
  <c r="H349" i="145"/>
  <c r="G349" i="145"/>
  <c r="F349" i="145"/>
  <c r="E349" i="145"/>
  <c r="D349" i="145"/>
  <c r="C349" i="145"/>
  <c r="B349" i="145"/>
  <c r="J348" i="145"/>
  <c r="I348" i="145"/>
  <c r="H348" i="145"/>
  <c r="G348" i="145"/>
  <c r="F348" i="145"/>
  <c r="E348" i="145"/>
  <c r="D348" i="145"/>
  <c r="C348" i="145"/>
  <c r="B348" i="145"/>
  <c r="J347" i="145"/>
  <c r="I347" i="145"/>
  <c r="H347" i="145"/>
  <c r="G347" i="145"/>
  <c r="F347" i="145"/>
  <c r="E347" i="145"/>
  <c r="D347" i="145"/>
  <c r="C347" i="145"/>
  <c r="B347" i="145"/>
  <c r="J346" i="145"/>
  <c r="I346" i="145"/>
  <c r="H346" i="145"/>
  <c r="G346" i="145"/>
  <c r="F346" i="145"/>
  <c r="E346" i="145"/>
  <c r="D346" i="145"/>
  <c r="C346" i="145"/>
  <c r="B346" i="145"/>
  <c r="J345" i="145"/>
  <c r="I345" i="145"/>
  <c r="H345" i="145"/>
  <c r="G345" i="145"/>
  <c r="F345" i="145"/>
  <c r="E345" i="145"/>
  <c r="D345" i="145"/>
  <c r="C345" i="145"/>
  <c r="B345" i="145"/>
  <c r="J344" i="145"/>
  <c r="I344" i="145"/>
  <c r="H344" i="145"/>
  <c r="G344" i="145"/>
  <c r="F344" i="145"/>
  <c r="E344" i="145"/>
  <c r="D344" i="145"/>
  <c r="C344" i="145"/>
  <c r="B344" i="145"/>
  <c r="J343" i="145"/>
  <c r="I343" i="145"/>
  <c r="H343" i="145"/>
  <c r="G343" i="145"/>
  <c r="F343" i="145"/>
  <c r="E343" i="145"/>
  <c r="D343" i="145"/>
  <c r="C343" i="145"/>
  <c r="B343" i="145"/>
  <c r="J342" i="145"/>
  <c r="I342" i="145"/>
  <c r="H342" i="145"/>
  <c r="G342" i="145"/>
  <c r="F342" i="145"/>
  <c r="E342" i="145"/>
  <c r="D342" i="145"/>
  <c r="C342" i="145"/>
  <c r="B342" i="145"/>
  <c r="J341" i="145"/>
  <c r="I341" i="145"/>
  <c r="H341" i="145"/>
  <c r="G341" i="145"/>
  <c r="F341" i="145"/>
  <c r="E341" i="145"/>
  <c r="D341" i="145"/>
  <c r="C341" i="145"/>
  <c r="B341" i="145"/>
  <c r="J340" i="145"/>
  <c r="I340" i="145"/>
  <c r="H340" i="145"/>
  <c r="G340" i="145"/>
  <c r="F340" i="145"/>
  <c r="E340" i="145"/>
  <c r="D340" i="145"/>
  <c r="C340" i="145"/>
  <c r="B340" i="145"/>
  <c r="J339" i="145"/>
  <c r="I339" i="145"/>
  <c r="H339" i="145"/>
  <c r="G339" i="145"/>
  <c r="F339" i="145"/>
  <c r="E339" i="145"/>
  <c r="D339" i="145"/>
  <c r="C339" i="145"/>
  <c r="B339" i="145"/>
  <c r="J338" i="145"/>
  <c r="I338" i="145"/>
  <c r="H338" i="145"/>
  <c r="G338" i="145"/>
  <c r="F338" i="145"/>
  <c r="E338" i="145"/>
  <c r="D338" i="145"/>
  <c r="C338" i="145"/>
  <c r="B338" i="145"/>
  <c r="J337" i="145"/>
  <c r="I337" i="145"/>
  <c r="H337" i="145"/>
  <c r="G337" i="145"/>
  <c r="F337" i="145"/>
  <c r="E337" i="145"/>
  <c r="D337" i="145"/>
  <c r="C337" i="145"/>
  <c r="B337" i="145"/>
  <c r="J336" i="145"/>
  <c r="I336" i="145"/>
  <c r="H336" i="145"/>
  <c r="G336" i="145"/>
  <c r="F336" i="145"/>
  <c r="E336" i="145"/>
  <c r="D336" i="145"/>
  <c r="C336" i="145"/>
  <c r="B336" i="145"/>
  <c r="J335" i="145"/>
  <c r="I335" i="145"/>
  <c r="H335" i="145"/>
  <c r="G335" i="145"/>
  <c r="F335" i="145"/>
  <c r="E335" i="145"/>
  <c r="D335" i="145"/>
  <c r="C335" i="145"/>
  <c r="B335" i="145"/>
  <c r="J334" i="145"/>
  <c r="I334" i="145"/>
  <c r="H334" i="145"/>
  <c r="G334" i="145"/>
  <c r="F334" i="145"/>
  <c r="E334" i="145"/>
  <c r="D334" i="145"/>
  <c r="C334" i="145"/>
  <c r="B334" i="145"/>
  <c r="J333" i="145"/>
  <c r="I333" i="145"/>
  <c r="H333" i="145"/>
  <c r="G333" i="145"/>
  <c r="F333" i="145"/>
  <c r="E333" i="145"/>
  <c r="D333" i="145"/>
  <c r="C333" i="145"/>
  <c r="B333" i="145"/>
  <c r="J332" i="145"/>
  <c r="I332" i="145"/>
  <c r="H332" i="145"/>
  <c r="G332" i="145"/>
  <c r="F332" i="145"/>
  <c r="E332" i="145"/>
  <c r="D332" i="145"/>
  <c r="C332" i="145"/>
  <c r="B332" i="145"/>
  <c r="J331" i="145"/>
  <c r="I331" i="145"/>
  <c r="H331" i="145"/>
  <c r="G331" i="145"/>
  <c r="F331" i="145"/>
  <c r="E331" i="145"/>
  <c r="D331" i="145"/>
  <c r="C331" i="145"/>
  <c r="B331" i="145"/>
  <c r="J330" i="145"/>
  <c r="I330" i="145"/>
  <c r="H330" i="145"/>
  <c r="G330" i="145"/>
  <c r="F330" i="145"/>
  <c r="E330" i="145"/>
  <c r="D330" i="145"/>
  <c r="C330" i="145"/>
  <c r="B330" i="145"/>
  <c r="J329" i="145"/>
  <c r="I329" i="145"/>
  <c r="H329" i="145"/>
  <c r="G329" i="145"/>
  <c r="F329" i="145"/>
  <c r="E329" i="145"/>
  <c r="D329" i="145"/>
  <c r="C329" i="145"/>
  <c r="B329" i="145"/>
  <c r="J328" i="145"/>
  <c r="I328" i="145"/>
  <c r="H328" i="145"/>
  <c r="G328" i="145"/>
  <c r="F328" i="145"/>
  <c r="E328" i="145"/>
  <c r="D328" i="145"/>
  <c r="C328" i="145"/>
  <c r="B328" i="145"/>
  <c r="J327" i="145"/>
  <c r="I327" i="145"/>
  <c r="H327" i="145"/>
  <c r="G327" i="145"/>
  <c r="F327" i="145"/>
  <c r="E327" i="145"/>
  <c r="D327" i="145"/>
  <c r="C327" i="145"/>
  <c r="B327" i="145"/>
  <c r="J326" i="145"/>
  <c r="I326" i="145"/>
  <c r="H326" i="145"/>
  <c r="G326" i="145"/>
  <c r="F326" i="145"/>
  <c r="E326" i="145"/>
  <c r="D326" i="145"/>
  <c r="C326" i="145"/>
  <c r="B326" i="145"/>
  <c r="J325" i="145"/>
  <c r="I325" i="145"/>
  <c r="H325" i="145"/>
  <c r="G325" i="145"/>
  <c r="F325" i="145"/>
  <c r="E325" i="145"/>
  <c r="D325" i="145"/>
  <c r="C325" i="145"/>
  <c r="B325" i="145"/>
  <c r="J324" i="145"/>
  <c r="I324" i="145"/>
  <c r="H324" i="145"/>
  <c r="G324" i="145"/>
  <c r="F324" i="145"/>
  <c r="E324" i="145"/>
  <c r="D324" i="145"/>
  <c r="C324" i="145"/>
  <c r="B324" i="145"/>
  <c r="J323" i="145"/>
  <c r="I323" i="145"/>
  <c r="H323" i="145"/>
  <c r="G323" i="145"/>
  <c r="F323" i="145"/>
  <c r="E323" i="145"/>
  <c r="D323" i="145"/>
  <c r="C323" i="145"/>
  <c r="B323" i="145"/>
  <c r="J322" i="145"/>
  <c r="I322" i="145"/>
  <c r="H322" i="145"/>
  <c r="G322" i="145"/>
  <c r="F322" i="145"/>
  <c r="E322" i="145"/>
  <c r="D322" i="145"/>
  <c r="C322" i="145"/>
  <c r="B322" i="145"/>
  <c r="J321" i="145"/>
  <c r="I321" i="145"/>
  <c r="H321" i="145"/>
  <c r="G321" i="145"/>
  <c r="F321" i="145"/>
  <c r="E321" i="145"/>
  <c r="D321" i="145"/>
  <c r="C321" i="145"/>
  <c r="B321" i="145"/>
  <c r="J320" i="145"/>
  <c r="I320" i="145"/>
  <c r="H320" i="145"/>
  <c r="G320" i="145"/>
  <c r="F320" i="145"/>
  <c r="E320" i="145"/>
  <c r="D320" i="145"/>
  <c r="C320" i="145"/>
  <c r="B320" i="145"/>
  <c r="J319" i="145"/>
  <c r="I319" i="145"/>
  <c r="H319" i="145"/>
  <c r="G319" i="145"/>
  <c r="F319" i="145"/>
  <c r="E319" i="145"/>
  <c r="D319" i="145"/>
  <c r="C319" i="145"/>
  <c r="B319" i="145"/>
  <c r="J318" i="145"/>
  <c r="I318" i="145"/>
  <c r="H318" i="145"/>
  <c r="G318" i="145"/>
  <c r="F318" i="145"/>
  <c r="E318" i="145"/>
  <c r="D318" i="145"/>
  <c r="C318" i="145"/>
  <c r="B318" i="145"/>
  <c r="J317" i="145"/>
  <c r="I317" i="145"/>
  <c r="H317" i="145"/>
  <c r="G317" i="145"/>
  <c r="F317" i="145"/>
  <c r="E317" i="145"/>
  <c r="D317" i="145"/>
  <c r="C317" i="145"/>
  <c r="B317" i="145"/>
  <c r="J316" i="145"/>
  <c r="I316" i="145"/>
  <c r="H316" i="145"/>
  <c r="G316" i="145"/>
  <c r="F316" i="145"/>
  <c r="E316" i="145"/>
  <c r="D316" i="145"/>
  <c r="C316" i="145"/>
  <c r="B316" i="145"/>
  <c r="J315" i="145"/>
  <c r="I315" i="145"/>
  <c r="H315" i="145"/>
  <c r="G315" i="145"/>
  <c r="F315" i="145"/>
  <c r="E315" i="145"/>
  <c r="D315" i="145"/>
  <c r="C315" i="145"/>
  <c r="B315" i="145"/>
  <c r="J314" i="145"/>
  <c r="I314" i="145"/>
  <c r="H314" i="145"/>
  <c r="G314" i="145"/>
  <c r="F314" i="145"/>
  <c r="E314" i="145"/>
  <c r="D314" i="145"/>
  <c r="C314" i="145"/>
  <c r="B314" i="145"/>
  <c r="J313" i="145"/>
  <c r="I313" i="145"/>
  <c r="H313" i="145"/>
  <c r="G313" i="145"/>
  <c r="F313" i="145"/>
  <c r="E313" i="145"/>
  <c r="D313" i="145"/>
  <c r="C313" i="145"/>
  <c r="B313" i="145"/>
  <c r="J312" i="145"/>
  <c r="I312" i="145"/>
  <c r="H312" i="145"/>
  <c r="G312" i="145"/>
  <c r="F312" i="145"/>
  <c r="E312" i="145"/>
  <c r="D312" i="145"/>
  <c r="C312" i="145"/>
  <c r="B312" i="145"/>
  <c r="J311" i="145"/>
  <c r="I311" i="145"/>
  <c r="H311" i="145"/>
  <c r="G311" i="145"/>
  <c r="F311" i="145"/>
  <c r="E311" i="145"/>
  <c r="D311" i="145"/>
  <c r="C311" i="145"/>
  <c r="B311" i="145"/>
  <c r="J310" i="145"/>
  <c r="I310" i="145"/>
  <c r="H310" i="145"/>
  <c r="G310" i="145"/>
  <c r="F310" i="145"/>
  <c r="E310" i="145"/>
  <c r="D310" i="145"/>
  <c r="C310" i="145"/>
  <c r="B310" i="145"/>
  <c r="J309" i="145"/>
  <c r="I309" i="145"/>
  <c r="H309" i="145"/>
  <c r="G309" i="145"/>
  <c r="F309" i="145"/>
  <c r="E309" i="145"/>
  <c r="D309" i="145"/>
  <c r="C309" i="145"/>
  <c r="B309" i="145"/>
  <c r="J308" i="145"/>
  <c r="I308" i="145"/>
  <c r="H308" i="145"/>
  <c r="G308" i="145"/>
  <c r="F308" i="145"/>
  <c r="E308" i="145"/>
  <c r="D308" i="145"/>
  <c r="C308" i="145"/>
  <c r="B308" i="145"/>
  <c r="J307" i="145"/>
  <c r="I307" i="145"/>
  <c r="H307" i="145"/>
  <c r="G307" i="145"/>
  <c r="F307" i="145"/>
  <c r="E307" i="145"/>
  <c r="D307" i="145"/>
  <c r="C307" i="145"/>
  <c r="B307" i="145"/>
  <c r="J306" i="145"/>
  <c r="I306" i="145"/>
  <c r="H306" i="145"/>
  <c r="G306" i="145"/>
  <c r="F306" i="145"/>
  <c r="E306" i="145"/>
  <c r="D306" i="145"/>
  <c r="C306" i="145"/>
  <c r="B306" i="145"/>
  <c r="J305" i="145"/>
  <c r="I305" i="145"/>
  <c r="H305" i="145"/>
  <c r="G305" i="145"/>
  <c r="F305" i="145"/>
  <c r="E305" i="145"/>
  <c r="D305" i="145"/>
  <c r="C305" i="145"/>
  <c r="B305" i="145"/>
  <c r="J304" i="145"/>
  <c r="I304" i="145"/>
  <c r="H304" i="145"/>
  <c r="G304" i="145"/>
  <c r="F304" i="145"/>
  <c r="E304" i="145"/>
  <c r="D304" i="145"/>
  <c r="C304" i="145"/>
  <c r="B304" i="145"/>
  <c r="J303" i="145"/>
  <c r="I303" i="145"/>
  <c r="H303" i="145"/>
  <c r="G303" i="145"/>
  <c r="F303" i="145"/>
  <c r="E303" i="145"/>
  <c r="D303" i="145"/>
  <c r="C303" i="145"/>
  <c r="B303" i="145"/>
  <c r="J302" i="145"/>
  <c r="I302" i="145"/>
  <c r="H302" i="145"/>
  <c r="G302" i="145"/>
  <c r="F302" i="145"/>
  <c r="E302" i="145"/>
  <c r="D302" i="145"/>
  <c r="C302" i="145"/>
  <c r="B302" i="145"/>
  <c r="J301" i="145"/>
  <c r="I301" i="145"/>
  <c r="H301" i="145"/>
  <c r="G301" i="145"/>
  <c r="F301" i="145"/>
  <c r="E301" i="145"/>
  <c r="D301" i="145"/>
  <c r="C301" i="145"/>
  <c r="B301" i="145"/>
  <c r="J300" i="145"/>
  <c r="I300" i="145"/>
  <c r="H300" i="145"/>
  <c r="G300" i="145"/>
  <c r="F300" i="145"/>
  <c r="E300" i="145"/>
  <c r="D300" i="145"/>
  <c r="C300" i="145"/>
  <c r="B300" i="145"/>
  <c r="J299" i="145"/>
  <c r="I299" i="145"/>
  <c r="H299" i="145"/>
  <c r="G299" i="145"/>
  <c r="F299" i="145"/>
  <c r="E299" i="145"/>
  <c r="D299" i="145"/>
  <c r="C299" i="145"/>
  <c r="B299" i="145"/>
  <c r="J298" i="145"/>
  <c r="I298" i="145"/>
  <c r="H298" i="145"/>
  <c r="G298" i="145"/>
  <c r="F298" i="145"/>
  <c r="E298" i="145"/>
  <c r="D298" i="145"/>
  <c r="C298" i="145"/>
  <c r="B298" i="145"/>
  <c r="J297" i="145"/>
  <c r="I297" i="145"/>
  <c r="H297" i="145"/>
  <c r="G297" i="145"/>
  <c r="F297" i="145"/>
  <c r="E297" i="145"/>
  <c r="D297" i="145"/>
  <c r="C297" i="145"/>
  <c r="B297" i="145"/>
  <c r="J296" i="145"/>
  <c r="I296" i="145"/>
  <c r="H296" i="145"/>
  <c r="G296" i="145"/>
  <c r="F296" i="145"/>
  <c r="E296" i="145"/>
  <c r="D296" i="145"/>
  <c r="C296" i="145"/>
  <c r="B296" i="145"/>
  <c r="J295" i="145"/>
  <c r="I295" i="145"/>
  <c r="H295" i="145"/>
  <c r="G295" i="145"/>
  <c r="F295" i="145"/>
  <c r="E295" i="145"/>
  <c r="D295" i="145"/>
  <c r="C295" i="145"/>
  <c r="B295" i="145"/>
  <c r="J294" i="145"/>
  <c r="I294" i="145"/>
  <c r="H294" i="145"/>
  <c r="G294" i="145"/>
  <c r="F294" i="145"/>
  <c r="E294" i="145"/>
  <c r="D294" i="145"/>
  <c r="C294" i="145"/>
  <c r="B294" i="145"/>
  <c r="J293" i="145"/>
  <c r="I293" i="145"/>
  <c r="H293" i="145"/>
  <c r="G293" i="145"/>
  <c r="F293" i="145"/>
  <c r="E293" i="145"/>
  <c r="D293" i="145"/>
  <c r="C293" i="145"/>
  <c r="B293" i="145"/>
  <c r="J292" i="145"/>
  <c r="I292" i="145"/>
  <c r="H292" i="145"/>
  <c r="G292" i="145"/>
  <c r="F292" i="145"/>
  <c r="E292" i="145"/>
  <c r="D292" i="145"/>
  <c r="C292" i="145"/>
  <c r="B292" i="145"/>
  <c r="J291" i="145"/>
  <c r="I291" i="145"/>
  <c r="H291" i="145"/>
  <c r="G291" i="145"/>
  <c r="F291" i="145"/>
  <c r="E291" i="145"/>
  <c r="D291" i="145"/>
  <c r="C291" i="145"/>
  <c r="B291" i="145"/>
  <c r="J290" i="145"/>
  <c r="I290" i="145"/>
  <c r="H290" i="145"/>
  <c r="G290" i="145"/>
  <c r="F290" i="145"/>
  <c r="E290" i="145"/>
  <c r="D290" i="145"/>
  <c r="C290" i="145"/>
  <c r="B290" i="145"/>
  <c r="J289" i="145"/>
  <c r="I289" i="145"/>
  <c r="H289" i="145"/>
  <c r="G289" i="145"/>
  <c r="F289" i="145"/>
  <c r="E289" i="145"/>
  <c r="D289" i="145"/>
  <c r="C289" i="145"/>
  <c r="B289" i="145"/>
  <c r="J288" i="145"/>
  <c r="I288" i="145"/>
  <c r="H288" i="145"/>
  <c r="G288" i="145"/>
  <c r="F288" i="145"/>
  <c r="E288" i="145"/>
  <c r="D288" i="145"/>
  <c r="C288" i="145"/>
  <c r="B288" i="145"/>
  <c r="J287" i="145"/>
  <c r="I287" i="145"/>
  <c r="H287" i="145"/>
  <c r="G287" i="145"/>
  <c r="F287" i="145"/>
  <c r="E287" i="145"/>
  <c r="D287" i="145"/>
  <c r="C287" i="145"/>
  <c r="B287" i="145"/>
  <c r="J286" i="145"/>
  <c r="I286" i="145"/>
  <c r="H286" i="145"/>
  <c r="G286" i="145"/>
  <c r="F286" i="145"/>
  <c r="E286" i="145"/>
  <c r="D286" i="145"/>
  <c r="C286" i="145"/>
  <c r="B286" i="145"/>
  <c r="J285" i="145"/>
  <c r="I285" i="145"/>
  <c r="H285" i="145"/>
  <c r="G285" i="145"/>
  <c r="F285" i="145"/>
  <c r="E285" i="145"/>
  <c r="D285" i="145"/>
  <c r="C285" i="145"/>
  <c r="B285" i="145"/>
  <c r="J284" i="145"/>
  <c r="I284" i="145"/>
  <c r="H284" i="145"/>
  <c r="G284" i="145"/>
  <c r="F284" i="145"/>
  <c r="E284" i="145"/>
  <c r="D284" i="145"/>
  <c r="C284" i="145"/>
  <c r="B284" i="145"/>
  <c r="J283" i="145"/>
  <c r="I283" i="145"/>
  <c r="H283" i="145"/>
  <c r="G283" i="145"/>
  <c r="F283" i="145"/>
  <c r="E283" i="145"/>
  <c r="D283" i="145"/>
  <c r="C283" i="145"/>
  <c r="B283" i="145"/>
  <c r="J282" i="145"/>
  <c r="I282" i="145"/>
  <c r="H282" i="145"/>
  <c r="G282" i="145"/>
  <c r="F282" i="145"/>
  <c r="E282" i="145"/>
  <c r="D282" i="145"/>
  <c r="C282" i="145"/>
  <c r="B282" i="145"/>
  <c r="J281" i="145"/>
  <c r="I281" i="145"/>
  <c r="H281" i="145"/>
  <c r="G281" i="145"/>
  <c r="F281" i="145"/>
  <c r="E281" i="145"/>
  <c r="D281" i="145"/>
  <c r="C281" i="145"/>
  <c r="B281" i="145"/>
  <c r="J280" i="145"/>
  <c r="I280" i="145"/>
  <c r="H280" i="145"/>
  <c r="G280" i="145"/>
  <c r="F280" i="145"/>
  <c r="E280" i="145"/>
  <c r="D280" i="145"/>
  <c r="C280" i="145"/>
  <c r="B280" i="145"/>
  <c r="J279" i="145"/>
  <c r="I279" i="145"/>
  <c r="H279" i="145"/>
  <c r="G279" i="145"/>
  <c r="F279" i="145"/>
  <c r="E279" i="145"/>
  <c r="D279" i="145"/>
  <c r="C279" i="145"/>
  <c r="B279" i="145"/>
  <c r="J278" i="145"/>
  <c r="I278" i="145"/>
  <c r="H278" i="145"/>
  <c r="G278" i="145"/>
  <c r="F278" i="145"/>
  <c r="E278" i="145"/>
  <c r="D278" i="145"/>
  <c r="C278" i="145"/>
  <c r="B278" i="145"/>
  <c r="J277" i="145"/>
  <c r="I277" i="145"/>
  <c r="H277" i="145"/>
  <c r="G277" i="145"/>
  <c r="F277" i="145"/>
  <c r="E277" i="145"/>
  <c r="D277" i="145"/>
  <c r="C277" i="145"/>
  <c r="B277" i="145"/>
  <c r="J276" i="145"/>
  <c r="I276" i="145"/>
  <c r="H276" i="145"/>
  <c r="G276" i="145"/>
  <c r="F276" i="145"/>
  <c r="E276" i="145"/>
  <c r="D276" i="145"/>
  <c r="C276" i="145"/>
  <c r="B276" i="145"/>
  <c r="J275" i="145"/>
  <c r="I275" i="145"/>
  <c r="H275" i="145"/>
  <c r="G275" i="145"/>
  <c r="F275" i="145"/>
  <c r="E275" i="145"/>
  <c r="D275" i="145"/>
  <c r="C275" i="145"/>
  <c r="B275" i="145"/>
  <c r="J274" i="145"/>
  <c r="I274" i="145"/>
  <c r="H274" i="145"/>
  <c r="G274" i="145"/>
  <c r="F274" i="145"/>
  <c r="E274" i="145"/>
  <c r="D274" i="145"/>
  <c r="C274" i="145"/>
  <c r="B274" i="145"/>
  <c r="J273" i="145"/>
  <c r="I273" i="145"/>
  <c r="H273" i="145"/>
  <c r="G273" i="145"/>
  <c r="F273" i="145"/>
  <c r="E273" i="145"/>
  <c r="D273" i="145"/>
  <c r="C273" i="145"/>
  <c r="B273" i="145"/>
  <c r="J272" i="145"/>
  <c r="I272" i="145"/>
  <c r="H272" i="145"/>
  <c r="G272" i="145"/>
  <c r="F272" i="145"/>
  <c r="E272" i="145"/>
  <c r="D272" i="145"/>
  <c r="C272" i="145"/>
  <c r="B272" i="145"/>
  <c r="J271" i="145"/>
  <c r="I271" i="145"/>
  <c r="H271" i="145"/>
  <c r="G271" i="145"/>
  <c r="F271" i="145"/>
  <c r="E271" i="145"/>
  <c r="D271" i="145"/>
  <c r="C271" i="145"/>
  <c r="B271" i="145"/>
  <c r="J270" i="145"/>
  <c r="I270" i="145"/>
  <c r="H270" i="145"/>
  <c r="G270" i="145"/>
  <c r="F270" i="145"/>
  <c r="E270" i="145"/>
  <c r="D270" i="145"/>
  <c r="C270" i="145"/>
  <c r="B270" i="145"/>
  <c r="J269" i="145"/>
  <c r="I269" i="145"/>
  <c r="H269" i="145"/>
  <c r="G269" i="145"/>
  <c r="F269" i="145"/>
  <c r="E269" i="145"/>
  <c r="D269" i="145"/>
  <c r="C269" i="145"/>
  <c r="B269" i="145"/>
  <c r="J268" i="145"/>
  <c r="I268" i="145"/>
  <c r="H268" i="145"/>
  <c r="G268" i="145"/>
  <c r="F268" i="145"/>
  <c r="E268" i="145"/>
  <c r="D268" i="145"/>
  <c r="C268" i="145"/>
  <c r="B268" i="145"/>
  <c r="J267" i="145"/>
  <c r="I267" i="145"/>
  <c r="H267" i="145"/>
  <c r="G267" i="145"/>
  <c r="F267" i="145"/>
  <c r="E267" i="145"/>
  <c r="D267" i="145"/>
  <c r="C267" i="145"/>
  <c r="B267" i="145"/>
  <c r="J266" i="145"/>
  <c r="I266" i="145"/>
  <c r="H266" i="145"/>
  <c r="G266" i="145"/>
  <c r="F266" i="145"/>
  <c r="E266" i="145"/>
  <c r="D266" i="145"/>
  <c r="C266" i="145"/>
  <c r="B266" i="145"/>
  <c r="J265" i="145"/>
  <c r="I265" i="145"/>
  <c r="H265" i="145"/>
  <c r="G265" i="145"/>
  <c r="F265" i="145"/>
  <c r="E265" i="145"/>
  <c r="D265" i="145"/>
  <c r="C265" i="145"/>
  <c r="B265" i="145"/>
  <c r="J264" i="145"/>
  <c r="I264" i="145"/>
  <c r="H264" i="145"/>
  <c r="G264" i="145"/>
  <c r="F264" i="145"/>
  <c r="E264" i="145"/>
  <c r="D264" i="145"/>
  <c r="C264" i="145"/>
  <c r="B264" i="145"/>
  <c r="J263" i="145"/>
  <c r="I263" i="145"/>
  <c r="H263" i="145"/>
  <c r="G263" i="145"/>
  <c r="F263" i="145"/>
  <c r="E263" i="145"/>
  <c r="D263" i="145"/>
  <c r="C263" i="145"/>
  <c r="B263" i="145"/>
  <c r="J262" i="145"/>
  <c r="I262" i="145"/>
  <c r="H262" i="145"/>
  <c r="G262" i="145"/>
  <c r="F262" i="145"/>
  <c r="E262" i="145"/>
  <c r="D262" i="145"/>
  <c r="C262" i="145"/>
  <c r="B262" i="145"/>
  <c r="J261" i="145"/>
  <c r="I261" i="145"/>
  <c r="H261" i="145"/>
  <c r="G261" i="145"/>
  <c r="F261" i="145"/>
  <c r="E261" i="145"/>
  <c r="D261" i="145"/>
  <c r="C261" i="145"/>
  <c r="B261" i="145"/>
  <c r="J260" i="145"/>
  <c r="I260" i="145"/>
  <c r="H260" i="145"/>
  <c r="G260" i="145"/>
  <c r="F260" i="145"/>
  <c r="E260" i="145"/>
  <c r="D260" i="145"/>
  <c r="C260" i="145"/>
  <c r="B260" i="145"/>
  <c r="J259" i="145"/>
  <c r="I259" i="145"/>
  <c r="H259" i="145"/>
  <c r="G259" i="145"/>
  <c r="F259" i="145"/>
  <c r="E259" i="145"/>
  <c r="D259" i="145"/>
  <c r="C259" i="145"/>
  <c r="B259" i="145"/>
  <c r="J258" i="145"/>
  <c r="I258" i="145"/>
  <c r="H258" i="145"/>
  <c r="G258" i="145"/>
  <c r="F258" i="145"/>
  <c r="E258" i="145"/>
  <c r="D258" i="145"/>
  <c r="C258" i="145"/>
  <c r="B258" i="145"/>
  <c r="J257" i="145"/>
  <c r="I257" i="145"/>
  <c r="H257" i="145"/>
  <c r="G257" i="145"/>
  <c r="F257" i="145"/>
  <c r="E257" i="145"/>
  <c r="D257" i="145"/>
  <c r="C257" i="145"/>
  <c r="B257" i="145"/>
  <c r="J256" i="145"/>
  <c r="I256" i="145"/>
  <c r="H256" i="145"/>
  <c r="G256" i="145"/>
  <c r="F256" i="145"/>
  <c r="E256" i="145"/>
  <c r="D256" i="145"/>
  <c r="C256" i="145"/>
  <c r="B256" i="145"/>
  <c r="J255" i="145"/>
  <c r="I255" i="145"/>
  <c r="H255" i="145"/>
  <c r="G255" i="145"/>
  <c r="F255" i="145"/>
  <c r="E255" i="145"/>
  <c r="D255" i="145"/>
  <c r="C255" i="145"/>
  <c r="B255" i="145"/>
  <c r="J254" i="145"/>
  <c r="I254" i="145"/>
  <c r="H254" i="145"/>
  <c r="G254" i="145"/>
  <c r="F254" i="145"/>
  <c r="E254" i="145"/>
  <c r="D254" i="145"/>
  <c r="C254" i="145"/>
  <c r="B254" i="145"/>
  <c r="J253" i="145"/>
  <c r="I253" i="145"/>
  <c r="H253" i="145"/>
  <c r="G253" i="145"/>
  <c r="F253" i="145"/>
  <c r="E253" i="145"/>
  <c r="D253" i="145"/>
  <c r="C253" i="145"/>
  <c r="B253" i="145"/>
  <c r="J252" i="145"/>
  <c r="I252" i="145"/>
  <c r="H252" i="145"/>
  <c r="G252" i="145"/>
  <c r="F252" i="145"/>
  <c r="E252" i="145"/>
  <c r="D252" i="145"/>
  <c r="C252" i="145"/>
  <c r="B252" i="145"/>
  <c r="J251" i="145"/>
  <c r="I251" i="145"/>
  <c r="H251" i="145"/>
  <c r="G251" i="145"/>
  <c r="F251" i="145"/>
  <c r="E251" i="145"/>
  <c r="D251" i="145"/>
  <c r="C251" i="145"/>
  <c r="B251" i="145"/>
  <c r="J250" i="145"/>
  <c r="I250" i="145"/>
  <c r="H250" i="145"/>
  <c r="G250" i="145"/>
  <c r="F250" i="145"/>
  <c r="E250" i="145"/>
  <c r="D250" i="145"/>
  <c r="C250" i="145"/>
  <c r="B250" i="145"/>
  <c r="J249" i="145"/>
  <c r="I249" i="145"/>
  <c r="H249" i="145"/>
  <c r="G249" i="145"/>
  <c r="F249" i="145"/>
  <c r="E249" i="145"/>
  <c r="D249" i="145"/>
  <c r="C249" i="145"/>
  <c r="B249" i="145"/>
  <c r="J248" i="145"/>
  <c r="I248" i="145"/>
  <c r="H248" i="145"/>
  <c r="G248" i="145"/>
  <c r="F248" i="145"/>
  <c r="E248" i="145"/>
  <c r="D248" i="145"/>
  <c r="C248" i="145"/>
  <c r="B248" i="145"/>
  <c r="J247" i="145"/>
  <c r="I247" i="145"/>
  <c r="H247" i="145"/>
  <c r="G247" i="145"/>
  <c r="F247" i="145"/>
  <c r="E247" i="145"/>
  <c r="D247" i="145"/>
  <c r="C247" i="145"/>
  <c r="B247" i="145"/>
  <c r="J246" i="145"/>
  <c r="I246" i="145"/>
  <c r="H246" i="145"/>
  <c r="G246" i="145"/>
  <c r="F246" i="145"/>
  <c r="E246" i="145"/>
  <c r="D246" i="145"/>
  <c r="C246" i="145"/>
  <c r="B246" i="145"/>
  <c r="J245" i="145"/>
  <c r="I245" i="145"/>
  <c r="H245" i="145"/>
  <c r="G245" i="145"/>
  <c r="F245" i="145"/>
  <c r="E245" i="145"/>
  <c r="D245" i="145"/>
  <c r="C245" i="145"/>
  <c r="B245" i="145"/>
  <c r="J244" i="145"/>
  <c r="I244" i="145"/>
  <c r="H244" i="145"/>
  <c r="G244" i="145"/>
  <c r="F244" i="145"/>
  <c r="E244" i="145"/>
  <c r="D244" i="145"/>
  <c r="C244" i="145"/>
  <c r="B244" i="145"/>
  <c r="J243" i="145"/>
  <c r="I243" i="145"/>
  <c r="H243" i="145"/>
  <c r="G243" i="145"/>
  <c r="F243" i="145"/>
  <c r="E243" i="145"/>
  <c r="D243" i="145"/>
  <c r="C243" i="145"/>
  <c r="B243" i="145"/>
  <c r="J242" i="145"/>
  <c r="I242" i="145"/>
  <c r="H242" i="145"/>
  <c r="G242" i="145"/>
  <c r="F242" i="145"/>
  <c r="E242" i="145"/>
  <c r="D242" i="145"/>
  <c r="C242" i="145"/>
  <c r="B242" i="145"/>
  <c r="J241" i="145"/>
  <c r="I241" i="145"/>
  <c r="H241" i="145"/>
  <c r="G241" i="145"/>
  <c r="F241" i="145"/>
  <c r="E241" i="145"/>
  <c r="D241" i="145"/>
  <c r="C241" i="145"/>
  <c r="B241" i="145"/>
  <c r="J240" i="145"/>
  <c r="I240" i="145"/>
  <c r="H240" i="145"/>
  <c r="G240" i="145"/>
  <c r="F240" i="145"/>
  <c r="E240" i="145"/>
  <c r="D240" i="145"/>
  <c r="C240" i="145"/>
  <c r="B240" i="145"/>
  <c r="J239" i="145"/>
  <c r="I239" i="145"/>
  <c r="H239" i="145"/>
  <c r="G239" i="145"/>
  <c r="F239" i="145"/>
  <c r="E239" i="145"/>
  <c r="D239" i="145"/>
  <c r="C239" i="145"/>
  <c r="B239" i="145"/>
  <c r="J238" i="145"/>
  <c r="I238" i="145"/>
  <c r="H238" i="145"/>
  <c r="G238" i="145"/>
  <c r="F238" i="145"/>
  <c r="E238" i="145"/>
  <c r="D238" i="145"/>
  <c r="C238" i="145"/>
  <c r="B238" i="145"/>
  <c r="J237" i="145"/>
  <c r="I237" i="145"/>
  <c r="H237" i="145"/>
  <c r="G237" i="145"/>
  <c r="F237" i="145"/>
  <c r="E237" i="145"/>
  <c r="D237" i="145"/>
  <c r="C237" i="145"/>
  <c r="B237" i="145"/>
  <c r="J236" i="145"/>
  <c r="I236" i="145"/>
  <c r="H236" i="145"/>
  <c r="G236" i="145"/>
  <c r="F236" i="145"/>
  <c r="E236" i="145"/>
  <c r="D236" i="145"/>
  <c r="C236" i="145"/>
  <c r="B236" i="145"/>
  <c r="J235" i="145"/>
  <c r="I235" i="145"/>
  <c r="H235" i="145"/>
  <c r="G235" i="145"/>
  <c r="F235" i="145"/>
  <c r="E235" i="145"/>
  <c r="D235" i="145"/>
  <c r="C235" i="145"/>
  <c r="B235" i="145"/>
  <c r="J234" i="145"/>
  <c r="I234" i="145"/>
  <c r="H234" i="145"/>
  <c r="G234" i="145"/>
  <c r="F234" i="145"/>
  <c r="E234" i="145"/>
  <c r="D234" i="145"/>
  <c r="C234" i="145"/>
  <c r="B234" i="145"/>
  <c r="J233" i="145"/>
  <c r="I233" i="145"/>
  <c r="H233" i="145"/>
  <c r="G233" i="145"/>
  <c r="F233" i="145"/>
  <c r="E233" i="145"/>
  <c r="D233" i="145"/>
  <c r="C233" i="145"/>
  <c r="B233" i="145"/>
  <c r="J232" i="145"/>
  <c r="I232" i="145"/>
  <c r="H232" i="145"/>
  <c r="G232" i="145"/>
  <c r="F232" i="145"/>
  <c r="E232" i="145"/>
  <c r="D232" i="145"/>
  <c r="C232" i="145"/>
  <c r="B232" i="145"/>
  <c r="J231" i="145"/>
  <c r="I231" i="145"/>
  <c r="H231" i="145"/>
  <c r="G231" i="145"/>
  <c r="F231" i="145"/>
  <c r="E231" i="145"/>
  <c r="D231" i="145"/>
  <c r="C231" i="145"/>
  <c r="B231" i="145"/>
  <c r="J230" i="145"/>
  <c r="I230" i="145"/>
  <c r="H230" i="145"/>
  <c r="G230" i="145"/>
  <c r="F230" i="145"/>
  <c r="E230" i="145"/>
  <c r="D230" i="145"/>
  <c r="C230" i="145"/>
  <c r="B230" i="145"/>
  <c r="J229" i="145"/>
  <c r="I229" i="145"/>
  <c r="H229" i="145"/>
  <c r="G229" i="145"/>
  <c r="F229" i="145"/>
  <c r="E229" i="145"/>
  <c r="D229" i="145"/>
  <c r="C229" i="145"/>
  <c r="B229" i="145"/>
  <c r="J228" i="145"/>
  <c r="I228" i="145"/>
  <c r="H228" i="145"/>
  <c r="G228" i="145"/>
  <c r="F228" i="145"/>
  <c r="E228" i="145"/>
  <c r="D228" i="145"/>
  <c r="C228" i="145"/>
  <c r="B228" i="145"/>
  <c r="J227" i="145"/>
  <c r="I227" i="145"/>
  <c r="H227" i="145"/>
  <c r="G227" i="145"/>
  <c r="F227" i="145"/>
  <c r="E227" i="145"/>
  <c r="D227" i="145"/>
  <c r="C227" i="145"/>
  <c r="B227" i="145"/>
  <c r="J226" i="145"/>
  <c r="I226" i="145"/>
  <c r="H226" i="145"/>
  <c r="G226" i="145"/>
  <c r="F226" i="145"/>
  <c r="E226" i="145"/>
  <c r="D226" i="145"/>
  <c r="C226" i="145"/>
  <c r="B226" i="145"/>
  <c r="J225" i="145"/>
  <c r="I225" i="145"/>
  <c r="H225" i="145"/>
  <c r="G225" i="145"/>
  <c r="F225" i="145"/>
  <c r="E225" i="145"/>
  <c r="D225" i="145"/>
  <c r="C225" i="145"/>
  <c r="B225" i="145"/>
  <c r="J224" i="145"/>
  <c r="I224" i="145"/>
  <c r="H224" i="145"/>
  <c r="G224" i="145"/>
  <c r="F224" i="145"/>
  <c r="E224" i="145"/>
  <c r="D224" i="145"/>
  <c r="C224" i="145"/>
  <c r="B224" i="145"/>
  <c r="J223" i="145"/>
  <c r="I223" i="145"/>
  <c r="H223" i="145"/>
  <c r="G223" i="145"/>
  <c r="F223" i="145"/>
  <c r="E223" i="145"/>
  <c r="D223" i="145"/>
  <c r="C223" i="145"/>
  <c r="B223" i="145"/>
  <c r="J222" i="145"/>
  <c r="I222" i="145"/>
  <c r="H222" i="145"/>
  <c r="G222" i="145"/>
  <c r="F222" i="145"/>
  <c r="E222" i="145"/>
  <c r="D222" i="145"/>
  <c r="C222" i="145"/>
  <c r="B222" i="145"/>
  <c r="J221" i="145"/>
  <c r="I221" i="145"/>
  <c r="H221" i="145"/>
  <c r="G221" i="145"/>
  <c r="F221" i="145"/>
  <c r="E221" i="145"/>
  <c r="D221" i="145"/>
  <c r="C221" i="145"/>
  <c r="B221" i="145"/>
  <c r="J220" i="145"/>
  <c r="I220" i="145"/>
  <c r="H220" i="145"/>
  <c r="G220" i="145"/>
  <c r="F220" i="145"/>
  <c r="E220" i="145"/>
  <c r="D220" i="145"/>
  <c r="C220" i="145"/>
  <c r="B220" i="145"/>
  <c r="J219" i="145"/>
  <c r="I219" i="145"/>
  <c r="H219" i="145"/>
  <c r="G219" i="145"/>
  <c r="F219" i="145"/>
  <c r="E219" i="145"/>
  <c r="D219" i="145"/>
  <c r="C219" i="145"/>
  <c r="B219" i="145"/>
  <c r="J218" i="145"/>
  <c r="I218" i="145"/>
  <c r="H218" i="145"/>
  <c r="G218" i="145"/>
  <c r="F218" i="145"/>
  <c r="E218" i="145"/>
  <c r="D218" i="145"/>
  <c r="C218" i="145"/>
  <c r="B218" i="145"/>
  <c r="J217" i="145"/>
  <c r="I217" i="145"/>
  <c r="H217" i="145"/>
  <c r="G217" i="145"/>
  <c r="F217" i="145"/>
  <c r="E217" i="145"/>
  <c r="D217" i="145"/>
  <c r="C217" i="145"/>
  <c r="B217" i="145"/>
  <c r="J216" i="145"/>
  <c r="I216" i="145"/>
  <c r="H216" i="145"/>
  <c r="G216" i="145"/>
  <c r="F216" i="145"/>
  <c r="E216" i="145"/>
  <c r="D216" i="145"/>
  <c r="C216" i="145"/>
  <c r="B216" i="145"/>
  <c r="J215" i="145"/>
  <c r="I215" i="145"/>
  <c r="H215" i="145"/>
  <c r="G215" i="145"/>
  <c r="F215" i="145"/>
  <c r="E215" i="145"/>
  <c r="D215" i="145"/>
  <c r="C215" i="145"/>
  <c r="B215" i="145"/>
  <c r="J214" i="145"/>
  <c r="I214" i="145"/>
  <c r="H214" i="145"/>
  <c r="G214" i="145"/>
  <c r="F214" i="145"/>
  <c r="E214" i="145"/>
  <c r="D214" i="145"/>
  <c r="C214" i="145"/>
  <c r="B214" i="145"/>
  <c r="J213" i="145"/>
  <c r="I213" i="145"/>
  <c r="H213" i="145"/>
  <c r="G213" i="145"/>
  <c r="F213" i="145"/>
  <c r="E213" i="145"/>
  <c r="D213" i="145"/>
  <c r="C213" i="145"/>
  <c r="B213" i="145"/>
  <c r="J212" i="145"/>
  <c r="I212" i="145"/>
  <c r="H212" i="145"/>
  <c r="G212" i="145"/>
  <c r="F212" i="145"/>
  <c r="E212" i="145"/>
  <c r="D212" i="145"/>
  <c r="C212" i="145"/>
  <c r="B212" i="145"/>
  <c r="J211" i="145"/>
  <c r="I211" i="145"/>
  <c r="H211" i="145"/>
  <c r="G211" i="145"/>
  <c r="F211" i="145"/>
  <c r="E211" i="145"/>
  <c r="D211" i="145"/>
  <c r="C211" i="145"/>
  <c r="B211" i="145"/>
  <c r="J210" i="145"/>
  <c r="I210" i="145"/>
  <c r="H210" i="145"/>
  <c r="G210" i="145"/>
  <c r="F210" i="145"/>
  <c r="E210" i="145"/>
  <c r="D210" i="145"/>
  <c r="C210" i="145"/>
  <c r="B210" i="145"/>
  <c r="J209" i="145"/>
  <c r="I209" i="145"/>
  <c r="H209" i="145"/>
  <c r="G209" i="145"/>
  <c r="F209" i="145"/>
  <c r="E209" i="145"/>
  <c r="D209" i="145"/>
  <c r="C209" i="145"/>
  <c r="B209" i="145"/>
  <c r="J208" i="145"/>
  <c r="I208" i="145"/>
  <c r="H208" i="145"/>
  <c r="G208" i="145"/>
  <c r="F208" i="145"/>
  <c r="E208" i="145"/>
  <c r="D208" i="145"/>
  <c r="C208" i="145"/>
  <c r="B208" i="145"/>
  <c r="J207" i="145"/>
  <c r="I207" i="145"/>
  <c r="H207" i="145"/>
  <c r="G207" i="145"/>
  <c r="F207" i="145"/>
  <c r="E207" i="145"/>
  <c r="D207" i="145"/>
  <c r="C207" i="145"/>
  <c r="B207" i="145"/>
  <c r="J206" i="145"/>
  <c r="I206" i="145"/>
  <c r="H206" i="145"/>
  <c r="G206" i="145"/>
  <c r="F206" i="145"/>
  <c r="E206" i="145"/>
  <c r="D206" i="145"/>
  <c r="C206" i="145"/>
  <c r="B206" i="145"/>
  <c r="J205" i="145"/>
  <c r="I205" i="145"/>
  <c r="H205" i="145"/>
  <c r="G205" i="145"/>
  <c r="F205" i="145"/>
  <c r="E205" i="145"/>
  <c r="D205" i="145"/>
  <c r="C205" i="145"/>
  <c r="B205" i="145"/>
  <c r="J204" i="145"/>
  <c r="I204" i="145"/>
  <c r="H204" i="145"/>
  <c r="G204" i="145"/>
  <c r="F204" i="145"/>
  <c r="E204" i="145"/>
  <c r="D204" i="145"/>
  <c r="C204" i="145"/>
  <c r="B204" i="145"/>
  <c r="J203" i="145"/>
  <c r="I203" i="145"/>
  <c r="H203" i="145"/>
  <c r="G203" i="145"/>
  <c r="F203" i="145"/>
  <c r="E203" i="145"/>
  <c r="D203" i="145"/>
  <c r="C203" i="145"/>
  <c r="B203" i="145"/>
  <c r="J202" i="145"/>
  <c r="I202" i="145"/>
  <c r="H202" i="145"/>
  <c r="G202" i="145"/>
  <c r="F202" i="145"/>
  <c r="E202" i="145"/>
  <c r="D202" i="145"/>
  <c r="C202" i="145"/>
  <c r="B202" i="145"/>
  <c r="J201" i="145"/>
  <c r="I201" i="145"/>
  <c r="H201" i="145"/>
  <c r="G201" i="145"/>
  <c r="F201" i="145"/>
  <c r="E201" i="145"/>
  <c r="D201" i="145"/>
  <c r="C201" i="145"/>
  <c r="B201" i="145"/>
  <c r="J200" i="145"/>
  <c r="I200" i="145"/>
  <c r="H200" i="145"/>
  <c r="G200" i="145"/>
  <c r="F200" i="145"/>
  <c r="E200" i="145"/>
  <c r="D200" i="145"/>
  <c r="C200" i="145"/>
  <c r="B200" i="145"/>
  <c r="J199" i="145"/>
  <c r="I199" i="145"/>
  <c r="H199" i="145"/>
  <c r="G199" i="145"/>
  <c r="F199" i="145"/>
  <c r="E199" i="145"/>
  <c r="D199" i="145"/>
  <c r="C199" i="145"/>
  <c r="B199" i="145"/>
  <c r="J198" i="145"/>
  <c r="I198" i="145"/>
  <c r="H198" i="145"/>
  <c r="G198" i="145"/>
  <c r="F198" i="145"/>
  <c r="E198" i="145"/>
  <c r="D198" i="145"/>
  <c r="C198" i="145"/>
  <c r="B198" i="145"/>
  <c r="J197" i="145"/>
  <c r="I197" i="145"/>
  <c r="H197" i="145"/>
  <c r="G197" i="145"/>
  <c r="F197" i="145"/>
  <c r="E197" i="145"/>
  <c r="D197" i="145"/>
  <c r="C197" i="145"/>
  <c r="B197" i="145"/>
  <c r="J196" i="145"/>
  <c r="I196" i="145"/>
  <c r="H196" i="145"/>
  <c r="G196" i="145"/>
  <c r="F196" i="145"/>
  <c r="E196" i="145"/>
  <c r="D196" i="145"/>
  <c r="C196" i="145"/>
  <c r="B196" i="145"/>
  <c r="J195" i="145"/>
  <c r="I195" i="145"/>
  <c r="H195" i="145"/>
  <c r="G195" i="145"/>
  <c r="F195" i="145"/>
  <c r="E195" i="145"/>
  <c r="D195" i="145"/>
  <c r="C195" i="145"/>
  <c r="B195" i="145"/>
  <c r="J194" i="145"/>
  <c r="I194" i="145"/>
  <c r="H194" i="145"/>
  <c r="G194" i="145"/>
  <c r="F194" i="145"/>
  <c r="E194" i="145"/>
  <c r="D194" i="145"/>
  <c r="C194" i="145"/>
  <c r="B194" i="145"/>
  <c r="J193" i="145"/>
  <c r="I193" i="145"/>
  <c r="H193" i="145"/>
  <c r="G193" i="145"/>
  <c r="F193" i="145"/>
  <c r="E193" i="145"/>
  <c r="D193" i="145"/>
  <c r="C193" i="145"/>
  <c r="B193" i="145"/>
  <c r="J192" i="145"/>
  <c r="I192" i="145"/>
  <c r="H192" i="145"/>
  <c r="G192" i="145"/>
  <c r="F192" i="145"/>
  <c r="E192" i="145"/>
  <c r="D192" i="145"/>
  <c r="C192" i="145"/>
  <c r="B192" i="145"/>
  <c r="J191" i="145"/>
  <c r="I191" i="145"/>
  <c r="H191" i="145"/>
  <c r="G191" i="145"/>
  <c r="F191" i="145"/>
  <c r="E191" i="145"/>
  <c r="D191" i="145"/>
  <c r="C191" i="145"/>
  <c r="B191" i="145"/>
  <c r="J190" i="145"/>
  <c r="I190" i="145"/>
  <c r="H190" i="145"/>
  <c r="G190" i="145"/>
  <c r="F190" i="145"/>
  <c r="E190" i="145"/>
  <c r="D190" i="145"/>
  <c r="C190" i="145"/>
  <c r="B190" i="145"/>
  <c r="J189" i="145"/>
  <c r="I189" i="145"/>
  <c r="H189" i="145"/>
  <c r="G189" i="145"/>
  <c r="F189" i="145"/>
  <c r="E189" i="145"/>
  <c r="D189" i="145"/>
  <c r="C189" i="145"/>
  <c r="B189" i="145"/>
  <c r="J188" i="145"/>
  <c r="I188" i="145"/>
  <c r="H188" i="145"/>
  <c r="G188" i="145"/>
  <c r="F188" i="145"/>
  <c r="E188" i="145"/>
  <c r="D188" i="145"/>
  <c r="C188" i="145"/>
  <c r="B188" i="145"/>
  <c r="J187" i="145"/>
  <c r="I187" i="145"/>
  <c r="H187" i="145"/>
  <c r="G187" i="145"/>
  <c r="F187" i="145"/>
  <c r="E187" i="145"/>
  <c r="D187" i="145"/>
  <c r="C187" i="145"/>
  <c r="B187" i="145"/>
  <c r="J186" i="145"/>
  <c r="I186" i="145"/>
  <c r="H186" i="145"/>
  <c r="G186" i="145"/>
  <c r="F186" i="145"/>
  <c r="E186" i="145"/>
  <c r="D186" i="145"/>
  <c r="C186" i="145"/>
  <c r="B186" i="145"/>
  <c r="J185" i="145"/>
  <c r="I185" i="145"/>
  <c r="H185" i="145"/>
  <c r="G185" i="145"/>
  <c r="F185" i="145"/>
  <c r="E185" i="145"/>
  <c r="D185" i="145"/>
  <c r="C185" i="145"/>
  <c r="B185" i="145"/>
  <c r="J184" i="145"/>
  <c r="I184" i="145"/>
  <c r="H184" i="145"/>
  <c r="G184" i="145"/>
  <c r="F184" i="145"/>
  <c r="E184" i="145"/>
  <c r="D184" i="145"/>
  <c r="C184" i="145"/>
  <c r="B184" i="145"/>
  <c r="J183" i="145"/>
  <c r="I183" i="145"/>
  <c r="H183" i="145"/>
  <c r="G183" i="145"/>
  <c r="F183" i="145"/>
  <c r="E183" i="145"/>
  <c r="D183" i="145"/>
  <c r="C183" i="145"/>
  <c r="B183" i="145"/>
  <c r="J182" i="145"/>
  <c r="I182" i="145"/>
  <c r="H182" i="145"/>
  <c r="G182" i="145"/>
  <c r="F182" i="145"/>
  <c r="E182" i="145"/>
  <c r="D182" i="145"/>
  <c r="C182" i="145"/>
  <c r="B182" i="145"/>
  <c r="J181" i="145"/>
  <c r="I181" i="145"/>
  <c r="H181" i="145"/>
  <c r="G181" i="145"/>
  <c r="F181" i="145"/>
  <c r="E181" i="145"/>
  <c r="D181" i="145"/>
  <c r="C181" i="145"/>
  <c r="B181" i="145"/>
  <c r="J180" i="145"/>
  <c r="I180" i="145"/>
  <c r="H180" i="145"/>
  <c r="G180" i="145"/>
  <c r="F180" i="145"/>
  <c r="E180" i="145"/>
  <c r="D180" i="145"/>
  <c r="C180" i="145"/>
  <c r="B180" i="145"/>
  <c r="J179" i="145"/>
  <c r="I179" i="145"/>
  <c r="H179" i="145"/>
  <c r="G179" i="145"/>
  <c r="F179" i="145"/>
  <c r="E179" i="145"/>
  <c r="D179" i="145"/>
  <c r="C179" i="145"/>
  <c r="B179" i="145"/>
  <c r="J178" i="145"/>
  <c r="I178" i="145"/>
  <c r="H178" i="145"/>
  <c r="G178" i="145"/>
  <c r="F178" i="145"/>
  <c r="E178" i="145"/>
  <c r="D178" i="145"/>
  <c r="C178" i="145"/>
  <c r="B178" i="145"/>
  <c r="J177" i="145"/>
  <c r="I177" i="145"/>
  <c r="H177" i="145"/>
  <c r="G177" i="145"/>
  <c r="F177" i="145"/>
  <c r="E177" i="145"/>
  <c r="D177" i="145"/>
  <c r="C177" i="145"/>
  <c r="B177" i="145"/>
  <c r="J176" i="145"/>
  <c r="I176" i="145"/>
  <c r="H176" i="145"/>
  <c r="G176" i="145"/>
  <c r="F176" i="145"/>
  <c r="E176" i="145"/>
  <c r="D176" i="145"/>
  <c r="C176" i="145"/>
  <c r="B176" i="145"/>
  <c r="J175" i="145"/>
  <c r="I175" i="145"/>
  <c r="H175" i="145"/>
  <c r="G175" i="145"/>
  <c r="F175" i="145"/>
  <c r="E175" i="145"/>
  <c r="D175" i="145"/>
  <c r="C175" i="145"/>
  <c r="B175" i="145"/>
  <c r="J174" i="145"/>
  <c r="I174" i="145"/>
  <c r="H174" i="145"/>
  <c r="G174" i="145"/>
  <c r="F174" i="145"/>
  <c r="E174" i="145"/>
  <c r="D174" i="145"/>
  <c r="C174" i="145"/>
  <c r="B174" i="145"/>
  <c r="J173" i="145"/>
  <c r="I173" i="145"/>
  <c r="H173" i="145"/>
  <c r="G173" i="145"/>
  <c r="F173" i="145"/>
  <c r="E173" i="145"/>
  <c r="D173" i="145"/>
  <c r="C173" i="145"/>
  <c r="B173" i="145"/>
  <c r="J172" i="145"/>
  <c r="I172" i="145"/>
  <c r="H172" i="145"/>
  <c r="G172" i="145"/>
  <c r="F172" i="145"/>
  <c r="E172" i="145"/>
  <c r="D172" i="145"/>
  <c r="C172" i="145"/>
  <c r="B172" i="145"/>
  <c r="J171" i="145"/>
  <c r="I171" i="145"/>
  <c r="H171" i="145"/>
  <c r="G171" i="145"/>
  <c r="F171" i="145"/>
  <c r="E171" i="145"/>
  <c r="D171" i="145"/>
  <c r="C171" i="145"/>
  <c r="B171" i="145"/>
  <c r="J170" i="145"/>
  <c r="I170" i="145"/>
  <c r="H170" i="145"/>
  <c r="G170" i="145"/>
  <c r="F170" i="145"/>
  <c r="E170" i="145"/>
  <c r="D170" i="145"/>
  <c r="C170" i="145"/>
  <c r="B170" i="145"/>
  <c r="J169" i="145"/>
  <c r="I169" i="145"/>
  <c r="H169" i="145"/>
  <c r="G169" i="145"/>
  <c r="F169" i="145"/>
  <c r="E169" i="145"/>
  <c r="D169" i="145"/>
  <c r="C169" i="145"/>
  <c r="B169" i="145"/>
  <c r="J168" i="145"/>
  <c r="I168" i="145"/>
  <c r="H168" i="145"/>
  <c r="G168" i="145"/>
  <c r="F168" i="145"/>
  <c r="E168" i="145"/>
  <c r="D168" i="145"/>
  <c r="C168" i="145"/>
  <c r="B168" i="145"/>
  <c r="J167" i="145"/>
  <c r="I167" i="145"/>
  <c r="H167" i="145"/>
  <c r="G167" i="145"/>
  <c r="F167" i="145"/>
  <c r="E167" i="145"/>
  <c r="D167" i="145"/>
  <c r="C167" i="145"/>
  <c r="B167" i="145"/>
  <c r="J166" i="145"/>
  <c r="I166" i="145"/>
  <c r="H166" i="145"/>
  <c r="G166" i="145"/>
  <c r="F166" i="145"/>
  <c r="E166" i="145"/>
  <c r="D166" i="145"/>
  <c r="C166" i="145"/>
  <c r="B166" i="145"/>
  <c r="J165" i="145"/>
  <c r="I165" i="145"/>
  <c r="H165" i="145"/>
  <c r="G165" i="145"/>
  <c r="F165" i="145"/>
  <c r="E165" i="145"/>
  <c r="D165" i="145"/>
  <c r="C165" i="145"/>
  <c r="B165" i="145"/>
  <c r="J164" i="145"/>
  <c r="I164" i="145"/>
  <c r="H164" i="145"/>
  <c r="G164" i="145"/>
  <c r="F164" i="145"/>
  <c r="E164" i="145"/>
  <c r="D164" i="145"/>
  <c r="C164" i="145"/>
  <c r="B164" i="145"/>
  <c r="J163" i="145"/>
  <c r="I163" i="145"/>
  <c r="H163" i="145"/>
  <c r="G163" i="145"/>
  <c r="F163" i="145"/>
  <c r="E163" i="145"/>
  <c r="D163" i="145"/>
  <c r="C163" i="145"/>
  <c r="B163" i="145"/>
  <c r="J162" i="145"/>
  <c r="I162" i="145"/>
  <c r="H162" i="145"/>
  <c r="G162" i="145"/>
  <c r="F162" i="145"/>
  <c r="E162" i="145"/>
  <c r="D162" i="145"/>
  <c r="C162" i="145"/>
  <c r="B162" i="145"/>
  <c r="J161" i="145"/>
  <c r="I161" i="145"/>
  <c r="H161" i="145"/>
  <c r="G161" i="145"/>
  <c r="F161" i="145"/>
  <c r="E161" i="145"/>
  <c r="D161" i="145"/>
  <c r="C161" i="145"/>
  <c r="B161" i="145"/>
  <c r="J160" i="145"/>
  <c r="I160" i="145"/>
  <c r="H160" i="145"/>
  <c r="G160" i="145"/>
  <c r="F160" i="145"/>
  <c r="E160" i="145"/>
  <c r="D160" i="145"/>
  <c r="C160" i="145"/>
  <c r="B160" i="145"/>
  <c r="J159" i="145"/>
  <c r="I159" i="145"/>
  <c r="H159" i="145"/>
  <c r="G159" i="145"/>
  <c r="F159" i="145"/>
  <c r="E159" i="145"/>
  <c r="D159" i="145"/>
  <c r="C159" i="145"/>
  <c r="B159" i="145"/>
  <c r="J158" i="145"/>
  <c r="I158" i="145"/>
  <c r="H158" i="145"/>
  <c r="G158" i="145"/>
  <c r="F158" i="145"/>
  <c r="E158" i="145"/>
  <c r="D158" i="145"/>
  <c r="C158" i="145"/>
  <c r="B158" i="145"/>
  <c r="J157" i="145"/>
  <c r="I157" i="145"/>
  <c r="H157" i="145"/>
  <c r="G157" i="145"/>
  <c r="F157" i="145"/>
  <c r="E157" i="145"/>
  <c r="D157" i="145"/>
  <c r="C157" i="145"/>
  <c r="B157" i="145"/>
  <c r="J156" i="145"/>
  <c r="I156" i="145"/>
  <c r="H156" i="145"/>
  <c r="G156" i="145"/>
  <c r="F156" i="145"/>
  <c r="E156" i="145"/>
  <c r="D156" i="145"/>
  <c r="C156" i="145"/>
  <c r="B156" i="145"/>
  <c r="J155" i="145"/>
  <c r="I155" i="145"/>
  <c r="H155" i="145"/>
  <c r="G155" i="145"/>
  <c r="F155" i="145"/>
  <c r="E155" i="145"/>
  <c r="D155" i="145"/>
  <c r="C155" i="145"/>
  <c r="B155" i="145"/>
  <c r="J154" i="145"/>
  <c r="I154" i="145"/>
  <c r="H154" i="145"/>
  <c r="G154" i="145"/>
  <c r="F154" i="145"/>
  <c r="E154" i="145"/>
  <c r="D154" i="145"/>
  <c r="C154" i="145"/>
  <c r="B154" i="145"/>
  <c r="J153" i="145"/>
  <c r="I153" i="145"/>
  <c r="H153" i="145"/>
  <c r="G153" i="145"/>
  <c r="F153" i="145"/>
  <c r="E153" i="145"/>
  <c r="D153" i="145"/>
  <c r="C153" i="145"/>
  <c r="B153" i="145"/>
  <c r="J152" i="145"/>
  <c r="I152" i="145"/>
  <c r="H152" i="145"/>
  <c r="G152" i="145"/>
  <c r="F152" i="145"/>
  <c r="E152" i="145"/>
  <c r="D152" i="145"/>
  <c r="C152" i="145"/>
  <c r="B152" i="145"/>
  <c r="J151" i="145"/>
  <c r="I151" i="145"/>
  <c r="H151" i="145"/>
  <c r="G151" i="145"/>
  <c r="F151" i="145"/>
  <c r="E151" i="145"/>
  <c r="D151" i="145"/>
  <c r="C151" i="145"/>
  <c r="B151" i="145"/>
  <c r="J150" i="145"/>
  <c r="I150" i="145"/>
  <c r="H150" i="145"/>
  <c r="G150" i="145"/>
  <c r="F150" i="145"/>
  <c r="E150" i="145"/>
  <c r="D150" i="145"/>
  <c r="C150" i="145"/>
  <c r="B150" i="145"/>
  <c r="J149" i="145"/>
  <c r="I149" i="145"/>
  <c r="H149" i="145"/>
  <c r="G149" i="145"/>
  <c r="F149" i="145"/>
  <c r="E149" i="145"/>
  <c r="D149" i="145"/>
  <c r="C149" i="145"/>
  <c r="B149" i="145"/>
  <c r="J148" i="145"/>
  <c r="I148" i="145"/>
  <c r="H148" i="145"/>
  <c r="G148" i="145"/>
  <c r="F148" i="145"/>
  <c r="E148" i="145"/>
  <c r="D148" i="145"/>
  <c r="C148" i="145"/>
  <c r="B148" i="145"/>
  <c r="J147" i="145"/>
  <c r="I147" i="145"/>
  <c r="H147" i="145"/>
  <c r="G147" i="145"/>
  <c r="F147" i="145"/>
  <c r="E147" i="145"/>
  <c r="D147" i="145"/>
  <c r="C147" i="145"/>
  <c r="B147" i="145"/>
  <c r="J146" i="145"/>
  <c r="I146" i="145"/>
  <c r="H146" i="145"/>
  <c r="G146" i="145"/>
  <c r="F146" i="145"/>
  <c r="E146" i="145"/>
  <c r="D146" i="145"/>
  <c r="C146" i="145"/>
  <c r="B146" i="145"/>
  <c r="J145" i="145"/>
  <c r="I145" i="145"/>
  <c r="H145" i="145"/>
  <c r="G145" i="145"/>
  <c r="F145" i="145"/>
  <c r="E145" i="145"/>
  <c r="D145" i="145"/>
  <c r="C145" i="145"/>
  <c r="B145" i="145"/>
  <c r="J144" i="145"/>
  <c r="I144" i="145"/>
  <c r="H144" i="145"/>
  <c r="G144" i="145"/>
  <c r="F144" i="145"/>
  <c r="E144" i="145"/>
  <c r="D144" i="145"/>
  <c r="C144" i="145"/>
  <c r="B144" i="145"/>
  <c r="J143" i="145"/>
  <c r="I143" i="145"/>
  <c r="H143" i="145"/>
  <c r="G143" i="145"/>
  <c r="F143" i="145"/>
  <c r="E143" i="145"/>
  <c r="D143" i="145"/>
  <c r="C143" i="145"/>
  <c r="B143" i="145"/>
  <c r="J142" i="145"/>
  <c r="I142" i="145"/>
  <c r="H142" i="145"/>
  <c r="G142" i="145"/>
  <c r="F142" i="145"/>
  <c r="E142" i="145"/>
  <c r="D142" i="145"/>
  <c r="C142" i="145"/>
  <c r="B142" i="145"/>
  <c r="J141" i="145"/>
  <c r="I141" i="145"/>
  <c r="H141" i="145"/>
  <c r="G141" i="145"/>
  <c r="F141" i="145"/>
  <c r="E141" i="145"/>
  <c r="D141" i="145"/>
  <c r="C141" i="145"/>
  <c r="B141" i="145"/>
  <c r="J140" i="145"/>
  <c r="I140" i="145"/>
  <c r="H140" i="145"/>
  <c r="G140" i="145"/>
  <c r="F140" i="145"/>
  <c r="E140" i="145"/>
  <c r="D140" i="145"/>
  <c r="C140" i="145"/>
  <c r="B140" i="145"/>
  <c r="J139" i="145"/>
  <c r="I139" i="145"/>
  <c r="H139" i="145"/>
  <c r="G139" i="145"/>
  <c r="F139" i="145"/>
  <c r="E139" i="145"/>
  <c r="D139" i="145"/>
  <c r="C139" i="145"/>
  <c r="B139" i="145"/>
  <c r="J138" i="145"/>
  <c r="I138" i="145"/>
  <c r="H138" i="145"/>
  <c r="G138" i="145"/>
  <c r="F138" i="145"/>
  <c r="E138" i="145"/>
  <c r="D138" i="145"/>
  <c r="C138" i="145"/>
  <c r="B138" i="145"/>
  <c r="J137" i="145"/>
  <c r="I137" i="145"/>
  <c r="H137" i="145"/>
  <c r="G137" i="145"/>
  <c r="F137" i="145"/>
  <c r="E137" i="145"/>
  <c r="D137" i="145"/>
  <c r="C137" i="145"/>
  <c r="B137" i="145"/>
  <c r="J136" i="145"/>
  <c r="I136" i="145"/>
  <c r="H136" i="145"/>
  <c r="G136" i="145"/>
  <c r="F136" i="145"/>
  <c r="E136" i="145"/>
  <c r="D136" i="145"/>
  <c r="C136" i="145"/>
  <c r="B136" i="145"/>
  <c r="J135" i="145"/>
  <c r="I135" i="145"/>
  <c r="H135" i="145"/>
  <c r="G135" i="145"/>
  <c r="F135" i="145"/>
  <c r="E135" i="145"/>
  <c r="D135" i="145"/>
  <c r="C135" i="145"/>
  <c r="B135" i="145"/>
  <c r="J134" i="145"/>
  <c r="I134" i="145"/>
  <c r="H134" i="145"/>
  <c r="G134" i="145"/>
  <c r="F134" i="145"/>
  <c r="E134" i="145"/>
  <c r="D134" i="145"/>
  <c r="C134" i="145"/>
  <c r="B134" i="145"/>
  <c r="J133" i="145"/>
  <c r="I133" i="145"/>
  <c r="H133" i="145"/>
  <c r="G133" i="145"/>
  <c r="F133" i="145"/>
  <c r="E133" i="145"/>
  <c r="D133" i="145"/>
  <c r="C133" i="145"/>
  <c r="B133" i="145"/>
  <c r="J132" i="145"/>
  <c r="I132" i="145"/>
  <c r="H132" i="145"/>
  <c r="G132" i="145"/>
  <c r="F132" i="145"/>
  <c r="E132" i="145"/>
  <c r="D132" i="145"/>
  <c r="C132" i="145"/>
  <c r="B132" i="145"/>
  <c r="J131" i="145"/>
  <c r="I131" i="145"/>
  <c r="H131" i="145"/>
  <c r="G131" i="145"/>
  <c r="F131" i="145"/>
  <c r="E131" i="145"/>
  <c r="D131" i="145"/>
  <c r="C131" i="145"/>
  <c r="B131" i="145"/>
  <c r="J130" i="145"/>
  <c r="I130" i="145"/>
  <c r="H130" i="145"/>
  <c r="G130" i="145"/>
  <c r="F130" i="145"/>
  <c r="E130" i="145"/>
  <c r="D130" i="145"/>
  <c r="C130" i="145"/>
  <c r="B130" i="145"/>
  <c r="J129" i="145"/>
  <c r="I129" i="145"/>
  <c r="H129" i="145"/>
  <c r="G129" i="145"/>
  <c r="F129" i="145"/>
  <c r="E129" i="145"/>
  <c r="D129" i="145"/>
  <c r="C129" i="145"/>
  <c r="B129" i="145"/>
  <c r="J128" i="145"/>
  <c r="I128" i="145"/>
  <c r="H128" i="145"/>
  <c r="G128" i="145"/>
  <c r="F128" i="145"/>
  <c r="E128" i="145"/>
  <c r="D128" i="145"/>
  <c r="C128" i="145"/>
  <c r="B128" i="145"/>
  <c r="J127" i="145"/>
  <c r="I127" i="145"/>
  <c r="H127" i="145"/>
  <c r="G127" i="145"/>
  <c r="F127" i="145"/>
  <c r="E127" i="145"/>
  <c r="D127" i="145"/>
  <c r="C127" i="145"/>
  <c r="B127" i="145"/>
  <c r="J126" i="145"/>
  <c r="I126" i="145"/>
  <c r="H126" i="145"/>
  <c r="G126" i="145"/>
  <c r="F126" i="145"/>
  <c r="E126" i="145"/>
  <c r="D126" i="145"/>
  <c r="C126" i="145"/>
  <c r="B126" i="145"/>
  <c r="J125" i="145"/>
  <c r="I125" i="145"/>
  <c r="H125" i="145"/>
  <c r="G125" i="145"/>
  <c r="F125" i="145"/>
  <c r="E125" i="145"/>
  <c r="D125" i="145"/>
  <c r="C125" i="145"/>
  <c r="B125" i="145"/>
  <c r="J124" i="145"/>
  <c r="I124" i="145"/>
  <c r="H124" i="145"/>
  <c r="G124" i="145"/>
  <c r="F124" i="145"/>
  <c r="E124" i="145"/>
  <c r="D124" i="145"/>
  <c r="C124" i="145"/>
  <c r="B124" i="145"/>
  <c r="J123" i="145"/>
  <c r="I123" i="145"/>
  <c r="H123" i="145"/>
  <c r="G123" i="145"/>
  <c r="F123" i="145"/>
  <c r="E123" i="145"/>
  <c r="D123" i="145"/>
  <c r="C123" i="145"/>
  <c r="B123" i="145"/>
  <c r="J122" i="145"/>
  <c r="I122" i="145"/>
  <c r="H122" i="145"/>
  <c r="G122" i="145"/>
  <c r="F122" i="145"/>
  <c r="E122" i="145"/>
  <c r="D122" i="145"/>
  <c r="C122" i="145"/>
  <c r="B122" i="145"/>
  <c r="J121" i="145"/>
  <c r="I121" i="145"/>
  <c r="H121" i="145"/>
  <c r="G121" i="145"/>
  <c r="F121" i="145"/>
  <c r="E121" i="145"/>
  <c r="D121" i="145"/>
  <c r="C121" i="145"/>
  <c r="B121" i="145"/>
  <c r="J120" i="145"/>
  <c r="I120" i="145"/>
  <c r="H120" i="145"/>
  <c r="G120" i="145"/>
  <c r="F120" i="145"/>
  <c r="E120" i="145"/>
  <c r="D120" i="145"/>
  <c r="C120" i="145"/>
  <c r="B120" i="145"/>
  <c r="J119" i="145"/>
  <c r="I119" i="145"/>
  <c r="H119" i="145"/>
  <c r="G119" i="145"/>
  <c r="F119" i="145"/>
  <c r="E119" i="145"/>
  <c r="D119" i="145"/>
  <c r="C119" i="145"/>
  <c r="B119" i="145"/>
  <c r="J118" i="145"/>
  <c r="I118" i="145"/>
  <c r="H118" i="145"/>
  <c r="G118" i="145"/>
  <c r="F118" i="145"/>
  <c r="E118" i="145"/>
  <c r="D118" i="145"/>
  <c r="C118" i="145"/>
  <c r="B118" i="145"/>
  <c r="J117" i="145"/>
  <c r="I117" i="145"/>
  <c r="H117" i="145"/>
  <c r="G117" i="145"/>
  <c r="F117" i="145"/>
  <c r="E117" i="145"/>
  <c r="D117" i="145"/>
  <c r="C117" i="145"/>
  <c r="B117" i="145"/>
  <c r="J116" i="145"/>
  <c r="I116" i="145"/>
  <c r="H116" i="145"/>
  <c r="G116" i="145"/>
  <c r="F116" i="145"/>
  <c r="E116" i="145"/>
  <c r="D116" i="145"/>
  <c r="C116" i="145"/>
  <c r="B116" i="145"/>
  <c r="J115" i="145"/>
  <c r="I115" i="145"/>
  <c r="H115" i="145"/>
  <c r="G115" i="145"/>
  <c r="F115" i="145"/>
  <c r="E115" i="145"/>
  <c r="D115" i="145"/>
  <c r="C115" i="145"/>
  <c r="B115" i="145"/>
  <c r="J114" i="145"/>
  <c r="I114" i="145"/>
  <c r="H114" i="145"/>
  <c r="G114" i="145"/>
  <c r="F114" i="145"/>
  <c r="E114" i="145"/>
  <c r="D114" i="145"/>
  <c r="C114" i="145"/>
  <c r="B114" i="145"/>
  <c r="J113" i="145"/>
  <c r="I113" i="145"/>
  <c r="H113" i="145"/>
  <c r="G113" i="145"/>
  <c r="F113" i="145"/>
  <c r="E113" i="145"/>
  <c r="D113" i="145"/>
  <c r="C113" i="145"/>
  <c r="B113" i="145"/>
  <c r="J112" i="145"/>
  <c r="I112" i="145"/>
  <c r="H112" i="145"/>
  <c r="G112" i="145"/>
  <c r="F112" i="145"/>
  <c r="E112" i="145"/>
  <c r="D112" i="145"/>
  <c r="C112" i="145"/>
  <c r="B112" i="145"/>
  <c r="J111" i="145"/>
  <c r="I111" i="145"/>
  <c r="H111" i="145"/>
  <c r="G111" i="145"/>
  <c r="F111" i="145"/>
  <c r="E111" i="145"/>
  <c r="D111" i="145"/>
  <c r="C111" i="145"/>
  <c r="B111" i="145"/>
  <c r="J110" i="145"/>
  <c r="I110" i="145"/>
  <c r="H110" i="145"/>
  <c r="G110" i="145"/>
  <c r="F110" i="145"/>
  <c r="E110" i="145"/>
  <c r="D110" i="145"/>
  <c r="C110" i="145"/>
  <c r="B110" i="145"/>
  <c r="J109" i="145"/>
  <c r="I109" i="145"/>
  <c r="H109" i="145"/>
  <c r="G109" i="145"/>
  <c r="F109" i="145"/>
  <c r="E109" i="145"/>
  <c r="D109" i="145"/>
  <c r="C109" i="145"/>
  <c r="B109" i="145"/>
  <c r="J108" i="145"/>
  <c r="I108" i="145"/>
  <c r="H108" i="145"/>
  <c r="G108" i="145"/>
  <c r="F108" i="145"/>
  <c r="E108" i="145"/>
  <c r="D108" i="145"/>
  <c r="C108" i="145"/>
  <c r="B108" i="145"/>
  <c r="J107" i="145"/>
  <c r="I107" i="145"/>
  <c r="H107" i="145"/>
  <c r="G107" i="145"/>
  <c r="F107" i="145"/>
  <c r="E107" i="145"/>
  <c r="D107" i="145"/>
  <c r="C107" i="145"/>
  <c r="B107" i="145"/>
  <c r="J106" i="145"/>
  <c r="I106" i="145"/>
  <c r="H106" i="145"/>
  <c r="G106" i="145"/>
  <c r="F106" i="145"/>
  <c r="E106" i="145"/>
  <c r="D106" i="145"/>
  <c r="C106" i="145"/>
  <c r="B106" i="145"/>
  <c r="J105" i="145"/>
  <c r="I105" i="145"/>
  <c r="H105" i="145"/>
  <c r="G105" i="145"/>
  <c r="F105" i="145"/>
  <c r="E105" i="145"/>
  <c r="D105" i="145"/>
  <c r="C105" i="145"/>
  <c r="B105" i="145"/>
  <c r="J104" i="145"/>
  <c r="I104" i="145"/>
  <c r="H104" i="145"/>
  <c r="G104" i="145"/>
  <c r="F104" i="145"/>
  <c r="E104" i="145"/>
  <c r="D104" i="145"/>
  <c r="C104" i="145"/>
  <c r="B104" i="145"/>
  <c r="J103" i="145"/>
  <c r="I103" i="145"/>
  <c r="H103" i="145"/>
  <c r="G103" i="145"/>
  <c r="F103" i="145"/>
  <c r="E103" i="145"/>
  <c r="D103" i="145"/>
  <c r="C103" i="145"/>
  <c r="B103" i="145"/>
  <c r="J102" i="145"/>
  <c r="I102" i="145"/>
  <c r="H102" i="145"/>
  <c r="G102" i="145"/>
  <c r="F102" i="145"/>
  <c r="E102" i="145"/>
  <c r="D102" i="145"/>
  <c r="C102" i="145"/>
  <c r="B102" i="145"/>
  <c r="J101" i="145"/>
  <c r="I101" i="145"/>
  <c r="H101" i="145"/>
  <c r="G101" i="145"/>
  <c r="F101" i="145"/>
  <c r="E101" i="145"/>
  <c r="D101" i="145"/>
  <c r="C101" i="145"/>
  <c r="B101" i="145"/>
  <c r="J100" i="145"/>
  <c r="I100" i="145"/>
  <c r="H100" i="145"/>
  <c r="G100" i="145"/>
  <c r="F100" i="145"/>
  <c r="E100" i="145"/>
  <c r="D100" i="145"/>
  <c r="C100" i="145"/>
  <c r="B100" i="145"/>
  <c r="J99" i="145"/>
  <c r="I99" i="145"/>
  <c r="H99" i="145"/>
  <c r="G99" i="145"/>
  <c r="F99" i="145"/>
  <c r="E99" i="145"/>
  <c r="D99" i="145"/>
  <c r="C99" i="145"/>
  <c r="B99" i="145"/>
  <c r="J98" i="145"/>
  <c r="I98" i="145"/>
  <c r="H98" i="145"/>
  <c r="G98" i="145"/>
  <c r="F98" i="145"/>
  <c r="E98" i="145"/>
  <c r="D98" i="145"/>
  <c r="C98" i="145"/>
  <c r="B98" i="145"/>
  <c r="J97" i="145"/>
  <c r="I97" i="145"/>
  <c r="H97" i="145"/>
  <c r="G97" i="145"/>
  <c r="F97" i="145"/>
  <c r="E97" i="145"/>
  <c r="D97" i="145"/>
  <c r="C97" i="145"/>
  <c r="B97" i="145"/>
  <c r="J96" i="145"/>
  <c r="I96" i="145"/>
  <c r="H96" i="145"/>
  <c r="G96" i="145"/>
  <c r="F96" i="145"/>
  <c r="E96" i="145"/>
  <c r="D96" i="145"/>
  <c r="C96" i="145"/>
  <c r="B96" i="145"/>
  <c r="J95" i="145"/>
  <c r="I95" i="145"/>
  <c r="H95" i="145"/>
  <c r="G95" i="145"/>
  <c r="F95" i="145"/>
  <c r="E95" i="145"/>
  <c r="D95" i="145"/>
  <c r="C95" i="145"/>
  <c r="B95" i="145"/>
  <c r="J94" i="145"/>
  <c r="I94" i="145"/>
  <c r="H94" i="145"/>
  <c r="G94" i="145"/>
  <c r="F94" i="145"/>
  <c r="E94" i="145"/>
  <c r="D94" i="145"/>
  <c r="C94" i="145"/>
  <c r="B94" i="145"/>
  <c r="J93" i="145"/>
  <c r="I93" i="145"/>
  <c r="H93" i="145"/>
  <c r="G93" i="145"/>
  <c r="F93" i="145"/>
  <c r="E93" i="145"/>
  <c r="D93" i="145"/>
  <c r="C93" i="145"/>
  <c r="B93" i="145"/>
  <c r="J92" i="145"/>
  <c r="I92" i="145"/>
  <c r="H92" i="145"/>
  <c r="G92" i="145"/>
  <c r="F92" i="145"/>
  <c r="E92" i="145"/>
  <c r="D92" i="145"/>
  <c r="C92" i="145"/>
  <c r="B92" i="145"/>
  <c r="J91" i="145"/>
  <c r="I91" i="145"/>
  <c r="H91" i="145"/>
  <c r="G91" i="145"/>
  <c r="F91" i="145"/>
  <c r="E91" i="145"/>
  <c r="D91" i="145"/>
  <c r="C91" i="145"/>
  <c r="B91" i="145"/>
  <c r="J90" i="145"/>
  <c r="I90" i="145"/>
  <c r="H90" i="145"/>
  <c r="G90" i="145"/>
  <c r="F90" i="145"/>
  <c r="E90" i="145"/>
  <c r="D90" i="145"/>
  <c r="C90" i="145"/>
  <c r="B90" i="145"/>
  <c r="J89" i="145"/>
  <c r="I89" i="145"/>
  <c r="H89" i="145"/>
  <c r="G89" i="145"/>
  <c r="F89" i="145"/>
  <c r="E89" i="145"/>
  <c r="D89" i="145"/>
  <c r="C89" i="145"/>
  <c r="B89" i="145"/>
  <c r="J88" i="145"/>
  <c r="I88" i="145"/>
  <c r="H88" i="145"/>
  <c r="G88" i="145"/>
  <c r="F88" i="145"/>
  <c r="E88" i="145"/>
  <c r="D88" i="145"/>
  <c r="C88" i="145"/>
  <c r="B88" i="145"/>
  <c r="J87" i="145"/>
  <c r="I87" i="145"/>
  <c r="H87" i="145"/>
  <c r="G87" i="145"/>
  <c r="F87" i="145"/>
  <c r="E87" i="145"/>
  <c r="D87" i="145"/>
  <c r="C87" i="145"/>
  <c r="B87" i="145"/>
  <c r="J86" i="145"/>
  <c r="I86" i="145"/>
  <c r="H86" i="145"/>
  <c r="G86" i="145"/>
  <c r="F86" i="145"/>
  <c r="E86" i="145"/>
  <c r="D86" i="145"/>
  <c r="C86" i="145"/>
  <c r="B86" i="145"/>
  <c r="J85" i="145"/>
  <c r="I85" i="145"/>
  <c r="H85" i="145"/>
  <c r="G85" i="145"/>
  <c r="F85" i="145"/>
  <c r="E85" i="145"/>
  <c r="D85" i="145"/>
  <c r="C85" i="145"/>
  <c r="B85" i="145"/>
  <c r="J84" i="145"/>
  <c r="I84" i="145"/>
  <c r="H84" i="145"/>
  <c r="G84" i="145"/>
  <c r="F84" i="145"/>
  <c r="E84" i="145"/>
  <c r="D84" i="145"/>
  <c r="C84" i="145"/>
  <c r="B84" i="145"/>
  <c r="J83" i="145"/>
  <c r="I83" i="145"/>
  <c r="H83" i="145"/>
  <c r="G83" i="145"/>
  <c r="F83" i="145"/>
  <c r="E83" i="145"/>
  <c r="D83" i="145"/>
  <c r="C83" i="145"/>
  <c r="B83" i="145"/>
  <c r="J82" i="145"/>
  <c r="I82" i="145"/>
  <c r="H82" i="145"/>
  <c r="G82" i="145"/>
  <c r="F82" i="145"/>
  <c r="E82" i="145"/>
  <c r="D82" i="145"/>
  <c r="C82" i="145"/>
  <c r="B82" i="145"/>
  <c r="J81" i="145"/>
  <c r="I81" i="145"/>
  <c r="H81" i="145"/>
  <c r="G81" i="145"/>
  <c r="F81" i="145"/>
  <c r="E81" i="145"/>
  <c r="D81" i="145"/>
  <c r="C81" i="145"/>
  <c r="B81" i="145"/>
  <c r="J80" i="145"/>
  <c r="I80" i="145"/>
  <c r="H80" i="145"/>
  <c r="G80" i="145"/>
  <c r="F80" i="145"/>
  <c r="E80" i="145"/>
  <c r="D80" i="145"/>
  <c r="C80" i="145"/>
  <c r="B80" i="145"/>
  <c r="J79" i="145"/>
  <c r="I79" i="145"/>
  <c r="H79" i="145"/>
  <c r="G79" i="145"/>
  <c r="F79" i="145"/>
  <c r="E79" i="145"/>
  <c r="D79" i="145"/>
  <c r="C79" i="145"/>
  <c r="B79" i="145"/>
  <c r="J78" i="145"/>
  <c r="I78" i="145"/>
  <c r="H78" i="145"/>
  <c r="G78" i="145"/>
  <c r="F78" i="145"/>
  <c r="E78" i="145"/>
  <c r="D78" i="145"/>
  <c r="C78" i="145"/>
  <c r="B78" i="145"/>
  <c r="J77" i="145"/>
  <c r="I77" i="145"/>
  <c r="H77" i="145"/>
  <c r="G77" i="145"/>
  <c r="F77" i="145"/>
  <c r="E77" i="145"/>
  <c r="D77" i="145"/>
  <c r="C77" i="145"/>
  <c r="B77" i="145"/>
  <c r="J76" i="145"/>
  <c r="I76" i="145"/>
  <c r="H76" i="145"/>
  <c r="G76" i="145"/>
  <c r="F76" i="145"/>
  <c r="E76" i="145"/>
  <c r="D76" i="145"/>
  <c r="C76" i="145"/>
  <c r="B76" i="145"/>
  <c r="J75" i="145"/>
  <c r="I75" i="145"/>
  <c r="H75" i="145"/>
  <c r="G75" i="145"/>
  <c r="F75" i="145"/>
  <c r="E75" i="145"/>
  <c r="D75" i="145"/>
  <c r="C75" i="145"/>
  <c r="B75" i="145"/>
  <c r="J74" i="145"/>
  <c r="I74" i="145"/>
  <c r="H74" i="145"/>
  <c r="G74" i="145"/>
  <c r="F74" i="145"/>
  <c r="E74" i="145"/>
  <c r="D74" i="145"/>
  <c r="C74" i="145"/>
  <c r="B74" i="145"/>
  <c r="J73" i="145"/>
  <c r="I73" i="145"/>
  <c r="H73" i="145"/>
  <c r="G73" i="145"/>
  <c r="F73" i="145"/>
  <c r="E73" i="145"/>
  <c r="D73" i="145"/>
  <c r="C73" i="145"/>
  <c r="B73" i="145"/>
  <c r="J72" i="145"/>
  <c r="I72" i="145"/>
  <c r="H72" i="145"/>
  <c r="G72" i="145"/>
  <c r="F72" i="145"/>
  <c r="E72" i="145"/>
  <c r="D72" i="145"/>
  <c r="C72" i="145"/>
  <c r="B72" i="145"/>
  <c r="J71" i="145"/>
  <c r="I71" i="145"/>
  <c r="H71" i="145"/>
  <c r="G71" i="145"/>
  <c r="F71" i="145"/>
  <c r="E71" i="145"/>
  <c r="D71" i="145"/>
  <c r="C71" i="145"/>
  <c r="B71" i="145"/>
  <c r="J70" i="145"/>
  <c r="I70" i="145"/>
  <c r="H70" i="145"/>
  <c r="G70" i="145"/>
  <c r="F70" i="145"/>
  <c r="E70" i="145"/>
  <c r="D70" i="145"/>
  <c r="C70" i="145"/>
  <c r="B70" i="145"/>
  <c r="J69" i="145"/>
  <c r="I69" i="145"/>
  <c r="H69" i="145"/>
  <c r="G69" i="145"/>
  <c r="F69" i="145"/>
  <c r="E69" i="145"/>
  <c r="D69" i="145"/>
  <c r="C69" i="145"/>
  <c r="B69" i="145"/>
  <c r="J68" i="145"/>
  <c r="I68" i="145"/>
  <c r="H68" i="145"/>
  <c r="G68" i="145"/>
  <c r="F68" i="145"/>
  <c r="E68" i="145"/>
  <c r="D68" i="145"/>
  <c r="C68" i="145"/>
  <c r="B68" i="145"/>
  <c r="J67" i="145"/>
  <c r="I67" i="145"/>
  <c r="H67" i="145"/>
  <c r="G67" i="145"/>
  <c r="F67" i="145"/>
  <c r="E67" i="145"/>
  <c r="D67" i="145"/>
  <c r="C67" i="145"/>
  <c r="B67" i="145"/>
  <c r="J66" i="145"/>
  <c r="I66" i="145"/>
  <c r="H66" i="145"/>
  <c r="G66" i="145"/>
  <c r="F66" i="145"/>
  <c r="E66" i="145"/>
  <c r="D66" i="145"/>
  <c r="C66" i="145"/>
  <c r="B66" i="145"/>
  <c r="J65" i="145"/>
  <c r="I65" i="145"/>
  <c r="H65" i="145"/>
  <c r="G65" i="145"/>
  <c r="F65" i="145"/>
  <c r="E65" i="145"/>
  <c r="D65" i="145"/>
  <c r="C65" i="145"/>
  <c r="B65" i="145"/>
  <c r="J64" i="145"/>
  <c r="I64" i="145"/>
  <c r="H64" i="145"/>
  <c r="G64" i="145"/>
  <c r="F64" i="145"/>
  <c r="E64" i="145"/>
  <c r="D64" i="145"/>
  <c r="C64" i="145"/>
  <c r="B64" i="145"/>
  <c r="J63" i="145"/>
  <c r="I63" i="145"/>
  <c r="H63" i="145"/>
  <c r="G63" i="145"/>
  <c r="F63" i="145"/>
  <c r="E63" i="145"/>
  <c r="D63" i="145"/>
  <c r="C63" i="145"/>
  <c r="B63" i="145"/>
  <c r="J62" i="145"/>
  <c r="I62" i="145"/>
  <c r="H62" i="145"/>
  <c r="G62" i="145"/>
  <c r="F62" i="145"/>
  <c r="E62" i="145"/>
  <c r="D62" i="145"/>
  <c r="C62" i="145"/>
  <c r="B62" i="145"/>
  <c r="J61" i="145"/>
  <c r="I61" i="145"/>
  <c r="H61" i="145"/>
  <c r="G61" i="145"/>
  <c r="F61" i="145"/>
  <c r="E61" i="145"/>
  <c r="D61" i="145"/>
  <c r="C61" i="145"/>
  <c r="B61" i="145"/>
  <c r="J60" i="145"/>
  <c r="I60" i="145"/>
  <c r="H60" i="145"/>
  <c r="G60" i="145"/>
  <c r="F60" i="145"/>
  <c r="E60" i="145"/>
  <c r="D60" i="145"/>
  <c r="C60" i="145"/>
  <c r="B60" i="145"/>
  <c r="J59" i="145"/>
  <c r="I59" i="145"/>
  <c r="H59" i="145"/>
  <c r="G59" i="145"/>
  <c r="F59" i="145"/>
  <c r="E59" i="145"/>
  <c r="D59" i="145"/>
  <c r="C59" i="145"/>
  <c r="B59" i="145"/>
  <c r="J58" i="145"/>
  <c r="I58" i="145"/>
  <c r="H58" i="145"/>
  <c r="G58" i="145"/>
  <c r="F58" i="145"/>
  <c r="E58" i="145"/>
  <c r="D58" i="145"/>
  <c r="C58" i="145"/>
  <c r="B58" i="145"/>
  <c r="J57" i="145"/>
  <c r="I57" i="145"/>
  <c r="H57" i="145"/>
  <c r="G57" i="145"/>
  <c r="F57" i="145"/>
  <c r="E57" i="145"/>
  <c r="D57" i="145"/>
  <c r="C57" i="145"/>
  <c r="B57" i="145"/>
  <c r="J56" i="145"/>
  <c r="I56" i="145"/>
  <c r="H56" i="145"/>
  <c r="G56" i="145"/>
  <c r="F56" i="145"/>
  <c r="E56" i="145"/>
  <c r="D56" i="145"/>
  <c r="C56" i="145"/>
  <c r="B56" i="145"/>
  <c r="J55" i="145"/>
  <c r="I55" i="145"/>
  <c r="H55" i="145"/>
  <c r="G55" i="145"/>
  <c r="F55" i="145"/>
  <c r="E55" i="145"/>
  <c r="D55" i="145"/>
  <c r="C55" i="145"/>
  <c r="B55" i="145"/>
  <c r="J54" i="145"/>
  <c r="I54" i="145"/>
  <c r="H54" i="145"/>
  <c r="G54" i="145"/>
  <c r="F54" i="145"/>
  <c r="E54" i="145"/>
  <c r="D54" i="145"/>
  <c r="C54" i="145"/>
  <c r="B54" i="145"/>
  <c r="J53" i="145"/>
  <c r="I53" i="145"/>
  <c r="H53" i="145"/>
  <c r="G53" i="145"/>
  <c r="F53" i="145"/>
  <c r="E53" i="145"/>
  <c r="D53" i="145"/>
  <c r="C53" i="145"/>
  <c r="B53" i="145"/>
  <c r="J52" i="145"/>
  <c r="I52" i="145"/>
  <c r="H52" i="145"/>
  <c r="G52" i="145"/>
  <c r="F52" i="145"/>
  <c r="E52" i="145"/>
  <c r="D52" i="145"/>
  <c r="C52" i="145"/>
  <c r="B52" i="145"/>
  <c r="J51" i="145"/>
  <c r="I51" i="145"/>
  <c r="H51" i="145"/>
  <c r="G51" i="145"/>
  <c r="F51" i="145"/>
  <c r="E51" i="145"/>
  <c r="D51" i="145"/>
  <c r="C51" i="145"/>
  <c r="B51" i="145"/>
  <c r="J50" i="145"/>
  <c r="I50" i="145"/>
  <c r="H50" i="145"/>
  <c r="G50" i="145"/>
  <c r="F50" i="145"/>
  <c r="E50" i="145"/>
  <c r="D50" i="145"/>
  <c r="C50" i="145"/>
  <c r="B50" i="145"/>
  <c r="J49" i="145"/>
  <c r="I49" i="145"/>
  <c r="H49" i="145"/>
  <c r="G49" i="145"/>
  <c r="F49" i="145"/>
  <c r="E49" i="145"/>
  <c r="D49" i="145"/>
  <c r="C49" i="145"/>
  <c r="B49" i="145"/>
  <c r="J48" i="145"/>
  <c r="I48" i="145"/>
  <c r="H48" i="145"/>
  <c r="G48" i="145"/>
  <c r="F48" i="145"/>
  <c r="E48" i="145"/>
  <c r="D48" i="145"/>
  <c r="C48" i="145"/>
  <c r="B48" i="145"/>
  <c r="J47" i="145"/>
  <c r="I47" i="145"/>
  <c r="H47" i="145"/>
  <c r="G47" i="145"/>
  <c r="F47" i="145"/>
  <c r="E47" i="145"/>
  <c r="D47" i="145"/>
  <c r="C47" i="145"/>
  <c r="B47" i="145"/>
  <c r="J46" i="145"/>
  <c r="I46" i="145"/>
  <c r="H46" i="145"/>
  <c r="G46" i="145"/>
  <c r="F46" i="145"/>
  <c r="E46" i="145"/>
  <c r="D46" i="145"/>
  <c r="C46" i="145"/>
  <c r="B46" i="145"/>
  <c r="J45" i="145"/>
  <c r="I45" i="145"/>
  <c r="H45" i="145"/>
  <c r="G45" i="145"/>
  <c r="F45" i="145"/>
  <c r="E45" i="145"/>
  <c r="D45" i="145"/>
  <c r="C45" i="145"/>
  <c r="B45" i="145"/>
  <c r="J44" i="145"/>
  <c r="I44" i="145"/>
  <c r="H44" i="145"/>
  <c r="G44" i="145"/>
  <c r="F44" i="145"/>
  <c r="E44" i="145"/>
  <c r="D44" i="145"/>
  <c r="C44" i="145"/>
  <c r="B44" i="145"/>
  <c r="J43" i="145"/>
  <c r="I43" i="145"/>
  <c r="H43" i="145"/>
  <c r="G43" i="145"/>
  <c r="F43" i="145"/>
  <c r="E43" i="145"/>
  <c r="D43" i="145"/>
  <c r="C43" i="145"/>
  <c r="B43" i="145"/>
  <c r="J42" i="145"/>
  <c r="I42" i="145"/>
  <c r="H42" i="145"/>
  <c r="G42" i="145"/>
  <c r="F42" i="145"/>
  <c r="E42" i="145"/>
  <c r="D42" i="145"/>
  <c r="C42" i="145"/>
  <c r="B42" i="145"/>
  <c r="J41" i="145"/>
  <c r="I41" i="145"/>
  <c r="H41" i="145"/>
  <c r="G41" i="145"/>
  <c r="F41" i="145"/>
  <c r="E41" i="145"/>
  <c r="D41" i="145"/>
  <c r="C41" i="145"/>
  <c r="B41" i="145"/>
  <c r="J40" i="145"/>
  <c r="I40" i="145"/>
  <c r="H40" i="145"/>
  <c r="G40" i="145"/>
  <c r="F40" i="145"/>
  <c r="E40" i="145"/>
  <c r="D40" i="145"/>
  <c r="C40" i="145"/>
  <c r="B40" i="145"/>
  <c r="J39" i="145"/>
  <c r="I39" i="145"/>
  <c r="H39" i="145"/>
  <c r="G39" i="145"/>
  <c r="F39" i="145"/>
  <c r="E39" i="145"/>
  <c r="D39" i="145"/>
  <c r="C39" i="145"/>
  <c r="B39" i="145"/>
  <c r="J38" i="145"/>
  <c r="I38" i="145"/>
  <c r="H38" i="145"/>
  <c r="G38" i="145"/>
  <c r="F38" i="145"/>
  <c r="E38" i="145"/>
  <c r="D38" i="145"/>
  <c r="C38" i="145"/>
  <c r="B38" i="145"/>
  <c r="J37" i="145"/>
  <c r="I37" i="145"/>
  <c r="H37" i="145"/>
  <c r="G37" i="145"/>
  <c r="F37" i="145"/>
  <c r="E37" i="145"/>
  <c r="D37" i="145"/>
  <c r="C37" i="145"/>
  <c r="B37" i="145"/>
  <c r="J36" i="145"/>
  <c r="I36" i="145"/>
  <c r="H36" i="145"/>
  <c r="G36" i="145"/>
  <c r="F36" i="145"/>
  <c r="E36" i="145"/>
  <c r="D36" i="145"/>
  <c r="C36" i="145"/>
  <c r="B36" i="145"/>
  <c r="J35" i="145"/>
  <c r="I35" i="145"/>
  <c r="H35" i="145"/>
  <c r="G35" i="145"/>
  <c r="F35" i="145"/>
  <c r="E35" i="145"/>
  <c r="D35" i="145"/>
  <c r="C35" i="145"/>
  <c r="B35" i="145"/>
  <c r="J34" i="145"/>
  <c r="I34" i="145"/>
  <c r="H34" i="145"/>
  <c r="G34" i="145"/>
  <c r="F34" i="145"/>
  <c r="E34" i="145"/>
  <c r="D34" i="145"/>
  <c r="C34" i="145"/>
  <c r="B34" i="145"/>
  <c r="J33" i="145"/>
  <c r="I33" i="145"/>
  <c r="H33" i="145"/>
  <c r="G33" i="145"/>
  <c r="F33" i="145"/>
  <c r="E33" i="145"/>
  <c r="D33" i="145"/>
  <c r="C33" i="145"/>
  <c r="B33" i="145"/>
  <c r="J32" i="145"/>
  <c r="I32" i="145"/>
  <c r="H32" i="145"/>
  <c r="G32" i="145"/>
  <c r="F32" i="145"/>
  <c r="E32" i="145"/>
  <c r="D32" i="145"/>
  <c r="C32" i="145"/>
  <c r="B32" i="145"/>
  <c r="J31" i="145"/>
  <c r="I31" i="145"/>
  <c r="H31" i="145"/>
  <c r="G31" i="145"/>
  <c r="F31" i="145"/>
  <c r="E31" i="145"/>
  <c r="D31" i="145"/>
  <c r="C31" i="145"/>
  <c r="B31" i="145"/>
  <c r="J30" i="145"/>
  <c r="I30" i="145"/>
  <c r="H30" i="145"/>
  <c r="G30" i="145"/>
  <c r="F30" i="145"/>
  <c r="E30" i="145"/>
  <c r="D30" i="145"/>
  <c r="C30" i="145"/>
  <c r="B30" i="145"/>
  <c r="J29" i="145"/>
  <c r="I29" i="145"/>
  <c r="H29" i="145"/>
  <c r="G29" i="145"/>
  <c r="F29" i="145"/>
  <c r="E29" i="145"/>
  <c r="D29" i="145"/>
  <c r="C29" i="145"/>
  <c r="B29" i="145"/>
  <c r="J28" i="145"/>
  <c r="I28" i="145"/>
  <c r="H28" i="145"/>
  <c r="G28" i="145"/>
  <c r="F28" i="145"/>
  <c r="E28" i="145"/>
  <c r="D28" i="145"/>
  <c r="C28" i="145"/>
  <c r="B28" i="145"/>
  <c r="J27" i="145"/>
  <c r="I27" i="145"/>
  <c r="H27" i="145"/>
  <c r="G27" i="145"/>
  <c r="F27" i="145"/>
  <c r="E27" i="145"/>
  <c r="D27" i="145"/>
  <c r="C27" i="145"/>
  <c r="B27" i="145"/>
  <c r="J26" i="145"/>
  <c r="I26" i="145"/>
  <c r="H26" i="145"/>
  <c r="G26" i="145"/>
  <c r="F26" i="145"/>
  <c r="E26" i="145"/>
  <c r="D26" i="145"/>
  <c r="C26" i="145"/>
  <c r="B26" i="145"/>
  <c r="J25" i="145"/>
  <c r="I25" i="145"/>
  <c r="H25" i="145"/>
  <c r="G25" i="145"/>
  <c r="F25" i="145"/>
  <c r="E25" i="145"/>
  <c r="D25" i="145"/>
  <c r="C25" i="145"/>
  <c r="B25" i="145"/>
  <c r="J24" i="145"/>
  <c r="I24" i="145"/>
  <c r="H24" i="145"/>
  <c r="G24" i="145"/>
  <c r="F24" i="145"/>
  <c r="E24" i="145"/>
  <c r="D24" i="145"/>
  <c r="C24" i="145"/>
  <c r="B24" i="145"/>
  <c r="J23" i="145"/>
  <c r="I23" i="145"/>
  <c r="H23" i="145"/>
  <c r="G23" i="145"/>
  <c r="F23" i="145"/>
  <c r="E23" i="145"/>
  <c r="D23" i="145"/>
  <c r="C23" i="145"/>
  <c r="B23" i="145"/>
  <c r="J22" i="145"/>
  <c r="I22" i="145"/>
  <c r="H22" i="145"/>
  <c r="G22" i="145"/>
  <c r="F22" i="145"/>
  <c r="E22" i="145"/>
  <c r="D22" i="145"/>
  <c r="C22" i="145"/>
  <c r="B22" i="145"/>
  <c r="J21" i="145"/>
  <c r="I21" i="145"/>
  <c r="H21" i="145"/>
  <c r="G21" i="145"/>
  <c r="F21" i="145"/>
  <c r="E21" i="145"/>
  <c r="D21" i="145"/>
  <c r="C21" i="145"/>
  <c r="B21" i="145"/>
  <c r="J20" i="145"/>
  <c r="I20" i="145"/>
  <c r="H20" i="145"/>
  <c r="G20" i="145"/>
  <c r="F20" i="145"/>
  <c r="E20" i="145"/>
  <c r="D20" i="145"/>
  <c r="C20" i="145"/>
  <c r="B20" i="145"/>
  <c r="J19" i="145"/>
  <c r="I19" i="145"/>
  <c r="H19" i="145"/>
  <c r="G19" i="145"/>
  <c r="F19" i="145"/>
  <c r="E19" i="145"/>
  <c r="D19" i="145"/>
  <c r="C19" i="145"/>
  <c r="B19" i="145"/>
  <c r="J18" i="145"/>
  <c r="I18" i="145"/>
  <c r="H18" i="145"/>
  <c r="G18" i="145"/>
  <c r="F18" i="145"/>
  <c r="E18" i="145"/>
  <c r="D18" i="145"/>
  <c r="C18" i="145"/>
  <c r="B18" i="145"/>
  <c r="J17" i="145"/>
  <c r="I17" i="145"/>
  <c r="H17" i="145"/>
  <c r="G17" i="145"/>
  <c r="F17" i="145"/>
  <c r="E17" i="145"/>
  <c r="D17" i="145"/>
  <c r="C17" i="145"/>
  <c r="B17" i="145"/>
  <c r="J16" i="145"/>
  <c r="I16" i="145"/>
  <c r="H16" i="145"/>
  <c r="G16" i="145"/>
  <c r="F16" i="145"/>
  <c r="E16" i="145"/>
  <c r="D16" i="145"/>
  <c r="C16" i="145"/>
  <c r="B16" i="145"/>
  <c r="J15" i="145"/>
  <c r="I15" i="145"/>
  <c r="H15" i="145"/>
  <c r="G15" i="145"/>
  <c r="F15" i="145"/>
  <c r="E15" i="145"/>
  <c r="D15" i="145"/>
  <c r="C15" i="145"/>
  <c r="B15" i="145"/>
  <c r="J14" i="145"/>
  <c r="I14" i="145"/>
  <c r="H14" i="145"/>
  <c r="G14" i="145"/>
  <c r="F14" i="145"/>
  <c r="E14" i="145"/>
  <c r="D14" i="145"/>
  <c r="C14" i="145"/>
  <c r="B14" i="145"/>
  <c r="J13" i="145"/>
  <c r="I13" i="145"/>
  <c r="H13" i="145"/>
  <c r="G13" i="145"/>
  <c r="F13" i="145"/>
  <c r="E13" i="145"/>
  <c r="D13" i="145"/>
  <c r="C13" i="145"/>
  <c r="B13" i="145"/>
  <c r="J12" i="145"/>
  <c r="I12" i="145"/>
  <c r="H12" i="145"/>
  <c r="G12" i="145"/>
  <c r="F12" i="145"/>
  <c r="E12" i="145"/>
  <c r="D12" i="145"/>
  <c r="C12" i="145"/>
  <c r="B12" i="145"/>
  <c r="J11" i="145"/>
  <c r="I11" i="145"/>
  <c r="H11" i="145"/>
  <c r="G11" i="145"/>
  <c r="F11" i="145"/>
  <c r="E11" i="145"/>
  <c r="D11" i="145"/>
  <c r="C11" i="145"/>
  <c r="B11" i="145"/>
  <c r="J10" i="145"/>
  <c r="I10" i="145"/>
  <c r="H10" i="145"/>
  <c r="G10" i="145"/>
  <c r="F10" i="145"/>
  <c r="E10" i="145"/>
  <c r="D10" i="145"/>
  <c r="C10" i="145"/>
  <c r="B10" i="145"/>
  <c r="J9" i="145"/>
  <c r="I9" i="145"/>
  <c r="H9" i="145"/>
  <c r="G9" i="145"/>
  <c r="F9" i="145"/>
  <c r="E9" i="145"/>
  <c r="D9" i="145"/>
  <c r="C9" i="145"/>
  <c r="B9" i="145"/>
  <c r="J8" i="145"/>
  <c r="I8" i="145"/>
  <c r="H8" i="145"/>
  <c r="G8" i="145"/>
  <c r="F8" i="145"/>
  <c r="E8" i="145"/>
  <c r="D8" i="145"/>
  <c r="C8" i="145"/>
  <c r="B8" i="145"/>
  <c r="N5" i="145"/>
  <c r="N4" i="145"/>
  <c r="I6" i="281"/>
  <c r="I4" i="281"/>
  <c r="B25" i="292"/>
  <c r="A25" i="292"/>
  <c r="H39" i="94" l="1"/>
  <c r="C17" i="63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918BD86-F9B6-455C-97F2-85418ECD791C}" keepAlive="1" name="ThisWorkbookDataModel" description="Datenmodel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C06C95B-3FEF-484C-B02E-3AB844C3B1FA}" name="WorksheetConnection_Antibiotika-Verbrauchsmengen_und_Therapiehäufigkeit_2023_knime.xlsx!Nutzungsart" type="102" refreshedVersion="7" minRefreshableVersion="5">
    <extLst>
      <ext xmlns:x15="http://schemas.microsoft.com/office/spreadsheetml/2010/11/main" uri="{DE250136-89BD-433C-8126-D09CA5730AF9}">
        <x15:connection id="Nutzungsart">
          <x15:rangePr sourceName="_xlcn.WorksheetConnection_AntibiotikaVerbrauchsmengen_und_Therapiehäufigkeit_2023_knime.xlsxNutzungsart"/>
        </x15:connection>
      </ext>
    </extLst>
  </connection>
  <connection id="3" xr16:uid="{06BB13B2-4D3A-4EB7-9709-B4F7081D9FC1}" name="WorksheetConnection_Antibiotika-Verbrauchsmengen_und_Therapiehäufigkeit_2023_knime.xlsx!NutzungsartMinimierung" type="102" refreshedVersion="7" minRefreshableVersion="5">
    <extLst>
      <ext xmlns:x15="http://schemas.microsoft.com/office/spreadsheetml/2010/11/main" uri="{DE250136-89BD-433C-8126-D09CA5730AF9}">
        <x15:connection id="NutzungsartMinimierung">
          <x15:rangePr sourceName="_xlcn.WorksheetConnection_AntibiotikaVerbrauchsmengen_und_Therapiehäufigkeit_2023_knime.xlsxNutzungsartMinimierung"/>
        </x15:connection>
      </ext>
    </extLst>
  </connection>
  <connection id="4" xr16:uid="{08F19AE5-29AA-4BD0-A9B8-0D7AF5BFB17A}" name="WorksheetConnection_Antibiotika-Verbrauchsmengen_und_Therapiehäufigkeit_2023_knime.xlsx!pTH" type="102" refreshedVersion="7" minRefreshableVersion="5">
    <extLst>
      <ext xmlns:x15="http://schemas.microsoft.com/office/spreadsheetml/2010/11/main" uri="{DE250136-89BD-433C-8126-D09CA5730AF9}">
        <x15:connection id="pTH" autoDelete="1">
          <x15:rangePr sourceName="_xlcn.WorksheetConnection_AntibiotikaVerbrauchsmengen_und_Therapiehäufigkeit_2023_knime.xlsxpTH"/>
        </x15:connection>
      </ext>
    </extLst>
  </connection>
  <connection id="5" xr16:uid="{10B884F1-F83A-4F7A-BCE4-760DB15BD9BB}" name="WorksheetConnection_Antibiotika-Verbrauchsmengen_und_Therapiehäufigkeit_2023_knime.xlsx!Table8" type="102" refreshedVersion="7" minRefreshableVersion="5">
    <extLst>
      <ext xmlns:x15="http://schemas.microsoft.com/office/spreadsheetml/2010/11/main" uri="{DE250136-89BD-433C-8126-D09CA5730AF9}">
        <x15:connection id="Table8">
          <x15:rangePr sourceName="_xlcn.WorksheetConnection_AntibiotikaVerbrauchsmengen_und_Therapiehäufigkeit_2023_knime.xlsxTable8"/>
        </x15:connection>
      </ext>
    </extLst>
  </connection>
  <connection id="6" xr16:uid="{80C7CCD2-A5D1-46CF-9420-071142F87399}" name="WorksheetConnection_Antibiotika-Verbrauchsmengen_und_Therapiehäufigkeit_2023_knime.xlsx!VM" type="102" refreshedVersion="7" minRefreshableVersion="5">
    <extLst>
      <ext xmlns:x15="http://schemas.microsoft.com/office/spreadsheetml/2010/11/main" uri="{DE250136-89BD-433C-8126-D09CA5730AF9}">
        <x15:connection id="VM" autoDelete="1">
          <x15:rangePr sourceName="_xlcn.WorksheetConnection_AntibiotikaVerbrauchsmengen_und_Therapiehäufigkeit_2023_knime.xlsxVM"/>
        </x15:connection>
      </ext>
    </extLst>
  </connection>
  <connection id="7" xr16:uid="{D5AFCE76-54EC-4118-B07A-25D05954B7E4}" name="WorksheetConnection_Antibiotika-Verbrauchsmengen_und_Therapiehäufigkeit_2023_knime.xlsx!Wirkstoffklasse" type="102" refreshedVersion="7" minRefreshableVersion="5">
    <extLst>
      <ext xmlns:x15="http://schemas.microsoft.com/office/spreadsheetml/2010/11/main" uri="{DE250136-89BD-433C-8126-D09CA5730AF9}">
        <x15:connection id="Wirkstoffklasse">
          <x15:rangePr sourceName="_xlcn.WorksheetConnection_AntibiotikaVerbrauchsmengen_und_Therapiehäufigkeit_2023_knime.xlsxWirkstoffklasse"/>
        </x15:connection>
      </ext>
    </extLst>
  </connection>
  <connection id="8" xr16:uid="{6D05CB09-EB25-4F57-8B02-39296D051E97}" name="WorksheetConnection_Antibiotika-Verbrauchsmengen_und_Therapiehäufigkeit_2024_knime.xlsx!AMEG" type="102" refreshedVersion="7" minRefreshableVersion="5">
    <extLst>
      <ext xmlns:x15="http://schemas.microsoft.com/office/spreadsheetml/2010/11/main" uri="{DE250136-89BD-433C-8126-D09CA5730AF9}">
        <x15:connection id="AMEG">
          <x15:rangePr sourceName="_xlcn.WorksheetConnection_AntibiotikaVerbrauchsmengen_und_Therapiehäufigkeit_2024_knime.xlsxAMEG"/>
        </x15:connection>
      </ext>
    </extLst>
  </connection>
  <connection id="9" xr16:uid="{9357A328-B6B2-46F8-83CF-279F98C7B20A}" name="WorksheetConnection_Antibiotika-Verbrauchsmengen_und_Therapiehäufigkeit_2025_knime.xlsx!pTHE" type="102" refreshedVersion="7" minRefreshableVersion="5">
    <extLst>
      <ext xmlns:x15="http://schemas.microsoft.com/office/spreadsheetml/2010/11/main" uri="{DE250136-89BD-433C-8126-D09CA5730AF9}">
        <x15:connection id="pTHE" autoDelete="1">
          <x15:rangePr sourceName="_xlcn.WorksheetConnection_AntibiotikaVerbrauchsmengen_und_Therapiehäufigkeit_2025_knime.xlsxpTHE"/>
        </x15:connection>
      </ext>
    </extLst>
  </connection>
  <connection id="10" xr16:uid="{B546F1F5-8CD8-4FED-9E6F-21F604FC8FC3}" name="WorksheetConnection_Antibiotika-Verbrauchsmengen_und_Therapiehäufigkeit_2025_knime.xlsx!VME" type="102" refreshedVersion="7" minRefreshableVersion="5">
    <extLst>
      <ext xmlns:x15="http://schemas.microsoft.com/office/spreadsheetml/2010/11/main" uri="{DE250136-89BD-433C-8126-D09CA5730AF9}">
        <x15:connection id="VME" autoDelete="1">
          <x15:rangePr sourceName="_xlcn.WorksheetConnection_AntibiotikaVerbrauchsmengen_und_Therapiehäufigkeit_2025_knime.xlsxVME"/>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4">
    <s v="ThisWorkbookDataModel"/>
    <s v="{[pTH].[Berechnungsmodus].&amp;[TAMGÄndG (2022)]}"/>
    <s v="{[VM].[Kategorie].&amp;[Minimierung]}"/>
    <s v="{[VM].[Nutzungsart].&amp;[Ferkel],[VM].[Nutzungsart].&amp;[Mastputen],[VM].[Nutzungsart].&amp;[Milchkühe],[VM].[Nutzungsart].&amp;[Junghennen],[VM].[Nutzungsart].&amp;[Legehennen],[VM].[Nutzungsart].&amp;[Masthühner],[VM].[Nutzungsart].&amp;[Saugferkel],[VM].[Nutzungsart].&amp;[Mastschweine],[VM].[Nutzungsart].&amp;[Zuchtschweine],[VM].[Nutzungsart].&amp;[Kälber, zugegangen]}"/>
    <s v="{[pTH].[Jahr].[All]}"/>
    <s v="{[VM].[Jahr].&amp;[2025]}"/>
    <s v="{[pTHE].[Tierart].[All]}"/>
    <s v="{[VM].[AMEG].[All]}"/>
    <s v="{[VME].[Tierart].[All]}"/>
    <s v="{[pTHE].[AMEG].[All]}"/>
    <s v="{[VME].[Kategorie].&amp;[Minimierung]}"/>
    <s v="{[VME].[AMEG].[All]}"/>
    <s v="{[VME].[Nutzungsart].&amp;[Ferkel]}"/>
    <s v="{[pTHE].[Nutzungsart].&amp;[Ferkel]}"/>
  </metadataStrings>
  <mdxMetadata count="13">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Metadata>
  <valueMetadata count="13">
    <bk>
      <rc t="1" v="0"/>
    </bk>
    <bk>
      <rc t="1" v="1"/>
    </bk>
    <bk>
      <rc t="1" v="2"/>
    </bk>
    <bk>
      <rc t="1" v="3"/>
    </bk>
    <bk>
      <rc t="1" v="4"/>
    </bk>
    <bk>
      <rc t="1" v="5"/>
    </bk>
    <bk>
      <rc t="1" v="6"/>
    </bk>
    <bk>
      <rc t="1" v="7"/>
    </bk>
    <bk>
      <rc t="1" v="8"/>
    </bk>
    <bk>
      <rc t="1" v="9"/>
    </bk>
    <bk>
      <rc t="1" v="10"/>
    </bk>
    <bk>
      <rc t="1" v="11"/>
    </bk>
    <bk>
      <rc t="1" v="12"/>
    </bk>
  </valueMetadata>
</metadata>
</file>

<file path=xl/sharedStrings.xml><?xml version="1.0" encoding="utf-8"?>
<sst xmlns="http://schemas.openxmlformats.org/spreadsheetml/2006/main" count="30243" uniqueCount="762">
  <si>
    <t>PERIOD</t>
  </si>
  <si>
    <t>Jahr</t>
  </si>
  <si>
    <t>Halbjahr</t>
  </si>
  <si>
    <t>TA</t>
  </si>
  <si>
    <t>Tierart</t>
  </si>
  <si>
    <t>FORM</t>
  </si>
  <si>
    <t>Nutzungsart</t>
  </si>
  <si>
    <t>KATABE</t>
  </si>
  <si>
    <t>Rind</t>
  </si>
  <si>
    <t>Milchkühe</t>
  </si>
  <si>
    <t>Minimierung</t>
  </si>
  <si>
    <t>Aminoglykoside</t>
  </si>
  <si>
    <t>Beobachtung</t>
  </si>
  <si>
    <t>Fenicole</t>
  </si>
  <si>
    <t>Fluorchinolone</t>
  </si>
  <si>
    <t>Lincosamide</t>
  </si>
  <si>
    <t>Makrolide</t>
  </si>
  <si>
    <t>Penicilline</t>
  </si>
  <si>
    <t>Sulfonamide</t>
  </si>
  <si>
    <t>Tetrazykline</t>
  </si>
  <si>
    <t>Kälber, zugegangen</t>
  </si>
  <si>
    <t>Sonstige Rinder</t>
  </si>
  <si>
    <t>Kälber, eigene Aufzucht</t>
  </si>
  <si>
    <t>Mastrinder</t>
  </si>
  <si>
    <t>Pleuromutiline</t>
  </si>
  <si>
    <t>Schwein</t>
  </si>
  <si>
    <t>Saugferkel</t>
  </si>
  <si>
    <t>Ferkel</t>
  </si>
  <si>
    <t>Mastschweine</t>
  </si>
  <si>
    <t>Zuchtschweine</t>
  </si>
  <si>
    <t>Sonstige Schweine</t>
  </si>
  <si>
    <t>Huhn</t>
  </si>
  <si>
    <t>Masthühner</t>
  </si>
  <si>
    <t>Legehennen</t>
  </si>
  <si>
    <t>Junghennen</t>
  </si>
  <si>
    <t>Sonstige Hühner</t>
  </si>
  <si>
    <t>Pute</t>
  </si>
  <si>
    <t>Mastputen</t>
  </si>
  <si>
    <t>Sonstige Puten</t>
  </si>
  <si>
    <t>Rinder im Transit</t>
  </si>
  <si>
    <t>Schweine im Transit</t>
  </si>
  <si>
    <t>Hühner-Eintagsküken</t>
  </si>
  <si>
    <t>Puten-Eintagsküken</t>
  </si>
  <si>
    <t>AMEG</t>
  </si>
  <si>
    <t>B</t>
  </si>
  <si>
    <t>C</t>
  </si>
  <si>
    <t>D</t>
  </si>
  <si>
    <t>Wirkstoffklasse</t>
  </si>
  <si>
    <t>Gesamt</t>
  </si>
  <si>
    <t>0-Meldung</t>
  </si>
  <si>
    <t>TH &gt; 0</t>
  </si>
  <si>
    <t>TH = 0</t>
  </si>
  <si>
    <t>K1_BVL</t>
  </si>
  <si>
    <t>K1_BfR</t>
  </si>
  <si>
    <t>K2_BVL</t>
  </si>
  <si>
    <t>K2_BfR</t>
  </si>
  <si>
    <t>Berechnungsmodus</t>
  </si>
  <si>
    <t>Verbrauchsmenge</t>
  </si>
  <si>
    <t>Verbrauchsmengen</t>
  </si>
  <si>
    <t>Therapiehäufigkeiten</t>
  </si>
  <si>
    <t>Mit ABE</t>
  </si>
  <si>
    <t>Ohne ABE</t>
  </si>
  <si>
    <t>Ein (%)</t>
  </si>
  <si>
    <t>Ein</t>
  </si>
  <si>
    <t>Kategorie</t>
  </si>
  <si>
    <t>TH</t>
  </si>
  <si>
    <t>Cefoperazon</t>
  </si>
  <si>
    <t>Ceftiofur</t>
  </si>
  <si>
    <t>Cefquinom</t>
  </si>
  <si>
    <t>Danofloxacin</t>
  </si>
  <si>
    <t>Enrofloxacin</t>
  </si>
  <si>
    <t>Marbofloxacin</t>
  </si>
  <si>
    <t>Colistin</t>
  </si>
  <si>
    <t>Dihydrostreptomycin</t>
  </si>
  <si>
    <t>Framycetin</t>
  </si>
  <si>
    <t>Gentamicin</t>
  </si>
  <si>
    <t>Kanamycin</t>
  </si>
  <si>
    <t>Neomycin</t>
  </si>
  <si>
    <t>Paromomycin</t>
  </si>
  <si>
    <t>Cefalexin</t>
  </si>
  <si>
    <t>Cefalonium</t>
  </si>
  <si>
    <t>Cefapirin</t>
  </si>
  <si>
    <t>Florfenicol</t>
  </si>
  <si>
    <t>Thiamphenicol</t>
  </si>
  <si>
    <t>Lincomycin</t>
  </si>
  <si>
    <t>Gamithromycin</t>
  </si>
  <si>
    <t>Tildipirosin</t>
  </si>
  <si>
    <t>Tilmicosin</t>
  </si>
  <si>
    <t>Tulathromycin</t>
  </si>
  <si>
    <t>Tylosin</t>
  </si>
  <si>
    <t>Spectinomycin</t>
  </si>
  <si>
    <t>Trimethoprim</t>
  </si>
  <si>
    <t>Amoxicillin</t>
  </si>
  <si>
    <t>Ampicillin</t>
  </si>
  <si>
    <t>Benzylpenicillin</t>
  </si>
  <si>
    <t>Cloxacillin</t>
  </si>
  <si>
    <t>Nafcillin</t>
  </si>
  <si>
    <t>Oxacillin</t>
  </si>
  <si>
    <t>Sulfadiazin</t>
  </si>
  <si>
    <t>Sulfadimethoxin</t>
  </si>
  <si>
    <t>Sulfadimidin</t>
  </si>
  <si>
    <t>Sulfadoxin</t>
  </si>
  <si>
    <t>Chlortetracyclin</t>
  </si>
  <si>
    <t>Doxycyclin</t>
  </si>
  <si>
    <t>Oxytetracyclin</t>
  </si>
  <si>
    <t>Tetracyclin</t>
  </si>
  <si>
    <t>Apramycin</t>
  </si>
  <si>
    <t>Sulfamethoxazol</t>
  </si>
  <si>
    <t>Tiamulin</t>
  </si>
  <si>
    <t>Phenoxymethylpenicillin</t>
  </si>
  <si>
    <t>Sulfaclozin</t>
  </si>
  <si>
    <t>Pirlimycin</t>
  </si>
  <si>
    <t>Hintergrund</t>
  </si>
  <si>
    <t>Beschreibung</t>
  </si>
  <si>
    <t>Tabellenblatt</t>
  </si>
  <si>
    <t>Aus</t>
  </si>
  <si>
    <t>TH (%)</t>
  </si>
  <si>
    <t>Hj.</t>
  </si>
  <si>
    <t>Imp</t>
  </si>
  <si>
    <t>Therapiehäufigkeit</t>
  </si>
  <si>
    <t>Kennzahl 1</t>
  </si>
  <si>
    <t>Kennzahl 2</t>
  </si>
  <si>
    <t>BVL</t>
  </si>
  <si>
    <t>BfR</t>
  </si>
  <si>
    <t>Wirkstoff</t>
  </si>
  <si>
    <t>Populationsweite Therapiehäufigkeit</t>
  </si>
  <si>
    <t>TAMGÄndG (2022)</t>
  </si>
  <si>
    <t>25 %-Quantil</t>
  </si>
  <si>
    <t>50 %-Quantil</t>
  </si>
  <si>
    <t>75 %-Quantil</t>
  </si>
  <si>
    <t>90 %-Quantil</t>
  </si>
  <si>
    <t xml:space="preserve"> 25 %</t>
  </si>
  <si>
    <t xml:space="preserve"> 50 %</t>
  </si>
  <si>
    <t xml:space="preserve"> 75 %</t>
  </si>
  <si>
    <t xml:space="preserve"> 90 %</t>
  </si>
  <si>
    <t>17. AMGÄndG (2021)</t>
  </si>
  <si>
    <t>16. AMGÄndG (2013)</t>
  </si>
  <si>
    <t>Berechnungsmodus der Therapiehäufigkeit</t>
  </si>
  <si>
    <t>Erläuterung</t>
  </si>
  <si>
    <t>A (Vermeiden)</t>
  </si>
  <si>
    <t>B (Beschränken)</t>
  </si>
  <si>
    <t>C (Vorsicht)</t>
  </si>
  <si>
    <t>D (Sorgfalt)</t>
  </si>
  <si>
    <r>
      <rPr>
        <vertAlign val="superscript"/>
        <sz val="9"/>
        <color rgb="FF000000"/>
        <rFont val="Calibri"/>
        <family val="2"/>
      </rPr>
      <t>a</t>
    </r>
    <r>
      <rPr>
        <sz val="9"/>
        <color indexed="8"/>
        <rFont val="Calibri"/>
        <family val="2"/>
      </rPr>
      <t xml:space="preserve"> European Medicines Agency (EMA). Infografik: Kategorisierung von Antibiotika zur Anwendung bei Tieren für den sorgfältigen und verantwortungsvollen Einsatz. https://www.ema.europa.eu/de/documents/report/infographic-categorisation-antibiotics-use-animals-prudent-responsible-use_de.pdf </t>
    </r>
  </si>
  <si>
    <r>
      <rPr>
        <vertAlign val="superscript"/>
        <sz val="9"/>
        <color rgb="FF000000"/>
        <rFont val="Calibri"/>
        <family val="2"/>
      </rPr>
      <t>b</t>
    </r>
    <r>
      <rPr>
        <sz val="9"/>
        <color indexed="8"/>
        <rFont val="Calibri"/>
        <family val="2"/>
      </rPr>
      <t xml:space="preserve"> Die meisten Wirkstoffe der Kategorie A stehen im Anhang der Durchführungsverordnung (EU) 2022/1255 und dürfen daher bei Tieren nicht angewendet werden.</t>
    </r>
  </si>
  <si>
    <r>
      <t xml:space="preserve">‒ Antibiotika dieser Kategorie </t>
    </r>
    <r>
      <rPr>
        <sz val="11"/>
        <color rgb="FF000000"/>
        <rFont val="Calibri"/>
        <family val="2"/>
      </rPr>
      <t xml:space="preserve">sollten, sofern möglich, als Erstlinientherapie angewendet werden.
</t>
    </r>
    <r>
      <rPr>
        <sz val="11"/>
        <color indexed="8"/>
        <rFont val="Calibri"/>
        <family val="2"/>
      </rPr>
      <t>‒ Antibiotika dieser Kategorie sind, wie immer, sorgfältig und nur bei medizinischem Bedarf anzuwenden.
‒ Beispiele für Wirkstoffe: Aminoglykoside (nur Spectinomycin), Folsäureantagonisten, Penicilline, Sulfonamide</t>
    </r>
  </si>
  <si>
    <r>
      <t>‒ </t>
    </r>
    <r>
      <rPr>
        <sz val="11"/>
        <color rgb="FF000000"/>
        <rFont val="Calibri"/>
        <family val="2"/>
      </rPr>
      <t>Antibiotika dieser Kategorie sind in der EU nicht als Tierarzneimittel zugelassen.</t>
    </r>
    <r>
      <rPr>
        <vertAlign val="superscript"/>
        <sz val="11"/>
        <color rgb="FF000000"/>
        <rFont val="Calibri"/>
        <family val="2"/>
      </rPr>
      <t>b</t>
    </r>
    <r>
      <rPr>
        <sz val="11"/>
        <color indexed="8"/>
        <rFont val="Calibri"/>
        <family val="2"/>
      </rPr>
      <t xml:space="preserve">
‒ Beispiele für Wirkstoffe: Amdinopenicilline, Carbapeneme, Glycycline</t>
    </r>
  </si>
  <si>
    <r>
      <t>‒ </t>
    </r>
    <r>
      <rPr>
        <sz val="11"/>
        <color rgb="FF000000"/>
        <rFont val="Calibri"/>
        <family val="2"/>
      </rPr>
      <t>Antibiotika dieser Kategorie sind von kritischer Bedeutung für die Humanmedizin. Ihre Anwendung bei Tieren sollte beschränkt werden, um das Risiko für die öffentliche Gesundheit zu mindern.</t>
    </r>
    <r>
      <rPr>
        <sz val="11"/>
        <color indexed="8"/>
        <rFont val="Calibri"/>
        <family val="2"/>
      </rPr>
      <t xml:space="preserve">
‒ Antibiotika dieser Kategorie sollten nur in Erwägung gezogen werden, wenn keine klinisch wirksamen Antibiotika aus den Kategorien C oder D verfügbar sind
‒ Die Anwendung sollte, wenn möglich, nur basierend auf einem Antibiogramm erfolgen.
‒ Beispiele für Wirkstoffe: Cephalosporine der 3. und 4. Generation, Fluorchinolone, Polypeptidantibiotika (Colistin und Polymyxin B)</t>
    </r>
  </si>
  <si>
    <r>
      <t>‒ F</t>
    </r>
    <r>
      <rPr>
        <sz val="11"/>
        <color rgb="FF000000"/>
        <rFont val="Calibri"/>
        <family val="2"/>
      </rPr>
      <t xml:space="preserve">ür Antibiotika dieser Kategorie gibt es in der Humanmedizin Alternativen.
</t>
    </r>
    <r>
      <rPr>
        <sz val="11"/>
        <color indexed="8"/>
        <rFont val="Calibri"/>
        <family val="2"/>
      </rPr>
      <t>‒ Für einige Anwendungsgebiete in der Veterinärmedizin gibt es keine Alternativen aus Kategorie D.
‒ Antibiotika dieser Kategorie sollten nur in Erwägung gezogen werden, wenn keine klinisch wirksamen Antibiotika aus Kategorie D verfügbar sind.
‒ Beispiele für Wirkstoffe: Aminoglykoside (außer Spectinomycin), Cephalosporine der 1. Generation, Fenicole, Lincosamide, Makrolide, Pleuromutiline</t>
    </r>
  </si>
  <si>
    <t>Gesetz zur Änderung des Tierarzneimittelgesetzes zur Erhebung von Daten über antibiotisch wirksame Arzneimittel und zur Änderung weiterer Vorschriften (TAMGÄndG); Verordnung vom 21.12.2022 (BGBl. I S. 2852, Nr. 57).
    ‒ seit 2023 gültige Regelung
    ‒ Wirkstoffe bestimmter Kombinationspräparate gehen nur einfach in die Berechung ein
    ‒ Faktor drei für Wirkstoffe der AMEG-Kategorie B
    ‒ Festlegung der Wirkungstage für Long-Acting- und One-Shot-Präparate</t>
  </si>
  <si>
    <t>Siebzehntes Gesetz zur Änderung des Arzneimittelgesetzes; Gesetz vom 10.08.2021 (BGBl. I S. 3519, Nr. 53).
    ‒ gültig in 2022
    ‒ Wirkstoffe bestimmter Kombinationspräparate gehen nur einfach in die Berechung ein</t>
  </si>
  <si>
    <t xml:space="preserve">Sechzehntes Gesetz zur Änderung des Arzneimittelgesetzes; Gesetz vom 10.10.2013 BGBl. I S. 3813, 2014 I 272.
    ‒ gültig von 2014 bis 2021
    ‒ alle Wirkstoffe gehen einzeln in die Berechnung ein </t>
  </si>
  <si>
    <t>Tabelle mit den populationsweiten Therapiehäufigkeiten in Tagen je Nutzungsart in der Antibiotika-Minimierung und Wirkstoff für das Jahr 2023.
Filterung der Tabelle nach
    ‒ Tierart
    ‒ Nutzungsart
    ‒ AMEG-Kategorie (siehe unten)
    ‒ Wirkstoffklasse
    ‒ Wirkstoff
Zudem kann der Berechnungsmodus für die Therapiehäufigkeit (siehe unten) ausgewählt werden.</t>
  </si>
  <si>
    <t>Tabelle mit ausgewählten Quantile der halbjährlichen betrieblichen Therapiehäufigkeiten (25 %-, 50 %-, 75 %- und 90 %-Quantil) in den Nutzungsarten in der Antibiotika-Minimierung für beide Halbjahre 2023.
Filterung der Tabelle nach
    ‒ Halbjahr
    ‒ Tierart
    ‒ Nutzungsart
Zudem kann der Berechnungsmodus für die Therapiehäufigkeit (siehe unten) ausgewählt werden.</t>
  </si>
  <si>
    <t>Überblick über die enthaltenen Tabellenblätter</t>
  </si>
  <si>
    <t>Gesetz</t>
  </si>
  <si>
    <r>
      <t>AMEG-Kategorien</t>
    </r>
    <r>
      <rPr>
        <vertAlign val="superscript"/>
        <sz val="11"/>
        <rFont val="Calibri"/>
        <family val="2"/>
      </rPr>
      <t>a</t>
    </r>
  </si>
  <si>
    <t>– Berechnungsmodus der Therapiehäufigkeit</t>
  </si>
  <si>
    <t>– AMEG-Kategorien</t>
  </si>
  <si>
    <t xml:space="preserve">– Überblick über die enthaltenen Tabellenblätter
</t>
  </si>
  <si>
    <t>Spaltenerläuterungen: Kategorie – Antibiotika-Beobachtung oder Antibiotika-Minimierung; Gesamt – Gesamtzahl gemeldete Antibiotikaanwendungen; Ein – Anzahl eingeschlossener Anwendungen für die Verbrauchsmengenberechnungen; Ein (%) – Anteil eingeschlossener Anwendungen an Gesamtzahl; Imp – Anzahl imputierter (korrigierter) Anwendungen; Aus – Anzahl ausgeschlossener Anwendungen für die Verbrauchsmengenberechnungen; TH – Anzahl Anwendungen, die bei der Berechnung von Therapiehäufigkeiten eingeschlossen wurden; TH (%) – Anteil der in Therapiehäufigkeiten eingeschlossenen Anwendungen an der Anzahl eingeschlossener Anwendungen (Ein).</t>
  </si>
  <si>
    <t>Abkürzungen: Hj. – Halbjahr</t>
  </si>
  <si>
    <t>Spaltenerläuterungen: Kennzahl 1 – Median aller halbjährlichen betrieblichen Therapiehäufigkeiten beider Halbjahre; Kennzahl 2 – 3. Quartil aller halbjährlichen betrieblichen Therapiehäufigkeiten beider Halbjahre; BVL – Durch das Bundesamt für Verbraucherschutz und Lebensmittelsicherheit veröffentlichte Kennzahlen; BfR – Durch das Bundesinstitut für Risikobewertung nach Plausibilisierung berechnete Kennzahlen.</t>
  </si>
  <si>
    <t>NBNR</t>
  </si>
  <si>
    <t>Quantil</t>
  </si>
  <si>
    <t>SORT</t>
  </si>
  <si>
    <t>Mit AB</t>
  </si>
  <si>
    <t>Ohne AB</t>
  </si>
  <si>
    <t>WSID</t>
  </si>
  <si>
    <t>C3-1</t>
  </si>
  <si>
    <t>C3-3</t>
  </si>
  <si>
    <t>C4-1</t>
  </si>
  <si>
    <t>FQ-1</t>
  </si>
  <si>
    <t>FQ-3</t>
  </si>
  <si>
    <t>FQ-5</t>
  </si>
  <si>
    <t>PP-2</t>
  </si>
  <si>
    <t>AG-3</t>
  </si>
  <si>
    <t>AG-4</t>
  </si>
  <si>
    <t>AG-5</t>
  </si>
  <si>
    <t>AG-6</t>
  </si>
  <si>
    <t>AG-7</t>
  </si>
  <si>
    <t>AG-8</t>
  </si>
  <si>
    <t>C1-3</t>
  </si>
  <si>
    <t>C1-4</t>
  </si>
  <si>
    <t>C1-6</t>
  </si>
  <si>
    <t>FE-2</t>
  </si>
  <si>
    <t>FE-3</t>
  </si>
  <si>
    <t>LI-2</t>
  </si>
  <si>
    <t>MA-2</t>
  </si>
  <si>
    <t>MA-5</t>
  </si>
  <si>
    <t>MA-6</t>
  </si>
  <si>
    <t>MA-7</t>
  </si>
  <si>
    <t>MA-8</t>
  </si>
  <si>
    <t>AG-9</t>
  </si>
  <si>
    <t>FA-1</t>
  </si>
  <si>
    <t>PC-1</t>
  </si>
  <si>
    <t>PC-2</t>
  </si>
  <si>
    <t>PC-3</t>
  </si>
  <si>
    <t>PC-4</t>
  </si>
  <si>
    <t>PC-7</t>
  </si>
  <si>
    <t>SU-5</t>
  </si>
  <si>
    <t>SU-6</t>
  </si>
  <si>
    <t>SU-7</t>
  </si>
  <si>
    <t>SU-8</t>
  </si>
  <si>
    <t>SU-14</t>
  </si>
  <si>
    <t>TC-1</t>
  </si>
  <si>
    <t>TC-2</t>
  </si>
  <si>
    <t>TC-3</t>
  </si>
  <si>
    <t>TC-4</t>
  </si>
  <si>
    <t>AG-2</t>
  </si>
  <si>
    <t>PM-1</t>
  </si>
  <si>
    <t>PC-8</t>
  </si>
  <si>
    <t>LI-3</t>
  </si>
  <si>
    <t>PC-9</t>
  </si>
  <si>
    <t>SU-4</t>
  </si>
  <si>
    <t>GESETZ</t>
  </si>
  <si>
    <t>Anzahl Betriebe</t>
  </si>
  <si>
    <t>Ceph. 3. Gen.</t>
  </si>
  <si>
    <t>Ceph. 4. Gen.</t>
  </si>
  <si>
    <t>Polypeptid-AB</t>
  </si>
  <si>
    <t>Ceph. 1. Gen.</t>
  </si>
  <si>
    <t>Folsäureantag.</t>
  </si>
  <si>
    <t>VM [t]</t>
  </si>
  <si>
    <t>Tabelle mit den absoluten Verbrauchsmengen in Tonnen je Nutzungsart und Wirkstoff für das Jahr 2023.
Filterung der Tabelle nach 
    ‒ Halbjahr
    ‒ Tierart
    ‒ Nutzungsart
    ‒ Kategorie (Antibiotika-Beobachtung und -Minimierung)
    ‒ AMEG-Kategorie (siehe unten)
    ‒ Wirkstoffklasse
    ‒ Wirkstoff</t>
  </si>
  <si>
    <t>Referenzen</t>
  </si>
  <si>
    <t>Impressum</t>
  </si>
  <si>
    <t>Bundesinstitut für Risikobewertung</t>
  </si>
  <si>
    <t>Max-Dohrn-Straße 8–10</t>
  </si>
  <si>
    <t>10589 Berlin</t>
  </si>
  <si>
    <t>T +49 30 18412-0</t>
  </si>
  <si>
    <t>F +49 30 18412-99099</t>
  </si>
  <si>
    <t>bfr@bfr.bund.de</t>
  </si>
  <si>
    <t>bfr.bund.de</t>
  </si>
  <si>
    <t>Vor Plausibilisierung</t>
  </si>
  <si>
    <t>Nach Plausibilisierung</t>
  </si>
  <si>
    <t>Vergleich der über alle Nutzungsarten und Antibiotikaanwendungen aggregierten Gesamtverbrauchsmengen in Tonnen je Wirkstoffklasse für das Jahr 2023 vor der durch das BfR durchgeführten Plausibilisierung und nach der Plausibilisierung.</t>
  </si>
  <si>
    <t>25 %</t>
  </si>
  <si>
    <t>50 %</t>
  </si>
  <si>
    <t>75 %</t>
  </si>
  <si>
    <t>90 %</t>
  </si>
  <si>
    <t>(Mast-)Ferkel</t>
  </si>
  <si>
    <t xml:space="preserve"> a) Verbrauchsmengen [t]</t>
  </si>
  <si>
    <t xml:space="preserve"> b) Verbrauchsmengenanteile [%]</t>
  </si>
  <si>
    <t>Alle Nutzungsarten:</t>
  </si>
  <si>
    <t>Nutzungsarten in der AB-Minimierung:</t>
  </si>
  <si>
    <t>Alte Nutzungsarten:</t>
  </si>
  <si>
    <t xml:space="preserve">       Absolute Verbrauchsmengen der ausgewählten Wirkstoffklassen</t>
  </si>
  <si>
    <t>Populationsweite TH (gesamt)</t>
  </si>
  <si>
    <t>Verbrauchsmenge (gesamt)</t>
  </si>
  <si>
    <t xml:space="preserve"> Quantile der betrieblichen Therapiehäufigkeiten</t>
  </si>
  <si>
    <t xml:space="preserve"> a) Absolute populationsweite Therapiehäufigkeit</t>
  </si>
  <si>
    <t xml:space="preserve">       Populationsweite Therapiehäufigkeiten der ausgewählten Wirkstoffklassen in Tagen [d]</t>
  </si>
  <si>
    <t xml:space="preserve"> b) Anteile an der populationsweiten Therapiehäufigkeit</t>
  </si>
  <si>
    <t>Dashboard der absoluten Verbrauchsmengen in Tonnen je Nutzungsart und Wirkstoffklasse für das Jahr 2023 sowie der entsprechenden prozentualen Verbrauchsmengenanteile.
Interaktive Filterung nach 
    ‒ Kategorie (Antibiotika-Beobachtung und -Minimierung)
    ‒ Tierart
    ‒ Nutzungsart
    ‒ Halbjahr
    ‒ AMEG-Kategorie (siehe unten)
    ‒ Wirkstoffklasse</t>
  </si>
  <si>
    <t>Dashboard ausgewählter Quantilen der halbjährlichen betrieblichen Therapiehäufigkeiten (25 %-, 50 %-, 75 %- und 90 %-Quantil) in den Nutzungsarten in der Antibiotika-Minimierung für beide Halbjahre 2023.
Interaktive Filterung nach 
    ‒ Tierart
    ‒ Nutzungsart
Zudem kann der Berechnungsmodus für die Therapiehäufigkeit (siehe unten) ausgewählt werden.</t>
  </si>
  <si>
    <t>Dashboard der populationsweiten Therapiehäufigkeiten in Tagen je Nutzungsart in der Antibiotika-Minimierung und Wirkstoffklasse für das Jahr 2023 sowie der entsprechenden prozentualen Verbrauchsmengenanteile.
Interaktive Filterung nach
    ‒ Tierart
    ‒ Nutzungsart
    ‒ AMEG-Kategorie (siehe unten)
    ‒ Wirkstoffklasse
Zudem kann der Berechnungsmodus für die Therapiehäufigkeit (siehe unten) ausgewählt werden.</t>
  </si>
  <si>
    <t>Dashboard Anteile VM pTH</t>
  </si>
  <si>
    <t>Tabelle Plausibilisierung VM</t>
  </si>
  <si>
    <t>Tabelle Betriebszahlen VM TH</t>
  </si>
  <si>
    <t>Gesamtzahl an Antibiotika-Anwendungen je Nutzungsart in den an das BfR für das Jahr 2023 übermittelten Daten sowie der Anzahl der für die Verbrauchsmengen und (betrieblichen sowie populationsweiten) Therapiehäufigkeiten berücksichtigten Anwendungen.</t>
  </si>
  <si>
    <t>Gesamtzahl an Betrieben je Nutzungsart und Halbjahr in den an das BfR  für das Jahr 2023 übermittelten Daten sowie der Anzahl der für die Verbrauchsmengen und (betrieblichen sowie populationsweiten) Therapiehäufigkeiten berücksichtigten Betriebe.</t>
  </si>
  <si>
    <t>Tabelle Anwendungszahlen VM TH</t>
  </si>
  <si>
    <t>Tabelle Kennzahlen bTH</t>
  </si>
  <si>
    <t>Vergleich der vom Bundesamt für Verbraucherschutz und Lebensmittelsicherheit (BVL) veröffentlichten Kennzahlen  der betrieblichen Therapiehäufigkeiten mit den durch BfR nach Plausibilisierung berechneten Kennzahlen für das Jahr 2023; in beiden Fällen auf Basis des aktuell gültigen Berechnungsmodus der Therapiehäufigkeit (siehe unten).</t>
  </si>
  <si>
    <t>Unterstrichene Wörter signalisieren Hyperlinks, d. h. durch Anklicken kann zur entsprechenden Stelle bzw. zum entsprechenden Tabellenblatt gesprungen werden.</t>
  </si>
  <si>
    <t>a)</t>
  </si>
  <si>
    <t>b)</t>
  </si>
  <si>
    <t>Fehlermeldung</t>
  </si>
  <si>
    <t xml:space="preserve">  Inhaltsübersicht</t>
  </si>
  <si>
    <t>https://doi.org/xxx</t>
  </si>
  <si>
    <t>Dashboard der Wirkstoffklassenanteile der (a) Verbrauchsmengen und der (b) populationsweiten Therapiehäufigkeit für die Nutzungsarten in der Antibiotika-Minimierung im Jahr 2023. 
Interaktive Filterung nach
    ‒ Nutzungsart
    ‒ AMEG-Kategorie (siehe unten)</t>
  </si>
  <si>
    <t>q0.5</t>
  </si>
  <si>
    <t>q0.9</t>
  </si>
  <si>
    <t>q0.25</t>
  </si>
  <si>
    <t>q0.75</t>
  </si>
  <si>
    <t>WSKSORT</t>
  </si>
  <si>
    <t>&lt; 0,1 t  (o. A.)</t>
  </si>
  <si>
    <t>&lt; 0,1 d  (o. A.)</t>
  </si>
  <si>
    <t xml:space="preserve">  2,0 d  (-23 %)</t>
  </si>
  <si>
    <t xml:space="preserve">  0,1 d   (-2 %)</t>
  </si>
  <si>
    <t xml:space="preserve">  0,3 d  (-14 %)</t>
  </si>
  <si>
    <t xml:space="preserve">    0 t  (o. A.)</t>
  </si>
  <si>
    <t xml:space="preserve">    0 d  (o. A.)</t>
  </si>
  <si>
    <t>&lt; 0,1 t
(o. A.)</t>
  </si>
  <si>
    <t>0 t
(o. A.)</t>
  </si>
  <si>
    <t>0 t
(k. Ä.)</t>
  </si>
  <si>
    <t>0,2 t
(+23 %)</t>
  </si>
  <si>
    <t>&lt; 0,1 t
(-48 %)</t>
  </si>
  <si>
    <t>0,1 t
(+4 %)</t>
  </si>
  <si>
    <t>0,3 t
(-47 %)</t>
  </si>
  <si>
    <t>Sum of Gesamt</t>
  </si>
  <si>
    <t>VM_Beob_str</t>
  </si>
  <si>
    <t>VM_Min_str</t>
  </si>
  <si>
    <t>VM_Gesamt_str</t>
  </si>
  <si>
    <t>THP_Min_str</t>
  </si>
  <si>
    <t>0,1 t
(-35 %)</t>
  </si>
  <si>
    <t>0,2 t
(k. Ä.)</t>
  </si>
  <si>
    <t>0,4 t
(-5 %)</t>
  </si>
  <si>
    <t xml:space="preserve">  0,7 t  (k. Ä.)</t>
  </si>
  <si>
    <t xml:space="preserve">  0,9 d  (k. Ä.)</t>
  </si>
  <si>
    <t xml:space="preserve">  6,4 d  (k. Ä.)</t>
  </si>
  <si>
    <t xml:space="preserve">  0,2 d  (-31 %)</t>
  </si>
  <si>
    <t>27,3 t
(+17 %)</t>
  </si>
  <si>
    <t>8,3 t
(+8 %)</t>
  </si>
  <si>
    <t>35,6 t
(+15 %)</t>
  </si>
  <si>
    <t>1,0 t
(+18 %)</t>
  </si>
  <si>
    <t>1,0 t
(+15 %)</t>
  </si>
  <si>
    <t>0,4 t
(-12 %)</t>
  </si>
  <si>
    <t>0,5 t
(-13 %)</t>
  </si>
  <si>
    <t>0,1 t
(-4 %)</t>
  </si>
  <si>
    <t>0,1 t
(-5 %)</t>
  </si>
  <si>
    <t>2,7 t
(k. Ä.)</t>
  </si>
  <si>
    <t>1,8 t
(k. Ä.)</t>
  </si>
  <si>
    <t>4,5 t
(k. Ä.)</t>
  </si>
  <si>
    <t>4,2 t
(+24 %)</t>
  </si>
  <si>
    <t>0,7 t
(k. Ä.)</t>
  </si>
  <si>
    <t>5,0 t
(+20 %)</t>
  </si>
  <si>
    <t>4,8 t
(+9 %)</t>
  </si>
  <si>
    <t>0,6 t
(k. Ä.)</t>
  </si>
  <si>
    <t>5,4 t
(+8 %)</t>
  </si>
  <si>
    <t>10,4 t
(k. Ä.)</t>
  </si>
  <si>
    <t>0,4 t
(-10 %)</t>
  </si>
  <si>
    <t>10,8 t
(k. Ä.)</t>
  </si>
  <si>
    <t>51,4 t
(+7 %)</t>
  </si>
  <si>
    <t>2,9 t
(+6 %)</t>
  </si>
  <si>
    <t>54,3 t
(+7 %)</t>
  </si>
  <si>
    <t>190,0 t
(-7 %)</t>
  </si>
  <si>
    <t>11,4 t
(-13 %)</t>
  </si>
  <si>
    <t>201,5 t
(-8 %)</t>
  </si>
  <si>
    <t>7,5 t
(-5 %)</t>
  </si>
  <si>
    <t>0,2 t
(-27 %)</t>
  </si>
  <si>
    <t>7,7 t
(-6 %)</t>
  </si>
  <si>
    <t>22,5 t
(-20 %)</t>
  </si>
  <si>
    <t>1,2 t
(-42 %)</t>
  </si>
  <si>
    <t>23,7 t
(-21 %)</t>
  </si>
  <si>
    <t>39,0 t
(+10 %)</t>
  </si>
  <si>
    <t>5,8 t
(+3 %)</t>
  </si>
  <si>
    <t>44,8 t
(+9 %)</t>
  </si>
  <si>
    <t>89,9 t
(-2 %)</t>
  </si>
  <si>
    <t>9,1 t
(-9 %)</t>
  </si>
  <si>
    <t>99,0 t
(-2 %)</t>
  </si>
  <si>
    <t>451,3 t
(-2 %)</t>
  </si>
  <si>
    <t>42,5 t
(-6 %)</t>
  </si>
  <si>
    <t>493,9 t
(-3 %)</t>
  </si>
  <si>
    <t>0,2 t
(-4 %)</t>
  </si>
  <si>
    <t>0,2 t
(+48 %)</t>
  </si>
  <si>
    <t>0,5 t
(+18 %)</t>
  </si>
  <si>
    <t>0,4 t
(-3 %)</t>
  </si>
  <si>
    <t>0,7 t
(-8 %)</t>
  </si>
  <si>
    <t>0,3 t
(-22 %)</t>
  </si>
  <si>
    <t>0,2 t
(-16 %)</t>
  </si>
  <si>
    <t>0,9 t
(-19 %)</t>
  </si>
  <si>
    <t>0,4 t
(-53 %)</t>
  </si>
  <si>
    <t>0,1 t
(+95 %)</t>
  </si>
  <si>
    <t>1,2 t
(-9 %)</t>
  </si>
  <si>
    <t>1,0 t
(k. Ä.)</t>
  </si>
  <si>
    <t>1,4 t
(-25 %)</t>
  </si>
  <si>
    <t>3,7 t
(-17 %)</t>
  </si>
  <si>
    <t>0,3 t
(+533 %)</t>
  </si>
  <si>
    <t>0,2 t
(+325 %)</t>
  </si>
  <si>
    <t>0,2 t
(-26 %)</t>
  </si>
  <si>
    <t>0,2 t
(-8 %)</t>
  </si>
  <si>
    <t>0,1 t
(-34 %)</t>
  </si>
  <si>
    <t>0,8 t
(+33 %)</t>
  </si>
  <si>
    <t>0,5 t
(+6 %)</t>
  </si>
  <si>
    <t>6,9 t
(+9 %)</t>
  </si>
  <si>
    <t>0,2 t
(-10 %)</t>
  </si>
  <si>
    <t>1,3 t
(+3 %)</t>
  </si>
  <si>
    <t>0,1 t
(-13 %)</t>
  </si>
  <si>
    <t>0,1 t
(+5 %)</t>
  </si>
  <si>
    <t>0,3 t
(+12 %)</t>
  </si>
  <si>
    <t>1,8 t
(-16 %)</t>
  </si>
  <si>
    <t>0,3 t
(+9 %)</t>
  </si>
  <si>
    <t>0,7 t
(-50 %)</t>
  </si>
  <si>
    <t>1,2 t
(-13 %)</t>
  </si>
  <si>
    <t>3,7 t
(+8 %)</t>
  </si>
  <si>
    <t>0,6 t
(+12 %)</t>
  </si>
  <si>
    <t>0,3 t
(+18 %)</t>
  </si>
  <si>
    <t>0,2 t
(-35 %)</t>
  </si>
  <si>
    <t>0,4 t
(-6 %)</t>
  </si>
  <si>
    <t>2,5 t
(-8 %)</t>
  </si>
  <si>
    <t>0,3 t
(-6 %)</t>
  </si>
  <si>
    <t>0,1 t
(-49 %)</t>
  </si>
  <si>
    <t>0,3 t
(+4 %)</t>
  </si>
  <si>
    <t>17,0 t
(+2 %)</t>
  </si>
  <si>
    <t>1,8 t
(-2 %)</t>
  </si>
  <si>
    <t>1,2 t
(-2 %)</t>
  </si>
  <si>
    <t>1,2 t
(-46 %)</t>
  </si>
  <si>
    <t>0,2 t
(+5 %)</t>
  </si>
  <si>
    <t>2,4 t
(-6 %)</t>
  </si>
  <si>
    <t>0,1 t
(k. Ä.)</t>
  </si>
  <si>
    <t>0,2 t
(-17 %)</t>
  </si>
  <si>
    <t>0,8 t
(-33 %)</t>
  </si>
  <si>
    <t>1,0 t
(-11 %)</t>
  </si>
  <si>
    <t>1,7 t
(+2 %)</t>
  </si>
  <si>
    <t>1,6 t
(+40 %)</t>
  </si>
  <si>
    <t>0,1 t
(+20 %)</t>
  </si>
  <si>
    <t>&lt; 0,1 t
(-42 %)</t>
  </si>
  <si>
    <t>&lt; 0,1 t
(-13 %)</t>
  </si>
  <si>
    <t>0,2 t
(-39 %)</t>
  </si>
  <si>
    <t>1,2 t
(-43 %)</t>
  </si>
  <si>
    <t>0,4 t
(+6 %)</t>
  </si>
  <si>
    <t>1,0 t
(+12 %)</t>
  </si>
  <si>
    <t>1,3 t
(+63 %)</t>
  </si>
  <si>
    <t>2,4 t
(-39 %)</t>
  </si>
  <si>
    <t>0,3 t
(-20 %)</t>
  </si>
  <si>
    <t>1,7 t
(-8 %)</t>
  </si>
  <si>
    <t>3,5 t
(+4 %)</t>
  </si>
  <si>
    <t>3,3 t
(+35 %)</t>
  </si>
  <si>
    <t xml:space="preserve">  0,7 t   (-8 %)</t>
  </si>
  <si>
    <t xml:space="preserve">  1,1 d   (-2 %)</t>
  </si>
  <si>
    <t xml:space="preserve">  1,0 t  (+18 %)</t>
  </si>
  <si>
    <t xml:space="preserve">  0,8 d   (+9 %)</t>
  </si>
  <si>
    <t xml:space="preserve">  0,3 t  (-14 %)</t>
  </si>
  <si>
    <t xml:space="preserve">  0,3 d  (-16 %)</t>
  </si>
  <si>
    <t xml:space="preserve">  0,2 d  (-16 %)</t>
  </si>
  <si>
    <t xml:space="preserve">  0,8 t  (k. Ä.)</t>
  </si>
  <si>
    <t xml:space="preserve">  0,4 d   (-8 %)</t>
  </si>
  <si>
    <t xml:space="preserve">  0,8 t   (-4 %)</t>
  </si>
  <si>
    <t xml:space="preserve">  0,4 t  (-15 %)</t>
  </si>
  <si>
    <t xml:space="preserve"> 15,9 t  (-38 %)</t>
  </si>
  <si>
    <t xml:space="preserve">  2,5 d  (-10 %)</t>
  </si>
  <si>
    <t xml:space="preserve">  3,9 t   (-4 %)</t>
  </si>
  <si>
    <t xml:space="preserve">  2,2 t  (-15 %)</t>
  </si>
  <si>
    <t xml:space="preserve"> 26,1 t  (-28 %)</t>
  </si>
  <si>
    <t xml:space="preserve">  5,9 d   (-7 %)</t>
  </si>
  <si>
    <t xml:space="preserve">  1,0 t  (+15 %)</t>
  </si>
  <si>
    <t xml:space="preserve">  0,6 d  (+23 %)</t>
  </si>
  <si>
    <t xml:space="preserve">  1,1 t  (k. Ä.)</t>
  </si>
  <si>
    <t xml:space="preserve">  0,7 d   (-7 %)</t>
  </si>
  <si>
    <t xml:space="preserve">  0,2 t  (+11 %)</t>
  </si>
  <si>
    <t xml:space="preserve">  1,1 d  (+10 %)</t>
  </si>
  <si>
    <t xml:space="preserve">  1,2 t   (+6 %)</t>
  </si>
  <si>
    <t xml:space="preserve">  3,1 t  (+13 %)</t>
  </si>
  <si>
    <t xml:space="preserve">  3,5 d  (k. Ä.)</t>
  </si>
  <si>
    <t xml:space="preserve"> 15,0 t  (k. Ä.)</t>
  </si>
  <si>
    <t xml:space="preserve">  3,6 d   (-2 %)</t>
  </si>
  <si>
    <t xml:space="preserve">  0,2 d  (-45 %)</t>
  </si>
  <si>
    <t xml:space="preserve"> 16,6 t  (+10 %)</t>
  </si>
  <si>
    <t xml:space="preserve">  2,2 d   (+5 %)</t>
  </si>
  <si>
    <t xml:space="preserve"> 18,3 t   (+4 %)</t>
  </si>
  <si>
    <t xml:space="preserve">  7,7 d   (+1 %)</t>
  </si>
  <si>
    <t xml:space="preserve"> 56,5 t   (+5 %)</t>
  </si>
  <si>
    <t xml:space="preserve"> 20,8 d  (k. Ä.)</t>
  </si>
  <si>
    <t xml:space="preserve">  0,8 t   (-3 %)</t>
  </si>
  <si>
    <t xml:space="preserve">  3,4 d  (-25 %)</t>
  </si>
  <si>
    <t xml:space="preserve">  7,6 d  (-12 %)</t>
  </si>
  <si>
    <t xml:space="preserve">  0,4 d  (-20 %)</t>
  </si>
  <si>
    <t xml:space="preserve">  0,3 d   (-2 %)</t>
  </si>
  <si>
    <t xml:space="preserve">  7,2 d  (+14 %)</t>
  </si>
  <si>
    <t xml:space="preserve">  0,2 d  (+27 %)</t>
  </si>
  <si>
    <t xml:space="preserve">  0,2 d  (-19 %)</t>
  </si>
  <si>
    <t xml:space="preserve">  0,2 t   (-8 %)</t>
  </si>
  <si>
    <t xml:space="preserve"> 20,6 d   (-3 %)</t>
  </si>
  <si>
    <t xml:space="preserve">  3,2 t  (-15 %)</t>
  </si>
  <si>
    <t xml:space="preserve"> 22,1 d   (+6 %)</t>
  </si>
  <si>
    <t xml:space="preserve">  1,8 d  (-11 %)</t>
  </si>
  <si>
    <t xml:space="preserve">  0,2 t  (-36 %)</t>
  </si>
  <si>
    <t xml:space="preserve">  0,1 t  (+20 %)</t>
  </si>
  <si>
    <t xml:space="preserve">  0,7 d   (+6 %)</t>
  </si>
  <si>
    <t xml:space="preserve">  4,8 t  (-13 %)</t>
  </si>
  <si>
    <t xml:space="preserve"> 64,7 d   (-1 %)</t>
  </si>
  <si>
    <t xml:space="preserve">  4,5 t  (+29 %)</t>
  </si>
  <si>
    <t xml:space="preserve">  3,2 d  (+37 %)</t>
  </si>
  <si>
    <t xml:space="preserve">  0,3 t   (-1 %)</t>
  </si>
  <si>
    <t xml:space="preserve">  0,3 d  (-12 %)</t>
  </si>
  <si>
    <t xml:space="preserve">  1,3 d   (+3 %)</t>
  </si>
  <si>
    <t xml:space="preserve">  0,5 t  (+14 %)</t>
  </si>
  <si>
    <t xml:space="preserve">  0,4 d  (+18 %)</t>
  </si>
  <si>
    <t xml:space="preserve">  0,5 t   (+9 %)</t>
  </si>
  <si>
    <t xml:space="preserve">  0,7 d  (+39 %)</t>
  </si>
  <si>
    <t xml:space="preserve">  2,9 t   (-3 %)</t>
  </si>
  <si>
    <t xml:space="preserve">  2,3 d   (-3 %)</t>
  </si>
  <si>
    <t xml:space="preserve"> 52,9 t   (+3 %)</t>
  </si>
  <si>
    <t xml:space="preserve"> 11,2 d   (+4 %)</t>
  </si>
  <si>
    <t xml:space="preserve">  0,7 t  (-22 %)</t>
  </si>
  <si>
    <t xml:space="preserve">  0,5 d  (+12 %)</t>
  </si>
  <si>
    <t xml:space="preserve">  3,0 t  (-16 %)</t>
  </si>
  <si>
    <t xml:space="preserve"> 11,2 d   (-7 %)</t>
  </si>
  <si>
    <t xml:space="preserve">  2,4 t  (+14 %)</t>
  </si>
  <si>
    <t xml:space="preserve"> 13,0 t   (+2 %)</t>
  </si>
  <si>
    <t xml:space="preserve">  4,6 d   (+3 %)</t>
  </si>
  <si>
    <t xml:space="preserve"> 80,8 t   (+3 %)</t>
  </si>
  <si>
    <t xml:space="preserve"> 36,2 d   (+3 %)</t>
  </si>
  <si>
    <t xml:space="preserve">  1,3 t  (+38 %)</t>
  </si>
  <si>
    <t xml:space="preserve">  0,1 d  (+26 %)</t>
  </si>
  <si>
    <t xml:space="preserve">  0,2 t   (-6 %)</t>
  </si>
  <si>
    <t xml:space="preserve">  0,2 d   (-2 %)</t>
  </si>
  <si>
    <t xml:space="preserve">  0,2 t  (-14 %)</t>
  </si>
  <si>
    <t xml:space="preserve">  2,8 t  (k. Ä.)</t>
  </si>
  <si>
    <t xml:space="preserve">  0,6 d   (+1 %)</t>
  </si>
  <si>
    <t xml:space="preserve"> 16,1 t   (-5 %)</t>
  </si>
  <si>
    <t xml:space="preserve">  1,5 d   (-5 %)</t>
  </si>
  <si>
    <t xml:space="preserve"> 51,3 t   (-5 %)</t>
  </si>
  <si>
    <t xml:space="preserve">  2,1 d  (k. Ä.)</t>
  </si>
  <si>
    <t xml:space="preserve">  4,1 t  (k. Ä.)</t>
  </si>
  <si>
    <t xml:space="preserve">  0,5 d   (-2 %)</t>
  </si>
  <si>
    <t xml:space="preserve">  0,6 t  (-10 %)</t>
  </si>
  <si>
    <t xml:space="preserve">  0,5 d   (+1 %)</t>
  </si>
  <si>
    <t xml:space="preserve">  1,1 t  (-14 %)</t>
  </si>
  <si>
    <t xml:space="preserve"> 28,9 t   (-5 %)</t>
  </si>
  <si>
    <t>107,3 t   (-4 %)</t>
  </si>
  <si>
    <t xml:space="preserve">  7,8 d  (k. Ä.)</t>
  </si>
  <si>
    <t xml:space="preserve">  0,2 t  (-17 %)</t>
  </si>
  <si>
    <t xml:space="preserve">  0,3 t   (+4 %)</t>
  </si>
  <si>
    <t xml:space="preserve">  0,1 d   (+4 %)</t>
  </si>
  <si>
    <t xml:space="preserve">  0,3 t   (+2 %)</t>
  </si>
  <si>
    <t xml:space="preserve">  0,9 d   (-6 %)</t>
  </si>
  <si>
    <t xml:space="preserve">  0,8 t   (+4 %)</t>
  </si>
  <si>
    <t xml:space="preserve">  0,3 d   (+3 %)</t>
  </si>
  <si>
    <t xml:space="preserve">  0,6 t  (+11 %)</t>
  </si>
  <si>
    <t xml:space="preserve">  0,2 d  (+12 %)</t>
  </si>
  <si>
    <t xml:space="preserve">  0,8 t  (-25 %)</t>
  </si>
  <si>
    <t xml:space="preserve">  0,9 d   (-5 %)</t>
  </si>
  <si>
    <t xml:space="preserve"> 12,2 t  (-24 %)</t>
  </si>
  <si>
    <t xml:space="preserve">  1,7 d   (-5 %)</t>
  </si>
  <si>
    <t xml:space="preserve">  0,1 t  (+11 %)</t>
  </si>
  <si>
    <t xml:space="preserve">  0,2 d  (-21 %)</t>
  </si>
  <si>
    <t xml:space="preserve">  4,1 t   (+4 %)</t>
  </si>
  <si>
    <t xml:space="preserve"> 16,4 t   (-8 %)</t>
  </si>
  <si>
    <t xml:space="preserve">  3,0 d  (k. Ä.)</t>
  </si>
  <si>
    <t xml:space="preserve"> 36,0 t  (-13 %)</t>
  </si>
  <si>
    <t xml:space="preserve">  7,9 d   (-3 %)</t>
  </si>
  <si>
    <t xml:space="preserve"> 13,1 t   (+8 %)</t>
  </si>
  <si>
    <t xml:space="preserve"> 17,9 d   (+3 %)</t>
  </si>
  <si>
    <t xml:space="preserve">  0,5 t (+157 %)</t>
  </si>
  <si>
    <t xml:space="preserve">  3,7 d  (+72 %)</t>
  </si>
  <si>
    <t xml:space="preserve">  1,1 t  (+32 %)</t>
  </si>
  <si>
    <t xml:space="preserve">  2,4 d  (+17 %)</t>
  </si>
  <si>
    <t xml:space="preserve">  5,8 t  (k. Ä.)</t>
  </si>
  <si>
    <t xml:space="preserve"> 18,6 d   (+2 %)</t>
  </si>
  <si>
    <t xml:space="preserve">  6,6 t  (+63 %)</t>
  </si>
  <si>
    <t xml:space="preserve">  0,8 d  (+48 %)</t>
  </si>
  <si>
    <t xml:space="preserve">  9,5 t  (-10 %)</t>
  </si>
  <si>
    <t xml:space="preserve"> 13,8 t  (+11 %)</t>
  </si>
  <si>
    <t xml:space="preserve">  5,7 t  (+31 %)</t>
  </si>
  <si>
    <t xml:space="preserve">  0,8 t  (+75 %)</t>
  </si>
  <si>
    <t xml:space="preserve">  0,4 d  (+90 %)</t>
  </si>
  <si>
    <t xml:space="preserve"> 56,9 t  (+12 %)</t>
  </si>
  <si>
    <t xml:space="preserve"> 54,5 d   (+6 %)</t>
  </si>
  <si>
    <t xml:space="preserve">  1,7 t  (+12 %)</t>
  </si>
  <si>
    <t xml:space="preserve">  0,2 d  (+51 %)</t>
  </si>
  <si>
    <t xml:space="preserve">  1,9 t  (-12 %)</t>
  </si>
  <si>
    <t xml:space="preserve">  0,3 t  (-11 %)</t>
  </si>
  <si>
    <t>&lt; 0,1 d  (-36 %)</t>
  </si>
  <si>
    <t xml:space="preserve">  1,7 t  (-54 %)</t>
  </si>
  <si>
    <t xml:space="preserve">  1,0 d  (-64 %)</t>
  </si>
  <si>
    <t xml:space="preserve">  5,7 t  (-27 %)</t>
  </si>
  <si>
    <t xml:space="preserve">  1,5 d  (-55 %)</t>
  </si>
  <si>
    <t xml:space="preserve">  0,2 d (+210 %)</t>
  </si>
  <si>
    <t xml:space="preserve">  2,0 d  (+33 %)</t>
  </si>
  <si>
    <t xml:space="preserve">  0,3 d  (+42 %)</t>
  </si>
  <si>
    <t xml:space="preserve">  0,6 t  (-34 %)</t>
  </si>
  <si>
    <t xml:space="preserve">  0,8 d  (-48 %)</t>
  </si>
  <si>
    <t xml:space="preserve">  0,3 t  (-24 %)</t>
  </si>
  <si>
    <t xml:space="preserve">  1,1 d  (-11 %)</t>
  </si>
  <si>
    <t xml:space="preserve">    0 d (-100 %)</t>
  </si>
  <si>
    <t xml:space="preserve">  0,3 d  (+36 %)</t>
  </si>
  <si>
    <t xml:space="preserve">  0,9 t  (-27 %)</t>
  </si>
  <si>
    <t xml:space="preserve">  4,6 d   (-5 %)</t>
  </si>
  <si>
    <t xml:space="preserve">  4,0 t  (+54 %)</t>
  </si>
  <si>
    <t xml:space="preserve">  2,5 d  (+28 %)</t>
  </si>
  <si>
    <t xml:space="preserve">  0,2 t  (+12 %)</t>
  </si>
  <si>
    <t xml:space="preserve">  0,3 d   (+6 %)</t>
  </si>
  <si>
    <t xml:space="preserve">  2,1 t  (+31 %)</t>
  </si>
  <si>
    <t xml:space="preserve"> 16,6 d  (+33 %)</t>
  </si>
  <si>
    <t xml:space="preserve">  0,2 t  (+53 %)</t>
  </si>
  <si>
    <t xml:space="preserve">  0,2 d  (+36 %)</t>
  </si>
  <si>
    <t xml:space="preserve">  1,4 d  (+15 %)</t>
  </si>
  <si>
    <t xml:space="preserve"> 18,8 t  (+14 %)</t>
  </si>
  <si>
    <t xml:space="preserve">  4,5 d  (+18 %)</t>
  </si>
  <si>
    <t xml:space="preserve"> 29,6 t   (+5 %)</t>
  </si>
  <si>
    <t xml:space="preserve"> 24,1 d   (+6 %)</t>
  </si>
  <si>
    <t xml:space="preserve">  2,4 t   (-5 %)</t>
  </si>
  <si>
    <t xml:space="preserve">  3,2 t  (-56 %)</t>
  </si>
  <si>
    <t xml:space="preserve">  5,5 d  (-48 %)</t>
  </si>
  <si>
    <t xml:space="preserve">  5,0 t  (+17 %)</t>
  </si>
  <si>
    <t xml:space="preserve">  3,9 d  (+15 %)</t>
  </si>
  <si>
    <t xml:space="preserve"> 10,1 t   (+4 %)</t>
  </si>
  <si>
    <t xml:space="preserve">  3,8 d  (+17 %)</t>
  </si>
  <si>
    <t xml:space="preserve"> 76,3 t   (+3 %)</t>
  </si>
  <si>
    <t xml:space="preserve"> 63,9 d   (+5 %)</t>
  </si>
  <si>
    <t>31.981,5
(-2 %)</t>
  </si>
  <si>
    <t>4.706
(-8 %)</t>
  </si>
  <si>
    <t>9.230,5
(+3 %)</t>
  </si>
  <si>
    <t>13.936,5
(-1 %)</t>
  </si>
  <si>
    <t>8.962,5
(+3 %)</t>
  </si>
  <si>
    <t>5.006
(-2 %)</t>
  </si>
  <si>
    <t>7.759
(-16 %)</t>
  </si>
  <si>
    <t>32.205
(-0 %)</t>
  </si>
  <si>
    <t>39.964
(-4 %)</t>
  </si>
  <si>
    <t>30.218,5
(-0 %)</t>
  </si>
  <si>
    <t>147,5
(-7 %)</t>
  </si>
  <si>
    <t>15.334,5
(+4 %)</t>
  </si>
  <si>
    <t>1.356,5
(-11 %)</t>
  </si>
  <si>
    <t>3.578,5
(+1 %)</t>
  </si>
  <si>
    <t>4.935
(-3 %)</t>
  </si>
  <si>
    <t>3.442
(+1 %)</t>
  </si>
  <si>
    <t>868
(-15 %)</t>
  </si>
  <si>
    <t>3.388
(+1 %)</t>
  </si>
  <si>
    <t>4.256
(-3 %)</t>
  </si>
  <si>
    <t>3.248,5
(+1 %)</t>
  </si>
  <si>
    <t>1.070
(-6 %)</t>
  </si>
  <si>
    <t>5.242
(-5 %)</t>
  </si>
  <si>
    <t>6.312
(-5 %)</t>
  </si>
  <si>
    <t>5.099
(-5 %)</t>
  </si>
  <si>
    <t>2.523
(-8 %)</t>
  </si>
  <si>
    <t>15.573,5
(-5 %)</t>
  </si>
  <si>
    <t>18.096,5
(-5 %)</t>
  </si>
  <si>
    <t>15.238,5
(-5 %)</t>
  </si>
  <si>
    <t>1
(+0 %)</t>
  </si>
  <si>
    <t>756,5
(+4 %)</t>
  </si>
  <si>
    <t>130
(-16 %)</t>
  </si>
  <si>
    <t>2.252
(+0 %)</t>
  </si>
  <si>
    <t>2.382
(-1 %)</t>
  </si>
  <si>
    <t>2.090
(-1 %)</t>
  </si>
  <si>
    <t>35,5
(-24 %)</t>
  </si>
  <si>
    <t>361,5
(+7 %)</t>
  </si>
  <si>
    <t>397
(+3 %)</t>
  </si>
  <si>
    <t>351
(+7 %)</t>
  </si>
  <si>
    <t>447,5
(-15 %)</t>
  </si>
  <si>
    <t>1.890,5
(+6 %)</t>
  </si>
  <si>
    <t>2.338
(+2 %)</t>
  </si>
  <si>
    <t>1.844
(+6 %)</t>
  </si>
  <si>
    <t>0
(-100 %)</t>
  </si>
  <si>
    <t>547,5
(-1 %)</t>
  </si>
  <si>
    <t>36
(-23 %)</t>
  </si>
  <si>
    <t>1.099
(-3 %)</t>
  </si>
  <si>
    <t>1.135
(-4 %)</t>
  </si>
  <si>
    <t>1.040,5
(-4 %)</t>
  </si>
  <si>
    <t>30
(-8 %)</t>
  </si>
  <si>
    <t>(Mehrere Elemente)</t>
  </si>
  <si>
    <t>All</t>
  </si>
  <si>
    <t>Spaltenbeschriftungen</t>
  </si>
  <si>
    <t>Zeilenbeschriftungen</t>
  </si>
  <si>
    <t>Gesamtergebnis</t>
  </si>
  <si>
    <t>(Alle)</t>
  </si>
  <si>
    <t>2025</t>
  </si>
  <si>
    <t>Mastkälber</t>
  </si>
  <si>
    <t>Summe von Populationsweite Therapiehäufigkeit</t>
  </si>
  <si>
    <t>2. Hj.</t>
  </si>
  <si>
    <t>1. Hj.</t>
  </si>
  <si>
    <t>Anteil an populationsweiter Therapiehäufigkeit</t>
  </si>
  <si>
    <t>Summe von Anteil an populationsweiter Therapiehäufigkeit</t>
  </si>
  <si>
    <t>Anteil an VM</t>
  </si>
  <si>
    <t xml:space="preserve">       Anteile [%] der ausgewählten Wirkstoffklassen</t>
  </si>
  <si>
    <t>Anteil an Verbrauchsmenge</t>
  </si>
  <si>
    <t>Verbrauchsmengenanteil</t>
  </si>
  <si>
    <t>Tier- und Nutzungsart</t>
  </si>
  <si>
    <t>Absolute Verbrauchsmenge</t>
  </si>
  <si>
    <t>Kategorie, Tier- und Nutzungsart</t>
  </si>
  <si>
    <t xml:space="preserve">       Anteile der ausgewählten Wirkstoffklassen</t>
  </si>
  <si>
    <t>Populationsweite Therapiehäufigkeit (Anteil)</t>
  </si>
  <si>
    <t>Populationsweite Therapiehäufigkeit (Absolut)</t>
  </si>
  <si>
    <t>Verbrauchsmenge (Anteil)</t>
  </si>
  <si>
    <t xml:space="preserve"> a) Entwicklung der absoluten populationsweiten Therapiehäufigkeit</t>
  </si>
  <si>
    <t xml:space="preserve"> b) Entwicklung der Anteile an der populationsweiten Therapiehäufigkeit</t>
  </si>
  <si>
    <t>Bundesinstitut für Risikobewertung, 2026. Antibiotika-Verbrauchsmengen und Therapiehäufigkeit 2025: Entwicklung in Rindern, Schweinen, Hühnern und Puten. Wissenschaftsbericht des BfR vom XX. Monat 2026. DOI: XXX</t>
  </si>
  <si>
    <r>
      <rPr>
        <sz val="11"/>
        <color rgb="FFFF0000"/>
        <rFont val="Calibri"/>
        <family val="2"/>
        <scheme val="minor"/>
      </rPr>
      <t>Achtung:</t>
    </r>
    <r>
      <rPr>
        <sz val="11"/>
        <color indexed="8"/>
        <rFont val="Calibri"/>
        <family val="2"/>
        <scheme val="minor"/>
      </rPr>
      <t xml:space="preserve"> Wenn mehrere Nutzungsarten ausgewählt sind, wird eine Fehlermeldung angezeigt, da die Addition von populationsweiten Therapiehäufigkeiten mehrerer Nutzungsarten zu unsinnigen Werten führt.</t>
    </r>
  </si>
  <si>
    <t xml:space="preserve"> a) Entwicklung der Verbrauchsmengen</t>
  </si>
  <si>
    <t xml:space="preserve">       Verbrauchsmengen der ausgewählten Wirkstoffklassen in Tonnen [t]</t>
  </si>
  <si>
    <t xml:space="preserve"> b) Entwicklung der Verbrauchsmengenanteile</t>
  </si>
  <si>
    <t>Summe von Therapiehäufigkeit</t>
  </si>
  <si>
    <t>Abkürzungen: AB - Antibiotika; Ceph. - Cephalosporine; Folsäureantag. - Folsäureantagonisten; Gen. - Generation</t>
  </si>
  <si>
    <t>Verbrauchsmenge [t]</t>
  </si>
  <si>
    <t>Summe von Verbrauchsmenge [t]</t>
  </si>
  <si>
    <r>
      <rPr>
        <sz val="11"/>
        <color rgb="FFE40038"/>
        <rFont val="Calibri"/>
        <family val="2"/>
        <scheme val="minor"/>
      </rPr>
      <t xml:space="preserve">Achtung: </t>
    </r>
    <r>
      <rPr>
        <sz val="11"/>
        <color indexed="8"/>
        <rFont val="Calibri"/>
        <family val="2"/>
        <scheme val="minor"/>
      </rPr>
      <t>Die Verbrauchsmengenanteile in Abbildung (b) sind nur sinnvoll, wenn genau eine Nutzungsart und genau eine Kategorie (Beobachtung oder Minimierung) ausgewählt ist. Andererenfalls wird eine Fehlermeldung angezeigt.</t>
    </r>
  </si>
  <si>
    <r>
      <rPr>
        <sz val="11"/>
        <color rgb="FFE40038"/>
        <rFont val="Calibri"/>
        <family val="2"/>
        <scheme val="minor"/>
      </rPr>
      <t xml:space="preserve">Achtung: </t>
    </r>
    <r>
      <rPr>
        <sz val="11"/>
        <color indexed="8"/>
        <rFont val="Calibri"/>
        <family val="2"/>
        <scheme val="minor"/>
      </rPr>
      <t>Bei diesem Datenschnitt wird eine Fehlermeldung angezeigt, wenn mehrere Berechnungsmodi ausgewählt sind, da die Addition von populationsweiten Therapiehäufigkeiten mehrerer Berechnungsmodi zu unsinnigen Werten führt.</t>
    </r>
  </si>
  <si>
    <r>
      <rPr>
        <sz val="11"/>
        <rFont val="Calibri"/>
        <family val="2"/>
        <scheme val="minor"/>
      </rPr>
      <t xml:space="preserve">Hinweis: </t>
    </r>
    <r>
      <rPr>
        <sz val="11"/>
        <color indexed="8"/>
        <rFont val="Calibri"/>
        <family val="2"/>
        <scheme val="minor"/>
      </rPr>
      <t>Die Skalierung der Therapiehäufigkeitsachse in Abbildung (a) passt sich dynamisch an die jeweils ausgewählten Elemente der Datenschnitte an. Die Anteilsachse in Abbildung (b) ist dagegen fixiert auf den Bereich 0 bis 100 %.</t>
    </r>
  </si>
  <si>
    <r>
      <rPr>
        <sz val="11"/>
        <rFont val="Calibri"/>
        <family val="2"/>
        <scheme val="minor"/>
      </rPr>
      <t>Hinweis:</t>
    </r>
    <r>
      <rPr>
        <sz val="11"/>
        <color indexed="8"/>
        <rFont val="Calibri"/>
        <family val="2"/>
        <scheme val="minor"/>
      </rPr>
      <t xml:space="preserve"> Die Skalierung der Verbrauchsmengen-Achse in Abbildung (a) passt sich dynamisch an die jeweils ausgewählten Elemente der Datenschnitte an.  Die Anteilsachse in Abbildung (b) ist dagegen fixiert auf den Bereich 0 bis 100 %.</t>
    </r>
  </si>
  <si>
    <r>
      <rPr>
        <sz val="11"/>
        <rFont val="Calibri"/>
        <family val="2"/>
        <scheme val="minor"/>
      </rPr>
      <t>Hinweis:</t>
    </r>
    <r>
      <rPr>
        <sz val="11"/>
        <color indexed="8"/>
        <rFont val="Calibri"/>
        <family val="2"/>
        <scheme val="minor"/>
      </rPr>
      <t xml:space="preserve"> Die Skalierung der Therapiehäufigkeitsachse passt sich dynamisch an die jeweils ausgewählten Elemente der Datenschnitte an.</t>
    </r>
  </si>
  <si>
    <r>
      <rPr>
        <sz val="11"/>
        <color rgb="FFE40038"/>
        <rFont val="Calibri"/>
        <family val="2"/>
        <scheme val="minor"/>
      </rPr>
      <t xml:space="preserve">Achtung: </t>
    </r>
    <r>
      <rPr>
        <sz val="11"/>
        <color indexed="8"/>
        <rFont val="Calibri"/>
        <family val="2"/>
        <scheme val="minor"/>
      </rPr>
      <t>Bei diesem Datenschnitt wird eine Fehlermeldung angezeigt, wenn mehrere Berechnungsmodi ausgewählt sind, da die Addition von Quantilen mehrerer Berechnungsmodi zu unsinnigen Werten führt.</t>
    </r>
  </si>
  <si>
    <r>
      <rPr>
        <sz val="11"/>
        <rFont val="Calibri"/>
        <family val="2"/>
        <scheme val="minor"/>
      </rPr>
      <t xml:space="preserve">Hinweis: </t>
    </r>
    <r>
      <rPr>
        <sz val="11"/>
        <color indexed="8"/>
        <rFont val="Calibri"/>
        <family val="2"/>
        <scheme val="minor"/>
      </rPr>
      <t>Die Skalierung der Therapiehäufigkeits-Achse und die Jahresachse passen sich dynamisch an die ausgewählte Nutzungsart an.</t>
    </r>
  </si>
  <si>
    <r>
      <rPr>
        <sz val="11"/>
        <color rgb="FFE40038"/>
        <rFont val="Calibri"/>
        <family val="2"/>
        <scheme val="minor"/>
      </rPr>
      <t xml:space="preserve">Achtung: </t>
    </r>
    <r>
      <rPr>
        <sz val="11"/>
        <color indexed="8"/>
        <rFont val="Calibri"/>
        <family val="2"/>
        <scheme val="minor"/>
      </rPr>
      <t>Bei diesem Datenschnitt wird eine Fehlermeldung angezeigt, wenn mehrere Nutzungsarten ausgewählt sind, da die Addition von Quantilen mehrerer Nutzungsarten nicht sinnvoll ist.</t>
    </r>
  </si>
  <si>
    <t>Daten wurden erstmals für das 2. Halbjahr 2014 erfasst. Für das Jahr 2014 wurden die Halbjahreswerte jeweils zu einem Jahreswert verdoppelt.</t>
  </si>
  <si>
    <t>Differenz</t>
  </si>
  <si>
    <t>Quotient</t>
  </si>
  <si>
    <t>Spaltenerläuterungen: Kategorie – Antibiotika-Beobachtung oder Antibiotika-Minimierung; Hj. – Halbjahr; Gesamt – Gesamtzahl Betriebe mit Meldungen; Ein – Anzahl eingeschlossener Betriebe für die Verbrauchsmengenberechnungen; Ein (%) – Anteil eingeschlossener Betriebe an Gesamtzahl; Mit ABE – Anzahl Betriebe mit Antibiotikaanwendungen; Ohne ABE – Anzahl Betriebe ohne Antibiotikaanwendungen; 0-Meldung – Anzahl Betriebe mit Nullmeldung; Aus – Anzahl ausgeschlossener Betriebe für die Verbrauchsmengenberechnungen; TH – Anzahl Betriebe, für die eine Therapiehäufigkeit ermittelt wurde; TH (%) – Anteil Betriebe mit ermittelter TH an Anzahl eingeschlossener Betriebe (Ein); TH &gt; 0 – Anzahl Betriebe mit positiver Therapiehäufigkeit; TH = 0 – Anzahl Betriebe mit einer Therapiehäufigkeit von Null.</t>
  </si>
  <si>
    <t>32.205
(k. Ä.)</t>
  </si>
  <si>
    <t>30.218,5
(k. Ä.)</t>
  </si>
  <si>
    <t>2.252
(k. Ä.)</t>
  </si>
  <si>
    <t>0
(o. A.)</t>
  </si>
  <si>
    <t>1
(o. A.)</t>
  </si>
  <si>
    <t>-</t>
  </si>
  <si>
    <t>+</t>
  </si>
  <si>
    <t>Verbrauchsmenge Gesamt</t>
  </si>
  <si>
    <t>Summe von Verbrauchsmenge</t>
  </si>
  <si>
    <t>0,9 t
(+17 %)</t>
  </si>
  <si>
    <t>0,5 t
(k. Ä.)</t>
  </si>
  <si>
    <t>&lt; 0,1 t
(-15 %)</t>
  </si>
  <si>
    <t>1,3 t
(-10 %)</t>
  </si>
  <si>
    <t>1,1 t
(-23 %)</t>
  </si>
  <si>
    <t>0,8 t
(-49 %)</t>
  </si>
  <si>
    <t>0,1 t
(-9 %)</t>
  </si>
  <si>
    <t>1,3 t
(-8 %)</t>
  </si>
  <si>
    <t>6,2 t
(-18 %)</t>
  </si>
  <si>
    <t>0,5 t
(+435 %)</t>
  </si>
  <si>
    <t>0,4 t
(-19 %)</t>
  </si>
  <si>
    <t>&lt; 0,1 t
(-43 %)</t>
  </si>
  <si>
    <t>0,2 t
(-19 %)</t>
  </si>
  <si>
    <t>1,4 t
(+21 %)</t>
  </si>
  <si>
    <t>7,2 t
(+8 %)</t>
  </si>
  <si>
    <t>0,2 t
(+2 %)</t>
  </si>
  <si>
    <t>0,5 t
(+8 %)</t>
  </si>
  <si>
    <t>0,4 t
(-1 %)</t>
  </si>
  <si>
    <t>4,6 t
(-22 %)</t>
  </si>
  <si>
    <t>0,1 t
(-1 %)</t>
  </si>
  <si>
    <t>5,2 t
(+5 %)</t>
  </si>
  <si>
    <t>3,8 t
(-10 %)</t>
  </si>
  <si>
    <t>23,9 t
(-4 %)</t>
  </si>
  <si>
    <t>0,2 t
(-6 %)</t>
  </si>
  <si>
    <t>&lt; 0,1 t
(-35 %)</t>
  </si>
  <si>
    <t>0,2 t
(+8 %)</t>
  </si>
  <si>
    <t>0,8 t
(-8 %)</t>
  </si>
  <si>
    <t>5,3 t
(k. Ä.)</t>
  </si>
  <si>
    <t>0,2 t
(-25 %)</t>
  </si>
  <si>
    <t>0,1 t
(-3 %)</t>
  </si>
  <si>
    <t>0,3 t
(-36 %)</t>
  </si>
  <si>
    <t>3,8 t
(-8 %)</t>
  </si>
  <si>
    <t>11,2 t
(-6 %)</t>
  </si>
  <si>
    <r>
      <t xml:space="preserve">Im Tierarzneimittelgesetz (TAMG) wurde dem Bundesinstitut für Risikobewertung (BfR) die Aufgabe übertragen, auf der Grundlage von durch die zuständigen Behörden übermittelten Daten zum Antibiotika-Einsatz bei Rindern, Schweinen, Hühnern und Puten Risikobewertungen durchzuführen und hierzu Berichte zu veröffentlichen.
Der nun vorliegende Bericht gemäß § 57 Absatz 4 TAMG beschreibt für das Jahr 2025 die Antibiotika-Verbrauchsmengen bei Rindern, Schweinen, Hühnern und Puten sowie die Therapiehäufigkeiten in bestimmten Nutzungsarten wie zugekauften Kälbern, Milchkühen, Mastferkeln und -schweinen, Masthühnern, Jung- und Legehennen sowie Mastputen. Grundlage hierfür sind die Mitteilungspflichten der Tierärztinnen und Tierärzte über die Anwendung von Arzneimitteln, die antibiotisch wirksame Substanzen enthalten, bei diesen Tier- und Nutzungsarten gemäß § 56 TAMG sowie die Mitteilungspflichten der Betriebe über ihre Tierbestände in den aufgeführten Nutzungsarten gemäß § 55 TAMG.
Details zur Methodik der durchgeführten Plausibilisierungen und Auswertungen sind in dem unten aufgeführten Bericht beschrieben.
Die Daten sind unter Einhaltung der guten wissenschaftlichen Praxis frei nutzbar.
Bitte zitieren Sie den unten aufgeführten Bericht als Referenz, wenn Sie die Daten verwenden. Für Fragen kontaktieren Sie bitte </t>
    </r>
    <r>
      <rPr>
        <u/>
        <sz val="11"/>
        <color theme="1"/>
        <rFont val="Calibri"/>
        <family val="2"/>
        <scheme val="minor"/>
      </rPr>
      <t>43@bfr.bund.de</t>
    </r>
    <r>
      <rPr>
        <sz val="11"/>
        <color indexed="8"/>
        <rFont val="Calibri"/>
        <family val="2"/>
        <scheme val="minor"/>
      </rPr>
      <t xml:space="preserve"> </t>
    </r>
  </si>
  <si>
    <t>VM 2025 (Dashboard)</t>
  </si>
  <si>
    <t>VM 2025</t>
  </si>
  <si>
    <t>bTH 2025 (Dashboard)</t>
  </si>
  <si>
    <t>bTH 2025</t>
  </si>
  <si>
    <t>pTH 2025 (Dashboard)</t>
  </si>
  <si>
    <t>pTH 2025</t>
  </si>
  <si>
    <t>VM-Entwicklung (Dashboard)</t>
  </si>
  <si>
    <t>VM-Entwicklung</t>
  </si>
  <si>
    <t>#N/A</t>
  </si>
  <si>
    <t>bTH-Entwicklung (Dashboard)</t>
  </si>
  <si>
    <t>bTH-Entwicklung</t>
  </si>
  <si>
    <t>Dashboard der zeitlichen Entwicklung ausgewählter Quantile der halbjährlichen betrieblichen Therapiehäufigkeiten (25 %-, 50 %-, 75 %- und 90 %-Quantil) für alle Nutzungsarten in der Antibiotika-Minimierung seit dem 2. Halbjahr 2014.
Interaktive Filterung nach 
    ‒ Nutzungsart</t>
  </si>
  <si>
    <t>Tabelle mit ausgewählten Quantile der halbjährlichen betrieblichen Therapiehäufigkeiten (25 %-, 50 %-, 75 %- und 90 %-Quantil) für die Nutzungsarten in der Antibiotika-Minimierung seit dem 2. Halbjahr 2014.
Filterung der Tabelle nach
    ‒ Tierart
    ‒ Nutzungsart
    ‒ Jahr
    ‒ Halbjahr
    ‒ Quantil</t>
  </si>
  <si>
    <t>Zur Auswahl mehrerer Elemente eines Datenschnittes halten Sie STRG gedrückt und wählen Sie die anzuzeigenden Elemente aus. Um die Filter eines Datenschnittes zu löschen, klicken Sie auf das Symbol rechts oben im jeweiligen Datenschnitt.</t>
  </si>
  <si>
    <r>
      <t xml:space="preserve">Dargestellt werden in Abbildung (a) die </t>
    </r>
    <r>
      <rPr>
        <b/>
        <sz val="11"/>
        <color rgb="FF000000"/>
        <rFont val="Calibri"/>
        <family val="2"/>
        <scheme val="minor"/>
      </rPr>
      <t>absoluten Verbrauchsmengen in Tonnen [t]</t>
    </r>
    <r>
      <rPr>
        <sz val="11"/>
        <color indexed="8"/>
        <rFont val="Calibri"/>
        <family val="2"/>
        <scheme val="minor"/>
      </rPr>
      <t xml:space="preserve"> je Nutzungsart in der Antibiotika-Beobachtung oder -Minimierung und Wirkstoffklasse, die sich aus den an das BfR übermittelten und plausibilisierten Anwendungsdaten ergeben, und in Abbildung (b) die entsprechenden </t>
    </r>
    <r>
      <rPr>
        <b/>
        <sz val="11"/>
        <color rgb="FF000000"/>
        <rFont val="Calibri"/>
        <family val="2"/>
        <scheme val="minor"/>
      </rPr>
      <t>prozentualen Verbrauchsmengenanteile</t>
    </r>
    <r>
      <rPr>
        <sz val="11"/>
        <color indexed="8"/>
        <rFont val="Calibri"/>
        <family val="2"/>
        <scheme val="minor"/>
      </rPr>
      <t xml:space="preserve">. Dabei kann die Darstellung mit Hilfe von Datenschnitten gefiltert werden, und zwar nach (1) </t>
    </r>
    <r>
      <rPr>
        <b/>
        <sz val="11"/>
        <color rgb="FF000000"/>
        <rFont val="Calibri"/>
        <family val="2"/>
        <scheme val="minor"/>
      </rPr>
      <t>Kategorie</t>
    </r>
    <r>
      <rPr>
        <sz val="11"/>
        <color indexed="8"/>
        <rFont val="Calibri"/>
        <family val="2"/>
        <scheme val="minor"/>
      </rPr>
      <t xml:space="preserve"> der Antibiotika-Beobachtung oder -Minimierung, (2) </t>
    </r>
    <r>
      <rPr>
        <b/>
        <sz val="11"/>
        <color rgb="FF000000"/>
        <rFont val="Calibri"/>
        <family val="2"/>
        <scheme val="minor"/>
      </rPr>
      <t>Tierart</t>
    </r>
    <r>
      <rPr>
        <sz val="11"/>
        <color indexed="8"/>
        <rFont val="Calibri"/>
        <family val="2"/>
        <scheme val="minor"/>
      </rPr>
      <t xml:space="preserve">, (3) </t>
    </r>
    <r>
      <rPr>
        <b/>
        <sz val="11"/>
        <color rgb="FF000000"/>
        <rFont val="Calibri"/>
        <family val="2"/>
        <scheme val="minor"/>
      </rPr>
      <t>Nutzungsart</t>
    </r>
    <r>
      <rPr>
        <sz val="11"/>
        <color indexed="8"/>
        <rFont val="Calibri"/>
        <family val="2"/>
        <scheme val="minor"/>
      </rPr>
      <t xml:space="preserve">, (4) </t>
    </r>
    <r>
      <rPr>
        <b/>
        <sz val="11"/>
        <color rgb="FF000000"/>
        <rFont val="Calibri"/>
        <family val="2"/>
        <scheme val="minor"/>
      </rPr>
      <t>AMEG</t>
    </r>
    <r>
      <rPr>
        <sz val="11"/>
        <color indexed="8"/>
        <rFont val="Calibri"/>
        <family val="2"/>
        <scheme val="minor"/>
      </rPr>
      <t xml:space="preserve">-Kategorie und (5) </t>
    </r>
    <r>
      <rPr>
        <b/>
        <sz val="11"/>
        <color rgb="FF000000"/>
        <rFont val="Calibri"/>
        <family val="2"/>
        <scheme val="minor"/>
      </rPr>
      <t>Wirkstoffklasse</t>
    </r>
    <r>
      <rPr>
        <sz val="11"/>
        <color indexed="8"/>
        <rFont val="Calibri"/>
        <family val="2"/>
        <scheme val="minor"/>
      </rPr>
      <t>.</t>
    </r>
  </si>
  <si>
    <t>Zur Auswahl mehrerer Elemente eines Datenschnittes halten Sie STRG gedrückt und wählen Sie die anzuzeigenden Elemente aus. Um die Filter eines Datenschnittes zu löschen, klicken Sie auf das Symbol rechts oben in der jeweiligen Datenschnittbox.</t>
  </si>
  <si>
    <t>Inhaltsübersicht</t>
  </si>
  <si>
    <t xml:space="preserve">Zur Auswahl mehrerer Elemente eines Datenschnittes halten Sie STRG gedrückt und wählen Sie die anzuzeigenden Elemente aus. Um die Filter eines Datenschnittes zu löschen, klicken Sie auf das Symbol rechts oben im jeweiligen Datenschnitt. </t>
  </si>
  <si>
    <r>
      <t xml:space="preserve">Dargestellt werden für die Nutzungsarten in der Antibiotika-Minimierung ausgewählte </t>
    </r>
    <r>
      <rPr>
        <b/>
        <sz val="11"/>
        <color rgb="FF000000"/>
        <rFont val="Calibri"/>
        <family val="2"/>
        <scheme val="minor"/>
      </rPr>
      <t>Quantile (25 %-, 50 %-, 75 %- und 90 %-Quantil) der halbjährlichen betrieblichen Therapiehäufigkeiten in Tagen [d]</t>
    </r>
    <r>
      <rPr>
        <sz val="11"/>
        <color indexed="8"/>
        <rFont val="Calibri"/>
        <family val="2"/>
        <scheme val="minor"/>
      </rPr>
      <t xml:space="preserve">, die sich aus den an das BfR übermittelten und plausibilisierten Anwendungsdaten ergeben. Dabei kann die Darstellung mit Hilfe von Datenschnitten gefiltert werden, und zwar nach (1) </t>
    </r>
    <r>
      <rPr>
        <b/>
        <sz val="11"/>
        <color rgb="FF000000"/>
        <rFont val="Calibri"/>
        <family val="2"/>
        <scheme val="minor"/>
      </rPr>
      <t>Tierart</t>
    </r>
    <r>
      <rPr>
        <sz val="11"/>
        <color indexed="8"/>
        <rFont val="Calibri"/>
        <family val="2"/>
        <scheme val="minor"/>
      </rPr>
      <t xml:space="preserve"> und (2) </t>
    </r>
    <r>
      <rPr>
        <b/>
        <sz val="11"/>
        <color rgb="FF000000"/>
        <rFont val="Calibri"/>
        <family val="2"/>
        <scheme val="minor"/>
      </rPr>
      <t>Nutzungsart</t>
    </r>
    <r>
      <rPr>
        <sz val="11"/>
        <color indexed="8"/>
        <rFont val="Calibri"/>
        <family val="2"/>
        <scheme val="minor"/>
      </rPr>
      <t xml:space="preserve">. Zudem kann der (3) </t>
    </r>
    <r>
      <rPr>
        <b/>
        <sz val="11"/>
        <color rgb="FF000000"/>
        <rFont val="Calibri"/>
        <family val="2"/>
        <scheme val="minor"/>
      </rPr>
      <t>Berechnungsmodus</t>
    </r>
    <r>
      <rPr>
        <sz val="11"/>
        <color indexed="8"/>
        <rFont val="Calibri"/>
        <family val="2"/>
        <scheme val="minor"/>
      </rPr>
      <t xml:space="preserve"> gewählt werden.</t>
    </r>
  </si>
  <si>
    <r>
      <t xml:space="preserve">Dargestellt werden für die Nutzungsarten in der Antibiotika-Minimierung in Abbildung (a) die absoluten </t>
    </r>
    <r>
      <rPr>
        <b/>
        <sz val="11"/>
        <color rgb="FF000000"/>
        <rFont val="Calibri"/>
        <family val="2"/>
        <scheme val="minor"/>
      </rPr>
      <t>populationsweiten Therapiehäufigkeiten in Tagen [d]</t>
    </r>
    <r>
      <rPr>
        <sz val="11"/>
        <color indexed="8"/>
        <rFont val="Calibri"/>
        <family val="2"/>
        <scheme val="minor"/>
      </rPr>
      <t xml:space="preserve"> je Wirkstoffklasse, die sich aus den an das BfR übermittelten und plausibilisierten Anwendungsdaten ergeben, und in Abbildung (b) die entsprechenden</t>
    </r>
    <r>
      <rPr>
        <b/>
        <sz val="11"/>
        <color rgb="FF000000"/>
        <rFont val="Calibri"/>
        <family val="2"/>
        <scheme val="minor"/>
      </rPr>
      <t xml:space="preserve"> prozentualen Anteile an der populationsweiten Therapiehäufigkeit</t>
    </r>
    <r>
      <rPr>
        <sz val="11"/>
        <color indexed="8"/>
        <rFont val="Calibri"/>
        <family val="2"/>
        <scheme val="minor"/>
      </rPr>
      <t xml:space="preserve">. Dabei kann die Darstellung mit Hilfe von Datenschnitten gefiltert werden, und zwar nach (1) </t>
    </r>
    <r>
      <rPr>
        <b/>
        <sz val="11"/>
        <color rgb="FF000000"/>
        <rFont val="Calibri"/>
        <family val="2"/>
        <scheme val="minor"/>
      </rPr>
      <t>Tierart</t>
    </r>
    <r>
      <rPr>
        <sz val="11"/>
        <color indexed="8"/>
        <rFont val="Calibri"/>
        <family val="2"/>
        <scheme val="minor"/>
      </rPr>
      <t xml:space="preserve">, (2) </t>
    </r>
    <r>
      <rPr>
        <b/>
        <sz val="11"/>
        <color rgb="FF000000"/>
        <rFont val="Calibri"/>
        <family val="2"/>
        <scheme val="minor"/>
      </rPr>
      <t>Nutzungsart</t>
    </r>
    <r>
      <rPr>
        <sz val="11"/>
        <color indexed="8"/>
        <rFont val="Calibri"/>
        <family val="2"/>
        <scheme val="minor"/>
      </rPr>
      <t xml:space="preserve">, (3) </t>
    </r>
    <r>
      <rPr>
        <b/>
        <sz val="11"/>
        <color rgb="FF000000"/>
        <rFont val="Calibri"/>
        <family val="2"/>
        <scheme val="minor"/>
      </rPr>
      <t>AMEG</t>
    </r>
    <r>
      <rPr>
        <sz val="11"/>
        <color indexed="8"/>
        <rFont val="Calibri"/>
        <family val="2"/>
        <scheme val="minor"/>
      </rPr>
      <t xml:space="preserve">-Kategorie und (4) </t>
    </r>
    <r>
      <rPr>
        <b/>
        <sz val="11"/>
        <color rgb="FF000000"/>
        <rFont val="Calibri"/>
        <family val="2"/>
        <scheme val="minor"/>
      </rPr>
      <t>Wirkstoffklasse</t>
    </r>
    <r>
      <rPr>
        <sz val="11"/>
        <color indexed="8"/>
        <rFont val="Calibri"/>
        <family val="2"/>
        <scheme val="minor"/>
      </rPr>
      <t xml:space="preserve">. Zudem kann der (5) </t>
    </r>
    <r>
      <rPr>
        <b/>
        <sz val="11"/>
        <color rgb="FF000000"/>
        <rFont val="Calibri"/>
        <family val="2"/>
        <scheme val="minor"/>
      </rPr>
      <t>Berechnungsmodus</t>
    </r>
    <r>
      <rPr>
        <sz val="11"/>
        <color indexed="8"/>
        <rFont val="Calibri"/>
        <family val="2"/>
        <scheme val="minor"/>
      </rPr>
      <t xml:space="preserve"> gewählt werden.</t>
    </r>
  </si>
  <si>
    <r>
      <t xml:space="preserve">In der Tabelle enthalten sind die absoluten </t>
    </r>
    <r>
      <rPr>
        <b/>
        <sz val="11"/>
        <color rgb="FF000000"/>
        <rFont val="Calibri"/>
        <family val="2"/>
        <scheme val="minor"/>
      </rPr>
      <t>Verbrauchsmengen in Tonnen [t]</t>
    </r>
    <r>
      <rPr>
        <sz val="11"/>
        <color indexed="8"/>
        <rFont val="Calibri"/>
        <family val="2"/>
        <scheme val="minor"/>
      </rPr>
      <t xml:space="preserve"> Nutzungsart und Wirkstoff, die sich aus den für das Jahr 2025 an das BfR übermittelten Anwendungsdaten ergeben. Die Tabelle kann gefiltert werden nach </t>
    </r>
    <r>
      <rPr>
        <b/>
        <sz val="11"/>
        <color rgb="FF000000"/>
        <rFont val="Calibri"/>
        <family val="2"/>
        <scheme val="minor"/>
      </rPr>
      <t>Tierart</t>
    </r>
    <r>
      <rPr>
        <sz val="11"/>
        <color indexed="8"/>
        <rFont val="Calibri"/>
        <family val="2"/>
        <scheme val="minor"/>
      </rPr>
      <t xml:space="preserve">, </t>
    </r>
    <r>
      <rPr>
        <b/>
        <sz val="11"/>
        <color rgb="FF000000"/>
        <rFont val="Calibri"/>
        <family val="2"/>
        <scheme val="minor"/>
      </rPr>
      <t>Nutzungsart</t>
    </r>
    <r>
      <rPr>
        <sz val="11"/>
        <color indexed="8"/>
        <rFont val="Calibri"/>
        <family val="2"/>
        <scheme val="minor"/>
      </rPr>
      <t xml:space="preserve">, </t>
    </r>
    <r>
      <rPr>
        <b/>
        <sz val="11"/>
        <color rgb="FF000000"/>
        <rFont val="Calibri"/>
        <family val="2"/>
        <scheme val="minor"/>
      </rPr>
      <t>Kategorie</t>
    </r>
    <r>
      <rPr>
        <sz val="11"/>
        <color indexed="8"/>
        <rFont val="Calibri"/>
        <family val="2"/>
        <scheme val="minor"/>
      </rPr>
      <t xml:space="preserve"> (Antibiotika-Beobachtung und -Minimierung), </t>
    </r>
    <r>
      <rPr>
        <b/>
        <sz val="11"/>
        <color rgb="FF000000"/>
        <rFont val="Calibri"/>
        <family val="2"/>
        <scheme val="minor"/>
      </rPr>
      <t>AMEG</t>
    </r>
    <r>
      <rPr>
        <sz val="11"/>
        <color indexed="8"/>
        <rFont val="Calibri"/>
        <family val="2"/>
        <scheme val="minor"/>
      </rPr>
      <t xml:space="preserve">-Kategorie, </t>
    </r>
    <r>
      <rPr>
        <b/>
        <sz val="11"/>
        <color rgb="FF000000"/>
        <rFont val="Calibri"/>
        <family val="2"/>
        <scheme val="minor"/>
      </rPr>
      <t>Wirkstoffklasse</t>
    </r>
    <r>
      <rPr>
        <sz val="11"/>
        <color indexed="8"/>
        <rFont val="Calibri"/>
        <family val="2"/>
        <scheme val="minor"/>
      </rPr>
      <t xml:space="preserve"> und </t>
    </r>
    <r>
      <rPr>
        <b/>
        <sz val="11"/>
        <color rgb="FF000000"/>
        <rFont val="Calibri"/>
        <family val="2"/>
        <scheme val="minor"/>
      </rPr>
      <t>Wirkstoff</t>
    </r>
    <r>
      <rPr>
        <sz val="11"/>
        <color indexed="8"/>
        <rFont val="Calibri"/>
        <family val="2"/>
        <scheme val="minor"/>
      </rPr>
      <t>.</t>
    </r>
  </si>
  <si>
    <r>
      <t>In der Tabelle enthalten sind für die Nutzungsarten in der Antibiotika-Minimierung ausgewählte</t>
    </r>
    <r>
      <rPr>
        <b/>
        <sz val="11"/>
        <color rgb="FF000000"/>
        <rFont val="Calibri"/>
        <family val="2"/>
        <scheme val="minor"/>
      </rPr>
      <t xml:space="preserve"> Quantile (25 %-, 50 %-, 75 %- und 90 %-Quantil) der halbjährlichen betrieblichen Therapiehäufigkeiten in Tagen [d]</t>
    </r>
    <r>
      <rPr>
        <sz val="11"/>
        <color indexed="8"/>
        <rFont val="Calibri"/>
        <family val="2"/>
        <scheme val="minor"/>
      </rPr>
      <t xml:space="preserve">, die sich aus den für das Jahr 2025 an das BfR übermittelten und plausibilisierten Anwendungsdaten ergeben. Die Tabelle kann gefiltert werden nach </t>
    </r>
    <r>
      <rPr>
        <b/>
        <sz val="11"/>
        <color rgb="FF000000"/>
        <rFont val="Calibri"/>
        <family val="2"/>
        <scheme val="minor"/>
      </rPr>
      <t>Halbjahr</t>
    </r>
    <r>
      <rPr>
        <sz val="11"/>
        <color indexed="8"/>
        <rFont val="Calibri"/>
        <family val="2"/>
        <scheme val="minor"/>
      </rPr>
      <t xml:space="preserve">, </t>
    </r>
    <r>
      <rPr>
        <b/>
        <sz val="11"/>
        <color rgb="FF000000"/>
        <rFont val="Calibri"/>
        <family val="2"/>
        <scheme val="minor"/>
      </rPr>
      <t>Tierart</t>
    </r>
    <r>
      <rPr>
        <sz val="11"/>
        <color indexed="8"/>
        <rFont val="Calibri"/>
        <family val="2"/>
        <scheme val="minor"/>
      </rPr>
      <t xml:space="preserve"> und </t>
    </r>
    <r>
      <rPr>
        <b/>
        <sz val="11"/>
        <color rgb="FF000000"/>
        <rFont val="Calibri"/>
        <family val="2"/>
        <scheme val="minor"/>
      </rPr>
      <t>Nutzungsart</t>
    </r>
    <r>
      <rPr>
        <sz val="11"/>
        <color indexed="8"/>
        <rFont val="Calibri"/>
        <family val="2"/>
        <scheme val="minor"/>
      </rPr>
      <t xml:space="preserve"> sowie </t>
    </r>
    <r>
      <rPr>
        <b/>
        <sz val="11"/>
        <color rgb="FF000000"/>
        <rFont val="Calibri"/>
        <family val="2"/>
        <scheme val="minor"/>
      </rPr>
      <t>Berechnungsmodus</t>
    </r>
    <r>
      <rPr>
        <sz val="11"/>
        <color indexed="8"/>
        <rFont val="Calibri"/>
        <family val="2"/>
        <scheme val="minor"/>
      </rPr>
      <t>.</t>
    </r>
  </si>
  <si>
    <r>
      <t xml:space="preserve">In der Tabelle enthalten sind für die Nutzungsarten in der Antibiotika-Minimierung die </t>
    </r>
    <r>
      <rPr>
        <b/>
        <sz val="11"/>
        <color rgb="FF000000"/>
        <rFont val="Calibri"/>
        <family val="2"/>
        <scheme val="minor"/>
      </rPr>
      <t>populationsweiten Therapiehäufigkeiten in Tagen [d]</t>
    </r>
    <r>
      <rPr>
        <sz val="11"/>
        <color rgb="FF000000"/>
        <rFont val="Calibri"/>
        <family val="2"/>
        <scheme val="minor"/>
      </rPr>
      <t xml:space="preserve"> je Wirkstoff, die sich aus den für das Jahr 2025 an das BfR übermittelten Anwendungsdaten nach Plausibilisierung ergeben. Die Tabelle kann gefiltert werden nach </t>
    </r>
    <r>
      <rPr>
        <b/>
        <sz val="11"/>
        <color rgb="FF000000"/>
        <rFont val="Calibri"/>
        <family val="2"/>
        <scheme val="minor"/>
      </rPr>
      <t>Tierart</t>
    </r>
    <r>
      <rPr>
        <sz val="11"/>
        <color rgb="FF000000"/>
        <rFont val="Calibri"/>
        <family val="2"/>
        <scheme val="minor"/>
      </rPr>
      <t xml:space="preserve">, </t>
    </r>
    <r>
      <rPr>
        <b/>
        <sz val="11"/>
        <color rgb="FF000000"/>
        <rFont val="Calibri"/>
        <family val="2"/>
        <scheme val="minor"/>
      </rPr>
      <t>Nutzungsart</t>
    </r>
    <r>
      <rPr>
        <sz val="11"/>
        <color rgb="FF000000"/>
        <rFont val="Calibri"/>
        <family val="2"/>
        <scheme val="minor"/>
      </rPr>
      <t xml:space="preserve">, </t>
    </r>
    <r>
      <rPr>
        <b/>
        <sz val="11"/>
        <color rgb="FF000000"/>
        <rFont val="Calibri"/>
        <family val="2"/>
        <scheme val="minor"/>
      </rPr>
      <t>AMEG</t>
    </r>
    <r>
      <rPr>
        <sz val="11"/>
        <color rgb="FF000000"/>
        <rFont val="Calibri"/>
        <family val="2"/>
        <scheme val="minor"/>
      </rPr>
      <t xml:space="preserve">-Kategorie, </t>
    </r>
    <r>
      <rPr>
        <b/>
        <sz val="11"/>
        <color rgb="FF000000"/>
        <rFont val="Calibri"/>
        <family val="2"/>
        <scheme val="minor"/>
      </rPr>
      <t>Wirkstoffklasse</t>
    </r>
    <r>
      <rPr>
        <sz val="11"/>
        <color rgb="FF000000"/>
        <rFont val="Calibri"/>
        <family val="2"/>
        <scheme val="minor"/>
      </rPr>
      <t xml:space="preserve"> und </t>
    </r>
    <r>
      <rPr>
        <b/>
        <sz val="11"/>
        <color rgb="FF000000"/>
        <rFont val="Calibri"/>
        <family val="2"/>
        <scheme val="minor"/>
      </rPr>
      <t xml:space="preserve">Wirkstoff </t>
    </r>
    <r>
      <rPr>
        <sz val="11"/>
        <color rgb="FF000000"/>
        <rFont val="Calibri"/>
        <family val="2"/>
        <scheme val="minor"/>
      </rPr>
      <t>sowie</t>
    </r>
    <r>
      <rPr>
        <b/>
        <sz val="11"/>
        <color rgb="FF000000"/>
        <rFont val="Calibri"/>
        <family val="2"/>
        <scheme val="minor"/>
      </rPr>
      <t xml:space="preserve"> Berechnungsmodus</t>
    </r>
    <r>
      <rPr>
        <sz val="11"/>
        <color rgb="FF000000"/>
        <rFont val="Calibri"/>
        <family val="2"/>
        <scheme val="minor"/>
      </rPr>
      <t>.</t>
    </r>
  </si>
  <si>
    <t>pTH-Entwicklung (Dashboard)</t>
  </si>
  <si>
    <t>pTH-Entwicklung</t>
  </si>
  <si>
    <r>
      <t xml:space="preserve">Dargestellt werden für die Nutzungsarten in der Antibiotika-Minimierung in Abbildung (a) die </t>
    </r>
    <r>
      <rPr>
        <b/>
        <sz val="11"/>
        <color rgb="FF000000"/>
        <rFont val="Calibri"/>
        <family val="2"/>
        <scheme val="minor"/>
      </rPr>
      <t>Entwicklung der absoluten populationsweiten Therapiehäufigkeiten in Tagen [d]</t>
    </r>
    <r>
      <rPr>
        <sz val="11"/>
        <color indexed="8"/>
        <rFont val="Calibri"/>
        <family val="2"/>
        <scheme val="minor"/>
      </rPr>
      <t xml:space="preserve"> je Wirkstoffklasse, die sich aus den an das BfR übermittelten und plausibilisierten Anwendungsdaten ergeben, und in Abbildung (b) die </t>
    </r>
    <r>
      <rPr>
        <b/>
        <sz val="11"/>
        <color rgb="FF000000"/>
        <rFont val="Calibri"/>
        <family val="2"/>
        <scheme val="minor"/>
      </rPr>
      <t>Entwicklung der entsprechenden prozentualen Anteile an der populationsweiten Therapiehäufigkeit</t>
    </r>
    <r>
      <rPr>
        <sz val="11"/>
        <color indexed="8"/>
        <rFont val="Calibri"/>
        <family val="2"/>
        <scheme val="minor"/>
      </rPr>
      <t xml:space="preserve">. Dabei kann die Darstellung mit Hilfe von Datenschnitten nach (1) </t>
    </r>
    <r>
      <rPr>
        <b/>
        <sz val="11"/>
        <color rgb="FF000000"/>
        <rFont val="Calibri"/>
        <family val="2"/>
        <scheme val="minor"/>
      </rPr>
      <t>Tierart</t>
    </r>
    <r>
      <rPr>
        <sz val="11"/>
        <color indexed="8"/>
        <rFont val="Calibri"/>
        <family val="2"/>
        <scheme val="minor"/>
      </rPr>
      <t xml:space="preserve">, (2) </t>
    </r>
    <r>
      <rPr>
        <b/>
        <sz val="11"/>
        <color rgb="FF000000"/>
        <rFont val="Calibri"/>
        <family val="2"/>
        <scheme val="minor"/>
      </rPr>
      <t>Nutzungsart</t>
    </r>
    <r>
      <rPr>
        <sz val="11"/>
        <color indexed="8"/>
        <rFont val="Calibri"/>
        <family val="2"/>
        <scheme val="minor"/>
      </rPr>
      <t xml:space="preserve">, (3) </t>
    </r>
    <r>
      <rPr>
        <b/>
        <sz val="11"/>
        <color rgb="FF000000"/>
        <rFont val="Calibri"/>
        <family val="2"/>
        <scheme val="minor"/>
      </rPr>
      <t>AMEG</t>
    </r>
    <r>
      <rPr>
        <sz val="11"/>
        <color indexed="8"/>
        <rFont val="Calibri"/>
        <family val="2"/>
        <scheme val="minor"/>
      </rPr>
      <t xml:space="preserve">-Kategorie und (4) </t>
    </r>
    <r>
      <rPr>
        <b/>
        <sz val="11"/>
        <color rgb="FF000000"/>
        <rFont val="Calibri"/>
        <family val="2"/>
        <scheme val="minor"/>
      </rPr>
      <t>Wirkstoffklasse</t>
    </r>
    <r>
      <rPr>
        <sz val="11"/>
        <color rgb="FF000000"/>
        <rFont val="Calibri"/>
        <family val="2"/>
        <scheme val="minor"/>
      </rPr>
      <t xml:space="preserve"> gefiltert werden.</t>
    </r>
    <r>
      <rPr>
        <sz val="11"/>
        <color indexed="8"/>
        <rFont val="Calibri"/>
        <family val="2"/>
        <scheme val="minor"/>
      </rPr>
      <t xml:space="preserve"> Um die Vergleichbarkeit bestmöglich zu gewährleisten, werden für die Darstellung der Entwicklung für alle Jahre die gemäß 17. AMGÄndG (2021) berechneten populationsweiten Therapiehäufigkeiten verwendet.Dennoch sind grundsätzlich die populationsweiten Therapiehäufigkeiten bis 2022 nur bedingt mit denen ab 2023 vergleichbar. </t>
    </r>
  </si>
  <si>
    <r>
      <t xml:space="preserve">In der Tabelle enthalten sind die </t>
    </r>
    <r>
      <rPr>
        <b/>
        <sz val="11"/>
        <color rgb="FF000000"/>
        <rFont val="Calibri"/>
        <family val="2"/>
        <scheme val="minor"/>
      </rPr>
      <t>absoluten Verbrauchsmengen in Tonnen [t]</t>
    </r>
    <r>
      <rPr>
        <sz val="11"/>
        <color indexed="8"/>
        <rFont val="Calibri"/>
        <family val="2"/>
        <scheme val="minor"/>
      </rPr>
      <t xml:space="preserve"> je Jahr, Nutzungsart und Wirkstoff, die sich aus den an das BfR übermittelten Anwendungsdaten ergeben. Die Tabelle kann gefiltert werden nach </t>
    </r>
    <r>
      <rPr>
        <b/>
        <sz val="11"/>
        <color rgb="FF000000"/>
        <rFont val="Calibri"/>
        <family val="2"/>
        <scheme val="minor"/>
      </rPr>
      <t>Jahr</t>
    </r>
    <r>
      <rPr>
        <sz val="11"/>
        <color indexed="8"/>
        <rFont val="Calibri"/>
        <family val="2"/>
        <scheme val="minor"/>
      </rPr>
      <t xml:space="preserve">, </t>
    </r>
    <r>
      <rPr>
        <b/>
        <sz val="11"/>
        <color rgb="FF000000"/>
        <rFont val="Calibri"/>
        <family val="2"/>
        <scheme val="minor"/>
      </rPr>
      <t>Tierart</t>
    </r>
    <r>
      <rPr>
        <sz val="11"/>
        <color indexed="8"/>
        <rFont val="Calibri"/>
        <family val="2"/>
        <scheme val="minor"/>
      </rPr>
      <t xml:space="preserve">, </t>
    </r>
    <r>
      <rPr>
        <b/>
        <sz val="11"/>
        <color rgb="FF000000"/>
        <rFont val="Calibri"/>
        <family val="2"/>
        <scheme val="minor"/>
      </rPr>
      <t>Nutzungsart</t>
    </r>
    <r>
      <rPr>
        <sz val="11"/>
        <color indexed="8"/>
        <rFont val="Calibri"/>
        <family val="2"/>
        <scheme val="minor"/>
      </rPr>
      <t xml:space="preserve">, </t>
    </r>
    <r>
      <rPr>
        <b/>
        <sz val="11"/>
        <color rgb="FF000000"/>
        <rFont val="Calibri"/>
        <family val="2"/>
        <scheme val="minor"/>
      </rPr>
      <t>Kategorie</t>
    </r>
    <r>
      <rPr>
        <sz val="11"/>
        <color indexed="8"/>
        <rFont val="Calibri"/>
        <family val="2"/>
        <scheme val="minor"/>
      </rPr>
      <t xml:space="preserve"> (Antibiotika-Beobachtung und -Minimierung), </t>
    </r>
    <r>
      <rPr>
        <b/>
        <sz val="11"/>
        <color rgb="FF000000"/>
        <rFont val="Calibri"/>
        <family val="2"/>
        <scheme val="minor"/>
      </rPr>
      <t>AMEG</t>
    </r>
    <r>
      <rPr>
        <sz val="11"/>
        <color indexed="8"/>
        <rFont val="Calibri"/>
        <family val="2"/>
        <scheme val="minor"/>
      </rPr>
      <t xml:space="preserve">-Kategorie und </t>
    </r>
    <r>
      <rPr>
        <b/>
        <sz val="11"/>
        <color rgb="FF000000"/>
        <rFont val="Calibri"/>
        <family val="2"/>
        <scheme val="minor"/>
      </rPr>
      <t>Wirkstoffklasse</t>
    </r>
    <r>
      <rPr>
        <sz val="11"/>
        <color indexed="8"/>
        <rFont val="Calibri"/>
        <family val="2"/>
        <scheme val="minor"/>
      </rPr>
      <t>. Wegen der Änderung des Erfassungssystems, die mit dem TAMGÄndG (2022) einhergingen, sind die Verbrauchsmengen bis 2022 nur bedingt mit denen ab 2023 vergleichbar.</t>
    </r>
  </si>
  <si>
    <r>
      <t xml:space="preserve">Dargestellt werden für die Nutzungsarten in der Antibiotika-Minimierung und -Beobachtung in Abbildung (a) die </t>
    </r>
    <r>
      <rPr>
        <b/>
        <sz val="11"/>
        <color rgb="FF000000"/>
        <rFont val="Calibri"/>
        <family val="2"/>
        <scheme val="minor"/>
      </rPr>
      <t>Entwicklung der absoluten Verbrauchsmengen in Tonnen [t]</t>
    </r>
    <r>
      <rPr>
        <sz val="11"/>
        <color indexed="8"/>
        <rFont val="Calibri"/>
        <family val="2"/>
        <scheme val="minor"/>
      </rPr>
      <t xml:space="preserve"> je Wirkstoffklasse, die sich aus den an das BfR übermittelten und plausibilisierten Anwendungsdaten ergeben, und in Abbildung (b) die entsprechenden </t>
    </r>
    <r>
      <rPr>
        <b/>
        <sz val="11"/>
        <color rgb="FF000000"/>
        <rFont val="Calibri"/>
        <family val="2"/>
        <scheme val="minor"/>
      </rPr>
      <t>prozentualen Verbrauchsmengenanteile</t>
    </r>
    <r>
      <rPr>
        <sz val="11"/>
        <color indexed="8"/>
        <rFont val="Calibri"/>
        <family val="2"/>
        <scheme val="minor"/>
      </rPr>
      <t xml:space="preserve">. Dabei kann die Darstellung mit Hilfe von Datenschnitten gefiltert werden, und zwar nach (1) </t>
    </r>
    <r>
      <rPr>
        <b/>
        <sz val="11"/>
        <color rgb="FF000000"/>
        <rFont val="Calibri"/>
        <family val="2"/>
        <scheme val="minor"/>
      </rPr>
      <t>Kategorie</t>
    </r>
    <r>
      <rPr>
        <sz val="11"/>
        <color indexed="8"/>
        <rFont val="Calibri"/>
        <family val="2"/>
        <scheme val="minor"/>
      </rPr>
      <t xml:space="preserve"> der Antibiotika-Beobachtung bzw. -Minimierung, (2) </t>
    </r>
    <r>
      <rPr>
        <b/>
        <sz val="11"/>
        <color rgb="FF000000"/>
        <rFont val="Calibri"/>
        <family val="2"/>
        <scheme val="minor"/>
      </rPr>
      <t>Tierart</t>
    </r>
    <r>
      <rPr>
        <sz val="11"/>
        <color indexed="8"/>
        <rFont val="Calibri"/>
        <family val="2"/>
        <scheme val="minor"/>
      </rPr>
      <t xml:space="preserve">, (3) </t>
    </r>
    <r>
      <rPr>
        <b/>
        <sz val="11"/>
        <color rgb="FF000000"/>
        <rFont val="Calibri"/>
        <family val="2"/>
        <scheme val="minor"/>
      </rPr>
      <t>Nutzungsart</t>
    </r>
    <r>
      <rPr>
        <sz val="11"/>
        <color indexed="8"/>
        <rFont val="Calibri"/>
        <family val="2"/>
        <scheme val="minor"/>
      </rPr>
      <t xml:space="preserve">, (4) </t>
    </r>
    <r>
      <rPr>
        <b/>
        <sz val="11"/>
        <color rgb="FF000000"/>
        <rFont val="Calibri"/>
        <family val="2"/>
        <scheme val="minor"/>
      </rPr>
      <t>AMEG</t>
    </r>
    <r>
      <rPr>
        <sz val="11"/>
        <color indexed="8"/>
        <rFont val="Calibri"/>
        <family val="2"/>
        <scheme val="minor"/>
      </rPr>
      <t xml:space="preserve">-Kategorie und (5) </t>
    </r>
    <r>
      <rPr>
        <b/>
        <sz val="11"/>
        <color rgb="FF000000"/>
        <rFont val="Calibri"/>
        <family val="2"/>
        <scheme val="minor"/>
      </rPr>
      <t>Wirkstoffklasse</t>
    </r>
    <r>
      <rPr>
        <sz val="11"/>
        <color indexed="8"/>
        <rFont val="Calibri"/>
        <family val="2"/>
        <scheme val="minor"/>
      </rPr>
      <t>. Wegen der Änderung des Erfassungssystems, die mit dem TAMGÄndG (2022) einhergingen, sind die Verbrauchsmengen bis 2022 nur bedingt mit denen ab 2023 vergleichbar.</t>
    </r>
  </si>
  <si>
    <r>
      <t xml:space="preserve">Dargestellt wird die </t>
    </r>
    <r>
      <rPr>
        <b/>
        <sz val="11"/>
        <color rgb="FF000000"/>
        <rFont val="Calibri"/>
        <family val="2"/>
        <scheme val="minor"/>
      </rPr>
      <t>Entwicklung ausgewählter Quantile (25 %-, 50 %, 75 % und 90 %-Quantil) der halbjährlichen betrieblichen Therapiehäufigkeiten in Tagen [d]</t>
    </r>
    <r>
      <rPr>
        <sz val="11"/>
        <color indexed="8"/>
        <rFont val="Calibri"/>
        <family val="2"/>
        <scheme val="minor"/>
      </rPr>
      <t xml:space="preserve">, die sich aus den an das BfR übermittelten und plausibilisierten Anwendungsdaten ergeben. Dabei kann mit Hilfe eines Datenschnittes zwischen den </t>
    </r>
    <r>
      <rPr>
        <b/>
        <sz val="11"/>
        <color rgb="FF000000"/>
        <rFont val="Calibri"/>
        <family val="2"/>
        <scheme val="minor"/>
      </rPr>
      <t>Nutzungsarten</t>
    </r>
    <r>
      <rPr>
        <sz val="11"/>
        <color indexed="8"/>
        <rFont val="Calibri"/>
        <family val="2"/>
        <scheme val="minor"/>
      </rPr>
      <t xml:space="preserve"> in der Antibiotika-Minimierung gewechselt werden. Um eine Vergleichbarkeit über die Zeit bestmöglich zu gewährleisten, werden für alle Halbjahre die Quantile der gemäß 17. AMGÄndG (2021) berechneten betrieblichen Therapiehäufigkeiten verwendet. Dennoch sind grundsätzlich die Quantile bis 2022 nur bedingt mit denen ab 2023 vergleichbar. </t>
    </r>
  </si>
  <si>
    <r>
      <t>In der Tabelle enthalten sind für die Nutzungsarten in der Antibiotika-Minimierung ausgewählte</t>
    </r>
    <r>
      <rPr>
        <b/>
        <sz val="11"/>
        <color rgb="FF000000"/>
        <rFont val="Calibri"/>
        <family val="2"/>
        <scheme val="minor"/>
      </rPr>
      <t xml:space="preserve"> Quantile (25 %-, 50 %-, 75 %- und 90 %-Quantil) der halbjährlichen betrieblichen Therapiehäufigkeiten in Tagen [d]</t>
    </r>
    <r>
      <rPr>
        <sz val="11"/>
        <color indexed="8"/>
        <rFont val="Calibri"/>
        <family val="2"/>
        <scheme val="minor"/>
      </rPr>
      <t xml:space="preserve"> seit dem 2. Halbjahr 2014, die sich aus den an das BfR übermittelten und plausibilisierten Anwendungsdaten ergeben. Die Tabelle kann gefiltert werden nach Tierart, Nutzungsart, Jahr, Halbjahr und Quantil. Um eine Vergleichbarkeit über die Zeit bestmöglich zu gewährleisten, werden für alle Halbjahre die Quantile der gemäß 17. AMGÄndG (2021) berechneten betrieblichen Therapiehäufigkeiten verwendet.</t>
    </r>
  </si>
  <si>
    <r>
      <t xml:space="preserve">In der Tabelle enthalten sind für die Nutzungsarten in der Antibiotika-Minimierung die </t>
    </r>
    <r>
      <rPr>
        <b/>
        <sz val="11"/>
        <color rgb="FF000000"/>
        <rFont val="Calibri"/>
        <family val="2"/>
        <scheme val="minor"/>
      </rPr>
      <t>populationsweiten Therapiehäufigkeiten in Tagen [d]</t>
    </r>
    <r>
      <rPr>
        <sz val="11"/>
        <color rgb="FF000000"/>
        <rFont val="Calibri"/>
        <family val="2"/>
        <scheme val="minor"/>
      </rPr>
      <t xml:space="preserve"> je Wirkstoffklasse seit 2014, die sich aus den an das BfR übermittelten Anwendungsdaten nach Plausibilisierung ergeben. Die Tabelle kann gefiltert werden nach Jahr, </t>
    </r>
    <r>
      <rPr>
        <b/>
        <sz val="11"/>
        <color rgb="FF000000"/>
        <rFont val="Calibri"/>
        <family val="2"/>
        <scheme val="minor"/>
      </rPr>
      <t>Tierart</t>
    </r>
    <r>
      <rPr>
        <sz val="11"/>
        <color rgb="FF000000"/>
        <rFont val="Calibri"/>
        <family val="2"/>
        <scheme val="minor"/>
      </rPr>
      <t xml:space="preserve">, </t>
    </r>
    <r>
      <rPr>
        <b/>
        <sz val="11"/>
        <color rgb="FF000000"/>
        <rFont val="Calibri"/>
        <family val="2"/>
        <scheme val="minor"/>
      </rPr>
      <t>Nutzungsart</t>
    </r>
    <r>
      <rPr>
        <sz val="11"/>
        <color rgb="FF000000"/>
        <rFont val="Calibri"/>
        <family val="2"/>
        <scheme val="minor"/>
      </rPr>
      <t xml:space="preserve">, </t>
    </r>
    <r>
      <rPr>
        <b/>
        <sz val="11"/>
        <color rgb="FF000000"/>
        <rFont val="Calibri"/>
        <family val="2"/>
        <scheme val="minor"/>
      </rPr>
      <t>AMEG</t>
    </r>
    <r>
      <rPr>
        <sz val="11"/>
        <color rgb="FF000000"/>
        <rFont val="Calibri"/>
        <family val="2"/>
        <scheme val="minor"/>
      </rPr>
      <t xml:space="preserve">-Kategorie und </t>
    </r>
    <r>
      <rPr>
        <b/>
        <sz val="11"/>
        <color rgb="FF000000"/>
        <rFont val="Calibri"/>
        <family val="2"/>
        <scheme val="minor"/>
      </rPr>
      <t>Wirkstoffklasse</t>
    </r>
    <r>
      <rPr>
        <sz val="11"/>
        <color rgb="FF000000"/>
        <rFont val="Calibri"/>
        <family val="2"/>
        <scheme val="minor"/>
      </rPr>
      <t xml:space="preserve">. Um die Vergleichbarkeit bestmöglich zu gewährleisten, werden für die Darstellung der Entwicklung für alle Jahre die gemäß 17. AMGÄndG (2021) berechneten populationsweiten Therapiehäufigkeiten verwendet. Dennoch sind grundsätzlich die populationsweiten Therapiehäufigkeiten bis 2022 nur bedingt mit denen ab 2023 vergleichbar. </t>
    </r>
  </si>
  <si>
    <t>Anteile VM pTH (Dashboard)</t>
  </si>
  <si>
    <r>
      <t xml:space="preserve">Dargestellt werden für die Nutzungsarten in der Antibiotika-Minimierung die </t>
    </r>
    <r>
      <rPr>
        <b/>
        <sz val="11"/>
        <color rgb="FF000000"/>
        <rFont val="Calibri"/>
        <family val="2"/>
        <scheme val="minor"/>
      </rPr>
      <t>Wirkstoffklassenanteile</t>
    </r>
    <r>
      <rPr>
        <sz val="11"/>
        <color indexed="8"/>
        <rFont val="Calibri"/>
        <family val="2"/>
        <scheme val="minor"/>
      </rPr>
      <t xml:space="preserve"> der (a) </t>
    </r>
    <r>
      <rPr>
        <b/>
        <sz val="11"/>
        <color rgb="FF000000"/>
        <rFont val="Calibri"/>
        <family val="2"/>
        <scheme val="minor"/>
      </rPr>
      <t>Verbrauchsmengen</t>
    </r>
    <r>
      <rPr>
        <sz val="11"/>
        <color indexed="8"/>
        <rFont val="Calibri"/>
        <family val="2"/>
        <scheme val="minor"/>
      </rPr>
      <t xml:space="preserve"> und der (b) </t>
    </r>
    <r>
      <rPr>
        <b/>
        <sz val="11"/>
        <color rgb="FF000000"/>
        <rFont val="Calibri"/>
        <family val="2"/>
        <scheme val="minor"/>
      </rPr>
      <t>populationsweite Therapiehäufigkeit</t>
    </r>
    <r>
      <rPr>
        <sz val="11"/>
        <color indexed="8"/>
        <rFont val="Calibri"/>
        <family val="2"/>
        <scheme val="minor"/>
      </rPr>
      <t xml:space="preserve">. Dabei kann mit Hilfe von Datenschnitten gefiltert werden, und zwar nach (1) </t>
    </r>
    <r>
      <rPr>
        <b/>
        <sz val="11"/>
        <color rgb="FF000000"/>
        <rFont val="Calibri"/>
        <family val="2"/>
        <scheme val="minor"/>
      </rPr>
      <t>Nutzungsart</t>
    </r>
    <r>
      <rPr>
        <sz val="11"/>
        <color indexed="8"/>
        <rFont val="Calibri"/>
        <family val="2"/>
        <scheme val="minor"/>
      </rPr>
      <t xml:space="preserve"> und (2) </t>
    </r>
    <r>
      <rPr>
        <b/>
        <sz val="11"/>
        <color rgb="FF000000"/>
        <rFont val="Calibri"/>
        <family val="2"/>
        <scheme val="minor"/>
      </rPr>
      <t>AMEG</t>
    </r>
    <r>
      <rPr>
        <sz val="11"/>
        <color indexed="8"/>
        <rFont val="Calibri"/>
        <family val="2"/>
        <scheme val="minor"/>
      </rPr>
      <t>-Kategorie. Angegeben werden für die ausgewählte Nutzungsart und AMEG-Kategorien jeweils auch die gesamte Verbrauchsmenge in Tonnen [t] und die gesamte populationsweite Therapiehäufigkeit in Tagen [d].</t>
    </r>
  </si>
  <si>
    <t>Betriebszahlen 2025</t>
  </si>
  <si>
    <t>Anwendungszahlen 2025</t>
  </si>
  <si>
    <r>
      <t xml:space="preserve">In der Tabelle enthalten sind die über alle Nutzungsarten und Antibiotikaanwendungen aggregierten </t>
    </r>
    <r>
      <rPr>
        <sz val="11"/>
        <color rgb="FF000000"/>
        <rFont val="Calibri"/>
        <family val="2"/>
        <scheme val="minor"/>
      </rPr>
      <t>Gesamtverbrauchsmengen in Tonnen</t>
    </r>
    <r>
      <rPr>
        <sz val="11"/>
        <color indexed="8"/>
        <rFont val="Calibri"/>
        <family val="2"/>
        <scheme val="minor"/>
      </rPr>
      <t xml:space="preserve"> je Wirkstoffklasse </t>
    </r>
    <r>
      <rPr>
        <i/>
        <sz val="11"/>
        <color rgb="FF000000"/>
        <rFont val="Calibri"/>
        <family val="2"/>
        <scheme val="minor"/>
      </rPr>
      <t>vor</t>
    </r>
    <r>
      <rPr>
        <sz val="11"/>
        <color indexed="8"/>
        <rFont val="Calibri"/>
        <family val="2"/>
        <scheme val="minor"/>
      </rPr>
      <t xml:space="preserve"> der durch das BfR durchgeführten Plausibilisierung und </t>
    </r>
    <r>
      <rPr>
        <i/>
        <sz val="11"/>
        <color rgb="FF000000"/>
        <rFont val="Calibri"/>
        <family val="2"/>
        <scheme val="minor"/>
      </rPr>
      <t>nach</t>
    </r>
    <r>
      <rPr>
        <sz val="11"/>
        <color indexed="8"/>
        <rFont val="Calibri"/>
        <family val="2"/>
        <scheme val="minor"/>
      </rPr>
      <t xml:space="preserve"> der Plausibilisierung.</t>
    </r>
  </si>
  <si>
    <t>VM-Plausibilisierung 2025</t>
  </si>
  <si>
    <t>bTH-Kennzahlen 2025</t>
  </si>
  <si>
    <t>In der Tabelle enthalten sind die Gesamtzahl an Betrieben je Nutzungsart und Halbjahr in den an das BfR  für das Jahr 2025 übermittelten Daten sowie die Anzahlen der für die Verbrauchsmengen und (betrieblichen sowie populationsweiten) Therapiehäufigkeiten berücksichtigten Betriebe.</t>
  </si>
  <si>
    <t>In der Tabelle enthalten sind die Gesamtzahl an Antibiotika-Anwendungen je Nutzungsart in den an das BfR für das Jahr 2025 übermittelten Daten sowie die Anzahlen der für die Verbrauchsmengen und (betrieblichen sowie populationsweiten) Therapiehäufigkeiten berücksichtigten Anwendungen.</t>
  </si>
  <si>
    <r>
      <rPr>
        <sz val="11"/>
        <rFont val="Calibri"/>
        <family val="2"/>
        <scheme val="minor"/>
      </rPr>
      <t xml:space="preserve">Hinweis: </t>
    </r>
    <r>
      <rPr>
        <sz val="11"/>
        <color indexed="8"/>
        <rFont val="Calibri"/>
        <family val="2"/>
        <scheme val="minor"/>
      </rPr>
      <t>Die Skalierung der Achsen passt sich dynamisch an die ausgewählten Datenschnitte 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</si>
</sst>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0]&quot; &quot;;\-#,##0;#,##0"/>
    <numFmt numFmtId="165" formatCode="0.0\ %"/>
    <numFmt numFmtId="166" formatCode="#,##0;\-#,##0;&quot;&quot;"/>
    <numFmt numFmtId="167" formatCode="#,##0.000;\-\]#,##0.000;0"/>
    <numFmt numFmtId="168" formatCode="[&lt;0.001]0.0E+00;[&lt;0.01]#,##0.0000;#,##0.000"/>
    <numFmt numFmtId="169" formatCode="#,##0.000;\-#,##0.000;0"/>
    <numFmt numFmtId="170" formatCode="[&gt;=0.1]#,##0.0;[=0]&quot;0&quot;;&quot;&lt; 0,1&quot;"/>
    <numFmt numFmtId="171" formatCode="[&gt;=0.1]#,##0.0\ \t;[=0]&quot;0 t&quot;;&quot;&lt; 0,1 t&quot;"/>
    <numFmt numFmtId="172" formatCode="[&gt;=0.1]#,##0.0\ \d;[=0]&quot;0 d&quot;;&quot;&lt; 0,1 d&quot;"/>
    <numFmt numFmtId="173" formatCode="[&gt;=0.001]#,##0.000\ \t;[=0]&quot;0 t&quot;;&quot;&lt; 0,001 t&quot;"/>
    <numFmt numFmtId="174" formatCode="[&gt;=0.001]#,##0.000\ \d;[=0]&quot;0 d&quot;;&quot;&lt; 0,001 d&quot;"/>
    <numFmt numFmtId="175" formatCode="0\ %"/>
    <numFmt numFmtId="176" formatCode="0.00\ %"/>
    <numFmt numFmtId="177" formatCode="[&gt;=0.0001]#,##0.00\ %;[=0]&quot;0 %&quot;;&quot;&lt; 0,01 %&quot;"/>
    <numFmt numFmtId="178" formatCode="0.0\ \t"/>
  </numFmts>
  <fonts count="36" x14ac:knownFonts="1">
    <font>
      <sz val="11"/>
      <color indexed="8"/>
      <name val="Calibri"/>
      <family val="2"/>
      <scheme val="minor"/>
    </font>
    <font>
      <b/>
      <sz val="11"/>
      <color indexed="8"/>
      <name val="Calibri"/>
      <family val="2"/>
      <scheme val="minor"/>
    </font>
    <font>
      <sz val="11"/>
      <color indexed="8"/>
      <name val="Calibri"/>
      <family val="2"/>
      <scheme val="minor"/>
    </font>
    <font>
      <sz val="11"/>
      <color theme="1"/>
      <name val="Calibri"/>
      <family val="2"/>
      <scheme val="minor"/>
    </font>
    <font>
      <u/>
      <sz val="11"/>
      <color theme="10"/>
      <name val="Calibri"/>
      <family val="2"/>
      <scheme val="minor"/>
    </font>
    <font>
      <b/>
      <sz val="14"/>
      <color theme="0"/>
      <name val="Calibri"/>
      <family val="2"/>
    </font>
    <font>
      <sz val="10"/>
      <color indexed="8"/>
      <name val="Calibri"/>
      <family val="2"/>
    </font>
    <font>
      <b/>
      <sz val="11"/>
      <name val="Calibri"/>
      <family val="2"/>
    </font>
    <font>
      <sz val="11"/>
      <color indexed="8"/>
      <name val="Calibri"/>
      <family val="2"/>
    </font>
    <font>
      <b/>
      <sz val="11"/>
      <name val="Calibri"/>
      <family val="2"/>
      <scheme val="minor"/>
    </font>
    <font>
      <b/>
      <sz val="14"/>
      <color theme="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9"/>
      <color indexed="8"/>
      <name val="Calibri"/>
      <family val="2"/>
    </font>
    <font>
      <vertAlign val="superscript"/>
      <sz val="9"/>
      <color rgb="FF000000"/>
      <name val="Calibri"/>
      <family val="2"/>
    </font>
    <font>
      <sz val="11"/>
      <color rgb="FF000000"/>
      <name val="Calibri"/>
      <family val="2"/>
    </font>
    <font>
      <vertAlign val="superscript"/>
      <sz val="11"/>
      <color rgb="FF000000"/>
      <name val="Calibri"/>
      <family val="2"/>
    </font>
    <font>
      <vertAlign val="superscript"/>
      <sz val="11"/>
      <name val="Calibri"/>
      <family val="2"/>
    </font>
    <font>
      <b/>
      <sz val="11"/>
      <color indexed="8"/>
      <name val="Calibri"/>
      <family val="2"/>
    </font>
    <font>
      <i/>
      <sz val="11"/>
      <color rgb="FF000000"/>
      <name val="Calibri"/>
      <family val="2"/>
      <scheme val="minor"/>
    </font>
    <font>
      <b/>
      <sz val="11"/>
      <color theme="1"/>
      <name val="Calibri"/>
      <family val="2"/>
      <scheme val="minor"/>
    </font>
    <font>
      <b/>
      <sz val="14"/>
      <color theme="1"/>
      <name val="Calibri"/>
      <family val="2"/>
      <scheme val="minor"/>
    </font>
    <font>
      <u/>
      <sz val="11"/>
      <color theme="1"/>
      <name val="Calibri"/>
      <family val="2"/>
      <scheme val="minor"/>
    </font>
    <font>
      <b/>
      <sz val="16"/>
      <name val="Calibri"/>
      <family val="2"/>
    </font>
    <font>
      <b/>
      <sz val="14"/>
      <color rgb="FF324657"/>
      <name val="Calibri"/>
      <family val="2"/>
      <scheme val="minor"/>
    </font>
    <font>
      <b/>
      <sz val="11"/>
      <color rgb="FF324657"/>
      <name val="Calibri"/>
      <family val="2"/>
      <scheme val="minor"/>
    </font>
    <font>
      <b/>
      <sz val="12"/>
      <color rgb="FF000000"/>
      <name val="Calibri"/>
      <family val="2"/>
      <scheme val="minor"/>
    </font>
    <font>
      <b/>
      <sz val="12"/>
      <color indexed="8"/>
      <name val="Calibri"/>
      <family val="2"/>
      <scheme val="minor"/>
    </font>
    <font>
      <b/>
      <sz val="12"/>
      <color rgb="FF324657"/>
      <name val="Calibri"/>
      <family val="2"/>
      <scheme val="minor"/>
    </font>
    <font>
      <b/>
      <sz val="16"/>
      <color indexed="8"/>
      <name val="Calibri"/>
      <family val="2"/>
      <scheme val="minor"/>
    </font>
    <font>
      <sz val="11"/>
      <name val="Calibri"/>
      <family val="2"/>
    </font>
    <font>
      <b/>
      <sz val="16"/>
      <color rgb="FFE40038"/>
      <name val="Calibri"/>
      <family val="2"/>
      <scheme val="minor"/>
    </font>
    <font>
      <sz val="11"/>
      <color rgb="FFE40038"/>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C2C7CD"/>
        <bgColor indexed="64"/>
      </patternFill>
    </fill>
  </fills>
  <borders count="14">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0" fontId="4" fillId="0" borderId="0" applyNumberFormat="0" applyFill="0" applyBorder="0" applyAlignment="0" applyProtection="0"/>
    <xf numFmtId="0" fontId="3" fillId="0" borderId="0"/>
    <xf numFmtId="0" fontId="2" fillId="0" borderId="0"/>
  </cellStyleXfs>
  <cellXfs count="255">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0" fontId="6" fillId="0" borderId="0" xfId="3" applyFont="1"/>
    <xf numFmtId="0" fontId="6" fillId="0" borderId="0" xfId="3" applyFont="1" applyAlignment="1">
      <alignment vertical="top"/>
    </xf>
    <xf numFmtId="0" fontId="6" fillId="0" borderId="0" xfId="3" applyFont="1" applyAlignment="1">
      <alignment wrapText="1"/>
    </xf>
    <xf numFmtId="0" fontId="8" fillId="0" borderId="0" xfId="3" applyFont="1"/>
    <xf numFmtId="0" fontId="8" fillId="0" borderId="0" xfId="3" applyFont="1" applyAlignment="1">
      <alignment wrapText="1"/>
    </xf>
    <xf numFmtId="0" fontId="0" fillId="0" borderId="0" xfId="0" applyBorder="1"/>
    <xf numFmtId="165" fontId="0" fillId="0" borderId="0" xfId="0" applyNumberFormat="1" applyBorder="1"/>
    <xf numFmtId="0" fontId="0" fillId="0" borderId="0" xfId="0" applyBorder="1" applyAlignment="1">
      <alignment horizontal="left"/>
    </xf>
    <xf numFmtId="0" fontId="11" fillId="0" borderId="0" xfId="0" applyFont="1" applyFill="1"/>
    <xf numFmtId="167" fontId="11" fillId="0" borderId="0" xfId="0" applyNumberFormat="1" applyFont="1" applyFill="1"/>
    <xf numFmtId="0" fontId="10" fillId="0" borderId="0" xfId="0" applyFont="1" applyFill="1" applyAlignment="1">
      <alignment vertical="center"/>
    </xf>
    <xf numFmtId="0" fontId="0" fillId="0" borderId="0" xfId="0" applyProtection="1"/>
    <xf numFmtId="0" fontId="0" fillId="0" borderId="0" xfId="0" applyAlignment="1">
      <alignment wrapText="1"/>
    </xf>
    <xf numFmtId="0" fontId="0" fillId="0" borderId="0" xfId="0" applyAlignment="1">
      <alignment horizontal="center"/>
    </xf>
    <xf numFmtId="168" fontId="0" fillId="0" borderId="0" xfId="0" applyNumberFormat="1" applyAlignment="1">
      <alignment horizontal="center"/>
    </xf>
    <xf numFmtId="168" fontId="0" fillId="0" borderId="0" xfId="0" applyNumberFormat="1" applyAlignment="1">
      <alignment horizontal="right"/>
    </xf>
    <xf numFmtId="0" fontId="0" fillId="0" borderId="0" xfId="0" applyAlignment="1">
      <alignment vertical="top" wrapText="1"/>
    </xf>
    <xf numFmtId="0" fontId="0" fillId="0" borderId="0" xfId="0" applyAlignment="1"/>
    <xf numFmtId="0" fontId="8" fillId="0" borderId="4" xfId="3" applyFont="1" applyBorder="1" applyAlignment="1">
      <alignment vertical="top" wrapText="1"/>
    </xf>
    <xf numFmtId="0" fontId="8" fillId="0" borderId="4" xfId="3" applyFont="1" applyBorder="1" applyAlignment="1">
      <alignment horizontal="left" vertical="top" wrapText="1"/>
    </xf>
    <xf numFmtId="0" fontId="8" fillId="0" borderId="0" xfId="3" applyFont="1" applyBorder="1"/>
    <xf numFmtId="0" fontId="8" fillId="0" borderId="0" xfId="3" applyFont="1" applyBorder="1" applyAlignment="1">
      <alignment wrapText="1"/>
    </xf>
    <xf numFmtId="0" fontId="4" fillId="0" borderId="0" xfId="1" applyAlignment="1">
      <alignment vertical="top"/>
    </xf>
    <xf numFmtId="0" fontId="16" fillId="0" borderId="0" xfId="3" applyFont="1"/>
    <xf numFmtId="0" fontId="8" fillId="2" borderId="4" xfId="0" applyFont="1" applyFill="1" applyBorder="1" applyAlignment="1">
      <alignment horizontal="left" vertical="top" wrapText="1"/>
    </xf>
    <xf numFmtId="0" fontId="6" fillId="0" borderId="1" xfId="3" applyFont="1" applyBorder="1" applyAlignment="1">
      <alignment horizontal="left"/>
    </xf>
    <xf numFmtId="0" fontId="0" fillId="0" borderId="0" xfId="0" applyAlignment="1">
      <alignment horizontal="left" vertical="top" wrapText="1"/>
    </xf>
    <xf numFmtId="0" fontId="0" fillId="0" borderId="0" xfId="0" applyAlignment="1">
      <alignment horizontal="left" vertical="top" wrapText="1"/>
    </xf>
    <xf numFmtId="0" fontId="11" fillId="0" borderId="0" xfId="0" applyFont="1" applyFill="1" applyAlignment="1">
      <alignment horizontal="left" vertical="top" wrapText="1"/>
    </xf>
    <xf numFmtId="0" fontId="0" fillId="0" borderId="0" xfId="0" applyBorder="1" applyAlignment="1">
      <alignment horizontal="left" vertical="top" wrapText="1"/>
    </xf>
    <xf numFmtId="0" fontId="0" fillId="0" borderId="0" xfId="0" applyAlignment="1">
      <alignment horizontal="justify" vertical="top"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left" vertical="center"/>
    </xf>
    <xf numFmtId="3" fontId="0" fillId="0" borderId="0" xfId="0" applyNumberFormat="1" applyBorder="1" applyAlignment="1">
      <alignment horizontal="left" vertical="top" wrapText="1"/>
    </xf>
    <xf numFmtId="3" fontId="0" fillId="0" borderId="0" xfId="0" applyNumberFormat="1" applyBorder="1"/>
    <xf numFmtId="165" fontId="0" fillId="0" borderId="0" xfId="0" applyNumberFormat="1" applyBorder="1" applyAlignment="1">
      <alignment horizontal="left" vertical="top" wrapText="1"/>
    </xf>
    <xf numFmtId="165" fontId="0" fillId="0" borderId="0" xfId="0" applyNumberFormat="1" applyAlignment="1">
      <alignment horizontal="left" vertical="top" wrapText="1"/>
    </xf>
    <xf numFmtId="165" fontId="0" fillId="0" borderId="0" xfId="0" applyNumberFormat="1"/>
    <xf numFmtId="0" fontId="0" fillId="0" borderId="0" xfId="0" applyAlignment="1">
      <alignment horizontal="left" vertical="top" wrapText="1"/>
    </xf>
    <xf numFmtId="0" fontId="11" fillId="0" borderId="0" xfId="0" applyFont="1" applyFill="1" applyAlignment="1">
      <alignment horizontal="left" vertical="top" wrapText="1"/>
    </xf>
    <xf numFmtId="0" fontId="0" fillId="0" borderId="0" xfId="0" applyBorder="1" applyAlignment="1">
      <alignment horizontal="left" vertical="top" wrapText="1"/>
    </xf>
    <xf numFmtId="0" fontId="3" fillId="0" borderId="0" xfId="2"/>
    <xf numFmtId="0" fontId="24" fillId="0" borderId="0" xfId="2" applyFont="1"/>
    <xf numFmtId="49" fontId="3" fillId="0" borderId="0" xfId="2" applyNumberFormat="1" applyAlignment="1">
      <alignment vertical="top" wrapText="1" readingOrder="1"/>
    </xf>
    <xf numFmtId="0" fontId="3" fillId="0" borderId="9" xfId="2" applyBorder="1"/>
    <xf numFmtId="0" fontId="3" fillId="0" borderId="0" xfId="2" applyAlignment="1">
      <alignment vertical="top" wrapText="1"/>
    </xf>
    <xf numFmtId="0" fontId="4" fillId="0" borderId="0" xfId="1" applyAlignment="1">
      <alignment vertical="top" wrapText="1"/>
    </xf>
    <xf numFmtId="0" fontId="1" fillId="0" borderId="0" xfId="2" applyFont="1" applyAlignment="1">
      <alignment vertical="center"/>
    </xf>
    <xf numFmtId="0" fontId="3" fillId="0" borderId="0" xfId="2" applyAlignment="1">
      <alignment vertical="center"/>
    </xf>
    <xf numFmtId="0" fontId="5" fillId="0" borderId="0" xfId="2" applyFont="1" applyFill="1" applyAlignment="1">
      <alignment horizontal="left" vertical="center" wrapText="1"/>
    </xf>
    <xf numFmtId="0" fontId="26" fillId="0" borderId="0" xfId="2" applyFont="1" applyFill="1" applyBorder="1" applyAlignment="1">
      <alignment horizontal="left" vertical="center" wrapText="1"/>
    </xf>
    <xf numFmtId="0" fontId="26" fillId="0" borderId="0" xfId="2" applyFont="1" applyFill="1" applyBorder="1" applyAlignment="1">
      <alignment vertical="center" wrapText="1"/>
    </xf>
    <xf numFmtId="0" fontId="0" fillId="0" borderId="2" xfId="0" applyBorder="1"/>
    <xf numFmtId="0" fontId="0" fillId="0" borderId="3" xfId="0" applyBorder="1"/>
    <xf numFmtId="0" fontId="27" fillId="0" borderId="2" xfId="0" applyFont="1" applyBorder="1" applyAlignment="1">
      <alignment horizontal="left" vertical="center" readingOrder="1"/>
    </xf>
    <xf numFmtId="0" fontId="10" fillId="0" borderId="0" xfId="0" applyFont="1" applyFill="1" applyAlignment="1">
      <alignment horizontal="left" vertical="center"/>
    </xf>
    <xf numFmtId="0" fontId="28" fillId="0" borderId="2" xfId="0" applyFont="1" applyBorder="1" applyAlignment="1">
      <alignment horizontal="left" vertical="center" readingOrder="1"/>
    </xf>
    <xf numFmtId="0" fontId="7" fillId="3" borderId="4" xfId="2" applyFont="1" applyFill="1" applyBorder="1" applyAlignment="1">
      <alignment horizontal="left"/>
    </xf>
    <xf numFmtId="0" fontId="7" fillId="3" borderId="4" xfId="2" applyFont="1" applyFill="1" applyBorder="1" applyAlignment="1">
      <alignment horizontal="left" vertical="center"/>
    </xf>
    <xf numFmtId="167" fontId="9" fillId="3" borderId="6" xfId="0" applyNumberFormat="1" applyFont="1" applyFill="1" applyBorder="1" applyAlignment="1">
      <alignment horizontal="right" vertical="center"/>
    </xf>
    <xf numFmtId="0" fontId="11" fillId="0" borderId="6" xfId="0" applyFont="1" applyFill="1" applyBorder="1"/>
    <xf numFmtId="167" fontId="11" fillId="0" borderId="6" xfId="0" applyNumberFormat="1" applyFont="1" applyFill="1" applyBorder="1"/>
    <xf numFmtId="0" fontId="11" fillId="0" borderId="6" xfId="0" applyFont="1" applyFill="1" applyBorder="1" applyAlignment="1">
      <alignment horizontal="left" vertical="center"/>
    </xf>
    <xf numFmtId="0" fontId="9" fillId="3" borderId="1" xfId="0" applyFont="1" applyFill="1" applyBorder="1" applyAlignment="1">
      <alignment vertical="center"/>
    </xf>
    <xf numFmtId="167" fontId="9" fillId="3" borderId="1" xfId="0" applyNumberFormat="1" applyFont="1" applyFill="1" applyBorder="1" applyAlignment="1">
      <alignment horizontal="right" vertical="center"/>
    </xf>
    <xf numFmtId="167" fontId="9" fillId="3" borderId="9" xfId="0" applyNumberFormat="1" applyFont="1" applyFill="1" applyBorder="1" applyAlignment="1">
      <alignment horizontal="center" vertical="center"/>
    </xf>
    <xf numFmtId="0" fontId="0" fillId="0" borderId="6" xfId="0" applyBorder="1"/>
    <xf numFmtId="0" fontId="1" fillId="3" borderId="1" xfId="0" applyFont="1" applyFill="1" applyBorder="1"/>
    <xf numFmtId="0" fontId="1" fillId="3" borderId="9" xfId="0" applyFont="1" applyFill="1" applyBorder="1"/>
    <xf numFmtId="0" fontId="1" fillId="0" borderId="6" xfId="0" applyFont="1" applyBorder="1" applyAlignment="1">
      <alignment horizontal="right"/>
    </xf>
    <xf numFmtId="0" fontId="9" fillId="3" borderId="6" xfId="0" applyFont="1" applyFill="1" applyBorder="1" applyAlignment="1">
      <alignment horizontal="right" vertical="center"/>
    </xf>
    <xf numFmtId="165" fontId="9" fillId="3" borderId="6" xfId="0" applyNumberFormat="1" applyFont="1" applyFill="1" applyBorder="1" applyAlignment="1">
      <alignment horizontal="right" vertical="center"/>
    </xf>
    <xf numFmtId="0" fontId="0" fillId="0" borderId="6" xfId="0" applyBorder="1" applyAlignment="1">
      <alignment horizontal="left" vertical="center"/>
    </xf>
    <xf numFmtId="166" fontId="0" fillId="0" borderId="6" xfId="0" applyNumberFormat="1" applyBorder="1"/>
    <xf numFmtId="165" fontId="0" fillId="0" borderId="6" xfId="0" applyNumberFormat="1" applyBorder="1"/>
    <xf numFmtId="166" fontId="1" fillId="0" borderId="6" xfId="0" applyNumberFormat="1" applyFont="1" applyBorder="1"/>
    <xf numFmtId="165" fontId="1" fillId="0" borderId="6" xfId="0" applyNumberFormat="1" applyFont="1" applyBorder="1"/>
    <xf numFmtId="0" fontId="9" fillId="3" borderId="1" xfId="0" applyFont="1" applyFill="1" applyBorder="1" applyAlignment="1">
      <alignment horizontal="right" vertical="center"/>
    </xf>
    <xf numFmtId="0" fontId="9" fillId="3" borderId="9" xfId="0" applyFont="1" applyFill="1" applyBorder="1" applyAlignment="1">
      <alignment horizontal="center" vertical="center"/>
    </xf>
    <xf numFmtId="0" fontId="1" fillId="0" borderId="6" xfId="0" applyFont="1" applyBorder="1" applyAlignment="1"/>
    <xf numFmtId="3" fontId="1" fillId="3" borderId="6" xfId="0" applyNumberFormat="1" applyFont="1" applyFill="1" applyBorder="1" applyAlignment="1">
      <alignment horizontal="right" vertical="center"/>
    </xf>
    <xf numFmtId="165" fontId="1" fillId="3" borderId="6" xfId="0" applyNumberFormat="1" applyFont="1" applyFill="1" applyBorder="1" applyAlignment="1">
      <alignment horizontal="right" vertical="center"/>
    </xf>
    <xf numFmtId="0" fontId="0" fillId="0" borderId="6" xfId="0" applyBorder="1" applyAlignment="1">
      <alignment horizontal="right" vertical="center"/>
    </xf>
    <xf numFmtId="3" fontId="0" fillId="0" borderId="6" xfId="0" applyNumberFormat="1" applyBorder="1" applyAlignment="1">
      <alignment horizontal="right" vertical="center"/>
    </xf>
    <xf numFmtId="165" fontId="0" fillId="0" borderId="6" xfId="0" applyNumberFormat="1" applyBorder="1" applyAlignment="1">
      <alignment horizontal="right" vertical="center"/>
    </xf>
    <xf numFmtId="0" fontId="1" fillId="3" borderId="1" xfId="0" applyFont="1" applyFill="1" applyBorder="1" applyAlignment="1">
      <alignment vertical="center"/>
    </xf>
    <xf numFmtId="0" fontId="1" fillId="3" borderId="1" xfId="0" applyFont="1" applyFill="1" applyBorder="1" applyAlignment="1">
      <alignment vertical="center" wrapText="1"/>
    </xf>
    <xf numFmtId="0" fontId="1" fillId="3" borderId="1" xfId="0" applyFont="1" applyFill="1" applyBorder="1" applyAlignment="1">
      <alignment horizontal="right" vertical="center"/>
    </xf>
    <xf numFmtId="3" fontId="1" fillId="3" borderId="1" xfId="0" applyNumberFormat="1" applyFont="1" applyFill="1" applyBorder="1" applyAlignment="1">
      <alignment horizontal="right" vertical="center"/>
    </xf>
    <xf numFmtId="0" fontId="0" fillId="3" borderId="9" xfId="0" applyFill="1" applyBorder="1" applyAlignment="1">
      <alignment horizontal="center" vertical="center"/>
    </xf>
    <xf numFmtId="164" fontId="1" fillId="3" borderId="9" xfId="0" applyNumberFormat="1" applyFont="1" applyFill="1" applyBorder="1" applyAlignment="1">
      <alignment horizontal="center" vertical="center"/>
    </xf>
    <xf numFmtId="0" fontId="0" fillId="3" borderId="1" xfId="0" applyFill="1" applyBorder="1" applyAlignment="1">
      <alignment horizontal="center" vertical="center"/>
    </xf>
    <xf numFmtId="0" fontId="0" fillId="0" borderId="6" xfId="0" applyBorder="1" applyAlignment="1">
      <alignment horizontal="center"/>
    </xf>
    <xf numFmtId="0" fontId="0" fillId="3" borderId="0" xfId="0" applyFill="1" applyBorder="1" applyAlignment="1">
      <alignment horizontal="center" vertical="center"/>
    </xf>
    <xf numFmtId="0" fontId="0" fillId="0" borderId="0" xfId="0" applyBorder="1" applyAlignment="1">
      <alignment horizontal="center"/>
    </xf>
    <xf numFmtId="0" fontId="13" fillId="0" borderId="0" xfId="0" applyFont="1" applyBorder="1" applyAlignment="1">
      <alignment horizontal="left" vertical="top" wrapText="1"/>
    </xf>
    <xf numFmtId="0" fontId="0" fillId="0" borderId="0" xfId="0" applyBorder="1" applyAlignment="1"/>
    <xf numFmtId="0" fontId="0" fillId="0" borderId="1" xfId="0" applyBorder="1" applyAlignment="1">
      <alignment horizontal="center"/>
    </xf>
    <xf numFmtId="0" fontId="0" fillId="0" borderId="9" xfId="0" applyBorder="1" applyAlignment="1">
      <alignment horizontal="center"/>
    </xf>
    <xf numFmtId="171" fontId="0" fillId="0" borderId="0" xfId="0" applyNumberFormat="1"/>
    <xf numFmtId="172" fontId="0" fillId="0" borderId="0" xfId="0" applyNumberFormat="1"/>
    <xf numFmtId="0" fontId="23" fillId="0" borderId="0" xfId="0" applyFont="1" applyFill="1" applyBorder="1"/>
    <xf numFmtId="0" fontId="3" fillId="0" borderId="0" xfId="0" applyFont="1" applyFill="1" applyBorder="1" applyAlignment="1">
      <alignment wrapText="1"/>
    </xf>
    <xf numFmtId="0" fontId="3" fillId="0" borderId="0" xfId="0" applyFont="1" applyFill="1" applyBorder="1"/>
    <xf numFmtId="0" fontId="0" fillId="0" borderId="0" xfId="0" applyAlignment="1">
      <alignment horizontal="right"/>
    </xf>
    <xf numFmtId="172" fontId="0" fillId="0" borderId="0" xfId="0" applyNumberFormat="1" applyAlignment="1">
      <alignment horizontal="right"/>
    </xf>
    <xf numFmtId="173" fontId="26" fillId="0" borderId="0" xfId="2" applyNumberFormat="1" applyFont="1" applyFill="1" applyBorder="1" applyAlignment="1">
      <alignment horizontal="left" vertical="center" wrapText="1"/>
    </xf>
    <xf numFmtId="173" fontId="0" fillId="0" borderId="0" xfId="0" applyNumberFormat="1" applyAlignment="1">
      <alignment horizontal="left" vertical="top" wrapText="1"/>
    </xf>
    <xf numFmtId="173" fontId="0" fillId="0" borderId="6" xfId="0" applyNumberFormat="1" applyBorder="1" applyAlignment="1">
      <alignment horizontal="center"/>
    </xf>
    <xf numFmtId="173" fontId="0" fillId="0" borderId="0" xfId="0" applyNumberFormat="1" applyAlignment="1">
      <alignment horizontal="center"/>
    </xf>
    <xf numFmtId="174" fontId="26" fillId="0" borderId="0" xfId="2" applyNumberFormat="1" applyFont="1" applyFill="1" applyBorder="1" applyAlignment="1">
      <alignment horizontal="left" vertical="center" wrapText="1"/>
    </xf>
    <xf numFmtId="174" fontId="0" fillId="0" borderId="0" xfId="0" applyNumberFormat="1" applyBorder="1" applyAlignment="1">
      <alignment horizontal="left" vertical="top" wrapText="1"/>
    </xf>
    <xf numFmtId="174" fontId="0" fillId="3" borderId="0" xfId="0" applyNumberFormat="1" applyFill="1" applyBorder="1" applyAlignment="1">
      <alignment horizontal="center" vertical="center"/>
    </xf>
    <xf numFmtId="174" fontId="0" fillId="0" borderId="6" xfId="0" applyNumberFormat="1" applyBorder="1" applyAlignment="1">
      <alignment horizontal="center"/>
    </xf>
    <xf numFmtId="174" fontId="0" fillId="0" borderId="0" xfId="0" applyNumberFormat="1" applyAlignment="1">
      <alignment horizontal="center"/>
    </xf>
    <xf numFmtId="3" fontId="26" fillId="0" borderId="0" xfId="2" applyNumberFormat="1" applyFont="1" applyFill="1" applyBorder="1" applyAlignment="1">
      <alignment horizontal="left" vertical="center" wrapText="1"/>
    </xf>
    <xf numFmtId="3" fontId="0" fillId="0" borderId="0" xfId="0" applyNumberFormat="1" applyAlignment="1">
      <alignment horizontal="left" vertical="top" wrapText="1"/>
    </xf>
    <xf numFmtId="3" fontId="0" fillId="3" borderId="1" xfId="0" applyNumberFormat="1" applyFill="1" applyBorder="1" applyAlignment="1">
      <alignment horizontal="center" vertical="center"/>
    </xf>
    <xf numFmtId="3" fontId="0" fillId="0" borderId="6" xfId="0" applyNumberFormat="1" applyBorder="1" applyAlignment="1">
      <alignment horizontal="center"/>
    </xf>
    <xf numFmtId="3" fontId="0" fillId="0" borderId="9" xfId="0" applyNumberFormat="1" applyBorder="1" applyAlignment="1">
      <alignment horizontal="center"/>
    </xf>
    <xf numFmtId="3" fontId="0" fillId="0" borderId="0" xfId="0" applyNumberFormat="1" applyAlignment="1">
      <alignment horizontal="center"/>
    </xf>
    <xf numFmtId="172" fontId="26" fillId="0" borderId="0" xfId="2" applyNumberFormat="1" applyFont="1" applyFill="1" applyBorder="1" applyAlignment="1">
      <alignment horizontal="left" vertical="center" wrapText="1"/>
    </xf>
    <xf numFmtId="172" fontId="0" fillId="0" borderId="0" xfId="0" applyNumberFormat="1" applyAlignment="1">
      <alignment horizontal="center" vertical="top" wrapText="1"/>
    </xf>
    <xf numFmtId="172" fontId="0" fillId="3" borderId="1" xfId="0" quotePrefix="1" applyNumberFormat="1" applyFill="1" applyBorder="1" applyAlignment="1">
      <alignment horizontal="center" vertical="center"/>
    </xf>
    <xf numFmtId="172" fontId="0" fillId="0" borderId="6" xfId="0" applyNumberFormat="1" applyBorder="1" applyAlignment="1">
      <alignment horizontal="center"/>
    </xf>
    <xf numFmtId="172" fontId="0" fillId="0" borderId="9" xfId="0" applyNumberFormat="1" applyBorder="1" applyAlignment="1">
      <alignment horizontal="center"/>
    </xf>
    <xf numFmtId="172" fontId="0" fillId="0" borderId="0" xfId="0" applyNumberFormat="1" applyAlignment="1">
      <alignment horizontal="center"/>
    </xf>
    <xf numFmtId="0" fontId="31" fillId="0" borderId="8" xfId="0" applyFont="1" applyBorder="1" applyAlignment="1">
      <alignment horizontal="left" vertical="center" readingOrder="1"/>
    </xf>
    <xf numFmtId="0" fontId="30" fillId="0" borderId="8" xfId="0" applyFont="1" applyBorder="1"/>
    <xf numFmtId="0" fontId="1" fillId="0" borderId="0" xfId="0" applyFont="1" applyAlignment="1">
      <alignment horizontal="right"/>
    </xf>
    <xf numFmtId="0" fontId="29" fillId="0" borderId="10" xfId="0" applyFont="1" applyBorder="1"/>
    <xf numFmtId="0" fontId="30" fillId="0" borderId="11" xfId="0" applyFont="1" applyBorder="1"/>
    <xf numFmtId="0" fontId="0" fillId="0" borderId="12" xfId="0" applyBorder="1"/>
    <xf numFmtId="0" fontId="0" fillId="0" borderId="13" xfId="0" applyBorder="1"/>
    <xf numFmtId="0" fontId="1" fillId="0" borderId="0" xfId="0" applyFont="1"/>
    <xf numFmtId="0" fontId="0" fillId="0" borderId="0" xfId="0" applyAlignment="1">
      <alignment horizontal="center" vertical="center"/>
    </xf>
    <xf numFmtId="0" fontId="34" fillId="0" borderId="0" xfId="0" applyFont="1" applyAlignment="1">
      <alignment horizontal="center" vertical="center"/>
    </xf>
    <xf numFmtId="0" fontId="4" fillId="0" borderId="4" xfId="1" quotePrefix="1" applyFill="1" applyBorder="1" applyAlignment="1">
      <alignment vertical="center"/>
    </xf>
    <xf numFmtId="0" fontId="4" fillId="0" borderId="4" xfId="1" quotePrefix="1" applyBorder="1" applyAlignment="1">
      <alignment vertical="center"/>
    </xf>
    <xf numFmtId="0" fontId="8" fillId="0" borderId="4" xfId="3" applyFont="1" applyBorder="1" applyAlignment="1">
      <alignment horizontal="left" vertical="center"/>
    </xf>
    <xf numFmtId="0" fontId="18" fillId="2" borderId="4" xfId="0" applyFont="1" applyFill="1" applyBorder="1" applyAlignment="1">
      <alignment horizontal="left" vertical="center" wrapText="1"/>
    </xf>
    <xf numFmtId="171" fontId="11" fillId="0" borderId="0" xfId="0" applyNumberFormat="1" applyFont="1" applyFill="1" applyAlignment="1">
      <alignment horizontal="left" vertical="top" wrapText="1"/>
    </xf>
    <xf numFmtId="171" fontId="1" fillId="3" borderId="6" xfId="0" applyNumberFormat="1" applyFont="1" applyFill="1" applyBorder="1" applyAlignment="1">
      <alignment horizontal="right"/>
    </xf>
    <xf numFmtId="171" fontId="0" fillId="0" borderId="6" xfId="0" applyNumberFormat="1" applyBorder="1"/>
    <xf numFmtId="171" fontId="0" fillId="0" borderId="0" xfId="0" quotePrefix="1" applyNumberFormat="1"/>
    <xf numFmtId="172" fontId="0" fillId="0" borderId="0" xfId="0" quotePrefix="1" applyNumberFormat="1"/>
    <xf numFmtId="0" fontId="0" fillId="0" borderId="9" xfId="0" applyBorder="1"/>
    <xf numFmtId="3" fontId="0" fillId="0" borderId="0" xfId="0" applyNumberFormat="1"/>
    <xf numFmtId="175" fontId="0" fillId="0" borderId="0" xfId="0" applyNumberFormat="1"/>
    <xf numFmtId="174" fontId="0" fillId="0" borderId="0" xfId="0" applyNumberFormat="1"/>
    <xf numFmtId="0" fontId="34" fillId="0" borderId="0" xfId="0" applyFont="1" applyBorder="1" applyAlignment="1">
      <alignment horizontal="center" vertical="center"/>
    </xf>
    <xf numFmtId="176" fontId="0" fillId="0" borderId="0" xfId="0" applyNumberFormat="1"/>
    <xf numFmtId="0" fontId="10" fillId="0" borderId="0" xfId="0" applyNumberFormat="1" applyFont="1" applyFill="1" applyAlignment="1">
      <alignment vertical="center"/>
    </xf>
    <xf numFmtId="0" fontId="0" fillId="0" borderId="0" xfId="0" applyNumberFormat="1" applyBorder="1"/>
    <xf numFmtId="0" fontId="0" fillId="3" borderId="0" xfId="0" applyNumberFormat="1" applyFill="1" applyBorder="1" applyAlignment="1">
      <alignment horizontal="center" vertical="center"/>
    </xf>
    <xf numFmtId="177" fontId="0" fillId="0" borderId="6" xfId="0" applyNumberFormat="1" applyBorder="1" applyAlignment="1">
      <alignment horizontal="center"/>
    </xf>
    <xf numFmtId="173" fontId="0" fillId="0" borderId="0" xfId="0" applyNumberFormat="1"/>
    <xf numFmtId="177" fontId="0" fillId="0" borderId="0" xfId="0" applyNumberFormat="1"/>
    <xf numFmtId="0" fontId="0" fillId="0" borderId="0" xfId="0" applyAlignment="1">
      <alignment horizontal="left" vertical="center" wrapText="1"/>
    </xf>
    <xf numFmtId="0" fontId="11" fillId="0" borderId="0" xfId="0" applyFont="1" applyFill="1" applyAlignment="1">
      <alignment horizontal="left" vertical="top" wrapText="1"/>
    </xf>
    <xf numFmtId="0" fontId="26" fillId="0" borderId="12" xfId="2" applyFont="1" applyFill="1" applyBorder="1" applyAlignment="1">
      <alignment vertical="center" wrapText="1"/>
    </xf>
    <xf numFmtId="0" fontId="13" fillId="0" borderId="0" xfId="0" applyFont="1" applyAlignment="1">
      <alignment vertical="top" wrapText="1"/>
    </xf>
    <xf numFmtId="0" fontId="26" fillId="0" borderId="0" xfId="2" applyFont="1" applyFill="1" applyBorder="1" applyAlignment="1">
      <alignment horizontal="center" vertical="center" wrapText="1"/>
    </xf>
    <xf numFmtId="174" fontId="26" fillId="0" borderId="0" xfId="2" applyNumberFormat="1" applyFont="1" applyFill="1" applyBorder="1" applyAlignment="1">
      <alignment horizontal="center" vertical="center" wrapText="1"/>
    </xf>
    <xf numFmtId="0" fontId="0" fillId="0" borderId="1" xfId="0" applyBorder="1"/>
    <xf numFmtId="173" fontId="0" fillId="3" borderId="1" xfId="0" applyNumberFormat="1" applyFill="1" applyBorder="1" applyAlignment="1">
      <alignment horizontal="center" vertical="center"/>
    </xf>
    <xf numFmtId="173" fontId="0" fillId="3" borderId="0" xfId="0" applyNumberFormat="1" applyFill="1" applyBorder="1" applyAlignment="1">
      <alignment horizontal="center" vertical="center"/>
    </xf>
    <xf numFmtId="0" fontId="34" fillId="0" borderId="0" xfId="0" applyFont="1" applyAlignment="1">
      <alignment horizontal="center" vertical="center" wrapText="1"/>
    </xf>
    <xf numFmtId="0" fontId="10" fillId="0" borderId="0" xfId="0" applyFont="1" applyFill="1" applyAlignment="1">
      <alignment horizontal="left" vertical="center" wrapText="1"/>
    </xf>
    <xf numFmtId="171" fontId="0" fillId="0" borderId="9" xfId="0" applyNumberFormat="1" applyBorder="1"/>
    <xf numFmtId="171" fontId="1" fillId="0" borderId="6" xfId="0" applyNumberFormat="1" applyFont="1" applyBorder="1"/>
    <xf numFmtId="175" fontId="1" fillId="0" borderId="1" xfId="0" applyNumberFormat="1" applyFont="1" applyBorder="1"/>
    <xf numFmtId="178" fontId="26" fillId="0" borderId="0" xfId="2" applyNumberFormat="1" applyFont="1" applyFill="1" applyBorder="1" applyAlignment="1">
      <alignment vertical="center" wrapText="1"/>
    </xf>
    <xf numFmtId="178" fontId="11" fillId="0" borderId="0" xfId="0" applyNumberFormat="1" applyFont="1" applyFill="1" applyAlignment="1">
      <alignment horizontal="left" vertical="top" wrapText="1"/>
    </xf>
    <xf numFmtId="178" fontId="0" fillId="0" borderId="1" xfId="0" applyNumberFormat="1" applyBorder="1"/>
    <xf numFmtId="178" fontId="0" fillId="0" borderId="0" xfId="0" applyNumberFormat="1"/>
    <xf numFmtId="178" fontId="1" fillId="0" borderId="1" xfId="0" applyNumberFormat="1" applyFont="1" applyBorder="1"/>
    <xf numFmtId="0" fontId="0" fillId="0" borderId="9"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0" fillId="0" borderId="1" xfId="0" applyBorder="1" applyAlignment="1">
      <alignment horizontal="right" vertical="center" wrapText="1"/>
    </xf>
    <xf numFmtId="0" fontId="0" fillId="0" borderId="1" xfId="0" applyBorder="1" applyAlignment="1">
      <alignment horizontal="right" vertical="center"/>
    </xf>
    <xf numFmtId="0" fontId="0" fillId="0" borderId="6" xfId="0" applyBorder="1" applyAlignment="1">
      <alignment horizontal="right" vertical="center" wrapText="1"/>
    </xf>
    <xf numFmtId="0" fontId="0" fillId="0" borderId="9" xfId="0" applyBorder="1" applyAlignment="1">
      <alignment horizontal="right" vertical="center" wrapText="1"/>
    </xf>
    <xf numFmtId="0" fontId="0" fillId="0" borderId="9" xfId="0" applyBorder="1" applyAlignment="1">
      <alignment horizontal="right" vertical="center"/>
    </xf>
    <xf numFmtId="0" fontId="0" fillId="0" borderId="6" xfId="0" applyBorder="1" applyAlignment="1">
      <alignment horizontal="left" vertical="center"/>
    </xf>
    <xf numFmtId="0" fontId="1" fillId="0" borderId="1" xfId="0" applyFont="1" applyBorder="1"/>
    <xf numFmtId="0" fontId="1" fillId="0" borderId="1" xfId="0" applyFont="1" applyBorder="1" applyAlignment="1">
      <alignment horizontal="right"/>
    </xf>
    <xf numFmtId="0" fontId="1" fillId="0" borderId="6" xfId="0" applyFont="1" applyBorder="1" applyAlignment="1">
      <alignment horizontal="right" vertical="center" wrapText="1"/>
    </xf>
    <xf numFmtId="0" fontId="1" fillId="0" borderId="6" xfId="0" applyFont="1" applyBorder="1" applyAlignment="1">
      <alignment horizontal="left" vertical="center"/>
    </xf>
    <xf numFmtId="0" fontId="8" fillId="0" borderId="7" xfId="3" applyFont="1" applyBorder="1" applyAlignment="1">
      <alignment vertical="top" wrapText="1"/>
    </xf>
    <xf numFmtId="0" fontId="7" fillId="3" borderId="8" xfId="2" applyFont="1" applyFill="1" applyBorder="1" applyAlignment="1">
      <alignment horizontal="left"/>
    </xf>
    <xf numFmtId="0" fontId="4" fillId="0" borderId="3" xfId="1" quotePrefix="1" applyFill="1" applyBorder="1" applyAlignment="1">
      <alignment vertical="center"/>
    </xf>
    <xf numFmtId="0" fontId="7" fillId="3" borderId="4" xfId="2" applyFont="1" applyFill="1" applyBorder="1" applyAlignment="1">
      <alignment horizontal="left" vertical="center"/>
    </xf>
    <xf numFmtId="0" fontId="0" fillId="0" borderId="0" xfId="0" applyAlignment="1">
      <alignment horizontal="left" vertical="top" wrapText="1"/>
    </xf>
    <xf numFmtId="0" fontId="0" fillId="0" borderId="0" xfId="0" applyAlignment="1">
      <alignment horizontal="left" vertical="center" wrapText="1"/>
    </xf>
    <xf numFmtId="0" fontId="11" fillId="0" borderId="0" xfId="0" applyFont="1" applyFill="1" applyAlignment="1">
      <alignment wrapText="1"/>
    </xf>
    <xf numFmtId="0" fontId="0" fillId="0" borderId="0" xfId="0" applyAlignment="1">
      <alignment horizontal="left" vertical="center" wrapText="1"/>
    </xf>
    <xf numFmtId="0" fontId="13" fillId="0" borderId="0" xfId="0" applyFont="1" applyAlignment="1">
      <alignment horizontal="left" vertical="center" wrapText="1"/>
    </xf>
    <xf numFmtId="0" fontId="0" fillId="0" borderId="0" xfId="0" applyAlignment="1">
      <alignment vertical="center"/>
    </xf>
    <xf numFmtId="173" fontId="0" fillId="0" borderId="0" xfId="0" applyNumberFormat="1" applyAlignment="1">
      <alignment horizontal="center" vertical="center"/>
    </xf>
    <xf numFmtId="0" fontId="13" fillId="0" borderId="0" xfId="0" applyFont="1" applyAlignment="1">
      <alignment vertical="center" wrapText="1"/>
    </xf>
    <xf numFmtId="0" fontId="32" fillId="0" borderId="0" xfId="0" applyFont="1" applyAlignment="1">
      <alignment wrapText="1"/>
    </xf>
    <xf numFmtId="0" fontId="32" fillId="0" borderId="0" xfId="0" applyFont="1" applyAlignment="1">
      <alignment vertical="center" wrapText="1"/>
    </xf>
    <xf numFmtId="178" fontId="0" fillId="0" borderId="0" xfId="0" applyNumberFormat="1" applyAlignment="1">
      <alignment vertical="center" wrapText="1"/>
    </xf>
    <xf numFmtId="171" fontId="26" fillId="0" borderId="0" xfId="2" applyNumberFormat="1" applyFont="1" applyFill="1" applyBorder="1" applyAlignment="1">
      <alignment vertical="center" wrapText="1"/>
    </xf>
    <xf numFmtId="178" fontId="11" fillId="0" borderId="0" xfId="0" applyNumberFormat="1" applyFont="1" applyFill="1" applyAlignment="1">
      <alignment vertical="center" wrapText="1"/>
    </xf>
    <xf numFmtId="0" fontId="11" fillId="0" borderId="0" xfId="0" applyFont="1" applyFill="1" applyAlignment="1">
      <alignment vertical="center" wrapText="1"/>
    </xf>
    <xf numFmtId="0" fontId="26" fillId="0" borderId="5" xfId="2" applyFont="1" applyFill="1" applyBorder="1" applyAlignment="1">
      <alignment horizontal="left" vertical="center" wrapText="1"/>
    </xf>
    <xf numFmtId="0" fontId="26" fillId="0" borderId="7" xfId="2" applyFont="1" applyFill="1" applyBorder="1" applyAlignment="1">
      <alignment horizontal="left" vertical="center" wrapText="1"/>
    </xf>
    <xf numFmtId="0" fontId="7" fillId="3" borderId="4" xfId="2" applyFont="1" applyFill="1" applyBorder="1" applyAlignment="1">
      <alignment horizontal="left" vertical="center"/>
    </xf>
    <xf numFmtId="0" fontId="16" fillId="0" borderId="0" xfId="3" applyFont="1" applyAlignment="1">
      <alignment horizontal="left" vertical="top" wrapText="1"/>
    </xf>
    <xf numFmtId="0" fontId="16" fillId="0" borderId="0" xfId="3" applyFont="1" applyAlignment="1">
      <alignment horizontal="left" vertical="top"/>
    </xf>
    <xf numFmtId="0" fontId="4" fillId="0" borderId="0" xfId="1" applyBorder="1" applyAlignment="1">
      <alignment horizontal="left" vertical="center"/>
    </xf>
    <xf numFmtId="0" fontId="21" fillId="3" borderId="4" xfId="3" applyFont="1" applyFill="1" applyBorder="1" applyAlignment="1">
      <alignment horizontal="left" vertical="center"/>
    </xf>
    <xf numFmtId="0" fontId="4" fillId="0" borderId="0" xfId="1" applyBorder="1" applyAlignment="1">
      <alignment horizontal="left"/>
    </xf>
    <xf numFmtId="0" fontId="33" fillId="0" borderId="0" xfId="2" applyFont="1" applyFill="1" applyAlignment="1">
      <alignment horizontal="left" vertical="center" wrapText="1"/>
    </xf>
    <xf numFmtId="0" fontId="0" fillId="0" borderId="0" xfId="0" applyAlignment="1">
      <alignment horizontal="left" vertical="center" wrapText="1"/>
    </xf>
    <xf numFmtId="0" fontId="26" fillId="0" borderId="6" xfId="2" applyFont="1" applyFill="1" applyBorder="1" applyAlignment="1">
      <alignment horizontal="left" vertical="center" wrapText="1"/>
    </xf>
    <xf numFmtId="0" fontId="13" fillId="0" borderId="0" xfId="0" applyFont="1" applyAlignment="1">
      <alignment horizontal="left" vertical="center" wrapText="1"/>
    </xf>
    <xf numFmtId="0" fontId="0" fillId="0" borderId="0" xfId="0" applyAlignment="1">
      <alignment horizontal="left" vertical="top" wrapText="1"/>
    </xf>
    <xf numFmtId="0" fontId="0" fillId="0" borderId="0" xfId="0" applyAlignment="1">
      <alignment horizontal="left" wrapText="1"/>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3" fillId="0" borderId="0" xfId="2" applyFont="1" applyFill="1" applyBorder="1" applyAlignment="1">
      <alignment horizontal="left" vertical="center" wrapText="1"/>
    </xf>
    <xf numFmtId="0" fontId="0" fillId="0" borderId="6" xfId="0" applyBorder="1" applyAlignment="1">
      <alignment vertical="center"/>
    </xf>
    <xf numFmtId="0" fontId="0" fillId="0" borderId="6" xfId="0" applyBorder="1" applyAlignment="1">
      <alignment vertical="center" wrapText="1"/>
    </xf>
    <xf numFmtId="0" fontId="0" fillId="0" borderId="0" xfId="0" applyBorder="1" applyAlignment="1">
      <alignment horizontal="left" vertical="top" wrapText="1"/>
    </xf>
    <xf numFmtId="164" fontId="1" fillId="3" borderId="6" xfId="0" applyNumberFormat="1" applyFont="1" applyFill="1" applyBorder="1" applyAlignment="1">
      <alignment horizontal="center" vertical="center"/>
    </xf>
    <xf numFmtId="0" fontId="0" fillId="3" borderId="9" xfId="0" applyFill="1" applyBorder="1" applyAlignment="1">
      <alignment horizontal="center" vertical="center"/>
    </xf>
    <xf numFmtId="0" fontId="0" fillId="0" borderId="9" xfId="0" applyBorder="1" applyAlignment="1">
      <alignment horizontal="left" vertical="center"/>
    </xf>
    <xf numFmtId="0" fontId="0" fillId="0" borderId="0"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left" vertical="center"/>
    </xf>
    <xf numFmtId="0" fontId="9" fillId="3" borderId="9" xfId="0" applyFont="1" applyFill="1" applyBorder="1" applyAlignment="1">
      <alignment horizontal="center" vertical="center"/>
    </xf>
    <xf numFmtId="0" fontId="9" fillId="3" borderId="6" xfId="0" applyFont="1" applyFill="1" applyBorder="1" applyAlignment="1">
      <alignment horizontal="center" vertical="center"/>
    </xf>
    <xf numFmtId="170" fontId="9" fillId="3" borderId="6" xfId="0" applyNumberFormat="1" applyFont="1" applyFill="1" applyBorder="1" applyAlignment="1">
      <alignment horizontal="center" vertical="top" wrapText="1"/>
    </xf>
    <xf numFmtId="0" fontId="0" fillId="0" borderId="0" xfId="0" applyFont="1" applyAlignment="1">
      <alignment vertical="center" wrapText="1"/>
    </xf>
    <xf numFmtId="0" fontId="26" fillId="0" borderId="5" xfId="2" applyFont="1" applyFill="1" applyBorder="1" applyAlignment="1">
      <alignment vertical="center" wrapText="1"/>
    </xf>
    <xf numFmtId="0" fontId="26" fillId="0" borderId="6" xfId="2" applyFont="1" applyFill="1" applyBorder="1" applyAlignment="1">
      <alignment vertical="center" wrapText="1"/>
    </xf>
    <xf numFmtId="0" fontId="26" fillId="0" borderId="7" xfId="2" applyFont="1" applyFill="1" applyBorder="1" applyAlignment="1">
      <alignment vertical="center" wrapText="1"/>
    </xf>
    <xf numFmtId="0" fontId="11" fillId="0" borderId="0" xfId="0" applyFont="1" applyFill="1" applyAlignment="1">
      <alignment vertical="center" wrapText="1"/>
    </xf>
    <xf numFmtId="0" fontId="11" fillId="0" borderId="0" xfId="0" applyFont="1" applyFill="1" applyAlignment="1">
      <alignment horizontal="left" vertical="top" wrapText="1"/>
    </xf>
    <xf numFmtId="0" fontId="11" fillId="0" borderId="9" xfId="0" applyFont="1" applyFill="1" applyBorder="1" applyAlignment="1">
      <alignment horizontal="left" vertical="center"/>
    </xf>
    <xf numFmtId="0" fontId="11" fillId="0" borderId="1" xfId="0" applyFont="1" applyFill="1" applyBorder="1" applyAlignment="1">
      <alignment horizontal="left" vertical="center"/>
    </xf>
    <xf numFmtId="0" fontId="11" fillId="0" borderId="0" xfId="0" applyFont="1" applyFill="1" applyBorder="1" applyAlignment="1">
      <alignment horizontal="left" vertical="center"/>
    </xf>
    <xf numFmtId="167" fontId="9" fillId="3" borderId="6" xfId="0" applyNumberFormat="1" applyFont="1" applyFill="1" applyBorder="1" applyAlignment="1">
      <alignment horizontal="center" vertical="center"/>
    </xf>
  </cellXfs>
  <cellStyles count="4">
    <cellStyle name="Link" xfId="1" builtinId="8"/>
    <cellStyle name="Standard" xfId="0" builtinId="0"/>
    <cellStyle name="Standard 2" xfId="2" xr:uid="{1F96E8D8-9D27-4E09-B14A-E5041708CC8D}"/>
    <cellStyle name="Standard 3" xfId="3" xr:uid="{23D2E9DA-90F8-496F-BEB7-4EC37AA51AE5}"/>
  </cellStyles>
  <dxfs count="131">
    <dxf>
      <numFmt numFmtId="172" formatCode="[&gt;=0.1]#,##0.0\ \d;[=0]&quot;0 d&quot;;&quot;&lt; 0,1 d&quot;"/>
    </dxf>
    <dxf>
      <numFmt numFmtId="172" formatCode="[&gt;=0.1]#,##0.0\ \d;[=0]&quot;0 d&quot;;&quot;&lt; 0,1 d&quot;"/>
    </dxf>
    <dxf>
      <alignment horizontal="right"/>
    </dxf>
    <dxf>
      <alignment horizontal="right"/>
    </dxf>
    <dxf>
      <numFmt numFmtId="172" formatCode="[&gt;=0.1]#,##0.0\ \d;[=0]&quot;0 d&quot;;&quot;&lt; 0,1 d&quot;"/>
    </dxf>
    <dxf>
      <numFmt numFmtId="172" formatCode="[&gt;=0.1]#,##0.0\ \d;[=0]&quot;0 d&quot;;&quot;&lt; 0,1 d&quot;"/>
    </dxf>
    <dxf>
      <numFmt numFmtId="172" formatCode="[&gt;=0.1]#,##0.0\ \d;[=0]&quot;0 d&quot;;&quot;&lt; 0,1 d&quot;"/>
    </dxf>
    <dxf>
      <alignment horizontal="right"/>
    </dxf>
    <dxf>
      <alignment horizontal="right"/>
    </dxf>
    <dxf>
      <alignment horizontal="right"/>
    </dxf>
    <dxf>
      <alignment horizontal="right"/>
    </dxf>
    <dxf>
      <alignment horizontal="right" vertical="center" textRotation="0" indent="0" justifyLastLine="0" shrinkToFit="0" readingOrder="0"/>
      <border diagonalUp="0" diagonalDown="0">
        <left/>
        <right/>
        <top style="thin">
          <color auto="1"/>
        </top>
        <bottom style="thin">
          <color auto="1"/>
        </bottom>
        <vertical/>
        <horizontal style="thin">
          <color auto="1"/>
        </horizontal>
      </border>
    </dxf>
    <dxf>
      <alignment horizontal="right" vertical="center" textRotation="0" indent="0" justifyLastLine="0" shrinkToFit="0" readingOrder="0"/>
      <border diagonalUp="0" diagonalDown="0">
        <left/>
        <right/>
        <top style="thin">
          <color auto="1"/>
        </top>
        <bottom style="thin">
          <color auto="1"/>
        </bottom>
        <vertical/>
        <horizontal style="thin">
          <color auto="1"/>
        </horizontal>
      </border>
    </dxf>
    <dxf>
      <alignment horizontal="right" vertical="center" textRotation="0" indent="0" justifyLastLine="0" shrinkToFit="0" readingOrder="0"/>
      <border diagonalUp="0" diagonalDown="0">
        <left/>
        <right/>
        <top style="thin">
          <color auto="1"/>
        </top>
        <bottom style="thin">
          <color auto="1"/>
        </bottom>
        <vertical/>
        <horizontal style="thin">
          <color auto="1"/>
        </horizontal>
      </border>
    </dxf>
    <dxf>
      <alignment horizontal="right" vertical="center" textRotation="0" indent="0" justifyLastLine="0" shrinkToFit="0" readingOrder="0"/>
      <border diagonalUp="0" diagonalDown="0">
        <left/>
        <right/>
        <top style="thin">
          <color auto="1"/>
        </top>
        <bottom style="thin">
          <color auto="1"/>
        </bottom>
        <vertical/>
        <horizontal style="thin">
          <color auto="1"/>
        </horizontal>
      </border>
    </dxf>
    <dxf>
      <alignment horizontal="right" vertical="center" textRotation="0" indent="0" justifyLastLine="0" shrinkToFit="0" readingOrder="0"/>
      <border diagonalUp="0" diagonalDown="0">
        <left/>
        <right/>
        <top style="thin">
          <color auto="1"/>
        </top>
        <bottom style="thin">
          <color auto="1"/>
        </bottom>
        <vertical/>
        <horizontal style="thin">
          <color auto="1"/>
        </horizontal>
      </border>
    </dxf>
    <dxf>
      <alignment horizontal="left" vertic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left" vertic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left" vertic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left" vertic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left" vertical="center" textRotation="0" wrapText="0" indent="0" justifyLastLine="0" shrinkToFit="0" readingOrder="0"/>
      <border diagonalUp="0" diagonalDown="0">
        <left/>
        <right/>
        <top style="thin">
          <color auto="1"/>
        </top>
        <bottom style="thin">
          <color auto="1"/>
        </bottom>
        <vertical/>
        <horizontal style="thin">
          <color auto="1"/>
        </horizontal>
      </border>
    </dxf>
    <dxf>
      <fill>
        <patternFill>
          <bgColor rgb="FF00B0F0"/>
        </patternFill>
      </fill>
    </dxf>
    <dxf>
      <fill>
        <patternFill>
          <bgColor rgb="FFFFC000"/>
        </patternFill>
      </fill>
    </dxf>
    <dxf>
      <fill>
        <patternFill>
          <bgColor rgb="FFFF6464"/>
        </patternFill>
      </fill>
    </dxf>
    <dxf>
      <fill>
        <patternFill>
          <bgColor rgb="FF64FF64"/>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175" formatCode="0\ %"/>
    </dxf>
    <dxf>
      <numFmt numFmtId="178" formatCode="0.0\ \t"/>
    </dxf>
    <dxf>
      <numFmt numFmtId="171" formatCode="[&gt;=0.1]#,##0.0\ \t;[=0]&quot;0 t&quot;;&quot;&lt; 0,1 t&quot;"/>
      <border diagonalUp="0" diagonalDown="0">
        <left/>
        <right/>
        <top style="thin">
          <color indexed="64"/>
        </top>
        <bottom style="thin">
          <color indexed="64"/>
        </bottom>
        <vertical/>
        <horizontal/>
      </border>
    </dxf>
    <dxf>
      <numFmt numFmtId="171" formatCode="[&gt;=0.1]#,##0.0\ \t;[=0]&quot;0 t&quot;;&quot;&lt; 0,1 t&quot;"/>
      <border diagonalUp="0" diagonalDown="0">
        <left/>
        <right/>
        <top style="thin">
          <color indexed="64"/>
        </top>
        <bottom style="thin">
          <color indexed="64"/>
        </bottom>
        <vertical/>
        <horizontal/>
      </border>
    </dxf>
    <dxf>
      <border diagonalUp="0" diagonalDown="0">
        <left/>
        <right/>
        <top style="thin">
          <color indexed="64"/>
        </top>
        <bottom style="thin">
          <color indexed="64"/>
        </bottom>
        <vertical/>
        <horizontal/>
      </border>
    </dxf>
    <dxf>
      <border outline="0">
        <top style="thin">
          <color indexed="64"/>
        </top>
      </border>
    </dxf>
    <dxf>
      <border outline="0">
        <bottom style="thin">
          <color indexed="64"/>
        </bottom>
      </border>
    </dxf>
    <dxf>
      <border outline="0">
        <bottom style="thin">
          <color indexed="64"/>
        </bottom>
      </border>
    </dxf>
    <dxf>
      <alignment horizontal="right"/>
    </dxf>
    <dxf>
      <alignment horizontal="right"/>
    </dxf>
    <dxf>
      <alignment horizontal="right"/>
    </dxf>
    <dxf>
      <alignment horizontal="right"/>
    </dxf>
    <dxf>
      <numFmt numFmtId="172" formatCode="[&gt;=0.1]#,##0.0\ \d;[=0]&quot;0 d&quot;;&quot;&lt; 0,1 d&quot;"/>
    </dxf>
    <dxf>
      <numFmt numFmtId="172" formatCode="[&gt;=0.1]#,##0.0\ \d;[=0]&quot;0 d&quot;;&quot;&lt; 0,1 d&quot;"/>
    </dxf>
    <dxf>
      <alignment horizontal="right"/>
    </dxf>
    <dxf>
      <alignment horizontal="right"/>
    </dxf>
    <dxf>
      <numFmt numFmtId="172" formatCode="[&gt;=0.1]#,##0.0\ \d;[=0]&quot;0 d&quot;;&quot;&lt; 0,1 d&quot;"/>
    </dxf>
    <dxf>
      <numFmt numFmtId="172" formatCode="[&gt;=0.1]#,##0.0\ \d;[=0]&quot;0 d&quot;;&quot;&lt; 0,1 d&quot;"/>
    </dxf>
    <dxf>
      <numFmt numFmtId="172" formatCode="[&gt;=0.1]#,##0.0\ \d;[=0]&quot;0 d&quot;;&quot;&lt; 0,1 d&quot;"/>
    </dxf>
    <dxf>
      <font>
        <color rgb="FFE40038"/>
      </font>
      <fill>
        <patternFill>
          <bgColor theme="0"/>
        </patternFill>
      </fill>
      <border>
        <left style="thin">
          <color rgb="FFE40038"/>
        </left>
        <right style="thin">
          <color rgb="FFE40038"/>
        </right>
        <top style="thin">
          <color rgb="FFE40038"/>
        </top>
        <bottom style="thin">
          <color rgb="FFE40038"/>
        </bottom>
        <vertical/>
        <horizontal/>
      </border>
    </dxf>
    <dxf>
      <fill>
        <patternFill patternType="none">
          <bgColor auto="1"/>
        </patternFill>
      </fill>
      <border>
        <left/>
        <right/>
        <top/>
        <bottom/>
        <vertical/>
        <horizontal/>
      </border>
    </dxf>
    <dxf>
      <alignment horizontal="center" textRotation="0" indent="0" justifyLastLine="0" shrinkToFit="0" readingOrder="0"/>
      <border diagonalUp="0" diagonalDown="0">
        <left/>
        <right/>
        <top style="thin">
          <color auto="1"/>
        </top>
        <bottom style="thin">
          <color auto="1"/>
        </bottom>
        <vertical/>
        <horizontal style="thin">
          <color auto="1"/>
        </horizontal>
      </border>
    </dxf>
    <dxf>
      <numFmt numFmtId="174" formatCode="[&gt;=0.001]#,##0.000\ \d;[=0]&quot;0 d&quot;;&quot;&lt; 0,001 d&quot;"/>
      <alignment horizontal="center" textRotation="0" indent="0" justifyLastLine="0" shrinkToFit="0" readingOrder="0"/>
      <border diagonalUp="0" diagonalDown="0">
        <left/>
        <right/>
        <top style="thin">
          <color auto="1"/>
        </top>
        <bottom style="thin">
          <color auto="1"/>
        </bottom>
        <vertical/>
        <horizontal style="thin">
          <color auto="1"/>
        </horizontal>
      </border>
    </dxf>
    <dxf>
      <alignment horizontal="center" textRotation="0" indent="0" justifyLastLine="0" shrinkToFit="0" readingOrder="0"/>
      <border diagonalUp="0" diagonalDown="0">
        <left/>
        <right/>
        <top style="thin">
          <color auto="1"/>
        </top>
        <bottom style="thin">
          <color auto="1"/>
        </bottom>
        <vertical/>
        <horizontal style="thin">
          <color auto="1"/>
        </horizontal>
      </border>
    </dxf>
    <dxf>
      <alignment horizontal="center" textRotation="0" indent="0" justifyLastLine="0" shrinkToFit="0" readingOrder="0"/>
      <border diagonalUp="0" diagonalDown="0">
        <left/>
        <right/>
        <top style="thin">
          <color auto="1"/>
        </top>
        <bottom style="thin">
          <color auto="1"/>
        </bottom>
        <vertical/>
        <horizontal style="thin">
          <color auto="1"/>
        </horizontal>
      </border>
    </dxf>
    <dxf>
      <alignment horizontal="center" textRotation="0" indent="0" justifyLastLine="0" shrinkToFit="0" readingOrder="0"/>
      <border diagonalUp="0" diagonalDown="0">
        <left/>
        <right/>
        <top style="thin">
          <color auto="1"/>
        </top>
        <bottom style="thin">
          <color auto="1"/>
        </bottom>
        <vertical/>
        <horizontal style="thin">
          <color auto="1"/>
        </horizontal>
      </border>
    </dxf>
    <dxf>
      <alignment horizontal="center" textRotation="0" indent="0" justifyLastLine="0" shrinkToFit="0" readingOrder="0"/>
      <border diagonalUp="0" diagonalDown="0">
        <left/>
        <right/>
        <top style="thin">
          <color auto="1"/>
        </top>
        <bottom style="thin">
          <color auto="1"/>
        </bottom>
        <vertical/>
        <horizontal style="thin">
          <color auto="1"/>
        </horizontal>
      </border>
    </dxf>
    <dxf>
      <alignment horizontal="center" textRotation="0" indent="0" justifyLastLine="0" shrinkToFit="0" readingOrder="0"/>
      <border diagonalUp="0" diagonalDown="0">
        <left/>
        <right/>
        <top style="thin">
          <color auto="1"/>
        </top>
        <bottom style="thin">
          <color auto="1"/>
        </bottom>
        <vertical/>
        <horizontal style="thin">
          <color auto="1"/>
        </horizontal>
      </border>
    </dxf>
    <dxf>
      <font>
        <color rgb="FFE40038"/>
      </font>
      <fill>
        <patternFill>
          <bgColor theme="0"/>
        </patternFill>
      </fill>
      <border>
        <left style="thin">
          <color rgb="FFE40038"/>
        </left>
        <right style="thin">
          <color rgb="FFE40038"/>
        </right>
        <top style="thin">
          <color rgb="FFE40038"/>
        </top>
        <bottom style="thin">
          <color rgb="FFE40038"/>
        </bottom>
        <vertical/>
        <horizontal/>
      </border>
    </dxf>
    <dxf>
      <fill>
        <patternFill patternType="none">
          <bgColor auto="1"/>
        </patternFill>
      </fill>
      <border>
        <left/>
        <right/>
        <top/>
        <bottom/>
        <vertical/>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numFmt numFmtId="172" formatCode="[&gt;=0.1]#,##0.0\ \d;[=0]&quot;0 d&quot;;&quot;&lt; 0,1 d&quot;"/>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numFmt numFmtId="0" formatCode="General"/>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fill>
        <patternFill patternType="none">
          <bgColor auto="1"/>
        </patternFill>
      </fill>
      <border>
        <left/>
        <right/>
        <top/>
        <bottom/>
      </border>
    </dxf>
    <dxf>
      <font>
        <color rgb="FFE40038"/>
      </font>
      <fill>
        <patternFill>
          <bgColor theme="0"/>
        </patternFill>
      </fill>
      <border>
        <left style="thin">
          <color rgb="FFE40038"/>
        </left>
        <right style="thin">
          <color rgb="FFE40038"/>
        </right>
        <top style="thin">
          <color rgb="FFE40038"/>
        </top>
        <bottom style="thin">
          <color rgb="FFE40038"/>
        </bottom>
      </border>
    </dxf>
    <dxf>
      <numFmt numFmtId="173" formatCode="[&gt;=0.001]#,##0.000\ \t;[=0]&quot;0 t&quot;;&quot;&lt; 0,001 t&quot;"/>
      <alignment horizont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center" textRotation="0" wrapText="0" indent="0" justifyLastLine="0" shrinkToFit="0" readingOrder="0"/>
      <border diagonalUp="0" diagonalDown="0">
        <left/>
        <right/>
        <top style="thin">
          <color auto="1"/>
        </top>
        <bottom style="thin">
          <color auto="1"/>
        </bottom>
        <vertical/>
        <horizontal style="thin">
          <color auto="1"/>
        </horizontal>
      </border>
    </dxf>
    <dxf>
      <alignment horizontal="center" textRotation="0" wrapText="0" indent="0" justifyLastLine="0" shrinkToFit="0" readingOrder="0"/>
      <border diagonalUp="0" diagonalDown="0">
        <left/>
        <right/>
        <top style="thin">
          <color auto="1"/>
        </top>
        <bottom style="thin">
          <color auto="1"/>
        </bottom>
        <vertical/>
        <horizontal style="thin">
          <color auto="1"/>
        </horizontal>
      </border>
    </dxf>
    <dxf>
      <fill>
        <patternFill patternType="solid">
          <fgColor indexed="64"/>
          <bgColor rgb="FFC2C7CD"/>
        </patternFill>
      </fill>
      <alignment horizontal="center" vertical="center" textRotation="0" wrapText="0" indent="0" justifyLastLine="0" shrinkToFit="0" readingOrder="0"/>
    </dxf>
    <dxf>
      <font>
        <color rgb="FFE40038"/>
      </font>
      <fill>
        <patternFill>
          <bgColor theme="0"/>
        </patternFill>
      </fill>
      <border>
        <left style="thin">
          <color rgb="FFE40038"/>
        </left>
        <right style="thin">
          <color rgb="FFE40038"/>
        </right>
        <top style="thin">
          <color rgb="FFE40038"/>
        </top>
        <bottom style="thin">
          <color rgb="FFE40038"/>
        </bottom>
        <vertical/>
        <horizontal/>
      </border>
    </dxf>
    <dxf>
      <fill>
        <patternFill patternType="none">
          <bgColor auto="1"/>
        </patternFill>
      </fill>
      <border>
        <left/>
        <right/>
        <top/>
        <bottom/>
        <vertical/>
        <horizontal/>
      </border>
    </dxf>
    <dxf>
      <numFmt numFmtId="179" formatCode="[&gt;=0.00001]#,##0.000\ %;[=0]&quot;0 %&quot;;&quot;&lt; 0,001 %&quot;"/>
      <alignment horizontal="center" textRotation="0" wrapText="0" indent="0" justifyLastLine="0" shrinkToFit="0" readingOrder="0"/>
    </dxf>
    <dxf>
      <numFmt numFmtId="0" formatCode="General"/>
      <alignment horizontal="center" textRotation="0" wrapText="0" indent="0" justifyLastLine="0" shrinkToFit="0" readingOrder="0"/>
    </dxf>
    <dxf>
      <numFmt numFmtId="174" formatCode="[&gt;=0.001]#,##0.000\ \d;[=0]&quot;0 d&quot;;&quot;&lt; 0,001 d&quot;"/>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numFmt numFmtId="0" formatCode="General"/>
      <alignment horizontal="center" textRotation="0" wrapText="0" indent="0" justifyLastLine="0" shrinkToFit="0" readingOrder="0"/>
    </dxf>
    <dxf>
      <alignment horizontal="center" textRotation="0" wrapText="0" indent="0" justifyLastLine="0" shrinkToFit="0" readingOrder="0"/>
    </dxf>
    <dxf>
      <fill>
        <patternFill patternType="solid">
          <fgColor indexed="64"/>
          <bgColor rgb="FFC2C7CD"/>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color rgb="FFE40038"/>
      </font>
      <fill>
        <patternFill>
          <bgColor theme="0"/>
        </patternFill>
      </fill>
      <border>
        <left style="thin">
          <color rgb="FFE40038"/>
        </left>
        <right style="thin">
          <color rgb="FFE40038"/>
        </right>
        <top style="thin">
          <color rgb="FFE40038"/>
        </top>
        <bottom style="thin">
          <color rgb="FFE40038"/>
        </bottom>
        <vertical/>
        <horizontal/>
      </border>
    </dxf>
    <dxf>
      <fill>
        <patternFill patternType="none">
          <bgColor auto="1"/>
        </patternFill>
      </fill>
      <border>
        <left/>
        <right/>
        <top/>
        <bottom/>
        <vertical/>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numFmt numFmtId="172" formatCode="[&gt;=0.1]#,##0.0\ \d;[=0]&quot;0 d&quot;;&quot;&lt; 0,1 d&quot;"/>
      <alignment horizontal="center" vertical="bottom" textRotation="0" wrapText="0" indent="0" justifyLastLine="0" shrinkToFit="0" readingOrder="0"/>
      <border diagonalUp="0" diagonalDown="0">
        <left/>
        <right/>
        <top style="thin">
          <color indexed="64"/>
        </top>
        <bottom style="thin">
          <color indexed="64"/>
        </bottom>
        <vertical/>
      </border>
    </dxf>
    <dxf>
      <numFmt numFmtId="172" formatCode="[&gt;=0.1]#,##0.0\ \d;[=0]&quot;0 d&quot;;&quot;&lt; 0,1 d&quot;"/>
      <alignment horizontal="center" vertical="bottom" textRotation="0" wrapText="0" indent="0" justifyLastLine="0" shrinkToFit="0" readingOrder="0"/>
      <border diagonalUp="0" diagonalDown="0">
        <left/>
        <right/>
        <top style="thin">
          <color indexed="64"/>
        </top>
        <bottom style="thin">
          <color indexed="64"/>
        </bottom>
        <vertical/>
      </border>
    </dxf>
    <dxf>
      <numFmt numFmtId="172" formatCode="[&gt;=0.1]#,##0.0\ \d;[=0]&quot;0 d&quot;;&quot;&lt; 0,1 d&quot;"/>
      <alignment horizontal="center" vertical="bottom" textRotation="0" wrapText="0" indent="0" justifyLastLine="0" shrinkToFit="0" readingOrder="0"/>
      <border diagonalUp="0" diagonalDown="0">
        <left/>
        <right/>
        <top style="thin">
          <color indexed="64"/>
        </top>
        <bottom style="thin">
          <color indexed="64"/>
        </bottom>
        <vertical/>
      </border>
    </dxf>
    <dxf>
      <numFmt numFmtId="172" formatCode="[&gt;=0.1]#,##0.0\ \d;[=0]&quot;0 d&quot;;&quot;&lt; 0,1 d&quot;"/>
      <alignment horizontal="center" vertical="bottom" textRotation="0" wrapText="0" indent="0" justifyLastLine="0" shrinkToFit="0" readingOrder="0"/>
      <border diagonalUp="0" diagonalDown="0">
        <left/>
        <right/>
        <top style="thin">
          <color indexed="64"/>
        </top>
        <bottom style="thin">
          <color indexed="64"/>
        </bottom>
        <vertical/>
      </border>
    </dxf>
    <dxf>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numFmt numFmtId="0" formatCode="General"/>
      <alignment horizontal="center" vertical="bottom" textRotation="0" wrapText="0" indent="0" justifyLastLine="0" shrinkToFit="0" readingOrder="0"/>
      <border diagonalUp="0" diagonalDown="0">
        <left/>
        <right/>
        <top style="thin">
          <color indexed="64"/>
        </top>
        <bottom style="thin">
          <color indexed="64"/>
        </bottom>
        <vertical/>
        <horizontal style="thin">
          <color indexed="64"/>
        </horizontal>
      </border>
    </dxf>
    <dxf>
      <border>
        <top style="thin">
          <color indexed="64"/>
        </top>
      </border>
    </dxf>
    <dxf>
      <border diagonalUp="0" diagonalDown="0">
        <left/>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fill>
        <patternFill patternType="solid">
          <fgColor indexed="64"/>
          <bgColor rgb="FFC2C7CD"/>
        </patternFill>
      </fill>
      <alignment horizontal="center" vertical="center" textRotation="0" wrapText="0" indent="0" justifyLastLine="0" shrinkToFit="0" readingOrder="0"/>
      <border diagonalUp="0" diagonalDown="0" outline="0">
        <left style="thin">
          <color indexed="64"/>
        </left>
        <right style="thin">
          <color indexed="64"/>
        </right>
        <top/>
        <bottom/>
      </border>
    </dxf>
    <dxf>
      <numFmt numFmtId="172" formatCode="[&gt;=0.1]#,##0.0\ \d;[=0]&quot;0 d&quot;;&quot;&lt; 0,1 d&quot;"/>
    </dxf>
    <dxf>
      <numFmt numFmtId="172" formatCode="[&gt;=0.1]#,##0.0\ \d;[=0]&quot;0 d&quot;;&quot;&lt; 0,1 d&quot;"/>
    </dxf>
    <dxf>
      <numFmt numFmtId="172" formatCode="[&gt;=0.1]#,##0.0\ \d;[=0]&quot;0 d&quot;;&quot;&lt; 0,1 d&quot;"/>
    </dxf>
    <dxf>
      <font>
        <color rgb="FFE40038"/>
      </font>
      <fill>
        <patternFill>
          <bgColor theme="0"/>
        </patternFill>
      </fill>
      <border>
        <left style="thin">
          <color rgb="FFE40038"/>
        </left>
        <right style="thin">
          <color rgb="FFE40038"/>
        </right>
        <top style="thin">
          <color rgb="FFE40038"/>
        </top>
        <bottom style="thin">
          <color rgb="FFE40038"/>
        </bottom>
        <vertical/>
        <horizontal/>
      </border>
    </dxf>
    <dxf>
      <fill>
        <patternFill patternType="none">
          <bgColor auto="1"/>
        </patternFill>
      </fill>
      <border>
        <left/>
        <right/>
        <top/>
        <bottom/>
        <vertical/>
        <horizontal/>
      </border>
    </dxf>
    <dxf>
      <font>
        <color rgb="FFE40038"/>
      </font>
      <fill>
        <patternFill>
          <bgColor theme="0"/>
        </patternFill>
      </fill>
      <border>
        <left style="thin">
          <color rgb="FFE40038"/>
        </left>
        <right style="thin">
          <color rgb="FFE40038"/>
        </right>
        <top style="thin">
          <color rgb="FFE40038"/>
        </top>
        <bottom style="thin">
          <color rgb="FFE40038"/>
        </bottom>
        <vertical/>
        <horizontal/>
      </border>
    </dxf>
    <dxf>
      <fill>
        <patternFill patternType="none">
          <bgColor auto="1"/>
        </patternFill>
      </fill>
      <border>
        <left/>
        <right/>
        <top/>
        <bottom/>
        <vertical/>
        <horizontal/>
      </border>
    </dxf>
    <dxf>
      <alignment horizontal="center" textRotation="0" indent="0" justifyLastLine="0" shrinkToFit="0" readingOrder="0"/>
      <border diagonalUp="0" diagonalDown="0">
        <left/>
        <right/>
        <top style="thin">
          <color indexed="64"/>
        </top>
        <bottom style="thin">
          <color indexed="64"/>
        </bottom>
        <vertical/>
        <horizontal style="thin">
          <color indexed="64"/>
        </horizontal>
      </border>
    </dxf>
    <dxf>
      <numFmt numFmtId="173" formatCode="[&gt;=0.001]#,##0.000\ \t;[=0]&quot;0 t&quot;;&quot;&lt; 0,001 t&quot;"/>
      <alignment horizontal="center" textRotation="0" indent="0" justifyLastLine="0" shrinkToFit="0" readingOrder="0"/>
      <border diagonalUp="0" diagonalDown="0">
        <left/>
        <right/>
        <top style="thin">
          <color indexed="64"/>
        </top>
        <bottom style="thin">
          <color indexed="64"/>
        </bottom>
        <vertical/>
        <horizontal style="thin">
          <color indexed="64"/>
        </horizontal>
      </border>
    </dxf>
    <dxf>
      <alignment horizontal="center" textRotation="0" indent="0" justifyLastLine="0" shrinkToFit="0" readingOrder="0"/>
      <border diagonalUp="0" diagonalDown="0">
        <left/>
        <right/>
        <top style="thin">
          <color indexed="64"/>
        </top>
        <bottom style="thin">
          <color indexed="64"/>
        </bottom>
        <vertical/>
        <horizontal style="thin">
          <color indexed="64"/>
        </horizontal>
      </border>
    </dxf>
    <dxf>
      <alignment horizontal="center" textRotation="0" indent="0" justifyLastLine="0" shrinkToFit="0" readingOrder="0"/>
      <border diagonalUp="0" diagonalDown="0">
        <left/>
        <right/>
        <top style="thin">
          <color indexed="64"/>
        </top>
        <bottom style="thin">
          <color indexed="64"/>
        </bottom>
        <vertical/>
        <horizontal style="thin">
          <color indexed="64"/>
        </horizontal>
      </border>
    </dxf>
    <dxf>
      <alignment horizontal="center" textRotation="0" indent="0" justifyLastLine="0" shrinkToFit="0" readingOrder="0"/>
      <border diagonalUp="0" diagonalDown="0">
        <left/>
        <right/>
        <top style="thin">
          <color indexed="64"/>
        </top>
        <bottom style="thin">
          <color indexed="64"/>
        </bottom>
        <vertical/>
        <horizontal style="thin">
          <color indexed="64"/>
        </horizontal>
      </border>
    </dxf>
    <dxf>
      <alignment horizontal="center" textRotation="0" indent="0" justifyLastLine="0" shrinkToFit="0" readingOrder="0"/>
      <border diagonalUp="0" diagonalDown="0">
        <left/>
        <right/>
        <top style="thin">
          <color indexed="64"/>
        </top>
        <bottom style="thin">
          <color indexed="64"/>
        </bottom>
        <vertical/>
        <horizontal style="thin">
          <color indexed="64"/>
        </horizontal>
      </border>
    </dxf>
    <dxf>
      <alignment horizontal="center" textRotation="0" indent="0" justifyLastLine="0" shrinkToFit="0" readingOrder="0"/>
      <border diagonalUp="0" diagonalDown="0">
        <left/>
        <right/>
        <top style="thin">
          <color indexed="64"/>
        </top>
        <bottom style="thin">
          <color indexed="64"/>
        </bottom>
        <vertical/>
        <horizontal style="thin">
          <color indexed="64"/>
        </horizontal>
      </border>
    </dxf>
    <dxf>
      <alignment horizontal="center" textRotation="0" indent="0" justifyLastLine="0" shrinkToFit="0" readingOrder="0"/>
      <border diagonalUp="0" diagonalDown="0">
        <left/>
        <right/>
        <top style="thin">
          <color indexed="64"/>
        </top>
        <bottom style="thin">
          <color indexed="64"/>
        </bottom>
        <vertical/>
        <horizontal style="thin">
          <color indexed="64"/>
        </horizontal>
      </border>
    </dxf>
    <dxf>
      <numFmt numFmtId="0" formatCode="General"/>
      <alignment horizontal="center" textRotation="0" indent="0" justifyLastLine="0" shrinkToFit="0" readingOrder="0"/>
      <border diagonalUp="0" diagonalDown="0">
        <left/>
        <right/>
        <top style="thin">
          <color indexed="64"/>
        </top>
        <bottom style="thin">
          <color indexed="64"/>
        </bottom>
        <vertical/>
        <horizontal style="thin">
          <color indexed="64"/>
        </horizontal>
      </border>
    </dxf>
    <dxf>
      <border>
        <top style="thin">
          <color indexed="64"/>
        </top>
      </border>
    </dxf>
    <dxf>
      <border diagonalUp="0" diagonalDown="0">
        <left/>
        <right/>
        <top style="thin">
          <color indexed="64"/>
        </top>
        <bottom style="thin">
          <color indexed="64"/>
        </bottom>
      </border>
    </dxf>
    <dxf>
      <alignment horizontal="center" textRotation="0" indent="0" justifyLastLine="0" shrinkToFit="0" readingOrder="0"/>
    </dxf>
    <dxf>
      <border>
        <bottom style="thin">
          <color indexed="64"/>
        </bottom>
      </border>
    </dxf>
    <dxf>
      <fill>
        <patternFill patternType="solid">
          <fgColor indexed="64"/>
          <bgColor rgb="FFC2C7CD"/>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color theme="1"/>
      </font>
      <border>
        <bottom style="thin">
          <color theme="4"/>
        </bottom>
        <vertical/>
        <horizontal/>
      </border>
    </dxf>
    <dxf>
      <font>
        <color theme="1"/>
      </font>
      <border>
        <left style="thin">
          <color theme="4"/>
        </left>
        <right style="thin">
          <color theme="4"/>
        </right>
        <top style="thin">
          <color theme="4"/>
        </top>
        <bottom style="thin">
          <color theme="4"/>
        </bottom>
        <vertical/>
        <horizontal/>
      </border>
    </dxf>
    <dxf>
      <font>
        <b/>
        <color theme="1"/>
      </font>
      <border>
        <bottom style="thin">
          <color rgb="FF003869"/>
        </bottom>
        <vertical/>
        <horizontal/>
      </border>
    </dxf>
    <dxf>
      <font>
        <color theme="1"/>
      </font>
      <border>
        <left style="thin">
          <color theme="4"/>
        </left>
        <right style="thin">
          <color theme="4"/>
        </right>
        <top style="thin">
          <color theme="4"/>
        </top>
        <bottom style="thin">
          <color theme="4"/>
        </bottom>
        <vertical/>
        <horizontal/>
      </border>
    </dxf>
  </dxfs>
  <tableStyles count="2" defaultTableStyle="TableStyleMedium2" defaultPivotStyle="PivotStyleLight16">
    <tableStyle name="BfR Slicer Style Dark 1" pivot="0" table="0" count="10" xr9:uid="{311C69BF-7EE1-4AAB-BF0B-653A3AC7A86D}">
      <tableStyleElement type="wholeTable" dxfId="130"/>
      <tableStyleElement type="headerRow" dxfId="129"/>
    </tableStyle>
    <tableStyle name="BfR Slicer Style Light 1" pivot="0" table="0" count="10" xr9:uid="{E3FF0598-6185-421A-84E8-832B23F7DD5A}">
      <tableStyleElement type="wholeTable" dxfId="128"/>
      <tableStyleElement type="headerRow" dxfId="127"/>
    </tableStyle>
  </tableStyles>
  <colors>
    <mruColors>
      <color rgb="FFE40038"/>
      <color rgb="FF64FF64"/>
      <color rgb="FFFF6464"/>
      <color rgb="FFE00000"/>
      <color rgb="FFC2C7CD"/>
      <color rgb="FFB2C3D2"/>
      <color rgb="FF003869"/>
      <color rgb="FF6688A5"/>
      <color rgb="FFFFEB66"/>
      <color rgb="FFACD8FF"/>
    </mruColors>
  </colors>
  <extLst>
    <ext xmlns:x14="http://schemas.microsoft.com/office/spreadsheetml/2009/9/main" uri="{46F421CA-312F-682f-3DD2-61675219B42D}">
      <x14:dxfs count="16">
        <dxf>
          <font>
            <color rgb="FF000000"/>
          </font>
          <fill>
            <patternFill patternType="solid">
              <fgColor auto="1"/>
              <bgColor rgb="FFFFEB66"/>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FFEB66"/>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FFEB66"/>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FFEB66"/>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auto="1"/>
              <bgColor rgb="FFB2C3D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rgb="FF6688A5"/>
              <bgColor rgb="FF6688A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auto="1"/>
              <bgColor rgb="FFFFEB66"/>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FFEB66"/>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FFEB66"/>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FFEB66"/>
            </pattern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auto="1"/>
              <bgColor rgb="FFB2C3D2"/>
            </patternFill>
          </fill>
          <border>
            <left style="thin">
              <color rgb="FF6688A5"/>
            </left>
            <right style="thin">
              <color rgb="FF6688A5"/>
            </right>
            <top style="thin">
              <color rgb="FF6688A5"/>
            </top>
            <bottom style="thin">
              <color rgb="FF6688A5"/>
            </bottom>
            <vertical/>
            <horizontal/>
          </border>
        </dxf>
        <dxf>
          <font>
            <color theme="0"/>
          </font>
          <fill>
            <patternFill patternType="solid">
              <fgColor theme="4"/>
              <bgColor rgb="FF003869"/>
            </patternFill>
          </fill>
          <border>
            <left style="thin">
              <color rgb="FF003869"/>
            </left>
            <right style="thin">
              <color rgb="FF003869"/>
            </right>
            <top style="thin">
              <color rgb="FF003869"/>
            </top>
            <bottom style="thin">
              <color rgb="FF003869"/>
            </bottom>
            <vertical/>
            <horizontal/>
          </border>
        </dxf>
        <dxf>
          <font>
            <color rgb="FF959595"/>
          </font>
          <fill>
            <patternFill patternType="solid">
              <fgColor auto="1"/>
              <bgColor rgb="FFB2C3D2"/>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auto="1"/>
              <bgColor rgb="FFB2C3D2"/>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BfR Slicer Style Dark 1">
        <x14:slicerStyle name="BfR Slicer Style Dark 1">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BfR Slicer Style Light 1">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2.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pivotCacheDefinition" Target="pivotCache/pivotCacheDefinition1.xml"/><Relationship Id="rId84" Type="http://schemas.microsoft.com/office/2007/relationships/slicerCache" Target="slicerCaches/slicerCache1.xml"/><Relationship Id="rId138" Type="http://schemas.openxmlformats.org/officeDocument/2006/relationships/customXml" Target="../customXml/item23.xml"/><Relationship Id="rId16" Type="http://schemas.openxmlformats.org/officeDocument/2006/relationships/worksheet" Target="worksheets/sheet16.xml"/><Relationship Id="rId107" Type="http://schemas.microsoft.com/office/2007/relationships/slicerCache" Target="slicerCaches/slicerCache24.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pivotCacheDefinition" Target="pivotCache/pivotCacheDefinition12.xml"/><Relationship Id="rId79" Type="http://schemas.openxmlformats.org/officeDocument/2006/relationships/pivotCacheDefinition" Target="pivotCache/pivotCacheDefinition17.xml"/><Relationship Id="rId102" Type="http://schemas.microsoft.com/office/2007/relationships/slicerCache" Target="slicerCaches/slicerCache19.xml"/><Relationship Id="rId123" Type="http://schemas.openxmlformats.org/officeDocument/2006/relationships/customXml" Target="../customXml/item8.xml"/><Relationship Id="rId128" Type="http://schemas.openxmlformats.org/officeDocument/2006/relationships/customXml" Target="../customXml/item13.xml"/><Relationship Id="rId5" Type="http://schemas.openxmlformats.org/officeDocument/2006/relationships/worksheet" Target="worksheets/sheet5.xml"/><Relationship Id="rId90" Type="http://schemas.microsoft.com/office/2007/relationships/slicerCache" Target="slicerCaches/slicerCache7.xml"/><Relationship Id="rId95" Type="http://schemas.microsoft.com/office/2007/relationships/slicerCache" Target="slicerCaches/slicerCache1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pivotCacheDefinition" Target="pivotCache/pivotCacheDefinition2.xml"/><Relationship Id="rId69" Type="http://schemas.openxmlformats.org/officeDocument/2006/relationships/pivotCacheDefinition" Target="pivotCache/pivotCacheDefinition7.xml"/><Relationship Id="rId113" Type="http://schemas.openxmlformats.org/officeDocument/2006/relationships/sheetMetadata" Target="metadata.xml"/><Relationship Id="rId118" Type="http://schemas.openxmlformats.org/officeDocument/2006/relationships/customXml" Target="../customXml/item3.xml"/><Relationship Id="rId134" Type="http://schemas.openxmlformats.org/officeDocument/2006/relationships/customXml" Target="../customXml/item19.xml"/><Relationship Id="rId80" Type="http://schemas.openxmlformats.org/officeDocument/2006/relationships/pivotCacheDefinition" Target="pivotCache/pivotCacheDefinition18.xml"/><Relationship Id="rId85" Type="http://schemas.microsoft.com/office/2007/relationships/slicerCache" Target="slicerCaches/slicerCache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microsoft.com/office/2007/relationships/slicerCache" Target="slicerCaches/slicerCache20.xml"/><Relationship Id="rId108" Type="http://schemas.microsoft.com/office/2007/relationships/slicerCache" Target="slicerCaches/slicerCache25.xml"/><Relationship Id="rId124" Type="http://schemas.openxmlformats.org/officeDocument/2006/relationships/customXml" Target="../customXml/item9.xml"/><Relationship Id="rId129" Type="http://schemas.openxmlformats.org/officeDocument/2006/relationships/customXml" Target="../customXml/item14.xml"/><Relationship Id="rId54" Type="http://schemas.openxmlformats.org/officeDocument/2006/relationships/worksheet" Target="worksheets/sheet54.xml"/><Relationship Id="rId70" Type="http://schemas.openxmlformats.org/officeDocument/2006/relationships/pivotCacheDefinition" Target="pivotCache/pivotCacheDefinition8.xml"/><Relationship Id="rId75" Type="http://schemas.openxmlformats.org/officeDocument/2006/relationships/pivotCacheDefinition" Target="pivotCache/pivotCacheDefinition13.xml"/><Relationship Id="rId91" Type="http://schemas.microsoft.com/office/2007/relationships/slicerCache" Target="slicerCaches/slicerCache8.xml"/><Relationship Id="rId96" Type="http://schemas.microsoft.com/office/2007/relationships/slicerCache" Target="slicerCaches/slicerCache13.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powerPivotData" Target="model/item.data"/><Relationship Id="rId119" Type="http://schemas.openxmlformats.org/officeDocument/2006/relationships/customXml" Target="../customXml/item4.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pivotCacheDefinition" Target="pivotCache/pivotCacheDefinition3.xml"/><Relationship Id="rId81" Type="http://schemas.openxmlformats.org/officeDocument/2006/relationships/pivotCacheDefinition" Target="pivotCache/pivotCacheDefinition19.xml"/><Relationship Id="rId86" Type="http://schemas.microsoft.com/office/2007/relationships/slicerCache" Target="slicerCaches/slicerCache3.xml"/><Relationship Id="rId130" Type="http://schemas.openxmlformats.org/officeDocument/2006/relationships/customXml" Target="../customXml/item15.xml"/><Relationship Id="rId135" Type="http://schemas.openxmlformats.org/officeDocument/2006/relationships/customXml" Target="../customXml/item20.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pivotCacheDefinition" Target="pivotCache/pivotCacheDefinition14.xml"/><Relationship Id="rId97" Type="http://schemas.microsoft.com/office/2007/relationships/slicerCache" Target="slicerCaches/slicerCache14.xml"/><Relationship Id="rId104" Type="http://schemas.microsoft.com/office/2007/relationships/slicerCache" Target="slicerCaches/slicerCache21.xml"/><Relationship Id="rId120" Type="http://schemas.openxmlformats.org/officeDocument/2006/relationships/customXml" Target="../customXml/item5.xml"/><Relationship Id="rId125" Type="http://schemas.openxmlformats.org/officeDocument/2006/relationships/customXml" Target="../customXml/item10.xml"/><Relationship Id="rId7" Type="http://schemas.openxmlformats.org/officeDocument/2006/relationships/worksheet" Target="worksheets/sheet7.xml"/><Relationship Id="rId71" Type="http://schemas.openxmlformats.org/officeDocument/2006/relationships/pivotCacheDefinition" Target="pivotCache/pivotCacheDefinition9.xml"/><Relationship Id="rId92" Type="http://schemas.microsoft.com/office/2007/relationships/slicerCache" Target="slicerCaches/slicerCache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pivotCacheDefinition" Target="pivotCache/pivotCacheDefinition4.xml"/><Relationship Id="rId87" Type="http://schemas.microsoft.com/office/2007/relationships/slicerCache" Target="slicerCaches/slicerCache4.xml"/><Relationship Id="rId110" Type="http://schemas.openxmlformats.org/officeDocument/2006/relationships/connections" Target="connections.xml"/><Relationship Id="rId115" Type="http://schemas.openxmlformats.org/officeDocument/2006/relationships/calcChain" Target="calcChain.xml"/><Relationship Id="rId131" Type="http://schemas.openxmlformats.org/officeDocument/2006/relationships/customXml" Target="../customXml/item16.xml"/><Relationship Id="rId136" Type="http://schemas.openxmlformats.org/officeDocument/2006/relationships/customXml" Target="../customXml/item21.xml"/><Relationship Id="rId61" Type="http://schemas.openxmlformats.org/officeDocument/2006/relationships/worksheet" Target="worksheets/sheet61.xml"/><Relationship Id="rId82" Type="http://schemas.openxmlformats.org/officeDocument/2006/relationships/pivotCacheDefinition" Target="pivotCache/pivotCacheDefinition2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pivotCacheDefinition" Target="pivotCache/pivotCacheDefinition15.xml"/><Relationship Id="rId100" Type="http://schemas.microsoft.com/office/2007/relationships/slicerCache" Target="slicerCaches/slicerCache17.xml"/><Relationship Id="rId105" Type="http://schemas.microsoft.com/office/2007/relationships/slicerCache" Target="slicerCaches/slicerCache22.xml"/><Relationship Id="rId126" Type="http://schemas.openxmlformats.org/officeDocument/2006/relationships/customXml" Target="../customXml/item1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pivotCacheDefinition" Target="pivotCache/pivotCacheDefinition10.xml"/><Relationship Id="rId93" Type="http://schemas.microsoft.com/office/2007/relationships/slicerCache" Target="slicerCaches/slicerCache10.xml"/><Relationship Id="rId98" Type="http://schemas.microsoft.com/office/2007/relationships/slicerCache" Target="slicerCaches/slicerCache15.xml"/><Relationship Id="rId121" Type="http://schemas.openxmlformats.org/officeDocument/2006/relationships/customXml" Target="../customXml/item6.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pivotCacheDefinition" Target="pivotCache/pivotCacheDefinition5.xml"/><Relationship Id="rId116" Type="http://schemas.openxmlformats.org/officeDocument/2006/relationships/customXml" Target="../customXml/item1.xml"/><Relationship Id="rId137" Type="http://schemas.openxmlformats.org/officeDocument/2006/relationships/customXml" Target="../customXml/item2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pivotCacheDefinition" Target="pivotCache/pivotCacheDefinition21.xml"/><Relationship Id="rId88" Type="http://schemas.microsoft.com/office/2007/relationships/slicerCache" Target="slicerCaches/slicerCache5.xml"/><Relationship Id="rId111" Type="http://schemas.openxmlformats.org/officeDocument/2006/relationships/styles" Target="styles.xml"/><Relationship Id="rId132" Type="http://schemas.openxmlformats.org/officeDocument/2006/relationships/customXml" Target="../customXml/item17.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microsoft.com/office/2007/relationships/slicerCache" Target="slicerCaches/slicerCache23.xml"/><Relationship Id="rId127" Type="http://schemas.openxmlformats.org/officeDocument/2006/relationships/customXml" Target="../customXml/item1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pivotCacheDefinition" Target="pivotCache/pivotCacheDefinition11.xml"/><Relationship Id="rId78" Type="http://schemas.openxmlformats.org/officeDocument/2006/relationships/pivotCacheDefinition" Target="pivotCache/pivotCacheDefinition16.xml"/><Relationship Id="rId94" Type="http://schemas.microsoft.com/office/2007/relationships/slicerCache" Target="slicerCaches/slicerCache11.xml"/><Relationship Id="rId99" Type="http://schemas.microsoft.com/office/2007/relationships/slicerCache" Target="slicerCaches/slicerCache16.xml"/><Relationship Id="rId101" Type="http://schemas.microsoft.com/office/2007/relationships/slicerCache" Target="slicerCaches/slicerCache18.xml"/><Relationship Id="rId122"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pivotCacheDefinition" Target="pivotCache/pivotCacheDefinition6.xml"/><Relationship Id="rId89" Type="http://schemas.microsoft.com/office/2007/relationships/slicerCache" Target="slicerCaches/slicerCache6.xml"/><Relationship Id="rId112" Type="http://schemas.openxmlformats.org/officeDocument/2006/relationships/sharedStrings" Target="sharedStrings.xml"/><Relationship Id="rId133" Type="http://schemas.openxmlformats.org/officeDocument/2006/relationships/customXml" Target="../customXml/item1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VM!PT VM Anteile</c:name>
    <c:fmtId val="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rgbClr val="0038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rgbClr val="B2C3D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rgbClr val="B2E7E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rgbClr val="66CED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rgbClr val="84909A"/>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rgbClr val="00A75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rgbClr val="F7B2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rgbClr val="FFDD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rgbClr val="FFF5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rgbClr val="F392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rgbClr val="FBDE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rgbClr val="E4003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EF668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rgbClr val="AFCA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'pivot VM'!$V$3:$V$4</c:f>
              <c:strCache>
                <c:ptCount val="1"/>
                <c:pt idx="0">
                  <c:v>Aminoglykoside</c:v>
                </c:pt>
              </c:strCache>
            </c:strRef>
          </c:tx>
          <c:spPr>
            <a:solidFill>
              <a:srgbClr val="003869"/>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VM'!$V$5:$V$42</c:f>
              <c:numCache>
                <c:formatCode>0.00\ %</c:formatCode>
                <c:ptCount val="28"/>
                <c:pt idx="0">
                  <c:v>2.1726864120914419E-2</c:v>
                </c:pt>
                <c:pt idx="1">
                  <c:v>0.16952531581731703</c:v>
                </c:pt>
                <c:pt idx="2">
                  <c:v>0.18543878126899327</c:v>
                </c:pt>
                <c:pt idx="3">
                  <c:v>0.12094765965303315</c:v>
                </c:pt>
                <c:pt idx="4">
                  <c:v>1.0690618847220919E-2</c:v>
                </c:pt>
                <c:pt idx="6">
                  <c:v>0.40682965587367637</c:v>
                </c:pt>
                <c:pt idx="7">
                  <c:v>8.1461666500166771E-2</c:v>
                </c:pt>
                <c:pt idx="8">
                  <c:v>1.1614687258523925E-2</c:v>
                </c:pt>
                <c:pt idx="9">
                  <c:v>2.6513778383293808E-2</c:v>
                </c:pt>
                <c:pt idx="10">
                  <c:v>1.7040833820915098E-3</c:v>
                </c:pt>
                <c:pt idx="11">
                  <c:v>4.1153526018418644E-2</c:v>
                </c:pt>
                <c:pt idx="12">
                  <c:v>3.8459490478739727E-2</c:v>
                </c:pt>
                <c:pt idx="13">
                  <c:v>1.8360123595220233E-2</c:v>
                </c:pt>
                <c:pt idx="14">
                  <c:v>0.24707126674844376</c:v>
                </c:pt>
                <c:pt idx="16">
                  <c:v>4.6457293985893251E-3</c:v>
                </c:pt>
                <c:pt idx="17">
                  <c:v>5.068844261538614E-3</c:v>
                </c:pt>
                <c:pt idx="18">
                  <c:v>5.5315399419238451E-2</c:v>
                </c:pt>
                <c:pt idx="19">
                  <c:v>0.29602235035133151</c:v>
                </c:pt>
                <c:pt idx="20">
                  <c:v>0.23037236355274471</c:v>
                </c:pt>
                <c:pt idx="21">
                  <c:v>5.2139096152758288E-2</c:v>
                </c:pt>
                <c:pt idx="22">
                  <c:v>1.8363161092363408E-2</c:v>
                </c:pt>
                <c:pt idx="23">
                  <c:v>2.6905339900611964E-2</c:v>
                </c:pt>
                <c:pt idx="24">
                  <c:v>5.5163165287371863E-2</c:v>
                </c:pt>
                <c:pt idx="25">
                  <c:v>1.1761540538763913E-2</c:v>
                </c:pt>
                <c:pt idx="26">
                  <c:v>0.1673317774491524</c:v>
                </c:pt>
                <c:pt idx="27">
                  <c:v>6.06278546231171E-3</c:v>
                </c:pt>
              </c:numCache>
            </c:numRef>
          </c:val>
          <c:extLst>
            <c:ext xmlns:c16="http://schemas.microsoft.com/office/drawing/2014/chart" uri="{C3380CC4-5D6E-409C-BE32-E72D297353CC}">
              <c16:uniqueId val="{00000000-30AC-40F7-8D2A-5F44783DE83C}"/>
            </c:ext>
          </c:extLst>
        </c:ser>
        <c:ser>
          <c:idx val="1"/>
          <c:order val="1"/>
          <c:tx>
            <c:strRef>
              <c:f>'pivot VM'!$W$3:$W$4</c:f>
              <c:strCache>
                <c:ptCount val="1"/>
                <c:pt idx="0">
                  <c:v>Ceph. 1. Gen.</c:v>
                </c:pt>
              </c:strCache>
            </c:strRef>
          </c:tx>
          <c:spPr>
            <a:solidFill>
              <a:srgbClr val="B2C3D2"/>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VM'!$W$5:$W$42</c:f>
              <c:numCache>
                <c:formatCode>0.00\ %</c:formatCode>
                <c:ptCount val="28"/>
                <c:pt idx="6">
                  <c:v>1.0759452281262438E-4</c:v>
                </c:pt>
                <c:pt idx="7">
                  <c:v>3.7778761149760958E-4</c:v>
                </c:pt>
                <c:pt idx="8">
                  <c:v>1.8362073130562335E-4</c:v>
                </c:pt>
                <c:pt idx="9">
                  <c:v>3.0080402805561825E-2</c:v>
                </c:pt>
                <c:pt idx="11">
                  <c:v>1.014793278238599E-3</c:v>
                </c:pt>
                <c:pt idx="22">
                  <c:v>1.0438688628555107E-6</c:v>
                </c:pt>
                <c:pt idx="23">
                  <c:v>3.6988821183105029E-2</c:v>
                </c:pt>
                <c:pt idx="27">
                  <c:v>3.2242395707931398E-6</c:v>
                </c:pt>
              </c:numCache>
            </c:numRef>
          </c:val>
          <c:extLst>
            <c:ext xmlns:c16="http://schemas.microsoft.com/office/drawing/2014/chart" uri="{C3380CC4-5D6E-409C-BE32-E72D297353CC}">
              <c16:uniqueId val="{00000001-68C5-4255-9120-5C7BCDBCC7B3}"/>
            </c:ext>
          </c:extLst>
        </c:ser>
        <c:ser>
          <c:idx val="2"/>
          <c:order val="2"/>
          <c:tx>
            <c:strRef>
              <c:f>'pivot VM'!$X$3:$X$4</c:f>
              <c:strCache>
                <c:ptCount val="1"/>
                <c:pt idx="0">
                  <c:v>Ceph. 3. Gen.</c:v>
                </c:pt>
              </c:strCache>
            </c:strRef>
          </c:tx>
          <c:spPr>
            <a:solidFill>
              <a:srgbClr val="B2E7ED"/>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VM'!$X$5:$X$42</c:f>
              <c:numCache>
                <c:formatCode>0.00\ %</c:formatCode>
                <c:ptCount val="28"/>
                <c:pt idx="1">
                  <c:v>6.6036284102616952E-6</c:v>
                </c:pt>
                <c:pt idx="6">
                  <c:v>2.3349257888263678E-4</c:v>
                </c:pt>
                <c:pt idx="7">
                  <c:v>3.5210499262930178E-4</c:v>
                </c:pt>
                <c:pt idx="8">
                  <c:v>6.6601054110849486E-3</c:v>
                </c:pt>
                <c:pt idx="9">
                  <c:v>1.396079739283732E-2</c:v>
                </c:pt>
                <c:pt idx="10">
                  <c:v>2.8649706877667655E-4</c:v>
                </c:pt>
                <c:pt idx="11">
                  <c:v>9.6034892275185385E-3</c:v>
                </c:pt>
                <c:pt idx="12">
                  <c:v>5.9279480868508796E-5</c:v>
                </c:pt>
                <c:pt idx="13">
                  <c:v>2.8927448075908638E-5</c:v>
                </c:pt>
                <c:pt idx="14">
                  <c:v>6.550559876704126E-3</c:v>
                </c:pt>
                <c:pt idx="16">
                  <c:v>2.3092894627165018E-4</c:v>
                </c:pt>
                <c:pt idx="17">
                  <c:v>2.1849015459304619E-4</c:v>
                </c:pt>
                <c:pt idx="22">
                  <c:v>8.2960931917653227E-5</c:v>
                </c:pt>
                <c:pt idx="23">
                  <c:v>1.3132118835922484E-2</c:v>
                </c:pt>
                <c:pt idx="24">
                  <c:v>3.3754765813854513E-5</c:v>
                </c:pt>
                <c:pt idx="25">
                  <c:v>1.9660058958754089E-5</c:v>
                </c:pt>
                <c:pt idx="26">
                  <c:v>9.3336998338266891E-3</c:v>
                </c:pt>
                <c:pt idx="27">
                  <c:v>1.7256118302430622E-4</c:v>
                </c:pt>
              </c:numCache>
            </c:numRef>
          </c:val>
          <c:extLst>
            <c:ext xmlns:c16="http://schemas.microsoft.com/office/drawing/2014/chart" uri="{C3380CC4-5D6E-409C-BE32-E72D297353CC}">
              <c16:uniqueId val="{00000002-68C5-4255-9120-5C7BCDBCC7B3}"/>
            </c:ext>
          </c:extLst>
        </c:ser>
        <c:ser>
          <c:idx val="3"/>
          <c:order val="3"/>
          <c:tx>
            <c:strRef>
              <c:f>'pivot VM'!$Y$3:$Y$4</c:f>
              <c:strCache>
                <c:ptCount val="1"/>
                <c:pt idx="0">
                  <c:v>Ceph. 4. Gen.</c:v>
                </c:pt>
              </c:strCache>
            </c:strRef>
          </c:tx>
          <c:spPr>
            <a:solidFill>
              <a:srgbClr val="66CEDB"/>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VM'!$Y$5:$Y$42</c:f>
              <c:numCache>
                <c:formatCode>0.00\ %</c:formatCode>
                <c:ptCount val="28"/>
                <c:pt idx="6">
                  <c:v>4.0810312699285107E-4</c:v>
                </c:pt>
                <c:pt idx="7">
                  <c:v>2.0809311247921186E-4</c:v>
                </c:pt>
                <c:pt idx="8">
                  <c:v>1.5583636043582892E-3</c:v>
                </c:pt>
                <c:pt idx="9">
                  <c:v>3.9447963333302718E-3</c:v>
                </c:pt>
                <c:pt idx="10">
                  <c:v>1.7549515497406487E-4</c:v>
                </c:pt>
                <c:pt idx="11">
                  <c:v>1.3567321449640761E-3</c:v>
                </c:pt>
                <c:pt idx="12">
                  <c:v>1.894077993351764E-5</c:v>
                </c:pt>
                <c:pt idx="13">
                  <c:v>4.3013171060932268E-5</c:v>
                </c:pt>
                <c:pt idx="14">
                  <c:v>8.5570784364960323E-4</c:v>
                </c:pt>
                <c:pt idx="16">
                  <c:v>3.8355639486016063E-5</c:v>
                </c:pt>
                <c:pt idx="17">
                  <c:v>4.4256262179021092E-4</c:v>
                </c:pt>
                <c:pt idx="22">
                  <c:v>7.7471327571102368E-5</c:v>
                </c:pt>
                <c:pt idx="23">
                  <c:v>3.5585572725089828E-3</c:v>
                </c:pt>
                <c:pt idx="24">
                  <c:v>2.9292187158508896E-5</c:v>
                </c:pt>
                <c:pt idx="25">
                  <c:v>2.2918192688457705E-5</c:v>
                </c:pt>
                <c:pt idx="26">
                  <c:v>8.1273308540782572E-4</c:v>
                </c:pt>
                <c:pt idx="27">
                  <c:v>3.5664326996627673E-4</c:v>
                </c:pt>
              </c:numCache>
            </c:numRef>
          </c:val>
          <c:extLst>
            <c:ext xmlns:c16="http://schemas.microsoft.com/office/drawing/2014/chart" uri="{C3380CC4-5D6E-409C-BE32-E72D297353CC}">
              <c16:uniqueId val="{00000003-68C5-4255-9120-5C7BCDBCC7B3}"/>
            </c:ext>
          </c:extLst>
        </c:ser>
        <c:ser>
          <c:idx val="4"/>
          <c:order val="4"/>
          <c:tx>
            <c:strRef>
              <c:f>'pivot VM'!$Z$3:$Z$4</c:f>
              <c:strCache>
                <c:ptCount val="1"/>
                <c:pt idx="0">
                  <c:v>Fenicole</c:v>
                </c:pt>
              </c:strCache>
            </c:strRef>
          </c:tx>
          <c:spPr>
            <a:solidFill>
              <a:srgbClr val="84909A"/>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VM'!$Z$5:$Z$42</c:f>
              <c:numCache>
                <c:formatCode>0.00\ %</c:formatCode>
                <c:ptCount val="28"/>
                <c:pt idx="3">
                  <c:v>8.4196034071460842E-7</c:v>
                </c:pt>
                <c:pt idx="4">
                  <c:v>9.049630183273304E-3</c:v>
                </c:pt>
                <c:pt idx="6">
                  <c:v>7.6491532755540825E-2</c:v>
                </c:pt>
                <c:pt idx="7">
                  <c:v>6.8979187752217189E-2</c:v>
                </c:pt>
                <c:pt idx="8">
                  <c:v>8.8383658803765669E-2</c:v>
                </c:pt>
                <c:pt idx="9">
                  <c:v>4.2141791821765275E-3</c:v>
                </c:pt>
                <c:pt idx="10">
                  <c:v>0.1526302766272685</c:v>
                </c:pt>
                <c:pt idx="11">
                  <c:v>4.2646570784321679E-2</c:v>
                </c:pt>
                <c:pt idx="12">
                  <c:v>4.575894167109215E-3</c:v>
                </c:pt>
                <c:pt idx="13">
                  <c:v>9.0544938272785098E-3</c:v>
                </c:pt>
                <c:pt idx="14">
                  <c:v>7.6740048146832895E-3</c:v>
                </c:pt>
                <c:pt idx="16">
                  <c:v>2.5543145846051692E-3</c:v>
                </c:pt>
                <c:pt idx="17">
                  <c:v>7.7013595733686664E-3</c:v>
                </c:pt>
                <c:pt idx="21">
                  <c:v>2.5725281713395985E-3</c:v>
                </c:pt>
                <c:pt idx="22">
                  <c:v>1.9211868265302929E-2</c:v>
                </c:pt>
                <c:pt idx="23">
                  <c:v>1.1566857709184462E-3</c:v>
                </c:pt>
                <c:pt idx="24">
                  <c:v>3.9850458811795057E-3</c:v>
                </c:pt>
                <c:pt idx="25">
                  <c:v>6.8187578885513878E-3</c:v>
                </c:pt>
                <c:pt idx="26">
                  <c:v>6.9574466105061126E-3</c:v>
                </c:pt>
                <c:pt idx="27">
                  <c:v>9.1387720346485981E-3</c:v>
                </c:pt>
              </c:numCache>
            </c:numRef>
          </c:val>
          <c:extLst>
            <c:ext xmlns:c16="http://schemas.microsoft.com/office/drawing/2014/chart" uri="{C3380CC4-5D6E-409C-BE32-E72D297353CC}">
              <c16:uniqueId val="{00000004-68C5-4255-9120-5C7BCDBCC7B3}"/>
            </c:ext>
          </c:extLst>
        </c:ser>
        <c:ser>
          <c:idx val="5"/>
          <c:order val="5"/>
          <c:tx>
            <c:strRef>
              <c:f>'pivot VM'!$AA$3:$AA$4</c:f>
              <c:strCache>
                <c:ptCount val="1"/>
                <c:pt idx="0">
                  <c:v>Fluorchinolone</c:v>
                </c:pt>
              </c:strCache>
            </c:strRef>
          </c:tx>
          <c:spPr>
            <a:solidFill>
              <a:srgbClr val="00A754"/>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VM'!$AA$5:$AA$42</c:f>
              <c:numCache>
                <c:formatCode>0.00\ %</c:formatCode>
                <c:ptCount val="28"/>
                <c:pt idx="0">
                  <c:v>3.3115041142799881E-2</c:v>
                </c:pt>
                <c:pt idx="1">
                  <c:v>4.5906244120602982E-5</c:v>
                </c:pt>
                <c:pt idx="2">
                  <c:v>1.9082259335852073E-2</c:v>
                </c:pt>
                <c:pt idx="3">
                  <c:v>0.11997215877573533</c:v>
                </c:pt>
                <c:pt idx="4">
                  <c:v>2.1731841159616013E-2</c:v>
                </c:pt>
                <c:pt idx="5">
                  <c:v>4.5295955086898883E-2</c:v>
                </c:pt>
                <c:pt idx="6">
                  <c:v>5.0802671473221071E-3</c:v>
                </c:pt>
                <c:pt idx="7">
                  <c:v>4.5881179456027481E-3</c:v>
                </c:pt>
                <c:pt idx="8">
                  <c:v>1.1417367761636689E-2</c:v>
                </c:pt>
                <c:pt idx="9">
                  <c:v>2.7396788889551261E-2</c:v>
                </c:pt>
                <c:pt idx="10">
                  <c:v>4.512707737994226E-3</c:v>
                </c:pt>
                <c:pt idx="11">
                  <c:v>1.6490867382574076E-2</c:v>
                </c:pt>
                <c:pt idx="12">
                  <c:v>1.4122567163472426E-3</c:v>
                </c:pt>
                <c:pt idx="13">
                  <c:v>1.1016432479442877E-3</c:v>
                </c:pt>
                <c:pt idx="14">
                  <c:v>1.4963411665328838E-2</c:v>
                </c:pt>
                <c:pt idx="16">
                  <c:v>5.2308231630153728E-4</c:v>
                </c:pt>
                <c:pt idx="17">
                  <c:v>5.7149138750781942E-3</c:v>
                </c:pt>
                <c:pt idx="18">
                  <c:v>1.3807320768372442E-2</c:v>
                </c:pt>
                <c:pt idx="20">
                  <c:v>8.9408163526228431E-3</c:v>
                </c:pt>
                <c:pt idx="21">
                  <c:v>2.8183462187578331E-2</c:v>
                </c:pt>
                <c:pt idx="22">
                  <c:v>2.8080882418320052E-3</c:v>
                </c:pt>
                <c:pt idx="23">
                  <c:v>2.9840744708982389E-2</c:v>
                </c:pt>
                <c:pt idx="24">
                  <c:v>1.1636165911843683E-3</c:v>
                </c:pt>
                <c:pt idx="25">
                  <c:v>1.4192587985832081E-3</c:v>
                </c:pt>
                <c:pt idx="26">
                  <c:v>2.0089351221205511E-2</c:v>
                </c:pt>
                <c:pt idx="27">
                  <c:v>7.836786795082885E-3</c:v>
                </c:pt>
              </c:numCache>
            </c:numRef>
          </c:val>
          <c:extLst>
            <c:ext xmlns:c16="http://schemas.microsoft.com/office/drawing/2014/chart" uri="{C3380CC4-5D6E-409C-BE32-E72D297353CC}">
              <c16:uniqueId val="{00000005-68C5-4255-9120-5C7BCDBCC7B3}"/>
            </c:ext>
          </c:extLst>
        </c:ser>
        <c:ser>
          <c:idx val="6"/>
          <c:order val="6"/>
          <c:tx>
            <c:strRef>
              <c:f>'pivot VM'!$AB$3:$AB$4</c:f>
              <c:strCache>
                <c:ptCount val="1"/>
                <c:pt idx="0">
                  <c:v>Folsäureantag.</c:v>
                </c:pt>
              </c:strCache>
            </c:strRef>
          </c:tx>
          <c:spPr>
            <a:solidFill>
              <a:srgbClr val="F7B2C3"/>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VM'!$AB$5:$AB$42</c:f>
              <c:numCache>
                <c:formatCode>0.00\ %</c:formatCode>
                <c:ptCount val="28"/>
                <c:pt idx="0">
                  <c:v>1.8105720100762017E-3</c:v>
                </c:pt>
                <c:pt idx="2">
                  <c:v>2.535842772594054E-2</c:v>
                </c:pt>
                <c:pt idx="3">
                  <c:v>1.1504105644181898E-4</c:v>
                </c:pt>
                <c:pt idx="4">
                  <c:v>1.958264578474072E-4</c:v>
                </c:pt>
                <c:pt idx="6">
                  <c:v>1.7978418895648583E-2</c:v>
                </c:pt>
                <c:pt idx="7">
                  <c:v>2.5620312643702448E-2</c:v>
                </c:pt>
                <c:pt idx="8">
                  <c:v>2.8642942485023679E-2</c:v>
                </c:pt>
                <c:pt idx="9">
                  <c:v>2.9285226318779993E-2</c:v>
                </c:pt>
                <c:pt idx="10">
                  <c:v>2.1795178082376521E-2</c:v>
                </c:pt>
                <c:pt idx="11">
                  <c:v>2.2116746359599225E-2</c:v>
                </c:pt>
                <c:pt idx="12">
                  <c:v>4.2943115804215037E-3</c:v>
                </c:pt>
                <c:pt idx="13">
                  <c:v>2.3713503928322202E-3</c:v>
                </c:pt>
                <c:pt idx="14">
                  <c:v>3.5910361780940726E-3</c:v>
                </c:pt>
                <c:pt idx="16">
                  <c:v>3.3018023565222938E-3</c:v>
                </c:pt>
                <c:pt idx="17">
                  <c:v>1.5938518625879892E-2</c:v>
                </c:pt>
                <c:pt idx="18">
                  <c:v>3.866049815144284E-3</c:v>
                </c:pt>
                <c:pt idx="20">
                  <c:v>2.0036600848155669E-2</c:v>
                </c:pt>
                <c:pt idx="21">
                  <c:v>2.799886165687349E-3</c:v>
                </c:pt>
                <c:pt idx="22">
                  <c:v>2.0477279182398358E-2</c:v>
                </c:pt>
                <c:pt idx="23">
                  <c:v>2.9524717849842948E-2</c:v>
                </c:pt>
                <c:pt idx="24">
                  <c:v>5.9378938439209258E-3</c:v>
                </c:pt>
                <c:pt idx="25">
                  <c:v>2.0141452161147643E-3</c:v>
                </c:pt>
                <c:pt idx="26">
                  <c:v>7.0201724320308155E-3</c:v>
                </c:pt>
                <c:pt idx="27">
                  <c:v>2.2999231407927295E-2</c:v>
                </c:pt>
              </c:numCache>
            </c:numRef>
          </c:val>
          <c:extLst>
            <c:ext xmlns:c16="http://schemas.microsoft.com/office/drawing/2014/chart" uri="{C3380CC4-5D6E-409C-BE32-E72D297353CC}">
              <c16:uniqueId val="{00000001-B20B-4312-AA4A-4185073B93C0}"/>
            </c:ext>
          </c:extLst>
        </c:ser>
        <c:ser>
          <c:idx val="7"/>
          <c:order val="7"/>
          <c:tx>
            <c:strRef>
              <c:f>'pivot VM'!$AC$3:$AC$4</c:f>
              <c:strCache>
                <c:ptCount val="1"/>
                <c:pt idx="0">
                  <c:v>Lincosamide</c:v>
                </c:pt>
              </c:strCache>
            </c:strRef>
          </c:tx>
          <c:spPr>
            <a:solidFill>
              <a:srgbClr val="FFDD00"/>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VM'!$AC$5:$AC$42</c:f>
              <c:numCache>
                <c:formatCode>0.00\ %</c:formatCode>
                <c:ptCount val="28"/>
                <c:pt idx="2">
                  <c:v>8.6053381443042434E-2</c:v>
                </c:pt>
                <c:pt idx="3">
                  <c:v>2.712046745143725E-3</c:v>
                </c:pt>
                <c:pt idx="4">
                  <c:v>5.2906815268355884E-3</c:v>
                </c:pt>
                <c:pt idx="6">
                  <c:v>3.4426232572530129E-3</c:v>
                </c:pt>
                <c:pt idx="7">
                  <c:v>2.4389553355255674E-3</c:v>
                </c:pt>
                <c:pt idx="8">
                  <c:v>2.1137281891285831E-3</c:v>
                </c:pt>
                <c:pt idx="9">
                  <c:v>3.4958717567459018E-3</c:v>
                </c:pt>
                <c:pt idx="10">
                  <c:v>2.1508921413734725E-4</c:v>
                </c:pt>
                <c:pt idx="11">
                  <c:v>3.5944692374661005E-3</c:v>
                </c:pt>
                <c:pt idx="12">
                  <c:v>8.7759278049350364E-3</c:v>
                </c:pt>
                <c:pt idx="13">
                  <c:v>2.7584605465921026E-2</c:v>
                </c:pt>
                <c:pt idx="14">
                  <c:v>4.6803900191801084E-3</c:v>
                </c:pt>
                <c:pt idx="16">
                  <c:v>1.7248688606429727E-2</c:v>
                </c:pt>
                <c:pt idx="17">
                  <c:v>1.3948779614842581E-2</c:v>
                </c:pt>
                <c:pt idx="20">
                  <c:v>0.10125527050854884</c:v>
                </c:pt>
                <c:pt idx="21">
                  <c:v>9.0143967387065153E-3</c:v>
                </c:pt>
                <c:pt idx="22">
                  <c:v>6.1740859153793014E-4</c:v>
                </c:pt>
                <c:pt idx="23">
                  <c:v>2.4799674058571712E-3</c:v>
                </c:pt>
                <c:pt idx="24">
                  <c:v>5.7644945742749533E-3</c:v>
                </c:pt>
                <c:pt idx="25">
                  <c:v>2.6427134644163217E-2</c:v>
                </c:pt>
                <c:pt idx="26">
                  <c:v>4.1697775253565867E-3</c:v>
                </c:pt>
                <c:pt idx="27">
                  <c:v>1.5672606054086213E-2</c:v>
                </c:pt>
              </c:numCache>
            </c:numRef>
          </c:val>
          <c:extLst>
            <c:ext xmlns:c16="http://schemas.microsoft.com/office/drawing/2014/chart" uri="{C3380CC4-5D6E-409C-BE32-E72D297353CC}">
              <c16:uniqueId val="{00000002-B20B-4312-AA4A-4185073B93C0}"/>
            </c:ext>
          </c:extLst>
        </c:ser>
        <c:ser>
          <c:idx val="8"/>
          <c:order val="8"/>
          <c:tx>
            <c:strRef>
              <c:f>'pivot VM'!$AD$3:$AD$4</c:f>
              <c:strCache>
                <c:ptCount val="1"/>
                <c:pt idx="0">
                  <c:v>Makrolide</c:v>
                </c:pt>
              </c:strCache>
            </c:strRef>
          </c:tx>
          <c:spPr>
            <a:solidFill>
              <a:srgbClr val="FFF5B2"/>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VM'!$AD$5:$AD$42</c:f>
              <c:numCache>
                <c:formatCode>0.00\ %</c:formatCode>
                <c:ptCount val="28"/>
                <c:pt idx="0">
                  <c:v>0.8499817946285616</c:v>
                </c:pt>
                <c:pt idx="1">
                  <c:v>0.54419672290529908</c:v>
                </c:pt>
                <c:pt idx="2">
                  <c:v>0.16703682706439221</c:v>
                </c:pt>
                <c:pt idx="3">
                  <c:v>9.2503891750197173E-2</c:v>
                </c:pt>
                <c:pt idx="4">
                  <c:v>0.35889764828751292</c:v>
                </c:pt>
                <c:pt idx="5">
                  <c:v>0.32546335715023733</c:v>
                </c:pt>
                <c:pt idx="6">
                  <c:v>1.1468509679217059E-2</c:v>
                </c:pt>
                <c:pt idx="7">
                  <c:v>2.378575943073976E-2</c:v>
                </c:pt>
                <c:pt idx="8">
                  <c:v>1.9961009319038291E-2</c:v>
                </c:pt>
                <c:pt idx="9">
                  <c:v>2.1052978470293297E-2</c:v>
                </c:pt>
                <c:pt idx="10">
                  <c:v>0.10799555777904027</c:v>
                </c:pt>
                <c:pt idx="11">
                  <c:v>2.8279712929719716E-2</c:v>
                </c:pt>
                <c:pt idx="12">
                  <c:v>6.7842654073794237E-2</c:v>
                </c:pt>
                <c:pt idx="13">
                  <c:v>0.10730825605988886</c:v>
                </c:pt>
                <c:pt idx="14">
                  <c:v>6.5671956895937827E-2</c:v>
                </c:pt>
                <c:pt idx="15">
                  <c:v>1</c:v>
                </c:pt>
                <c:pt idx="16">
                  <c:v>4.9678822828250639E-2</c:v>
                </c:pt>
                <c:pt idx="17">
                  <c:v>3.3870234707436699E-2</c:v>
                </c:pt>
                <c:pt idx="18">
                  <c:v>0.60635380205106348</c:v>
                </c:pt>
                <c:pt idx="19">
                  <c:v>0.34118015232218923</c:v>
                </c:pt>
                <c:pt idx="20">
                  <c:v>0.11620560765757258</c:v>
                </c:pt>
                <c:pt idx="21">
                  <c:v>0.24596928072021559</c:v>
                </c:pt>
                <c:pt idx="22">
                  <c:v>5.4140293922828528E-2</c:v>
                </c:pt>
                <c:pt idx="23">
                  <c:v>1.5962021035001075E-2</c:v>
                </c:pt>
                <c:pt idx="24">
                  <c:v>3.590154962443029E-2</c:v>
                </c:pt>
                <c:pt idx="25">
                  <c:v>0.14983534214177555</c:v>
                </c:pt>
                <c:pt idx="26">
                  <c:v>4.6205241679133459E-2</c:v>
                </c:pt>
                <c:pt idx="27">
                  <c:v>2.291587626208233E-2</c:v>
                </c:pt>
              </c:numCache>
            </c:numRef>
          </c:val>
          <c:extLst>
            <c:ext xmlns:c16="http://schemas.microsoft.com/office/drawing/2014/chart" uri="{C3380CC4-5D6E-409C-BE32-E72D297353CC}">
              <c16:uniqueId val="{00000003-B20B-4312-AA4A-4185073B93C0}"/>
            </c:ext>
          </c:extLst>
        </c:ser>
        <c:ser>
          <c:idx val="9"/>
          <c:order val="9"/>
          <c:tx>
            <c:strRef>
              <c:f>'pivot VM'!$AE$3:$AE$4</c:f>
              <c:strCache>
                <c:ptCount val="1"/>
                <c:pt idx="0">
                  <c:v>Penicilline</c:v>
                </c:pt>
              </c:strCache>
            </c:strRef>
          </c:tx>
          <c:spPr>
            <a:solidFill>
              <a:srgbClr val="F39200"/>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VM'!$AE$5:$AE$42</c:f>
              <c:numCache>
                <c:formatCode>0.00\ %</c:formatCode>
                <c:ptCount val="28"/>
                <c:pt idx="0">
                  <c:v>8.4312868047267175E-2</c:v>
                </c:pt>
                <c:pt idx="1">
                  <c:v>1.5165266865022887E-2</c:v>
                </c:pt>
                <c:pt idx="2">
                  <c:v>0.22722474921806107</c:v>
                </c:pt>
                <c:pt idx="3">
                  <c:v>0.23555903497352182</c:v>
                </c:pt>
                <c:pt idx="4">
                  <c:v>0.29433004099944571</c:v>
                </c:pt>
                <c:pt idx="5">
                  <c:v>0.35785498216752115</c:v>
                </c:pt>
                <c:pt idx="6">
                  <c:v>0.10445274601007026</c:v>
                </c:pt>
                <c:pt idx="7">
                  <c:v>0.18692744503643868</c:v>
                </c:pt>
                <c:pt idx="8">
                  <c:v>0.34495173620325614</c:v>
                </c:pt>
                <c:pt idx="9">
                  <c:v>0.6092145127593428</c:v>
                </c:pt>
                <c:pt idx="10">
                  <c:v>0.30547939084304665</c:v>
                </c:pt>
                <c:pt idx="11">
                  <c:v>0.51899305003300467</c:v>
                </c:pt>
                <c:pt idx="12">
                  <c:v>0.57792777545173235</c:v>
                </c:pt>
                <c:pt idx="13">
                  <c:v>0.50022245543469757</c:v>
                </c:pt>
                <c:pt idx="14">
                  <c:v>0.56111033858474446</c:v>
                </c:pt>
                <c:pt idx="16">
                  <c:v>0.49238824204614451</c:v>
                </c:pt>
                <c:pt idx="17">
                  <c:v>0.31960732604779085</c:v>
                </c:pt>
                <c:pt idx="18">
                  <c:v>0.30132717887046001</c:v>
                </c:pt>
                <c:pt idx="19">
                  <c:v>5.4788414537802317E-2</c:v>
                </c:pt>
                <c:pt idx="20">
                  <c:v>0.16606092848551771</c:v>
                </c:pt>
                <c:pt idx="21">
                  <c:v>0.38787540816246002</c:v>
                </c:pt>
                <c:pt idx="22">
                  <c:v>0.26484995863408889</c:v>
                </c:pt>
                <c:pt idx="23">
                  <c:v>0.60937011569927324</c:v>
                </c:pt>
                <c:pt idx="24">
                  <c:v>0.65490336645185643</c:v>
                </c:pt>
                <c:pt idx="25">
                  <c:v>0.47748472483555326</c:v>
                </c:pt>
                <c:pt idx="26">
                  <c:v>0.66003748245675542</c:v>
                </c:pt>
                <c:pt idx="27">
                  <c:v>0.33892054277229483</c:v>
                </c:pt>
              </c:numCache>
            </c:numRef>
          </c:val>
          <c:extLst>
            <c:ext xmlns:c16="http://schemas.microsoft.com/office/drawing/2014/chart" uri="{C3380CC4-5D6E-409C-BE32-E72D297353CC}">
              <c16:uniqueId val="{00000004-B20B-4312-AA4A-4185073B93C0}"/>
            </c:ext>
          </c:extLst>
        </c:ser>
        <c:ser>
          <c:idx val="10"/>
          <c:order val="10"/>
          <c:tx>
            <c:strRef>
              <c:f>'pivot VM'!$AF$3:$AF$4</c:f>
              <c:strCache>
                <c:ptCount val="1"/>
                <c:pt idx="0">
                  <c:v>Pleuromutiline</c:v>
                </c:pt>
              </c:strCache>
            </c:strRef>
          </c:tx>
          <c:spPr>
            <a:solidFill>
              <a:srgbClr val="FBDEB2"/>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VM'!$AF$5:$AF$42</c:f>
              <c:numCache>
                <c:formatCode>0.00\ %</c:formatCode>
                <c:ptCount val="28"/>
                <c:pt idx="1">
                  <c:v>7.1417511326794924E-3</c:v>
                </c:pt>
                <c:pt idx="3">
                  <c:v>4.639431529907908E-4</c:v>
                </c:pt>
                <c:pt idx="4">
                  <c:v>5.2027724082811836E-3</c:v>
                </c:pt>
                <c:pt idx="12">
                  <c:v>1.2683476590230299E-2</c:v>
                </c:pt>
                <c:pt idx="13">
                  <c:v>3.23941949941823E-2</c:v>
                </c:pt>
                <c:pt idx="14">
                  <c:v>1.4927819164009279E-3</c:v>
                </c:pt>
                <c:pt idx="16">
                  <c:v>2.6453303033705446E-2</c:v>
                </c:pt>
                <c:pt idx="17">
                  <c:v>2.9484005729308355E-3</c:v>
                </c:pt>
                <c:pt idx="19">
                  <c:v>9.561536245815027E-3</c:v>
                </c:pt>
                <c:pt idx="21">
                  <c:v>3.1817724736487314E-2</c:v>
                </c:pt>
                <c:pt idx="24">
                  <c:v>9.2502215709530933E-3</c:v>
                </c:pt>
                <c:pt idx="25">
                  <c:v>3.8154156722784181E-2</c:v>
                </c:pt>
                <c:pt idx="26">
                  <c:v>6.7031967217023565E-4</c:v>
                </c:pt>
                <c:pt idx="27">
                  <c:v>3.8305511632882525E-3</c:v>
                </c:pt>
              </c:numCache>
            </c:numRef>
          </c:val>
          <c:extLst>
            <c:ext xmlns:c16="http://schemas.microsoft.com/office/drawing/2014/chart" uri="{C3380CC4-5D6E-409C-BE32-E72D297353CC}">
              <c16:uniqueId val="{00000005-B20B-4312-AA4A-4185073B93C0}"/>
            </c:ext>
          </c:extLst>
        </c:ser>
        <c:ser>
          <c:idx val="11"/>
          <c:order val="11"/>
          <c:tx>
            <c:strRef>
              <c:f>'pivot VM'!$AG$3:$AG$4</c:f>
              <c:strCache>
                <c:ptCount val="1"/>
                <c:pt idx="0">
                  <c:v>Polypeptid-AB</c:v>
                </c:pt>
              </c:strCache>
            </c:strRef>
          </c:tx>
          <c:spPr>
            <a:solidFill>
              <a:srgbClr val="E40038"/>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VM'!$AG$5:$AG$42</c:f>
              <c:numCache>
                <c:formatCode>0.00\ %</c:formatCode>
                <c:ptCount val="28"/>
                <c:pt idx="1">
                  <c:v>0.26214258692025794</c:v>
                </c:pt>
                <c:pt idx="2">
                  <c:v>0.13185336117348911</c:v>
                </c:pt>
                <c:pt idx="3">
                  <c:v>9.2630185801304388E-2</c:v>
                </c:pt>
                <c:pt idx="4">
                  <c:v>5.5726775719166816E-2</c:v>
                </c:pt>
                <c:pt idx="5">
                  <c:v>6.7072901187897785E-2</c:v>
                </c:pt>
                <c:pt idx="6">
                  <c:v>7.3921707853466774E-3</c:v>
                </c:pt>
                <c:pt idx="7">
                  <c:v>1.0107335860534399E-3</c:v>
                </c:pt>
                <c:pt idx="8">
                  <c:v>1.5761564214228086E-5</c:v>
                </c:pt>
                <c:pt idx="9">
                  <c:v>8.9850731628858681E-6</c:v>
                </c:pt>
                <c:pt idx="10">
                  <c:v>5.6780546595127197E-3</c:v>
                </c:pt>
                <c:pt idx="11">
                  <c:v>1.815064489435892E-5</c:v>
                </c:pt>
                <c:pt idx="12">
                  <c:v>5.4811916932325302E-2</c:v>
                </c:pt>
                <c:pt idx="13">
                  <c:v>4.2640174593489817E-3</c:v>
                </c:pt>
                <c:pt idx="14">
                  <c:v>1.3830458590797221E-2</c:v>
                </c:pt>
                <c:pt idx="16">
                  <c:v>6.2322704484604899E-3</c:v>
                </c:pt>
                <c:pt idx="17">
                  <c:v>3.9925521001347459E-3</c:v>
                </c:pt>
                <c:pt idx="19">
                  <c:v>0.29844754654286193</c:v>
                </c:pt>
                <c:pt idx="20">
                  <c:v>0.24215516352660763</c:v>
                </c:pt>
                <c:pt idx="21">
                  <c:v>4.249923983673555E-2</c:v>
                </c:pt>
                <c:pt idx="22">
                  <c:v>8.2485329292537619E-4</c:v>
                </c:pt>
                <c:pt idx="23">
                  <c:v>4.348973466111159E-6</c:v>
                </c:pt>
                <c:pt idx="24">
                  <c:v>3.7403370381442765E-2</c:v>
                </c:pt>
                <c:pt idx="25">
                  <c:v>5.9251425232750097E-3</c:v>
                </c:pt>
                <c:pt idx="26">
                  <c:v>1.375756527500727E-2</c:v>
                </c:pt>
                <c:pt idx="27">
                  <c:v>1.1773928830411653E-3</c:v>
                </c:pt>
              </c:numCache>
            </c:numRef>
          </c:val>
          <c:extLst>
            <c:ext xmlns:c16="http://schemas.microsoft.com/office/drawing/2014/chart" uri="{C3380CC4-5D6E-409C-BE32-E72D297353CC}">
              <c16:uniqueId val="{00000006-B20B-4312-AA4A-4185073B93C0}"/>
            </c:ext>
          </c:extLst>
        </c:ser>
        <c:ser>
          <c:idx val="12"/>
          <c:order val="12"/>
          <c:tx>
            <c:strRef>
              <c:f>'pivot VM'!$AH$3:$AH$4</c:f>
              <c:strCache>
                <c:ptCount val="1"/>
                <c:pt idx="0">
                  <c:v>Sulfonamide</c:v>
                </c:pt>
              </c:strCache>
            </c:strRef>
          </c:tx>
          <c:spPr>
            <a:solidFill>
              <a:srgbClr val="EF6688"/>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VM'!$AH$5:$AH$42</c:f>
              <c:numCache>
                <c:formatCode>0.00\ %</c:formatCode>
                <c:ptCount val="28"/>
                <c:pt idx="0">
                  <c:v>9.0528600503810095E-3</c:v>
                </c:pt>
                <c:pt idx="2">
                  <c:v>0.12679213862970271</c:v>
                </c:pt>
                <c:pt idx="3">
                  <c:v>5.8211821974338328E-4</c:v>
                </c:pt>
                <c:pt idx="4">
                  <c:v>0.12029624632045878</c:v>
                </c:pt>
                <c:pt idx="6">
                  <c:v>0.21918423567968129</c:v>
                </c:pt>
                <c:pt idx="7">
                  <c:v>0.31874397173266217</c:v>
                </c:pt>
                <c:pt idx="8">
                  <c:v>0.22008502022229967</c:v>
                </c:pt>
                <c:pt idx="9">
                  <c:v>0.14646860497925449</c:v>
                </c:pt>
                <c:pt idx="10">
                  <c:v>0.10897623176715213</c:v>
                </c:pt>
                <c:pt idx="11">
                  <c:v>0.18456332424696492</c:v>
                </c:pt>
                <c:pt idx="12">
                  <c:v>2.1471669673950575E-2</c:v>
                </c:pt>
                <c:pt idx="13">
                  <c:v>1.2922082385689034E-2</c:v>
                </c:pt>
                <c:pt idx="14">
                  <c:v>1.79553320242231E-2</c:v>
                </c:pt>
                <c:pt idx="16">
                  <c:v>1.6507572595008343E-2</c:v>
                </c:pt>
                <c:pt idx="17">
                  <c:v>7.9693126074150689E-2</c:v>
                </c:pt>
                <c:pt idx="18">
                  <c:v>1.9330249075721419E-2</c:v>
                </c:pt>
                <c:pt idx="20">
                  <c:v>0.10018300424077835</c:v>
                </c:pt>
                <c:pt idx="21">
                  <c:v>6.5118675888079139E-2</c:v>
                </c:pt>
                <c:pt idx="22">
                  <c:v>0.29368251237644338</c:v>
                </c:pt>
                <c:pt idx="23">
                  <c:v>0.14841196370174642</c:v>
                </c:pt>
                <c:pt idx="24">
                  <c:v>2.9689654613492746E-2</c:v>
                </c:pt>
                <c:pt idx="25">
                  <c:v>1.0662877958075124E-2</c:v>
                </c:pt>
                <c:pt idx="26">
                  <c:v>3.5103081721125182E-2</c:v>
                </c:pt>
                <c:pt idx="27">
                  <c:v>0.11499710012617642</c:v>
                </c:pt>
              </c:numCache>
            </c:numRef>
          </c:val>
          <c:extLst>
            <c:ext xmlns:c16="http://schemas.microsoft.com/office/drawing/2014/chart" uri="{C3380CC4-5D6E-409C-BE32-E72D297353CC}">
              <c16:uniqueId val="{00000007-B20B-4312-AA4A-4185073B93C0}"/>
            </c:ext>
          </c:extLst>
        </c:ser>
        <c:ser>
          <c:idx val="13"/>
          <c:order val="13"/>
          <c:tx>
            <c:strRef>
              <c:f>'pivot VM'!$AI$3:$AI$4</c:f>
              <c:strCache>
                <c:ptCount val="1"/>
                <c:pt idx="0">
                  <c:v>Tetrazykline</c:v>
                </c:pt>
              </c:strCache>
            </c:strRef>
          </c:tx>
          <c:spPr>
            <a:solidFill>
              <a:srgbClr val="AFCA00"/>
            </a:solidFill>
            <a:ln>
              <a:noFill/>
            </a:ln>
            <a:effectLst/>
          </c:spPr>
          <c:invertIfNegative val="0"/>
          <c:cat>
            <c:multiLvlStrRef>
              <c:f>'pivot VM'!$U$5:$U$42</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VM'!$AI$5:$AI$42</c:f>
              <c:numCache>
                <c:formatCode>0.00\ %</c:formatCode>
                <c:ptCount val="28"/>
                <c:pt idx="1">
                  <c:v>1.7758464868926364E-3</c:v>
                </c:pt>
                <c:pt idx="2">
                  <c:v>3.116007414052684E-2</c:v>
                </c:pt>
                <c:pt idx="3">
                  <c:v>0.33451307791154788</c:v>
                </c:pt>
                <c:pt idx="4">
                  <c:v>0.1185879180903411</c:v>
                </c:pt>
                <c:pt idx="6">
                  <c:v>0.14693064968755568</c:v>
                </c:pt>
                <c:pt idx="7">
                  <c:v>0.28550586432028513</c:v>
                </c:pt>
                <c:pt idx="8">
                  <c:v>0.26441199844636437</c:v>
                </c:pt>
                <c:pt idx="9">
                  <c:v>8.4363077655669888E-2</c:v>
                </c:pt>
                <c:pt idx="10">
                  <c:v>0.29055143768362918</c:v>
                </c:pt>
                <c:pt idx="11">
                  <c:v>0.13016856771231519</c:v>
                </c:pt>
                <c:pt idx="12">
                  <c:v>0.20766640626961241</c:v>
                </c:pt>
                <c:pt idx="13">
                  <c:v>0.28434483651786019</c:v>
                </c:pt>
                <c:pt idx="14">
                  <c:v>5.4552754841812753E-2</c:v>
                </c:pt>
                <c:pt idx="16">
                  <c:v>0.38019688720022471</c:v>
                </c:pt>
                <c:pt idx="17">
                  <c:v>0.51085489177046495</c:v>
                </c:pt>
                <c:pt idx="20">
                  <c:v>1.4790244827451662E-2</c:v>
                </c:pt>
                <c:pt idx="21">
                  <c:v>0.13201030123995269</c:v>
                </c:pt>
                <c:pt idx="22">
                  <c:v>0.32486310027192761</c:v>
                </c:pt>
                <c:pt idx="23">
                  <c:v>8.2664597662763628E-2</c:v>
                </c:pt>
                <c:pt idx="24">
                  <c:v>0.16077457422692076</c:v>
                </c:pt>
                <c:pt idx="25">
                  <c:v>0.26945434048071332</c:v>
                </c:pt>
                <c:pt idx="26">
                  <c:v>2.8511351038322502E-2</c:v>
                </c:pt>
                <c:pt idx="27">
                  <c:v>0.45591592634649902</c:v>
                </c:pt>
              </c:numCache>
            </c:numRef>
          </c:val>
          <c:extLst>
            <c:ext xmlns:c16="http://schemas.microsoft.com/office/drawing/2014/chart" uri="{C3380CC4-5D6E-409C-BE32-E72D297353CC}">
              <c16:uniqueId val="{00000008-B20B-4312-AA4A-4185073B93C0}"/>
            </c:ext>
          </c:extLst>
        </c:ser>
        <c:dLbls>
          <c:showLegendKey val="0"/>
          <c:showVal val="0"/>
          <c:showCatName val="0"/>
          <c:showSerName val="0"/>
          <c:showPercent val="0"/>
          <c:showBubbleSize val="0"/>
        </c:dLbls>
        <c:gapWidth val="219"/>
        <c:overlap val="100"/>
        <c:axId val="1290358015"/>
        <c:axId val="1290341791"/>
      </c:barChart>
      <c:catAx>
        <c:axId val="12903580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0341791"/>
        <c:crosses val="autoZero"/>
        <c:auto val="1"/>
        <c:lblAlgn val="ctr"/>
        <c:lblOffset val="100"/>
        <c:noMultiLvlLbl val="0"/>
      </c:catAx>
      <c:valAx>
        <c:axId val="1290341791"/>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Verbrauchsmengenanteil</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03580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pTHE!PT pTHE Anteile</c:name>
    <c:fmtId val="14"/>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rgbClr val="0038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rgbClr val="B2C3D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rgbClr val="00AE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rgbClr val="66CED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rgbClr val="84909A"/>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rgbClr val="00A75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rgbClr val="F7B2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rgbClr val="FFDD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rgbClr val="FFF5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rgbClr val="F392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rgbClr val="FBDE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rgbClr val="E4003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EF668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rgbClr val="AFCA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pTHE'!$B$28:$B$29</c:f>
              <c:strCache>
                <c:ptCount val="1"/>
                <c:pt idx="0">
                  <c:v>Aminoglykoside</c:v>
                </c:pt>
              </c:strCache>
            </c:strRef>
          </c:tx>
          <c:spPr>
            <a:solidFill>
              <a:srgbClr val="003869"/>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pTHE'!$B$30:$B$41</c:f>
              <c:numCache>
                <c:formatCode>0.00\ %</c:formatCode>
                <c:ptCount val="12"/>
                <c:pt idx="0">
                  <c:v>3.9965514514409564E-2</c:v>
                </c:pt>
                <c:pt idx="1">
                  <c:v>3.5511208362006955E-2</c:v>
                </c:pt>
                <c:pt idx="2">
                  <c:v>3.032979717139065E-2</c:v>
                </c:pt>
                <c:pt idx="3">
                  <c:v>3.2384120611658192E-2</c:v>
                </c:pt>
                <c:pt idx="4">
                  <c:v>3.4917160734885724E-2</c:v>
                </c:pt>
                <c:pt idx="5">
                  <c:v>3.8238117997722233E-2</c:v>
                </c:pt>
                <c:pt idx="6">
                  <c:v>3.952148586015658E-2</c:v>
                </c:pt>
                <c:pt idx="7">
                  <c:v>4.6020289409673384E-2</c:v>
                </c:pt>
                <c:pt idx="8">
                  <c:v>4.7914083799284433E-2</c:v>
                </c:pt>
                <c:pt idx="9">
                  <c:v>7.925854803041199E-2</c:v>
                </c:pt>
                <c:pt idx="10">
                  <c:v>8.7360816221920254E-2</c:v>
                </c:pt>
                <c:pt idx="11">
                  <c:v>0.11365595508451623</c:v>
                </c:pt>
              </c:numCache>
            </c:numRef>
          </c:val>
          <c:extLst>
            <c:ext xmlns:c16="http://schemas.microsoft.com/office/drawing/2014/chart" uri="{C3380CC4-5D6E-409C-BE32-E72D297353CC}">
              <c16:uniqueId val="{00000072-E04B-452A-ABC6-2FC40858202C}"/>
            </c:ext>
          </c:extLst>
        </c:ser>
        <c:ser>
          <c:idx val="1"/>
          <c:order val="1"/>
          <c:tx>
            <c:strRef>
              <c:f>'pivot pTHE'!$C$28:$C$29</c:f>
              <c:strCache>
                <c:ptCount val="1"/>
                <c:pt idx="0">
                  <c:v>Ceph. 1. Gen.</c:v>
                </c:pt>
              </c:strCache>
            </c:strRef>
          </c:tx>
          <c:spPr>
            <a:solidFill>
              <a:srgbClr val="B2C3D2"/>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pTHE'!$C$30:$C$41</c:f>
              <c:numCache>
                <c:formatCode>0.00\ %</c:formatCode>
                <c:ptCount val="12"/>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5-4E06-40E8-BE5B-C60CC9C456AD}"/>
            </c:ext>
          </c:extLst>
        </c:ser>
        <c:ser>
          <c:idx val="2"/>
          <c:order val="2"/>
          <c:tx>
            <c:strRef>
              <c:f>'pivot pTHE'!$D$28:$D$29</c:f>
              <c:strCache>
                <c:ptCount val="1"/>
                <c:pt idx="0">
                  <c:v>Ceph. 3. Gen.</c:v>
                </c:pt>
              </c:strCache>
            </c:strRef>
          </c:tx>
          <c:spPr>
            <a:solidFill>
              <a:srgbClr val="00AEC3"/>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pTHE'!$D$30:$D$41</c:f>
              <c:numCache>
                <c:formatCode>0.00\ %</c:formatCode>
                <c:ptCount val="12"/>
                <c:pt idx="0">
                  <c:v>2.4634324559493713E-3</c:v>
                </c:pt>
                <c:pt idx="1">
                  <c:v>2.0034679156565554E-3</c:v>
                </c:pt>
                <c:pt idx="2">
                  <c:v>1.7833283961955929E-3</c:v>
                </c:pt>
                <c:pt idx="3">
                  <c:v>1.6591575197624781E-3</c:v>
                </c:pt>
                <c:pt idx="4">
                  <c:v>1.0487489689640307E-3</c:v>
                </c:pt>
                <c:pt idx="5">
                  <c:v>9.7193335926085719E-4</c:v>
                </c:pt>
                <c:pt idx="6">
                  <c:v>1.2246234642194235E-3</c:v>
                </c:pt>
                <c:pt idx="7">
                  <c:v>1.3262172701269694E-3</c:v>
                </c:pt>
                <c:pt idx="8">
                  <c:v>1.1638465129561219E-3</c:v>
                </c:pt>
                <c:pt idx="9">
                  <c:v>8.3841522175182243E-4</c:v>
                </c:pt>
                <c:pt idx="10">
                  <c:v>8.8302868572670936E-4</c:v>
                </c:pt>
                <c:pt idx="11">
                  <c:v>7.3928180332901404E-4</c:v>
                </c:pt>
              </c:numCache>
            </c:numRef>
          </c:val>
          <c:extLst>
            <c:ext xmlns:c16="http://schemas.microsoft.com/office/drawing/2014/chart" uri="{C3380CC4-5D6E-409C-BE32-E72D297353CC}">
              <c16:uniqueId val="{00000016-4E06-40E8-BE5B-C60CC9C456AD}"/>
            </c:ext>
          </c:extLst>
        </c:ser>
        <c:ser>
          <c:idx val="3"/>
          <c:order val="3"/>
          <c:tx>
            <c:strRef>
              <c:f>'pivot pTHE'!$E$28:$E$29</c:f>
              <c:strCache>
                <c:ptCount val="1"/>
                <c:pt idx="0">
                  <c:v>Ceph. 4. Gen.</c:v>
                </c:pt>
              </c:strCache>
            </c:strRef>
          </c:tx>
          <c:spPr>
            <a:solidFill>
              <a:srgbClr val="66CEDB"/>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pTHE'!$E$30:$E$41</c:f>
              <c:numCache>
                <c:formatCode>0.00\ %</c:formatCode>
                <c:ptCount val="12"/>
                <c:pt idx="0">
                  <c:v>1.0565636458675898E-3</c:v>
                </c:pt>
                <c:pt idx="1">
                  <c:v>1.3493281183539604E-3</c:v>
                </c:pt>
                <c:pt idx="2">
                  <c:v>1.4856415356540636E-3</c:v>
                </c:pt>
                <c:pt idx="3">
                  <c:v>1.8032488003741271E-3</c:v>
                </c:pt>
                <c:pt idx="4">
                  <c:v>1.2638400287317472E-3</c:v>
                </c:pt>
                <c:pt idx="5">
                  <c:v>6.2538391123205582E-4</c:v>
                </c:pt>
                <c:pt idx="6">
                  <c:v>5.2966841890146675E-4</c:v>
                </c:pt>
                <c:pt idx="7">
                  <c:v>4.3389471196794048E-4</c:v>
                </c:pt>
                <c:pt idx="8">
                  <c:v>5.3590637969361807E-4</c:v>
                </c:pt>
                <c:pt idx="9">
                  <c:v>5.402090806430602E-4</c:v>
                </c:pt>
                <c:pt idx="10">
                  <c:v>4.4608977476899385E-4</c:v>
                </c:pt>
                <c:pt idx="11">
                  <c:v>3.3197379876093776E-4</c:v>
                </c:pt>
              </c:numCache>
            </c:numRef>
          </c:val>
          <c:extLst>
            <c:ext xmlns:c16="http://schemas.microsoft.com/office/drawing/2014/chart" uri="{C3380CC4-5D6E-409C-BE32-E72D297353CC}">
              <c16:uniqueId val="{00000017-4E06-40E8-BE5B-C60CC9C456AD}"/>
            </c:ext>
          </c:extLst>
        </c:ser>
        <c:ser>
          <c:idx val="4"/>
          <c:order val="4"/>
          <c:tx>
            <c:strRef>
              <c:f>'pivot pTHE'!$F$28:$F$29</c:f>
              <c:strCache>
                <c:ptCount val="1"/>
                <c:pt idx="0">
                  <c:v>Fenicole</c:v>
                </c:pt>
              </c:strCache>
            </c:strRef>
          </c:tx>
          <c:spPr>
            <a:solidFill>
              <a:srgbClr val="84909A"/>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pTHE'!$F$30:$F$41</c:f>
              <c:numCache>
                <c:formatCode>0.00\ %</c:formatCode>
                <c:ptCount val="12"/>
                <c:pt idx="0">
                  <c:v>4.5611549681965503E-3</c:v>
                </c:pt>
                <c:pt idx="1">
                  <c:v>5.2554700103575498E-3</c:v>
                </c:pt>
                <c:pt idx="2">
                  <c:v>8.7715328503118837E-3</c:v>
                </c:pt>
                <c:pt idx="3">
                  <c:v>1.1146080359259462E-2</c:v>
                </c:pt>
                <c:pt idx="4">
                  <c:v>1.5868448713503402E-2</c:v>
                </c:pt>
                <c:pt idx="5">
                  <c:v>9.5913253906401465E-3</c:v>
                </c:pt>
                <c:pt idx="6">
                  <c:v>8.3977344544062128E-3</c:v>
                </c:pt>
                <c:pt idx="7">
                  <c:v>9.4131290066595853E-3</c:v>
                </c:pt>
                <c:pt idx="8">
                  <c:v>8.8346580098303176E-3</c:v>
                </c:pt>
                <c:pt idx="9">
                  <c:v>9.3776228713539408E-3</c:v>
                </c:pt>
                <c:pt idx="10">
                  <c:v>1.2524007516716559E-2</c:v>
                </c:pt>
                <c:pt idx="11">
                  <c:v>1.0450016142473475E-2</c:v>
                </c:pt>
              </c:numCache>
            </c:numRef>
          </c:val>
          <c:extLst>
            <c:ext xmlns:c16="http://schemas.microsoft.com/office/drawing/2014/chart" uri="{C3380CC4-5D6E-409C-BE32-E72D297353CC}">
              <c16:uniqueId val="{00000001-3597-4F2F-8B3D-977656975AC7}"/>
            </c:ext>
          </c:extLst>
        </c:ser>
        <c:ser>
          <c:idx val="5"/>
          <c:order val="5"/>
          <c:tx>
            <c:strRef>
              <c:f>'pivot pTHE'!$G$28:$G$29</c:f>
              <c:strCache>
                <c:ptCount val="1"/>
                <c:pt idx="0">
                  <c:v>Fluorchinolone</c:v>
                </c:pt>
              </c:strCache>
            </c:strRef>
          </c:tx>
          <c:spPr>
            <a:solidFill>
              <a:srgbClr val="00A754"/>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pTHE'!$G$30:$G$41</c:f>
              <c:numCache>
                <c:formatCode>0.00\ %</c:formatCode>
                <c:ptCount val="12"/>
                <c:pt idx="0">
                  <c:v>8.2242615512332154E-3</c:v>
                </c:pt>
                <c:pt idx="1">
                  <c:v>9.4841252765116464E-3</c:v>
                </c:pt>
                <c:pt idx="2">
                  <c:v>1.2277167007841079E-2</c:v>
                </c:pt>
                <c:pt idx="3">
                  <c:v>1.4893588381459417E-2</c:v>
                </c:pt>
                <c:pt idx="4">
                  <c:v>1.2389987153415988E-2</c:v>
                </c:pt>
                <c:pt idx="5">
                  <c:v>1.0723048086361483E-2</c:v>
                </c:pt>
                <c:pt idx="6">
                  <c:v>8.8970852195731625E-3</c:v>
                </c:pt>
                <c:pt idx="7">
                  <c:v>1.0676671154715664E-2</c:v>
                </c:pt>
                <c:pt idx="8">
                  <c:v>1.2911823384436154E-2</c:v>
                </c:pt>
                <c:pt idx="9">
                  <c:v>1.5348243090572245E-2</c:v>
                </c:pt>
                <c:pt idx="10">
                  <c:v>1.5940122301828938E-2</c:v>
                </c:pt>
                <c:pt idx="11">
                  <c:v>1.5498132628123301E-2</c:v>
                </c:pt>
              </c:numCache>
            </c:numRef>
          </c:val>
          <c:extLst>
            <c:ext xmlns:c16="http://schemas.microsoft.com/office/drawing/2014/chart" uri="{C3380CC4-5D6E-409C-BE32-E72D297353CC}">
              <c16:uniqueId val="{00000002-3597-4F2F-8B3D-977656975AC7}"/>
            </c:ext>
          </c:extLst>
        </c:ser>
        <c:ser>
          <c:idx val="6"/>
          <c:order val="6"/>
          <c:tx>
            <c:strRef>
              <c:f>'pivot pTHE'!$H$28:$H$29</c:f>
              <c:strCache>
                <c:ptCount val="1"/>
                <c:pt idx="0">
                  <c:v>Folsäureantag.</c:v>
                </c:pt>
              </c:strCache>
            </c:strRef>
          </c:tx>
          <c:spPr>
            <a:solidFill>
              <a:srgbClr val="F7B2C3"/>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pTHE'!$H$30:$H$41</c:f>
              <c:numCache>
                <c:formatCode>0.00\ %</c:formatCode>
                <c:ptCount val="12"/>
                <c:pt idx="0">
                  <c:v>2.0185648015531341E-2</c:v>
                </c:pt>
                <c:pt idx="1">
                  <c:v>1.556469455512176E-2</c:v>
                </c:pt>
                <c:pt idx="2">
                  <c:v>1.633204244293671E-2</c:v>
                </c:pt>
                <c:pt idx="3">
                  <c:v>1.1716208658419455E-2</c:v>
                </c:pt>
                <c:pt idx="4">
                  <c:v>7.9611112359479607E-3</c:v>
                </c:pt>
                <c:pt idx="5">
                  <c:v>1.2907692926957894E-2</c:v>
                </c:pt>
                <c:pt idx="6">
                  <c:v>9.9641096063271574E-3</c:v>
                </c:pt>
                <c:pt idx="7">
                  <c:v>9.9582580651492534E-3</c:v>
                </c:pt>
                <c:pt idx="8">
                  <c:v>1.2436788051866992E-2</c:v>
                </c:pt>
                <c:pt idx="9">
                  <c:v>1.5941481975227347E-2</c:v>
                </c:pt>
                <c:pt idx="10">
                  <c:v>1.2872588962508176E-2</c:v>
                </c:pt>
                <c:pt idx="11">
                  <c:v>1.4427844239174108E-2</c:v>
                </c:pt>
              </c:numCache>
            </c:numRef>
          </c:val>
          <c:extLst>
            <c:ext xmlns:c16="http://schemas.microsoft.com/office/drawing/2014/chart" uri="{C3380CC4-5D6E-409C-BE32-E72D297353CC}">
              <c16:uniqueId val="{00000003-3597-4F2F-8B3D-977656975AC7}"/>
            </c:ext>
          </c:extLst>
        </c:ser>
        <c:ser>
          <c:idx val="7"/>
          <c:order val="7"/>
          <c:tx>
            <c:strRef>
              <c:f>'pivot pTHE'!$I$28:$I$29</c:f>
              <c:strCache>
                <c:ptCount val="1"/>
                <c:pt idx="0">
                  <c:v>Lincosamide</c:v>
                </c:pt>
              </c:strCache>
            </c:strRef>
          </c:tx>
          <c:spPr>
            <a:solidFill>
              <a:srgbClr val="FFDD00"/>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pTHE'!$I$30:$I$41</c:f>
              <c:numCache>
                <c:formatCode>0.00\ %</c:formatCode>
                <c:ptCount val="12"/>
                <c:pt idx="0">
                  <c:v>2.0045467314356673E-2</c:v>
                </c:pt>
                <c:pt idx="1">
                  <c:v>1.4261567648526595E-2</c:v>
                </c:pt>
                <c:pt idx="2">
                  <c:v>1.1868074063350871E-2</c:v>
                </c:pt>
                <c:pt idx="3">
                  <c:v>8.3377972812279065E-3</c:v>
                </c:pt>
                <c:pt idx="4">
                  <c:v>7.1790060779394387E-3</c:v>
                </c:pt>
                <c:pt idx="5">
                  <c:v>1.1943345295079446E-2</c:v>
                </c:pt>
                <c:pt idx="6">
                  <c:v>1.0833503721021549E-2</c:v>
                </c:pt>
                <c:pt idx="7">
                  <c:v>1.6058853815788036E-2</c:v>
                </c:pt>
                <c:pt idx="8">
                  <c:v>1.9429951812809154E-2</c:v>
                </c:pt>
                <c:pt idx="9">
                  <c:v>2.2867976155126576E-2</c:v>
                </c:pt>
                <c:pt idx="10">
                  <c:v>1.9860086496908212E-2</c:v>
                </c:pt>
                <c:pt idx="11">
                  <c:v>2.6177090118209879E-2</c:v>
                </c:pt>
              </c:numCache>
            </c:numRef>
          </c:val>
          <c:extLst>
            <c:ext xmlns:c16="http://schemas.microsoft.com/office/drawing/2014/chart" uri="{C3380CC4-5D6E-409C-BE32-E72D297353CC}">
              <c16:uniqueId val="{00000004-3597-4F2F-8B3D-977656975AC7}"/>
            </c:ext>
          </c:extLst>
        </c:ser>
        <c:ser>
          <c:idx val="8"/>
          <c:order val="8"/>
          <c:tx>
            <c:strRef>
              <c:f>'pivot pTHE'!$J$28:$J$29</c:f>
              <c:strCache>
                <c:ptCount val="1"/>
                <c:pt idx="0">
                  <c:v>Makrolide</c:v>
                </c:pt>
              </c:strCache>
            </c:strRef>
          </c:tx>
          <c:spPr>
            <a:solidFill>
              <a:srgbClr val="FFF5B2"/>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pTHE'!$J$30:$J$41</c:f>
              <c:numCache>
                <c:formatCode>0.00\ %</c:formatCode>
                <c:ptCount val="12"/>
                <c:pt idx="0">
                  <c:v>5.4800492668940437E-2</c:v>
                </c:pt>
                <c:pt idx="1">
                  <c:v>5.7482965331726886E-2</c:v>
                </c:pt>
                <c:pt idx="2">
                  <c:v>5.540248997569891E-2</c:v>
                </c:pt>
                <c:pt idx="3">
                  <c:v>6.9107895781861869E-2</c:v>
                </c:pt>
                <c:pt idx="4">
                  <c:v>7.6112850561362175E-2</c:v>
                </c:pt>
                <c:pt idx="5">
                  <c:v>7.7150116310506778E-2</c:v>
                </c:pt>
                <c:pt idx="6">
                  <c:v>8.594642349295846E-2</c:v>
                </c:pt>
                <c:pt idx="7">
                  <c:v>7.8677411980166617E-2</c:v>
                </c:pt>
                <c:pt idx="8">
                  <c:v>8.8047146773418017E-2</c:v>
                </c:pt>
                <c:pt idx="9">
                  <c:v>8.6163043572971706E-2</c:v>
                </c:pt>
                <c:pt idx="10">
                  <c:v>9.1021090533483617E-2</c:v>
                </c:pt>
                <c:pt idx="11">
                  <c:v>8.3957746925891349E-2</c:v>
                </c:pt>
              </c:numCache>
            </c:numRef>
          </c:val>
          <c:extLst>
            <c:ext xmlns:c16="http://schemas.microsoft.com/office/drawing/2014/chart" uri="{C3380CC4-5D6E-409C-BE32-E72D297353CC}">
              <c16:uniqueId val="{00000005-3597-4F2F-8B3D-977656975AC7}"/>
            </c:ext>
          </c:extLst>
        </c:ser>
        <c:ser>
          <c:idx val="9"/>
          <c:order val="9"/>
          <c:tx>
            <c:strRef>
              <c:f>'pivot pTHE'!$K$28:$K$29</c:f>
              <c:strCache>
                <c:ptCount val="1"/>
                <c:pt idx="0">
                  <c:v>Penicilline</c:v>
                </c:pt>
              </c:strCache>
            </c:strRef>
          </c:tx>
          <c:spPr>
            <a:solidFill>
              <a:srgbClr val="F39200"/>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pTHE'!$K$30:$K$41</c:f>
              <c:numCache>
                <c:formatCode>0.00\ %</c:formatCode>
                <c:ptCount val="12"/>
                <c:pt idx="0">
                  <c:v>0.36886732517591631</c:v>
                </c:pt>
                <c:pt idx="1">
                  <c:v>0.38159911137253305</c:v>
                </c:pt>
                <c:pt idx="2">
                  <c:v>0.37265559672104076</c:v>
                </c:pt>
                <c:pt idx="3">
                  <c:v>0.38556130652677634</c:v>
                </c:pt>
                <c:pt idx="4">
                  <c:v>0.3872702770365295</c:v>
                </c:pt>
                <c:pt idx="5">
                  <c:v>0.39856849634347469</c:v>
                </c:pt>
                <c:pt idx="6">
                  <c:v>0.40442145755118825</c:v>
                </c:pt>
                <c:pt idx="7">
                  <c:v>0.41232893344190152</c:v>
                </c:pt>
                <c:pt idx="8">
                  <c:v>0.41049921658851479</c:v>
                </c:pt>
                <c:pt idx="9">
                  <c:v>0.41707584789507463</c:v>
                </c:pt>
                <c:pt idx="10">
                  <c:v>0.40858923221534665</c:v>
                </c:pt>
                <c:pt idx="11">
                  <c:v>0.40371258515712544</c:v>
                </c:pt>
              </c:numCache>
            </c:numRef>
          </c:val>
          <c:extLst>
            <c:ext xmlns:c16="http://schemas.microsoft.com/office/drawing/2014/chart" uri="{C3380CC4-5D6E-409C-BE32-E72D297353CC}">
              <c16:uniqueId val="{00000006-3597-4F2F-8B3D-977656975AC7}"/>
            </c:ext>
          </c:extLst>
        </c:ser>
        <c:ser>
          <c:idx val="10"/>
          <c:order val="10"/>
          <c:tx>
            <c:strRef>
              <c:f>'pivot pTHE'!$L$28:$L$29</c:f>
              <c:strCache>
                <c:ptCount val="1"/>
                <c:pt idx="0">
                  <c:v>Pleuromutiline</c:v>
                </c:pt>
              </c:strCache>
            </c:strRef>
          </c:tx>
          <c:spPr>
            <a:solidFill>
              <a:srgbClr val="FBDEB2"/>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pTHE'!$L$30:$L$41</c:f>
              <c:numCache>
                <c:formatCode>0.00\ %</c:formatCode>
                <c:ptCount val="12"/>
                <c:pt idx="0">
                  <c:v>8.2361681454257794E-3</c:v>
                </c:pt>
                <c:pt idx="1">
                  <c:v>1.2346347914941611E-2</c:v>
                </c:pt>
                <c:pt idx="2">
                  <c:v>1.8001056190584935E-2</c:v>
                </c:pt>
                <c:pt idx="3">
                  <c:v>1.7318384932875561E-2</c:v>
                </c:pt>
                <c:pt idx="4">
                  <c:v>1.5004206595402194E-2</c:v>
                </c:pt>
                <c:pt idx="5">
                  <c:v>1.5521839462100312E-2</c:v>
                </c:pt>
                <c:pt idx="6">
                  <c:v>1.5449697317333689E-2</c:v>
                </c:pt>
                <c:pt idx="7">
                  <c:v>1.5916247125636239E-2</c:v>
                </c:pt>
                <c:pt idx="8">
                  <c:v>1.3915201810734044E-2</c:v>
                </c:pt>
                <c:pt idx="9">
                  <c:v>1.2597900659460702E-2</c:v>
                </c:pt>
                <c:pt idx="10">
                  <c:v>1.5676960787100572E-2</c:v>
                </c:pt>
                <c:pt idx="11">
                  <c:v>1.6627860401619534E-2</c:v>
                </c:pt>
              </c:numCache>
            </c:numRef>
          </c:val>
          <c:extLst>
            <c:ext xmlns:c16="http://schemas.microsoft.com/office/drawing/2014/chart" uri="{C3380CC4-5D6E-409C-BE32-E72D297353CC}">
              <c16:uniqueId val="{00000007-3597-4F2F-8B3D-977656975AC7}"/>
            </c:ext>
          </c:extLst>
        </c:ser>
        <c:ser>
          <c:idx val="11"/>
          <c:order val="11"/>
          <c:tx>
            <c:strRef>
              <c:f>'pivot pTHE'!$M$28:$M$29</c:f>
              <c:strCache>
                <c:ptCount val="1"/>
                <c:pt idx="0">
                  <c:v>Polypeptid-AB</c:v>
                </c:pt>
              </c:strCache>
            </c:strRef>
          </c:tx>
          <c:spPr>
            <a:solidFill>
              <a:srgbClr val="E40038"/>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pTHE'!$M$30:$M$41</c:f>
              <c:numCache>
                <c:formatCode>0.00\ %</c:formatCode>
                <c:ptCount val="12"/>
                <c:pt idx="0">
                  <c:v>0.26789892377711122</c:v>
                </c:pt>
                <c:pt idx="1">
                  <c:v>0.27200531067344497</c:v>
                </c:pt>
                <c:pt idx="2">
                  <c:v>0.25897064814725923</c:v>
                </c:pt>
                <c:pt idx="3">
                  <c:v>0.23635648583205113</c:v>
                </c:pt>
                <c:pt idx="4">
                  <c:v>0.21985241519382115</c:v>
                </c:pt>
                <c:pt idx="5">
                  <c:v>0.21452683969968289</c:v>
                </c:pt>
                <c:pt idx="6">
                  <c:v>0.20186440237951034</c:v>
                </c:pt>
                <c:pt idx="7">
                  <c:v>0.18331543365738742</c:v>
                </c:pt>
                <c:pt idx="8">
                  <c:v>0.18743202656804153</c:v>
                </c:pt>
                <c:pt idx="9">
                  <c:v>0.1603849829663852</c:v>
                </c:pt>
                <c:pt idx="10">
                  <c:v>0.15158375637879598</c:v>
                </c:pt>
                <c:pt idx="11">
                  <c:v>0.13440671128826981</c:v>
                </c:pt>
              </c:numCache>
            </c:numRef>
          </c:val>
          <c:extLst>
            <c:ext xmlns:c16="http://schemas.microsoft.com/office/drawing/2014/chart" uri="{C3380CC4-5D6E-409C-BE32-E72D297353CC}">
              <c16:uniqueId val="{00000008-3597-4F2F-8B3D-977656975AC7}"/>
            </c:ext>
          </c:extLst>
        </c:ser>
        <c:ser>
          <c:idx val="12"/>
          <c:order val="12"/>
          <c:tx>
            <c:strRef>
              <c:f>'pivot pTHE'!$N$28:$N$29</c:f>
              <c:strCache>
                <c:ptCount val="1"/>
                <c:pt idx="0">
                  <c:v>Sulfonamide</c:v>
                </c:pt>
              </c:strCache>
            </c:strRef>
          </c:tx>
          <c:spPr>
            <a:solidFill>
              <a:srgbClr val="EF6688"/>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pTHE'!$N$30:$N$41</c:f>
              <c:numCache>
                <c:formatCode>0.00\ %</c:formatCode>
                <c:ptCount val="12"/>
                <c:pt idx="0">
                  <c:v>2.0425375422892508E-2</c:v>
                </c:pt>
                <c:pt idx="1">
                  <c:v>1.5838646400082163E-2</c:v>
                </c:pt>
                <c:pt idx="2">
                  <c:v>1.666469982782167E-2</c:v>
                </c:pt>
                <c:pt idx="3">
                  <c:v>1.2251033454668395E-2</c:v>
                </c:pt>
                <c:pt idx="4">
                  <c:v>1.1253191273485163E-2</c:v>
                </c:pt>
                <c:pt idx="5">
                  <c:v>1.3054321029844117E-2</c:v>
                </c:pt>
                <c:pt idx="6">
                  <c:v>1.0038490859429415E-2</c:v>
                </c:pt>
                <c:pt idx="7">
                  <c:v>9.983933583781102E-3</c:v>
                </c:pt>
                <c:pt idx="8">
                  <c:v>1.2544962844813001E-2</c:v>
                </c:pt>
                <c:pt idx="9">
                  <c:v>1.5975568209383714E-2</c:v>
                </c:pt>
                <c:pt idx="10">
                  <c:v>1.2911489035324603E-2</c:v>
                </c:pt>
                <c:pt idx="11">
                  <c:v>1.442784423917411E-2</c:v>
                </c:pt>
              </c:numCache>
            </c:numRef>
          </c:val>
          <c:extLst>
            <c:ext xmlns:c16="http://schemas.microsoft.com/office/drawing/2014/chart" uri="{C3380CC4-5D6E-409C-BE32-E72D297353CC}">
              <c16:uniqueId val="{00000009-3597-4F2F-8B3D-977656975AC7}"/>
            </c:ext>
          </c:extLst>
        </c:ser>
        <c:ser>
          <c:idx val="13"/>
          <c:order val="13"/>
          <c:tx>
            <c:strRef>
              <c:f>'pivot pTHE'!$O$28:$O$29</c:f>
              <c:strCache>
                <c:ptCount val="1"/>
                <c:pt idx="0">
                  <c:v>Tetrazykline</c:v>
                </c:pt>
              </c:strCache>
            </c:strRef>
          </c:tx>
          <c:spPr>
            <a:solidFill>
              <a:srgbClr val="AFCA00"/>
            </a:solidFill>
            <a:ln>
              <a:noFill/>
            </a:ln>
            <a:effectLst/>
          </c:spPr>
          <c:invertIfNegative val="0"/>
          <c:cat>
            <c:strRef>
              <c:f>'pivot pTHE'!$A$30:$A$41</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pTHE'!$O$30:$O$41</c:f>
              <c:numCache>
                <c:formatCode>0.00\ %</c:formatCode>
                <c:ptCount val="12"/>
                <c:pt idx="0">
                  <c:v>0.18326967234416958</c:v>
                </c:pt>
                <c:pt idx="1">
                  <c:v>0.17729775642073614</c:v>
                </c:pt>
                <c:pt idx="2">
                  <c:v>0.19545792566991366</c:v>
                </c:pt>
                <c:pt idx="3">
                  <c:v>0.19746469185960561</c:v>
                </c:pt>
                <c:pt idx="4">
                  <c:v>0.20987875642601142</c:v>
                </c:pt>
                <c:pt idx="5">
                  <c:v>0.19617754018713709</c:v>
                </c:pt>
                <c:pt idx="6">
                  <c:v>0.20291131765497417</c:v>
                </c:pt>
                <c:pt idx="7">
                  <c:v>0.20589072677704617</c:v>
                </c:pt>
                <c:pt idx="8">
                  <c:v>0.18433438746360173</c:v>
                </c:pt>
                <c:pt idx="9">
                  <c:v>0.1636301602716371</c:v>
                </c:pt>
                <c:pt idx="10">
                  <c:v>0.17033073108957081</c:v>
                </c:pt>
                <c:pt idx="11">
                  <c:v>0.16558695817333277</c:v>
                </c:pt>
              </c:numCache>
            </c:numRef>
          </c:val>
          <c:extLst>
            <c:ext xmlns:c16="http://schemas.microsoft.com/office/drawing/2014/chart" uri="{C3380CC4-5D6E-409C-BE32-E72D297353CC}">
              <c16:uniqueId val="{00000001-D404-4A4B-8A35-51FC0AD63209}"/>
            </c:ext>
          </c:extLst>
        </c:ser>
        <c:dLbls>
          <c:showLegendKey val="0"/>
          <c:showVal val="0"/>
          <c:showCatName val="0"/>
          <c:showSerName val="0"/>
          <c:showPercent val="0"/>
          <c:showBubbleSize val="0"/>
        </c:dLbls>
        <c:gapWidth val="150"/>
        <c:overlap val="100"/>
        <c:axId val="1031792608"/>
        <c:axId val="1031800928"/>
      </c:barChart>
      <c:catAx>
        <c:axId val="103179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31800928"/>
        <c:crosses val="autoZero"/>
        <c:auto val="1"/>
        <c:lblAlgn val="ctr"/>
        <c:lblOffset val="100"/>
        <c:noMultiLvlLbl val="0"/>
      </c:catAx>
      <c:valAx>
        <c:axId val="10318009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Anteil an der populationsweiten Therapiehäufigkeit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0###########\ %"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317926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orientation="portrait"/>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Anteile VM pTH!PT A pTH</c:name>
    <c:fmtId val="23"/>
  </c:pivotSource>
  <c:chart>
    <c:autoTitleDeleted val="1"/>
    <c:pivotFmts>
      <c:pivotFmt>
        <c:idx val="0"/>
        <c:spPr>
          <a:solidFill>
            <a:schemeClr val="accent1"/>
          </a:solidFill>
          <a:ln w="19050">
            <a:noFill/>
          </a:ln>
          <a:effectLst/>
        </c:spPr>
        <c:marker>
          <c:symbol val="none"/>
        </c:marker>
        <c:dLbl>
          <c:idx val="0"/>
          <c:delete val="1"/>
          <c:extLst>
            <c:ext xmlns:c15="http://schemas.microsoft.com/office/drawing/2012/chart" uri="{CE6537A1-D6FC-4f65-9D91-7224C49458BB}"/>
          </c:extLst>
        </c:dLbl>
      </c:pivotFmt>
      <c:pivotFmt>
        <c:idx val="1"/>
        <c:spPr>
          <a:solidFill>
            <a:srgbClr val="003869"/>
          </a:solidFill>
          <a:ln w="19050">
            <a:noFill/>
          </a:ln>
          <a:effectLst/>
        </c:spPr>
      </c:pivotFmt>
      <c:pivotFmt>
        <c:idx val="2"/>
        <c:spPr>
          <a:solidFill>
            <a:srgbClr val="B2C3D2"/>
          </a:solidFill>
          <a:ln w="19050">
            <a:noFill/>
          </a:ln>
          <a:effectLst/>
        </c:spPr>
      </c:pivotFmt>
      <c:pivotFmt>
        <c:idx val="3"/>
        <c:spPr>
          <a:solidFill>
            <a:srgbClr val="B2E7ED"/>
          </a:solidFill>
          <a:ln w="19050">
            <a:noFill/>
          </a:ln>
          <a:effectLst/>
        </c:spPr>
      </c:pivotFmt>
      <c:pivotFmt>
        <c:idx val="4"/>
        <c:spPr>
          <a:solidFill>
            <a:srgbClr val="00AEC3"/>
          </a:solidFill>
          <a:ln w="19050">
            <a:noFill/>
          </a:ln>
          <a:effectLst/>
        </c:spPr>
      </c:pivotFmt>
      <c:pivotFmt>
        <c:idx val="5"/>
        <c:spPr>
          <a:solidFill>
            <a:srgbClr val="84909A"/>
          </a:solidFill>
          <a:ln w="19050">
            <a:noFill/>
          </a:ln>
          <a:effectLst/>
        </c:spPr>
      </c:pivotFmt>
      <c:pivotFmt>
        <c:idx val="6"/>
        <c:spPr>
          <a:solidFill>
            <a:srgbClr val="00A754"/>
          </a:solidFill>
          <a:ln w="19050">
            <a:noFill/>
          </a:ln>
          <a:effectLst/>
        </c:spPr>
      </c:pivotFmt>
      <c:pivotFmt>
        <c:idx val="7"/>
        <c:spPr>
          <a:solidFill>
            <a:srgbClr val="F7B2C3"/>
          </a:solidFill>
          <a:ln w="19050">
            <a:noFill/>
          </a:ln>
          <a:effectLst/>
        </c:spPr>
      </c:pivotFmt>
      <c:pivotFmt>
        <c:idx val="8"/>
        <c:spPr>
          <a:solidFill>
            <a:srgbClr val="FFDD00"/>
          </a:solidFill>
          <a:ln w="19050">
            <a:noFill/>
          </a:ln>
          <a:effectLst/>
        </c:spPr>
      </c:pivotFmt>
      <c:pivotFmt>
        <c:idx val="9"/>
        <c:spPr>
          <a:solidFill>
            <a:srgbClr val="FFF5B2"/>
          </a:solidFill>
          <a:ln w="19050">
            <a:noFill/>
          </a:ln>
          <a:effectLst/>
        </c:spPr>
      </c:pivotFmt>
      <c:pivotFmt>
        <c:idx val="10"/>
        <c:spPr>
          <a:solidFill>
            <a:srgbClr val="F39200"/>
          </a:solidFill>
          <a:ln w="19050">
            <a:noFill/>
          </a:ln>
          <a:effectLst/>
        </c:spPr>
      </c:pivotFmt>
      <c:pivotFmt>
        <c:idx val="11"/>
        <c:spPr>
          <a:solidFill>
            <a:srgbClr val="FBDEB2"/>
          </a:solidFill>
          <a:ln w="19050">
            <a:noFill/>
          </a:ln>
          <a:effectLst/>
        </c:spPr>
      </c:pivotFmt>
      <c:pivotFmt>
        <c:idx val="12"/>
        <c:spPr>
          <a:solidFill>
            <a:srgbClr val="E40038"/>
          </a:solidFill>
          <a:ln w="19050">
            <a:noFill/>
          </a:ln>
          <a:effectLst/>
        </c:spPr>
      </c:pivotFmt>
      <c:pivotFmt>
        <c:idx val="13"/>
        <c:spPr>
          <a:solidFill>
            <a:srgbClr val="EF6688"/>
          </a:solidFill>
          <a:ln w="19050">
            <a:noFill/>
          </a:ln>
          <a:effectLst/>
        </c:spPr>
      </c:pivotFmt>
      <c:pivotFmt>
        <c:idx val="14"/>
        <c:spPr>
          <a:solidFill>
            <a:srgbClr val="AFCA00"/>
          </a:solidFill>
          <a:ln w="19050">
            <a:noFill/>
          </a:ln>
          <a:effectLst/>
        </c:spPr>
      </c:pivotFmt>
      <c:pivotFmt>
        <c:idx val="15"/>
        <c:spPr>
          <a:solidFill>
            <a:schemeClr val="accent1"/>
          </a:solidFill>
          <a:ln w="19050">
            <a:noFill/>
          </a:ln>
          <a:effectLst/>
        </c:spPr>
        <c:marker>
          <c:symbol val="none"/>
        </c:marker>
        <c:dLbl>
          <c:idx val="0"/>
          <c:delete val="1"/>
          <c:extLst>
            <c:ext xmlns:c15="http://schemas.microsoft.com/office/drawing/2012/chart" uri="{CE6537A1-D6FC-4f65-9D91-7224C49458BB}"/>
          </c:extLst>
        </c:dLbl>
      </c:pivotFmt>
      <c:pivotFmt>
        <c:idx val="16"/>
        <c:spPr>
          <a:solidFill>
            <a:srgbClr val="003869"/>
          </a:solidFill>
          <a:ln w="19050">
            <a:noFill/>
          </a:ln>
          <a:effectLst/>
        </c:spPr>
      </c:pivotFmt>
      <c:pivotFmt>
        <c:idx val="17"/>
        <c:spPr>
          <a:solidFill>
            <a:srgbClr val="FFF5B2"/>
          </a:solidFill>
          <a:ln w="19050">
            <a:noFill/>
          </a:ln>
          <a:effectLst/>
        </c:spPr>
      </c:pivotFmt>
      <c:pivotFmt>
        <c:idx val="18"/>
        <c:spPr>
          <a:solidFill>
            <a:srgbClr val="F39200"/>
          </a:solidFill>
          <a:ln w="19050">
            <a:noFill/>
          </a:ln>
          <a:effectLst/>
        </c:spPr>
      </c:pivotFmt>
      <c:pivotFmt>
        <c:idx val="19"/>
        <c:spPr>
          <a:solidFill>
            <a:srgbClr val="FBDEB2"/>
          </a:solidFill>
          <a:ln w="19050">
            <a:noFill/>
          </a:ln>
          <a:effectLst/>
        </c:spPr>
      </c:pivotFmt>
      <c:pivotFmt>
        <c:idx val="20"/>
        <c:spPr>
          <a:solidFill>
            <a:srgbClr val="E40038"/>
          </a:solidFill>
          <a:ln w="19050">
            <a:noFill/>
          </a:ln>
          <a:effectLst/>
        </c:spPr>
      </c:pivotFmt>
      <c:pivotFmt>
        <c:idx val="21"/>
        <c:spPr>
          <a:solidFill>
            <a:schemeClr val="accent1"/>
          </a:solidFill>
          <a:ln w="19050">
            <a:noFill/>
          </a:ln>
          <a:effectLst/>
        </c:spPr>
        <c:marker>
          <c:symbol val="none"/>
        </c:marker>
        <c:dLbl>
          <c:idx val="0"/>
          <c:delete val="1"/>
          <c:extLst>
            <c:ext xmlns:c15="http://schemas.microsoft.com/office/drawing/2012/chart" uri="{CE6537A1-D6FC-4f65-9D91-7224C49458BB}"/>
          </c:extLst>
        </c:dLbl>
      </c:pivotFmt>
      <c:pivotFmt>
        <c:idx val="22"/>
        <c:spPr>
          <a:solidFill>
            <a:srgbClr val="003869"/>
          </a:solidFill>
          <a:ln w="19050">
            <a:noFill/>
          </a:ln>
          <a:effectLst/>
        </c:spPr>
      </c:pivotFmt>
      <c:pivotFmt>
        <c:idx val="23"/>
        <c:spPr>
          <a:solidFill>
            <a:srgbClr val="FFF5B2"/>
          </a:solidFill>
          <a:ln w="19050">
            <a:noFill/>
          </a:ln>
          <a:effectLst/>
        </c:spPr>
      </c:pivotFmt>
      <c:pivotFmt>
        <c:idx val="24"/>
        <c:spPr>
          <a:solidFill>
            <a:srgbClr val="F39200"/>
          </a:solidFill>
          <a:ln w="19050">
            <a:noFill/>
          </a:ln>
          <a:effectLst/>
        </c:spPr>
      </c:pivotFmt>
      <c:pivotFmt>
        <c:idx val="25"/>
        <c:spPr>
          <a:solidFill>
            <a:srgbClr val="FBDEB2"/>
          </a:solidFill>
          <a:ln w="19050">
            <a:noFill/>
          </a:ln>
          <a:effectLst/>
        </c:spPr>
      </c:pivotFmt>
      <c:pivotFmt>
        <c:idx val="26"/>
        <c:spPr>
          <a:solidFill>
            <a:srgbClr val="E40038"/>
          </a:solidFill>
          <a:ln w="19050">
            <a:noFill/>
          </a:ln>
          <a:effectLst/>
        </c:spPr>
      </c:pivotFmt>
      <c:pivotFmt>
        <c:idx val="27"/>
        <c:spPr>
          <a:ln>
            <a:noFill/>
          </a:ln>
        </c:spPr>
        <c:marker>
          <c:symbol val="none"/>
        </c:marker>
        <c:dLbl>
          <c:idx val="0"/>
          <c:delete val="1"/>
          <c:extLst>
            <c:ext xmlns:c15="http://schemas.microsoft.com/office/drawing/2012/chart" uri="{CE6537A1-D6FC-4f65-9D91-7224C49458BB}"/>
          </c:extLst>
        </c:dLbl>
      </c:pivotFmt>
      <c:pivotFmt>
        <c:idx val="28"/>
        <c:spPr>
          <a:solidFill>
            <a:srgbClr val="003869"/>
          </a:solidFill>
          <a:ln w="19050">
            <a:noFill/>
          </a:ln>
          <a:effectLst/>
        </c:spPr>
      </c:pivotFmt>
      <c:pivotFmt>
        <c:idx val="29"/>
        <c:spPr>
          <a:solidFill>
            <a:srgbClr val="FFF5B2"/>
          </a:solidFill>
          <a:ln w="19050">
            <a:noFill/>
          </a:ln>
          <a:effectLst/>
        </c:spPr>
      </c:pivotFmt>
      <c:pivotFmt>
        <c:idx val="30"/>
        <c:spPr>
          <a:solidFill>
            <a:srgbClr val="F39200"/>
          </a:solidFill>
          <a:ln w="19050">
            <a:noFill/>
          </a:ln>
          <a:effectLst/>
        </c:spPr>
      </c:pivotFmt>
      <c:pivotFmt>
        <c:idx val="31"/>
        <c:spPr>
          <a:solidFill>
            <a:srgbClr val="FBDEB2"/>
          </a:solidFill>
          <a:ln w="19050">
            <a:noFill/>
          </a:ln>
          <a:effectLst/>
        </c:spPr>
      </c:pivotFmt>
      <c:pivotFmt>
        <c:idx val="32"/>
        <c:spPr>
          <a:solidFill>
            <a:srgbClr val="E40038"/>
          </a:solidFill>
          <a:ln w="19050">
            <a:noFill/>
          </a:ln>
          <a:effectLst/>
        </c:spPr>
      </c:pivotFmt>
      <c:pivotFmt>
        <c:idx val="33"/>
        <c:spPr>
          <a:solidFill>
            <a:srgbClr val="EF6688"/>
          </a:solidFill>
          <a:ln>
            <a:noFill/>
          </a:ln>
        </c:spPr>
      </c:pivotFmt>
      <c:pivotFmt>
        <c:idx val="34"/>
        <c:spPr>
          <a:solidFill>
            <a:srgbClr val="AFCA00"/>
          </a:solidFill>
          <a:ln>
            <a:noFill/>
          </a:ln>
        </c:spPr>
      </c:pivotFmt>
      <c:pivotFmt>
        <c:idx val="35"/>
        <c:spPr>
          <a:solidFill>
            <a:srgbClr val="FFDD00"/>
          </a:solidFill>
          <a:ln>
            <a:noFill/>
          </a:ln>
        </c:spPr>
      </c:pivotFmt>
      <c:pivotFmt>
        <c:idx val="36"/>
        <c:spPr>
          <a:solidFill>
            <a:srgbClr val="F7B2C3"/>
          </a:solidFill>
          <a:ln>
            <a:noFill/>
          </a:ln>
        </c:spPr>
      </c:pivotFmt>
      <c:pivotFmt>
        <c:idx val="37"/>
        <c:spPr>
          <a:solidFill>
            <a:srgbClr val="00A754"/>
          </a:solidFill>
          <a:ln>
            <a:noFill/>
          </a:ln>
        </c:spPr>
      </c:pivotFmt>
      <c:pivotFmt>
        <c:idx val="38"/>
        <c:spPr>
          <a:solidFill>
            <a:srgbClr val="84909A"/>
          </a:solidFill>
          <a:ln>
            <a:noFill/>
          </a:ln>
        </c:spPr>
      </c:pivotFmt>
      <c:pivotFmt>
        <c:idx val="39"/>
        <c:spPr>
          <a:solidFill>
            <a:srgbClr val="00AEC3"/>
          </a:solidFill>
          <a:ln>
            <a:noFill/>
          </a:ln>
        </c:spPr>
      </c:pivotFmt>
      <c:pivotFmt>
        <c:idx val="40"/>
        <c:spPr>
          <a:solidFill>
            <a:srgbClr val="B2E7ED"/>
          </a:solidFill>
          <a:ln>
            <a:noFill/>
          </a:ln>
        </c:spPr>
      </c:pivotFmt>
      <c:pivotFmt>
        <c:idx val="41"/>
        <c:spPr>
          <a:solidFill>
            <a:srgbClr val="B2C3D2"/>
          </a:solidFill>
          <a:ln>
            <a:noFill/>
          </a:ln>
        </c:spPr>
      </c:pivotFmt>
      <c:pivotFmt>
        <c:idx val="42"/>
        <c:spPr>
          <a:ln>
            <a:noFill/>
          </a:ln>
        </c:spPr>
        <c:marker>
          <c:symbol val="none"/>
        </c:marker>
        <c:dLbl>
          <c:idx val="0"/>
          <c:delete val="1"/>
          <c:extLst>
            <c:ext xmlns:c15="http://schemas.microsoft.com/office/drawing/2012/chart" uri="{CE6537A1-D6FC-4f65-9D91-7224C49458BB}"/>
          </c:extLst>
        </c:dLbl>
      </c:pivotFmt>
      <c:pivotFmt>
        <c:idx val="43"/>
        <c:spPr>
          <a:solidFill>
            <a:srgbClr val="003869"/>
          </a:solidFill>
          <a:ln w="19050">
            <a:noFill/>
          </a:ln>
          <a:effectLst/>
        </c:spPr>
      </c:pivotFmt>
      <c:pivotFmt>
        <c:idx val="44"/>
        <c:spPr>
          <a:solidFill>
            <a:srgbClr val="B2C3D2"/>
          </a:solidFill>
          <a:ln>
            <a:noFill/>
          </a:ln>
        </c:spPr>
      </c:pivotFmt>
      <c:pivotFmt>
        <c:idx val="45"/>
        <c:spPr>
          <a:solidFill>
            <a:srgbClr val="B2E7ED"/>
          </a:solidFill>
          <a:ln>
            <a:noFill/>
          </a:ln>
        </c:spPr>
      </c:pivotFmt>
      <c:pivotFmt>
        <c:idx val="46"/>
        <c:spPr>
          <a:solidFill>
            <a:srgbClr val="00AEC3"/>
          </a:solidFill>
          <a:ln>
            <a:noFill/>
          </a:ln>
        </c:spPr>
      </c:pivotFmt>
      <c:pivotFmt>
        <c:idx val="47"/>
        <c:spPr>
          <a:solidFill>
            <a:srgbClr val="84909A"/>
          </a:solidFill>
          <a:ln>
            <a:noFill/>
          </a:ln>
        </c:spPr>
      </c:pivotFmt>
      <c:pivotFmt>
        <c:idx val="48"/>
        <c:spPr>
          <a:solidFill>
            <a:srgbClr val="00A754"/>
          </a:solidFill>
          <a:ln>
            <a:noFill/>
          </a:ln>
        </c:spPr>
      </c:pivotFmt>
      <c:pivotFmt>
        <c:idx val="49"/>
        <c:spPr>
          <a:solidFill>
            <a:srgbClr val="F7B2C3"/>
          </a:solidFill>
          <a:ln>
            <a:noFill/>
          </a:ln>
        </c:spPr>
      </c:pivotFmt>
      <c:pivotFmt>
        <c:idx val="50"/>
        <c:spPr>
          <a:solidFill>
            <a:srgbClr val="FFDD00"/>
          </a:solidFill>
          <a:ln>
            <a:noFill/>
          </a:ln>
        </c:spPr>
      </c:pivotFmt>
      <c:pivotFmt>
        <c:idx val="51"/>
        <c:spPr>
          <a:solidFill>
            <a:srgbClr val="FFF5B2"/>
          </a:solidFill>
          <a:ln w="19050">
            <a:noFill/>
          </a:ln>
          <a:effectLst/>
        </c:spPr>
      </c:pivotFmt>
      <c:pivotFmt>
        <c:idx val="52"/>
        <c:spPr>
          <a:solidFill>
            <a:srgbClr val="F39200"/>
          </a:solidFill>
          <a:ln w="19050">
            <a:noFill/>
          </a:ln>
          <a:effectLst/>
        </c:spPr>
      </c:pivotFmt>
      <c:pivotFmt>
        <c:idx val="53"/>
        <c:spPr>
          <a:solidFill>
            <a:srgbClr val="FBDEB2"/>
          </a:solidFill>
          <a:ln w="19050">
            <a:noFill/>
          </a:ln>
          <a:effectLst/>
        </c:spPr>
      </c:pivotFmt>
      <c:pivotFmt>
        <c:idx val="54"/>
        <c:spPr>
          <a:solidFill>
            <a:srgbClr val="E40038"/>
          </a:solidFill>
          <a:ln w="19050">
            <a:noFill/>
          </a:ln>
          <a:effectLst/>
        </c:spPr>
      </c:pivotFmt>
      <c:pivotFmt>
        <c:idx val="55"/>
        <c:spPr>
          <a:solidFill>
            <a:srgbClr val="EF6688"/>
          </a:solidFill>
          <a:ln>
            <a:noFill/>
          </a:ln>
        </c:spPr>
      </c:pivotFmt>
      <c:pivotFmt>
        <c:idx val="56"/>
        <c:spPr>
          <a:solidFill>
            <a:srgbClr val="AFCA00"/>
          </a:solidFill>
          <a:ln>
            <a:noFill/>
          </a:ln>
        </c:spPr>
      </c:pivotFmt>
      <c:pivotFmt>
        <c:idx val="57"/>
        <c:spPr>
          <a:ln>
            <a:noFill/>
          </a:ln>
        </c:spPr>
        <c:marker>
          <c:symbol val="none"/>
        </c:marker>
        <c:dLbl>
          <c:idx val="0"/>
          <c:delete val="1"/>
          <c:extLst>
            <c:ext xmlns:c15="http://schemas.microsoft.com/office/drawing/2012/chart" uri="{CE6537A1-D6FC-4f65-9D91-7224C49458BB}"/>
          </c:extLst>
        </c:dLbl>
      </c:pivotFmt>
      <c:pivotFmt>
        <c:idx val="58"/>
        <c:spPr>
          <a:solidFill>
            <a:srgbClr val="003869"/>
          </a:solidFill>
          <a:ln w="19050">
            <a:noFill/>
          </a:ln>
          <a:effectLst/>
        </c:spPr>
      </c:pivotFmt>
      <c:pivotFmt>
        <c:idx val="59"/>
        <c:spPr>
          <a:solidFill>
            <a:srgbClr val="B2C3D2"/>
          </a:solidFill>
          <a:ln>
            <a:noFill/>
          </a:ln>
        </c:spPr>
      </c:pivotFmt>
      <c:pivotFmt>
        <c:idx val="60"/>
        <c:spPr>
          <a:solidFill>
            <a:srgbClr val="B2E7ED"/>
          </a:solidFill>
          <a:ln>
            <a:noFill/>
          </a:ln>
        </c:spPr>
      </c:pivotFmt>
      <c:pivotFmt>
        <c:idx val="61"/>
        <c:spPr>
          <a:solidFill>
            <a:srgbClr val="00AEC3"/>
          </a:solidFill>
          <a:ln>
            <a:noFill/>
          </a:ln>
        </c:spPr>
      </c:pivotFmt>
      <c:pivotFmt>
        <c:idx val="62"/>
        <c:spPr>
          <a:solidFill>
            <a:srgbClr val="84909A"/>
          </a:solidFill>
          <a:ln>
            <a:noFill/>
          </a:ln>
        </c:spPr>
      </c:pivotFmt>
      <c:pivotFmt>
        <c:idx val="63"/>
        <c:spPr>
          <a:solidFill>
            <a:srgbClr val="00A754"/>
          </a:solidFill>
          <a:ln>
            <a:noFill/>
          </a:ln>
        </c:spPr>
      </c:pivotFmt>
      <c:pivotFmt>
        <c:idx val="64"/>
        <c:spPr>
          <a:solidFill>
            <a:srgbClr val="F7B2C3"/>
          </a:solidFill>
          <a:ln>
            <a:noFill/>
          </a:ln>
        </c:spPr>
      </c:pivotFmt>
      <c:pivotFmt>
        <c:idx val="65"/>
        <c:spPr>
          <a:solidFill>
            <a:srgbClr val="FFDD00"/>
          </a:solidFill>
          <a:ln>
            <a:noFill/>
          </a:ln>
        </c:spPr>
      </c:pivotFmt>
      <c:pivotFmt>
        <c:idx val="66"/>
        <c:spPr>
          <a:solidFill>
            <a:srgbClr val="FFF5B2"/>
          </a:solidFill>
          <a:ln w="19050">
            <a:noFill/>
          </a:ln>
          <a:effectLst/>
        </c:spPr>
      </c:pivotFmt>
      <c:pivotFmt>
        <c:idx val="67"/>
        <c:spPr>
          <a:solidFill>
            <a:srgbClr val="F39200"/>
          </a:solidFill>
          <a:ln w="19050">
            <a:noFill/>
          </a:ln>
          <a:effectLst/>
        </c:spPr>
      </c:pivotFmt>
      <c:pivotFmt>
        <c:idx val="68"/>
        <c:spPr>
          <a:solidFill>
            <a:srgbClr val="FBDEB2"/>
          </a:solidFill>
          <a:ln w="19050">
            <a:noFill/>
          </a:ln>
          <a:effectLst/>
        </c:spPr>
      </c:pivotFmt>
      <c:pivotFmt>
        <c:idx val="69"/>
        <c:spPr>
          <a:solidFill>
            <a:srgbClr val="E40038"/>
          </a:solidFill>
          <a:ln w="19050">
            <a:noFill/>
          </a:ln>
          <a:effectLst/>
        </c:spPr>
      </c:pivotFmt>
      <c:pivotFmt>
        <c:idx val="70"/>
        <c:spPr>
          <a:solidFill>
            <a:srgbClr val="EF6688"/>
          </a:solidFill>
          <a:ln>
            <a:noFill/>
          </a:ln>
        </c:spPr>
      </c:pivotFmt>
      <c:pivotFmt>
        <c:idx val="71"/>
        <c:spPr>
          <a:solidFill>
            <a:srgbClr val="AFCA00"/>
          </a:solidFill>
          <a:ln>
            <a:noFill/>
          </a:ln>
        </c:spPr>
      </c:pivotFmt>
      <c:pivotFmt>
        <c:idx val="72"/>
        <c:spPr>
          <a:ln>
            <a:noFill/>
          </a:ln>
        </c:spPr>
        <c:marker>
          <c:symbol val="none"/>
        </c:marker>
        <c:dLbl>
          <c:idx val="0"/>
          <c:delete val="1"/>
          <c:extLst>
            <c:ext xmlns:c15="http://schemas.microsoft.com/office/drawing/2012/chart" uri="{CE6537A1-D6FC-4f65-9D91-7224C49458BB}"/>
          </c:extLst>
        </c:dLbl>
      </c:pivotFmt>
      <c:pivotFmt>
        <c:idx val="73"/>
        <c:spPr>
          <a:solidFill>
            <a:srgbClr val="003869"/>
          </a:solidFill>
          <a:ln w="19050">
            <a:noFill/>
          </a:ln>
          <a:effectLst/>
        </c:spPr>
      </c:pivotFmt>
      <c:pivotFmt>
        <c:idx val="74"/>
        <c:spPr>
          <a:solidFill>
            <a:srgbClr val="B2C3D2"/>
          </a:solidFill>
          <a:ln>
            <a:noFill/>
          </a:ln>
        </c:spPr>
      </c:pivotFmt>
      <c:pivotFmt>
        <c:idx val="75"/>
        <c:spPr>
          <a:solidFill>
            <a:srgbClr val="B2E7ED"/>
          </a:solidFill>
          <a:ln>
            <a:noFill/>
          </a:ln>
        </c:spPr>
      </c:pivotFmt>
      <c:pivotFmt>
        <c:idx val="76"/>
        <c:spPr>
          <a:solidFill>
            <a:srgbClr val="00AEC3"/>
          </a:solidFill>
          <a:ln>
            <a:noFill/>
          </a:ln>
        </c:spPr>
      </c:pivotFmt>
      <c:pivotFmt>
        <c:idx val="77"/>
        <c:spPr>
          <a:solidFill>
            <a:srgbClr val="84909A"/>
          </a:solidFill>
          <a:ln>
            <a:noFill/>
          </a:ln>
        </c:spPr>
      </c:pivotFmt>
      <c:pivotFmt>
        <c:idx val="78"/>
        <c:spPr>
          <a:solidFill>
            <a:srgbClr val="00A754"/>
          </a:solidFill>
          <a:ln>
            <a:noFill/>
          </a:ln>
        </c:spPr>
      </c:pivotFmt>
      <c:pivotFmt>
        <c:idx val="79"/>
        <c:spPr>
          <a:solidFill>
            <a:srgbClr val="F7B2C3"/>
          </a:solidFill>
          <a:ln>
            <a:noFill/>
          </a:ln>
        </c:spPr>
      </c:pivotFmt>
      <c:pivotFmt>
        <c:idx val="80"/>
        <c:spPr>
          <a:solidFill>
            <a:srgbClr val="FFDD00"/>
          </a:solidFill>
          <a:ln>
            <a:noFill/>
          </a:ln>
        </c:spPr>
      </c:pivotFmt>
      <c:pivotFmt>
        <c:idx val="81"/>
        <c:spPr>
          <a:solidFill>
            <a:srgbClr val="FFF5B2"/>
          </a:solidFill>
          <a:ln w="19050">
            <a:noFill/>
          </a:ln>
          <a:effectLst/>
        </c:spPr>
      </c:pivotFmt>
      <c:pivotFmt>
        <c:idx val="82"/>
        <c:spPr>
          <a:solidFill>
            <a:srgbClr val="F39200"/>
          </a:solidFill>
          <a:ln w="19050">
            <a:noFill/>
          </a:ln>
          <a:effectLst/>
        </c:spPr>
      </c:pivotFmt>
      <c:pivotFmt>
        <c:idx val="83"/>
        <c:spPr>
          <a:solidFill>
            <a:srgbClr val="FBDEB2"/>
          </a:solidFill>
          <a:ln w="19050">
            <a:noFill/>
          </a:ln>
          <a:effectLst/>
        </c:spPr>
      </c:pivotFmt>
      <c:pivotFmt>
        <c:idx val="84"/>
        <c:spPr>
          <a:solidFill>
            <a:srgbClr val="E40038"/>
          </a:solidFill>
          <a:ln w="19050">
            <a:noFill/>
          </a:ln>
          <a:effectLst/>
        </c:spPr>
      </c:pivotFmt>
      <c:pivotFmt>
        <c:idx val="85"/>
        <c:spPr>
          <a:solidFill>
            <a:srgbClr val="EF6688"/>
          </a:solidFill>
          <a:ln>
            <a:noFill/>
          </a:ln>
        </c:spPr>
      </c:pivotFmt>
      <c:pivotFmt>
        <c:idx val="86"/>
        <c:spPr>
          <a:solidFill>
            <a:srgbClr val="AFCA00"/>
          </a:solidFill>
          <a:ln>
            <a:noFill/>
          </a:ln>
        </c:spPr>
      </c:pivotFmt>
      <c:pivotFmt>
        <c:idx val="87"/>
        <c:spPr>
          <a:ln>
            <a:noFill/>
          </a:ln>
        </c:spPr>
        <c:marker>
          <c:symbol val="none"/>
        </c:marker>
        <c:dLbl>
          <c:idx val="0"/>
          <c:delete val="1"/>
          <c:extLst>
            <c:ext xmlns:c15="http://schemas.microsoft.com/office/drawing/2012/chart" uri="{CE6537A1-D6FC-4f65-9D91-7224C49458BB}"/>
          </c:extLst>
        </c:dLbl>
      </c:pivotFmt>
      <c:pivotFmt>
        <c:idx val="88"/>
        <c:spPr>
          <a:solidFill>
            <a:srgbClr val="003869"/>
          </a:solidFill>
          <a:ln w="19050">
            <a:noFill/>
          </a:ln>
          <a:effectLst/>
        </c:spPr>
      </c:pivotFmt>
      <c:pivotFmt>
        <c:idx val="89"/>
        <c:spPr>
          <a:solidFill>
            <a:srgbClr val="B2C3D2"/>
          </a:solidFill>
          <a:ln>
            <a:noFill/>
          </a:ln>
        </c:spPr>
      </c:pivotFmt>
      <c:pivotFmt>
        <c:idx val="90"/>
        <c:spPr>
          <a:solidFill>
            <a:srgbClr val="B2E7ED"/>
          </a:solidFill>
          <a:ln>
            <a:noFill/>
          </a:ln>
        </c:spPr>
      </c:pivotFmt>
      <c:pivotFmt>
        <c:idx val="91"/>
        <c:spPr>
          <a:solidFill>
            <a:srgbClr val="00AEC3"/>
          </a:solidFill>
          <a:ln>
            <a:noFill/>
          </a:ln>
        </c:spPr>
      </c:pivotFmt>
      <c:pivotFmt>
        <c:idx val="92"/>
        <c:spPr>
          <a:solidFill>
            <a:srgbClr val="84909A"/>
          </a:solidFill>
          <a:ln>
            <a:noFill/>
          </a:ln>
        </c:spPr>
      </c:pivotFmt>
      <c:pivotFmt>
        <c:idx val="93"/>
        <c:spPr>
          <a:solidFill>
            <a:srgbClr val="00A754"/>
          </a:solidFill>
          <a:ln>
            <a:noFill/>
          </a:ln>
        </c:spPr>
      </c:pivotFmt>
      <c:pivotFmt>
        <c:idx val="94"/>
        <c:spPr>
          <a:solidFill>
            <a:srgbClr val="F7B2C3"/>
          </a:solidFill>
          <a:ln>
            <a:noFill/>
          </a:ln>
        </c:spPr>
      </c:pivotFmt>
      <c:pivotFmt>
        <c:idx val="95"/>
        <c:spPr>
          <a:solidFill>
            <a:srgbClr val="FFDD00"/>
          </a:solidFill>
          <a:ln>
            <a:noFill/>
          </a:ln>
        </c:spPr>
      </c:pivotFmt>
      <c:pivotFmt>
        <c:idx val="96"/>
        <c:spPr>
          <a:solidFill>
            <a:srgbClr val="FFF5B2"/>
          </a:solidFill>
          <a:ln w="19050">
            <a:noFill/>
          </a:ln>
          <a:effectLst/>
        </c:spPr>
      </c:pivotFmt>
      <c:pivotFmt>
        <c:idx val="97"/>
        <c:spPr>
          <a:solidFill>
            <a:srgbClr val="F39200"/>
          </a:solidFill>
          <a:ln w="19050">
            <a:noFill/>
          </a:ln>
          <a:effectLst/>
        </c:spPr>
      </c:pivotFmt>
      <c:pivotFmt>
        <c:idx val="98"/>
        <c:spPr>
          <a:solidFill>
            <a:srgbClr val="FBDEB2"/>
          </a:solidFill>
          <a:ln w="19050">
            <a:noFill/>
          </a:ln>
          <a:effectLst/>
        </c:spPr>
      </c:pivotFmt>
      <c:pivotFmt>
        <c:idx val="99"/>
        <c:spPr>
          <a:solidFill>
            <a:srgbClr val="E40038"/>
          </a:solidFill>
          <a:ln w="19050">
            <a:noFill/>
          </a:ln>
          <a:effectLst/>
        </c:spPr>
      </c:pivotFmt>
      <c:pivotFmt>
        <c:idx val="100"/>
        <c:spPr>
          <a:solidFill>
            <a:srgbClr val="EF6688"/>
          </a:solidFill>
          <a:ln>
            <a:noFill/>
          </a:ln>
        </c:spPr>
      </c:pivotFmt>
      <c:pivotFmt>
        <c:idx val="101"/>
        <c:spPr>
          <a:solidFill>
            <a:srgbClr val="AFCA00"/>
          </a:solidFill>
          <a:ln>
            <a:noFill/>
          </a:ln>
        </c:spPr>
      </c:pivotFmt>
    </c:pivotFmts>
    <c:plotArea>
      <c:layout>
        <c:manualLayout>
          <c:layoutTarget val="inner"/>
          <c:xMode val="edge"/>
          <c:yMode val="edge"/>
          <c:x val="0.60289642857142856"/>
          <c:y val="9.1539711982064162E-2"/>
          <c:w val="0.37489253640273562"/>
          <c:h val="0.60354734045271052"/>
        </c:manualLayout>
      </c:layout>
      <c:doughnutChart>
        <c:varyColors val="1"/>
        <c:ser>
          <c:idx val="0"/>
          <c:order val="0"/>
          <c:tx>
            <c:strRef>
              <c:f>'pivot Anteile VM pTH'!$D$5</c:f>
              <c:strCache>
                <c:ptCount val="1"/>
                <c:pt idx="0">
                  <c:v>Ergebnis</c:v>
                </c:pt>
              </c:strCache>
            </c:strRef>
          </c:tx>
          <c:spPr>
            <a:ln>
              <a:noFill/>
            </a:ln>
          </c:spPr>
          <c:dPt>
            <c:idx val="0"/>
            <c:bubble3D val="0"/>
            <c:spPr>
              <a:solidFill>
                <a:srgbClr val="003869"/>
              </a:solidFill>
              <a:ln w="19050">
                <a:noFill/>
              </a:ln>
              <a:effectLst/>
            </c:spPr>
            <c:extLst>
              <c:ext xmlns:c16="http://schemas.microsoft.com/office/drawing/2014/chart" uri="{C3380CC4-5D6E-409C-BE32-E72D297353CC}">
                <c16:uniqueId val="{00000001-C72D-4936-9353-7A042605ACD1}"/>
              </c:ext>
            </c:extLst>
          </c:dPt>
          <c:dPt>
            <c:idx val="1"/>
            <c:bubble3D val="0"/>
            <c:spPr>
              <a:solidFill>
                <a:srgbClr val="B2E7ED"/>
              </a:solidFill>
              <a:ln>
                <a:noFill/>
              </a:ln>
            </c:spPr>
            <c:extLst>
              <c:ext xmlns:c16="http://schemas.microsoft.com/office/drawing/2014/chart" uri="{C3380CC4-5D6E-409C-BE32-E72D297353CC}">
                <c16:uniqueId val="{00000003-C72D-4936-9353-7A042605ACD1}"/>
              </c:ext>
            </c:extLst>
          </c:dPt>
          <c:dPt>
            <c:idx val="2"/>
            <c:bubble3D val="0"/>
            <c:spPr>
              <a:solidFill>
                <a:srgbClr val="00AEC3"/>
              </a:solidFill>
              <a:ln>
                <a:noFill/>
              </a:ln>
            </c:spPr>
            <c:extLst>
              <c:ext xmlns:c16="http://schemas.microsoft.com/office/drawing/2014/chart" uri="{C3380CC4-5D6E-409C-BE32-E72D297353CC}">
                <c16:uniqueId val="{00000005-C72D-4936-9353-7A042605ACD1}"/>
              </c:ext>
            </c:extLst>
          </c:dPt>
          <c:dPt>
            <c:idx val="3"/>
            <c:bubble3D val="0"/>
            <c:spPr>
              <a:solidFill>
                <a:srgbClr val="84909A"/>
              </a:solidFill>
              <a:ln>
                <a:noFill/>
              </a:ln>
            </c:spPr>
            <c:extLst>
              <c:ext xmlns:c16="http://schemas.microsoft.com/office/drawing/2014/chart" uri="{C3380CC4-5D6E-409C-BE32-E72D297353CC}">
                <c16:uniqueId val="{00000007-C72D-4936-9353-7A042605ACD1}"/>
              </c:ext>
            </c:extLst>
          </c:dPt>
          <c:dPt>
            <c:idx val="4"/>
            <c:bubble3D val="0"/>
            <c:spPr>
              <a:solidFill>
                <a:srgbClr val="00A754"/>
              </a:solidFill>
              <a:ln>
                <a:noFill/>
              </a:ln>
            </c:spPr>
            <c:extLst>
              <c:ext xmlns:c16="http://schemas.microsoft.com/office/drawing/2014/chart" uri="{C3380CC4-5D6E-409C-BE32-E72D297353CC}">
                <c16:uniqueId val="{00000009-C72D-4936-9353-7A042605ACD1}"/>
              </c:ext>
            </c:extLst>
          </c:dPt>
          <c:dPt>
            <c:idx val="5"/>
            <c:bubble3D val="0"/>
            <c:spPr>
              <a:solidFill>
                <a:srgbClr val="F7B2C3"/>
              </a:solidFill>
              <a:ln>
                <a:noFill/>
              </a:ln>
            </c:spPr>
            <c:extLst>
              <c:ext xmlns:c16="http://schemas.microsoft.com/office/drawing/2014/chart" uri="{C3380CC4-5D6E-409C-BE32-E72D297353CC}">
                <c16:uniqueId val="{0000000B-C72D-4936-9353-7A042605ACD1}"/>
              </c:ext>
            </c:extLst>
          </c:dPt>
          <c:dPt>
            <c:idx val="6"/>
            <c:bubble3D val="0"/>
            <c:spPr>
              <a:solidFill>
                <a:srgbClr val="FFDD00"/>
              </a:solidFill>
              <a:ln>
                <a:noFill/>
              </a:ln>
            </c:spPr>
            <c:extLst>
              <c:ext xmlns:c16="http://schemas.microsoft.com/office/drawing/2014/chart" uri="{C3380CC4-5D6E-409C-BE32-E72D297353CC}">
                <c16:uniqueId val="{0000000D-C72D-4936-9353-7A042605ACD1}"/>
              </c:ext>
            </c:extLst>
          </c:dPt>
          <c:dPt>
            <c:idx val="7"/>
            <c:bubble3D val="0"/>
            <c:spPr>
              <a:solidFill>
                <a:srgbClr val="FFF5B2"/>
              </a:solidFill>
              <a:ln w="19050">
                <a:noFill/>
              </a:ln>
              <a:effectLst/>
            </c:spPr>
            <c:extLst>
              <c:ext xmlns:c16="http://schemas.microsoft.com/office/drawing/2014/chart" uri="{C3380CC4-5D6E-409C-BE32-E72D297353CC}">
                <c16:uniqueId val="{0000000F-C72D-4936-9353-7A042605ACD1}"/>
              </c:ext>
            </c:extLst>
          </c:dPt>
          <c:dPt>
            <c:idx val="8"/>
            <c:bubble3D val="0"/>
            <c:spPr>
              <a:solidFill>
                <a:srgbClr val="F39200"/>
              </a:solidFill>
              <a:ln w="19050">
                <a:noFill/>
              </a:ln>
              <a:effectLst/>
            </c:spPr>
            <c:extLst>
              <c:ext xmlns:c16="http://schemas.microsoft.com/office/drawing/2014/chart" uri="{C3380CC4-5D6E-409C-BE32-E72D297353CC}">
                <c16:uniqueId val="{00000011-C72D-4936-9353-7A042605ACD1}"/>
              </c:ext>
            </c:extLst>
          </c:dPt>
          <c:dPt>
            <c:idx val="9"/>
            <c:bubble3D val="0"/>
            <c:spPr>
              <a:solidFill>
                <a:srgbClr val="FBDEB2"/>
              </a:solidFill>
              <a:ln w="19050">
                <a:noFill/>
              </a:ln>
              <a:effectLst/>
            </c:spPr>
            <c:extLst>
              <c:ext xmlns:c16="http://schemas.microsoft.com/office/drawing/2014/chart" uri="{C3380CC4-5D6E-409C-BE32-E72D297353CC}">
                <c16:uniqueId val="{00000013-C72D-4936-9353-7A042605ACD1}"/>
              </c:ext>
            </c:extLst>
          </c:dPt>
          <c:dPt>
            <c:idx val="10"/>
            <c:bubble3D val="0"/>
            <c:spPr>
              <a:solidFill>
                <a:srgbClr val="E40038"/>
              </a:solidFill>
              <a:ln w="19050">
                <a:noFill/>
              </a:ln>
              <a:effectLst/>
            </c:spPr>
            <c:extLst>
              <c:ext xmlns:c16="http://schemas.microsoft.com/office/drawing/2014/chart" uri="{C3380CC4-5D6E-409C-BE32-E72D297353CC}">
                <c16:uniqueId val="{00000015-C72D-4936-9353-7A042605ACD1}"/>
              </c:ext>
            </c:extLst>
          </c:dPt>
          <c:dPt>
            <c:idx val="11"/>
            <c:bubble3D val="0"/>
            <c:spPr>
              <a:solidFill>
                <a:srgbClr val="EF6688"/>
              </a:solidFill>
              <a:ln>
                <a:noFill/>
              </a:ln>
            </c:spPr>
            <c:extLst>
              <c:ext xmlns:c16="http://schemas.microsoft.com/office/drawing/2014/chart" uri="{C3380CC4-5D6E-409C-BE32-E72D297353CC}">
                <c16:uniqueId val="{00000017-C72D-4936-9353-7A042605ACD1}"/>
              </c:ext>
            </c:extLst>
          </c:dPt>
          <c:dPt>
            <c:idx val="12"/>
            <c:bubble3D val="0"/>
            <c:spPr>
              <a:solidFill>
                <a:srgbClr val="AFCA00"/>
              </a:solidFill>
              <a:ln>
                <a:noFill/>
              </a:ln>
            </c:spPr>
            <c:extLst>
              <c:ext xmlns:c16="http://schemas.microsoft.com/office/drawing/2014/chart" uri="{C3380CC4-5D6E-409C-BE32-E72D297353CC}">
                <c16:uniqueId val="{00000019-C72D-4936-9353-7A042605ACD1}"/>
              </c:ext>
            </c:extLst>
          </c:dPt>
          <c:dPt>
            <c:idx val="13"/>
            <c:bubble3D val="0"/>
            <c:extLst>
              <c:ext xmlns:c16="http://schemas.microsoft.com/office/drawing/2014/chart" uri="{C3380CC4-5D6E-409C-BE32-E72D297353CC}">
                <c16:uniqueId val="{0000001B-479B-4688-BD1F-2F03C3CB9B81}"/>
              </c:ext>
            </c:extLst>
          </c:dPt>
          <c:cat>
            <c:strRef>
              <c:f>'pivot Anteile VM pTH'!$C$6:$C$19</c:f>
              <c:strCache>
                <c:ptCount val="13"/>
                <c:pt idx="0">
                  <c:v>Aminoglykoside</c:v>
                </c:pt>
                <c:pt idx="1">
                  <c:v>Ceph. 3. Gen.</c:v>
                </c:pt>
                <c:pt idx="2">
                  <c:v>Ceph. 4. Gen.</c:v>
                </c:pt>
                <c:pt idx="3">
                  <c:v>Fenicole</c:v>
                </c:pt>
                <c:pt idx="4">
                  <c:v>Fluorchinolone</c:v>
                </c:pt>
                <c:pt idx="5">
                  <c:v>Folsäureantag.</c:v>
                </c:pt>
                <c:pt idx="6">
                  <c:v>Lincosamide</c:v>
                </c:pt>
                <c:pt idx="7">
                  <c:v>Makrolide</c:v>
                </c:pt>
                <c:pt idx="8">
                  <c:v>Penicilline</c:v>
                </c:pt>
                <c:pt idx="9">
                  <c:v>Pleuromutiline</c:v>
                </c:pt>
                <c:pt idx="10">
                  <c:v>Polypeptid-AB</c:v>
                </c:pt>
                <c:pt idx="11">
                  <c:v>Sulfonamide</c:v>
                </c:pt>
                <c:pt idx="12">
                  <c:v>Tetrazykline</c:v>
                </c:pt>
              </c:strCache>
            </c:strRef>
          </c:cat>
          <c:val>
            <c:numRef>
              <c:f>'pivot Anteile VM pTH'!$D$6:$D$19</c:f>
              <c:numCache>
                <c:formatCode>[&gt;=0.1]#,##0.0\ \d;[=0]"0 d";"&lt; 0,1 d"</c:formatCode>
                <c:ptCount val="13"/>
                <c:pt idx="0">
                  <c:v>3.1560861871801444</c:v>
                </c:pt>
                <c:pt idx="1">
                  <c:v>6.1586841257511765E-2</c:v>
                </c:pt>
                <c:pt idx="2">
                  <c:v>2.7655513166802478E-2</c:v>
                </c:pt>
                <c:pt idx="3">
                  <c:v>0.29018410499075742</c:v>
                </c:pt>
                <c:pt idx="4">
                  <c:v>1.2910922866734023</c:v>
                </c:pt>
                <c:pt idx="5">
                  <c:v>0.40064350240322333</c:v>
                </c:pt>
                <c:pt idx="6">
                  <c:v>0.72690562039812812</c:v>
                </c:pt>
                <c:pt idx="7">
                  <c:v>2.3314034463265081</c:v>
                </c:pt>
                <c:pt idx="8">
                  <c:v>11.210602318705726</c:v>
                </c:pt>
                <c:pt idx="9">
                  <c:v>0.461735247369018</c:v>
                </c:pt>
                <c:pt idx="10">
                  <c:v>11.196927551550921</c:v>
                </c:pt>
                <c:pt idx="11">
                  <c:v>0.40064350240322333</c:v>
                </c:pt>
                <c:pt idx="12">
                  <c:v>4.5981463186809162</c:v>
                </c:pt>
              </c:numCache>
            </c:numRef>
          </c:val>
          <c:extLst>
            <c:ext xmlns:c16="http://schemas.microsoft.com/office/drawing/2014/chart" uri="{C3380CC4-5D6E-409C-BE32-E72D297353CC}">
              <c16:uniqueId val="{0000001A-E624-442A-A08E-A6F4A730BDFC}"/>
            </c:ext>
          </c:extLst>
        </c:ser>
        <c:dLbls>
          <c:showLegendKey val="0"/>
          <c:showVal val="0"/>
          <c:showCatName val="0"/>
          <c:showSerName val="0"/>
          <c:showPercent val="0"/>
          <c:showBubbleSize val="0"/>
          <c:showLeaderLines val="1"/>
        </c:dLbls>
        <c:firstSliceAng val="0"/>
        <c:holeSize val="75"/>
      </c:doughnutChart>
    </c:plotArea>
    <c:plotVisOnly val="1"/>
    <c:dispBlanksAs val="gap"/>
    <c:showDLblsOverMax val="0"/>
    <c:extLst/>
  </c:chart>
  <c:spPr>
    <a:noFill/>
    <a:ln w="9525" cap="flat" cmpd="sng" algn="ctr">
      <a:noFill/>
      <a:round/>
    </a:ln>
    <a:effectLst/>
  </c:spPr>
  <c:txPr>
    <a:bodyPr/>
    <a:lstStyle/>
    <a:p>
      <a:pPr>
        <a:defRPr/>
      </a:pPr>
      <a:endParaRPr lang="de-DE"/>
    </a:p>
  </c:txPr>
  <c:printSettings>
    <c:headerFooter/>
    <c:pageMargins b="0.75" l="0.7" r="0.7" t="0.75" header="0.3" footer="0.3"/>
    <c:pageSetup/>
  </c:printSettings>
  <c:userShapes r:id="rId1"/>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Anteile VM pTH!PT A VM</c:name>
    <c:fmtId val="20"/>
  </c:pivotSource>
  <c:chart>
    <c:autoTitleDeleted val="1"/>
    <c:pivotFmts>
      <c:pivotFmt>
        <c:idx val="0"/>
        <c:spPr>
          <a:solidFill>
            <a:schemeClr val="accent1"/>
          </a:solid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003869"/>
          </a:solidFill>
          <a:ln w="19050">
            <a:noFill/>
          </a:ln>
          <a:effectLst/>
        </c:spPr>
      </c:pivotFmt>
      <c:pivotFmt>
        <c:idx val="2"/>
        <c:spPr>
          <a:solidFill>
            <a:srgbClr val="B2C3D2"/>
          </a:solidFill>
          <a:ln w="19050">
            <a:noFill/>
          </a:ln>
          <a:effectLst/>
        </c:spPr>
      </c:pivotFmt>
      <c:pivotFmt>
        <c:idx val="3"/>
        <c:spPr>
          <a:solidFill>
            <a:srgbClr val="B2E7ED"/>
          </a:solidFill>
          <a:ln w="19050">
            <a:noFill/>
          </a:ln>
          <a:effectLst/>
        </c:spPr>
      </c:pivotFmt>
      <c:pivotFmt>
        <c:idx val="4"/>
        <c:spPr>
          <a:solidFill>
            <a:srgbClr val="00AEC3"/>
          </a:solidFill>
          <a:ln w="19050">
            <a:noFill/>
          </a:ln>
          <a:effectLst/>
        </c:spPr>
      </c:pivotFmt>
      <c:pivotFmt>
        <c:idx val="5"/>
        <c:spPr>
          <a:solidFill>
            <a:srgbClr val="84909A"/>
          </a:solidFill>
          <a:ln w="19050">
            <a:noFill/>
          </a:ln>
          <a:effectLst/>
        </c:spPr>
      </c:pivotFmt>
      <c:pivotFmt>
        <c:idx val="6"/>
        <c:spPr>
          <a:solidFill>
            <a:srgbClr val="00A754"/>
          </a:solidFill>
          <a:ln w="19050">
            <a:noFill/>
          </a:ln>
          <a:effectLst/>
        </c:spPr>
      </c:pivotFmt>
      <c:pivotFmt>
        <c:idx val="7"/>
        <c:spPr>
          <a:solidFill>
            <a:srgbClr val="F7B2C3"/>
          </a:solidFill>
          <a:ln w="19050">
            <a:noFill/>
          </a:ln>
          <a:effectLst/>
        </c:spPr>
      </c:pivotFmt>
      <c:pivotFmt>
        <c:idx val="8"/>
        <c:spPr>
          <a:solidFill>
            <a:srgbClr val="FFDD00"/>
          </a:solidFill>
          <a:ln w="19050">
            <a:noFill/>
          </a:ln>
          <a:effectLst/>
        </c:spPr>
      </c:pivotFmt>
      <c:pivotFmt>
        <c:idx val="9"/>
        <c:spPr>
          <a:solidFill>
            <a:srgbClr val="FFF5B2"/>
          </a:solidFill>
          <a:ln w="19050">
            <a:noFill/>
          </a:ln>
          <a:effectLst/>
        </c:spPr>
      </c:pivotFmt>
      <c:pivotFmt>
        <c:idx val="10"/>
        <c:spPr>
          <a:solidFill>
            <a:srgbClr val="F39200"/>
          </a:solidFill>
          <a:ln w="19050">
            <a:noFill/>
          </a:ln>
          <a:effectLst/>
        </c:spPr>
      </c:pivotFmt>
      <c:pivotFmt>
        <c:idx val="11"/>
        <c:spPr>
          <a:solidFill>
            <a:srgbClr val="FBDEB2"/>
          </a:solidFill>
          <a:ln w="19050">
            <a:noFill/>
          </a:ln>
          <a:effectLst/>
        </c:spPr>
      </c:pivotFmt>
      <c:pivotFmt>
        <c:idx val="12"/>
        <c:spPr>
          <a:solidFill>
            <a:srgbClr val="E40038"/>
          </a:solidFill>
          <a:ln w="19050">
            <a:noFill/>
          </a:ln>
          <a:effectLst/>
        </c:spPr>
      </c:pivotFmt>
      <c:pivotFmt>
        <c:idx val="13"/>
        <c:spPr>
          <a:solidFill>
            <a:srgbClr val="EF6688"/>
          </a:solidFill>
          <a:ln w="19050">
            <a:noFill/>
          </a:ln>
          <a:effectLst/>
        </c:spPr>
      </c:pivotFmt>
      <c:pivotFmt>
        <c:idx val="14"/>
        <c:spPr>
          <a:solidFill>
            <a:srgbClr val="AFCA00"/>
          </a:solidFill>
          <a:ln w="19050">
            <a:noFill/>
          </a:ln>
          <a:effectLst/>
        </c:spPr>
      </c:pivotFmt>
      <c:pivotFmt>
        <c:idx val="15"/>
        <c:spPr>
          <a:solidFill>
            <a:schemeClr val="accent1"/>
          </a:solid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rgbClr val="003869"/>
          </a:solidFill>
          <a:ln w="19050">
            <a:noFill/>
          </a:ln>
          <a:effectLst/>
        </c:spPr>
      </c:pivotFmt>
      <c:pivotFmt>
        <c:idx val="17"/>
        <c:spPr>
          <a:solidFill>
            <a:srgbClr val="B2C3D2"/>
          </a:solidFill>
          <a:ln w="19050">
            <a:noFill/>
          </a:ln>
          <a:effectLst/>
        </c:spPr>
      </c:pivotFmt>
      <c:pivotFmt>
        <c:idx val="18"/>
        <c:spPr>
          <a:solidFill>
            <a:srgbClr val="B2E7ED"/>
          </a:solidFill>
          <a:ln w="19050">
            <a:noFill/>
          </a:ln>
          <a:effectLst/>
        </c:spPr>
      </c:pivotFmt>
      <c:pivotFmt>
        <c:idx val="19"/>
        <c:spPr>
          <a:solidFill>
            <a:srgbClr val="00AEC3"/>
          </a:solidFill>
          <a:ln w="19050">
            <a:noFill/>
          </a:ln>
          <a:effectLst/>
        </c:spPr>
      </c:pivotFmt>
      <c:pivotFmt>
        <c:idx val="20"/>
        <c:spPr>
          <a:solidFill>
            <a:srgbClr val="84909A"/>
          </a:solidFill>
          <a:ln w="19050">
            <a:noFill/>
          </a:ln>
          <a:effectLst/>
        </c:spPr>
      </c:pivotFmt>
      <c:pivotFmt>
        <c:idx val="21"/>
        <c:spPr>
          <a:solidFill>
            <a:srgbClr val="00A754"/>
          </a:solidFill>
          <a:ln w="19050">
            <a:noFill/>
          </a:ln>
          <a:effectLst/>
        </c:spPr>
      </c:pivotFmt>
      <c:pivotFmt>
        <c:idx val="22"/>
        <c:spPr>
          <a:solidFill>
            <a:srgbClr val="F7B2C3"/>
          </a:solidFill>
          <a:ln w="19050">
            <a:noFill/>
          </a:ln>
          <a:effectLst/>
        </c:spPr>
      </c:pivotFmt>
      <c:pivotFmt>
        <c:idx val="23"/>
        <c:spPr>
          <a:solidFill>
            <a:srgbClr val="FFDD00"/>
          </a:solidFill>
          <a:ln w="19050">
            <a:noFill/>
          </a:ln>
          <a:effectLst/>
        </c:spPr>
      </c:pivotFmt>
      <c:pivotFmt>
        <c:idx val="24"/>
        <c:spPr>
          <a:solidFill>
            <a:srgbClr val="FFF5B2"/>
          </a:solidFill>
          <a:ln w="19050">
            <a:noFill/>
          </a:ln>
          <a:effectLst/>
        </c:spPr>
      </c:pivotFmt>
      <c:pivotFmt>
        <c:idx val="25"/>
        <c:spPr>
          <a:solidFill>
            <a:srgbClr val="F39200"/>
          </a:solidFill>
          <a:ln w="19050">
            <a:noFill/>
          </a:ln>
          <a:effectLst/>
        </c:spPr>
      </c:pivotFmt>
      <c:pivotFmt>
        <c:idx val="26"/>
        <c:spPr>
          <a:solidFill>
            <a:srgbClr val="FBDEB2"/>
          </a:solidFill>
          <a:ln w="19050">
            <a:noFill/>
          </a:ln>
          <a:effectLst/>
        </c:spPr>
      </c:pivotFmt>
      <c:pivotFmt>
        <c:idx val="27"/>
        <c:spPr>
          <a:solidFill>
            <a:srgbClr val="E40038"/>
          </a:solidFill>
          <a:ln w="19050">
            <a:noFill/>
          </a:ln>
          <a:effectLst/>
        </c:spPr>
      </c:pivotFmt>
      <c:pivotFmt>
        <c:idx val="28"/>
        <c:spPr>
          <a:solidFill>
            <a:srgbClr val="EF6688"/>
          </a:solidFill>
          <a:ln w="19050">
            <a:noFill/>
          </a:ln>
          <a:effectLst/>
        </c:spPr>
      </c:pivotFmt>
      <c:pivotFmt>
        <c:idx val="29"/>
        <c:spPr>
          <a:solidFill>
            <a:srgbClr val="AFCA00"/>
          </a:solidFill>
          <a:ln w="19050">
            <a:noFill/>
          </a:ln>
          <a:effectLst/>
        </c:spPr>
      </c:pivotFmt>
      <c:pivotFmt>
        <c:idx val="30"/>
        <c:spPr>
          <a:solidFill>
            <a:schemeClr val="accent1"/>
          </a:solid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rgbClr val="003869"/>
          </a:solidFill>
          <a:ln w="19050">
            <a:noFill/>
          </a:ln>
          <a:effectLst/>
        </c:spPr>
      </c:pivotFmt>
      <c:pivotFmt>
        <c:idx val="32"/>
        <c:spPr>
          <a:solidFill>
            <a:srgbClr val="B2C3D2"/>
          </a:solidFill>
          <a:ln w="19050">
            <a:noFill/>
          </a:ln>
          <a:effectLst/>
        </c:spPr>
      </c:pivotFmt>
      <c:pivotFmt>
        <c:idx val="33"/>
        <c:spPr>
          <a:solidFill>
            <a:srgbClr val="B2E7ED"/>
          </a:solidFill>
          <a:ln w="19050">
            <a:noFill/>
          </a:ln>
          <a:effectLst/>
        </c:spPr>
      </c:pivotFmt>
      <c:pivotFmt>
        <c:idx val="34"/>
        <c:spPr>
          <a:solidFill>
            <a:srgbClr val="00AEC3"/>
          </a:solidFill>
          <a:ln w="19050">
            <a:noFill/>
          </a:ln>
          <a:effectLst/>
        </c:spPr>
      </c:pivotFmt>
      <c:pivotFmt>
        <c:idx val="35"/>
        <c:spPr>
          <a:solidFill>
            <a:srgbClr val="84909A"/>
          </a:solidFill>
          <a:ln w="19050">
            <a:noFill/>
          </a:ln>
          <a:effectLst/>
        </c:spPr>
      </c:pivotFmt>
      <c:pivotFmt>
        <c:idx val="36"/>
        <c:spPr>
          <a:solidFill>
            <a:srgbClr val="00A754"/>
          </a:solidFill>
          <a:ln w="19050">
            <a:noFill/>
          </a:ln>
          <a:effectLst/>
        </c:spPr>
      </c:pivotFmt>
      <c:pivotFmt>
        <c:idx val="37"/>
        <c:spPr>
          <a:solidFill>
            <a:srgbClr val="F7B2C3"/>
          </a:solidFill>
          <a:ln w="19050">
            <a:noFill/>
          </a:ln>
          <a:effectLst/>
        </c:spPr>
      </c:pivotFmt>
      <c:pivotFmt>
        <c:idx val="38"/>
        <c:spPr>
          <a:solidFill>
            <a:srgbClr val="FFDD00"/>
          </a:solidFill>
          <a:ln w="19050">
            <a:noFill/>
          </a:ln>
          <a:effectLst/>
        </c:spPr>
      </c:pivotFmt>
      <c:pivotFmt>
        <c:idx val="39"/>
        <c:spPr>
          <a:solidFill>
            <a:srgbClr val="FFF5B2"/>
          </a:solidFill>
          <a:ln w="19050">
            <a:noFill/>
          </a:ln>
          <a:effectLst/>
        </c:spPr>
      </c:pivotFmt>
      <c:pivotFmt>
        <c:idx val="40"/>
        <c:spPr>
          <a:solidFill>
            <a:srgbClr val="F39200"/>
          </a:solidFill>
          <a:ln w="19050">
            <a:noFill/>
          </a:ln>
          <a:effectLst/>
        </c:spPr>
      </c:pivotFmt>
      <c:pivotFmt>
        <c:idx val="41"/>
        <c:spPr>
          <a:solidFill>
            <a:srgbClr val="FBDEB2"/>
          </a:solidFill>
          <a:ln w="19050">
            <a:noFill/>
          </a:ln>
          <a:effectLst/>
        </c:spPr>
      </c:pivotFmt>
      <c:pivotFmt>
        <c:idx val="42"/>
        <c:spPr>
          <a:solidFill>
            <a:srgbClr val="E40038"/>
          </a:solidFill>
          <a:ln w="19050">
            <a:noFill/>
          </a:ln>
          <a:effectLst/>
        </c:spPr>
      </c:pivotFmt>
      <c:pivotFmt>
        <c:idx val="43"/>
        <c:spPr>
          <a:solidFill>
            <a:srgbClr val="EF6688"/>
          </a:solidFill>
          <a:ln w="19050">
            <a:noFill/>
          </a:ln>
          <a:effectLst/>
        </c:spPr>
      </c:pivotFmt>
      <c:pivotFmt>
        <c:idx val="44"/>
        <c:spPr>
          <a:solidFill>
            <a:srgbClr val="AFCA00"/>
          </a:solidFill>
          <a:ln w="19050">
            <a:noFill/>
          </a:ln>
          <a:effectLst/>
        </c:spPr>
      </c:pivotFmt>
    </c:pivotFmts>
    <c:plotArea>
      <c:layout>
        <c:manualLayout>
          <c:layoutTarget val="inner"/>
          <c:xMode val="edge"/>
          <c:yMode val="edge"/>
          <c:x val="2.6664865154389737E-2"/>
          <c:y val="9.0426620807866939E-2"/>
          <c:w val="0.38185972448138383"/>
          <c:h val="0.59359902890193661"/>
        </c:manualLayout>
      </c:layout>
      <c:doughnutChart>
        <c:varyColors val="1"/>
        <c:ser>
          <c:idx val="0"/>
          <c:order val="0"/>
          <c:tx>
            <c:strRef>
              <c:f>'pivot Anteile VM pTH'!$B$5</c:f>
              <c:strCache>
                <c:ptCount val="1"/>
                <c:pt idx="0">
                  <c:v>Ergebnis</c:v>
                </c:pt>
              </c:strCache>
            </c:strRef>
          </c:tx>
          <c:spPr>
            <a:ln>
              <a:noFill/>
            </a:ln>
          </c:spPr>
          <c:dPt>
            <c:idx val="0"/>
            <c:bubble3D val="0"/>
            <c:spPr>
              <a:solidFill>
                <a:srgbClr val="003869"/>
              </a:solidFill>
              <a:ln w="19050">
                <a:noFill/>
              </a:ln>
              <a:effectLst/>
            </c:spPr>
            <c:extLst>
              <c:ext xmlns:c16="http://schemas.microsoft.com/office/drawing/2014/chart" uri="{C3380CC4-5D6E-409C-BE32-E72D297353CC}">
                <c16:uniqueId val="{00000001-AE52-43AA-AD26-3F4E408B5B52}"/>
              </c:ext>
            </c:extLst>
          </c:dPt>
          <c:dPt>
            <c:idx val="1"/>
            <c:bubble3D val="0"/>
            <c:spPr>
              <a:solidFill>
                <a:srgbClr val="B2E7ED"/>
              </a:solidFill>
              <a:ln w="19050">
                <a:noFill/>
              </a:ln>
              <a:effectLst/>
            </c:spPr>
            <c:extLst>
              <c:ext xmlns:c16="http://schemas.microsoft.com/office/drawing/2014/chart" uri="{C3380CC4-5D6E-409C-BE32-E72D297353CC}">
                <c16:uniqueId val="{00000003-AE52-43AA-AD26-3F4E408B5B52}"/>
              </c:ext>
            </c:extLst>
          </c:dPt>
          <c:dPt>
            <c:idx val="2"/>
            <c:bubble3D val="0"/>
            <c:spPr>
              <a:solidFill>
                <a:srgbClr val="00AEC3"/>
              </a:solidFill>
              <a:ln w="19050">
                <a:noFill/>
              </a:ln>
              <a:effectLst/>
            </c:spPr>
            <c:extLst>
              <c:ext xmlns:c16="http://schemas.microsoft.com/office/drawing/2014/chart" uri="{C3380CC4-5D6E-409C-BE32-E72D297353CC}">
                <c16:uniqueId val="{00000005-AE52-43AA-AD26-3F4E408B5B52}"/>
              </c:ext>
            </c:extLst>
          </c:dPt>
          <c:dPt>
            <c:idx val="3"/>
            <c:bubble3D val="0"/>
            <c:spPr>
              <a:solidFill>
                <a:srgbClr val="84909A"/>
              </a:solidFill>
              <a:ln w="19050">
                <a:noFill/>
              </a:ln>
              <a:effectLst/>
            </c:spPr>
            <c:extLst>
              <c:ext xmlns:c16="http://schemas.microsoft.com/office/drawing/2014/chart" uri="{C3380CC4-5D6E-409C-BE32-E72D297353CC}">
                <c16:uniqueId val="{00000007-AE52-43AA-AD26-3F4E408B5B52}"/>
              </c:ext>
            </c:extLst>
          </c:dPt>
          <c:dPt>
            <c:idx val="4"/>
            <c:bubble3D val="0"/>
            <c:spPr>
              <a:solidFill>
                <a:srgbClr val="00A754"/>
              </a:solidFill>
              <a:ln w="19050">
                <a:noFill/>
              </a:ln>
              <a:effectLst/>
            </c:spPr>
            <c:extLst>
              <c:ext xmlns:c16="http://schemas.microsoft.com/office/drawing/2014/chart" uri="{C3380CC4-5D6E-409C-BE32-E72D297353CC}">
                <c16:uniqueId val="{00000009-AE52-43AA-AD26-3F4E408B5B52}"/>
              </c:ext>
            </c:extLst>
          </c:dPt>
          <c:dPt>
            <c:idx val="5"/>
            <c:bubble3D val="0"/>
            <c:spPr>
              <a:solidFill>
                <a:srgbClr val="F7B2C3"/>
              </a:solidFill>
              <a:ln w="19050">
                <a:noFill/>
              </a:ln>
              <a:effectLst/>
            </c:spPr>
            <c:extLst>
              <c:ext xmlns:c16="http://schemas.microsoft.com/office/drawing/2014/chart" uri="{C3380CC4-5D6E-409C-BE32-E72D297353CC}">
                <c16:uniqueId val="{0000000B-AE52-43AA-AD26-3F4E408B5B52}"/>
              </c:ext>
            </c:extLst>
          </c:dPt>
          <c:dPt>
            <c:idx val="6"/>
            <c:bubble3D val="0"/>
            <c:spPr>
              <a:solidFill>
                <a:srgbClr val="FFDD00"/>
              </a:solidFill>
              <a:ln w="19050">
                <a:noFill/>
              </a:ln>
              <a:effectLst/>
            </c:spPr>
            <c:extLst>
              <c:ext xmlns:c16="http://schemas.microsoft.com/office/drawing/2014/chart" uri="{C3380CC4-5D6E-409C-BE32-E72D297353CC}">
                <c16:uniqueId val="{0000000D-AE52-43AA-AD26-3F4E408B5B52}"/>
              </c:ext>
            </c:extLst>
          </c:dPt>
          <c:dPt>
            <c:idx val="7"/>
            <c:bubble3D val="0"/>
            <c:spPr>
              <a:solidFill>
                <a:srgbClr val="FFF5B2"/>
              </a:solidFill>
              <a:ln w="19050">
                <a:noFill/>
              </a:ln>
              <a:effectLst/>
            </c:spPr>
            <c:extLst>
              <c:ext xmlns:c16="http://schemas.microsoft.com/office/drawing/2014/chart" uri="{C3380CC4-5D6E-409C-BE32-E72D297353CC}">
                <c16:uniqueId val="{0000000F-AE52-43AA-AD26-3F4E408B5B52}"/>
              </c:ext>
            </c:extLst>
          </c:dPt>
          <c:dPt>
            <c:idx val="8"/>
            <c:bubble3D val="0"/>
            <c:spPr>
              <a:solidFill>
                <a:srgbClr val="F39200"/>
              </a:solidFill>
              <a:ln w="19050">
                <a:noFill/>
              </a:ln>
              <a:effectLst/>
            </c:spPr>
            <c:extLst>
              <c:ext xmlns:c16="http://schemas.microsoft.com/office/drawing/2014/chart" uri="{C3380CC4-5D6E-409C-BE32-E72D297353CC}">
                <c16:uniqueId val="{00000011-AE52-43AA-AD26-3F4E408B5B52}"/>
              </c:ext>
            </c:extLst>
          </c:dPt>
          <c:dPt>
            <c:idx val="9"/>
            <c:bubble3D val="0"/>
            <c:spPr>
              <a:solidFill>
                <a:srgbClr val="FBDEB2"/>
              </a:solidFill>
              <a:ln w="19050">
                <a:noFill/>
              </a:ln>
              <a:effectLst/>
            </c:spPr>
            <c:extLst>
              <c:ext xmlns:c16="http://schemas.microsoft.com/office/drawing/2014/chart" uri="{C3380CC4-5D6E-409C-BE32-E72D297353CC}">
                <c16:uniqueId val="{00000013-AE52-43AA-AD26-3F4E408B5B52}"/>
              </c:ext>
            </c:extLst>
          </c:dPt>
          <c:dPt>
            <c:idx val="10"/>
            <c:bubble3D val="0"/>
            <c:spPr>
              <a:solidFill>
                <a:srgbClr val="E40038"/>
              </a:solidFill>
              <a:ln w="19050">
                <a:noFill/>
              </a:ln>
              <a:effectLst/>
            </c:spPr>
            <c:extLst>
              <c:ext xmlns:c16="http://schemas.microsoft.com/office/drawing/2014/chart" uri="{C3380CC4-5D6E-409C-BE32-E72D297353CC}">
                <c16:uniqueId val="{00000015-AE52-43AA-AD26-3F4E408B5B52}"/>
              </c:ext>
            </c:extLst>
          </c:dPt>
          <c:dPt>
            <c:idx val="11"/>
            <c:bubble3D val="0"/>
            <c:spPr>
              <a:solidFill>
                <a:srgbClr val="EF6688"/>
              </a:solidFill>
              <a:ln w="19050">
                <a:noFill/>
              </a:ln>
              <a:effectLst/>
            </c:spPr>
            <c:extLst>
              <c:ext xmlns:c16="http://schemas.microsoft.com/office/drawing/2014/chart" uri="{C3380CC4-5D6E-409C-BE32-E72D297353CC}">
                <c16:uniqueId val="{00000017-AE52-43AA-AD26-3F4E408B5B52}"/>
              </c:ext>
            </c:extLst>
          </c:dPt>
          <c:dPt>
            <c:idx val="12"/>
            <c:bubble3D val="0"/>
            <c:spPr>
              <a:solidFill>
                <a:srgbClr val="AFCA00"/>
              </a:solidFill>
              <a:ln w="19050">
                <a:noFill/>
              </a:ln>
              <a:effectLst/>
            </c:spPr>
            <c:extLst>
              <c:ext xmlns:c16="http://schemas.microsoft.com/office/drawing/2014/chart" uri="{C3380CC4-5D6E-409C-BE32-E72D297353CC}">
                <c16:uniqueId val="{00000019-AE52-43AA-AD26-3F4E408B5B52}"/>
              </c:ext>
            </c:extLst>
          </c:dPt>
          <c:dPt>
            <c:idx val="13"/>
            <c:bubble3D val="0"/>
            <c:spPr>
              <a:solidFill>
                <a:schemeClr val="accent2">
                  <a:lumMod val="80000"/>
                  <a:lumOff val="20000"/>
                </a:schemeClr>
              </a:solidFill>
              <a:ln w="19050">
                <a:noFill/>
              </a:ln>
              <a:effectLst/>
            </c:spPr>
            <c:extLst>
              <c:ext xmlns:c16="http://schemas.microsoft.com/office/drawing/2014/chart" uri="{C3380CC4-5D6E-409C-BE32-E72D297353CC}">
                <c16:uniqueId val="{0000001B-2AFB-4A97-81FE-9F7A180624C7}"/>
              </c:ext>
            </c:extLst>
          </c:dPt>
          <c:cat>
            <c:strRef>
              <c:f>'pivot Anteile VM pTH'!$A$6:$A$19</c:f>
              <c:strCache>
                <c:ptCount val="13"/>
                <c:pt idx="0">
                  <c:v>Aminoglykoside</c:v>
                </c:pt>
                <c:pt idx="1">
                  <c:v>Ceph. 3. Gen.</c:v>
                </c:pt>
                <c:pt idx="2">
                  <c:v>Ceph. 4. Gen.</c:v>
                </c:pt>
                <c:pt idx="3">
                  <c:v>Fenicole</c:v>
                </c:pt>
                <c:pt idx="4">
                  <c:v>Fluorchinolone</c:v>
                </c:pt>
                <c:pt idx="5">
                  <c:v>Folsäureantag.</c:v>
                </c:pt>
                <c:pt idx="6">
                  <c:v>Lincosamide</c:v>
                </c:pt>
                <c:pt idx="7">
                  <c:v>Makrolide</c:v>
                </c:pt>
                <c:pt idx="8">
                  <c:v>Penicilline</c:v>
                </c:pt>
                <c:pt idx="9">
                  <c:v>Pleuromutiline</c:v>
                </c:pt>
                <c:pt idx="10">
                  <c:v>Polypeptid-AB</c:v>
                </c:pt>
                <c:pt idx="11">
                  <c:v>Sulfonamide</c:v>
                </c:pt>
                <c:pt idx="12">
                  <c:v>Tetrazykline</c:v>
                </c:pt>
              </c:strCache>
            </c:strRef>
          </c:cat>
          <c:val>
            <c:numRef>
              <c:f>'pivot Anteile VM pTH'!$B$6:$B$19</c:f>
              <c:numCache>
                <c:formatCode>[&gt;=0.1]#,##0.0\ \t;[=0]"0 t";"&lt; 0,1 t"</c:formatCode>
                <c:ptCount val="13"/>
                <c:pt idx="0">
                  <c:v>4.4575286481392684</c:v>
                </c:pt>
                <c:pt idx="1">
                  <c:v>2.727596120394E-3</c:v>
                </c:pt>
                <c:pt idx="2">
                  <c:v>2.3669918639640003E-3</c:v>
                </c:pt>
                <c:pt idx="3">
                  <c:v>0.32201662263157893</c:v>
                </c:pt>
                <c:pt idx="4">
                  <c:v>9.4027495768845448E-2</c:v>
                </c:pt>
                <c:pt idx="5">
                  <c:v>0.47981894768004807</c:v>
                </c:pt>
                <c:pt idx="6">
                  <c:v>0.46580720256015207</c:v>
                </c:pt>
                <c:pt idx="7">
                  <c:v>2.9010696744794426</c:v>
                </c:pt>
                <c:pt idx="8">
                  <c:v>52.920286617241729</c:v>
                </c:pt>
                <c:pt idx="9">
                  <c:v>0.74747573746640061</c:v>
                </c:pt>
                <c:pt idx="10">
                  <c:v>3.022426181378183</c:v>
                </c:pt>
                <c:pt idx="11">
                  <c:v>2.3991097193855255</c:v>
                </c:pt>
                <c:pt idx="12">
                  <c:v>12.991590797509074</c:v>
                </c:pt>
              </c:numCache>
            </c:numRef>
          </c:val>
          <c:extLst>
            <c:ext xmlns:c16="http://schemas.microsoft.com/office/drawing/2014/chart" uri="{C3380CC4-5D6E-409C-BE32-E72D297353CC}">
              <c16:uniqueId val="{0000001D-DFCA-423E-8029-58004664080B}"/>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VM!PT VM Absolut</c:name>
    <c:fmtId val="5"/>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rgbClr val="0038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rgbClr val="B2C3D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rgbClr val="B2E7E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rgbClr val="66CED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rgbClr val="C2C7C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rgbClr val="00A75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rgbClr val="F7B2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rgbClr val="FFDD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rgbClr val="FFF5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rgbClr val="F392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rgbClr val="FBDE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rgbClr val="E4003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EF668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rgbClr val="AFCA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'pivot VM'!$B$3:$B$4</c:f>
              <c:strCache>
                <c:ptCount val="1"/>
                <c:pt idx="0">
                  <c:v>Aminoglykoside</c:v>
                </c:pt>
              </c:strCache>
            </c:strRef>
          </c:tx>
          <c:spPr>
            <a:solidFill>
              <a:srgbClr val="003869"/>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VM'!$B$5:$B$43</c:f>
              <c:numCache>
                <c:formatCode>[&gt;=0.001]#,##0.000\ \t;[=0]"0 t";"&lt; 0,001 t"</c:formatCode>
                <c:ptCount val="28"/>
                <c:pt idx="0">
                  <c:v>1.8E-3</c:v>
                </c:pt>
                <c:pt idx="1">
                  <c:v>0.23291788920472642</c:v>
                </c:pt>
                <c:pt idx="2">
                  <c:v>0.18110710143371755</c:v>
                </c:pt>
                <c:pt idx="3">
                  <c:v>0.45034296115472622</c:v>
                </c:pt>
                <c:pt idx="4">
                  <c:v>8.7347697259999996E-3</c:v>
                </c:pt>
                <c:pt idx="6">
                  <c:v>6.9184066838040739</c:v>
                </c:pt>
                <c:pt idx="7">
                  <c:v>0.15009983967746501</c:v>
                </c:pt>
                <c:pt idx="8">
                  <c:v>1.3853708774865E-2</c:v>
                </c:pt>
                <c:pt idx="9">
                  <c:v>3.1692338467850113E-2</c:v>
                </c:pt>
                <c:pt idx="10">
                  <c:v>3.9255364688E-4</c:v>
                </c:pt>
                <c:pt idx="11">
                  <c:v>9.8946339697382008E-2</c:v>
                </c:pt>
                <c:pt idx="12">
                  <c:v>6.5462155411119993E-2</c:v>
                </c:pt>
                <c:pt idx="13">
                  <c:v>6.3892029508399992E-2</c:v>
                </c:pt>
                <c:pt idx="14">
                  <c:v>6.7031802792983999E-2</c:v>
                </c:pt>
                <c:pt idx="16">
                  <c:v>1.55347880788E-2</c:v>
                </c:pt>
                <c:pt idx="17">
                  <c:v>1.2012718481759999E-2</c:v>
                </c:pt>
                <c:pt idx="18">
                  <c:v>5.2081081081081081E-2</c:v>
                </c:pt>
                <c:pt idx="19">
                  <c:v>1.6736699530386956</c:v>
                </c:pt>
                <c:pt idx="20">
                  <c:v>13.110211422388691</c:v>
                </c:pt>
                <c:pt idx="21">
                  <c:v>3.9765125914419999</c:v>
                </c:pt>
                <c:pt idx="22">
                  <c:v>1.0370880203075901</c:v>
                </c:pt>
                <c:pt idx="23">
                  <c:v>0.70193113131433549</c:v>
                </c:pt>
                <c:pt idx="24">
                  <c:v>4.4575286481392684</c:v>
                </c:pt>
                <c:pt idx="25">
                  <c:v>1.2625494786770308</c:v>
                </c:pt>
                <c:pt idx="26">
                  <c:v>0.80308758078613918</c:v>
                </c:pt>
                <c:pt idx="27">
                  <c:v>0.21852959386537846</c:v>
                </c:pt>
              </c:numCache>
            </c:numRef>
          </c:val>
          <c:extLst>
            <c:ext xmlns:c16="http://schemas.microsoft.com/office/drawing/2014/chart" uri="{C3380CC4-5D6E-409C-BE32-E72D297353CC}">
              <c16:uniqueId val="{00000000-73A9-4718-86F5-CE5284BBF4C6}"/>
            </c:ext>
          </c:extLst>
        </c:ser>
        <c:ser>
          <c:idx val="1"/>
          <c:order val="1"/>
          <c:tx>
            <c:strRef>
              <c:f>'pivot VM'!$C$3:$C$4</c:f>
              <c:strCache>
                <c:ptCount val="1"/>
                <c:pt idx="0">
                  <c:v>Ceph. 1. Gen.</c:v>
                </c:pt>
              </c:strCache>
            </c:strRef>
          </c:tx>
          <c:spPr>
            <a:solidFill>
              <a:srgbClr val="B2C3D2"/>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VM'!$C$5:$C$43</c:f>
              <c:numCache>
                <c:formatCode>[&gt;=0.001]#,##0.000\ \t;[=0]"0 t";"&lt; 0,001 t"</c:formatCode>
                <c:ptCount val="28"/>
                <c:pt idx="6">
                  <c:v>1.8297158405745787E-3</c:v>
                </c:pt>
                <c:pt idx="7">
                  <c:v>6.9610483500000004E-4</c:v>
                </c:pt>
                <c:pt idx="8">
                  <c:v>2.1901822062999997E-4</c:v>
                </c:pt>
                <c:pt idx="9">
                  <c:v>3.5955581025894613E-2</c:v>
                </c:pt>
                <c:pt idx="11">
                  <c:v>2.4398900931666663E-3</c:v>
                </c:pt>
                <c:pt idx="22">
                  <c:v>5.8954113999999997E-5</c:v>
                </c:pt>
                <c:pt idx="23">
                  <c:v>0.96499821949657016</c:v>
                </c:pt>
                <c:pt idx="27">
                  <c:v>1.1621584968E-4</c:v>
                </c:pt>
              </c:numCache>
            </c:numRef>
          </c:val>
          <c:extLst>
            <c:ext xmlns:c16="http://schemas.microsoft.com/office/drawing/2014/chart" uri="{C3380CC4-5D6E-409C-BE32-E72D297353CC}">
              <c16:uniqueId val="{00000001-77C5-449E-A8F0-6EE3D30BCBD4}"/>
            </c:ext>
          </c:extLst>
        </c:ser>
        <c:ser>
          <c:idx val="2"/>
          <c:order val="2"/>
          <c:tx>
            <c:strRef>
              <c:f>'pivot VM'!$D$3:$D$4</c:f>
              <c:strCache>
                <c:ptCount val="1"/>
                <c:pt idx="0">
                  <c:v>Ceph. 3. Gen.</c:v>
                </c:pt>
              </c:strCache>
            </c:strRef>
          </c:tx>
          <c:spPr>
            <a:solidFill>
              <a:srgbClr val="B2E7ED"/>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VM'!$D$5:$D$43</c:f>
              <c:numCache>
                <c:formatCode>[&gt;=0.001]#,##0.000\ \t;[=0]"0 t";"&lt; 0,001 t"</c:formatCode>
                <c:ptCount val="28"/>
                <c:pt idx="1">
                  <c:v>9.0729999999999994E-6</c:v>
                </c:pt>
                <c:pt idx="6">
                  <c:v>3.9706953390385999E-3</c:v>
                </c:pt>
                <c:pt idx="7">
                  <c:v>6.4878249137199993E-4</c:v>
                </c:pt>
                <c:pt idx="8">
                  <c:v>7.944007334967999E-3</c:v>
                </c:pt>
                <c:pt idx="9">
                  <c:v>1.6687561835157582E-2</c:v>
                </c:pt>
                <c:pt idx="10">
                  <c:v>6.5997632716000007E-5</c:v>
                </c:pt>
                <c:pt idx="11">
                  <c:v>2.3089883159973061E-2</c:v>
                </c:pt>
                <c:pt idx="12">
                  <c:v>1.009E-4</c:v>
                </c:pt>
                <c:pt idx="13">
                  <c:v>1.00665627684E-4</c:v>
                </c:pt>
                <c:pt idx="14">
                  <c:v>1.7772031673999999E-3</c:v>
                </c:pt>
                <c:pt idx="16">
                  <c:v>7.7220000000000001E-4</c:v>
                </c:pt>
                <c:pt idx="17">
                  <c:v>5.1780259616139536E-4</c:v>
                </c:pt>
                <c:pt idx="22">
                  <c:v>4.685347376336628E-3</c:v>
                </c:pt>
                <c:pt idx="23">
                  <c:v>0.34260273481412901</c:v>
                </c:pt>
                <c:pt idx="24">
                  <c:v>2.727596120394E-3</c:v>
                </c:pt>
                <c:pt idx="25">
                  <c:v>2.1104205786075816E-3</c:v>
                </c:pt>
                <c:pt idx="26">
                  <c:v>4.4795905079115225E-2</c:v>
                </c:pt>
                <c:pt idx="27">
                  <c:v>6.219867992632605E-3</c:v>
                </c:pt>
              </c:numCache>
            </c:numRef>
          </c:val>
          <c:extLst>
            <c:ext xmlns:c16="http://schemas.microsoft.com/office/drawing/2014/chart" uri="{C3380CC4-5D6E-409C-BE32-E72D297353CC}">
              <c16:uniqueId val="{00000002-77C5-449E-A8F0-6EE3D30BCBD4}"/>
            </c:ext>
          </c:extLst>
        </c:ser>
        <c:ser>
          <c:idx val="3"/>
          <c:order val="3"/>
          <c:tx>
            <c:strRef>
              <c:f>'pivot VM'!$E$3:$E$4</c:f>
              <c:strCache>
                <c:ptCount val="1"/>
                <c:pt idx="0">
                  <c:v>Ceph. 4. Gen.</c:v>
                </c:pt>
              </c:strCache>
            </c:strRef>
          </c:tx>
          <c:spPr>
            <a:solidFill>
              <a:srgbClr val="66CEDB"/>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VM'!$E$5:$E$43</c:f>
              <c:numCache>
                <c:formatCode>[&gt;=0.001]#,##0.000\ \t;[=0]"0 t";"&lt; 0,001 t"</c:formatCode>
                <c:ptCount val="28"/>
                <c:pt idx="6">
                  <c:v>6.9400629002950012E-3</c:v>
                </c:pt>
                <c:pt idx="7">
                  <c:v>3.8342872375500005E-4</c:v>
                </c:pt>
                <c:pt idx="8">
                  <c:v>1.8587771723500004E-3</c:v>
                </c:pt>
                <c:pt idx="9">
                  <c:v>4.7152774219992501E-3</c:v>
                </c:pt>
                <c:pt idx="10">
                  <c:v>4.0427166780000005E-5</c:v>
                </c:pt>
                <c:pt idx="11">
                  <c:v>3.2620213304175001E-3</c:v>
                </c:pt>
                <c:pt idx="12">
                  <c:v>3.2239227930000002E-5</c:v>
                </c:pt>
                <c:pt idx="13">
                  <c:v>1.4968302258000003E-4</c:v>
                </c:pt>
                <c:pt idx="14">
                  <c:v>2.3215827635000004E-4</c:v>
                </c:pt>
                <c:pt idx="16">
                  <c:v>1.2825687420000003E-4</c:v>
                </c:pt>
                <c:pt idx="17">
                  <c:v>1.0488347859600002E-3</c:v>
                </c:pt>
                <c:pt idx="22">
                  <c:v>4.3753134516E-3</c:v>
                </c:pt>
                <c:pt idx="23">
                  <c:v>9.283889894594019E-2</c:v>
                </c:pt>
                <c:pt idx="24">
                  <c:v>2.3669918639640003E-3</c:v>
                </c:pt>
                <c:pt idx="25">
                  <c:v>2.4601668578760004E-3</c:v>
                </c:pt>
                <c:pt idx="26">
                  <c:v>3.9006090614400009E-3</c:v>
                </c:pt>
                <c:pt idx="27">
                  <c:v>1.2855000300610002E-2</c:v>
                </c:pt>
              </c:numCache>
            </c:numRef>
          </c:val>
          <c:extLst>
            <c:ext xmlns:c16="http://schemas.microsoft.com/office/drawing/2014/chart" uri="{C3380CC4-5D6E-409C-BE32-E72D297353CC}">
              <c16:uniqueId val="{00000003-77C5-449E-A8F0-6EE3D30BCBD4}"/>
            </c:ext>
          </c:extLst>
        </c:ser>
        <c:ser>
          <c:idx val="4"/>
          <c:order val="4"/>
          <c:tx>
            <c:strRef>
              <c:f>'pivot VM'!$F$3:$F$4</c:f>
              <c:strCache>
                <c:ptCount val="1"/>
                <c:pt idx="0">
                  <c:v>Fenicole</c:v>
                </c:pt>
              </c:strCache>
            </c:strRef>
          </c:tx>
          <c:spPr>
            <a:solidFill>
              <a:srgbClr val="C2C7CD"/>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VM'!$F$5:$F$43</c:f>
              <c:numCache>
                <c:formatCode>[&gt;=0.001]#,##0.000\ \t;[=0]"0 t";"&lt; 0,001 t"</c:formatCode>
                <c:ptCount val="28"/>
                <c:pt idx="3">
                  <c:v>3.1350000000000001E-6</c:v>
                </c:pt>
                <c:pt idx="4">
                  <c:v>7.3940000000000004E-3</c:v>
                </c:pt>
                <c:pt idx="6">
                  <c:v>1.300788976</c:v>
                </c:pt>
                <c:pt idx="7">
                  <c:v>0.12709984299999999</c:v>
                </c:pt>
                <c:pt idx="8">
                  <c:v>0.10542182</c:v>
                </c:pt>
                <c:pt idx="9">
                  <c:v>5.0372749999999999E-3</c:v>
                </c:pt>
                <c:pt idx="10">
                  <c:v>3.5159999999999997E-2</c:v>
                </c:pt>
                <c:pt idx="11">
                  <c:v>0.1025361005</c:v>
                </c:pt>
                <c:pt idx="12">
                  <c:v>7.7886600000000002E-3</c:v>
                </c:pt>
                <c:pt idx="13">
                  <c:v>3.1509046428571427E-2</c:v>
                </c:pt>
                <c:pt idx="14">
                  <c:v>2.0820000000000001E-3</c:v>
                </c:pt>
                <c:pt idx="16">
                  <c:v>8.5413360000000001E-3</c:v>
                </c:pt>
                <c:pt idx="17">
                  <c:v>1.8251549999999998E-2</c:v>
                </c:pt>
                <c:pt idx="21">
                  <c:v>0.19620000000000001</c:v>
                </c:pt>
                <c:pt idx="22">
                  <c:v>1.0850200750000001</c:v>
                </c:pt>
                <c:pt idx="23">
                  <c:v>3.0176676999999999E-2</c:v>
                </c:pt>
                <c:pt idx="24">
                  <c:v>0.32201662263157893</c:v>
                </c:pt>
                <c:pt idx="25">
                  <c:v>0.73196357135714274</c:v>
                </c:pt>
                <c:pt idx="26">
                  <c:v>3.3391379999999998E-2</c:v>
                </c:pt>
                <c:pt idx="27">
                  <c:v>0.32940174999999999</c:v>
                </c:pt>
              </c:numCache>
            </c:numRef>
          </c:val>
          <c:extLst>
            <c:ext xmlns:c16="http://schemas.microsoft.com/office/drawing/2014/chart" uri="{C3380CC4-5D6E-409C-BE32-E72D297353CC}">
              <c16:uniqueId val="{00000004-77C5-449E-A8F0-6EE3D30BCBD4}"/>
            </c:ext>
          </c:extLst>
        </c:ser>
        <c:ser>
          <c:idx val="5"/>
          <c:order val="5"/>
          <c:tx>
            <c:strRef>
              <c:f>'pivot VM'!$G$3:$G$4</c:f>
              <c:strCache>
                <c:ptCount val="1"/>
                <c:pt idx="0">
                  <c:v>Fluorchinolone</c:v>
                </c:pt>
              </c:strCache>
            </c:strRef>
          </c:tx>
          <c:spPr>
            <a:solidFill>
              <a:srgbClr val="00A754"/>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VM'!$G$5:$G$43</c:f>
              <c:numCache>
                <c:formatCode>[&gt;=0.001]#,##0.000\ \t;[=0]"0 t";"&lt; 0,001 t"</c:formatCode>
                <c:ptCount val="28"/>
                <c:pt idx="0">
                  <c:v>2.7434734126984129E-3</c:v>
                </c:pt>
                <c:pt idx="1">
                  <c:v>6.3072500000000003E-5</c:v>
                </c:pt>
                <c:pt idx="2">
                  <c:v>1.8636515261117724E-2</c:v>
                </c:pt>
                <c:pt idx="3">
                  <c:v>0.44671072920454546</c:v>
                </c:pt>
                <c:pt idx="4">
                  <c:v>1.7756000000000001E-2</c:v>
                </c:pt>
                <c:pt idx="5">
                  <c:v>2.4306695E-2</c:v>
                </c:pt>
                <c:pt idx="6">
                  <c:v>8.639329429430051E-2</c:v>
                </c:pt>
                <c:pt idx="7">
                  <c:v>8.4539857535920002E-3</c:v>
                </c:pt>
                <c:pt idx="8">
                  <c:v>1.3618351008906E-2</c:v>
                </c:pt>
                <c:pt idx="9">
                  <c:v>3.2747814885824997E-2</c:v>
                </c:pt>
                <c:pt idx="10">
                  <c:v>1.03955E-3</c:v>
                </c:pt>
                <c:pt idx="11">
                  <c:v>3.9649359940880001E-2</c:v>
                </c:pt>
                <c:pt idx="12">
                  <c:v>2.4038115818779998E-3</c:v>
                </c:pt>
                <c:pt idx="13">
                  <c:v>3.8336464643249999E-3</c:v>
                </c:pt>
                <c:pt idx="14">
                  <c:v>4.059656442696717E-3</c:v>
                </c:pt>
                <c:pt idx="16">
                  <c:v>1.7491274747899999E-3</c:v>
                </c:pt>
                <c:pt idx="17">
                  <c:v>1.35438470757E-2</c:v>
                </c:pt>
                <c:pt idx="18">
                  <c:v>1.2999999999999999E-2</c:v>
                </c:pt>
                <c:pt idx="20">
                  <c:v>0.50881100000000001</c:v>
                </c:pt>
                <c:pt idx="21">
                  <c:v>2.1494789999999999</c:v>
                </c:pt>
                <c:pt idx="22">
                  <c:v>0.15859114130309901</c:v>
                </c:pt>
                <c:pt idx="23">
                  <c:v>0.77851265846159634</c:v>
                </c:pt>
                <c:pt idx="24">
                  <c:v>9.4027495768845448E-2</c:v>
                </c:pt>
                <c:pt idx="25">
                  <c:v>0.15235116950481881</c:v>
                </c:pt>
                <c:pt idx="26">
                  <c:v>9.6416285763196052E-2</c:v>
                </c:pt>
                <c:pt idx="27">
                  <c:v>0.28247244541060001</c:v>
                </c:pt>
              </c:numCache>
            </c:numRef>
          </c:val>
          <c:extLst>
            <c:ext xmlns:c16="http://schemas.microsoft.com/office/drawing/2014/chart" uri="{C3380CC4-5D6E-409C-BE32-E72D297353CC}">
              <c16:uniqueId val="{00000005-77C5-449E-A8F0-6EE3D30BCBD4}"/>
            </c:ext>
          </c:extLst>
        </c:ser>
        <c:ser>
          <c:idx val="6"/>
          <c:order val="6"/>
          <c:tx>
            <c:strRef>
              <c:f>'pivot VM'!$H$3:$H$4</c:f>
              <c:strCache>
                <c:ptCount val="1"/>
                <c:pt idx="0">
                  <c:v>Folsäureantag.</c:v>
                </c:pt>
              </c:strCache>
            </c:strRef>
          </c:tx>
          <c:spPr>
            <a:solidFill>
              <a:srgbClr val="F7B2C3"/>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VM'!$H$5:$H$43</c:f>
              <c:numCache>
                <c:formatCode>[&gt;=0.001]#,##0.000\ \t;[=0]"0 t";"&lt; 0,001 t"</c:formatCode>
                <c:ptCount val="28"/>
                <c:pt idx="0">
                  <c:v>1.4999999999999999E-4</c:v>
                </c:pt>
                <c:pt idx="2">
                  <c:v>2.4766078114478115E-2</c:v>
                </c:pt>
                <c:pt idx="3">
                  <c:v>4.2834999999999998E-4</c:v>
                </c:pt>
                <c:pt idx="4">
                  <c:v>1.6000000000000001E-4</c:v>
                </c:pt>
                <c:pt idx="6">
                  <c:v>0.30573487369000002</c:v>
                </c:pt>
                <c:pt idx="7">
                  <c:v>4.7207539270000001E-2</c:v>
                </c:pt>
                <c:pt idx="8">
                  <c:v>3.4164586166666663E-2</c:v>
                </c:pt>
                <c:pt idx="9">
                  <c:v>3.5005094E-2</c:v>
                </c:pt>
                <c:pt idx="10">
                  <c:v>5.02075E-3</c:v>
                </c:pt>
                <c:pt idx="11">
                  <c:v>5.3175786135999999E-2</c:v>
                </c:pt>
                <c:pt idx="12">
                  <c:v>7.3093764000000004E-3</c:v>
                </c:pt>
                <c:pt idx="13">
                  <c:v>8.2521443E-3</c:v>
                </c:pt>
                <c:pt idx="14">
                  <c:v>9.7426800000000003E-4</c:v>
                </c:pt>
                <c:pt idx="16">
                  <c:v>1.1040849667703703E-2</c:v>
                </c:pt>
                <c:pt idx="17">
                  <c:v>3.7772897999999999E-2</c:v>
                </c:pt>
                <c:pt idx="18">
                  <c:v>3.64E-3</c:v>
                </c:pt>
                <c:pt idx="20">
                  <c:v>1.1402586198026778</c:v>
                </c:pt>
                <c:pt idx="21">
                  <c:v>0.21354000000000001</c:v>
                </c:pt>
                <c:pt idx="22">
                  <c:v>1.1564861203222223</c:v>
                </c:pt>
                <c:pt idx="23">
                  <c:v>0.77026786052999996</c:v>
                </c:pt>
                <c:pt idx="24">
                  <c:v>0.47981894768004807</c:v>
                </c:pt>
                <c:pt idx="25">
                  <c:v>0.21620960147222221</c:v>
                </c:pt>
                <c:pt idx="26">
                  <c:v>3.3692424601503762E-2</c:v>
                </c:pt>
                <c:pt idx="27">
                  <c:v>0.82899398800000001</c:v>
                </c:pt>
              </c:numCache>
            </c:numRef>
          </c:val>
          <c:extLst>
            <c:ext xmlns:c16="http://schemas.microsoft.com/office/drawing/2014/chart" uri="{C3380CC4-5D6E-409C-BE32-E72D297353CC}">
              <c16:uniqueId val="{00000001-48CC-4808-9A4E-E9052A1C5720}"/>
            </c:ext>
          </c:extLst>
        </c:ser>
        <c:ser>
          <c:idx val="7"/>
          <c:order val="7"/>
          <c:tx>
            <c:strRef>
              <c:f>'pivot VM'!$I$3:$I$4</c:f>
              <c:strCache>
                <c:ptCount val="1"/>
                <c:pt idx="0">
                  <c:v>Lincosamide</c:v>
                </c:pt>
              </c:strCache>
            </c:strRef>
          </c:tx>
          <c:spPr>
            <a:solidFill>
              <a:srgbClr val="FFDD00"/>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VM'!$I$5:$I$43</c:f>
              <c:numCache>
                <c:formatCode>[&gt;=0.001]#,##0.000\ \t;[=0]"0 t";"&lt; 0,001 t"</c:formatCode>
                <c:ptCount val="28"/>
                <c:pt idx="2">
                  <c:v>8.4043253385668037E-2</c:v>
                </c:pt>
                <c:pt idx="3">
                  <c:v>1.0098179373638114E-2</c:v>
                </c:pt>
                <c:pt idx="4">
                  <c:v>4.322751142E-3</c:v>
                </c:pt>
                <c:pt idx="6">
                  <c:v>5.8544079589404607E-2</c:v>
                </c:pt>
                <c:pt idx="7">
                  <c:v>4.4939763765099996E-3</c:v>
                </c:pt>
                <c:pt idx="8">
                  <c:v>2.5212021735599999E-3</c:v>
                </c:pt>
                <c:pt idx="9">
                  <c:v>4.1786707783904005E-3</c:v>
                </c:pt>
                <c:pt idx="10">
                  <c:v>4.9548077460000003E-5</c:v>
                </c:pt>
                <c:pt idx="11">
                  <c:v>8.6422624890740013E-3</c:v>
                </c:pt>
                <c:pt idx="12">
                  <c:v>1.4937565284724803E-2</c:v>
                </c:pt>
                <c:pt idx="13">
                  <c:v>9.5992623212243541E-2</c:v>
                </c:pt>
                <c:pt idx="14">
                  <c:v>1.2698157292380002E-3</c:v>
                </c:pt>
                <c:pt idx="16">
                  <c:v>5.7677643088610002E-2</c:v>
                </c:pt>
                <c:pt idx="17">
                  <c:v>3.3057390211936405E-2</c:v>
                </c:pt>
                <c:pt idx="20">
                  <c:v>5.7623144700440694</c:v>
                </c:pt>
                <c:pt idx="21">
                  <c:v>0.68750447899400002</c:v>
                </c:pt>
                <c:pt idx="22">
                  <c:v>3.4869108357670001E-2</c:v>
                </c:pt>
                <c:pt idx="23">
                  <c:v>6.4699659370458601E-2</c:v>
                </c:pt>
                <c:pt idx="24">
                  <c:v>0.46580720256015207</c:v>
                </c:pt>
                <c:pt idx="25">
                  <c:v>2.8368362935067135</c:v>
                </c:pt>
                <c:pt idx="26">
                  <c:v>2.0012316825311998E-2</c:v>
                </c:pt>
                <c:pt idx="27">
                  <c:v>0.56491001654306006</c:v>
                </c:pt>
              </c:numCache>
            </c:numRef>
          </c:val>
          <c:extLst>
            <c:ext xmlns:c16="http://schemas.microsoft.com/office/drawing/2014/chart" uri="{C3380CC4-5D6E-409C-BE32-E72D297353CC}">
              <c16:uniqueId val="{00000002-48CC-4808-9A4E-E9052A1C5720}"/>
            </c:ext>
          </c:extLst>
        </c:ser>
        <c:ser>
          <c:idx val="8"/>
          <c:order val="8"/>
          <c:tx>
            <c:strRef>
              <c:f>'pivot VM'!$J$3:$J$4</c:f>
              <c:strCache>
                <c:ptCount val="1"/>
                <c:pt idx="0">
                  <c:v>Makrolide</c:v>
                </c:pt>
              </c:strCache>
            </c:strRef>
          </c:tx>
          <c:spPr>
            <a:solidFill>
              <a:srgbClr val="FFF5B2"/>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VM'!$J$5:$J$43</c:f>
              <c:numCache>
                <c:formatCode>[&gt;=0.001]#,##0.000\ \t;[=0]"0 t";"&lt; 0,001 t"</c:formatCode>
                <c:ptCount val="28"/>
                <c:pt idx="0">
                  <c:v>7.0418226110166279E-2</c:v>
                </c:pt>
                <c:pt idx="1">
                  <c:v>0.74769453399999986</c:v>
                </c:pt>
                <c:pt idx="2">
                  <c:v>0.16313499999999997</c:v>
                </c:pt>
                <c:pt idx="3">
                  <c:v>0.34443391999999995</c:v>
                </c:pt>
                <c:pt idx="4">
                  <c:v>0.29323730999999997</c:v>
                </c:pt>
                <c:pt idx="5">
                  <c:v>0.17464999999999997</c:v>
                </c:pt>
                <c:pt idx="6">
                  <c:v>0.1950295728751</c:v>
                </c:pt>
                <c:pt idx="7">
                  <c:v>4.3827223656828569E-2</c:v>
                </c:pt>
                <c:pt idx="8">
                  <c:v>2.38089932E-2</c:v>
                </c:pt>
                <c:pt idx="9">
                  <c:v>2.5164958000000001E-2</c:v>
                </c:pt>
                <c:pt idx="10">
                  <c:v>2.4877919999999998E-2</c:v>
                </c:pt>
                <c:pt idx="11">
                  <c:v>6.7993544000000003E-2</c:v>
                </c:pt>
                <c:pt idx="12">
                  <c:v>0.11547543426079999</c:v>
                </c:pt>
                <c:pt idx="13">
                  <c:v>0.37342571400000002</c:v>
                </c:pt>
                <c:pt idx="14">
                  <c:v>1.7817165555555556E-2</c:v>
                </c:pt>
                <c:pt idx="15">
                  <c:v>5.9809999999999996E-4</c:v>
                </c:pt>
                <c:pt idx="16">
                  <c:v>0.166120305</c:v>
                </c:pt>
                <c:pt idx="17">
                  <c:v>8.0269500000000008E-2</c:v>
                </c:pt>
                <c:pt idx="18">
                  <c:v>0.57089999999999985</c:v>
                </c:pt>
                <c:pt idx="19">
                  <c:v>1.9289859999999999</c:v>
                </c:pt>
                <c:pt idx="20">
                  <c:v>6.6131199999999994</c:v>
                </c:pt>
                <c:pt idx="21">
                  <c:v>18.759434168674698</c:v>
                </c:pt>
                <c:pt idx="22">
                  <c:v>3.0576571191028412</c:v>
                </c:pt>
                <c:pt idx="23">
                  <c:v>0.41643181333333334</c:v>
                </c:pt>
                <c:pt idx="24">
                  <c:v>2.9010696744794426</c:v>
                </c:pt>
                <c:pt idx="25">
                  <c:v>16.084162825865217</c:v>
                </c:pt>
                <c:pt idx="26">
                  <c:v>0.22175618</c:v>
                </c:pt>
                <c:pt idx="27">
                  <c:v>0.82598950000000004</c:v>
                </c:pt>
              </c:numCache>
            </c:numRef>
          </c:val>
          <c:extLst>
            <c:ext xmlns:c16="http://schemas.microsoft.com/office/drawing/2014/chart" uri="{C3380CC4-5D6E-409C-BE32-E72D297353CC}">
              <c16:uniqueId val="{00000003-48CC-4808-9A4E-E9052A1C5720}"/>
            </c:ext>
          </c:extLst>
        </c:ser>
        <c:ser>
          <c:idx val="9"/>
          <c:order val="9"/>
          <c:tx>
            <c:strRef>
              <c:f>'pivot VM'!$K$3:$K$4</c:f>
              <c:strCache>
                <c:ptCount val="1"/>
                <c:pt idx="0">
                  <c:v>Penicilline</c:v>
                </c:pt>
              </c:strCache>
            </c:strRef>
          </c:tx>
          <c:spPr>
            <a:solidFill>
              <a:srgbClr val="F39200"/>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VM'!$K$5:$K$43</c:f>
              <c:numCache>
                <c:formatCode>[&gt;=0.001]#,##0.000\ \t;[=0]"0 t";"&lt; 0,001 t"</c:formatCode>
                <c:ptCount val="28"/>
                <c:pt idx="0">
                  <c:v>6.985046790024001E-3</c:v>
                </c:pt>
                <c:pt idx="1">
                  <c:v>2.0836191517460006E-2</c:v>
                </c:pt>
                <c:pt idx="2">
                  <c:v>0.22191698749999997</c:v>
                </c:pt>
                <c:pt idx="3">
                  <c:v>0.87709306357020667</c:v>
                </c:pt>
                <c:pt idx="4">
                  <c:v>0.2404823489</c:v>
                </c:pt>
                <c:pt idx="5">
                  <c:v>0.19203197921512</c:v>
                </c:pt>
                <c:pt idx="6">
                  <c:v>1.7762878534158448</c:v>
                </c:pt>
                <c:pt idx="7">
                  <c:v>0.34442923569738348</c:v>
                </c:pt>
                <c:pt idx="8">
                  <c:v>0.4114498124981194</c:v>
                </c:pt>
                <c:pt idx="9">
                  <c:v>0.7282037384027088</c:v>
                </c:pt>
                <c:pt idx="10">
                  <c:v>7.03704115551778E-2</c:v>
                </c:pt>
                <c:pt idx="11">
                  <c:v>1.2478265557649368</c:v>
                </c:pt>
                <c:pt idx="12">
                  <c:v>0.98369472351532561</c:v>
                </c:pt>
                <c:pt idx="13">
                  <c:v>1.7407414344268544</c:v>
                </c:pt>
                <c:pt idx="14">
                  <c:v>0.15223234193157745</c:v>
                </c:pt>
                <c:pt idx="16">
                  <c:v>1.6464899989660173</c:v>
                </c:pt>
                <c:pt idx="17">
                  <c:v>0.7574414668157079</c:v>
                </c:pt>
                <c:pt idx="18">
                  <c:v>0.28370843200000001</c:v>
                </c:pt>
                <c:pt idx="19">
                  <c:v>0.30976621555000006</c:v>
                </c:pt>
                <c:pt idx="20">
                  <c:v>9.4503257589960477</c:v>
                </c:pt>
                <c:pt idx="21">
                  <c:v>29.58224361906456</c:v>
                </c:pt>
                <c:pt idx="22">
                  <c:v>14.957812432011018</c:v>
                </c:pt>
                <c:pt idx="23">
                  <c:v>15.897805278877359</c:v>
                </c:pt>
                <c:pt idx="24">
                  <c:v>52.920286617241729</c:v>
                </c:pt>
                <c:pt idx="25">
                  <c:v>51.255878295066445</c:v>
                </c:pt>
                <c:pt idx="26">
                  <c:v>3.167765938394115</c:v>
                </c:pt>
                <c:pt idx="27">
                  <c:v>12.216194853845762</c:v>
                </c:pt>
              </c:numCache>
            </c:numRef>
          </c:val>
          <c:extLst>
            <c:ext xmlns:c16="http://schemas.microsoft.com/office/drawing/2014/chart" uri="{C3380CC4-5D6E-409C-BE32-E72D297353CC}">
              <c16:uniqueId val="{00000004-48CC-4808-9A4E-E9052A1C5720}"/>
            </c:ext>
          </c:extLst>
        </c:ser>
        <c:ser>
          <c:idx val="10"/>
          <c:order val="10"/>
          <c:tx>
            <c:strRef>
              <c:f>'pivot VM'!$L$3:$L$4</c:f>
              <c:strCache>
                <c:ptCount val="1"/>
                <c:pt idx="0">
                  <c:v>Pleuromutiline</c:v>
                </c:pt>
              </c:strCache>
            </c:strRef>
          </c:tx>
          <c:spPr>
            <a:solidFill>
              <a:srgbClr val="FBDEB2"/>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VM'!$L$5:$L$43</c:f>
              <c:numCache>
                <c:formatCode>[&gt;=0.001]#,##0.000\ \t;[=0]"0 t";"&lt; 0,001 t"</c:formatCode>
                <c:ptCount val="28"/>
                <c:pt idx="1">
                  <c:v>9.8123492118529394E-3</c:v>
                </c:pt>
                <c:pt idx="3">
                  <c:v>1.727470659E-3</c:v>
                </c:pt>
                <c:pt idx="4">
                  <c:v>4.250925E-3</c:v>
                </c:pt>
                <c:pt idx="12">
                  <c:v>2.158863015E-2</c:v>
                </c:pt>
                <c:pt idx="13">
                  <c:v>0.11272968026250001</c:v>
                </c:pt>
                <c:pt idx="14">
                  <c:v>4.0499999999999998E-4</c:v>
                </c:pt>
                <c:pt idx="16">
                  <c:v>8.8456821599999999E-2</c:v>
                </c:pt>
                <c:pt idx="17">
                  <c:v>6.9874520159999998E-3</c:v>
                </c:pt>
                <c:pt idx="19">
                  <c:v>5.4059620500000002E-2</c:v>
                </c:pt>
                <c:pt idx="21">
                  <c:v>2.4266547059999999</c:v>
                </c:pt>
                <c:pt idx="24">
                  <c:v>0.74747573746640061</c:v>
                </c:pt>
                <c:pt idx="25">
                  <c:v>4.0956803678011653</c:v>
                </c:pt>
                <c:pt idx="26">
                  <c:v>3.2171140000000001E-3</c:v>
                </c:pt>
                <c:pt idx="27">
                  <c:v>0.13807000019999999</c:v>
                </c:pt>
              </c:numCache>
            </c:numRef>
          </c:val>
          <c:extLst>
            <c:ext xmlns:c16="http://schemas.microsoft.com/office/drawing/2014/chart" uri="{C3380CC4-5D6E-409C-BE32-E72D297353CC}">
              <c16:uniqueId val="{00000005-48CC-4808-9A4E-E9052A1C5720}"/>
            </c:ext>
          </c:extLst>
        </c:ser>
        <c:ser>
          <c:idx val="11"/>
          <c:order val="11"/>
          <c:tx>
            <c:strRef>
              <c:f>'pivot VM'!$M$3:$M$4</c:f>
              <c:strCache>
                <c:ptCount val="1"/>
                <c:pt idx="0">
                  <c:v>Polypeptid-AB</c:v>
                </c:pt>
              </c:strCache>
            </c:strRef>
          </c:tx>
          <c:spPr>
            <a:solidFill>
              <a:srgbClr val="E40038"/>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VM'!$M$5:$M$43</c:f>
              <c:numCache>
                <c:formatCode>[&gt;=0.001]#,##0.000\ \t;[=0]"0 t";"&lt; 0,001 t"</c:formatCode>
                <c:ptCount val="28"/>
                <c:pt idx="1">
                  <c:v>0.3601686138837793</c:v>
                </c:pt>
                <c:pt idx="2">
                  <c:v>0.12877338759999998</c:v>
                </c:pt>
                <c:pt idx="3">
                  <c:v>0.34490417000000001</c:v>
                </c:pt>
                <c:pt idx="4">
                  <c:v>4.5531559999999999E-2</c:v>
                </c:pt>
                <c:pt idx="5">
                  <c:v>3.5992629999999998E-2</c:v>
                </c:pt>
                <c:pt idx="6">
                  <c:v>0.12570874082258066</c:v>
                </c:pt>
                <c:pt idx="7">
                  <c:v>1.86236E-3</c:v>
                </c:pt>
                <c:pt idx="8">
                  <c:v>1.88E-5</c:v>
                </c:pt>
                <c:pt idx="9">
                  <c:v>1.0740000000000001E-5</c:v>
                </c:pt>
                <c:pt idx="10">
                  <c:v>1.3079999999999999E-3</c:v>
                </c:pt>
                <c:pt idx="11">
                  <c:v>4.3640000000000002E-5</c:v>
                </c:pt>
                <c:pt idx="12">
                  <c:v>9.3295729609022562E-2</c:v>
                </c:pt>
                <c:pt idx="13">
                  <c:v>1.4838501926423987E-2</c:v>
                </c:pt>
                <c:pt idx="14">
                  <c:v>3.7522800000000002E-3</c:v>
                </c:pt>
                <c:pt idx="16">
                  <c:v>2.0840000000000001E-2</c:v>
                </c:pt>
                <c:pt idx="17">
                  <c:v>9.4619999999999999E-3</c:v>
                </c:pt>
                <c:pt idx="19">
                  <c:v>1.6873816811942588</c:v>
                </c:pt>
                <c:pt idx="20">
                  <c:v>13.780756258682352</c:v>
                </c:pt>
                <c:pt idx="21">
                  <c:v>3.2413059452038837</c:v>
                </c:pt>
                <c:pt idx="22">
                  <c:v>4.6584869799999998E-2</c:v>
                </c:pt>
                <c:pt idx="23">
                  <c:v>1.1346E-4</c:v>
                </c:pt>
                <c:pt idx="24">
                  <c:v>3.022426181378183</c:v>
                </c:pt>
                <c:pt idx="25">
                  <c:v>0.63603790500000001</c:v>
                </c:pt>
                <c:pt idx="26">
                  <c:v>6.6027684535714282E-2</c:v>
                </c:pt>
                <c:pt idx="27">
                  <c:v>4.2438445191637628E-2</c:v>
                </c:pt>
              </c:numCache>
            </c:numRef>
          </c:val>
          <c:extLst>
            <c:ext xmlns:c16="http://schemas.microsoft.com/office/drawing/2014/chart" uri="{C3380CC4-5D6E-409C-BE32-E72D297353CC}">
              <c16:uniqueId val="{00000006-48CC-4808-9A4E-E9052A1C5720}"/>
            </c:ext>
          </c:extLst>
        </c:ser>
        <c:ser>
          <c:idx val="12"/>
          <c:order val="12"/>
          <c:tx>
            <c:strRef>
              <c:f>'pivot VM'!$N$3:$N$4</c:f>
              <c:strCache>
                <c:ptCount val="1"/>
                <c:pt idx="0">
                  <c:v>Sulfonamide</c:v>
                </c:pt>
              </c:strCache>
            </c:strRef>
          </c:tx>
          <c:spPr>
            <a:solidFill>
              <a:srgbClr val="EF6688"/>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VM'!$N$5:$N$43</c:f>
              <c:numCache>
                <c:formatCode>[&gt;=0.001]#,##0.000\ \t;[=0]"0 t";"&lt; 0,001 t"</c:formatCode>
                <c:ptCount val="28"/>
                <c:pt idx="0">
                  <c:v>7.5000000000000002E-4</c:v>
                </c:pt>
                <c:pt idx="2">
                  <c:v>0.12383039057239058</c:v>
                </c:pt>
                <c:pt idx="3">
                  <c:v>2.1674899999999998E-3</c:v>
                </c:pt>
                <c:pt idx="4">
                  <c:v>9.8288043520000007E-2</c:v>
                </c:pt>
                <c:pt idx="6">
                  <c:v>3.7273725236531177</c:v>
                </c:pt>
                <c:pt idx="7">
                  <c:v>0.58731205867404002</c:v>
                </c:pt>
                <c:pt idx="8">
                  <c:v>0.26251191340794672</c:v>
                </c:pt>
                <c:pt idx="9">
                  <c:v>0.175076239108992</c:v>
                </c:pt>
                <c:pt idx="10">
                  <c:v>2.5103828634799999E-2</c:v>
                </c:pt>
                <c:pt idx="11">
                  <c:v>0.44374971341325603</c:v>
                </c:pt>
                <c:pt idx="12">
                  <c:v>3.6547072247599996E-2</c:v>
                </c:pt>
                <c:pt idx="13">
                  <c:v>4.496800170296001E-2</c:v>
                </c:pt>
                <c:pt idx="14">
                  <c:v>4.8713810034239999E-3</c:v>
                </c:pt>
                <c:pt idx="16">
                  <c:v>5.5199435859679999E-2</c:v>
                </c:pt>
                <c:pt idx="17">
                  <c:v>0.18886575303254399</c:v>
                </c:pt>
                <c:pt idx="18">
                  <c:v>1.8200000000000001E-2</c:v>
                </c:pt>
                <c:pt idx="20">
                  <c:v>5.7012930990133892</c:v>
                </c:pt>
                <c:pt idx="21">
                  <c:v>4.9664312140800009</c:v>
                </c:pt>
                <c:pt idx="22">
                  <c:v>16.586175649578482</c:v>
                </c:pt>
                <c:pt idx="23">
                  <c:v>3.8719071368943943</c:v>
                </c:pt>
                <c:pt idx="24">
                  <c:v>2.3991097193855255</c:v>
                </c:pt>
                <c:pt idx="25">
                  <c:v>1.1446128985225086</c:v>
                </c:pt>
                <c:pt idx="26">
                  <c:v>0.16847277550806508</c:v>
                </c:pt>
                <c:pt idx="27">
                  <c:v>4.1450039330086321</c:v>
                </c:pt>
              </c:numCache>
            </c:numRef>
          </c:val>
          <c:extLst>
            <c:ext xmlns:c16="http://schemas.microsoft.com/office/drawing/2014/chart" uri="{C3380CC4-5D6E-409C-BE32-E72D297353CC}">
              <c16:uniqueId val="{00000007-48CC-4808-9A4E-E9052A1C5720}"/>
            </c:ext>
          </c:extLst>
        </c:ser>
        <c:ser>
          <c:idx val="13"/>
          <c:order val="13"/>
          <c:tx>
            <c:strRef>
              <c:f>'pivot VM'!$O$3:$O$4</c:f>
              <c:strCache>
                <c:ptCount val="1"/>
                <c:pt idx="0">
                  <c:v>Tetrazykline</c:v>
                </c:pt>
              </c:strCache>
            </c:strRef>
          </c:tx>
          <c:spPr>
            <a:solidFill>
              <a:srgbClr val="AFCA00"/>
            </a:solidFill>
            <a:ln>
              <a:noFill/>
            </a:ln>
            <a:effectLst/>
          </c:spPr>
          <c:invertIfNegative val="0"/>
          <c:cat>
            <c:multiLvlStrRef>
              <c:f>'pivot VM'!$A$5:$A$43</c:f>
              <c:multiLvlStrCache>
                <c:ptCount val="28"/>
                <c:lvl>
                  <c:pt idx="0">
                    <c:v>Junghennen</c:v>
                  </c:pt>
                  <c:pt idx="1">
                    <c:v>Legehennen</c:v>
                  </c:pt>
                  <c:pt idx="2">
                    <c:v>Masthühner</c:v>
                  </c:pt>
                  <c:pt idx="3">
                    <c:v>Sonstige Hühner</c:v>
                  </c:pt>
                  <c:pt idx="4">
                    <c:v>Mastputen</c:v>
                  </c:pt>
                  <c:pt idx="5">
                    <c:v>Sonstige Puten</c:v>
                  </c:pt>
                  <c:pt idx="6">
                    <c:v>Kälber, eigene Aufzucht</c:v>
                  </c:pt>
                  <c:pt idx="7">
                    <c:v>Kälber, zugegangen</c:v>
                  </c:pt>
                  <c:pt idx="8">
                    <c:v>Mastrinder</c:v>
                  </c:pt>
                  <c:pt idx="9">
                    <c:v>Milchkühe</c:v>
                  </c:pt>
                  <c:pt idx="10">
                    <c:v>Rinder im Transit</c:v>
                  </c:pt>
                  <c:pt idx="11">
                    <c:v>Sonstige Rinder</c:v>
                  </c:pt>
                  <c:pt idx="12">
                    <c:v>Ferkel</c:v>
                  </c:pt>
                  <c:pt idx="13">
                    <c:v>Mastschweine</c:v>
                  </c:pt>
                  <c:pt idx="14">
                    <c:v>Saugferkel</c:v>
                  </c:pt>
                  <c:pt idx="15">
                    <c:v>Schweine im Transit</c:v>
                  </c:pt>
                  <c:pt idx="16">
                    <c:v>Sonstige Schweine</c:v>
                  </c:pt>
                  <c:pt idx="17">
                    <c:v>Zuchtschweine</c:v>
                  </c:pt>
                  <c:pt idx="18">
                    <c:v>Junghennen</c:v>
                  </c:pt>
                  <c:pt idx="19">
                    <c:v>Legehennen</c:v>
                  </c:pt>
                  <c:pt idx="20">
                    <c:v>Masthühner</c:v>
                  </c:pt>
                  <c:pt idx="21">
                    <c:v>Mastputen</c:v>
                  </c:pt>
                  <c:pt idx="22">
                    <c:v>Kälber, zugegangen</c:v>
                  </c:pt>
                  <c:pt idx="23">
                    <c:v>Milchkühe</c:v>
                  </c:pt>
                  <c:pt idx="24">
                    <c:v>Ferkel</c:v>
                  </c:pt>
                  <c:pt idx="25">
                    <c:v>Mastschweine</c:v>
                  </c:pt>
                  <c:pt idx="26">
                    <c:v>Saugferkel</c:v>
                  </c:pt>
                  <c:pt idx="27">
                    <c:v>Zuchtschweine</c:v>
                  </c:pt>
                </c:lvl>
                <c:lvl>
                  <c:pt idx="0">
                    <c:v>Huhn</c:v>
                  </c:pt>
                  <c:pt idx="4">
                    <c:v>Pute</c:v>
                  </c:pt>
                  <c:pt idx="6">
                    <c:v>Rind</c:v>
                  </c:pt>
                  <c:pt idx="12">
                    <c:v>Schwein</c:v>
                  </c:pt>
                  <c:pt idx="18">
                    <c:v>Huhn</c:v>
                  </c:pt>
                  <c:pt idx="21">
                    <c:v>Pute</c:v>
                  </c:pt>
                  <c:pt idx="22">
                    <c:v>Rind</c:v>
                  </c:pt>
                  <c:pt idx="24">
                    <c:v>Schwein</c:v>
                  </c:pt>
                </c:lvl>
                <c:lvl>
                  <c:pt idx="0">
                    <c:v>Beobachtung</c:v>
                  </c:pt>
                  <c:pt idx="18">
                    <c:v>Minimierung</c:v>
                  </c:pt>
                </c:lvl>
              </c:multiLvlStrCache>
            </c:multiLvlStrRef>
          </c:cat>
          <c:val>
            <c:numRef>
              <c:f>'pivot VM'!$O$5:$O$43</c:f>
              <c:numCache>
                <c:formatCode>[&gt;=0.001]#,##0.000\ \t;[=0]"0 t";"&lt; 0,001 t"</c:formatCode>
                <c:ptCount val="28"/>
                <c:pt idx="1">
                  <c:v>2.4399094216960003E-3</c:v>
                </c:pt>
                <c:pt idx="2">
                  <c:v>3.0432203390425083E-2</c:v>
                </c:pt>
                <c:pt idx="3">
                  <c:v>1.2455438202262905</c:v>
                </c:pt>
                <c:pt idx="4">
                  <c:v>9.6892254003999992E-2</c:v>
                </c:pt>
                <c:pt idx="6">
                  <c:v>2.4986526281400168</c:v>
                </c:pt>
                <c:pt idx="7">
                  <c:v>0.52606810420902861</c:v>
                </c:pt>
                <c:pt idx="8">
                  <c:v>0.31538402554641998</c:v>
                </c:pt>
                <c:pt idx="9">
                  <c:v>0.1008405204494609</c:v>
                </c:pt>
                <c:pt idx="10">
                  <c:v>6.6931599514190199E-2</c:v>
                </c:pt>
                <c:pt idx="11">
                  <c:v>0.31296718810971336</c:v>
                </c:pt>
                <c:pt idx="12">
                  <c:v>0.35347037601564252</c:v>
                </c:pt>
                <c:pt idx="13">
                  <c:v>0.98950143723922868</c:v>
                </c:pt>
                <c:pt idx="14">
                  <c:v>1.4800464467175556E-2</c:v>
                </c:pt>
                <c:pt idx="16">
                  <c:v>1.2713349323936858</c:v>
                </c:pt>
                <c:pt idx="17">
                  <c:v>1.2106815051377802</c:v>
                </c:pt>
                <c:pt idx="20">
                  <c:v>0.84169487036750001</c:v>
                </c:pt>
                <c:pt idx="21">
                  <c:v>10.068080649935714</c:v>
                </c:pt>
                <c:pt idx="22">
                  <c:v>18.347147739835993</c:v>
                </c:pt>
                <c:pt idx="23">
                  <c:v>2.1566296791421795</c:v>
                </c:pt>
                <c:pt idx="24">
                  <c:v>12.991590797509074</c:v>
                </c:pt>
                <c:pt idx="25">
                  <c:v>28.92473447504193</c:v>
                </c:pt>
                <c:pt idx="26">
                  <c:v>0.1368366025829649</c:v>
                </c:pt>
                <c:pt idx="27">
                  <c:v>16.433225757467159</c:v>
                </c:pt>
              </c:numCache>
            </c:numRef>
          </c:val>
          <c:extLst>
            <c:ext xmlns:c16="http://schemas.microsoft.com/office/drawing/2014/chart" uri="{C3380CC4-5D6E-409C-BE32-E72D297353CC}">
              <c16:uniqueId val="{00000008-48CC-4808-9A4E-E9052A1C5720}"/>
            </c:ext>
          </c:extLst>
        </c:ser>
        <c:dLbls>
          <c:showLegendKey val="0"/>
          <c:showVal val="0"/>
          <c:showCatName val="0"/>
          <c:showSerName val="0"/>
          <c:showPercent val="0"/>
          <c:showBubbleSize val="0"/>
        </c:dLbls>
        <c:gapWidth val="219"/>
        <c:overlap val="100"/>
        <c:axId val="910485167"/>
        <c:axId val="910493071"/>
      </c:barChart>
      <c:catAx>
        <c:axId val="9104851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10493071"/>
        <c:crosses val="autoZero"/>
        <c:auto val="1"/>
        <c:lblAlgn val="ctr"/>
        <c:lblOffset val="100"/>
        <c:noMultiLvlLbl val="0"/>
      </c:catAx>
      <c:valAx>
        <c:axId val="910493071"/>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Verbrauchsmenge [t]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10485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bTH!PT bTH</c:name>
    <c:fmtId val="0"/>
  </c:pivotSource>
  <c:chart>
    <c:autoTitleDeleted val="1"/>
    <c:pivotFmts>
      <c:pivotFmt>
        <c:idx val="0"/>
        <c:spPr>
          <a:solidFill>
            <a:srgbClr val="FFDD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24657"/>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F392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24657"/>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E4003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24657"/>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7030A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24657"/>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'pivot bTH'!$B$3</c:f>
              <c:strCache>
                <c:ptCount val="1"/>
                <c:pt idx="0">
                  <c:v> 25 %</c:v>
                </c:pt>
              </c:strCache>
            </c:strRef>
          </c:tx>
          <c:spPr>
            <a:solidFill>
              <a:srgbClr val="FFDD00"/>
            </a:solidFill>
            <a:ln>
              <a:noFill/>
            </a:ln>
            <a:effectLst/>
          </c:spPr>
          <c:invertIfNegative val="0"/>
          <c:cat>
            <c:multiLvlStrRef>
              <c:f>'pivot bTH'!$A$4:$A$37</c:f>
              <c:multiLvlStrCache>
                <c:ptCount val="20"/>
                <c:lvl>
                  <c:pt idx="0">
                    <c:v>2. Hj.</c:v>
                  </c:pt>
                  <c:pt idx="1">
                    <c:v>1. Hj.</c:v>
                  </c:pt>
                  <c:pt idx="2">
                    <c:v>2. Hj.</c:v>
                  </c:pt>
                  <c:pt idx="3">
                    <c:v>1. Hj.</c:v>
                  </c:pt>
                  <c:pt idx="4">
                    <c:v>2. Hj.</c:v>
                  </c:pt>
                  <c:pt idx="5">
                    <c:v>1. Hj.</c:v>
                  </c:pt>
                  <c:pt idx="6">
                    <c:v>2. Hj.</c:v>
                  </c:pt>
                  <c:pt idx="7">
                    <c:v>1. Hj.</c:v>
                  </c:pt>
                  <c:pt idx="8">
                    <c:v>2. Hj.</c:v>
                  </c:pt>
                  <c:pt idx="9">
                    <c:v>1. Hj.</c:v>
                  </c:pt>
                  <c:pt idx="10">
                    <c:v>2. Hj.</c:v>
                  </c:pt>
                  <c:pt idx="11">
                    <c:v>1. Hj.</c:v>
                  </c:pt>
                  <c:pt idx="12">
                    <c:v>2. Hj.</c:v>
                  </c:pt>
                  <c:pt idx="13">
                    <c:v>1. Hj.</c:v>
                  </c:pt>
                  <c:pt idx="14">
                    <c:v>2. Hj.</c:v>
                  </c:pt>
                  <c:pt idx="15">
                    <c:v>1. Hj.</c:v>
                  </c:pt>
                  <c:pt idx="16">
                    <c:v>2. Hj.</c:v>
                  </c:pt>
                  <c:pt idx="17">
                    <c:v>1. Hj.</c:v>
                  </c:pt>
                  <c:pt idx="18">
                    <c:v>2. Hj.</c:v>
                  </c:pt>
                  <c:pt idx="19">
                    <c:v>1. Hj.</c:v>
                  </c:pt>
                </c:lvl>
                <c:lvl>
                  <c:pt idx="0">
                    <c:v>Mastputen</c:v>
                  </c:pt>
                  <c:pt idx="2">
                    <c:v>Legehennen</c:v>
                  </c:pt>
                  <c:pt idx="4">
                    <c:v>Junghennen</c:v>
                  </c:pt>
                  <c:pt idx="6">
                    <c:v>Masthühner</c:v>
                  </c:pt>
                  <c:pt idx="8">
                    <c:v>Mastschweine</c:v>
                  </c:pt>
                  <c:pt idx="10">
                    <c:v>Ferkel</c:v>
                  </c:pt>
                  <c:pt idx="12">
                    <c:v>Saugferkel</c:v>
                  </c:pt>
                  <c:pt idx="14">
                    <c:v>Zuchtschweine</c:v>
                  </c:pt>
                  <c:pt idx="16">
                    <c:v>Milchkühe</c:v>
                  </c:pt>
                  <c:pt idx="18">
                    <c:v>Kälber, zugegangen</c:v>
                  </c:pt>
                </c:lvl>
                <c:lvl>
                  <c:pt idx="0">
                    <c:v>Pute</c:v>
                  </c:pt>
                  <c:pt idx="2">
                    <c:v>Huhn</c:v>
                  </c:pt>
                  <c:pt idx="8">
                    <c:v>Schwein</c:v>
                  </c:pt>
                  <c:pt idx="16">
                    <c:v>Rind</c:v>
                  </c:pt>
                </c:lvl>
              </c:multiLvlStrCache>
            </c:multiLvlStrRef>
          </c:cat>
          <c:val>
            <c:numRef>
              <c:f>'pivot bTH'!$B$4:$B$37</c:f>
              <c:numCache>
                <c:formatCode>[&gt;=0.1]#,##0.0\ \d;[=0]"0 d";"&lt; 0,1 d"</c:formatCode>
                <c:ptCount val="20"/>
                <c:pt idx="0">
                  <c:v>5.2331375970245562</c:v>
                </c:pt>
                <c:pt idx="1">
                  <c:v>6.1859257599707922</c:v>
                </c:pt>
                <c:pt idx="2">
                  <c:v>0</c:v>
                </c:pt>
                <c:pt idx="3">
                  <c:v>0</c:v>
                </c:pt>
                <c:pt idx="4">
                  <c:v>0</c:v>
                </c:pt>
                <c:pt idx="5">
                  <c:v>0</c:v>
                </c:pt>
                <c:pt idx="6">
                  <c:v>4.8257958562581837</c:v>
                </c:pt>
                <c:pt idx="7">
                  <c:v>4.385537368124365</c:v>
                </c:pt>
                <c:pt idx="8">
                  <c:v>0</c:v>
                </c:pt>
                <c:pt idx="9">
                  <c:v>0</c:v>
                </c:pt>
                <c:pt idx="10">
                  <c:v>0</c:v>
                </c:pt>
                <c:pt idx="11">
                  <c:v>0</c:v>
                </c:pt>
                <c:pt idx="12">
                  <c:v>2.3461644877273358</c:v>
                </c:pt>
                <c:pt idx="13">
                  <c:v>2.8045719573721657</c:v>
                </c:pt>
                <c:pt idx="14">
                  <c:v>0.39482833214608082</c:v>
                </c:pt>
                <c:pt idx="15">
                  <c:v>0.39581814694034145</c:v>
                </c:pt>
                <c:pt idx="16">
                  <c:v>0.90960063096986121</c:v>
                </c:pt>
                <c:pt idx="17">
                  <c:v>0.74220618330160382</c:v>
                </c:pt>
                <c:pt idx="18">
                  <c:v>0</c:v>
                </c:pt>
                <c:pt idx="19">
                  <c:v>0</c:v>
                </c:pt>
              </c:numCache>
            </c:numRef>
          </c:val>
          <c:extLst>
            <c:ext xmlns:c16="http://schemas.microsoft.com/office/drawing/2014/chart" uri="{C3380CC4-5D6E-409C-BE32-E72D297353CC}">
              <c16:uniqueId val="{00000001-ECD4-4FF6-B289-16C0900F4F2F}"/>
            </c:ext>
          </c:extLst>
        </c:ser>
        <c:ser>
          <c:idx val="1"/>
          <c:order val="1"/>
          <c:tx>
            <c:strRef>
              <c:f>'pivot bTH'!$C$3</c:f>
              <c:strCache>
                <c:ptCount val="1"/>
                <c:pt idx="0">
                  <c:v> 50 %</c:v>
                </c:pt>
              </c:strCache>
            </c:strRef>
          </c:tx>
          <c:spPr>
            <a:solidFill>
              <a:srgbClr val="F39200"/>
            </a:solidFill>
            <a:ln>
              <a:noFill/>
            </a:ln>
            <a:effectLst/>
          </c:spPr>
          <c:invertIfNegative val="0"/>
          <c:cat>
            <c:multiLvlStrRef>
              <c:f>'pivot bTH'!$A$4:$A$37</c:f>
              <c:multiLvlStrCache>
                <c:ptCount val="20"/>
                <c:lvl>
                  <c:pt idx="0">
                    <c:v>2. Hj.</c:v>
                  </c:pt>
                  <c:pt idx="1">
                    <c:v>1. Hj.</c:v>
                  </c:pt>
                  <c:pt idx="2">
                    <c:v>2. Hj.</c:v>
                  </c:pt>
                  <c:pt idx="3">
                    <c:v>1. Hj.</c:v>
                  </c:pt>
                  <c:pt idx="4">
                    <c:v>2. Hj.</c:v>
                  </c:pt>
                  <c:pt idx="5">
                    <c:v>1. Hj.</c:v>
                  </c:pt>
                  <c:pt idx="6">
                    <c:v>2. Hj.</c:v>
                  </c:pt>
                  <c:pt idx="7">
                    <c:v>1. Hj.</c:v>
                  </c:pt>
                  <c:pt idx="8">
                    <c:v>2. Hj.</c:v>
                  </c:pt>
                  <c:pt idx="9">
                    <c:v>1. Hj.</c:v>
                  </c:pt>
                  <c:pt idx="10">
                    <c:v>2. Hj.</c:v>
                  </c:pt>
                  <c:pt idx="11">
                    <c:v>1. Hj.</c:v>
                  </c:pt>
                  <c:pt idx="12">
                    <c:v>2. Hj.</c:v>
                  </c:pt>
                  <c:pt idx="13">
                    <c:v>1. Hj.</c:v>
                  </c:pt>
                  <c:pt idx="14">
                    <c:v>2. Hj.</c:v>
                  </c:pt>
                  <c:pt idx="15">
                    <c:v>1. Hj.</c:v>
                  </c:pt>
                  <c:pt idx="16">
                    <c:v>2. Hj.</c:v>
                  </c:pt>
                  <c:pt idx="17">
                    <c:v>1. Hj.</c:v>
                  </c:pt>
                  <c:pt idx="18">
                    <c:v>2. Hj.</c:v>
                  </c:pt>
                  <c:pt idx="19">
                    <c:v>1. Hj.</c:v>
                  </c:pt>
                </c:lvl>
                <c:lvl>
                  <c:pt idx="0">
                    <c:v>Mastputen</c:v>
                  </c:pt>
                  <c:pt idx="2">
                    <c:v>Legehennen</c:v>
                  </c:pt>
                  <c:pt idx="4">
                    <c:v>Junghennen</c:v>
                  </c:pt>
                  <c:pt idx="6">
                    <c:v>Masthühner</c:v>
                  </c:pt>
                  <c:pt idx="8">
                    <c:v>Mastschweine</c:v>
                  </c:pt>
                  <c:pt idx="10">
                    <c:v>Ferkel</c:v>
                  </c:pt>
                  <c:pt idx="12">
                    <c:v>Saugferkel</c:v>
                  </c:pt>
                  <c:pt idx="14">
                    <c:v>Zuchtschweine</c:v>
                  </c:pt>
                  <c:pt idx="16">
                    <c:v>Milchkühe</c:v>
                  </c:pt>
                  <c:pt idx="18">
                    <c:v>Kälber, zugegangen</c:v>
                  </c:pt>
                </c:lvl>
                <c:lvl>
                  <c:pt idx="0">
                    <c:v>Pute</c:v>
                  </c:pt>
                  <c:pt idx="2">
                    <c:v>Huhn</c:v>
                  </c:pt>
                  <c:pt idx="8">
                    <c:v>Schwein</c:v>
                  </c:pt>
                  <c:pt idx="16">
                    <c:v>Rind</c:v>
                  </c:pt>
                </c:lvl>
              </c:multiLvlStrCache>
            </c:multiLvlStrRef>
          </c:cat>
          <c:val>
            <c:numRef>
              <c:f>'pivot bTH'!$C$4:$C$37</c:f>
              <c:numCache>
                <c:formatCode>[&gt;=0.1]#,##0.0\ \d;[=0]"0 d";"&lt; 0,1 d"</c:formatCode>
                <c:ptCount val="20"/>
                <c:pt idx="0">
                  <c:v>15.371635061914784</c:v>
                </c:pt>
                <c:pt idx="1">
                  <c:v>11.84392174247424</c:v>
                </c:pt>
                <c:pt idx="2">
                  <c:v>0</c:v>
                </c:pt>
                <c:pt idx="3">
                  <c:v>0</c:v>
                </c:pt>
                <c:pt idx="4">
                  <c:v>0</c:v>
                </c:pt>
                <c:pt idx="5">
                  <c:v>0</c:v>
                </c:pt>
                <c:pt idx="6">
                  <c:v>18.934760667295734</c:v>
                </c:pt>
                <c:pt idx="7">
                  <c:v>18.912388314156061</c:v>
                </c:pt>
                <c:pt idx="8">
                  <c:v>0.41299315628861938</c:v>
                </c:pt>
                <c:pt idx="9">
                  <c:v>0.36509909698604431</c:v>
                </c:pt>
                <c:pt idx="10">
                  <c:v>2.6044848394546674</c:v>
                </c:pt>
                <c:pt idx="11">
                  <c:v>2.517996358713412</c:v>
                </c:pt>
                <c:pt idx="12">
                  <c:v>9.7246861573634131</c:v>
                </c:pt>
                <c:pt idx="13">
                  <c:v>10.242598583487812</c:v>
                </c:pt>
                <c:pt idx="14">
                  <c:v>0.98989871831806697</c:v>
                </c:pt>
                <c:pt idx="15">
                  <c:v>0.86531602221731108</c:v>
                </c:pt>
                <c:pt idx="16">
                  <c:v>1.3506550128368968</c:v>
                </c:pt>
                <c:pt idx="17">
                  <c:v>1.1095649944030799</c:v>
                </c:pt>
                <c:pt idx="18">
                  <c:v>0.10244275871668174</c:v>
                </c:pt>
                <c:pt idx="19">
                  <c:v>7.4433932850886286E-2</c:v>
                </c:pt>
              </c:numCache>
            </c:numRef>
          </c:val>
          <c:extLst>
            <c:ext xmlns:c16="http://schemas.microsoft.com/office/drawing/2014/chart" uri="{C3380CC4-5D6E-409C-BE32-E72D297353CC}">
              <c16:uniqueId val="{00000002-ECD4-4FF6-B289-16C0900F4F2F}"/>
            </c:ext>
          </c:extLst>
        </c:ser>
        <c:ser>
          <c:idx val="2"/>
          <c:order val="2"/>
          <c:tx>
            <c:strRef>
              <c:f>'pivot bTH'!$D$3</c:f>
              <c:strCache>
                <c:ptCount val="1"/>
                <c:pt idx="0">
                  <c:v> 75 %</c:v>
                </c:pt>
              </c:strCache>
            </c:strRef>
          </c:tx>
          <c:spPr>
            <a:solidFill>
              <a:srgbClr val="E40038"/>
            </a:solidFill>
            <a:ln>
              <a:noFill/>
            </a:ln>
            <a:effectLst/>
          </c:spPr>
          <c:invertIfNegative val="0"/>
          <c:cat>
            <c:multiLvlStrRef>
              <c:f>'pivot bTH'!$A$4:$A$37</c:f>
              <c:multiLvlStrCache>
                <c:ptCount val="20"/>
                <c:lvl>
                  <c:pt idx="0">
                    <c:v>2. Hj.</c:v>
                  </c:pt>
                  <c:pt idx="1">
                    <c:v>1. Hj.</c:v>
                  </c:pt>
                  <c:pt idx="2">
                    <c:v>2. Hj.</c:v>
                  </c:pt>
                  <c:pt idx="3">
                    <c:v>1. Hj.</c:v>
                  </c:pt>
                  <c:pt idx="4">
                    <c:v>2. Hj.</c:v>
                  </c:pt>
                  <c:pt idx="5">
                    <c:v>1. Hj.</c:v>
                  </c:pt>
                  <c:pt idx="6">
                    <c:v>2. Hj.</c:v>
                  </c:pt>
                  <c:pt idx="7">
                    <c:v>1. Hj.</c:v>
                  </c:pt>
                  <c:pt idx="8">
                    <c:v>2. Hj.</c:v>
                  </c:pt>
                  <c:pt idx="9">
                    <c:v>1. Hj.</c:v>
                  </c:pt>
                  <c:pt idx="10">
                    <c:v>2. Hj.</c:v>
                  </c:pt>
                  <c:pt idx="11">
                    <c:v>1. Hj.</c:v>
                  </c:pt>
                  <c:pt idx="12">
                    <c:v>2. Hj.</c:v>
                  </c:pt>
                  <c:pt idx="13">
                    <c:v>1. Hj.</c:v>
                  </c:pt>
                  <c:pt idx="14">
                    <c:v>2. Hj.</c:v>
                  </c:pt>
                  <c:pt idx="15">
                    <c:v>1. Hj.</c:v>
                  </c:pt>
                  <c:pt idx="16">
                    <c:v>2. Hj.</c:v>
                  </c:pt>
                  <c:pt idx="17">
                    <c:v>1. Hj.</c:v>
                  </c:pt>
                  <c:pt idx="18">
                    <c:v>2. Hj.</c:v>
                  </c:pt>
                  <c:pt idx="19">
                    <c:v>1. Hj.</c:v>
                  </c:pt>
                </c:lvl>
                <c:lvl>
                  <c:pt idx="0">
                    <c:v>Mastputen</c:v>
                  </c:pt>
                  <c:pt idx="2">
                    <c:v>Legehennen</c:v>
                  </c:pt>
                  <c:pt idx="4">
                    <c:v>Junghennen</c:v>
                  </c:pt>
                  <c:pt idx="6">
                    <c:v>Masthühner</c:v>
                  </c:pt>
                  <c:pt idx="8">
                    <c:v>Mastschweine</c:v>
                  </c:pt>
                  <c:pt idx="10">
                    <c:v>Ferkel</c:v>
                  </c:pt>
                  <c:pt idx="12">
                    <c:v>Saugferkel</c:v>
                  </c:pt>
                  <c:pt idx="14">
                    <c:v>Zuchtschweine</c:v>
                  </c:pt>
                  <c:pt idx="16">
                    <c:v>Milchkühe</c:v>
                  </c:pt>
                  <c:pt idx="18">
                    <c:v>Kälber, zugegangen</c:v>
                  </c:pt>
                </c:lvl>
                <c:lvl>
                  <c:pt idx="0">
                    <c:v>Pute</c:v>
                  </c:pt>
                  <c:pt idx="2">
                    <c:v>Huhn</c:v>
                  </c:pt>
                  <c:pt idx="8">
                    <c:v>Schwein</c:v>
                  </c:pt>
                  <c:pt idx="16">
                    <c:v>Rind</c:v>
                  </c:pt>
                </c:lvl>
              </c:multiLvlStrCache>
            </c:multiLvlStrRef>
          </c:cat>
          <c:val>
            <c:numRef>
              <c:f>'pivot bTH'!$D$4:$D$37</c:f>
              <c:numCache>
                <c:formatCode>[&gt;=0.1]#,##0.0\ \d;[=0]"0 d";"&lt; 0,1 d"</c:formatCode>
                <c:ptCount val="20"/>
                <c:pt idx="0">
                  <c:v>20.180223447385529</c:v>
                </c:pt>
                <c:pt idx="1">
                  <c:v>17.576709874604145</c:v>
                </c:pt>
                <c:pt idx="2">
                  <c:v>0</c:v>
                </c:pt>
                <c:pt idx="3">
                  <c:v>0</c:v>
                </c:pt>
                <c:pt idx="4">
                  <c:v>0</c:v>
                </c:pt>
                <c:pt idx="5">
                  <c:v>0.19606830687614801</c:v>
                </c:pt>
                <c:pt idx="6">
                  <c:v>10.658035250277546</c:v>
                </c:pt>
                <c:pt idx="7">
                  <c:v>10.497749171365339</c:v>
                </c:pt>
                <c:pt idx="8">
                  <c:v>3.6716160855417854</c:v>
                </c:pt>
                <c:pt idx="9">
                  <c:v>3.5164760245005291</c:v>
                </c:pt>
                <c:pt idx="10">
                  <c:v>9.8397295423841271</c:v>
                </c:pt>
                <c:pt idx="11">
                  <c:v>9.6744729192769157</c:v>
                </c:pt>
                <c:pt idx="12">
                  <c:v>16.843440844984379</c:v>
                </c:pt>
                <c:pt idx="13">
                  <c:v>18.283156274236347</c:v>
                </c:pt>
                <c:pt idx="14">
                  <c:v>2.666316627952471</c:v>
                </c:pt>
                <c:pt idx="15">
                  <c:v>2.3745806421145126</c:v>
                </c:pt>
                <c:pt idx="16">
                  <c:v>1.4589811933928476</c:v>
                </c:pt>
                <c:pt idx="17">
                  <c:v>1.2650725468751141</c:v>
                </c:pt>
                <c:pt idx="18">
                  <c:v>2.7435357499124291</c:v>
                </c:pt>
                <c:pt idx="19">
                  <c:v>2.4329419635174996</c:v>
                </c:pt>
              </c:numCache>
            </c:numRef>
          </c:val>
          <c:extLst>
            <c:ext xmlns:c16="http://schemas.microsoft.com/office/drawing/2014/chart" uri="{C3380CC4-5D6E-409C-BE32-E72D297353CC}">
              <c16:uniqueId val="{00000003-ECD4-4FF6-B289-16C0900F4F2F}"/>
            </c:ext>
          </c:extLst>
        </c:ser>
        <c:ser>
          <c:idx val="3"/>
          <c:order val="3"/>
          <c:tx>
            <c:strRef>
              <c:f>'pivot bTH'!$E$3</c:f>
              <c:strCache>
                <c:ptCount val="1"/>
                <c:pt idx="0">
                  <c:v> 90 %</c:v>
                </c:pt>
              </c:strCache>
            </c:strRef>
          </c:tx>
          <c:spPr>
            <a:solidFill>
              <a:srgbClr val="7030A0"/>
            </a:solidFill>
            <a:ln>
              <a:noFill/>
            </a:ln>
            <a:effectLst/>
          </c:spPr>
          <c:invertIfNegative val="0"/>
          <c:cat>
            <c:multiLvlStrRef>
              <c:f>'pivot bTH'!$A$4:$A$37</c:f>
              <c:multiLvlStrCache>
                <c:ptCount val="20"/>
                <c:lvl>
                  <c:pt idx="0">
                    <c:v>2. Hj.</c:v>
                  </c:pt>
                  <c:pt idx="1">
                    <c:v>1. Hj.</c:v>
                  </c:pt>
                  <c:pt idx="2">
                    <c:v>2. Hj.</c:v>
                  </c:pt>
                  <c:pt idx="3">
                    <c:v>1. Hj.</c:v>
                  </c:pt>
                  <c:pt idx="4">
                    <c:v>2. Hj.</c:v>
                  </c:pt>
                  <c:pt idx="5">
                    <c:v>1. Hj.</c:v>
                  </c:pt>
                  <c:pt idx="6">
                    <c:v>2. Hj.</c:v>
                  </c:pt>
                  <c:pt idx="7">
                    <c:v>1. Hj.</c:v>
                  </c:pt>
                  <c:pt idx="8">
                    <c:v>2. Hj.</c:v>
                  </c:pt>
                  <c:pt idx="9">
                    <c:v>1. Hj.</c:v>
                  </c:pt>
                  <c:pt idx="10">
                    <c:v>2. Hj.</c:v>
                  </c:pt>
                  <c:pt idx="11">
                    <c:v>1. Hj.</c:v>
                  </c:pt>
                  <c:pt idx="12">
                    <c:v>2. Hj.</c:v>
                  </c:pt>
                  <c:pt idx="13">
                    <c:v>1. Hj.</c:v>
                  </c:pt>
                  <c:pt idx="14">
                    <c:v>2. Hj.</c:v>
                  </c:pt>
                  <c:pt idx="15">
                    <c:v>1. Hj.</c:v>
                  </c:pt>
                  <c:pt idx="16">
                    <c:v>2. Hj.</c:v>
                  </c:pt>
                  <c:pt idx="17">
                    <c:v>1. Hj.</c:v>
                  </c:pt>
                  <c:pt idx="18">
                    <c:v>2. Hj.</c:v>
                  </c:pt>
                  <c:pt idx="19">
                    <c:v>1. Hj.</c:v>
                  </c:pt>
                </c:lvl>
                <c:lvl>
                  <c:pt idx="0">
                    <c:v>Mastputen</c:v>
                  </c:pt>
                  <c:pt idx="2">
                    <c:v>Legehennen</c:v>
                  </c:pt>
                  <c:pt idx="4">
                    <c:v>Junghennen</c:v>
                  </c:pt>
                  <c:pt idx="6">
                    <c:v>Masthühner</c:v>
                  </c:pt>
                  <c:pt idx="8">
                    <c:v>Mastschweine</c:v>
                  </c:pt>
                  <c:pt idx="10">
                    <c:v>Ferkel</c:v>
                  </c:pt>
                  <c:pt idx="12">
                    <c:v>Saugferkel</c:v>
                  </c:pt>
                  <c:pt idx="14">
                    <c:v>Zuchtschweine</c:v>
                  </c:pt>
                  <c:pt idx="16">
                    <c:v>Milchkühe</c:v>
                  </c:pt>
                  <c:pt idx="18">
                    <c:v>Kälber, zugegangen</c:v>
                  </c:pt>
                </c:lvl>
                <c:lvl>
                  <c:pt idx="0">
                    <c:v>Pute</c:v>
                  </c:pt>
                  <c:pt idx="2">
                    <c:v>Huhn</c:v>
                  </c:pt>
                  <c:pt idx="8">
                    <c:v>Schwein</c:v>
                  </c:pt>
                  <c:pt idx="16">
                    <c:v>Rind</c:v>
                  </c:pt>
                </c:lvl>
              </c:multiLvlStrCache>
            </c:multiLvlStrRef>
          </c:cat>
          <c:val>
            <c:numRef>
              <c:f>'pivot bTH'!$E$4:$E$37</c:f>
              <c:numCache>
                <c:formatCode>[&gt;=0.1]#,##0.0\ \d;[=0]"0 d";"&lt; 0,1 d"</c:formatCode>
                <c:ptCount val="20"/>
                <c:pt idx="0">
                  <c:v>28.019978338036097</c:v>
                </c:pt>
                <c:pt idx="1">
                  <c:v>25.018379229993279</c:v>
                </c:pt>
                <c:pt idx="2">
                  <c:v>0</c:v>
                </c:pt>
                <c:pt idx="3">
                  <c:v>0</c:v>
                </c:pt>
                <c:pt idx="4">
                  <c:v>4.6739090426384307</c:v>
                </c:pt>
                <c:pt idx="5">
                  <c:v>7.5400097692436558</c:v>
                </c:pt>
                <c:pt idx="6">
                  <c:v>11.225843202091568</c:v>
                </c:pt>
                <c:pt idx="7">
                  <c:v>12.974955487368319</c:v>
                </c:pt>
                <c:pt idx="8">
                  <c:v>7.1602022706039055</c:v>
                </c:pt>
                <c:pt idx="9">
                  <c:v>7.3529763552408625</c:v>
                </c:pt>
                <c:pt idx="10">
                  <c:v>21.770301746072928</c:v>
                </c:pt>
                <c:pt idx="11">
                  <c:v>21.081169867608295</c:v>
                </c:pt>
                <c:pt idx="12">
                  <c:v>22.824094980758311</c:v>
                </c:pt>
                <c:pt idx="13">
                  <c:v>25.408953834748072</c:v>
                </c:pt>
                <c:pt idx="14">
                  <c:v>4.8423562160065448</c:v>
                </c:pt>
                <c:pt idx="15">
                  <c:v>4.2892934683167478</c:v>
                </c:pt>
                <c:pt idx="16">
                  <c:v>1.6233978633763955</c:v>
                </c:pt>
                <c:pt idx="17">
                  <c:v>1.4157918940265461</c:v>
                </c:pt>
                <c:pt idx="18">
                  <c:v>9.7467522082702018</c:v>
                </c:pt>
                <c:pt idx="19">
                  <c:v>8.2995187798440035</c:v>
                </c:pt>
              </c:numCache>
            </c:numRef>
          </c:val>
          <c:extLst>
            <c:ext xmlns:c16="http://schemas.microsoft.com/office/drawing/2014/chart" uri="{C3380CC4-5D6E-409C-BE32-E72D297353CC}">
              <c16:uniqueId val="{00000004-ECD4-4FF6-B289-16C0900F4F2F}"/>
            </c:ext>
          </c:extLst>
        </c:ser>
        <c:dLbls>
          <c:showLegendKey val="0"/>
          <c:showVal val="0"/>
          <c:showCatName val="0"/>
          <c:showSerName val="0"/>
          <c:showPercent val="0"/>
          <c:showBubbleSize val="0"/>
        </c:dLbls>
        <c:gapWidth val="150"/>
        <c:overlap val="100"/>
        <c:axId val="1540009232"/>
        <c:axId val="1650138656"/>
      </c:barChart>
      <c:catAx>
        <c:axId val="1540009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324657"/>
                </a:solidFill>
                <a:latin typeface="+mn-lt"/>
                <a:ea typeface="+mn-ea"/>
                <a:cs typeface="+mn-cs"/>
              </a:defRPr>
            </a:pPr>
            <a:endParaRPr lang="de-DE"/>
          </a:p>
        </c:txPr>
        <c:crossAx val="1650138656"/>
        <c:crosses val="autoZero"/>
        <c:auto val="1"/>
        <c:lblAlgn val="ctr"/>
        <c:lblOffset val="100"/>
        <c:noMultiLvlLbl val="0"/>
      </c:catAx>
      <c:valAx>
        <c:axId val="165013865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rgbClr val="324657"/>
                    </a:solidFill>
                    <a:latin typeface="+mn-lt"/>
                    <a:ea typeface="+mn-ea"/>
                    <a:cs typeface="+mn-cs"/>
                  </a:defRPr>
                </a:pPr>
                <a:r>
                  <a:rPr lang="en-GB"/>
                  <a:t>Therapiehäufigkeit [d]</a:t>
                </a:r>
              </a:p>
            </c:rich>
          </c:tx>
          <c:overlay val="0"/>
          <c:spPr>
            <a:noFill/>
            <a:ln>
              <a:noFill/>
            </a:ln>
            <a:effectLst/>
          </c:spPr>
          <c:txPr>
            <a:bodyPr rot="0" spcFirstLastPara="1" vertOverflow="ellipsis" vert="horz" wrap="square" anchor="ctr" anchorCtr="1"/>
            <a:lstStyle/>
            <a:p>
              <a:pPr>
                <a:defRPr sz="1000" b="0" i="0" u="none" strike="noStrike" kern="1200" baseline="0">
                  <a:solidFill>
                    <a:srgbClr val="324657"/>
                  </a:solidFill>
                  <a:latin typeface="+mn-lt"/>
                  <a:ea typeface="+mn-ea"/>
                  <a:cs typeface="+mn-cs"/>
                </a:defRPr>
              </a:pPr>
              <a:endParaRPr lang="de-DE"/>
            </a:p>
          </c:txPr>
        </c:title>
        <c:numFmt formatCode="General"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rgbClr val="324657"/>
                </a:solidFill>
                <a:latin typeface="+mn-lt"/>
                <a:ea typeface="+mn-ea"/>
                <a:cs typeface="+mn-cs"/>
              </a:defRPr>
            </a:pPr>
            <a:endParaRPr lang="de-DE"/>
          </a:p>
        </c:txPr>
        <c:crossAx val="1540009232"/>
        <c:crosses val="autoZero"/>
        <c:crossBetween val="between"/>
      </c:valAx>
      <c:spPr>
        <a:noFill/>
        <a:ln>
          <a:noFill/>
        </a:ln>
        <a:effectLst/>
      </c:spPr>
    </c:plotArea>
    <c:legend>
      <c:legendPos val="b"/>
      <c:layout>
        <c:manualLayout>
          <c:xMode val="edge"/>
          <c:yMode val="edge"/>
          <c:x val="0.33886388888888891"/>
          <c:y val="0.96348737373737359"/>
          <c:w val="0.33315370370370373"/>
          <c:h val="2.7059848484848489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324657"/>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rgbClr val="324657"/>
          </a:solidFill>
        </a:defRPr>
      </a:pPr>
      <a:endParaRPr lang="de-DE"/>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pTH!PT pTH Absolut</c:name>
    <c:fmtId val="0"/>
  </c:pivotSource>
  <c:chart>
    <c:autoTitleDeleted val="1"/>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4"/>
        <c:spPr>
          <a:solidFill>
            <a:srgbClr val="003869"/>
          </a:solidFill>
          <a:ln>
            <a:noFill/>
          </a:ln>
          <a:effectLst/>
        </c:spPr>
        <c:marker>
          <c:symbol val="none"/>
        </c:marker>
        <c:dLbl>
          <c:idx val="0"/>
          <c:delete val="1"/>
          <c:extLst>
            <c:ext xmlns:c15="http://schemas.microsoft.com/office/drawing/2012/chart" uri="{CE6537A1-D6FC-4f65-9D91-7224C49458BB}"/>
          </c:extLst>
        </c:dLbl>
      </c:pivotFmt>
      <c:pivotFmt>
        <c:idx val="15"/>
        <c:spPr>
          <a:solidFill>
            <a:srgbClr val="C2C7CD"/>
          </a:solidFill>
          <a:ln>
            <a:noFill/>
          </a:ln>
          <a:effectLst/>
        </c:spPr>
        <c:marker>
          <c:symbol val="none"/>
        </c:marker>
        <c:dLbl>
          <c:idx val="0"/>
          <c:delete val="1"/>
          <c:extLst>
            <c:ext xmlns:c15="http://schemas.microsoft.com/office/drawing/2012/chart" uri="{CE6537A1-D6FC-4f65-9D91-7224C49458BB}"/>
          </c:extLst>
        </c:dLbl>
      </c:pivotFmt>
      <c:pivotFmt>
        <c:idx val="16"/>
        <c:spPr>
          <a:solidFill>
            <a:srgbClr val="B2E7ED"/>
          </a:solidFill>
          <a:ln>
            <a:noFill/>
          </a:ln>
          <a:effectLst/>
        </c:spPr>
        <c:marker>
          <c:symbol val="none"/>
        </c:marker>
        <c:dLbl>
          <c:idx val="0"/>
          <c:delete val="1"/>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8"/>
        <c:spPr>
          <a:solidFill>
            <a:srgbClr val="84909A"/>
          </a:solidFill>
          <a:ln>
            <a:noFill/>
          </a:ln>
          <a:effectLst/>
        </c:spPr>
        <c:marker>
          <c:symbol val="none"/>
        </c:marker>
        <c:dLbl>
          <c:idx val="0"/>
          <c:delete val="1"/>
          <c:extLst>
            <c:ext xmlns:c15="http://schemas.microsoft.com/office/drawing/2012/chart" uri="{CE6537A1-D6FC-4f65-9D91-7224C49458BB}"/>
          </c:extLst>
        </c:dLbl>
      </c:pivotFmt>
      <c:pivotFmt>
        <c:idx val="19"/>
        <c:spPr>
          <a:solidFill>
            <a:srgbClr val="00A754"/>
          </a:solidFill>
          <a:ln>
            <a:noFill/>
          </a:ln>
          <a:effectLst/>
        </c:spPr>
        <c:marker>
          <c:symbol val="none"/>
        </c:marker>
        <c:dLbl>
          <c:idx val="0"/>
          <c:delete val="1"/>
          <c:extLst>
            <c:ext xmlns:c15="http://schemas.microsoft.com/office/drawing/2012/chart" uri="{CE6537A1-D6FC-4f65-9D91-7224C49458BB}"/>
          </c:extLst>
        </c:dLbl>
      </c:pivotFmt>
      <c:pivotFmt>
        <c:idx val="20"/>
        <c:spPr>
          <a:solidFill>
            <a:srgbClr val="F7B2C3"/>
          </a:solidFill>
          <a:ln>
            <a:noFill/>
          </a:ln>
          <a:effectLst/>
        </c:spPr>
        <c:marker>
          <c:symbol val="none"/>
        </c:marker>
        <c:dLbl>
          <c:idx val="0"/>
          <c:delete val="1"/>
          <c:extLst>
            <c:ext xmlns:c15="http://schemas.microsoft.com/office/drawing/2012/chart" uri="{CE6537A1-D6FC-4f65-9D91-7224C49458BB}"/>
          </c:extLst>
        </c:dLbl>
      </c:pivotFmt>
      <c:pivotFmt>
        <c:idx val="21"/>
        <c:spPr>
          <a:solidFill>
            <a:srgbClr val="FFDD00"/>
          </a:solidFill>
          <a:ln>
            <a:noFill/>
          </a:ln>
          <a:effectLst/>
        </c:spPr>
        <c:marker>
          <c:symbol val="none"/>
        </c:marker>
        <c:dLbl>
          <c:idx val="0"/>
          <c:delete val="1"/>
          <c:extLst>
            <c:ext xmlns:c15="http://schemas.microsoft.com/office/drawing/2012/chart" uri="{CE6537A1-D6FC-4f65-9D91-7224C49458BB}"/>
          </c:extLst>
        </c:dLbl>
      </c:pivotFmt>
      <c:pivotFmt>
        <c:idx val="22"/>
        <c:spPr>
          <a:solidFill>
            <a:srgbClr val="FFF5B2"/>
          </a:solidFill>
          <a:ln>
            <a:noFill/>
          </a:ln>
          <a:effectLst/>
        </c:spPr>
        <c:marker>
          <c:symbol val="none"/>
        </c:marker>
        <c:dLbl>
          <c:idx val="0"/>
          <c:delete val="1"/>
          <c:extLst>
            <c:ext xmlns:c15="http://schemas.microsoft.com/office/drawing/2012/chart" uri="{CE6537A1-D6FC-4f65-9D91-7224C49458BB}"/>
          </c:extLst>
        </c:dLbl>
      </c:pivotFmt>
      <c:pivotFmt>
        <c:idx val="23"/>
        <c:spPr>
          <a:solidFill>
            <a:srgbClr val="F39200"/>
          </a:solidFill>
          <a:ln>
            <a:noFill/>
          </a:ln>
          <a:effectLst/>
        </c:spPr>
        <c:marker>
          <c:symbol val="none"/>
        </c:marker>
        <c:dLbl>
          <c:idx val="0"/>
          <c:delete val="1"/>
          <c:extLst>
            <c:ext xmlns:c15="http://schemas.microsoft.com/office/drawing/2012/chart" uri="{CE6537A1-D6FC-4f65-9D91-7224C49458BB}"/>
          </c:extLst>
        </c:dLbl>
      </c:pivotFmt>
      <c:pivotFmt>
        <c:idx val="24"/>
        <c:spPr>
          <a:solidFill>
            <a:srgbClr val="FBDEB2"/>
          </a:solidFill>
          <a:ln>
            <a:noFill/>
          </a:ln>
          <a:effectLst/>
        </c:spPr>
        <c:marker>
          <c:symbol val="none"/>
        </c:marker>
        <c:dLbl>
          <c:idx val="0"/>
          <c:delete val="1"/>
          <c:extLst>
            <c:ext xmlns:c15="http://schemas.microsoft.com/office/drawing/2012/chart" uri="{CE6537A1-D6FC-4f65-9D91-7224C49458BB}"/>
          </c:extLst>
        </c:dLbl>
      </c:pivotFmt>
      <c:pivotFmt>
        <c:idx val="25"/>
        <c:spPr>
          <a:solidFill>
            <a:srgbClr val="E40038"/>
          </a:solidFill>
          <a:ln>
            <a:noFill/>
          </a:ln>
          <a:effectLst/>
        </c:spPr>
        <c:marker>
          <c:symbol val="none"/>
        </c:marker>
        <c:dLbl>
          <c:idx val="0"/>
          <c:delete val="1"/>
          <c:extLst>
            <c:ext xmlns:c15="http://schemas.microsoft.com/office/drawing/2012/chart" uri="{CE6537A1-D6FC-4f65-9D91-7224C49458BB}"/>
          </c:extLst>
        </c:dLbl>
      </c:pivotFmt>
      <c:pivotFmt>
        <c:idx val="26"/>
        <c:spPr>
          <a:solidFill>
            <a:srgbClr val="EF6688"/>
          </a:solidFill>
          <a:ln>
            <a:noFill/>
          </a:ln>
          <a:effectLst/>
        </c:spPr>
        <c:marker>
          <c:symbol val="none"/>
        </c:marker>
        <c:dLbl>
          <c:idx val="0"/>
          <c:delete val="1"/>
          <c:extLst>
            <c:ext xmlns:c15="http://schemas.microsoft.com/office/drawing/2012/chart" uri="{CE6537A1-D6FC-4f65-9D91-7224C49458BB}"/>
          </c:extLst>
        </c:dLbl>
      </c:pivotFmt>
      <c:pivotFmt>
        <c:idx val="27"/>
        <c:spPr>
          <a:solidFill>
            <a:srgbClr val="AFCA00"/>
          </a:solidFill>
          <a:ln>
            <a:noFill/>
          </a:ln>
          <a:effectLst/>
        </c:spPr>
        <c:marker>
          <c:symbol val="none"/>
        </c:marker>
        <c:dLbl>
          <c:idx val="0"/>
          <c:delete val="1"/>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9"/>
        <c:spPr>
          <a:solidFill>
            <a:srgbClr val="003869"/>
          </a:solidFill>
          <a:ln>
            <a:noFill/>
          </a:ln>
          <a:effectLst/>
        </c:spPr>
        <c:marker>
          <c:symbol val="none"/>
        </c:marker>
        <c:dLbl>
          <c:idx val="0"/>
          <c:delete val="1"/>
          <c:extLst>
            <c:ext xmlns:c15="http://schemas.microsoft.com/office/drawing/2012/chart" uri="{CE6537A1-D6FC-4f65-9D91-7224C49458BB}"/>
          </c:extLst>
        </c:dLbl>
      </c:pivotFmt>
      <c:pivotFmt>
        <c:idx val="30"/>
        <c:spPr>
          <a:solidFill>
            <a:srgbClr val="C2C7CD"/>
          </a:solidFill>
          <a:ln>
            <a:noFill/>
          </a:ln>
          <a:effectLst/>
        </c:spPr>
        <c:marker>
          <c:symbol val="none"/>
        </c:marker>
        <c:dLbl>
          <c:idx val="0"/>
          <c:delete val="1"/>
          <c:extLst>
            <c:ext xmlns:c15="http://schemas.microsoft.com/office/drawing/2012/chart" uri="{CE6537A1-D6FC-4f65-9D91-7224C49458BB}"/>
          </c:extLst>
        </c:dLbl>
      </c:pivotFmt>
      <c:pivotFmt>
        <c:idx val="31"/>
        <c:spPr>
          <a:solidFill>
            <a:srgbClr val="B2E7ED"/>
          </a:solidFill>
          <a:ln>
            <a:noFill/>
          </a:ln>
          <a:effectLst/>
        </c:spPr>
        <c:marker>
          <c:symbol val="none"/>
        </c:marker>
        <c:dLbl>
          <c:idx val="0"/>
          <c:delete val="1"/>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3"/>
        <c:spPr>
          <a:solidFill>
            <a:srgbClr val="84909A"/>
          </a:solidFill>
          <a:ln>
            <a:noFill/>
          </a:ln>
          <a:effectLst/>
        </c:spPr>
        <c:marker>
          <c:symbol val="none"/>
        </c:marker>
        <c:dLbl>
          <c:idx val="0"/>
          <c:delete val="1"/>
          <c:extLst>
            <c:ext xmlns:c15="http://schemas.microsoft.com/office/drawing/2012/chart" uri="{CE6537A1-D6FC-4f65-9D91-7224C49458BB}"/>
          </c:extLst>
        </c:dLbl>
      </c:pivotFmt>
      <c:pivotFmt>
        <c:idx val="34"/>
        <c:spPr>
          <a:solidFill>
            <a:srgbClr val="00A754"/>
          </a:solidFill>
          <a:ln>
            <a:noFill/>
          </a:ln>
          <a:effectLst/>
        </c:spPr>
        <c:marker>
          <c:symbol val="none"/>
        </c:marker>
        <c:dLbl>
          <c:idx val="0"/>
          <c:delete val="1"/>
          <c:extLst>
            <c:ext xmlns:c15="http://schemas.microsoft.com/office/drawing/2012/chart" uri="{CE6537A1-D6FC-4f65-9D91-7224C49458BB}"/>
          </c:extLst>
        </c:dLbl>
      </c:pivotFmt>
      <c:pivotFmt>
        <c:idx val="35"/>
        <c:spPr>
          <a:solidFill>
            <a:srgbClr val="F7B2C3"/>
          </a:solidFill>
          <a:ln>
            <a:noFill/>
          </a:ln>
          <a:effectLst/>
        </c:spPr>
        <c:marker>
          <c:symbol val="none"/>
        </c:marker>
        <c:dLbl>
          <c:idx val="0"/>
          <c:delete val="1"/>
          <c:extLst>
            <c:ext xmlns:c15="http://schemas.microsoft.com/office/drawing/2012/chart" uri="{CE6537A1-D6FC-4f65-9D91-7224C49458BB}"/>
          </c:extLst>
        </c:dLbl>
      </c:pivotFmt>
      <c:pivotFmt>
        <c:idx val="36"/>
        <c:spPr>
          <a:solidFill>
            <a:srgbClr val="FFDD00"/>
          </a:solidFill>
          <a:ln>
            <a:noFill/>
          </a:ln>
          <a:effectLst/>
        </c:spPr>
        <c:marker>
          <c:symbol val="none"/>
        </c:marker>
        <c:dLbl>
          <c:idx val="0"/>
          <c:delete val="1"/>
          <c:extLst>
            <c:ext xmlns:c15="http://schemas.microsoft.com/office/drawing/2012/chart" uri="{CE6537A1-D6FC-4f65-9D91-7224C49458BB}"/>
          </c:extLst>
        </c:dLbl>
      </c:pivotFmt>
      <c:pivotFmt>
        <c:idx val="37"/>
        <c:spPr>
          <a:solidFill>
            <a:srgbClr val="FFF5B2"/>
          </a:solidFill>
          <a:ln>
            <a:noFill/>
          </a:ln>
          <a:effectLst/>
        </c:spPr>
        <c:marker>
          <c:symbol val="none"/>
        </c:marker>
        <c:dLbl>
          <c:idx val="0"/>
          <c:delete val="1"/>
          <c:extLst>
            <c:ext xmlns:c15="http://schemas.microsoft.com/office/drawing/2012/chart" uri="{CE6537A1-D6FC-4f65-9D91-7224C49458BB}"/>
          </c:extLst>
        </c:dLbl>
      </c:pivotFmt>
      <c:pivotFmt>
        <c:idx val="38"/>
        <c:spPr>
          <a:solidFill>
            <a:srgbClr val="F39200"/>
          </a:solidFill>
          <a:ln>
            <a:noFill/>
          </a:ln>
          <a:effectLst/>
        </c:spPr>
        <c:marker>
          <c:symbol val="none"/>
        </c:marker>
        <c:dLbl>
          <c:idx val="0"/>
          <c:delete val="1"/>
          <c:extLst>
            <c:ext xmlns:c15="http://schemas.microsoft.com/office/drawing/2012/chart" uri="{CE6537A1-D6FC-4f65-9D91-7224C49458BB}"/>
          </c:extLst>
        </c:dLbl>
      </c:pivotFmt>
      <c:pivotFmt>
        <c:idx val="39"/>
        <c:spPr>
          <a:solidFill>
            <a:srgbClr val="FBDEB2"/>
          </a:solidFill>
          <a:ln>
            <a:noFill/>
          </a:ln>
          <a:effectLst/>
        </c:spPr>
        <c:marker>
          <c:symbol val="none"/>
        </c:marker>
        <c:dLbl>
          <c:idx val="0"/>
          <c:delete val="1"/>
          <c:extLst>
            <c:ext xmlns:c15="http://schemas.microsoft.com/office/drawing/2012/chart" uri="{CE6537A1-D6FC-4f65-9D91-7224C49458BB}"/>
          </c:extLst>
        </c:dLbl>
      </c:pivotFmt>
      <c:pivotFmt>
        <c:idx val="40"/>
        <c:spPr>
          <a:solidFill>
            <a:srgbClr val="E40038"/>
          </a:solidFill>
          <a:ln>
            <a:noFill/>
          </a:ln>
          <a:effectLst/>
        </c:spPr>
        <c:marker>
          <c:symbol val="none"/>
        </c:marker>
        <c:dLbl>
          <c:idx val="0"/>
          <c:delete val="1"/>
          <c:extLst>
            <c:ext xmlns:c15="http://schemas.microsoft.com/office/drawing/2012/chart" uri="{CE6537A1-D6FC-4f65-9D91-7224C49458BB}"/>
          </c:extLst>
        </c:dLbl>
      </c:pivotFmt>
      <c:pivotFmt>
        <c:idx val="41"/>
        <c:spPr>
          <a:solidFill>
            <a:srgbClr val="EF6688"/>
          </a:solidFill>
          <a:ln>
            <a:noFill/>
          </a:ln>
          <a:effectLst/>
        </c:spPr>
        <c:marker>
          <c:symbol val="none"/>
        </c:marker>
        <c:dLbl>
          <c:idx val="0"/>
          <c:delete val="1"/>
          <c:extLst>
            <c:ext xmlns:c15="http://schemas.microsoft.com/office/drawing/2012/chart" uri="{CE6537A1-D6FC-4f65-9D91-7224C49458BB}"/>
          </c:extLst>
        </c:dLbl>
      </c:pivotFmt>
      <c:pivotFmt>
        <c:idx val="42"/>
        <c:spPr>
          <a:solidFill>
            <a:srgbClr val="AFCA00"/>
          </a:solidFill>
          <a:ln>
            <a:noFill/>
          </a:ln>
          <a:effectLst/>
        </c:spPr>
        <c:marker>
          <c:symbol val="none"/>
        </c:marker>
        <c:dLbl>
          <c:idx val="0"/>
          <c:delete val="1"/>
          <c:extLst>
            <c:ext xmlns:c15="http://schemas.microsoft.com/office/drawing/2012/chart" uri="{CE6537A1-D6FC-4f65-9D91-7224C49458BB}"/>
          </c:extLst>
        </c:dLbl>
      </c:pivotFmt>
      <c:pivotFmt>
        <c:idx val="43"/>
        <c:spPr>
          <a:solidFill>
            <a:srgbClr val="003869"/>
          </a:solidFill>
          <a:ln>
            <a:noFill/>
          </a:ln>
          <a:effectLst/>
        </c:spPr>
        <c:marker>
          <c:symbol val="none"/>
        </c:marker>
        <c:dLbl>
          <c:idx val="0"/>
          <c:delete val="1"/>
          <c:extLst>
            <c:ext xmlns:c15="http://schemas.microsoft.com/office/drawing/2012/chart" uri="{CE6537A1-D6FC-4f65-9D91-7224C49458BB}"/>
          </c:extLst>
        </c:dLbl>
      </c:pivotFmt>
      <c:pivotFmt>
        <c:idx val="44"/>
        <c:spPr>
          <a:solidFill>
            <a:srgbClr val="C2C7CD"/>
          </a:solidFill>
          <a:ln>
            <a:noFill/>
          </a:ln>
          <a:effectLst/>
        </c:spPr>
        <c:marker>
          <c:symbol val="none"/>
        </c:marker>
        <c:dLbl>
          <c:idx val="0"/>
          <c:delete val="1"/>
          <c:extLst>
            <c:ext xmlns:c15="http://schemas.microsoft.com/office/drawing/2012/chart" uri="{CE6537A1-D6FC-4f65-9D91-7224C49458BB}"/>
          </c:extLst>
        </c:dLbl>
      </c:pivotFmt>
      <c:pivotFmt>
        <c:idx val="45"/>
        <c:spPr>
          <a:solidFill>
            <a:srgbClr val="B2E7ED"/>
          </a:solidFill>
          <a:ln>
            <a:noFill/>
          </a:ln>
          <a:effectLst/>
        </c:spPr>
        <c:marker>
          <c:symbol val="none"/>
        </c:marker>
        <c:dLbl>
          <c:idx val="0"/>
          <c:delete val="1"/>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7"/>
        <c:spPr>
          <a:solidFill>
            <a:srgbClr val="84909A"/>
          </a:solidFill>
          <a:ln>
            <a:noFill/>
          </a:ln>
          <a:effectLst/>
        </c:spPr>
        <c:marker>
          <c:symbol val="none"/>
        </c:marker>
        <c:dLbl>
          <c:idx val="0"/>
          <c:delete val="1"/>
          <c:extLst>
            <c:ext xmlns:c15="http://schemas.microsoft.com/office/drawing/2012/chart" uri="{CE6537A1-D6FC-4f65-9D91-7224C49458BB}"/>
          </c:extLst>
        </c:dLbl>
      </c:pivotFmt>
      <c:pivotFmt>
        <c:idx val="48"/>
        <c:spPr>
          <a:solidFill>
            <a:srgbClr val="00A754"/>
          </a:solidFill>
          <a:ln>
            <a:noFill/>
          </a:ln>
          <a:effectLst/>
        </c:spPr>
        <c:marker>
          <c:symbol val="none"/>
        </c:marker>
        <c:dLbl>
          <c:idx val="0"/>
          <c:delete val="1"/>
          <c:extLst>
            <c:ext xmlns:c15="http://schemas.microsoft.com/office/drawing/2012/chart" uri="{CE6537A1-D6FC-4f65-9D91-7224C49458BB}"/>
          </c:extLst>
        </c:dLbl>
      </c:pivotFmt>
      <c:pivotFmt>
        <c:idx val="49"/>
        <c:spPr>
          <a:solidFill>
            <a:srgbClr val="F7B2C3"/>
          </a:solidFill>
          <a:ln>
            <a:noFill/>
          </a:ln>
          <a:effectLst/>
        </c:spPr>
        <c:marker>
          <c:symbol val="none"/>
        </c:marker>
        <c:dLbl>
          <c:idx val="0"/>
          <c:delete val="1"/>
          <c:extLst>
            <c:ext xmlns:c15="http://schemas.microsoft.com/office/drawing/2012/chart" uri="{CE6537A1-D6FC-4f65-9D91-7224C49458BB}"/>
          </c:extLst>
        </c:dLbl>
      </c:pivotFmt>
      <c:pivotFmt>
        <c:idx val="50"/>
        <c:spPr>
          <a:solidFill>
            <a:srgbClr val="FFDD00"/>
          </a:solidFill>
          <a:ln>
            <a:noFill/>
          </a:ln>
          <a:effectLst/>
        </c:spPr>
        <c:marker>
          <c:symbol val="none"/>
        </c:marker>
        <c:dLbl>
          <c:idx val="0"/>
          <c:delete val="1"/>
          <c:extLst>
            <c:ext xmlns:c15="http://schemas.microsoft.com/office/drawing/2012/chart" uri="{CE6537A1-D6FC-4f65-9D91-7224C49458BB}"/>
          </c:extLst>
        </c:dLbl>
      </c:pivotFmt>
      <c:pivotFmt>
        <c:idx val="51"/>
        <c:spPr>
          <a:solidFill>
            <a:srgbClr val="FFF5B2"/>
          </a:solidFill>
          <a:ln>
            <a:noFill/>
          </a:ln>
          <a:effectLst/>
        </c:spPr>
        <c:marker>
          <c:symbol val="none"/>
        </c:marker>
        <c:dLbl>
          <c:idx val="0"/>
          <c:delete val="1"/>
          <c:extLst>
            <c:ext xmlns:c15="http://schemas.microsoft.com/office/drawing/2012/chart" uri="{CE6537A1-D6FC-4f65-9D91-7224C49458BB}"/>
          </c:extLst>
        </c:dLbl>
      </c:pivotFmt>
      <c:pivotFmt>
        <c:idx val="52"/>
        <c:spPr>
          <a:solidFill>
            <a:srgbClr val="F39200"/>
          </a:solidFill>
          <a:ln>
            <a:noFill/>
          </a:ln>
          <a:effectLst/>
        </c:spPr>
        <c:marker>
          <c:symbol val="none"/>
        </c:marker>
        <c:dLbl>
          <c:idx val="0"/>
          <c:delete val="1"/>
          <c:extLst>
            <c:ext xmlns:c15="http://schemas.microsoft.com/office/drawing/2012/chart" uri="{CE6537A1-D6FC-4f65-9D91-7224C49458BB}"/>
          </c:extLst>
        </c:dLbl>
      </c:pivotFmt>
      <c:pivotFmt>
        <c:idx val="53"/>
        <c:spPr>
          <a:solidFill>
            <a:srgbClr val="FBDEB2"/>
          </a:solidFill>
          <a:ln>
            <a:noFill/>
          </a:ln>
          <a:effectLst/>
        </c:spPr>
        <c:marker>
          <c:symbol val="none"/>
        </c:marker>
        <c:dLbl>
          <c:idx val="0"/>
          <c:delete val="1"/>
          <c:extLst>
            <c:ext xmlns:c15="http://schemas.microsoft.com/office/drawing/2012/chart" uri="{CE6537A1-D6FC-4f65-9D91-7224C49458BB}"/>
          </c:extLst>
        </c:dLbl>
      </c:pivotFmt>
      <c:pivotFmt>
        <c:idx val="54"/>
        <c:spPr>
          <a:solidFill>
            <a:srgbClr val="E40038"/>
          </a:solidFill>
          <a:ln>
            <a:noFill/>
          </a:ln>
          <a:effectLst/>
        </c:spPr>
        <c:marker>
          <c:symbol val="none"/>
        </c:marker>
        <c:dLbl>
          <c:idx val="0"/>
          <c:delete val="1"/>
          <c:extLst>
            <c:ext xmlns:c15="http://schemas.microsoft.com/office/drawing/2012/chart" uri="{CE6537A1-D6FC-4f65-9D91-7224C49458BB}"/>
          </c:extLst>
        </c:dLbl>
      </c:pivotFmt>
      <c:pivotFmt>
        <c:idx val="55"/>
        <c:spPr>
          <a:solidFill>
            <a:srgbClr val="EF6688"/>
          </a:solidFill>
          <a:ln>
            <a:noFill/>
          </a:ln>
          <a:effectLst/>
        </c:spPr>
        <c:marker>
          <c:symbol val="none"/>
        </c:marker>
        <c:dLbl>
          <c:idx val="0"/>
          <c:delete val="1"/>
          <c:extLst>
            <c:ext xmlns:c15="http://schemas.microsoft.com/office/drawing/2012/chart" uri="{CE6537A1-D6FC-4f65-9D91-7224C49458BB}"/>
          </c:extLst>
        </c:dLbl>
      </c:pivotFmt>
      <c:pivotFmt>
        <c:idx val="56"/>
        <c:spPr>
          <a:solidFill>
            <a:srgbClr val="AFCA00"/>
          </a:solidFill>
          <a:ln>
            <a:noFill/>
          </a:ln>
          <a:effectLst/>
        </c:spPr>
        <c:marker>
          <c:symbol val="none"/>
        </c:marker>
        <c:dLbl>
          <c:idx val="0"/>
          <c:delete val="1"/>
          <c:extLst>
            <c:ext xmlns:c15="http://schemas.microsoft.com/office/drawing/2012/chart" uri="{CE6537A1-D6FC-4f65-9D91-7224C49458BB}"/>
          </c:extLst>
        </c:dLbl>
      </c:pivotFmt>
      <c:pivotFmt>
        <c:idx val="57"/>
        <c:spPr>
          <a:solidFill>
            <a:srgbClr val="003869"/>
          </a:solidFill>
          <a:ln>
            <a:noFill/>
          </a:ln>
          <a:effectLst/>
        </c:spPr>
        <c:marker>
          <c:symbol val="none"/>
        </c:marker>
        <c:dLbl>
          <c:idx val="0"/>
          <c:delete val="1"/>
          <c:extLst>
            <c:ext xmlns:c15="http://schemas.microsoft.com/office/drawing/2012/chart" uri="{CE6537A1-D6FC-4f65-9D91-7224C49458BB}"/>
          </c:extLst>
        </c:dLbl>
      </c:pivotFmt>
      <c:pivotFmt>
        <c:idx val="58"/>
        <c:spPr>
          <a:solidFill>
            <a:srgbClr val="C2C7CD"/>
          </a:solidFill>
          <a:ln>
            <a:noFill/>
          </a:ln>
          <a:effectLst/>
        </c:spPr>
        <c:marker>
          <c:symbol val="none"/>
        </c:marker>
        <c:dLbl>
          <c:idx val="0"/>
          <c:delete val="1"/>
          <c:extLst>
            <c:ext xmlns:c15="http://schemas.microsoft.com/office/drawing/2012/chart" uri="{CE6537A1-D6FC-4f65-9D91-7224C49458BB}"/>
          </c:extLst>
        </c:dLbl>
      </c:pivotFmt>
      <c:pivotFmt>
        <c:idx val="59"/>
        <c:spPr>
          <a:solidFill>
            <a:srgbClr val="B2E7ED"/>
          </a:solidFill>
          <a:ln>
            <a:noFill/>
          </a:ln>
          <a:effectLst/>
        </c:spPr>
        <c:marker>
          <c:symbol val="none"/>
        </c:marker>
        <c:dLbl>
          <c:idx val="0"/>
          <c:delete val="1"/>
          <c:extLst>
            <c:ext xmlns:c15="http://schemas.microsoft.com/office/drawing/2012/chart" uri="{CE6537A1-D6FC-4f65-9D91-7224C49458BB}"/>
          </c:extLst>
        </c:dLbl>
      </c:pivotFmt>
      <c:pivotFmt>
        <c:idx val="60"/>
        <c:spPr>
          <a:solidFill>
            <a:srgbClr val="66CEDB"/>
          </a:solidFill>
          <a:ln>
            <a:noFill/>
          </a:ln>
          <a:effectLst/>
        </c:spPr>
        <c:marker>
          <c:symbol val="none"/>
        </c:marker>
        <c:dLbl>
          <c:idx val="0"/>
          <c:delete val="1"/>
          <c:extLst>
            <c:ext xmlns:c15="http://schemas.microsoft.com/office/drawing/2012/chart" uri="{CE6537A1-D6FC-4f65-9D91-7224C49458BB}"/>
          </c:extLst>
        </c:dLbl>
      </c:pivotFmt>
      <c:pivotFmt>
        <c:idx val="61"/>
        <c:spPr>
          <a:solidFill>
            <a:srgbClr val="84909A"/>
          </a:solidFill>
          <a:ln>
            <a:noFill/>
          </a:ln>
          <a:effectLst/>
        </c:spPr>
        <c:marker>
          <c:symbol val="none"/>
        </c:marker>
        <c:dLbl>
          <c:idx val="0"/>
          <c:delete val="1"/>
          <c:extLst>
            <c:ext xmlns:c15="http://schemas.microsoft.com/office/drawing/2012/chart" uri="{CE6537A1-D6FC-4f65-9D91-7224C49458BB}"/>
          </c:extLst>
        </c:dLbl>
      </c:pivotFmt>
      <c:pivotFmt>
        <c:idx val="62"/>
        <c:spPr>
          <a:solidFill>
            <a:srgbClr val="00A754"/>
          </a:solidFill>
          <a:ln>
            <a:noFill/>
          </a:ln>
          <a:effectLst/>
        </c:spPr>
        <c:marker>
          <c:symbol val="none"/>
        </c:marker>
        <c:dLbl>
          <c:idx val="0"/>
          <c:delete val="1"/>
          <c:extLst>
            <c:ext xmlns:c15="http://schemas.microsoft.com/office/drawing/2012/chart" uri="{CE6537A1-D6FC-4f65-9D91-7224C49458BB}"/>
          </c:extLst>
        </c:dLbl>
      </c:pivotFmt>
      <c:pivotFmt>
        <c:idx val="63"/>
        <c:spPr>
          <a:solidFill>
            <a:srgbClr val="F7B2C3"/>
          </a:solidFill>
          <a:ln>
            <a:noFill/>
          </a:ln>
          <a:effectLst/>
        </c:spPr>
        <c:marker>
          <c:symbol val="none"/>
        </c:marker>
        <c:dLbl>
          <c:idx val="0"/>
          <c:delete val="1"/>
          <c:extLst>
            <c:ext xmlns:c15="http://schemas.microsoft.com/office/drawing/2012/chart" uri="{CE6537A1-D6FC-4f65-9D91-7224C49458BB}"/>
          </c:extLst>
        </c:dLbl>
      </c:pivotFmt>
      <c:pivotFmt>
        <c:idx val="64"/>
        <c:spPr>
          <a:solidFill>
            <a:srgbClr val="FFDD00"/>
          </a:solidFill>
          <a:ln>
            <a:noFill/>
          </a:ln>
          <a:effectLst/>
        </c:spPr>
        <c:marker>
          <c:symbol val="none"/>
        </c:marker>
        <c:dLbl>
          <c:idx val="0"/>
          <c:delete val="1"/>
          <c:extLst>
            <c:ext xmlns:c15="http://schemas.microsoft.com/office/drawing/2012/chart" uri="{CE6537A1-D6FC-4f65-9D91-7224C49458BB}"/>
          </c:extLst>
        </c:dLbl>
      </c:pivotFmt>
      <c:pivotFmt>
        <c:idx val="65"/>
        <c:spPr>
          <a:solidFill>
            <a:srgbClr val="FFF5B2"/>
          </a:solidFill>
          <a:ln>
            <a:noFill/>
          </a:ln>
          <a:effectLst/>
        </c:spPr>
        <c:marker>
          <c:symbol val="none"/>
        </c:marker>
        <c:dLbl>
          <c:idx val="0"/>
          <c:delete val="1"/>
          <c:extLst>
            <c:ext xmlns:c15="http://schemas.microsoft.com/office/drawing/2012/chart" uri="{CE6537A1-D6FC-4f65-9D91-7224C49458BB}"/>
          </c:extLst>
        </c:dLbl>
      </c:pivotFmt>
      <c:pivotFmt>
        <c:idx val="66"/>
        <c:spPr>
          <a:solidFill>
            <a:srgbClr val="F39200"/>
          </a:solidFill>
          <a:ln>
            <a:noFill/>
          </a:ln>
          <a:effectLst/>
        </c:spPr>
        <c:marker>
          <c:symbol val="none"/>
        </c:marker>
        <c:dLbl>
          <c:idx val="0"/>
          <c:delete val="1"/>
          <c:extLst>
            <c:ext xmlns:c15="http://schemas.microsoft.com/office/drawing/2012/chart" uri="{CE6537A1-D6FC-4f65-9D91-7224C49458BB}"/>
          </c:extLst>
        </c:dLbl>
      </c:pivotFmt>
      <c:pivotFmt>
        <c:idx val="67"/>
        <c:spPr>
          <a:solidFill>
            <a:srgbClr val="FBDEB2"/>
          </a:solidFill>
          <a:ln>
            <a:noFill/>
          </a:ln>
          <a:effectLst/>
        </c:spPr>
        <c:marker>
          <c:symbol val="none"/>
        </c:marker>
        <c:dLbl>
          <c:idx val="0"/>
          <c:delete val="1"/>
          <c:extLst>
            <c:ext xmlns:c15="http://schemas.microsoft.com/office/drawing/2012/chart" uri="{CE6537A1-D6FC-4f65-9D91-7224C49458BB}"/>
          </c:extLst>
        </c:dLbl>
      </c:pivotFmt>
      <c:pivotFmt>
        <c:idx val="68"/>
        <c:spPr>
          <a:solidFill>
            <a:srgbClr val="E40038"/>
          </a:solidFill>
          <a:ln>
            <a:noFill/>
          </a:ln>
          <a:effectLst/>
        </c:spPr>
        <c:marker>
          <c:symbol val="none"/>
        </c:marker>
        <c:dLbl>
          <c:idx val="0"/>
          <c:delete val="1"/>
          <c:extLst>
            <c:ext xmlns:c15="http://schemas.microsoft.com/office/drawing/2012/chart" uri="{CE6537A1-D6FC-4f65-9D91-7224C49458BB}"/>
          </c:extLst>
        </c:dLbl>
      </c:pivotFmt>
      <c:pivotFmt>
        <c:idx val="69"/>
        <c:spPr>
          <a:solidFill>
            <a:srgbClr val="EF6688"/>
          </a:solidFill>
          <a:ln>
            <a:noFill/>
          </a:ln>
          <a:effectLst/>
        </c:spPr>
        <c:marker>
          <c:symbol val="none"/>
        </c:marker>
        <c:dLbl>
          <c:idx val="0"/>
          <c:delete val="1"/>
          <c:extLst>
            <c:ext xmlns:c15="http://schemas.microsoft.com/office/drawing/2012/chart" uri="{CE6537A1-D6FC-4f65-9D91-7224C49458BB}"/>
          </c:extLst>
        </c:dLbl>
      </c:pivotFmt>
      <c:pivotFmt>
        <c:idx val="70"/>
        <c:spPr>
          <a:solidFill>
            <a:srgbClr val="AFCA00"/>
          </a:solidFill>
          <a:ln>
            <a:noFill/>
          </a:ln>
          <a:effectLst/>
        </c:spPr>
        <c:marker>
          <c:symbol val="none"/>
        </c:marker>
        <c:dLbl>
          <c:idx val="0"/>
          <c:delete val="1"/>
          <c:extLst>
            <c:ext xmlns:c15="http://schemas.microsoft.com/office/drawing/2012/chart" uri="{CE6537A1-D6FC-4f65-9D91-7224C49458BB}"/>
          </c:extLst>
        </c:dLbl>
      </c:pivotFmt>
      <c:pivotFmt>
        <c:idx val="71"/>
        <c:spPr>
          <a:solidFill>
            <a:srgbClr val="B2E7ED"/>
          </a:solidFill>
        </c:spPr>
        <c:marker>
          <c:symbol val="none"/>
        </c:marker>
        <c:dLbl>
          <c:idx val="0"/>
          <c:delete val="1"/>
          <c:extLst>
            <c:ext xmlns:c15="http://schemas.microsoft.com/office/drawing/2012/chart" uri="{CE6537A1-D6FC-4f65-9D91-7224C49458BB}"/>
          </c:extLst>
        </c:dLbl>
      </c:pivotFmt>
      <c:pivotFmt>
        <c:idx val="72"/>
        <c:spPr>
          <a:solidFill>
            <a:srgbClr val="66CEDB"/>
          </a:solidFill>
        </c:spPr>
        <c:marker>
          <c:symbol val="none"/>
        </c:marker>
        <c:dLbl>
          <c:idx val="0"/>
          <c:delete val="1"/>
          <c:extLst>
            <c:ext xmlns:c15="http://schemas.microsoft.com/office/drawing/2012/chart" uri="{CE6537A1-D6FC-4f65-9D91-7224C49458BB}"/>
          </c:extLst>
        </c:dLbl>
      </c:pivotFmt>
      <c:pivotFmt>
        <c:idx val="73"/>
        <c:spPr>
          <a:solidFill>
            <a:srgbClr val="E40038"/>
          </a:solidFill>
        </c:spPr>
        <c:marker>
          <c:symbol val="none"/>
        </c:marker>
        <c:dLbl>
          <c:idx val="0"/>
          <c:delete val="1"/>
          <c:extLst>
            <c:ext xmlns:c15="http://schemas.microsoft.com/office/drawing/2012/chart" uri="{CE6537A1-D6FC-4f65-9D91-7224C49458BB}"/>
          </c:extLst>
        </c:dLbl>
      </c:pivotFmt>
      <c:pivotFmt>
        <c:idx val="74"/>
        <c:spPr>
          <a:solidFill>
            <a:srgbClr val="B2C3D2"/>
          </a:solidFill>
        </c:spPr>
        <c:marker>
          <c:symbol val="none"/>
        </c:marker>
        <c:dLbl>
          <c:idx val="0"/>
          <c:delete val="1"/>
          <c:extLst>
            <c:ext xmlns:c15="http://schemas.microsoft.com/office/drawing/2012/chart" uri="{CE6537A1-D6FC-4f65-9D91-7224C49458BB}"/>
          </c:extLst>
        </c:dLbl>
      </c:pivotFmt>
      <c:pivotFmt>
        <c:idx val="75"/>
        <c:spPr>
          <a:solidFill>
            <a:srgbClr val="F7B2C3"/>
          </a:solidFill>
        </c:spPr>
        <c:marker>
          <c:symbol val="none"/>
        </c:marker>
        <c:dLbl>
          <c:idx val="0"/>
          <c:delete val="1"/>
          <c:extLst>
            <c:ext xmlns:c15="http://schemas.microsoft.com/office/drawing/2012/chart" uri="{CE6537A1-D6FC-4f65-9D91-7224C49458BB}"/>
          </c:extLst>
        </c:dLbl>
      </c:pivotFmt>
      <c:pivotFmt>
        <c:idx val="76"/>
        <c:marker>
          <c:symbol val="none"/>
        </c:marker>
        <c:dLbl>
          <c:idx val="0"/>
          <c:delete val="1"/>
          <c:extLst>
            <c:ext xmlns:c15="http://schemas.microsoft.com/office/drawing/2012/chart" uri="{CE6537A1-D6FC-4f65-9D91-7224C49458BB}"/>
          </c:extLst>
        </c:dLbl>
      </c:pivotFmt>
    </c:pivotFmts>
    <c:plotArea>
      <c:layout/>
      <c:barChart>
        <c:barDir val="bar"/>
        <c:grouping val="stacked"/>
        <c:varyColors val="0"/>
        <c:ser>
          <c:idx val="0"/>
          <c:order val="0"/>
          <c:tx>
            <c:strRef>
              <c:f>'pivot pTH'!$B$5:$B$6</c:f>
              <c:strCache>
                <c:ptCount val="1"/>
                <c:pt idx="0">
                  <c:v>Aminoglykoside</c:v>
                </c:pt>
              </c:strCache>
            </c:strRef>
          </c:tx>
          <c:spPr>
            <a:solidFill>
              <a:srgbClr val="003869"/>
            </a:solidFill>
            <a:ln>
              <a:noFill/>
            </a:ln>
            <a:effectLst/>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pTH'!$B$7:$B$20</c:f>
              <c:numCache>
                <c:formatCode>[&gt;=0.001]#,##0.000\ \d;[=0]"0 d";"&lt; 0,001 d"</c:formatCode>
                <c:ptCount val="10"/>
                <c:pt idx="0">
                  <c:v>2.5435093103218458</c:v>
                </c:pt>
                <c:pt idx="1">
                  <c:v>0.2305131918441097</c:v>
                </c:pt>
                <c:pt idx="2">
                  <c:v>0.16568157610389936</c:v>
                </c:pt>
                <c:pt idx="3">
                  <c:v>17.863594291876758</c:v>
                </c:pt>
                <c:pt idx="4">
                  <c:v>0.14443182723390718</c:v>
                </c:pt>
                <c:pt idx="5">
                  <c:v>3.156086187180144</c:v>
                </c:pt>
                <c:pt idx="6">
                  <c:v>3.3520192255132057</c:v>
                </c:pt>
                <c:pt idx="7">
                  <c:v>7.1222807580253913E-2</c:v>
                </c:pt>
                <c:pt idx="8">
                  <c:v>1.0666631342155486</c:v>
                </c:pt>
                <c:pt idx="9">
                  <c:v>0.58158227656201111</c:v>
                </c:pt>
              </c:numCache>
            </c:numRef>
          </c:val>
          <c:extLst>
            <c:ext xmlns:c16="http://schemas.microsoft.com/office/drawing/2014/chart" uri="{C3380CC4-5D6E-409C-BE32-E72D297353CC}">
              <c16:uniqueId val="{00000051-228A-41F6-84FD-611A27FD5B2A}"/>
            </c:ext>
          </c:extLst>
        </c:ser>
        <c:ser>
          <c:idx val="1"/>
          <c:order val="1"/>
          <c:tx>
            <c:strRef>
              <c:f>'pivot pTH'!$C$5:$C$6</c:f>
              <c:strCache>
                <c:ptCount val="1"/>
                <c:pt idx="0">
                  <c:v>Ceph. 1. Gen.</c:v>
                </c:pt>
              </c:strCache>
            </c:strRef>
          </c:tx>
          <c:spPr>
            <a:solidFill>
              <a:srgbClr val="B2C3D2"/>
            </a:solidFill>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pTH'!$C$7:$C$20</c:f>
              <c:numCache>
                <c:formatCode>[&gt;=0.001]#,##0.000\ \d;[=0]"0 d";"&lt; 0,001 d"</c:formatCode>
                <c:ptCount val="10"/>
                <c:pt idx="7">
                  <c:v>1.3208738956635041E-3</c:v>
                </c:pt>
                <c:pt idx="8">
                  <c:v>0.84538300189943016</c:v>
                </c:pt>
                <c:pt idx="9">
                  <c:v>1.4883478971534876E-4</c:v>
                </c:pt>
              </c:numCache>
            </c:numRef>
          </c:val>
          <c:extLst>
            <c:ext xmlns:c16="http://schemas.microsoft.com/office/drawing/2014/chart" uri="{C3380CC4-5D6E-409C-BE32-E72D297353CC}">
              <c16:uniqueId val="{00000001-DE12-48F2-A6DC-BBD57F95C21F}"/>
            </c:ext>
          </c:extLst>
        </c:ser>
        <c:ser>
          <c:idx val="2"/>
          <c:order val="2"/>
          <c:tx>
            <c:strRef>
              <c:f>'pivot pTH'!$D$5:$D$6</c:f>
              <c:strCache>
                <c:ptCount val="1"/>
                <c:pt idx="0">
                  <c:v>Ceph. 3. Gen.</c:v>
                </c:pt>
              </c:strCache>
            </c:strRef>
          </c:tx>
          <c:spPr>
            <a:solidFill>
              <a:srgbClr val="B2E7ED"/>
            </a:solidFill>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pTH'!$D$7:$D$20</c:f>
              <c:numCache>
                <c:formatCode>[&gt;=0.001]#,##0.000\ \d;[=0]"0 d";"&lt; 0,001 d"</c:formatCode>
                <c:ptCount val="10"/>
                <c:pt idx="4">
                  <c:v>1.9538354754213959E-3</c:v>
                </c:pt>
                <c:pt idx="5">
                  <c:v>6.1586841257511765E-2</c:v>
                </c:pt>
                <c:pt idx="6">
                  <c:v>7.557314476645244</c:v>
                </c:pt>
                <c:pt idx="7">
                  <c:v>3.4031927429447932E-2</c:v>
                </c:pt>
                <c:pt idx="8">
                  <c:v>0.32692653209638001</c:v>
                </c:pt>
                <c:pt idx="9">
                  <c:v>3.1404140629938591E-2</c:v>
                </c:pt>
              </c:numCache>
            </c:numRef>
          </c:val>
          <c:extLst>
            <c:ext xmlns:c16="http://schemas.microsoft.com/office/drawing/2014/chart" uri="{C3380CC4-5D6E-409C-BE32-E72D297353CC}">
              <c16:uniqueId val="{00000001-A2F3-44B4-8E50-BFE15AD677E3}"/>
            </c:ext>
          </c:extLst>
        </c:ser>
        <c:ser>
          <c:idx val="3"/>
          <c:order val="3"/>
          <c:tx>
            <c:strRef>
              <c:f>'pivot pTH'!$E$5:$E$6</c:f>
              <c:strCache>
                <c:ptCount val="1"/>
                <c:pt idx="0">
                  <c:v>Ceph. 4. Gen.</c:v>
                </c:pt>
              </c:strCache>
            </c:strRef>
          </c:tx>
          <c:spPr>
            <a:solidFill>
              <a:srgbClr val="66CEDB"/>
            </a:solidFill>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pTH'!$E$7:$E$20</c:f>
              <c:numCache>
                <c:formatCode>[&gt;=0.001]#,##0.000\ \d;[=0]"0 d";"&lt; 0,001 d"</c:formatCode>
                <c:ptCount val="10"/>
                <c:pt idx="4">
                  <c:v>3.8962596935397816E-3</c:v>
                </c:pt>
                <c:pt idx="5">
                  <c:v>2.7655513166802478E-2</c:v>
                </c:pt>
                <c:pt idx="6">
                  <c:v>0.42118824528982102</c:v>
                </c:pt>
                <c:pt idx="7">
                  <c:v>5.8127869404885187E-2</c:v>
                </c:pt>
                <c:pt idx="8">
                  <c:v>0.23192121128570281</c:v>
                </c:pt>
                <c:pt idx="9">
                  <c:v>4.6727922521048043E-2</c:v>
                </c:pt>
              </c:numCache>
            </c:numRef>
          </c:val>
          <c:extLst>
            <c:ext xmlns:c16="http://schemas.microsoft.com/office/drawing/2014/chart" uri="{C3380CC4-5D6E-409C-BE32-E72D297353CC}">
              <c16:uniqueId val="{00000002-A2F3-44B4-8E50-BFE15AD677E3}"/>
            </c:ext>
          </c:extLst>
        </c:ser>
        <c:ser>
          <c:idx val="4"/>
          <c:order val="4"/>
          <c:tx>
            <c:strRef>
              <c:f>'pivot pTH'!$F$5:$F$6</c:f>
              <c:strCache>
                <c:ptCount val="1"/>
                <c:pt idx="0">
                  <c:v>Fenicole</c:v>
                </c:pt>
              </c:strCache>
            </c:strRef>
          </c:tx>
          <c:spPr>
            <a:solidFill>
              <a:srgbClr val="84909A"/>
            </a:solidFill>
            <a:ln>
              <a:noFill/>
            </a:ln>
            <a:effectLst/>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pTH'!$F$7:$F$20</c:f>
              <c:numCache>
                <c:formatCode>[&gt;=0.001]#,##0.000\ \d;[=0]"0 d";"&lt; 0,001 d"</c:formatCode>
                <c:ptCount val="10"/>
                <c:pt idx="0">
                  <c:v>0.28505333422381313</c:v>
                </c:pt>
                <c:pt idx="4">
                  <c:v>0.11177394995842249</c:v>
                </c:pt>
                <c:pt idx="5">
                  <c:v>0.29018410499075742</c:v>
                </c:pt>
                <c:pt idx="6">
                  <c:v>0.28498329068434292</c:v>
                </c:pt>
                <c:pt idx="7">
                  <c:v>0.13920896397469898</c:v>
                </c:pt>
                <c:pt idx="8">
                  <c:v>6.2599045113250502E-3</c:v>
                </c:pt>
                <c:pt idx="9">
                  <c:v>0.74139053129408106</c:v>
                </c:pt>
              </c:numCache>
            </c:numRef>
          </c:val>
          <c:extLst>
            <c:ext xmlns:c16="http://schemas.microsoft.com/office/drawing/2014/chart" uri="{C3380CC4-5D6E-409C-BE32-E72D297353CC}">
              <c16:uniqueId val="{00000003-A2F3-44B4-8E50-BFE15AD677E3}"/>
            </c:ext>
          </c:extLst>
        </c:ser>
        <c:ser>
          <c:idx val="5"/>
          <c:order val="5"/>
          <c:tx>
            <c:strRef>
              <c:f>'pivot pTH'!$G$5:$G$6</c:f>
              <c:strCache>
                <c:ptCount val="1"/>
                <c:pt idx="0">
                  <c:v>Fluorchinolone</c:v>
                </c:pt>
              </c:strCache>
            </c:strRef>
          </c:tx>
          <c:spPr>
            <a:solidFill>
              <a:srgbClr val="00A754"/>
            </a:solidFill>
            <a:ln>
              <a:noFill/>
            </a:ln>
            <a:effectLst/>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pTH'!$G$7:$G$20</c:f>
              <c:numCache>
                <c:formatCode>[&gt;=0.001]#,##0.000\ \d;[=0]"0 d";"&lt; 0,001 d"</c:formatCode>
                <c:ptCount val="10"/>
                <c:pt idx="0">
                  <c:v>16.580511760268191</c:v>
                </c:pt>
                <c:pt idx="2">
                  <c:v>2.0242599152242367</c:v>
                </c:pt>
                <c:pt idx="3">
                  <c:v>3.6760609195573815</c:v>
                </c:pt>
                <c:pt idx="4">
                  <c:v>0.24569760679227978</c:v>
                </c:pt>
                <c:pt idx="5">
                  <c:v>1.2910922866734023</c:v>
                </c:pt>
                <c:pt idx="6">
                  <c:v>7.2172942604176065</c:v>
                </c:pt>
                <c:pt idx="7">
                  <c:v>0.88510323504068533</c:v>
                </c:pt>
                <c:pt idx="8">
                  <c:v>0.3718586231888289</c:v>
                </c:pt>
                <c:pt idx="9">
                  <c:v>1.1007324931381477</c:v>
                </c:pt>
              </c:numCache>
            </c:numRef>
          </c:val>
          <c:extLst>
            <c:ext xmlns:c16="http://schemas.microsoft.com/office/drawing/2014/chart" uri="{C3380CC4-5D6E-409C-BE32-E72D297353CC}">
              <c16:uniqueId val="{00000004-A2F3-44B4-8E50-BFE15AD677E3}"/>
            </c:ext>
          </c:extLst>
        </c:ser>
        <c:ser>
          <c:idx val="6"/>
          <c:order val="6"/>
          <c:tx>
            <c:strRef>
              <c:f>'pivot pTH'!$H$5:$H$6</c:f>
              <c:strCache>
                <c:ptCount val="1"/>
                <c:pt idx="0">
                  <c:v>Folsäureantag.</c:v>
                </c:pt>
              </c:strCache>
            </c:strRef>
          </c:tx>
          <c:spPr>
            <a:solidFill>
              <a:srgbClr val="F7B2C3"/>
            </a:solidFill>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pTH'!$H$7:$H$20</c:f>
              <c:numCache>
                <c:formatCode>[&gt;=0.001]#,##0.000\ \d;[=0]"0 d";"&lt; 0,001 d"</c:formatCode>
                <c:ptCount val="10"/>
                <c:pt idx="0">
                  <c:v>0.23605702905208706</c:v>
                </c:pt>
                <c:pt idx="2">
                  <c:v>0.26895552943644407</c:v>
                </c:pt>
                <c:pt idx="3">
                  <c:v>2.3929894169385664</c:v>
                </c:pt>
                <c:pt idx="4">
                  <c:v>3.0188138857394232E-2</c:v>
                </c:pt>
                <c:pt idx="5">
                  <c:v>0.40064350240322333</c:v>
                </c:pt>
                <c:pt idx="6">
                  <c:v>0.19260319511231155</c:v>
                </c:pt>
                <c:pt idx="7">
                  <c:v>0.32481725338708445</c:v>
                </c:pt>
                <c:pt idx="8">
                  <c:v>5.6787405655811876E-2</c:v>
                </c:pt>
                <c:pt idx="9">
                  <c:v>0.90425610066488726</c:v>
                </c:pt>
              </c:numCache>
            </c:numRef>
          </c:val>
          <c:extLst>
            <c:ext xmlns:c16="http://schemas.microsoft.com/office/drawing/2014/chart" uri="{C3380CC4-5D6E-409C-BE32-E72D297353CC}">
              <c16:uniqueId val="{00000005-A2F3-44B4-8E50-BFE15AD677E3}"/>
            </c:ext>
          </c:extLst>
        </c:ser>
        <c:ser>
          <c:idx val="7"/>
          <c:order val="7"/>
          <c:tx>
            <c:strRef>
              <c:f>'pivot pTH'!$I$5:$I$6</c:f>
              <c:strCache>
                <c:ptCount val="1"/>
                <c:pt idx="0">
                  <c:v>Lincosamide</c:v>
                </c:pt>
              </c:strCache>
            </c:strRef>
          </c:tx>
          <c:spPr>
            <a:solidFill>
              <a:srgbClr val="FFDD00"/>
            </a:solidFill>
            <a:ln>
              <a:noFill/>
            </a:ln>
            <a:effectLst/>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pTH'!$I$7:$I$20</c:f>
              <c:numCache>
                <c:formatCode>[&gt;=0.001]#,##0.000\ \d;[=0]"0 d";"&lt; 0,001 d"</c:formatCode>
                <c:ptCount val="10"/>
                <c:pt idx="0">
                  <c:v>1.4260654971917266</c:v>
                </c:pt>
                <c:pt idx="3">
                  <c:v>18.586233000871562</c:v>
                </c:pt>
                <c:pt idx="4">
                  <c:v>0.5844931194656322</c:v>
                </c:pt>
                <c:pt idx="5">
                  <c:v>0.72690562039812812</c:v>
                </c:pt>
                <c:pt idx="6">
                  <c:v>0.22394549378350301</c:v>
                </c:pt>
                <c:pt idx="7">
                  <c:v>0.22897737473649099</c:v>
                </c:pt>
                <c:pt idx="8">
                  <c:v>2.2827376263144222E-2</c:v>
                </c:pt>
                <c:pt idx="9">
                  <c:v>5.3568121398382608E-2</c:v>
                </c:pt>
              </c:numCache>
            </c:numRef>
          </c:val>
          <c:extLst>
            <c:ext xmlns:c16="http://schemas.microsoft.com/office/drawing/2014/chart" uri="{C3380CC4-5D6E-409C-BE32-E72D297353CC}">
              <c16:uniqueId val="{00000006-A2F3-44B4-8E50-BFE15AD677E3}"/>
            </c:ext>
          </c:extLst>
        </c:ser>
        <c:ser>
          <c:idx val="8"/>
          <c:order val="8"/>
          <c:tx>
            <c:strRef>
              <c:f>'pivot pTH'!$J$5:$J$6</c:f>
              <c:strCache>
                <c:ptCount val="1"/>
                <c:pt idx="0">
                  <c:v>Makrolide</c:v>
                </c:pt>
              </c:strCache>
            </c:strRef>
          </c:tx>
          <c:spPr>
            <a:solidFill>
              <a:srgbClr val="FFF5B2"/>
            </a:solidFill>
            <a:ln>
              <a:noFill/>
            </a:ln>
            <a:effectLst/>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pTH'!$J$7:$J$20</c:f>
              <c:numCache>
                <c:formatCode>[&gt;=0.001]#,##0.000\ \d;[=0]"0 d";"&lt; 0,001 d"</c:formatCode>
                <c:ptCount val="10"/>
                <c:pt idx="0">
                  <c:v>4.4534027955076176</c:v>
                </c:pt>
                <c:pt idx="1">
                  <c:v>0.21391052205111491</c:v>
                </c:pt>
                <c:pt idx="2">
                  <c:v>0.78221290717640635</c:v>
                </c:pt>
                <c:pt idx="3">
                  <c:v>0.78574999643886423</c:v>
                </c:pt>
                <c:pt idx="4">
                  <c:v>1.4996341899653161</c:v>
                </c:pt>
                <c:pt idx="5">
                  <c:v>2.3314034463265076</c:v>
                </c:pt>
                <c:pt idx="6">
                  <c:v>20.575155769444549</c:v>
                </c:pt>
                <c:pt idx="7">
                  <c:v>0.94545139692972491</c:v>
                </c:pt>
                <c:pt idx="8">
                  <c:v>2.4119378572900078E-2</c:v>
                </c:pt>
                <c:pt idx="9">
                  <c:v>3.5062386067899718</c:v>
                </c:pt>
              </c:numCache>
            </c:numRef>
          </c:val>
          <c:extLst>
            <c:ext xmlns:c16="http://schemas.microsoft.com/office/drawing/2014/chart" uri="{C3380CC4-5D6E-409C-BE32-E72D297353CC}">
              <c16:uniqueId val="{00000007-A2F3-44B4-8E50-BFE15AD677E3}"/>
            </c:ext>
          </c:extLst>
        </c:ser>
        <c:ser>
          <c:idx val="9"/>
          <c:order val="9"/>
          <c:tx>
            <c:strRef>
              <c:f>'pivot pTH'!$K$5:$K$6</c:f>
              <c:strCache>
                <c:ptCount val="1"/>
                <c:pt idx="0">
                  <c:v>Penicilline</c:v>
                </c:pt>
              </c:strCache>
            </c:strRef>
          </c:tx>
          <c:spPr>
            <a:solidFill>
              <a:srgbClr val="F39200"/>
            </a:solidFill>
            <a:ln>
              <a:noFill/>
            </a:ln>
            <a:effectLst/>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pTH'!$K$7:$K$20</c:f>
              <c:numCache>
                <c:formatCode>[&gt;=0.001]#,##0.000\ \d;[=0]"0 d";"&lt; 0,001 d"</c:formatCode>
                <c:ptCount val="10"/>
                <c:pt idx="0">
                  <c:v>24.147802970004392</c:v>
                </c:pt>
                <c:pt idx="1">
                  <c:v>7.5331248383085608E-2</c:v>
                </c:pt>
                <c:pt idx="2">
                  <c:v>1.1359267101416204</c:v>
                </c:pt>
                <c:pt idx="3">
                  <c:v>1.9654757853704852</c:v>
                </c:pt>
                <c:pt idx="4">
                  <c:v>2.0594701689507988</c:v>
                </c:pt>
                <c:pt idx="5">
                  <c:v>11.210602318705725</c:v>
                </c:pt>
                <c:pt idx="6">
                  <c:v>22.139261919796752</c:v>
                </c:pt>
                <c:pt idx="7">
                  <c:v>1.7151928179183111</c:v>
                </c:pt>
                <c:pt idx="8">
                  <c:v>2.547321490560388</c:v>
                </c:pt>
                <c:pt idx="9">
                  <c:v>3.641470516870295</c:v>
                </c:pt>
              </c:numCache>
            </c:numRef>
          </c:val>
          <c:extLst>
            <c:ext xmlns:c16="http://schemas.microsoft.com/office/drawing/2014/chart" uri="{C3380CC4-5D6E-409C-BE32-E72D297353CC}">
              <c16:uniqueId val="{00000008-A2F3-44B4-8E50-BFE15AD677E3}"/>
            </c:ext>
          </c:extLst>
        </c:ser>
        <c:ser>
          <c:idx val="10"/>
          <c:order val="10"/>
          <c:tx>
            <c:strRef>
              <c:f>'pivot pTH'!$L$5:$L$6</c:f>
              <c:strCache>
                <c:ptCount val="1"/>
                <c:pt idx="0">
                  <c:v>Pleuromutiline</c:v>
                </c:pt>
              </c:strCache>
            </c:strRef>
          </c:tx>
          <c:spPr>
            <a:solidFill>
              <a:srgbClr val="FBDEB2"/>
            </a:solidFill>
            <a:ln>
              <a:noFill/>
            </a:ln>
            <a:effectLst/>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pTH'!$L$7:$L$20</c:f>
              <c:numCache>
                <c:formatCode>[&gt;=0.001]#,##0.000\ \d;[=0]"0 d";"&lt; 0,001 d"</c:formatCode>
                <c:ptCount val="10"/>
                <c:pt idx="0">
                  <c:v>1.0540363974738109</c:v>
                </c:pt>
                <c:pt idx="1">
                  <c:v>1.5956572421491247E-2</c:v>
                </c:pt>
                <c:pt idx="4">
                  <c:v>0.53948963113916693</c:v>
                </c:pt>
                <c:pt idx="5">
                  <c:v>0.461735247369018</c:v>
                </c:pt>
                <c:pt idx="6">
                  <c:v>1.2195405378531289E-2</c:v>
                </c:pt>
                <c:pt idx="7">
                  <c:v>5.1943385567791656E-2</c:v>
                </c:pt>
              </c:numCache>
            </c:numRef>
          </c:val>
          <c:extLst>
            <c:ext xmlns:c16="http://schemas.microsoft.com/office/drawing/2014/chart" uri="{C3380CC4-5D6E-409C-BE32-E72D297353CC}">
              <c16:uniqueId val="{00000009-A2F3-44B4-8E50-BFE15AD677E3}"/>
            </c:ext>
          </c:extLst>
        </c:ser>
        <c:ser>
          <c:idx val="11"/>
          <c:order val="11"/>
          <c:tx>
            <c:strRef>
              <c:f>'pivot pTH'!$M$5:$M$6</c:f>
              <c:strCache>
                <c:ptCount val="1"/>
                <c:pt idx="0">
                  <c:v>Polypeptid-AB</c:v>
                </c:pt>
              </c:strCache>
            </c:strRef>
          </c:tx>
          <c:spPr>
            <a:solidFill>
              <a:srgbClr val="E40038"/>
            </a:solidFill>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pTH'!$M$7:$M$20</c:f>
              <c:numCache>
                <c:formatCode>[&gt;=0.001]#,##0.000\ \d;[=0]"0 d";"&lt; 0,001 d"</c:formatCode>
                <c:ptCount val="10"/>
                <c:pt idx="0">
                  <c:v>5.5295023915537076</c:v>
                </c:pt>
                <c:pt idx="1">
                  <c:v>0.97762232717968234</c:v>
                </c:pt>
                <c:pt idx="3">
                  <c:v>6.3819612866635635</c:v>
                </c:pt>
                <c:pt idx="4">
                  <c:v>0.47144263019024629</c:v>
                </c:pt>
                <c:pt idx="5">
                  <c:v>11.196927551550921</c:v>
                </c:pt>
                <c:pt idx="6">
                  <c:v>1.8136061003791391</c:v>
                </c:pt>
                <c:pt idx="7">
                  <c:v>0.19116176753818165</c:v>
                </c:pt>
                <c:pt idx="8">
                  <c:v>4.0116244949356069E-4</c:v>
                </c:pt>
                <c:pt idx="9">
                  <c:v>0.19088371853472053</c:v>
                </c:pt>
              </c:numCache>
            </c:numRef>
          </c:val>
          <c:extLst>
            <c:ext xmlns:c16="http://schemas.microsoft.com/office/drawing/2014/chart" uri="{C3380CC4-5D6E-409C-BE32-E72D297353CC}">
              <c16:uniqueId val="{0000000A-A2F3-44B4-8E50-BFE15AD677E3}"/>
            </c:ext>
          </c:extLst>
        </c:ser>
        <c:ser>
          <c:idx val="12"/>
          <c:order val="12"/>
          <c:tx>
            <c:strRef>
              <c:f>'pivot pTH'!$N$5:$N$6</c:f>
              <c:strCache>
                <c:ptCount val="1"/>
                <c:pt idx="0">
                  <c:v>Sulfonamide</c:v>
                </c:pt>
              </c:strCache>
            </c:strRef>
          </c:tx>
          <c:spPr>
            <a:solidFill>
              <a:srgbClr val="EF6688"/>
            </a:solidFill>
            <a:ln>
              <a:noFill/>
            </a:ln>
            <a:effectLst/>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pTH'!$N$7:$N$20</c:f>
              <c:numCache>
                <c:formatCode>[&gt;=0.001]#,##0.000\ \d;[=0]"0 d";"&lt; 0,001 d"</c:formatCode>
                <c:ptCount val="10"/>
                <c:pt idx="0">
                  <c:v>3.9163471087121855</c:v>
                </c:pt>
                <c:pt idx="2">
                  <c:v>0.26895552943644407</c:v>
                </c:pt>
                <c:pt idx="3">
                  <c:v>2.3929894169385664</c:v>
                </c:pt>
                <c:pt idx="4">
                  <c:v>3.0972662796976178E-2</c:v>
                </c:pt>
                <c:pt idx="5">
                  <c:v>0.40064350240322333</c:v>
                </c:pt>
                <c:pt idx="6">
                  <c:v>0.19260202645830804</c:v>
                </c:pt>
                <c:pt idx="7">
                  <c:v>0.32481725338708445</c:v>
                </c:pt>
                <c:pt idx="8">
                  <c:v>5.7001738312042485E-2</c:v>
                </c:pt>
                <c:pt idx="9">
                  <c:v>2.2166575041514753</c:v>
                </c:pt>
              </c:numCache>
            </c:numRef>
          </c:val>
          <c:extLst>
            <c:ext xmlns:c16="http://schemas.microsoft.com/office/drawing/2014/chart" uri="{C3380CC4-5D6E-409C-BE32-E72D297353CC}">
              <c16:uniqueId val="{0000000B-A2F3-44B4-8E50-BFE15AD677E3}"/>
            </c:ext>
          </c:extLst>
        </c:ser>
        <c:ser>
          <c:idx val="13"/>
          <c:order val="13"/>
          <c:tx>
            <c:strRef>
              <c:f>'pivot pTH'!$O$5:$O$6</c:f>
              <c:strCache>
                <c:ptCount val="1"/>
                <c:pt idx="0">
                  <c:v>Tetrazykline</c:v>
                </c:pt>
              </c:strCache>
            </c:strRef>
          </c:tx>
          <c:spPr>
            <a:solidFill>
              <a:srgbClr val="AFCA00"/>
            </a:solidFill>
            <a:ln>
              <a:noFill/>
            </a:ln>
            <a:effectLst/>
          </c:spPr>
          <c:invertIfNegative val="0"/>
          <c:cat>
            <c:multiLvlStrRef>
              <c:f>'pivot pTH'!$A$7:$A$20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pTH'!$O$7:$O$20</c:f>
              <c:numCache>
                <c:formatCode>[&gt;=0.001]#,##0.000\ \d;[=0]"0 d";"&lt; 0,001 d"</c:formatCode>
                <c:ptCount val="10"/>
                <c:pt idx="0">
                  <c:v>3.7558271327047863</c:v>
                </c:pt>
                <c:pt idx="3">
                  <c:v>0.42070953953800971</c:v>
                </c:pt>
                <c:pt idx="4">
                  <c:v>2.0894056245339803</c:v>
                </c:pt>
                <c:pt idx="5">
                  <c:v>4.5981463186809162</c:v>
                </c:pt>
                <c:pt idx="6">
                  <c:v>0.71009420661229194</c:v>
                </c:pt>
                <c:pt idx="7">
                  <c:v>2.9730783735673976</c:v>
                </c:pt>
                <c:pt idx="8">
                  <c:v>0.30115255599735746</c:v>
                </c:pt>
                <c:pt idx="9">
                  <c:v>7.7471381385140496</c:v>
                </c:pt>
              </c:numCache>
            </c:numRef>
          </c:val>
          <c:extLst>
            <c:ext xmlns:c16="http://schemas.microsoft.com/office/drawing/2014/chart" uri="{C3380CC4-5D6E-409C-BE32-E72D297353CC}">
              <c16:uniqueId val="{0000000C-A2F3-44B4-8E50-BFE15AD677E3}"/>
            </c:ext>
          </c:extLst>
        </c:ser>
        <c:dLbls>
          <c:showLegendKey val="0"/>
          <c:showVal val="0"/>
          <c:showCatName val="0"/>
          <c:showSerName val="0"/>
          <c:showPercent val="0"/>
          <c:showBubbleSize val="0"/>
        </c:dLbls>
        <c:gapWidth val="219"/>
        <c:overlap val="100"/>
        <c:axId val="877962511"/>
        <c:axId val="877965423"/>
      </c:barChart>
      <c:catAx>
        <c:axId val="87796251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900"/>
            </a:pPr>
            <a:endParaRPr lang="de-DE"/>
          </a:p>
        </c:txPr>
        <c:crossAx val="877965423"/>
        <c:crosses val="autoZero"/>
        <c:auto val="1"/>
        <c:lblAlgn val="ctr"/>
        <c:lblOffset val="100"/>
        <c:noMultiLvlLbl val="0"/>
      </c:catAx>
      <c:valAx>
        <c:axId val="87796542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vert="horz"/>
              <a:lstStyle/>
              <a:p>
                <a:pPr>
                  <a:defRPr/>
                </a:pPr>
                <a:r>
                  <a:rPr lang="en-GB" b="0"/>
                  <a:t>Populationsweite Therapiehäufigkeit [d]</a:t>
                </a:r>
              </a:p>
            </c:rich>
          </c:tx>
          <c:overlay val="0"/>
          <c:spPr>
            <a:noFill/>
            <a:ln>
              <a:noFill/>
            </a:ln>
            <a:effectLst/>
          </c:spPr>
        </c:title>
        <c:numFmt formatCode="General" sourceLinked="0"/>
        <c:majorTickMark val="none"/>
        <c:minorTickMark val="none"/>
        <c:tickLblPos val="nextTo"/>
        <c:spPr>
          <a:noFill/>
          <a:ln>
            <a:solidFill>
              <a:schemeClr val="bg1">
                <a:lumMod val="85000"/>
              </a:schemeClr>
            </a:solidFill>
          </a:ln>
          <a:effectLst/>
        </c:spPr>
        <c:txPr>
          <a:bodyPr rot="-60000000" vert="horz"/>
          <a:lstStyle/>
          <a:p>
            <a:pPr>
              <a:defRPr/>
            </a:pPr>
            <a:endParaRPr lang="de-DE"/>
          </a:p>
        </c:txPr>
        <c:crossAx val="877962511"/>
        <c:crosses val="autoZero"/>
        <c:crossBetween val="between"/>
      </c:valAx>
    </c:plotArea>
    <c:legend>
      <c:legendPos val="b"/>
      <c:overlay val="0"/>
      <c:spPr>
        <a:noFill/>
        <a:ln>
          <a:noFill/>
        </a:ln>
        <a:effectLst/>
      </c:spPr>
      <c:txPr>
        <a:bodyPr rot="0" vert="horz"/>
        <a:lstStyle/>
        <a:p>
          <a:pPr>
            <a:defRPr sz="900"/>
          </a:pPr>
          <a:endParaRPr lang="de-DE"/>
        </a:p>
      </c:txPr>
    </c:legend>
    <c:plotVisOnly val="1"/>
    <c:dispBlanksAs val="gap"/>
    <c:showDLblsOverMax val="0"/>
    <c:extLst/>
  </c:chart>
  <c:spPr>
    <a:ln>
      <a:noFill/>
    </a:ln>
  </c:spPr>
  <c:txPr>
    <a:bodyPr/>
    <a:lstStyle/>
    <a:p>
      <a:pPr>
        <a:defRPr sz="1000">
          <a:solidFill>
            <a:srgbClr val="324657"/>
          </a:solidFill>
        </a:defRPr>
      </a:pPr>
      <a:endParaRPr lang="de-DE"/>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pTH!PT pTH Anteile</c:name>
    <c:fmtId val="16"/>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rgbClr val="0038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rgbClr val="B2C3D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rgbClr val="B2E7ED"/>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rgbClr val="66CED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rgbClr val="84909A"/>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rgbClr val="00A75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rgbClr val="F7B2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rgbClr val="FFDD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rgbClr val="FFF5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rgbClr val="F392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rgbClr val="FBDE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rgbClr val="E4003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EF668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rgbClr val="AFCA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'pivot pTH'!$V$5:$V$6</c:f>
              <c:strCache>
                <c:ptCount val="1"/>
                <c:pt idx="0">
                  <c:v>Aminoglykoside</c:v>
                </c:pt>
              </c:strCache>
            </c:strRef>
          </c:tx>
          <c:spPr>
            <a:solidFill>
              <a:srgbClr val="003869"/>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pTH'!$V$7:$V$20</c:f>
              <c:numCache>
                <c:formatCode>0.00\ %</c:formatCode>
                <c:ptCount val="10"/>
                <c:pt idx="0">
                  <c:v>3.9787021428617411E-2</c:v>
                </c:pt>
                <c:pt idx="1">
                  <c:v>0.15232143920828153</c:v>
                </c:pt>
                <c:pt idx="2">
                  <c:v>3.5661182828117623E-2</c:v>
                </c:pt>
                <c:pt idx="3">
                  <c:v>0.3279784050269402</c:v>
                </c:pt>
                <c:pt idx="4">
                  <c:v>1.8486446533033964E-2</c:v>
                </c:pt>
                <c:pt idx="5">
                  <c:v>8.7296565241477941E-2</c:v>
                </c:pt>
                <c:pt idx="6">
                  <c:v>5.1814839026737447E-2</c:v>
                </c:pt>
                <c:pt idx="7">
                  <c:v>8.9650963958532309E-3</c:v>
                </c:pt>
                <c:pt idx="8">
                  <c:v>0.18206719231625301</c:v>
                </c:pt>
                <c:pt idx="9">
                  <c:v>2.8011593531063753E-2</c:v>
                </c:pt>
              </c:numCache>
            </c:numRef>
          </c:val>
          <c:extLst>
            <c:ext xmlns:c16="http://schemas.microsoft.com/office/drawing/2014/chart" uri="{C3380CC4-5D6E-409C-BE32-E72D297353CC}">
              <c16:uniqueId val="{00000000-A277-4615-8C7A-8DE89A7C8C29}"/>
            </c:ext>
          </c:extLst>
        </c:ser>
        <c:ser>
          <c:idx val="1"/>
          <c:order val="1"/>
          <c:tx>
            <c:strRef>
              <c:f>'pivot pTH'!$W$5:$W$6</c:f>
              <c:strCache>
                <c:ptCount val="1"/>
                <c:pt idx="0">
                  <c:v>Ceph. 1. Gen.</c:v>
                </c:pt>
              </c:strCache>
            </c:strRef>
          </c:tx>
          <c:spPr>
            <a:solidFill>
              <a:srgbClr val="B2C3D2"/>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pTH'!$W$7:$W$20</c:f>
              <c:numCache>
                <c:formatCode>0.00\ %</c:formatCode>
                <c:ptCount val="10"/>
                <c:pt idx="7">
                  <c:v>1.6626361981091789E-4</c:v>
                </c:pt>
                <c:pt idx="8">
                  <c:v>0.14429720560363141</c:v>
                </c:pt>
                <c:pt idx="9">
                  <c:v>7.16854656822261E-6</c:v>
                </c:pt>
              </c:numCache>
            </c:numRef>
          </c:val>
          <c:extLst>
            <c:ext xmlns:c16="http://schemas.microsoft.com/office/drawing/2014/chart" uri="{C3380CC4-5D6E-409C-BE32-E72D297353CC}">
              <c16:uniqueId val="{00000001-55F0-4E3D-B68D-40BD6BBC2F0C}"/>
            </c:ext>
          </c:extLst>
        </c:ser>
        <c:ser>
          <c:idx val="2"/>
          <c:order val="2"/>
          <c:tx>
            <c:strRef>
              <c:f>'pivot pTH'!$X$5:$X$6</c:f>
              <c:strCache>
                <c:ptCount val="1"/>
                <c:pt idx="0">
                  <c:v>Ceph. 3. Gen.</c:v>
                </c:pt>
              </c:strCache>
            </c:strRef>
          </c:tx>
          <c:spPr>
            <a:solidFill>
              <a:srgbClr val="B2E7ED"/>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pTH'!$X$7:$X$20</c:f>
              <c:numCache>
                <c:formatCode>0.00\ %</c:formatCode>
                <c:ptCount val="10"/>
                <c:pt idx="4">
                  <c:v>2.5007974864312406E-4</c:v>
                </c:pt>
                <c:pt idx="5">
                  <c:v>1.7034768339632958E-3</c:v>
                </c:pt>
                <c:pt idx="6">
                  <c:v>0.11681944724581748</c:v>
                </c:pt>
                <c:pt idx="7">
                  <c:v>4.28373326336365E-3</c:v>
                </c:pt>
                <c:pt idx="8">
                  <c:v>5.5802618355467709E-2</c:v>
                </c:pt>
                <c:pt idx="9">
                  <c:v>1.5125633258949709E-3</c:v>
                </c:pt>
              </c:numCache>
            </c:numRef>
          </c:val>
          <c:extLst>
            <c:ext xmlns:c16="http://schemas.microsoft.com/office/drawing/2014/chart" uri="{C3380CC4-5D6E-409C-BE32-E72D297353CC}">
              <c16:uniqueId val="{00000001-55FE-404F-9B91-E4FC591ACBE5}"/>
            </c:ext>
          </c:extLst>
        </c:ser>
        <c:ser>
          <c:idx val="3"/>
          <c:order val="3"/>
          <c:tx>
            <c:strRef>
              <c:f>'pivot pTH'!$Y$5:$Y$6</c:f>
              <c:strCache>
                <c:ptCount val="1"/>
                <c:pt idx="0">
                  <c:v>Ceph. 4. Gen.</c:v>
                </c:pt>
              </c:strCache>
            </c:strRef>
          </c:tx>
          <c:spPr>
            <a:solidFill>
              <a:srgbClr val="66CEDB"/>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pTH'!$Y$7:$Y$20</c:f>
              <c:numCache>
                <c:formatCode>0.00\ %</c:formatCode>
                <c:ptCount val="10"/>
                <c:pt idx="4">
                  <c:v>4.9869892171888958E-4</c:v>
                </c:pt>
                <c:pt idx="5">
                  <c:v>7.6494467079473479E-4</c:v>
                </c:pt>
                <c:pt idx="6">
                  <c:v>6.5106431859157324E-3</c:v>
                </c:pt>
                <c:pt idx="7">
                  <c:v>7.3167847520355456E-3</c:v>
                </c:pt>
                <c:pt idx="8">
                  <c:v>3.9586297138155001E-2</c:v>
                </c:pt>
                <c:pt idx="9">
                  <c:v>2.2506249329815571E-3</c:v>
                </c:pt>
              </c:numCache>
            </c:numRef>
          </c:val>
          <c:extLst>
            <c:ext xmlns:c16="http://schemas.microsoft.com/office/drawing/2014/chart" uri="{C3380CC4-5D6E-409C-BE32-E72D297353CC}">
              <c16:uniqueId val="{00000002-55FE-404F-9B91-E4FC591ACBE5}"/>
            </c:ext>
          </c:extLst>
        </c:ser>
        <c:ser>
          <c:idx val="4"/>
          <c:order val="4"/>
          <c:tx>
            <c:strRef>
              <c:f>'pivot pTH'!$Z$5:$Z$6</c:f>
              <c:strCache>
                <c:ptCount val="1"/>
                <c:pt idx="0">
                  <c:v>Fenicole</c:v>
                </c:pt>
              </c:strCache>
            </c:strRef>
          </c:tx>
          <c:spPr>
            <a:solidFill>
              <a:srgbClr val="84909A"/>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pTH'!$Z$7:$Z$20</c:f>
              <c:numCache>
                <c:formatCode>0.00\ %</c:formatCode>
                <c:ptCount val="10"/>
                <c:pt idx="0">
                  <c:v>4.4589666218389397E-3</c:v>
                </c:pt>
                <c:pt idx="4">
                  <c:v>1.4306425316810647E-2</c:v>
                </c:pt>
                <c:pt idx="5">
                  <c:v>8.0264207474000874E-3</c:v>
                </c:pt>
                <c:pt idx="6">
                  <c:v>4.4052143912922739E-3</c:v>
                </c:pt>
                <c:pt idx="7">
                  <c:v>1.7522782709650478E-2</c:v>
                </c:pt>
                <c:pt idx="8">
                  <c:v>1.0684940746386437E-3</c:v>
                </c:pt>
                <c:pt idx="9">
                  <c:v>3.5708671063972609E-2</c:v>
                </c:pt>
              </c:numCache>
            </c:numRef>
          </c:val>
          <c:extLst>
            <c:ext xmlns:c16="http://schemas.microsoft.com/office/drawing/2014/chart" uri="{C3380CC4-5D6E-409C-BE32-E72D297353CC}">
              <c16:uniqueId val="{00000003-55FE-404F-9B91-E4FC591ACBE5}"/>
            </c:ext>
          </c:extLst>
        </c:ser>
        <c:ser>
          <c:idx val="5"/>
          <c:order val="5"/>
          <c:tx>
            <c:strRef>
              <c:f>'pivot pTH'!$AA$5:$AA$6</c:f>
              <c:strCache>
                <c:ptCount val="1"/>
                <c:pt idx="0">
                  <c:v>Fluorchinolone</c:v>
                </c:pt>
              </c:strCache>
            </c:strRef>
          </c:tx>
          <c:spPr>
            <a:solidFill>
              <a:srgbClr val="00A754"/>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pTH'!$AA$7:$AA$20</c:f>
              <c:numCache>
                <c:formatCode>0.00\ %</c:formatCode>
                <c:ptCount val="10"/>
                <c:pt idx="0">
                  <c:v>0.25936180930265945</c:v>
                </c:pt>
                <c:pt idx="2">
                  <c:v>0.43570024275464647</c:v>
                </c:pt>
                <c:pt idx="3">
                  <c:v>6.7493057526869571E-2</c:v>
                </c:pt>
                <c:pt idx="4">
                  <c:v>3.1447886232886857E-2</c:v>
                </c:pt>
                <c:pt idx="5">
                  <c:v>3.5711294100321866E-2</c:v>
                </c:pt>
                <c:pt idx="6">
                  <c:v>0.11156348312855496</c:v>
                </c:pt>
                <c:pt idx="7">
                  <c:v>0.11141144377775447</c:v>
                </c:pt>
                <c:pt idx="8">
                  <c:v>6.3472012194710659E-2</c:v>
                </c:pt>
                <c:pt idx="9">
                  <c:v>5.3016180903051685E-2</c:v>
                </c:pt>
              </c:numCache>
            </c:numRef>
          </c:val>
          <c:extLst>
            <c:ext xmlns:c16="http://schemas.microsoft.com/office/drawing/2014/chart" uri="{C3380CC4-5D6E-409C-BE32-E72D297353CC}">
              <c16:uniqueId val="{00000004-55FE-404F-9B91-E4FC591ACBE5}"/>
            </c:ext>
          </c:extLst>
        </c:ser>
        <c:ser>
          <c:idx val="6"/>
          <c:order val="6"/>
          <c:tx>
            <c:strRef>
              <c:f>'pivot pTH'!$AB$5:$AB$6</c:f>
              <c:strCache>
                <c:ptCount val="1"/>
                <c:pt idx="0">
                  <c:v>Folsäureantag.</c:v>
                </c:pt>
              </c:strCache>
            </c:strRef>
          </c:tx>
          <c:spPr>
            <a:solidFill>
              <a:srgbClr val="F7B2C3"/>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pTH'!$AB$7:$AB$20</c:f>
              <c:numCache>
                <c:formatCode>0.00\ %</c:formatCode>
                <c:ptCount val="10"/>
                <c:pt idx="0">
                  <c:v>3.6925385077842396E-3</c:v>
                </c:pt>
                <c:pt idx="2">
                  <c:v>5.7889793985611844E-2</c:v>
                </c:pt>
                <c:pt idx="3">
                  <c:v>4.3935662632618035E-2</c:v>
                </c:pt>
                <c:pt idx="4">
                  <c:v>3.8639088461799175E-3</c:v>
                </c:pt>
                <c:pt idx="5">
                  <c:v>1.1081700426364468E-2</c:v>
                </c:pt>
                <c:pt idx="6">
                  <c:v>2.9772214535111448E-3</c:v>
                </c:pt>
                <c:pt idx="7">
                  <c:v>4.0886031969046333E-2</c:v>
                </c:pt>
                <c:pt idx="8">
                  <c:v>9.6929603874248774E-3</c:v>
                </c:pt>
                <c:pt idx="9">
                  <c:v>4.3553002490970376E-2</c:v>
                </c:pt>
              </c:numCache>
            </c:numRef>
          </c:val>
          <c:extLst>
            <c:ext xmlns:c16="http://schemas.microsoft.com/office/drawing/2014/chart" uri="{C3380CC4-5D6E-409C-BE32-E72D297353CC}">
              <c16:uniqueId val="{00000005-55FE-404F-9B91-E4FC591ACBE5}"/>
            </c:ext>
          </c:extLst>
        </c:ser>
        <c:ser>
          <c:idx val="7"/>
          <c:order val="7"/>
          <c:tx>
            <c:strRef>
              <c:f>'pivot pTH'!$AC$5:$AC$6</c:f>
              <c:strCache>
                <c:ptCount val="1"/>
                <c:pt idx="0">
                  <c:v>Lincosamide</c:v>
                </c:pt>
              </c:strCache>
            </c:strRef>
          </c:tx>
          <c:spPr>
            <a:solidFill>
              <a:srgbClr val="FFDD00"/>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pTH'!$AC$7:$AC$20</c:f>
              <c:numCache>
                <c:formatCode>0.00\ %</c:formatCode>
                <c:ptCount val="10"/>
                <c:pt idx="0">
                  <c:v>2.2307328801638882E-2</c:v>
                </c:pt>
                <c:pt idx="3">
                  <c:v>0.34124616555230214</c:v>
                </c:pt>
                <c:pt idx="4">
                  <c:v>7.4811771123193177E-2</c:v>
                </c:pt>
                <c:pt idx="5">
                  <c:v>2.0106030111990796E-2</c:v>
                </c:pt>
                <c:pt idx="6">
                  <c:v>3.4617044027779628E-3</c:v>
                </c:pt>
                <c:pt idx="7">
                  <c:v>2.8822287504869124E-2</c:v>
                </c:pt>
                <c:pt idx="8">
                  <c:v>3.8963719386757127E-3</c:v>
                </c:pt>
                <c:pt idx="9">
                  <c:v>2.5800793856794544E-3</c:v>
                </c:pt>
              </c:numCache>
            </c:numRef>
          </c:val>
          <c:extLst>
            <c:ext xmlns:c16="http://schemas.microsoft.com/office/drawing/2014/chart" uri="{C3380CC4-5D6E-409C-BE32-E72D297353CC}">
              <c16:uniqueId val="{00000006-55FE-404F-9B91-E4FC591ACBE5}"/>
            </c:ext>
          </c:extLst>
        </c:ser>
        <c:ser>
          <c:idx val="8"/>
          <c:order val="8"/>
          <c:tx>
            <c:strRef>
              <c:f>'pivot pTH'!$AD$5:$AD$6</c:f>
              <c:strCache>
                <c:ptCount val="1"/>
                <c:pt idx="0">
                  <c:v>Makrolide</c:v>
                </c:pt>
              </c:strCache>
            </c:strRef>
          </c:tx>
          <c:spPr>
            <a:solidFill>
              <a:srgbClr val="FFF5B2"/>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pTH'!$AD$7:$AD$20</c:f>
              <c:numCache>
                <c:formatCode>0.00\ %</c:formatCode>
                <c:ptCount val="10"/>
                <c:pt idx="0">
                  <c:v>6.9662663209479503E-2</c:v>
                </c:pt>
                <c:pt idx="1">
                  <c:v>0.14135051586399375</c:v>
                </c:pt>
                <c:pt idx="2">
                  <c:v>0.16836294142831201</c:v>
                </c:pt>
                <c:pt idx="3">
                  <c:v>1.4426493703964857E-2</c:v>
                </c:pt>
                <c:pt idx="4">
                  <c:v>0.19194458591876914</c:v>
                </c:pt>
                <c:pt idx="5">
                  <c:v>6.4486044102074994E-2</c:v>
                </c:pt>
                <c:pt idx="6">
                  <c:v>0.31804661978947757</c:v>
                </c:pt>
                <c:pt idx="7">
                  <c:v>0.11900770552351854</c:v>
                </c:pt>
                <c:pt idx="8">
                  <c:v>4.1169019499396322E-3</c:v>
                </c:pt>
                <c:pt idx="9">
                  <c:v>0.16887607245688094</c:v>
                </c:pt>
              </c:numCache>
            </c:numRef>
          </c:val>
          <c:extLst>
            <c:ext xmlns:c16="http://schemas.microsoft.com/office/drawing/2014/chart" uri="{C3380CC4-5D6E-409C-BE32-E72D297353CC}">
              <c16:uniqueId val="{00000007-55FE-404F-9B91-E4FC591ACBE5}"/>
            </c:ext>
          </c:extLst>
        </c:ser>
        <c:ser>
          <c:idx val="9"/>
          <c:order val="9"/>
          <c:tx>
            <c:strRef>
              <c:f>'pivot pTH'!$AE$5:$AE$6</c:f>
              <c:strCache>
                <c:ptCount val="1"/>
                <c:pt idx="0">
                  <c:v>Penicilline</c:v>
                </c:pt>
              </c:strCache>
            </c:strRef>
          </c:tx>
          <c:spPr>
            <a:solidFill>
              <a:srgbClr val="F39200"/>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pTH'!$AE$7:$AE$20</c:f>
              <c:numCache>
                <c:formatCode>0.00\ %</c:formatCode>
                <c:ptCount val="10"/>
                <c:pt idx="0">
                  <c:v>0.3777336887750663</c:v>
                </c:pt>
                <c:pt idx="1">
                  <c:v>4.9778340576829505E-2</c:v>
                </c:pt>
                <c:pt idx="2">
                  <c:v>0.2444960450177002</c:v>
                </c:pt>
                <c:pt idx="3">
                  <c:v>3.608644501616471E-2</c:v>
                </c:pt>
                <c:pt idx="4">
                  <c:v>0.26360038430469585</c:v>
                </c:pt>
                <c:pt idx="5">
                  <c:v>0.31008249416203243</c:v>
                </c:pt>
                <c:pt idx="6">
                  <c:v>0.3422242580871282</c:v>
                </c:pt>
                <c:pt idx="7">
                  <c:v>0.2158981016409123</c:v>
                </c:pt>
                <c:pt idx="8">
                  <c:v>0.43479863214196579</c:v>
                </c:pt>
                <c:pt idx="9">
                  <c:v>0.17538944373771206</c:v>
                </c:pt>
              </c:numCache>
            </c:numRef>
          </c:val>
          <c:extLst>
            <c:ext xmlns:c16="http://schemas.microsoft.com/office/drawing/2014/chart" uri="{C3380CC4-5D6E-409C-BE32-E72D297353CC}">
              <c16:uniqueId val="{00000008-55FE-404F-9B91-E4FC591ACBE5}"/>
            </c:ext>
          </c:extLst>
        </c:ser>
        <c:ser>
          <c:idx val="10"/>
          <c:order val="10"/>
          <c:tx>
            <c:strRef>
              <c:f>'pivot pTH'!$AF$5:$AF$6</c:f>
              <c:strCache>
                <c:ptCount val="1"/>
                <c:pt idx="0">
                  <c:v>Pleuromutiline</c:v>
                </c:pt>
              </c:strCache>
            </c:strRef>
          </c:tx>
          <c:spPr>
            <a:solidFill>
              <a:srgbClr val="FBDEB2"/>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pTH'!$AF$7:$AF$20</c:f>
              <c:numCache>
                <c:formatCode>0.00\ %</c:formatCode>
                <c:ptCount val="10"/>
                <c:pt idx="0">
                  <c:v>1.6487837714078059E-2</c:v>
                </c:pt>
                <c:pt idx="1">
                  <c:v>1.0543986904300149E-2</c:v>
                </c:pt>
                <c:pt idx="4">
                  <c:v>6.9051582412156032E-2</c:v>
                </c:pt>
                <c:pt idx="5">
                  <c:v>1.2771483019053158E-2</c:v>
                </c:pt>
                <c:pt idx="6">
                  <c:v>1.8851412358998637E-4</c:v>
                </c:pt>
                <c:pt idx="7">
                  <c:v>6.5383193188150862E-3</c:v>
                </c:pt>
              </c:numCache>
            </c:numRef>
          </c:val>
          <c:extLst>
            <c:ext xmlns:c16="http://schemas.microsoft.com/office/drawing/2014/chart" uri="{C3380CC4-5D6E-409C-BE32-E72D297353CC}">
              <c16:uniqueId val="{00000009-55FE-404F-9B91-E4FC591ACBE5}"/>
            </c:ext>
          </c:extLst>
        </c:ser>
        <c:ser>
          <c:idx val="11"/>
          <c:order val="11"/>
          <c:tx>
            <c:strRef>
              <c:f>'pivot pTH'!$AG$5:$AG$6</c:f>
              <c:strCache>
                <c:ptCount val="1"/>
                <c:pt idx="0">
                  <c:v>Polypeptid-AB</c:v>
                </c:pt>
              </c:strCache>
            </c:strRef>
          </c:tx>
          <c:spPr>
            <a:solidFill>
              <a:srgbClr val="E40038"/>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pTH'!$AG$7:$AG$20</c:f>
              <c:numCache>
                <c:formatCode>0.00\ %</c:formatCode>
                <c:ptCount val="10"/>
                <c:pt idx="0">
                  <c:v>8.6495626042941545E-2</c:v>
                </c:pt>
                <c:pt idx="1">
                  <c:v>0.64600571744659507</c:v>
                </c:pt>
                <c:pt idx="3">
                  <c:v>0.11717381449350459</c:v>
                </c:pt>
                <c:pt idx="4">
                  <c:v>6.0341956086247352E-2</c:v>
                </c:pt>
                <c:pt idx="5">
                  <c:v>0.30970425347648328</c:v>
                </c:pt>
                <c:pt idx="6">
                  <c:v>2.8034358345503444E-2</c:v>
                </c:pt>
                <c:pt idx="7">
                  <c:v>2.4062287508820723E-2</c:v>
                </c:pt>
                <c:pt idx="8">
                  <c:v>6.8473840052340115E-5</c:v>
                </c:pt>
                <c:pt idx="9">
                  <c:v>9.1938103184656689E-3</c:v>
                </c:pt>
              </c:numCache>
            </c:numRef>
          </c:val>
          <c:extLst>
            <c:ext xmlns:c16="http://schemas.microsoft.com/office/drawing/2014/chart" uri="{C3380CC4-5D6E-409C-BE32-E72D297353CC}">
              <c16:uniqueId val="{0000000A-55FE-404F-9B91-E4FC591ACBE5}"/>
            </c:ext>
          </c:extLst>
        </c:ser>
        <c:ser>
          <c:idx val="12"/>
          <c:order val="12"/>
          <c:tx>
            <c:strRef>
              <c:f>'pivot pTH'!$AH$5:$AH$6</c:f>
              <c:strCache>
                <c:ptCount val="1"/>
                <c:pt idx="0">
                  <c:v>Sulfonamide</c:v>
                </c:pt>
              </c:strCache>
            </c:strRef>
          </c:tx>
          <c:spPr>
            <a:solidFill>
              <a:srgbClr val="EF6688"/>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pTH'!$AH$7:$AH$20</c:f>
              <c:numCache>
                <c:formatCode>0.00\ %</c:formatCode>
                <c:ptCount val="10"/>
                <c:pt idx="0">
                  <c:v>6.1261732246821889E-2</c:v>
                </c:pt>
                <c:pt idx="2">
                  <c:v>5.7889793985611844E-2</c:v>
                </c:pt>
                <c:pt idx="3">
                  <c:v>4.3935662632618035E-2</c:v>
                </c:pt>
                <c:pt idx="4">
                  <c:v>3.9643234164358152E-3</c:v>
                </c:pt>
                <c:pt idx="5">
                  <c:v>1.1081700426364468E-2</c:v>
                </c:pt>
                <c:pt idx="6">
                  <c:v>2.9772033886925993E-3</c:v>
                </c:pt>
                <c:pt idx="7">
                  <c:v>4.0886031969046333E-2</c:v>
                </c:pt>
                <c:pt idx="8">
                  <c:v>9.7295445194622958E-3</c:v>
                </c:pt>
                <c:pt idx="9">
                  <c:v>0.10676410115336937</c:v>
                </c:pt>
              </c:numCache>
            </c:numRef>
          </c:val>
          <c:extLst>
            <c:ext xmlns:c16="http://schemas.microsoft.com/office/drawing/2014/chart" uri="{C3380CC4-5D6E-409C-BE32-E72D297353CC}">
              <c16:uniqueId val="{0000000B-55FE-404F-9B91-E4FC591ACBE5}"/>
            </c:ext>
          </c:extLst>
        </c:ser>
        <c:ser>
          <c:idx val="13"/>
          <c:order val="13"/>
          <c:tx>
            <c:strRef>
              <c:f>'pivot pTH'!$AI$5:$AI$6</c:f>
              <c:strCache>
                <c:ptCount val="1"/>
                <c:pt idx="0">
                  <c:v>Tetrazykline</c:v>
                </c:pt>
              </c:strCache>
            </c:strRef>
          </c:tx>
          <c:spPr>
            <a:solidFill>
              <a:srgbClr val="AFCA00"/>
            </a:solidFill>
            <a:ln>
              <a:noFill/>
            </a:ln>
            <a:effectLst/>
          </c:spPr>
          <c:invertIfNegative val="0"/>
          <c:cat>
            <c:multiLvlStrRef>
              <c:f>'pivot pTH'!$U$7:$U$20</c:f>
              <c:multiLvlStrCache>
                <c:ptCount val="10"/>
                <c:lvl>
                  <c:pt idx="0">
                    <c:v>Mastputen</c:v>
                  </c:pt>
                  <c:pt idx="1">
                    <c:v>Legehennen</c:v>
                  </c:pt>
                  <c:pt idx="2">
                    <c:v>Junghennen</c:v>
                  </c:pt>
                  <c:pt idx="3">
                    <c:v>Masthühner</c:v>
                  </c:pt>
                  <c:pt idx="4">
                    <c:v>Mastschweine</c:v>
                  </c:pt>
                  <c:pt idx="5">
                    <c:v>Ferkel</c:v>
                  </c:pt>
                  <c:pt idx="6">
                    <c:v>Saugferkel</c:v>
                  </c:pt>
                  <c:pt idx="7">
                    <c:v>Zuchtschweine</c:v>
                  </c:pt>
                  <c:pt idx="8">
                    <c:v>Milchkühe</c:v>
                  </c:pt>
                  <c:pt idx="9">
                    <c:v>Kälber, zugegangen</c:v>
                  </c:pt>
                </c:lvl>
                <c:lvl>
                  <c:pt idx="0">
                    <c:v>Pute</c:v>
                  </c:pt>
                  <c:pt idx="1">
                    <c:v>Huhn</c:v>
                  </c:pt>
                  <c:pt idx="4">
                    <c:v>Schwein</c:v>
                  </c:pt>
                  <c:pt idx="8">
                    <c:v>Rind</c:v>
                  </c:pt>
                </c:lvl>
              </c:multiLvlStrCache>
            </c:multiLvlStrRef>
          </c:cat>
          <c:val>
            <c:numRef>
              <c:f>'pivot pTH'!$AI$7:$AI$20</c:f>
              <c:numCache>
                <c:formatCode>0.00\ %</c:formatCode>
                <c:ptCount val="10"/>
                <c:pt idx="0">
                  <c:v>5.8750787349073748E-2</c:v>
                </c:pt>
                <c:pt idx="3">
                  <c:v>7.7242934150178926E-3</c:v>
                </c:pt>
                <c:pt idx="4">
                  <c:v>0.26743195113922924</c:v>
                </c:pt>
                <c:pt idx="5">
                  <c:v>0.1271835926816782</c:v>
                </c:pt>
                <c:pt idx="6">
                  <c:v>1.0976493431000996E-2</c:v>
                </c:pt>
                <c:pt idx="7">
                  <c:v>0.37423313004650355</c:v>
                </c:pt>
                <c:pt idx="8">
                  <c:v>5.1403295539622681E-2</c:v>
                </c:pt>
                <c:pt idx="9">
                  <c:v>0.37313668815338941</c:v>
                </c:pt>
              </c:numCache>
            </c:numRef>
          </c:val>
          <c:extLst>
            <c:ext xmlns:c16="http://schemas.microsoft.com/office/drawing/2014/chart" uri="{C3380CC4-5D6E-409C-BE32-E72D297353CC}">
              <c16:uniqueId val="{0000000C-55FE-404F-9B91-E4FC591ACBE5}"/>
            </c:ext>
          </c:extLst>
        </c:ser>
        <c:dLbls>
          <c:showLegendKey val="0"/>
          <c:showVal val="0"/>
          <c:showCatName val="0"/>
          <c:showSerName val="0"/>
          <c:showPercent val="0"/>
          <c:showBubbleSize val="0"/>
        </c:dLbls>
        <c:gapWidth val="219"/>
        <c:overlap val="100"/>
        <c:axId val="908828271"/>
        <c:axId val="908822447"/>
      </c:barChart>
      <c:catAx>
        <c:axId val="9088282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08822447"/>
        <c:crosses val="autoZero"/>
        <c:auto val="1"/>
        <c:lblAlgn val="ctr"/>
        <c:lblOffset val="100"/>
        <c:noMultiLvlLbl val="0"/>
      </c:catAx>
      <c:valAx>
        <c:axId val="908822447"/>
        <c:scaling>
          <c:orientation val="minMax"/>
          <c:max val="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Anteil an der populationsweiten Therapiehäufigkeit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0\ %"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08828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VME!PT VME Absolut</c:name>
    <c:fmtId val="3"/>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rgbClr val="0038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rgbClr val="B2C3D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rgbClr val="00AE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rgbClr val="66CED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rgbClr val="84909A"/>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rgbClr val="00A75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rgbClr val="F7B2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rgbClr val="FFDD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rgbClr val="FFF5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rgbClr val="F392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rgbClr val="FBDE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rgbClr val="E4003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EF668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rgbClr val="AFCA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rgbClr val="AFCA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rgbClr val="EF668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rgbClr val="E4003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rgbClr val="FBDE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rgbClr val="F392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rgbClr val="FFF5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rgbClr val="FFDD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rgbClr val="F7B2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rgbClr val="00A75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rgbClr val="84909A"/>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rgbClr val="66CED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rgbClr val="00AE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rgbClr val="B2C3D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rgbClr val="0038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VME'!$B$6:$B$7</c:f>
              <c:strCache>
                <c:ptCount val="1"/>
                <c:pt idx="0">
                  <c:v>Aminoglykoside</c:v>
                </c:pt>
              </c:strCache>
            </c:strRef>
          </c:tx>
          <c:spPr>
            <a:solidFill>
              <a:srgbClr val="003869"/>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VME'!$B$8:$B$20</c:f>
              <c:numCache>
                <c:formatCode>[&gt;=0.001]#,##0.000\ \t;[=0]"0 t";"&lt; 0,001 t"</c:formatCode>
                <c:ptCount val="12"/>
                <c:pt idx="0">
                  <c:v>3.8339980949962178</c:v>
                </c:pt>
                <c:pt idx="1">
                  <c:v>2.7564704523719814</c:v>
                </c:pt>
                <c:pt idx="2">
                  <c:v>2.1122823664482455</c:v>
                </c:pt>
                <c:pt idx="3">
                  <c:v>1.8705123318978458</c:v>
                </c:pt>
                <c:pt idx="4">
                  <c:v>1.961488701938557</c:v>
                </c:pt>
                <c:pt idx="5">
                  <c:v>1.9777781810772326</c:v>
                </c:pt>
                <c:pt idx="6">
                  <c:v>1.9363631714908238</c:v>
                </c:pt>
                <c:pt idx="7">
                  <c:v>2.0708434153133295</c:v>
                </c:pt>
                <c:pt idx="8">
                  <c:v>1.5851360398770376</c:v>
                </c:pt>
                <c:pt idx="9">
                  <c:v>2.3816984496504503</c:v>
                </c:pt>
                <c:pt idx="10">
                  <c:v>3.4474385874724423</c:v>
                </c:pt>
                <c:pt idx="11">
                  <c:v>4.4575286481392684</c:v>
                </c:pt>
              </c:numCache>
            </c:numRef>
          </c:val>
          <c:extLst>
            <c:ext xmlns:c16="http://schemas.microsoft.com/office/drawing/2014/chart" uri="{C3380CC4-5D6E-409C-BE32-E72D297353CC}">
              <c16:uniqueId val="{00000001-C330-48EE-A7A7-24847B6B32CD}"/>
            </c:ext>
          </c:extLst>
        </c:ser>
        <c:ser>
          <c:idx val="1"/>
          <c:order val="1"/>
          <c:tx>
            <c:strRef>
              <c:f>'pivot VME'!$C$6:$C$7</c:f>
              <c:strCache>
                <c:ptCount val="1"/>
                <c:pt idx="0">
                  <c:v>Ceph. 1. Gen.</c:v>
                </c:pt>
              </c:strCache>
            </c:strRef>
          </c:tx>
          <c:spPr>
            <a:solidFill>
              <a:srgbClr val="B2C3D2"/>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VME'!$C$8:$C$20</c:f>
              <c:numCache>
                <c:formatCode>[&gt;=0.001]#,##0.000\ \t;[=0]"0 t";"&lt; 0,001 t"</c:formatCode>
                <c:ptCount val="12"/>
                <c:pt idx="0">
                  <c:v>0</c:v>
                </c:pt>
                <c:pt idx="1">
                  <c:v>0</c:v>
                </c:pt>
                <c:pt idx="2">
                  <c:v>0</c:v>
                </c:pt>
                <c:pt idx="3">
                  <c:v>0</c:v>
                </c:pt>
                <c:pt idx="4">
                  <c:v>0</c:v>
                </c:pt>
                <c:pt idx="5">
                  <c:v>0</c:v>
                </c:pt>
                <c:pt idx="6">
                  <c:v>0</c:v>
                </c:pt>
                <c:pt idx="7">
                  <c:v>0</c:v>
                </c:pt>
                <c:pt idx="8">
                  <c:v>0</c:v>
                </c:pt>
                <c:pt idx="9">
                  <c:v>#N/A</c:v>
                </c:pt>
                <c:pt idx="10">
                  <c:v>#N/A</c:v>
                </c:pt>
                <c:pt idx="11">
                  <c:v>#N/A</c:v>
                </c:pt>
              </c:numCache>
            </c:numRef>
          </c:val>
          <c:extLst>
            <c:ext xmlns:c16="http://schemas.microsoft.com/office/drawing/2014/chart" uri="{C3380CC4-5D6E-409C-BE32-E72D297353CC}">
              <c16:uniqueId val="{00000004-6240-4FAC-8327-F1034FB6ABF4}"/>
            </c:ext>
          </c:extLst>
        </c:ser>
        <c:ser>
          <c:idx val="2"/>
          <c:order val="2"/>
          <c:tx>
            <c:strRef>
              <c:f>'pivot VME'!$D$6:$D$7</c:f>
              <c:strCache>
                <c:ptCount val="1"/>
                <c:pt idx="0">
                  <c:v>Ceph. 3. Gen.</c:v>
                </c:pt>
              </c:strCache>
            </c:strRef>
          </c:tx>
          <c:spPr>
            <a:solidFill>
              <a:srgbClr val="00AEC3"/>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VME'!$D$8:$D$20</c:f>
              <c:numCache>
                <c:formatCode>[&gt;=0.001]#,##0.000\ \t;[=0]"0 t";"&lt; 0,001 t"</c:formatCode>
                <c:ptCount val="12"/>
                <c:pt idx="0">
                  <c:v>3.6435761736531271E-2</c:v>
                </c:pt>
                <c:pt idx="1">
                  <c:v>2.8423415337938133E-2</c:v>
                </c:pt>
                <c:pt idx="2">
                  <c:v>1.326622530606961E-2</c:v>
                </c:pt>
                <c:pt idx="3">
                  <c:v>8.3815909296697869E-3</c:v>
                </c:pt>
                <c:pt idx="4">
                  <c:v>4.6576511983201022E-3</c:v>
                </c:pt>
                <c:pt idx="5">
                  <c:v>3.5785139786788864E-3</c:v>
                </c:pt>
                <c:pt idx="6">
                  <c:v>4.5204308739025647E-3</c:v>
                </c:pt>
                <c:pt idx="7">
                  <c:v>4.1991571632710332E-3</c:v>
                </c:pt>
                <c:pt idx="8">
                  <c:v>1.7065125223280006E-3</c:v>
                </c:pt>
                <c:pt idx="9">
                  <c:v>2.2396962417999999E-3</c:v>
                </c:pt>
                <c:pt idx="10">
                  <c:v>3.53822177464E-3</c:v>
                </c:pt>
                <c:pt idx="11">
                  <c:v>2.727596120394E-3</c:v>
                </c:pt>
              </c:numCache>
            </c:numRef>
          </c:val>
          <c:extLst>
            <c:ext xmlns:c16="http://schemas.microsoft.com/office/drawing/2014/chart" uri="{C3380CC4-5D6E-409C-BE32-E72D297353CC}">
              <c16:uniqueId val="{00000001-A0A2-4CEF-AA33-E858A303F2DC}"/>
            </c:ext>
          </c:extLst>
        </c:ser>
        <c:ser>
          <c:idx val="3"/>
          <c:order val="3"/>
          <c:tx>
            <c:strRef>
              <c:f>'pivot VME'!$E$6:$E$7</c:f>
              <c:strCache>
                <c:ptCount val="1"/>
                <c:pt idx="0">
                  <c:v>Ceph. 4. Gen.</c:v>
                </c:pt>
              </c:strCache>
            </c:strRef>
          </c:tx>
          <c:spPr>
            <a:solidFill>
              <a:srgbClr val="66CEDB"/>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VME'!$E$8:$E$20</c:f>
              <c:numCache>
                <c:formatCode>[&gt;=0.001]#,##0.000\ \t;[=0]"0 t";"&lt; 0,001 t"</c:formatCode>
                <c:ptCount val="12"/>
                <c:pt idx="0">
                  <c:v>1.584077148947996E-2</c:v>
                </c:pt>
                <c:pt idx="1">
                  <c:v>1.6608007759960096E-2</c:v>
                </c:pt>
                <c:pt idx="2">
                  <c:v>1.5226385896198272E-2</c:v>
                </c:pt>
                <c:pt idx="3">
                  <c:v>1.4974934610502293E-2</c:v>
                </c:pt>
                <c:pt idx="4">
                  <c:v>1.0059789838911502E-2</c:v>
                </c:pt>
                <c:pt idx="5">
                  <c:v>4.8512260392998014E-3</c:v>
                </c:pt>
                <c:pt idx="6">
                  <c:v>3.2339670813450027E-3</c:v>
                </c:pt>
                <c:pt idx="7">
                  <c:v>2.5291954037616029E-3</c:v>
                </c:pt>
                <c:pt idx="8">
                  <c:v>2.9450888483016019E-3</c:v>
                </c:pt>
                <c:pt idx="9">
                  <c:v>2.3250621166500006E-3</c:v>
                </c:pt>
                <c:pt idx="10">
                  <c:v>2.8879047834000004E-3</c:v>
                </c:pt>
                <c:pt idx="11">
                  <c:v>2.3669918639640003E-3</c:v>
                </c:pt>
              </c:numCache>
            </c:numRef>
          </c:val>
          <c:extLst>
            <c:ext xmlns:c16="http://schemas.microsoft.com/office/drawing/2014/chart" uri="{C3380CC4-5D6E-409C-BE32-E72D297353CC}">
              <c16:uniqueId val="{00000002-A0A2-4CEF-AA33-E858A303F2DC}"/>
            </c:ext>
          </c:extLst>
        </c:ser>
        <c:ser>
          <c:idx val="4"/>
          <c:order val="4"/>
          <c:tx>
            <c:strRef>
              <c:f>'pivot VME'!$F$6:$F$7</c:f>
              <c:strCache>
                <c:ptCount val="1"/>
                <c:pt idx="0">
                  <c:v>Fenicole</c:v>
                </c:pt>
              </c:strCache>
            </c:strRef>
          </c:tx>
          <c:spPr>
            <a:solidFill>
              <a:srgbClr val="84909A"/>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VME'!$F$8:$F$20</c:f>
              <c:numCache>
                <c:formatCode>[&gt;=0.001]#,##0.000\ \t;[=0]"0 t";"&lt; 0,001 t"</c:formatCode>
                <c:ptCount val="12"/>
                <c:pt idx="0">
                  <c:v>0.38586821887936595</c:v>
                </c:pt>
                <c:pt idx="1">
                  <c:v>0.35425142764285816</c:v>
                </c:pt>
                <c:pt idx="2">
                  <c:v>0.4071921428333341</c:v>
                </c:pt>
                <c:pt idx="3">
                  <c:v>0.37811404594880588</c:v>
                </c:pt>
                <c:pt idx="4">
                  <c:v>0.67202467879359062</c:v>
                </c:pt>
                <c:pt idx="5">
                  <c:v>0.33030701180000166</c:v>
                </c:pt>
                <c:pt idx="6">
                  <c:v>0.33525249000000157</c:v>
                </c:pt>
                <c:pt idx="7">
                  <c:v>0.28975703000000141</c:v>
                </c:pt>
                <c:pt idx="8">
                  <c:v>0.22076996155310702</c:v>
                </c:pt>
                <c:pt idx="9">
                  <c:v>0.22501597200000001</c:v>
                </c:pt>
                <c:pt idx="10">
                  <c:v>0.32660189499999998</c:v>
                </c:pt>
                <c:pt idx="11">
                  <c:v>0.32201662263157893</c:v>
                </c:pt>
              </c:numCache>
            </c:numRef>
          </c:val>
          <c:extLst>
            <c:ext xmlns:c16="http://schemas.microsoft.com/office/drawing/2014/chart" uri="{C3380CC4-5D6E-409C-BE32-E72D297353CC}">
              <c16:uniqueId val="{00000003-A0A2-4CEF-AA33-E858A303F2DC}"/>
            </c:ext>
          </c:extLst>
        </c:ser>
        <c:ser>
          <c:idx val="5"/>
          <c:order val="5"/>
          <c:tx>
            <c:strRef>
              <c:f>'pivot VME'!$G$6:$G$7</c:f>
              <c:strCache>
                <c:ptCount val="1"/>
                <c:pt idx="0">
                  <c:v>Fluorchinolone</c:v>
                </c:pt>
              </c:strCache>
            </c:strRef>
          </c:tx>
          <c:spPr>
            <a:solidFill>
              <a:srgbClr val="00A754"/>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VME'!$G$8:$G$20</c:f>
              <c:numCache>
                <c:formatCode>[&gt;=0.001]#,##0.000\ \t;[=0]"0 t";"&lt; 0,001 t"</c:formatCode>
                <c:ptCount val="12"/>
                <c:pt idx="0">
                  <c:v>0.18005891675705804</c:v>
                </c:pt>
                <c:pt idx="1">
                  <c:v>0.15964612587111895</c:v>
                </c:pt>
                <c:pt idx="2">
                  <c:v>0.15368244781312299</c:v>
                </c:pt>
                <c:pt idx="3">
                  <c:v>0.17223500509750148</c:v>
                </c:pt>
                <c:pt idx="4">
                  <c:v>0.13141411022629385</c:v>
                </c:pt>
                <c:pt idx="5">
                  <c:v>0.10269059295871551</c:v>
                </c:pt>
                <c:pt idx="6">
                  <c:v>8.9598095983203424E-2</c:v>
                </c:pt>
                <c:pt idx="7">
                  <c:v>7.756369326623784E-2</c:v>
                </c:pt>
                <c:pt idx="8">
                  <c:v>6.8495455388353776E-2</c:v>
                </c:pt>
                <c:pt idx="9">
                  <c:v>7.6962350570670093E-2</c:v>
                </c:pt>
                <c:pt idx="10">
                  <c:v>9.5427735742157974E-2</c:v>
                </c:pt>
                <c:pt idx="11">
                  <c:v>9.4027495768845448E-2</c:v>
                </c:pt>
              </c:numCache>
            </c:numRef>
          </c:val>
          <c:extLst>
            <c:ext xmlns:c16="http://schemas.microsoft.com/office/drawing/2014/chart" uri="{C3380CC4-5D6E-409C-BE32-E72D297353CC}">
              <c16:uniqueId val="{00000004-A0A2-4CEF-AA33-E858A303F2DC}"/>
            </c:ext>
          </c:extLst>
        </c:ser>
        <c:ser>
          <c:idx val="6"/>
          <c:order val="6"/>
          <c:tx>
            <c:strRef>
              <c:f>'pivot VME'!$H$6:$H$7</c:f>
              <c:strCache>
                <c:ptCount val="1"/>
                <c:pt idx="0">
                  <c:v>Folsäureantag.</c:v>
                </c:pt>
              </c:strCache>
            </c:strRef>
          </c:tx>
          <c:spPr>
            <a:solidFill>
              <a:srgbClr val="F7B2C3"/>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VME'!$H$8:$H$20</c:f>
              <c:numCache>
                <c:formatCode>[&gt;=0.001]#,##0.000\ \t;[=0]"0 t";"&lt; 0,001 t"</c:formatCode>
                <c:ptCount val="12"/>
                <c:pt idx="0">
                  <c:v>2.125711429371429</c:v>
                </c:pt>
                <c:pt idx="1">
                  <c:v>1.045551009939075</c:v>
                </c:pt>
                <c:pt idx="2">
                  <c:v>0.89437452223695602</c:v>
                </c:pt>
                <c:pt idx="3">
                  <c:v>0.57774118934595553</c:v>
                </c:pt>
                <c:pt idx="4">
                  <c:v>0.2953123823242858</c:v>
                </c:pt>
                <c:pt idx="5">
                  <c:v>0.55288484382683678</c:v>
                </c:pt>
                <c:pt idx="6">
                  <c:v>0.39649677616454582</c:v>
                </c:pt>
                <c:pt idx="7">
                  <c:v>0.32389065676641737</c:v>
                </c:pt>
                <c:pt idx="8">
                  <c:v>0.30657421544897989</c:v>
                </c:pt>
                <c:pt idx="9">
                  <c:v>0.4045456226236453</c:v>
                </c:pt>
                <c:pt idx="10">
                  <c:v>0.42127802800440173</c:v>
                </c:pt>
                <c:pt idx="11">
                  <c:v>0.47981894768004807</c:v>
                </c:pt>
              </c:numCache>
            </c:numRef>
          </c:val>
          <c:extLst>
            <c:ext xmlns:c16="http://schemas.microsoft.com/office/drawing/2014/chart" uri="{C3380CC4-5D6E-409C-BE32-E72D297353CC}">
              <c16:uniqueId val="{00000005-A0A2-4CEF-AA33-E858A303F2DC}"/>
            </c:ext>
          </c:extLst>
        </c:ser>
        <c:ser>
          <c:idx val="7"/>
          <c:order val="7"/>
          <c:tx>
            <c:strRef>
              <c:f>'pivot VME'!$I$6:$I$7</c:f>
              <c:strCache>
                <c:ptCount val="1"/>
                <c:pt idx="0">
                  <c:v>Lincosamide</c:v>
                </c:pt>
              </c:strCache>
            </c:strRef>
          </c:tx>
          <c:spPr>
            <a:solidFill>
              <a:srgbClr val="FFDD00"/>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VME'!$I$8:$I$20</c:f>
              <c:numCache>
                <c:formatCode>[&gt;=0.001]#,##0.000\ \t;[=0]"0 t";"&lt; 0,001 t"</c:formatCode>
                <c:ptCount val="12"/>
                <c:pt idx="0">
                  <c:v>0.82140133500534007</c:v>
                </c:pt>
                <c:pt idx="1">
                  <c:v>0.52159106005256739</c:v>
                </c:pt>
                <c:pt idx="2">
                  <c:v>0.40312261870952437</c:v>
                </c:pt>
                <c:pt idx="3">
                  <c:v>0.26376068363109828</c:v>
                </c:pt>
                <c:pt idx="4">
                  <c:v>0.24624952828337704</c:v>
                </c:pt>
                <c:pt idx="5">
                  <c:v>0.3033897711745881</c:v>
                </c:pt>
                <c:pt idx="6">
                  <c:v>0.3159673090385765</c:v>
                </c:pt>
                <c:pt idx="7">
                  <c:v>0.39368774298601505</c:v>
                </c:pt>
                <c:pt idx="8">
                  <c:v>0.41838465408216929</c:v>
                </c:pt>
                <c:pt idx="9">
                  <c:v>0.33637657768022539</c:v>
                </c:pt>
                <c:pt idx="10">
                  <c:v>0.42543465037631445</c:v>
                </c:pt>
                <c:pt idx="11">
                  <c:v>0.46580720256015207</c:v>
                </c:pt>
              </c:numCache>
            </c:numRef>
          </c:val>
          <c:extLst>
            <c:ext xmlns:c16="http://schemas.microsoft.com/office/drawing/2014/chart" uri="{C3380CC4-5D6E-409C-BE32-E72D297353CC}">
              <c16:uniqueId val="{00000006-A0A2-4CEF-AA33-E858A303F2DC}"/>
            </c:ext>
          </c:extLst>
        </c:ser>
        <c:ser>
          <c:idx val="8"/>
          <c:order val="8"/>
          <c:tx>
            <c:strRef>
              <c:f>'pivot VME'!$J$6:$J$7</c:f>
              <c:strCache>
                <c:ptCount val="1"/>
                <c:pt idx="0">
                  <c:v>Makrolide</c:v>
                </c:pt>
              </c:strCache>
            </c:strRef>
          </c:tx>
          <c:spPr>
            <a:solidFill>
              <a:srgbClr val="FFF5B2"/>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VME'!$J$8:$J$20</c:f>
              <c:numCache>
                <c:formatCode>[&gt;=0.001]#,##0.000\ \t;[=0]"0 t";"&lt; 0,001 t"</c:formatCode>
                <c:ptCount val="12"/>
                <c:pt idx="0">
                  <c:v>5.8291825397451644</c:v>
                </c:pt>
                <c:pt idx="1">
                  <c:v>3.8111855713753107</c:v>
                </c:pt>
                <c:pt idx="2">
                  <c:v>2.8033353404192112</c:v>
                </c:pt>
                <c:pt idx="3">
                  <c:v>3.8080182512306724</c:v>
                </c:pt>
                <c:pt idx="4">
                  <c:v>3.4792465769740688</c:v>
                </c:pt>
                <c:pt idx="5">
                  <c:v>3.6158923330903332</c:v>
                </c:pt>
                <c:pt idx="6">
                  <c:v>3.6046022324759481</c:v>
                </c:pt>
                <c:pt idx="7">
                  <c:v>2.7984656288984859</c:v>
                </c:pt>
                <c:pt idx="8">
                  <c:v>2.3972722602622376</c:v>
                </c:pt>
                <c:pt idx="9">
                  <c:v>2.5523448670065605</c:v>
                </c:pt>
                <c:pt idx="10">
                  <c:v>2.9843847867048887</c:v>
                </c:pt>
                <c:pt idx="11">
                  <c:v>2.9010696744794426</c:v>
                </c:pt>
              </c:numCache>
            </c:numRef>
          </c:val>
          <c:extLst>
            <c:ext xmlns:c16="http://schemas.microsoft.com/office/drawing/2014/chart" uri="{C3380CC4-5D6E-409C-BE32-E72D297353CC}">
              <c16:uniqueId val="{00000007-A0A2-4CEF-AA33-E858A303F2DC}"/>
            </c:ext>
          </c:extLst>
        </c:ser>
        <c:ser>
          <c:idx val="9"/>
          <c:order val="9"/>
          <c:tx>
            <c:strRef>
              <c:f>'pivot VME'!$K$6:$K$7</c:f>
              <c:strCache>
                <c:ptCount val="1"/>
                <c:pt idx="0">
                  <c:v>Penicilline</c:v>
                </c:pt>
              </c:strCache>
            </c:strRef>
          </c:tx>
          <c:spPr>
            <a:solidFill>
              <a:srgbClr val="F39200"/>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VME'!$K$8:$K$20</c:f>
              <c:numCache>
                <c:formatCode>[&gt;=0.001]#,##0.000\ \t;[=0]"0 t";"&lt; 0,001 t"</c:formatCode>
                <c:ptCount val="12"/>
                <c:pt idx="0">
                  <c:v>108.56799002626116</c:v>
                </c:pt>
                <c:pt idx="1">
                  <c:v>78.526123205057658</c:v>
                </c:pt>
                <c:pt idx="2">
                  <c:v>67.039899877657646</c:v>
                </c:pt>
                <c:pt idx="3">
                  <c:v>62.302484995485258</c:v>
                </c:pt>
                <c:pt idx="4">
                  <c:v>59.216599503164076</c:v>
                </c:pt>
                <c:pt idx="5">
                  <c:v>59.006548062389747</c:v>
                </c:pt>
                <c:pt idx="6">
                  <c:v>59.66812906055263</c:v>
                </c:pt>
                <c:pt idx="7">
                  <c:v>49.475079220604826</c:v>
                </c:pt>
                <c:pt idx="8">
                  <c:v>41.076252053253938</c:v>
                </c:pt>
                <c:pt idx="9">
                  <c:v>45.280874644161749</c:v>
                </c:pt>
                <c:pt idx="10">
                  <c:v>51.38589641284107</c:v>
                </c:pt>
                <c:pt idx="11">
                  <c:v>52.920286617241729</c:v>
                </c:pt>
              </c:numCache>
            </c:numRef>
          </c:val>
          <c:extLst>
            <c:ext xmlns:c16="http://schemas.microsoft.com/office/drawing/2014/chart" uri="{C3380CC4-5D6E-409C-BE32-E72D297353CC}">
              <c16:uniqueId val="{00000008-A0A2-4CEF-AA33-E858A303F2DC}"/>
            </c:ext>
          </c:extLst>
        </c:ser>
        <c:ser>
          <c:idx val="10"/>
          <c:order val="10"/>
          <c:tx>
            <c:strRef>
              <c:f>'pivot VME'!$L$6:$L$7</c:f>
              <c:strCache>
                <c:ptCount val="1"/>
                <c:pt idx="0">
                  <c:v>Pleuromutiline</c:v>
                </c:pt>
              </c:strCache>
            </c:strRef>
          </c:tx>
          <c:spPr>
            <a:solidFill>
              <a:srgbClr val="FBDEB2"/>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VME'!$L$8:$L$20</c:f>
              <c:numCache>
                <c:formatCode>[&gt;=0.001]#,##0.000\ \t;[=0]"0 t";"&lt; 0,001 t"</c:formatCode>
                <c:ptCount val="12"/>
                <c:pt idx="0">
                  <c:v>0.89127505665094153</c:v>
                </c:pt>
                <c:pt idx="1">
                  <c:v>0.95166206511922968</c:v>
                </c:pt>
                <c:pt idx="2">
                  <c:v>0.92081827164594354</c:v>
                </c:pt>
                <c:pt idx="3">
                  <c:v>0.84165655500125025</c:v>
                </c:pt>
                <c:pt idx="4">
                  <c:v>0.61699329540594494</c:v>
                </c:pt>
                <c:pt idx="5">
                  <c:v>0.69959227865520046</c:v>
                </c:pt>
                <c:pt idx="6">
                  <c:v>0.73060121784251209</c:v>
                </c:pt>
                <c:pt idx="7">
                  <c:v>0.45277938206039992</c:v>
                </c:pt>
                <c:pt idx="8">
                  <c:v>0.50642213044287421</c:v>
                </c:pt>
                <c:pt idx="9">
                  <c:v>0.52966891820823814</c:v>
                </c:pt>
                <c:pt idx="10">
                  <c:v>0.95312832630238087</c:v>
                </c:pt>
                <c:pt idx="11">
                  <c:v>0.74747573746640061</c:v>
                </c:pt>
              </c:numCache>
            </c:numRef>
          </c:val>
          <c:extLst>
            <c:ext xmlns:c16="http://schemas.microsoft.com/office/drawing/2014/chart" uri="{C3380CC4-5D6E-409C-BE32-E72D297353CC}">
              <c16:uniqueId val="{00000009-A0A2-4CEF-AA33-E858A303F2DC}"/>
            </c:ext>
          </c:extLst>
        </c:ser>
        <c:ser>
          <c:idx val="11"/>
          <c:order val="11"/>
          <c:tx>
            <c:strRef>
              <c:f>'pivot VME'!$M$6:$M$7</c:f>
              <c:strCache>
                <c:ptCount val="1"/>
                <c:pt idx="0">
                  <c:v>Polypeptid-AB</c:v>
                </c:pt>
              </c:strCache>
            </c:strRef>
          </c:tx>
          <c:spPr>
            <a:solidFill>
              <a:srgbClr val="E40038"/>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VME'!$M$8:$M$20</c:f>
              <c:numCache>
                <c:formatCode>[&gt;=0.001]#,##0.000\ \t;[=0]"0 t";"&lt; 0,001 t"</c:formatCode>
                <c:ptCount val="12"/>
                <c:pt idx="0">
                  <c:v>14.082298748921414</c:v>
                </c:pt>
                <c:pt idx="1">
                  <c:v>10.123165622763441</c:v>
                </c:pt>
                <c:pt idx="2">
                  <c:v>7.8213751644486358</c:v>
                </c:pt>
                <c:pt idx="3">
                  <c:v>6.468235388428516</c:v>
                </c:pt>
                <c:pt idx="4">
                  <c:v>5.5312998248678591</c:v>
                </c:pt>
                <c:pt idx="5">
                  <c:v>5.1223941930045864</c:v>
                </c:pt>
                <c:pt idx="6">
                  <c:v>4.7975414318865486</c:v>
                </c:pt>
                <c:pt idx="7">
                  <c:v>3.8333896877599805</c:v>
                </c:pt>
                <c:pt idx="8">
                  <c:v>3.240531448923436</c:v>
                </c:pt>
                <c:pt idx="9">
                  <c:v>3.1726473505593988</c:v>
                </c:pt>
                <c:pt idx="10">
                  <c:v>3.589126931</c:v>
                </c:pt>
                <c:pt idx="11">
                  <c:v>3.022426181378183</c:v>
                </c:pt>
              </c:numCache>
            </c:numRef>
          </c:val>
          <c:extLst>
            <c:ext xmlns:c16="http://schemas.microsoft.com/office/drawing/2014/chart" uri="{C3380CC4-5D6E-409C-BE32-E72D297353CC}">
              <c16:uniqueId val="{0000000A-A0A2-4CEF-AA33-E858A303F2DC}"/>
            </c:ext>
          </c:extLst>
        </c:ser>
        <c:ser>
          <c:idx val="12"/>
          <c:order val="12"/>
          <c:tx>
            <c:strRef>
              <c:f>'pivot VME'!$N$6:$N$7</c:f>
              <c:strCache>
                <c:ptCount val="1"/>
                <c:pt idx="0">
                  <c:v>Sulfonamide</c:v>
                </c:pt>
              </c:strCache>
            </c:strRef>
          </c:tx>
          <c:spPr>
            <a:solidFill>
              <a:srgbClr val="EF6688"/>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VME'!$N$8:$N$20</c:f>
              <c:numCache>
                <c:formatCode>[&gt;=0.001]#,##0.000\ \t;[=0]"0 t";"&lt; 0,001 t"</c:formatCode>
                <c:ptCount val="12"/>
                <c:pt idx="0">
                  <c:v>10.763923646260189</c:v>
                </c:pt>
                <c:pt idx="1">
                  <c:v>5.3261308943162788</c:v>
                </c:pt>
                <c:pt idx="2">
                  <c:v>4.5646877302839473</c:v>
                </c:pt>
                <c:pt idx="3">
                  <c:v>3.0374230721687381</c:v>
                </c:pt>
                <c:pt idx="4">
                  <c:v>2.2632761783069495</c:v>
                </c:pt>
                <c:pt idx="5">
                  <c:v>2.8088489652628739</c:v>
                </c:pt>
                <c:pt idx="6">
                  <c:v>2.0135151677325465</c:v>
                </c:pt>
                <c:pt idx="7">
                  <c:v>1.6227202180909892</c:v>
                </c:pt>
                <c:pt idx="8">
                  <c:v>1.5421248384034001</c:v>
                </c:pt>
                <c:pt idx="9">
                  <c:v>2.0306439799536244</c:v>
                </c:pt>
                <c:pt idx="10">
                  <c:v>2.1093851651196158</c:v>
                </c:pt>
                <c:pt idx="11">
                  <c:v>2.399109719385526</c:v>
                </c:pt>
              </c:numCache>
            </c:numRef>
          </c:val>
          <c:extLst>
            <c:ext xmlns:c16="http://schemas.microsoft.com/office/drawing/2014/chart" uri="{C3380CC4-5D6E-409C-BE32-E72D297353CC}">
              <c16:uniqueId val="{0000000B-A0A2-4CEF-AA33-E858A303F2DC}"/>
            </c:ext>
          </c:extLst>
        </c:ser>
        <c:ser>
          <c:idx val="13"/>
          <c:order val="13"/>
          <c:tx>
            <c:strRef>
              <c:f>'pivot VME'!$O$6:$O$7</c:f>
              <c:strCache>
                <c:ptCount val="1"/>
                <c:pt idx="0">
                  <c:v>Tetrazykline</c:v>
                </c:pt>
              </c:strCache>
            </c:strRef>
          </c:tx>
          <c:spPr>
            <a:solidFill>
              <a:srgbClr val="AFCA00"/>
            </a:solidFill>
            <a:ln>
              <a:noFill/>
            </a:ln>
            <a:effectLst/>
          </c:spPr>
          <c:invertIfNegative val="0"/>
          <c:cat>
            <c:strRef>
              <c:f>'pivot VME'!$A$8:$A$20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VME'!$O$8:$O$20</c:f>
              <c:numCache>
                <c:formatCode>[&gt;=0.001]#,##0.000\ \t;[=0]"0 t";"&lt; 0,001 t"</c:formatCode>
                <c:ptCount val="12"/>
                <c:pt idx="0">
                  <c:v>53.095065339730191</c:v>
                </c:pt>
                <c:pt idx="1">
                  <c:v>38.217633784643041</c:v>
                </c:pt>
                <c:pt idx="2">
                  <c:v>32.201810505504042</c:v>
                </c:pt>
                <c:pt idx="3">
                  <c:v>24.589488589723089</c:v>
                </c:pt>
                <c:pt idx="4">
                  <c:v>23.314909250918941</c:v>
                </c:pt>
                <c:pt idx="5">
                  <c:v>19.332606037652376</c:v>
                </c:pt>
                <c:pt idx="6">
                  <c:v>18.497541665905967</c:v>
                </c:pt>
                <c:pt idx="7">
                  <c:v>15.126580504243519</c:v>
                </c:pt>
                <c:pt idx="8">
                  <c:v>11.042358547382243</c:v>
                </c:pt>
                <c:pt idx="9">
                  <c:v>10.977618830697008</c:v>
                </c:pt>
                <c:pt idx="10">
                  <c:v>12.732482471538473</c:v>
                </c:pt>
                <c:pt idx="11">
                  <c:v>12.991590797509074</c:v>
                </c:pt>
              </c:numCache>
            </c:numRef>
          </c:val>
          <c:extLst>
            <c:ext xmlns:c16="http://schemas.microsoft.com/office/drawing/2014/chart" uri="{C3380CC4-5D6E-409C-BE32-E72D297353CC}">
              <c16:uniqueId val="{0000000C-A0A2-4CEF-AA33-E858A303F2DC}"/>
            </c:ext>
          </c:extLst>
        </c:ser>
        <c:dLbls>
          <c:showLegendKey val="0"/>
          <c:showVal val="0"/>
          <c:showCatName val="0"/>
          <c:showSerName val="0"/>
          <c:showPercent val="0"/>
          <c:showBubbleSize val="0"/>
        </c:dLbls>
        <c:gapWidth val="150"/>
        <c:overlap val="100"/>
        <c:axId val="999038303"/>
        <c:axId val="999039135"/>
      </c:barChart>
      <c:dateAx>
        <c:axId val="999038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99039135"/>
        <c:crosses val="autoZero"/>
        <c:auto val="0"/>
        <c:lblOffset val="100"/>
        <c:baseTimeUnit val="days"/>
      </c:dateAx>
      <c:valAx>
        <c:axId val="9990391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Verbrauchsmenge [t]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990383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VME!PT VME Anteile</c:name>
    <c:fmtId val="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rgbClr val="00386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rgbClr val="B2C3D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rgbClr val="00AE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rgbClr val="66CED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rgbClr val="84909A"/>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rgbClr val="00A75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rgbClr val="F7B2C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rgbClr val="FFDD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rgbClr val="FFF5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rgbClr val="F392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rgbClr val="FBDEB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rgbClr val="E4003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EF6688"/>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rgbClr val="AFCA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'pivot VME'!$V$6:$V$7</c:f>
              <c:strCache>
                <c:ptCount val="1"/>
                <c:pt idx="0">
                  <c:v>Aminoglykoside</c:v>
                </c:pt>
              </c:strCache>
            </c:strRef>
          </c:tx>
          <c:spPr>
            <a:solidFill>
              <a:srgbClr val="003869"/>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VME'!$V$8:$V$20</c:f>
              <c:numCache>
                <c:formatCode>[&gt;=0.0001]#,##0.00\ %;[=0]"0 %";"&lt; 0,01 %"</c:formatCode>
                <c:ptCount val="12"/>
                <c:pt idx="0">
                  <c:v>1.9109885119719609E-2</c:v>
                </c:pt>
                <c:pt idx="1">
                  <c:v>1.9433874209437287E-2</c:v>
                </c:pt>
                <c:pt idx="2">
                  <c:v>1.7698059202563832E-2</c:v>
                </c:pt>
                <c:pt idx="3">
                  <c:v>1.7928285915337072E-2</c:v>
                </c:pt>
                <c:pt idx="4">
                  <c:v>2.0067708546990786E-2</c:v>
                </c:pt>
                <c:pt idx="5">
                  <c:v>2.1071270847820591E-2</c:v>
                </c:pt>
                <c:pt idx="6">
                  <c:v>2.0957816755018888E-2</c:v>
                </c:pt>
                <c:pt idx="7">
                  <c:v>2.7079942293414469E-2</c:v>
                </c:pt>
                <c:pt idx="8">
                  <c:v>2.539916871625084E-2</c:v>
                </c:pt>
                <c:pt idx="9">
                  <c:v>3.5038909123696733E-2</c:v>
                </c:pt>
                <c:pt idx="10">
                  <c:v>4.3929279905266294E-2</c:v>
                </c:pt>
                <c:pt idx="11">
                  <c:v>5.5163165287371869E-2</c:v>
                </c:pt>
              </c:numCache>
            </c:numRef>
          </c:val>
          <c:extLst>
            <c:ext xmlns:c16="http://schemas.microsoft.com/office/drawing/2014/chart" uri="{C3380CC4-5D6E-409C-BE32-E72D297353CC}">
              <c16:uniqueId val="{00000001-912D-49FC-9EDE-F4C5E4B194EE}"/>
            </c:ext>
          </c:extLst>
        </c:ser>
        <c:ser>
          <c:idx val="1"/>
          <c:order val="1"/>
          <c:tx>
            <c:strRef>
              <c:f>'pivot VME'!$W$6:$W$7</c:f>
              <c:strCache>
                <c:ptCount val="1"/>
                <c:pt idx="0">
                  <c:v>Ceph. 1. Gen.</c:v>
                </c:pt>
              </c:strCache>
            </c:strRef>
          </c:tx>
          <c:spPr>
            <a:solidFill>
              <a:srgbClr val="B2C3D2"/>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VME'!$W$8:$W$20</c:f>
              <c:numCache>
                <c:formatCode>[&gt;=0.0001]#,##0.00\ %;[=0]"0 %";"&lt; 0,01 %"</c:formatCode>
                <c:ptCount val="12"/>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4-7115-436A-BE7D-52EF5B8580DC}"/>
            </c:ext>
          </c:extLst>
        </c:ser>
        <c:ser>
          <c:idx val="2"/>
          <c:order val="2"/>
          <c:tx>
            <c:strRef>
              <c:f>'pivot VME'!$X$6:$X$7</c:f>
              <c:strCache>
                <c:ptCount val="1"/>
                <c:pt idx="0">
                  <c:v>Ceph. 3. Gen.</c:v>
                </c:pt>
              </c:strCache>
            </c:strRef>
          </c:tx>
          <c:spPr>
            <a:solidFill>
              <a:srgbClr val="00AEC3"/>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VME'!$X$8:$X$20</c:f>
              <c:numCache>
                <c:formatCode>[&gt;=0.0001]#,##0.00\ %;[=0]"0 %";"&lt; 0,01 %"</c:formatCode>
                <c:ptCount val="12"/>
                <c:pt idx="0">
                  <c:v>1.8160760745898985E-4</c:v>
                </c:pt>
                <c:pt idx="1">
                  <c:v>2.0039288932146974E-4</c:v>
                </c:pt>
                <c:pt idx="2">
                  <c:v>1.111529616450657E-4</c:v>
                </c:pt>
                <c:pt idx="3">
                  <c:v>8.0334973498973078E-5</c:v>
                </c:pt>
                <c:pt idx="4">
                  <c:v>4.7651758926296409E-5</c:v>
                </c:pt>
                <c:pt idx="5">
                  <c:v>3.8125527927699574E-5</c:v>
                </c:pt>
                <c:pt idx="6">
                  <c:v>4.8925926346781275E-5</c:v>
                </c:pt>
                <c:pt idx="7">
                  <c:v>5.4911410887699695E-5</c:v>
                </c:pt>
                <c:pt idx="8">
                  <c:v>2.7344024979941758E-5</c:v>
                </c:pt>
                <c:pt idx="9">
                  <c:v>3.2949810708670069E-5</c:v>
                </c:pt>
                <c:pt idx="10">
                  <c:v>4.5086092402019062E-5</c:v>
                </c:pt>
                <c:pt idx="11">
                  <c:v>3.3754765813854513E-5</c:v>
                </c:pt>
              </c:numCache>
            </c:numRef>
          </c:val>
          <c:extLst>
            <c:ext xmlns:c16="http://schemas.microsoft.com/office/drawing/2014/chart" uri="{C3380CC4-5D6E-409C-BE32-E72D297353CC}">
              <c16:uniqueId val="{00000001-219A-4923-8F1D-9956F30F2181}"/>
            </c:ext>
          </c:extLst>
        </c:ser>
        <c:ser>
          <c:idx val="3"/>
          <c:order val="3"/>
          <c:tx>
            <c:strRef>
              <c:f>'pivot VME'!$Y$6:$Y$7</c:f>
              <c:strCache>
                <c:ptCount val="1"/>
                <c:pt idx="0">
                  <c:v>Ceph. 4. Gen.</c:v>
                </c:pt>
              </c:strCache>
            </c:strRef>
          </c:tx>
          <c:spPr>
            <a:solidFill>
              <a:srgbClr val="66CEDB"/>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VME'!$Y$8:$Y$20</c:f>
              <c:numCache>
                <c:formatCode>[&gt;=0.0001]#,##0.00\ %;[=0]"0 %";"&lt; 0,01 %"</c:formatCode>
                <c:ptCount val="12"/>
                <c:pt idx="0">
                  <c:v>7.8955522634914166E-5</c:v>
                </c:pt>
                <c:pt idx="1">
                  <c:v>1.1709101884211569E-4</c:v>
                </c:pt>
                <c:pt idx="2">
                  <c:v>1.2757644683893289E-4</c:v>
                </c:pt>
                <c:pt idx="3">
                  <c:v>1.435301466246757E-4</c:v>
                </c:pt>
                <c:pt idx="4">
                  <c:v>1.0292026170313324E-4</c:v>
                </c:pt>
                <c:pt idx="5">
                  <c:v>5.1685016447299093E-5</c:v>
                </c:pt>
                <c:pt idx="6">
                  <c:v>3.500215790120083E-5</c:v>
                </c:pt>
                <c:pt idx="7">
                  <c:v>3.3073705658363523E-5</c:v>
                </c:pt>
                <c:pt idx="8">
                  <c:v>4.7190150662503321E-5</c:v>
                </c:pt>
                <c:pt idx="9">
                  <c:v>3.4205690575230431E-5</c:v>
                </c:pt>
                <c:pt idx="10">
                  <c:v>3.6799372737412154E-5</c:v>
                </c:pt>
                <c:pt idx="11">
                  <c:v>2.9292187158508896E-5</c:v>
                </c:pt>
              </c:numCache>
            </c:numRef>
          </c:val>
          <c:extLst>
            <c:ext xmlns:c16="http://schemas.microsoft.com/office/drawing/2014/chart" uri="{C3380CC4-5D6E-409C-BE32-E72D297353CC}">
              <c16:uniqueId val="{00000002-219A-4923-8F1D-9956F30F2181}"/>
            </c:ext>
          </c:extLst>
        </c:ser>
        <c:ser>
          <c:idx val="4"/>
          <c:order val="4"/>
          <c:tx>
            <c:strRef>
              <c:f>'pivot VME'!$Z$6:$Z$7</c:f>
              <c:strCache>
                <c:ptCount val="1"/>
                <c:pt idx="0">
                  <c:v>Fenicole</c:v>
                </c:pt>
              </c:strCache>
            </c:strRef>
          </c:tx>
          <c:spPr>
            <a:solidFill>
              <a:srgbClr val="84909A"/>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VME'!$Z$8:$Z$20</c:f>
              <c:numCache>
                <c:formatCode>[&gt;=0.0001]#,##0.00\ %;[=0]"0 %";"&lt; 0,01 %"</c:formatCode>
                <c:ptCount val="12"/>
                <c:pt idx="0">
                  <c:v>1.9232918617667644E-3</c:v>
                </c:pt>
                <c:pt idx="1">
                  <c:v>2.4975699185894379E-3</c:v>
                </c:pt>
                <c:pt idx="2">
                  <c:v>3.4117174697626991E-3</c:v>
                </c:pt>
                <c:pt idx="3">
                  <c:v>3.6241069405284778E-3</c:v>
                </c:pt>
                <c:pt idx="4">
                  <c:v>6.8753877486454774E-3</c:v>
                </c:pt>
                <c:pt idx="5">
                  <c:v>3.5190945957252009E-3</c:v>
                </c:pt>
                <c:pt idx="6">
                  <c:v>3.6285343346384399E-3</c:v>
                </c:pt>
                <c:pt idx="7">
                  <c:v>3.7890859316004688E-3</c:v>
                </c:pt>
                <c:pt idx="8">
                  <c:v>3.537471459801364E-3</c:v>
                </c:pt>
                <c:pt idx="9">
                  <c:v>3.3103746594979016E-3</c:v>
                </c:pt>
                <c:pt idx="10">
                  <c:v>4.1617524718734616E-3</c:v>
                </c:pt>
                <c:pt idx="11">
                  <c:v>3.9850458811795057E-3</c:v>
                </c:pt>
              </c:numCache>
            </c:numRef>
          </c:val>
          <c:extLst>
            <c:ext xmlns:c16="http://schemas.microsoft.com/office/drawing/2014/chart" uri="{C3380CC4-5D6E-409C-BE32-E72D297353CC}">
              <c16:uniqueId val="{00000003-219A-4923-8F1D-9956F30F2181}"/>
            </c:ext>
          </c:extLst>
        </c:ser>
        <c:ser>
          <c:idx val="5"/>
          <c:order val="5"/>
          <c:tx>
            <c:strRef>
              <c:f>'pivot VME'!$AA$6:$AA$7</c:f>
              <c:strCache>
                <c:ptCount val="1"/>
                <c:pt idx="0">
                  <c:v>Fluorchinolone</c:v>
                </c:pt>
              </c:strCache>
            </c:strRef>
          </c:tx>
          <c:spPr>
            <a:solidFill>
              <a:srgbClr val="00A754"/>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VME'!$AA$8:$AA$20</c:f>
              <c:numCache>
                <c:formatCode>[&gt;=0.0001]#,##0.00\ %;[=0]"0 %";"&lt; 0,01 %"</c:formatCode>
                <c:ptCount val="12"/>
                <c:pt idx="0">
                  <c:v>8.9747181108391482E-4</c:v>
                </c:pt>
                <c:pt idx="1">
                  <c:v>1.1255490605870766E-3</c:v>
                </c:pt>
                <c:pt idx="2">
                  <c:v>1.2876503174928239E-3</c:v>
                </c:pt>
                <c:pt idx="3">
                  <c:v>1.6508195981175613E-3</c:v>
                </c:pt>
                <c:pt idx="4">
                  <c:v>1.3444788442457188E-3</c:v>
                </c:pt>
                <c:pt idx="5">
                  <c:v>1.0940667252066802E-3</c:v>
                </c:pt>
                <c:pt idx="6">
                  <c:v>9.6974601916687507E-4</c:v>
                </c:pt>
                <c:pt idx="7">
                  <c:v>1.0142825489275423E-3</c:v>
                </c:pt>
                <c:pt idx="8">
                  <c:v>1.097525754218663E-3</c:v>
                </c:pt>
                <c:pt idx="9">
                  <c:v>1.1322494701155709E-3</c:v>
                </c:pt>
                <c:pt idx="10">
                  <c:v>1.2159960526567472E-3</c:v>
                </c:pt>
                <c:pt idx="11">
                  <c:v>1.1636165911843683E-3</c:v>
                </c:pt>
              </c:numCache>
            </c:numRef>
          </c:val>
          <c:extLst>
            <c:ext xmlns:c16="http://schemas.microsoft.com/office/drawing/2014/chart" uri="{C3380CC4-5D6E-409C-BE32-E72D297353CC}">
              <c16:uniqueId val="{00000004-219A-4923-8F1D-9956F30F2181}"/>
            </c:ext>
          </c:extLst>
        </c:ser>
        <c:ser>
          <c:idx val="6"/>
          <c:order val="6"/>
          <c:tx>
            <c:strRef>
              <c:f>'pivot VME'!$AB$6:$AB$7</c:f>
              <c:strCache>
                <c:ptCount val="1"/>
                <c:pt idx="0">
                  <c:v>Folsäureantag.</c:v>
                </c:pt>
              </c:strCache>
            </c:strRef>
          </c:tx>
          <c:spPr>
            <a:solidFill>
              <a:srgbClr val="F7B2C3"/>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VME'!$AB$8:$AB$20</c:f>
              <c:numCache>
                <c:formatCode>[&gt;=0.0001]#,##0.00\ %;[=0]"0 %";"&lt; 0,01 %"</c:formatCode>
                <c:ptCount val="12"/>
                <c:pt idx="0">
                  <c:v>1.0595232497892789E-2</c:v>
                </c:pt>
                <c:pt idx="1">
                  <c:v>7.3714219534699614E-3</c:v>
                </c:pt>
                <c:pt idx="2">
                  <c:v>7.4936445501980753E-3</c:v>
                </c:pt>
                <c:pt idx="3">
                  <c:v>5.5374717669740862E-3</c:v>
                </c:pt>
                <c:pt idx="4">
                  <c:v>3.0212984724022735E-3</c:v>
                </c:pt>
                <c:pt idx="5">
                  <c:v>5.8904413060037351E-3</c:v>
                </c:pt>
                <c:pt idx="6">
                  <c:v>4.2913988972505465E-3</c:v>
                </c:pt>
                <c:pt idx="7">
                  <c:v>4.2354435056518296E-3</c:v>
                </c:pt>
                <c:pt idx="8">
                  <c:v>4.9123419229335731E-3</c:v>
                </c:pt>
                <c:pt idx="9">
                  <c:v>5.9515667525330881E-3</c:v>
                </c:pt>
                <c:pt idx="10">
                  <c:v>5.3681711626115836E-3</c:v>
                </c:pt>
                <c:pt idx="11">
                  <c:v>5.9378938439209258E-3</c:v>
                </c:pt>
              </c:numCache>
            </c:numRef>
          </c:val>
          <c:extLst>
            <c:ext xmlns:c16="http://schemas.microsoft.com/office/drawing/2014/chart" uri="{C3380CC4-5D6E-409C-BE32-E72D297353CC}">
              <c16:uniqueId val="{00000005-219A-4923-8F1D-9956F30F2181}"/>
            </c:ext>
          </c:extLst>
        </c:ser>
        <c:ser>
          <c:idx val="7"/>
          <c:order val="7"/>
          <c:tx>
            <c:strRef>
              <c:f>'pivot VME'!$AC$6:$AC$7</c:f>
              <c:strCache>
                <c:ptCount val="1"/>
                <c:pt idx="0">
                  <c:v>Lincosamide</c:v>
                </c:pt>
              </c:strCache>
            </c:strRef>
          </c:tx>
          <c:spPr>
            <a:solidFill>
              <a:srgbClr val="FFDD00"/>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VME'!$AC$8:$AC$20</c:f>
              <c:numCache>
                <c:formatCode>[&gt;=0.0001]#,##0.00\ %;[=0]"0 %";"&lt; 0,01 %"</c:formatCode>
                <c:ptCount val="12"/>
                <c:pt idx="0">
                  <c:v>4.0941296161890383E-3</c:v>
                </c:pt>
                <c:pt idx="1">
                  <c:v>3.677360314566773E-3</c:v>
                </c:pt>
                <c:pt idx="2">
                  <c:v>3.3776203812230874E-3</c:v>
                </c:pt>
                <c:pt idx="3">
                  <c:v>2.5280651021237686E-3</c:v>
                </c:pt>
                <c:pt idx="4">
                  <c:v>2.5193434754637554E-3</c:v>
                </c:pt>
                <c:pt idx="5">
                  <c:v>3.232318013234477E-3</c:v>
                </c:pt>
                <c:pt idx="6">
                  <c:v>3.419805262206357E-3</c:v>
                </c:pt>
                <c:pt idx="7">
                  <c:v>5.1481639233803694E-3</c:v>
                </c:pt>
                <c:pt idx="8">
                  <c:v>6.7039182442332175E-3</c:v>
                </c:pt>
                <c:pt idx="9">
                  <c:v>4.9486820375632956E-3</c:v>
                </c:pt>
                <c:pt idx="10">
                  <c:v>5.4211372773089661E-3</c:v>
                </c:pt>
                <c:pt idx="11">
                  <c:v>5.7644945742749533E-3</c:v>
                </c:pt>
              </c:numCache>
            </c:numRef>
          </c:val>
          <c:extLst>
            <c:ext xmlns:c16="http://schemas.microsoft.com/office/drawing/2014/chart" uri="{C3380CC4-5D6E-409C-BE32-E72D297353CC}">
              <c16:uniqueId val="{00000006-219A-4923-8F1D-9956F30F2181}"/>
            </c:ext>
          </c:extLst>
        </c:ser>
        <c:ser>
          <c:idx val="8"/>
          <c:order val="8"/>
          <c:tx>
            <c:strRef>
              <c:f>'pivot VME'!$AD$6:$AD$7</c:f>
              <c:strCache>
                <c:ptCount val="1"/>
                <c:pt idx="0">
                  <c:v>Makrolide</c:v>
                </c:pt>
              </c:strCache>
            </c:strRef>
          </c:tx>
          <c:spPr>
            <a:solidFill>
              <a:srgbClr val="FFF5B2"/>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VME'!$AD$8:$AD$20</c:f>
              <c:numCache>
                <c:formatCode>[&gt;=0.0001]#,##0.00\ %;[=0]"0 %";"&lt; 0,01 %"</c:formatCode>
                <c:ptCount val="12"/>
                <c:pt idx="0">
                  <c:v>2.9054528958109813E-2</c:v>
                </c:pt>
                <c:pt idx="1">
                  <c:v>2.6869905650247491E-2</c:v>
                </c:pt>
                <c:pt idx="2">
                  <c:v>2.348814514926939E-2</c:v>
                </c:pt>
                <c:pt idx="3">
                  <c:v>3.6498684779916149E-2</c:v>
                </c:pt>
                <c:pt idx="4">
                  <c:v>3.559567088040156E-2</c:v>
                </c:pt>
                <c:pt idx="5">
                  <c:v>3.8523757333395837E-2</c:v>
                </c:pt>
                <c:pt idx="6">
                  <c:v>3.9013648976188926E-2</c:v>
                </c:pt>
                <c:pt idx="7">
                  <c:v>3.6594890362199872E-2</c:v>
                </c:pt>
                <c:pt idx="8">
                  <c:v>3.8412300941635169E-2</c:v>
                </c:pt>
                <c:pt idx="9">
                  <c:v>3.7549413470249385E-2</c:v>
                </c:pt>
                <c:pt idx="10">
                  <c:v>3.8028777399134885E-2</c:v>
                </c:pt>
                <c:pt idx="11">
                  <c:v>3.590154962443029E-2</c:v>
                </c:pt>
              </c:numCache>
            </c:numRef>
          </c:val>
          <c:extLst>
            <c:ext xmlns:c16="http://schemas.microsoft.com/office/drawing/2014/chart" uri="{C3380CC4-5D6E-409C-BE32-E72D297353CC}">
              <c16:uniqueId val="{00000007-219A-4923-8F1D-9956F30F2181}"/>
            </c:ext>
          </c:extLst>
        </c:ser>
        <c:ser>
          <c:idx val="9"/>
          <c:order val="9"/>
          <c:tx>
            <c:strRef>
              <c:f>'pivot VME'!$AE$6:$AE$7</c:f>
              <c:strCache>
                <c:ptCount val="1"/>
                <c:pt idx="0">
                  <c:v>Penicilline</c:v>
                </c:pt>
              </c:strCache>
            </c:strRef>
          </c:tx>
          <c:spPr>
            <a:solidFill>
              <a:srgbClr val="F39200"/>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VME'!$AE$8:$AE$20</c:f>
              <c:numCache>
                <c:formatCode>[&gt;=0.0001]#,##0.00\ %;[=0]"0 %";"&lt; 0,01 %"</c:formatCode>
                <c:ptCount val="12"/>
                <c:pt idx="0">
                  <c:v>0.54113793634599117</c:v>
                </c:pt>
                <c:pt idx="1">
                  <c:v>0.55363074877463792</c:v>
                </c:pt>
                <c:pt idx="2">
                  <c:v>0.56170336684851896</c:v>
                </c:pt>
                <c:pt idx="3">
                  <c:v>0.59715017387870339</c:v>
                </c:pt>
                <c:pt idx="4">
                  <c:v>0.60583650509887077</c:v>
                </c:pt>
                <c:pt idx="5">
                  <c:v>0.6286564226026341</c:v>
                </c:pt>
                <c:pt idx="6">
                  <c:v>0.64580535995378252</c:v>
                </c:pt>
                <c:pt idx="7">
                  <c:v>0.64697421367002383</c:v>
                </c:pt>
                <c:pt idx="8">
                  <c:v>0.65817862308699582</c:v>
                </c:pt>
                <c:pt idx="9">
                  <c:v>0.66616008921328529</c:v>
                </c:pt>
                <c:pt idx="10">
                  <c:v>0.65478916286010824</c:v>
                </c:pt>
                <c:pt idx="11">
                  <c:v>0.65490336645185632</c:v>
                </c:pt>
              </c:numCache>
            </c:numRef>
          </c:val>
          <c:extLst>
            <c:ext xmlns:c16="http://schemas.microsoft.com/office/drawing/2014/chart" uri="{C3380CC4-5D6E-409C-BE32-E72D297353CC}">
              <c16:uniqueId val="{00000008-219A-4923-8F1D-9956F30F2181}"/>
            </c:ext>
          </c:extLst>
        </c:ser>
        <c:ser>
          <c:idx val="10"/>
          <c:order val="10"/>
          <c:tx>
            <c:strRef>
              <c:f>'pivot VME'!$AF$6:$AF$7</c:f>
              <c:strCache>
                <c:ptCount val="1"/>
                <c:pt idx="0">
                  <c:v>Pleuromutiline</c:v>
                </c:pt>
              </c:strCache>
            </c:strRef>
          </c:tx>
          <c:spPr>
            <a:solidFill>
              <a:srgbClr val="FBDEB2"/>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VME'!$AF$8:$AF$20</c:f>
              <c:numCache>
                <c:formatCode>[&gt;=0.0001]#,##0.00\ %;[=0]"0 %";"&lt; 0,01 %"</c:formatCode>
                <c:ptCount val="12"/>
                <c:pt idx="0">
                  <c:v>4.4424028183268774E-3</c:v>
                </c:pt>
                <c:pt idx="1">
                  <c:v>6.7094790903728593E-3</c:v>
                </c:pt>
                <c:pt idx="2">
                  <c:v>7.7152072778010894E-3</c:v>
                </c:pt>
                <c:pt idx="3">
                  <c:v>8.0670194487678544E-3</c:v>
                </c:pt>
                <c:pt idx="4">
                  <c:v>6.3123695871492927E-3</c:v>
                </c:pt>
                <c:pt idx="5">
                  <c:v>7.4534639564880784E-3</c:v>
                </c:pt>
                <c:pt idx="6">
                  <c:v>7.9075075739786487E-3</c:v>
                </c:pt>
                <c:pt idx="7">
                  <c:v>5.9208916749450618E-3</c:v>
                </c:pt>
                <c:pt idx="8">
                  <c:v>8.1145723831751015E-3</c:v>
                </c:pt>
                <c:pt idx="9">
                  <c:v>7.7923471350745633E-3</c:v>
                </c:pt>
                <c:pt idx="10">
                  <c:v>1.2145318899639419E-2</c:v>
                </c:pt>
                <c:pt idx="11">
                  <c:v>9.2502215709530933E-3</c:v>
                </c:pt>
              </c:numCache>
            </c:numRef>
          </c:val>
          <c:extLst>
            <c:ext xmlns:c16="http://schemas.microsoft.com/office/drawing/2014/chart" uri="{C3380CC4-5D6E-409C-BE32-E72D297353CC}">
              <c16:uniqueId val="{00000009-219A-4923-8F1D-9956F30F2181}"/>
            </c:ext>
          </c:extLst>
        </c:ser>
        <c:ser>
          <c:idx val="11"/>
          <c:order val="11"/>
          <c:tx>
            <c:strRef>
              <c:f>'pivot VME'!$AG$6:$AG$7</c:f>
              <c:strCache>
                <c:ptCount val="1"/>
                <c:pt idx="0">
                  <c:v>Polypeptid-AB</c:v>
                </c:pt>
              </c:strCache>
            </c:strRef>
          </c:tx>
          <c:spPr>
            <a:solidFill>
              <a:srgbClr val="E40038"/>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VME'!$AG$8:$AG$20</c:f>
              <c:numCache>
                <c:formatCode>[&gt;=0.0001]#,##0.00\ %;[=0]"0 %";"&lt; 0,01 %"</c:formatCode>
                <c:ptCount val="12"/>
                <c:pt idx="0">
                  <c:v>7.0190726402467041E-2</c:v>
                </c:pt>
                <c:pt idx="1">
                  <c:v>7.1371099641134791E-2</c:v>
                </c:pt>
                <c:pt idx="2">
                  <c:v>6.5532507824050887E-2</c:v>
                </c:pt>
                <c:pt idx="3">
                  <c:v>6.199604858728134E-2</c:v>
                </c:pt>
                <c:pt idx="4">
                  <c:v>5.6589932260005658E-2</c:v>
                </c:pt>
                <c:pt idx="5">
                  <c:v>5.4574044987853031E-2</c:v>
                </c:pt>
                <c:pt idx="6">
                  <c:v>5.1925173791999943E-2</c:v>
                </c:pt>
                <c:pt idx="7">
                  <c:v>5.0128353870253245E-2</c:v>
                </c:pt>
                <c:pt idx="8">
                  <c:v>5.1924126971403584E-2</c:v>
                </c:pt>
                <c:pt idx="9">
                  <c:v>4.6675137322318566E-2</c:v>
                </c:pt>
                <c:pt idx="10">
                  <c:v>4.5734755693799214E-2</c:v>
                </c:pt>
                <c:pt idx="11">
                  <c:v>3.7403370381442765E-2</c:v>
                </c:pt>
              </c:numCache>
            </c:numRef>
          </c:val>
          <c:extLst>
            <c:ext xmlns:c16="http://schemas.microsoft.com/office/drawing/2014/chart" uri="{C3380CC4-5D6E-409C-BE32-E72D297353CC}">
              <c16:uniqueId val="{0000000A-219A-4923-8F1D-9956F30F2181}"/>
            </c:ext>
          </c:extLst>
        </c:ser>
        <c:ser>
          <c:idx val="12"/>
          <c:order val="12"/>
          <c:tx>
            <c:strRef>
              <c:f>'pivot VME'!$AH$6:$AH$7</c:f>
              <c:strCache>
                <c:ptCount val="1"/>
                <c:pt idx="0">
                  <c:v>Sulfonamide</c:v>
                </c:pt>
              </c:strCache>
            </c:strRef>
          </c:tx>
          <c:spPr>
            <a:solidFill>
              <a:srgbClr val="EF6688"/>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VME'!$AH$8:$AH$20</c:f>
              <c:numCache>
                <c:formatCode>[&gt;=0.0001]#,##0.00\ %;[=0]"0 %";"&lt; 0,01 %"</c:formatCode>
                <c:ptCount val="12"/>
                <c:pt idx="0">
                  <c:v>5.3650872854090065E-2</c:v>
                </c:pt>
                <c:pt idx="1">
                  <c:v>3.7550686507113018E-2</c:v>
                </c:pt>
                <c:pt idx="2">
                  <c:v>3.8245887469875547E-2</c:v>
                </c:pt>
                <c:pt idx="3">
                  <c:v>2.9112766783221951E-2</c:v>
                </c:pt>
                <c:pt idx="4">
                  <c:v>2.3155252774447913E-2</c:v>
                </c:pt>
                <c:pt idx="5">
                  <c:v>2.9925508271831523E-2</c:v>
                </c:pt>
                <c:pt idx="6">
                  <c:v>2.1792855049138599E-2</c:v>
                </c:pt>
                <c:pt idx="7">
                  <c:v>2.1219938474977402E-2</c:v>
                </c:pt>
                <c:pt idx="8">
                  <c:v>2.4709985746817938E-2</c:v>
                </c:pt>
                <c:pt idx="9">
                  <c:v>2.9874289873522589E-2</c:v>
                </c:pt>
                <c:pt idx="10">
                  <c:v>2.6879020175525226E-2</c:v>
                </c:pt>
                <c:pt idx="11">
                  <c:v>2.9689654613492749E-2</c:v>
                </c:pt>
              </c:numCache>
            </c:numRef>
          </c:val>
          <c:extLst>
            <c:ext xmlns:c16="http://schemas.microsoft.com/office/drawing/2014/chart" uri="{C3380CC4-5D6E-409C-BE32-E72D297353CC}">
              <c16:uniqueId val="{0000000B-219A-4923-8F1D-9956F30F2181}"/>
            </c:ext>
          </c:extLst>
        </c:ser>
        <c:ser>
          <c:idx val="13"/>
          <c:order val="13"/>
          <c:tx>
            <c:strRef>
              <c:f>'pivot VME'!$AI$6:$AI$7</c:f>
              <c:strCache>
                <c:ptCount val="1"/>
                <c:pt idx="0">
                  <c:v>Tetrazykline</c:v>
                </c:pt>
              </c:strCache>
            </c:strRef>
          </c:tx>
          <c:spPr>
            <a:solidFill>
              <a:srgbClr val="AFCA00"/>
            </a:solidFill>
            <a:ln>
              <a:noFill/>
            </a:ln>
            <a:effectLst/>
          </c:spPr>
          <c:invertIfNegative val="0"/>
          <c:cat>
            <c:strRef>
              <c:f>'pivot VME'!$U$8:$U$20</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VME'!$AI$8:$AI$20</c:f>
              <c:numCache>
                <c:formatCode>[&gt;=0.0001]#,##0.00\ %;[=0]"0 %";"&lt; 0,01 %"</c:formatCode>
                <c:ptCount val="12"/>
                <c:pt idx="0">
                  <c:v>0.26464295858426901</c:v>
                </c:pt>
                <c:pt idx="1">
                  <c:v>0.26944482097167971</c:v>
                </c:pt>
                <c:pt idx="2">
                  <c:v>0.26980746410075956</c:v>
                </c:pt>
                <c:pt idx="3">
                  <c:v>0.23568269207890474</c:v>
                </c:pt>
                <c:pt idx="4">
                  <c:v>0.23853148029074736</c:v>
                </c:pt>
                <c:pt idx="5">
                  <c:v>0.20596980081543192</c:v>
                </c:pt>
                <c:pt idx="6">
                  <c:v>0.20020422530238213</c:v>
                </c:pt>
                <c:pt idx="7">
                  <c:v>0.19780680862807976</c:v>
                </c:pt>
                <c:pt idx="8">
                  <c:v>0.17693543059689223</c:v>
                </c:pt>
                <c:pt idx="9">
                  <c:v>0.16149978544085908</c:v>
                </c:pt>
                <c:pt idx="10">
                  <c:v>0.16224474263693653</c:v>
                </c:pt>
                <c:pt idx="11">
                  <c:v>0.16077457422692074</c:v>
                </c:pt>
              </c:numCache>
            </c:numRef>
          </c:val>
          <c:extLst>
            <c:ext xmlns:c16="http://schemas.microsoft.com/office/drawing/2014/chart" uri="{C3380CC4-5D6E-409C-BE32-E72D297353CC}">
              <c16:uniqueId val="{0000000C-219A-4923-8F1D-9956F30F2181}"/>
            </c:ext>
          </c:extLst>
        </c:ser>
        <c:dLbls>
          <c:showLegendKey val="0"/>
          <c:showVal val="0"/>
          <c:showCatName val="0"/>
          <c:showSerName val="0"/>
          <c:showPercent val="0"/>
          <c:showBubbleSize val="0"/>
        </c:dLbls>
        <c:gapWidth val="150"/>
        <c:overlap val="100"/>
        <c:axId val="333046911"/>
        <c:axId val="333059807"/>
      </c:barChart>
      <c:catAx>
        <c:axId val="3330469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33059807"/>
        <c:crosses val="autoZero"/>
        <c:auto val="1"/>
        <c:lblAlgn val="ctr"/>
        <c:lblOffset val="100"/>
        <c:noMultiLvlLbl val="0"/>
      </c:catAx>
      <c:valAx>
        <c:axId val="333059807"/>
        <c:scaling>
          <c:orientation val="minMax"/>
        </c:scaling>
        <c:delete val="0"/>
        <c:axPos val="l"/>
        <c:majorGridlines>
          <c:spPr>
            <a:ln w="9525" cap="flat" cmpd="sng" algn="ctr">
              <a:solidFill>
                <a:schemeClr val="tx1">
                  <a:lumMod val="15000"/>
                  <a:lumOff val="85000"/>
                </a:schemeClr>
              </a:solidFill>
              <a:round/>
            </a:ln>
            <a:effectLst/>
          </c:spPr>
        </c:majorGridlines>
        <c:numFmt formatCode="[&gt;=0.0001]#,##0.00\ %;[=0]&quot;0 %&quot;;&quot;&lt; 0,01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330469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bTH Entwicklung!PT bTHE</c:name>
    <c:fmtId val="34"/>
  </c:pivotSource>
  <c:chart>
    <c:autoTitleDeleted val="0"/>
    <c:pivotFmts>
      <c:pivotFmt>
        <c:idx val="0"/>
        <c:spPr>
          <a:solidFill>
            <a:schemeClr val="accent1"/>
          </a:solidFill>
          <a:ln>
            <a:noFill/>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rgbClr val="FFF5B2"/>
            </a:solidFill>
            <a:round/>
          </a:ln>
          <a:effectLst/>
        </c:spPr>
        <c:marker>
          <c:symbol val="circle"/>
          <c:size val="7"/>
          <c:spPr>
            <a:solidFill>
              <a:srgbClr val="FFF5B2"/>
            </a:solidFill>
            <a:ln w="9525">
              <a:solidFill>
                <a:srgbClr val="FFF5B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rgbClr val="FFDD00"/>
            </a:solidFill>
            <a:round/>
          </a:ln>
          <a:effectLst/>
        </c:spPr>
        <c:marker>
          <c:symbol val="circle"/>
          <c:size val="7"/>
          <c:spPr>
            <a:solidFill>
              <a:srgbClr val="FFDD00"/>
            </a:solidFill>
            <a:ln w="9525">
              <a:solidFill>
                <a:srgbClr val="FFDD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rgbClr val="F39200"/>
            </a:solidFill>
            <a:round/>
          </a:ln>
          <a:effectLst/>
        </c:spPr>
        <c:marker>
          <c:symbol val="circle"/>
          <c:size val="7"/>
          <c:spPr>
            <a:solidFill>
              <a:srgbClr val="F39200"/>
            </a:solidFill>
            <a:ln w="9525">
              <a:solidFill>
                <a:srgbClr val="F392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rgbClr val="E40038"/>
            </a:solidFill>
            <a:round/>
          </a:ln>
          <a:effectLst/>
        </c:spPr>
        <c:marker>
          <c:symbol val="circle"/>
          <c:size val="7"/>
          <c:spPr>
            <a:solidFill>
              <a:srgbClr val="E40038"/>
            </a:solidFill>
            <a:ln w="9525">
              <a:solidFill>
                <a:srgbClr val="E40038"/>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rgbClr val="E40038"/>
            </a:solidFill>
            <a:round/>
          </a:ln>
          <a:effectLst/>
        </c:spPr>
        <c:marker>
          <c:symbol val="circle"/>
          <c:size val="7"/>
          <c:spPr>
            <a:solidFill>
              <a:srgbClr val="E40038"/>
            </a:solidFill>
            <a:ln w="9525">
              <a:solidFill>
                <a:srgbClr val="E40038"/>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rgbClr val="F39200"/>
            </a:solidFill>
            <a:round/>
          </a:ln>
          <a:effectLst/>
        </c:spPr>
        <c:marker>
          <c:symbol val="circle"/>
          <c:size val="7"/>
          <c:spPr>
            <a:solidFill>
              <a:srgbClr val="F39200"/>
            </a:solidFill>
            <a:ln w="9525">
              <a:solidFill>
                <a:srgbClr val="F392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rgbClr val="FFDD00"/>
            </a:solidFill>
            <a:round/>
          </a:ln>
          <a:effectLst/>
        </c:spPr>
        <c:marker>
          <c:symbol val="circle"/>
          <c:size val="7"/>
          <c:spPr>
            <a:solidFill>
              <a:srgbClr val="FFDD00"/>
            </a:solidFill>
            <a:ln w="9525">
              <a:solidFill>
                <a:srgbClr val="FFDD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rgbClr val="FFF5B2"/>
            </a:solidFill>
            <a:round/>
          </a:ln>
          <a:effectLst/>
        </c:spPr>
        <c:marker>
          <c:symbol val="circle"/>
          <c:size val="7"/>
          <c:spPr>
            <a:solidFill>
              <a:srgbClr val="FFF5B2"/>
            </a:solidFill>
            <a:ln w="9525">
              <a:solidFill>
                <a:srgbClr val="FFF5B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rgbClr val="FFDD00"/>
            </a:solidFill>
            <a:round/>
          </a:ln>
          <a:effectLst/>
        </c:spPr>
        <c:marker>
          <c:symbol val="circle"/>
          <c:size val="6"/>
          <c:spPr>
            <a:solidFill>
              <a:srgbClr val="FFDD00"/>
            </a:solidFill>
            <a:ln w="9525">
              <a:solidFill>
                <a:srgbClr val="FFDD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rgbClr val="F39200"/>
            </a:solidFill>
            <a:round/>
          </a:ln>
          <a:effectLst/>
        </c:spPr>
        <c:marker>
          <c:symbol val="circle"/>
          <c:size val="6"/>
          <c:spPr>
            <a:solidFill>
              <a:srgbClr val="F39200"/>
            </a:solidFill>
            <a:ln w="9525">
              <a:solidFill>
                <a:srgbClr val="F392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rgbClr val="E40038"/>
            </a:solidFill>
            <a:round/>
          </a:ln>
          <a:effectLst/>
        </c:spPr>
        <c:marker>
          <c:symbol val="circle"/>
          <c:size val="6"/>
          <c:spPr>
            <a:solidFill>
              <a:srgbClr val="E40038"/>
            </a:solidFill>
            <a:ln w="9525">
              <a:solidFill>
                <a:srgbClr val="E40038"/>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rgbClr val="7030A0"/>
            </a:solidFill>
            <a:round/>
          </a:ln>
          <a:effectLst/>
        </c:spPr>
        <c:marker>
          <c:symbol val="circle"/>
          <c:size val="6"/>
          <c:spPr>
            <a:solidFill>
              <a:srgbClr val="7030A0"/>
            </a:solidFill>
            <a:ln w="9525">
              <a:solidFill>
                <a:srgbClr val="7030A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rgbClr val="7030A0"/>
            </a:solidFill>
            <a:round/>
          </a:ln>
          <a:effectLst/>
        </c:spPr>
        <c:marker>
          <c:symbol val="circle"/>
          <c:size val="6"/>
          <c:spPr>
            <a:solidFill>
              <a:srgbClr val="7030A0"/>
            </a:solidFill>
            <a:ln w="9525">
              <a:solidFill>
                <a:srgbClr val="7030A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rgbClr val="E40038"/>
            </a:solidFill>
            <a:round/>
          </a:ln>
          <a:effectLst/>
        </c:spPr>
        <c:marker>
          <c:symbol val="circle"/>
          <c:size val="6"/>
          <c:spPr>
            <a:solidFill>
              <a:srgbClr val="E40038"/>
            </a:solidFill>
            <a:ln w="9525">
              <a:solidFill>
                <a:srgbClr val="E40038"/>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rgbClr val="F39200"/>
            </a:solidFill>
            <a:round/>
          </a:ln>
          <a:effectLst/>
        </c:spPr>
        <c:marker>
          <c:symbol val="circle"/>
          <c:size val="6"/>
          <c:spPr>
            <a:solidFill>
              <a:srgbClr val="F39200"/>
            </a:solidFill>
            <a:ln w="9525">
              <a:solidFill>
                <a:srgbClr val="F392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rgbClr val="FFDD00"/>
            </a:solidFill>
            <a:round/>
          </a:ln>
          <a:effectLst/>
        </c:spPr>
        <c:marker>
          <c:symbol val="circle"/>
          <c:size val="6"/>
          <c:spPr>
            <a:solidFill>
              <a:srgbClr val="FFDD00"/>
            </a:solidFill>
            <a:ln w="9525">
              <a:solidFill>
                <a:srgbClr val="FFDD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rgbClr val="F39200"/>
            </a:solidFill>
            <a:round/>
          </a:ln>
          <a:effectLst/>
        </c:spPr>
        <c:marker>
          <c:symbol val="circle"/>
          <c:size val="6"/>
          <c:spPr>
            <a:solidFill>
              <a:srgbClr val="F39200"/>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rgbClr val="7030A0"/>
            </a:solidFill>
            <a:round/>
          </a:ln>
          <a:effectLst/>
        </c:spPr>
        <c:marker>
          <c:symbol val="circle"/>
          <c:size val="6"/>
          <c:spPr>
            <a:solidFill>
              <a:srgbClr val="7030A0"/>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rgbClr val="FFDD00"/>
            </a:solidFill>
            <a:round/>
          </a:ln>
          <a:effectLst/>
        </c:spPr>
        <c:marker>
          <c:symbol val="circle"/>
          <c:size val="6"/>
          <c:spPr>
            <a:solidFill>
              <a:srgbClr val="FFDD00"/>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rgbClr val="E40038"/>
            </a:solidFill>
            <a:round/>
          </a:ln>
          <a:effectLst/>
        </c:spPr>
        <c:marker>
          <c:symbol val="circle"/>
          <c:size val="6"/>
          <c:spPr>
            <a:solidFill>
              <a:srgbClr val="E40038"/>
            </a:solidFill>
            <a:ln w="9525">
              <a:no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rgbClr val="FFF5B2"/>
            </a:solidFill>
            <a:round/>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ln w="28575" cap="rnd">
            <a:solidFill>
              <a:srgbClr val="FFDD00"/>
            </a:solidFill>
            <a:round/>
          </a:ln>
          <a:effectLst/>
        </c:spPr>
        <c:marker>
          <c:symbol val="circle"/>
          <c:size val="7"/>
          <c:spPr>
            <a:solidFill>
              <a:srgbClr val="FFDD00"/>
            </a:solidFill>
            <a:ln w="9525">
              <a:solidFill>
                <a:srgbClr val="FFDD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6"/>
        <c:spPr>
          <a:ln w="28575" cap="rnd">
            <a:solidFill>
              <a:srgbClr val="F39200"/>
            </a:solidFill>
            <a:round/>
          </a:ln>
          <a:effectLst/>
        </c:spPr>
        <c:marker>
          <c:symbol val="circle"/>
          <c:size val="7"/>
          <c:spPr>
            <a:solidFill>
              <a:srgbClr val="F39200"/>
            </a:solidFill>
            <a:ln w="9525">
              <a:solidFill>
                <a:srgbClr val="F39200"/>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7"/>
        <c:spPr>
          <a:ln w="28575" cap="rnd">
            <a:solidFill>
              <a:srgbClr val="E40038"/>
            </a:solidFill>
            <a:round/>
          </a:ln>
          <a:effectLst/>
        </c:spPr>
        <c:marker>
          <c:symbol val="circle"/>
          <c:size val="7"/>
          <c:spPr>
            <a:solidFill>
              <a:srgbClr val="E40038"/>
            </a:solidFill>
            <a:ln w="9525">
              <a:solidFill>
                <a:srgbClr val="E40038"/>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8"/>
        <c:spPr>
          <a:ln w="28575" cap="rnd">
            <a:solidFill>
              <a:srgbClr val="FFF5B2"/>
            </a:solidFill>
            <a:round/>
          </a:ln>
          <a:effectLst/>
        </c:spPr>
        <c:marker>
          <c:symbol val="circle"/>
          <c:size val="7"/>
          <c:spPr>
            <a:solidFill>
              <a:srgbClr val="FFF5B2"/>
            </a:solidFill>
            <a:ln w="9525">
              <a:solidFill>
                <a:srgbClr val="FFF5B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536396766101501"/>
          <c:y val="3.2337962962962964E-2"/>
          <c:w val="0.7223578105858921"/>
          <c:h val="0.85037361111111109"/>
        </c:manualLayout>
      </c:layout>
      <c:lineChart>
        <c:grouping val="standard"/>
        <c:varyColors val="0"/>
        <c:ser>
          <c:idx val="0"/>
          <c:order val="0"/>
          <c:tx>
            <c:strRef>
              <c:f>'pivot bTH Entwicklung'!$B$3:$B$4</c:f>
              <c:strCache>
                <c:ptCount val="1"/>
                <c:pt idx="0">
                  <c:v>90 %</c:v>
                </c:pt>
              </c:strCache>
            </c:strRef>
          </c:tx>
          <c:spPr>
            <a:ln w="28575" cap="rnd">
              <a:solidFill>
                <a:srgbClr val="E40038"/>
              </a:solidFill>
              <a:round/>
            </a:ln>
            <a:effectLst/>
          </c:spPr>
          <c:marker>
            <c:symbol val="circle"/>
            <c:size val="7"/>
            <c:spPr>
              <a:solidFill>
                <a:srgbClr val="E40038"/>
              </a:solidFill>
              <a:ln w="9525">
                <a:solidFill>
                  <a:srgbClr val="E40038"/>
                </a:solidFill>
              </a:ln>
              <a:effectLst/>
            </c:spPr>
          </c:marker>
          <c:cat>
            <c:multiLvlStrRef>
              <c:f>'pivot bTH Entwicklung'!$A$5:$A$39</c:f>
              <c:multiLvlStrCache>
                <c:ptCount val="23"/>
                <c:lvl>
                  <c:pt idx="0">
                    <c:v>2</c:v>
                  </c:pt>
                  <c:pt idx="1">
                    <c:v>1</c:v>
                  </c:pt>
                  <c:pt idx="2">
                    <c:v>2</c:v>
                  </c:pt>
                  <c:pt idx="3">
                    <c:v>1</c:v>
                  </c:pt>
                  <c:pt idx="4">
                    <c:v>2</c:v>
                  </c:pt>
                  <c:pt idx="5">
                    <c:v>1</c:v>
                  </c:pt>
                  <c:pt idx="6">
                    <c:v>2</c:v>
                  </c:pt>
                  <c:pt idx="7">
                    <c:v>1</c:v>
                  </c:pt>
                  <c:pt idx="8">
                    <c:v>2</c:v>
                  </c:pt>
                  <c:pt idx="9">
                    <c:v>1</c:v>
                  </c:pt>
                  <c:pt idx="10">
                    <c:v>2</c:v>
                  </c:pt>
                  <c:pt idx="11">
                    <c:v>1</c:v>
                  </c:pt>
                  <c:pt idx="12">
                    <c:v>2</c:v>
                  </c:pt>
                  <c:pt idx="13">
                    <c:v>1</c:v>
                  </c:pt>
                  <c:pt idx="14">
                    <c:v>2</c:v>
                  </c:pt>
                  <c:pt idx="15">
                    <c:v>1</c:v>
                  </c:pt>
                  <c:pt idx="16">
                    <c:v>2</c:v>
                  </c:pt>
                  <c:pt idx="17">
                    <c:v>1</c:v>
                  </c:pt>
                  <c:pt idx="18">
                    <c:v>2</c:v>
                  </c:pt>
                  <c:pt idx="19">
                    <c:v>1</c:v>
                  </c:pt>
                  <c:pt idx="20">
                    <c:v>2</c:v>
                  </c:pt>
                  <c:pt idx="21">
                    <c:v>1</c:v>
                  </c:pt>
                  <c:pt idx="22">
                    <c:v>2</c:v>
                  </c:pt>
                </c:lvl>
                <c:lvl>
                  <c:pt idx="0">
                    <c:v>2014</c:v>
                  </c:pt>
                  <c:pt idx="1">
                    <c:v>2015</c:v>
                  </c:pt>
                  <c:pt idx="3">
                    <c:v>2016</c:v>
                  </c:pt>
                  <c:pt idx="5">
                    <c:v>2017</c:v>
                  </c:pt>
                  <c:pt idx="7">
                    <c:v>2018</c:v>
                  </c:pt>
                  <c:pt idx="9">
                    <c:v>2019</c:v>
                  </c:pt>
                  <c:pt idx="11">
                    <c:v>2020</c:v>
                  </c:pt>
                  <c:pt idx="13">
                    <c:v>2021</c:v>
                  </c:pt>
                  <c:pt idx="15">
                    <c:v>2022</c:v>
                  </c:pt>
                  <c:pt idx="17">
                    <c:v>2023</c:v>
                  </c:pt>
                  <c:pt idx="19">
                    <c:v>2024</c:v>
                  </c:pt>
                  <c:pt idx="21">
                    <c:v>2025</c:v>
                  </c:pt>
                </c:lvl>
              </c:multiLvlStrCache>
            </c:multiLvlStrRef>
          </c:cat>
          <c:val>
            <c:numRef>
              <c:f>'pivot bTH Entwicklung'!$B$5:$B$39</c:f>
              <c:numCache>
                <c:formatCode>[&gt;=0.1]#,##0.0\ \d;[=0]"0 d";"&lt; 0,1 d"</c:formatCode>
                <c:ptCount val="23"/>
                <c:pt idx="0">
                  <c:v>58.960085752301254</c:v>
                </c:pt>
                <c:pt idx="1">
                  <c:v>42.073740088486709</c:v>
                </c:pt>
                <c:pt idx="2">
                  <c:v>30.18733713296977</c:v>
                </c:pt>
                <c:pt idx="3">
                  <c:v>27.229920304516881</c:v>
                </c:pt>
                <c:pt idx="4">
                  <c:v>26.665352452223701</c:v>
                </c:pt>
                <c:pt idx="5">
                  <c:v>25.969169714594297</c:v>
                </c:pt>
                <c:pt idx="6">
                  <c:v>23.528637217808694</c:v>
                </c:pt>
                <c:pt idx="7">
                  <c:v>24.697323326191576</c:v>
                </c:pt>
                <c:pt idx="8">
                  <c:v>23.493819892105769</c:v>
                </c:pt>
                <c:pt idx="9">
                  <c:v>24.60386832630768</c:v>
                </c:pt>
                <c:pt idx="10">
                  <c:v>25.680444561564503</c:v>
                </c:pt>
                <c:pt idx="11">
                  <c:v>26.257244768543789</c:v>
                </c:pt>
                <c:pt idx="12">
                  <c:v>23.972886804657541</c:v>
                </c:pt>
                <c:pt idx="13">
                  <c:v>23.836889783136961</c:v>
                </c:pt>
                <c:pt idx="14">
                  <c:v>20.449122833555581</c:v>
                </c:pt>
                <c:pt idx="15">
                  <c:v>19.549682306552874</c:v>
                </c:pt>
                <c:pt idx="16">
                  <c:v>19.579501260394235</c:v>
                </c:pt>
                <c:pt idx="17">
                  <c:v>19.442534488819188</c:v>
                </c:pt>
                <c:pt idx="18">
                  <c:v>22.871224850631364</c:v>
                </c:pt>
                <c:pt idx="19">
                  <c:v>24.179914288664008</c:v>
                </c:pt>
                <c:pt idx="20">
                  <c:v>25.06474246436677</c:v>
                </c:pt>
                <c:pt idx="21">
                  <c:v>25.72477667639529</c:v>
                </c:pt>
                <c:pt idx="22">
                  <c:v>25.98460451396366</c:v>
                </c:pt>
              </c:numCache>
            </c:numRef>
          </c:val>
          <c:smooth val="0"/>
          <c:extLst>
            <c:ext xmlns:c16="http://schemas.microsoft.com/office/drawing/2014/chart" uri="{C3380CC4-5D6E-409C-BE32-E72D297353CC}">
              <c16:uniqueId val="{00000001-0DDF-4B08-A1F5-A9283F1A0C1C}"/>
            </c:ext>
          </c:extLst>
        </c:ser>
        <c:ser>
          <c:idx val="1"/>
          <c:order val="1"/>
          <c:tx>
            <c:strRef>
              <c:f>'pivot bTH Entwicklung'!$C$3:$C$4</c:f>
              <c:strCache>
                <c:ptCount val="1"/>
                <c:pt idx="0">
                  <c:v>75 %</c:v>
                </c:pt>
              </c:strCache>
            </c:strRef>
          </c:tx>
          <c:spPr>
            <a:ln w="28575" cap="rnd">
              <a:solidFill>
                <a:srgbClr val="F39200"/>
              </a:solidFill>
              <a:round/>
            </a:ln>
            <a:effectLst/>
          </c:spPr>
          <c:marker>
            <c:symbol val="circle"/>
            <c:size val="7"/>
            <c:spPr>
              <a:solidFill>
                <a:srgbClr val="F39200"/>
              </a:solidFill>
              <a:ln w="9525">
                <a:solidFill>
                  <a:srgbClr val="F39200"/>
                </a:solidFill>
              </a:ln>
              <a:effectLst/>
            </c:spPr>
          </c:marker>
          <c:cat>
            <c:multiLvlStrRef>
              <c:f>'pivot bTH Entwicklung'!$A$5:$A$39</c:f>
              <c:multiLvlStrCache>
                <c:ptCount val="23"/>
                <c:lvl>
                  <c:pt idx="0">
                    <c:v>2</c:v>
                  </c:pt>
                  <c:pt idx="1">
                    <c:v>1</c:v>
                  </c:pt>
                  <c:pt idx="2">
                    <c:v>2</c:v>
                  </c:pt>
                  <c:pt idx="3">
                    <c:v>1</c:v>
                  </c:pt>
                  <c:pt idx="4">
                    <c:v>2</c:v>
                  </c:pt>
                  <c:pt idx="5">
                    <c:v>1</c:v>
                  </c:pt>
                  <c:pt idx="6">
                    <c:v>2</c:v>
                  </c:pt>
                  <c:pt idx="7">
                    <c:v>1</c:v>
                  </c:pt>
                  <c:pt idx="8">
                    <c:v>2</c:v>
                  </c:pt>
                  <c:pt idx="9">
                    <c:v>1</c:v>
                  </c:pt>
                  <c:pt idx="10">
                    <c:v>2</c:v>
                  </c:pt>
                  <c:pt idx="11">
                    <c:v>1</c:v>
                  </c:pt>
                  <c:pt idx="12">
                    <c:v>2</c:v>
                  </c:pt>
                  <c:pt idx="13">
                    <c:v>1</c:v>
                  </c:pt>
                  <c:pt idx="14">
                    <c:v>2</c:v>
                  </c:pt>
                  <c:pt idx="15">
                    <c:v>1</c:v>
                  </c:pt>
                  <c:pt idx="16">
                    <c:v>2</c:v>
                  </c:pt>
                  <c:pt idx="17">
                    <c:v>1</c:v>
                  </c:pt>
                  <c:pt idx="18">
                    <c:v>2</c:v>
                  </c:pt>
                  <c:pt idx="19">
                    <c:v>1</c:v>
                  </c:pt>
                  <c:pt idx="20">
                    <c:v>2</c:v>
                  </c:pt>
                  <c:pt idx="21">
                    <c:v>1</c:v>
                  </c:pt>
                  <c:pt idx="22">
                    <c:v>2</c:v>
                  </c:pt>
                </c:lvl>
                <c:lvl>
                  <c:pt idx="0">
                    <c:v>2014</c:v>
                  </c:pt>
                  <c:pt idx="1">
                    <c:v>2015</c:v>
                  </c:pt>
                  <c:pt idx="3">
                    <c:v>2016</c:v>
                  </c:pt>
                  <c:pt idx="5">
                    <c:v>2017</c:v>
                  </c:pt>
                  <c:pt idx="7">
                    <c:v>2018</c:v>
                  </c:pt>
                  <c:pt idx="9">
                    <c:v>2019</c:v>
                  </c:pt>
                  <c:pt idx="11">
                    <c:v>2020</c:v>
                  </c:pt>
                  <c:pt idx="13">
                    <c:v>2021</c:v>
                  </c:pt>
                  <c:pt idx="15">
                    <c:v>2022</c:v>
                  </c:pt>
                  <c:pt idx="17">
                    <c:v>2023</c:v>
                  </c:pt>
                  <c:pt idx="19">
                    <c:v>2024</c:v>
                  </c:pt>
                  <c:pt idx="21">
                    <c:v>2025</c:v>
                  </c:pt>
                </c:lvl>
              </c:multiLvlStrCache>
            </c:multiLvlStrRef>
          </c:cat>
          <c:val>
            <c:numRef>
              <c:f>'pivot bTH Entwicklung'!$C$5:$C$39</c:f>
              <c:numCache>
                <c:formatCode>[&gt;=0.1]#,##0.0\ \d;[=0]"0 d";"&lt; 0,1 d"</c:formatCode>
                <c:ptCount val="23"/>
                <c:pt idx="0">
                  <c:v>30.295300449460516</c:v>
                </c:pt>
                <c:pt idx="1">
                  <c:v>21.823737632409554</c:v>
                </c:pt>
                <c:pt idx="2">
                  <c:v>14.454567598295192</c:v>
                </c:pt>
                <c:pt idx="3">
                  <c:v>12.890133703359263</c:v>
                </c:pt>
                <c:pt idx="4">
                  <c:v>11.446707281094424</c:v>
                </c:pt>
                <c:pt idx="5">
                  <c:v>10.767195754836443</c:v>
                </c:pt>
                <c:pt idx="6">
                  <c:v>9.9009716193386055</c:v>
                </c:pt>
                <c:pt idx="7">
                  <c:v>10.294601552029803</c:v>
                </c:pt>
                <c:pt idx="8">
                  <c:v>9.7069922428040041</c:v>
                </c:pt>
                <c:pt idx="9">
                  <c:v>10.297742096519441</c:v>
                </c:pt>
                <c:pt idx="10">
                  <c:v>10.277543857582842</c:v>
                </c:pt>
                <c:pt idx="11">
                  <c:v>10.635942028985507</c:v>
                </c:pt>
                <c:pt idx="12">
                  <c:v>9.3410999124536183</c:v>
                </c:pt>
                <c:pt idx="13">
                  <c:v>9.052877126053092</c:v>
                </c:pt>
                <c:pt idx="14">
                  <c:v>7.2043992179341689</c:v>
                </c:pt>
                <c:pt idx="15">
                  <c:v>6.957179289308991</c:v>
                </c:pt>
                <c:pt idx="16">
                  <c:v>7.0893404177065804</c:v>
                </c:pt>
                <c:pt idx="17">
                  <c:v>6.6766454271734839</c:v>
                </c:pt>
                <c:pt idx="18">
                  <c:v>8.2388897412925104</c:v>
                </c:pt>
                <c:pt idx="19">
                  <c:v>8.8151480394925681</c:v>
                </c:pt>
                <c:pt idx="20">
                  <c:v>9.4882913725778408</c:v>
                </c:pt>
                <c:pt idx="21">
                  <c:v>9.9783527813677555</c:v>
                </c:pt>
                <c:pt idx="22">
                  <c:v>9.985929931081996</c:v>
                </c:pt>
              </c:numCache>
            </c:numRef>
          </c:val>
          <c:smooth val="0"/>
          <c:extLst>
            <c:ext xmlns:c16="http://schemas.microsoft.com/office/drawing/2014/chart" uri="{C3380CC4-5D6E-409C-BE32-E72D297353CC}">
              <c16:uniqueId val="{00000007-E2B3-40BB-AAFC-EF519237F1BB}"/>
            </c:ext>
          </c:extLst>
        </c:ser>
        <c:ser>
          <c:idx val="2"/>
          <c:order val="2"/>
          <c:tx>
            <c:strRef>
              <c:f>'pivot bTH Entwicklung'!$D$3:$D$4</c:f>
              <c:strCache>
                <c:ptCount val="1"/>
                <c:pt idx="0">
                  <c:v>50 %</c:v>
                </c:pt>
              </c:strCache>
            </c:strRef>
          </c:tx>
          <c:spPr>
            <a:ln w="28575" cap="rnd">
              <a:solidFill>
                <a:srgbClr val="FFDD00"/>
              </a:solidFill>
              <a:round/>
            </a:ln>
            <a:effectLst/>
          </c:spPr>
          <c:marker>
            <c:symbol val="circle"/>
            <c:size val="7"/>
            <c:spPr>
              <a:solidFill>
                <a:srgbClr val="FFDD00"/>
              </a:solidFill>
              <a:ln w="9525">
                <a:solidFill>
                  <a:srgbClr val="FFDD00"/>
                </a:solidFill>
              </a:ln>
              <a:effectLst/>
            </c:spPr>
          </c:marker>
          <c:cat>
            <c:multiLvlStrRef>
              <c:f>'pivot bTH Entwicklung'!$A$5:$A$39</c:f>
              <c:multiLvlStrCache>
                <c:ptCount val="23"/>
                <c:lvl>
                  <c:pt idx="0">
                    <c:v>2</c:v>
                  </c:pt>
                  <c:pt idx="1">
                    <c:v>1</c:v>
                  </c:pt>
                  <c:pt idx="2">
                    <c:v>2</c:v>
                  </c:pt>
                  <c:pt idx="3">
                    <c:v>1</c:v>
                  </c:pt>
                  <c:pt idx="4">
                    <c:v>2</c:v>
                  </c:pt>
                  <c:pt idx="5">
                    <c:v>1</c:v>
                  </c:pt>
                  <c:pt idx="6">
                    <c:v>2</c:v>
                  </c:pt>
                  <c:pt idx="7">
                    <c:v>1</c:v>
                  </c:pt>
                  <c:pt idx="8">
                    <c:v>2</c:v>
                  </c:pt>
                  <c:pt idx="9">
                    <c:v>1</c:v>
                  </c:pt>
                  <c:pt idx="10">
                    <c:v>2</c:v>
                  </c:pt>
                  <c:pt idx="11">
                    <c:v>1</c:v>
                  </c:pt>
                  <c:pt idx="12">
                    <c:v>2</c:v>
                  </c:pt>
                  <c:pt idx="13">
                    <c:v>1</c:v>
                  </c:pt>
                  <c:pt idx="14">
                    <c:v>2</c:v>
                  </c:pt>
                  <c:pt idx="15">
                    <c:v>1</c:v>
                  </c:pt>
                  <c:pt idx="16">
                    <c:v>2</c:v>
                  </c:pt>
                  <c:pt idx="17">
                    <c:v>1</c:v>
                  </c:pt>
                  <c:pt idx="18">
                    <c:v>2</c:v>
                  </c:pt>
                  <c:pt idx="19">
                    <c:v>1</c:v>
                  </c:pt>
                  <c:pt idx="20">
                    <c:v>2</c:v>
                  </c:pt>
                  <c:pt idx="21">
                    <c:v>1</c:v>
                  </c:pt>
                  <c:pt idx="22">
                    <c:v>2</c:v>
                  </c:pt>
                </c:lvl>
                <c:lvl>
                  <c:pt idx="0">
                    <c:v>2014</c:v>
                  </c:pt>
                  <c:pt idx="1">
                    <c:v>2015</c:v>
                  </c:pt>
                  <c:pt idx="3">
                    <c:v>2016</c:v>
                  </c:pt>
                  <c:pt idx="5">
                    <c:v>2017</c:v>
                  </c:pt>
                  <c:pt idx="7">
                    <c:v>2018</c:v>
                  </c:pt>
                  <c:pt idx="9">
                    <c:v>2019</c:v>
                  </c:pt>
                  <c:pt idx="11">
                    <c:v>2020</c:v>
                  </c:pt>
                  <c:pt idx="13">
                    <c:v>2021</c:v>
                  </c:pt>
                  <c:pt idx="15">
                    <c:v>2022</c:v>
                  </c:pt>
                  <c:pt idx="17">
                    <c:v>2023</c:v>
                  </c:pt>
                  <c:pt idx="19">
                    <c:v>2024</c:v>
                  </c:pt>
                  <c:pt idx="21">
                    <c:v>2025</c:v>
                  </c:pt>
                </c:lvl>
              </c:multiLvlStrCache>
            </c:multiLvlStrRef>
          </c:cat>
          <c:val>
            <c:numRef>
              <c:f>'pivot bTH Entwicklung'!$D$5:$D$39</c:f>
              <c:numCache>
                <c:formatCode>[&gt;=0.1]#,##0.0\ \d;[=0]"0 d";"&lt; 0,1 d"</c:formatCode>
                <c:ptCount val="23"/>
                <c:pt idx="0">
                  <c:v>10.100287925812362</c:v>
                </c:pt>
                <c:pt idx="1">
                  <c:v>8.1065503730148052</c:v>
                </c:pt>
                <c:pt idx="2">
                  <c:v>4.842525581663244</c:v>
                </c:pt>
                <c:pt idx="3">
                  <c:v>4.2644712861963781</c:v>
                </c:pt>
                <c:pt idx="4">
                  <c:v>3.5499103910318865</c:v>
                </c:pt>
                <c:pt idx="5">
                  <c:v>3.330760336664234</c:v>
                </c:pt>
                <c:pt idx="6">
                  <c:v>2.9019064124783363</c:v>
                </c:pt>
                <c:pt idx="7">
                  <c:v>3.3209848498086565</c:v>
                </c:pt>
                <c:pt idx="8">
                  <c:v>2.9581329190919132</c:v>
                </c:pt>
                <c:pt idx="9">
                  <c:v>2.921686493757619</c:v>
                </c:pt>
                <c:pt idx="10">
                  <c:v>2.9718960643618177</c:v>
                </c:pt>
                <c:pt idx="11">
                  <c:v>2.9882904846335694</c:v>
                </c:pt>
                <c:pt idx="12">
                  <c:v>2.298242520425557</c:v>
                </c:pt>
                <c:pt idx="13">
                  <c:v>2.1537402688772311</c:v>
                </c:pt>
                <c:pt idx="14">
                  <c:v>1.2443576234188174</c:v>
                </c:pt>
                <c:pt idx="15">
                  <c:v>1.065469269195539</c:v>
                </c:pt>
                <c:pt idx="16">
                  <c:v>1.0997476424491965</c:v>
                </c:pt>
                <c:pt idx="17">
                  <c:v>0.68440432577780985</c:v>
                </c:pt>
                <c:pt idx="18">
                  <c:v>1.3833451801629395</c:v>
                </c:pt>
                <c:pt idx="19">
                  <c:v>1.8459448823895299</c:v>
                </c:pt>
                <c:pt idx="20">
                  <c:v>1.8437551145833682</c:v>
                </c:pt>
                <c:pt idx="21">
                  <c:v>2.2304752045549563</c:v>
                </c:pt>
                <c:pt idx="22">
                  <c:v>2.3338743612864441</c:v>
                </c:pt>
              </c:numCache>
            </c:numRef>
          </c:val>
          <c:smooth val="0"/>
          <c:extLst>
            <c:ext xmlns:c16="http://schemas.microsoft.com/office/drawing/2014/chart" uri="{C3380CC4-5D6E-409C-BE32-E72D297353CC}">
              <c16:uniqueId val="{00000008-E2B3-40BB-AAFC-EF519237F1BB}"/>
            </c:ext>
          </c:extLst>
        </c:ser>
        <c:ser>
          <c:idx val="3"/>
          <c:order val="3"/>
          <c:tx>
            <c:strRef>
              <c:f>'pivot bTH Entwicklung'!$E$3:$E$4</c:f>
              <c:strCache>
                <c:ptCount val="1"/>
                <c:pt idx="0">
                  <c:v>25 %</c:v>
                </c:pt>
              </c:strCache>
            </c:strRef>
          </c:tx>
          <c:spPr>
            <a:ln w="28575" cap="rnd">
              <a:solidFill>
                <a:srgbClr val="FFF5B2"/>
              </a:solidFill>
              <a:round/>
            </a:ln>
            <a:effectLst/>
          </c:spPr>
          <c:marker>
            <c:symbol val="circle"/>
            <c:size val="7"/>
            <c:spPr>
              <a:solidFill>
                <a:srgbClr val="FFF5B2"/>
              </a:solidFill>
              <a:ln w="9525">
                <a:solidFill>
                  <a:srgbClr val="FFF5B2"/>
                </a:solidFill>
              </a:ln>
              <a:effectLst/>
            </c:spPr>
          </c:marker>
          <c:cat>
            <c:multiLvlStrRef>
              <c:f>'pivot bTH Entwicklung'!$A$5:$A$39</c:f>
              <c:multiLvlStrCache>
                <c:ptCount val="23"/>
                <c:lvl>
                  <c:pt idx="0">
                    <c:v>2</c:v>
                  </c:pt>
                  <c:pt idx="1">
                    <c:v>1</c:v>
                  </c:pt>
                  <c:pt idx="2">
                    <c:v>2</c:v>
                  </c:pt>
                  <c:pt idx="3">
                    <c:v>1</c:v>
                  </c:pt>
                  <c:pt idx="4">
                    <c:v>2</c:v>
                  </c:pt>
                  <c:pt idx="5">
                    <c:v>1</c:v>
                  </c:pt>
                  <c:pt idx="6">
                    <c:v>2</c:v>
                  </c:pt>
                  <c:pt idx="7">
                    <c:v>1</c:v>
                  </c:pt>
                  <c:pt idx="8">
                    <c:v>2</c:v>
                  </c:pt>
                  <c:pt idx="9">
                    <c:v>1</c:v>
                  </c:pt>
                  <c:pt idx="10">
                    <c:v>2</c:v>
                  </c:pt>
                  <c:pt idx="11">
                    <c:v>1</c:v>
                  </c:pt>
                  <c:pt idx="12">
                    <c:v>2</c:v>
                  </c:pt>
                  <c:pt idx="13">
                    <c:v>1</c:v>
                  </c:pt>
                  <c:pt idx="14">
                    <c:v>2</c:v>
                  </c:pt>
                  <c:pt idx="15">
                    <c:v>1</c:v>
                  </c:pt>
                  <c:pt idx="16">
                    <c:v>2</c:v>
                  </c:pt>
                  <c:pt idx="17">
                    <c:v>1</c:v>
                  </c:pt>
                  <c:pt idx="18">
                    <c:v>2</c:v>
                  </c:pt>
                  <c:pt idx="19">
                    <c:v>1</c:v>
                  </c:pt>
                  <c:pt idx="20">
                    <c:v>2</c:v>
                  </c:pt>
                  <c:pt idx="21">
                    <c:v>1</c:v>
                  </c:pt>
                  <c:pt idx="22">
                    <c:v>2</c:v>
                  </c:pt>
                </c:lvl>
                <c:lvl>
                  <c:pt idx="0">
                    <c:v>2014</c:v>
                  </c:pt>
                  <c:pt idx="1">
                    <c:v>2015</c:v>
                  </c:pt>
                  <c:pt idx="3">
                    <c:v>2016</c:v>
                  </c:pt>
                  <c:pt idx="5">
                    <c:v>2017</c:v>
                  </c:pt>
                  <c:pt idx="7">
                    <c:v>2018</c:v>
                  </c:pt>
                  <c:pt idx="9">
                    <c:v>2019</c:v>
                  </c:pt>
                  <c:pt idx="11">
                    <c:v>2020</c:v>
                  </c:pt>
                  <c:pt idx="13">
                    <c:v>2021</c:v>
                  </c:pt>
                  <c:pt idx="15">
                    <c:v>2022</c:v>
                  </c:pt>
                  <c:pt idx="17">
                    <c:v>2023</c:v>
                  </c:pt>
                  <c:pt idx="19">
                    <c:v>2024</c:v>
                  </c:pt>
                  <c:pt idx="21">
                    <c:v>2025</c:v>
                  </c:pt>
                </c:lvl>
              </c:multiLvlStrCache>
            </c:multiLvlStrRef>
          </c:cat>
          <c:val>
            <c:numRef>
              <c:f>'pivot bTH Entwicklung'!$E$5:$E$39</c:f>
              <c:numCache>
                <c:formatCode>[&gt;=0.1]#,##0.0\ \d;[=0]"0 d";"&lt; 0,1 d"</c:formatCode>
                <c:ptCount val="23"/>
                <c:pt idx="0">
                  <c:v>2.0611764153848851E-2</c:v>
                </c:pt>
                <c:pt idx="1">
                  <c:v>0.14854824574036754</c:v>
                </c:pt>
                <c:pt idx="2">
                  <c:v>0</c:v>
                </c:pt>
                <c:pt idx="3">
                  <c:v>0</c:v>
                </c:pt>
                <c:pt idx="4">
                  <c:v>0</c:v>
                </c:pt>
                <c:pt idx="5">
                  <c:v>0</c:v>
                </c:pt>
                <c:pt idx="6">
                  <c:v>0</c:v>
                </c:pt>
                <c:pt idx="7">
                  <c:v>5.1342151415281222E-2</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9-E2B3-40BB-AAFC-EF519237F1BB}"/>
            </c:ext>
          </c:extLst>
        </c:ser>
        <c:dLbls>
          <c:showLegendKey val="0"/>
          <c:showVal val="0"/>
          <c:showCatName val="0"/>
          <c:showSerName val="0"/>
          <c:showPercent val="0"/>
          <c:showBubbleSize val="0"/>
        </c:dLbls>
        <c:marker val="1"/>
        <c:smooth val="0"/>
        <c:axId val="1268595983"/>
        <c:axId val="1268577679"/>
      </c:lineChart>
      <c:catAx>
        <c:axId val="1268595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mn-lt"/>
                <a:ea typeface="+mn-ea"/>
                <a:cs typeface="+mn-cs"/>
              </a:defRPr>
            </a:pPr>
            <a:endParaRPr lang="de-DE"/>
          </a:p>
        </c:txPr>
        <c:crossAx val="1268577679"/>
        <c:crosses val="autoZero"/>
        <c:auto val="1"/>
        <c:lblAlgn val="ctr"/>
        <c:lblOffset val="100"/>
        <c:noMultiLvlLbl val="0"/>
      </c:catAx>
      <c:valAx>
        <c:axId val="12685776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Betriebliche Therapieäufigkeit [d]</a:t>
                </a:r>
              </a:p>
            </c:rich>
          </c:tx>
          <c:layout>
            <c:manualLayout>
              <c:xMode val="edge"/>
              <c:yMode val="edge"/>
              <c:x val="1.6503270673502376E-2"/>
              <c:y val="0.2282412037037037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6859598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[20260727_Antibiotika-Verbrauchsmengen_und_Therapiehäufigkeit_2025.xlsx]pivot pTHE!PT pTHE Absolut</c:name>
    <c:fmtId val="3"/>
  </c:pivotSource>
  <c:chart>
    <c:autoTitleDeleted val="1"/>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8"/>
        <c:spPr>
          <a:solidFill>
            <a:srgbClr val="003869"/>
          </a:solidFill>
          <a:ln>
            <a:noFill/>
          </a:ln>
          <a:effectLst/>
        </c:spPr>
        <c:marker>
          <c:symbol val="none"/>
        </c:marker>
        <c:dLbl>
          <c:idx val="0"/>
          <c:delete val="1"/>
          <c:extLst>
            <c:ext xmlns:c15="http://schemas.microsoft.com/office/drawing/2012/chart" uri="{CE6537A1-D6FC-4f65-9D91-7224C49458BB}"/>
          </c:extLst>
        </c:dLbl>
      </c:pivotFmt>
      <c:pivotFmt>
        <c:idx val="29"/>
        <c:spPr>
          <a:solidFill>
            <a:srgbClr val="B2C3D2"/>
          </a:solidFill>
          <a:ln>
            <a:noFill/>
          </a:ln>
          <a:effectLst/>
        </c:spPr>
        <c:marker>
          <c:symbol val="none"/>
        </c:marker>
        <c:dLbl>
          <c:idx val="0"/>
          <c:delete val="1"/>
          <c:extLst>
            <c:ext xmlns:c15="http://schemas.microsoft.com/office/drawing/2012/chart" uri="{CE6537A1-D6FC-4f65-9D91-7224C49458BB}"/>
          </c:extLst>
        </c:dLbl>
      </c:pivotFmt>
      <c:pivotFmt>
        <c:idx val="30"/>
        <c:spPr>
          <a:solidFill>
            <a:srgbClr val="00AEC3"/>
          </a:solidFill>
          <a:ln>
            <a:noFill/>
          </a:ln>
          <a:effectLst/>
        </c:spPr>
        <c:marker>
          <c:symbol val="none"/>
        </c:marker>
        <c:dLbl>
          <c:idx val="0"/>
          <c:delete val="1"/>
          <c:extLst>
            <c:ext xmlns:c15="http://schemas.microsoft.com/office/drawing/2012/chart" uri="{CE6537A1-D6FC-4f65-9D91-7224C49458BB}"/>
          </c:extLst>
        </c:dLbl>
      </c:pivotFmt>
      <c:pivotFmt>
        <c:idx val="31"/>
        <c:spPr>
          <a:solidFill>
            <a:srgbClr val="66CEDB"/>
          </a:solidFill>
          <a:ln>
            <a:noFill/>
          </a:ln>
          <a:effectLst/>
        </c:spPr>
        <c:marker>
          <c:symbol val="none"/>
        </c:marker>
        <c:dLbl>
          <c:idx val="0"/>
          <c:delete val="1"/>
          <c:extLst>
            <c:ext xmlns:c15="http://schemas.microsoft.com/office/drawing/2012/chart" uri="{CE6537A1-D6FC-4f65-9D91-7224C49458BB}"/>
          </c:extLst>
        </c:dLbl>
      </c:pivotFmt>
      <c:pivotFmt>
        <c:idx val="32"/>
        <c:spPr>
          <a:solidFill>
            <a:srgbClr val="84909A"/>
          </a:solidFill>
          <a:ln>
            <a:noFill/>
          </a:ln>
          <a:effectLst/>
        </c:spPr>
        <c:marker>
          <c:symbol val="none"/>
        </c:marker>
        <c:dLbl>
          <c:idx val="0"/>
          <c:delete val="1"/>
          <c:extLst>
            <c:ext xmlns:c15="http://schemas.microsoft.com/office/drawing/2012/chart" uri="{CE6537A1-D6FC-4f65-9D91-7224C49458BB}"/>
          </c:extLst>
        </c:dLbl>
      </c:pivotFmt>
      <c:pivotFmt>
        <c:idx val="33"/>
        <c:spPr>
          <a:solidFill>
            <a:srgbClr val="00A754"/>
          </a:solidFill>
          <a:ln>
            <a:noFill/>
          </a:ln>
          <a:effectLst/>
        </c:spPr>
        <c:marker>
          <c:symbol val="none"/>
        </c:marker>
        <c:dLbl>
          <c:idx val="0"/>
          <c:delete val="1"/>
          <c:extLst>
            <c:ext xmlns:c15="http://schemas.microsoft.com/office/drawing/2012/chart" uri="{CE6537A1-D6FC-4f65-9D91-7224C49458BB}"/>
          </c:extLst>
        </c:dLbl>
      </c:pivotFmt>
      <c:pivotFmt>
        <c:idx val="34"/>
        <c:spPr>
          <a:solidFill>
            <a:srgbClr val="F7B2C3"/>
          </a:solidFill>
          <a:ln>
            <a:noFill/>
          </a:ln>
          <a:effectLst/>
        </c:spPr>
        <c:marker>
          <c:symbol val="none"/>
        </c:marker>
        <c:dLbl>
          <c:idx val="0"/>
          <c:delete val="1"/>
          <c:extLst>
            <c:ext xmlns:c15="http://schemas.microsoft.com/office/drawing/2012/chart" uri="{CE6537A1-D6FC-4f65-9D91-7224C49458BB}"/>
          </c:extLst>
        </c:dLbl>
      </c:pivotFmt>
      <c:pivotFmt>
        <c:idx val="35"/>
        <c:spPr>
          <a:solidFill>
            <a:srgbClr val="FFDD00"/>
          </a:solidFill>
          <a:ln>
            <a:noFill/>
          </a:ln>
          <a:effectLst/>
        </c:spPr>
        <c:marker>
          <c:symbol val="none"/>
        </c:marker>
        <c:dLbl>
          <c:idx val="0"/>
          <c:delete val="1"/>
          <c:extLst>
            <c:ext xmlns:c15="http://schemas.microsoft.com/office/drawing/2012/chart" uri="{CE6537A1-D6FC-4f65-9D91-7224C49458BB}"/>
          </c:extLst>
        </c:dLbl>
      </c:pivotFmt>
      <c:pivotFmt>
        <c:idx val="36"/>
        <c:spPr>
          <a:solidFill>
            <a:srgbClr val="FFF5B2"/>
          </a:solidFill>
          <a:ln>
            <a:noFill/>
          </a:ln>
          <a:effectLst/>
        </c:spPr>
        <c:marker>
          <c:symbol val="none"/>
        </c:marker>
        <c:dLbl>
          <c:idx val="0"/>
          <c:delete val="1"/>
          <c:extLst>
            <c:ext xmlns:c15="http://schemas.microsoft.com/office/drawing/2012/chart" uri="{CE6537A1-D6FC-4f65-9D91-7224C49458BB}"/>
          </c:extLst>
        </c:dLbl>
      </c:pivotFmt>
      <c:pivotFmt>
        <c:idx val="37"/>
        <c:spPr>
          <a:solidFill>
            <a:srgbClr val="F39200"/>
          </a:solidFill>
          <a:ln>
            <a:noFill/>
          </a:ln>
          <a:effectLst/>
        </c:spPr>
        <c:marker>
          <c:symbol val="none"/>
        </c:marker>
        <c:dLbl>
          <c:idx val="0"/>
          <c:delete val="1"/>
          <c:extLst>
            <c:ext xmlns:c15="http://schemas.microsoft.com/office/drawing/2012/chart" uri="{CE6537A1-D6FC-4f65-9D91-7224C49458BB}"/>
          </c:extLst>
        </c:dLbl>
      </c:pivotFmt>
      <c:pivotFmt>
        <c:idx val="38"/>
        <c:spPr>
          <a:solidFill>
            <a:srgbClr val="FBDEB2"/>
          </a:solidFill>
          <a:ln>
            <a:noFill/>
          </a:ln>
          <a:effectLst/>
        </c:spPr>
        <c:marker>
          <c:symbol val="none"/>
        </c:marker>
        <c:dLbl>
          <c:idx val="0"/>
          <c:delete val="1"/>
          <c:extLst>
            <c:ext xmlns:c15="http://schemas.microsoft.com/office/drawing/2012/chart" uri="{CE6537A1-D6FC-4f65-9D91-7224C49458BB}"/>
          </c:extLst>
        </c:dLbl>
      </c:pivotFmt>
      <c:pivotFmt>
        <c:idx val="39"/>
        <c:spPr>
          <a:solidFill>
            <a:srgbClr val="E40038"/>
          </a:solidFill>
          <a:ln>
            <a:noFill/>
          </a:ln>
          <a:effectLst/>
        </c:spPr>
        <c:marker>
          <c:symbol val="none"/>
        </c:marker>
        <c:dLbl>
          <c:idx val="0"/>
          <c:delete val="1"/>
          <c:extLst>
            <c:ext xmlns:c15="http://schemas.microsoft.com/office/drawing/2012/chart" uri="{CE6537A1-D6FC-4f65-9D91-7224C49458BB}"/>
          </c:extLst>
        </c:dLbl>
      </c:pivotFmt>
      <c:pivotFmt>
        <c:idx val="40"/>
        <c:spPr>
          <a:solidFill>
            <a:srgbClr val="EF6688"/>
          </a:solidFill>
          <a:ln>
            <a:noFill/>
          </a:ln>
          <a:effectLst/>
        </c:spPr>
        <c:marker>
          <c:symbol val="none"/>
        </c:marker>
        <c:dLbl>
          <c:idx val="0"/>
          <c:delete val="1"/>
          <c:extLst>
            <c:ext xmlns:c15="http://schemas.microsoft.com/office/drawing/2012/chart" uri="{CE6537A1-D6FC-4f65-9D91-7224C49458BB}"/>
          </c:extLst>
        </c:dLbl>
      </c:pivotFmt>
      <c:pivotFmt>
        <c:idx val="41"/>
        <c:spPr>
          <a:solidFill>
            <a:srgbClr val="AFCA00"/>
          </a:solidFill>
          <a:ln>
            <a:noFill/>
          </a:ln>
          <a:effectLst/>
        </c:spPr>
        <c:marker>
          <c:symbol val="none"/>
        </c:marker>
        <c:dLbl>
          <c:idx val="0"/>
          <c:delete val="1"/>
          <c:extLst>
            <c:ext xmlns:c15="http://schemas.microsoft.com/office/drawing/2012/chart" uri="{CE6537A1-D6FC-4f65-9D91-7224C49458BB}"/>
          </c:extLst>
        </c:dLbl>
      </c:pivotFmt>
      <c:pivotFmt>
        <c:idx val="42"/>
        <c:spPr>
          <a:solidFill>
            <a:srgbClr val="003869"/>
          </a:solidFill>
          <a:ln>
            <a:noFill/>
          </a:ln>
          <a:effectLst/>
        </c:spPr>
        <c:marker>
          <c:symbol val="none"/>
        </c:marker>
        <c:dLbl>
          <c:idx val="0"/>
          <c:delete val="1"/>
          <c:extLst>
            <c:ext xmlns:c15="http://schemas.microsoft.com/office/drawing/2012/chart" uri="{CE6537A1-D6FC-4f65-9D91-7224C49458BB}"/>
          </c:extLst>
        </c:dLbl>
      </c:pivotFmt>
      <c:pivotFmt>
        <c:idx val="43"/>
        <c:spPr>
          <a:solidFill>
            <a:srgbClr val="B2C3D2"/>
          </a:solidFill>
          <a:ln>
            <a:noFill/>
          </a:ln>
          <a:effectLst/>
        </c:spPr>
        <c:marker>
          <c:symbol val="none"/>
        </c:marker>
        <c:dLbl>
          <c:idx val="0"/>
          <c:delete val="1"/>
          <c:extLst>
            <c:ext xmlns:c15="http://schemas.microsoft.com/office/drawing/2012/chart" uri="{CE6537A1-D6FC-4f65-9D91-7224C49458BB}"/>
          </c:extLst>
        </c:dLbl>
      </c:pivotFmt>
      <c:pivotFmt>
        <c:idx val="44"/>
        <c:spPr>
          <a:solidFill>
            <a:srgbClr val="00AEC3"/>
          </a:solidFill>
          <a:ln>
            <a:noFill/>
          </a:ln>
          <a:effectLst/>
        </c:spPr>
        <c:marker>
          <c:symbol val="none"/>
        </c:marker>
        <c:dLbl>
          <c:idx val="0"/>
          <c:delete val="1"/>
          <c:extLst>
            <c:ext xmlns:c15="http://schemas.microsoft.com/office/drawing/2012/chart" uri="{CE6537A1-D6FC-4f65-9D91-7224C49458BB}"/>
          </c:extLst>
        </c:dLbl>
      </c:pivotFmt>
      <c:pivotFmt>
        <c:idx val="45"/>
        <c:spPr>
          <a:solidFill>
            <a:srgbClr val="66CEDB"/>
          </a:solidFill>
          <a:ln>
            <a:noFill/>
          </a:ln>
          <a:effectLst/>
        </c:spPr>
        <c:marker>
          <c:symbol val="none"/>
        </c:marker>
        <c:dLbl>
          <c:idx val="0"/>
          <c:delete val="1"/>
          <c:extLst>
            <c:ext xmlns:c15="http://schemas.microsoft.com/office/drawing/2012/chart" uri="{CE6537A1-D6FC-4f65-9D91-7224C49458BB}"/>
          </c:extLst>
        </c:dLbl>
      </c:pivotFmt>
      <c:pivotFmt>
        <c:idx val="46"/>
        <c:spPr>
          <a:solidFill>
            <a:srgbClr val="84909A"/>
          </a:solidFill>
          <a:ln>
            <a:noFill/>
          </a:ln>
          <a:effectLst/>
        </c:spPr>
        <c:marker>
          <c:symbol val="none"/>
        </c:marker>
        <c:dLbl>
          <c:idx val="0"/>
          <c:delete val="1"/>
          <c:extLst>
            <c:ext xmlns:c15="http://schemas.microsoft.com/office/drawing/2012/chart" uri="{CE6537A1-D6FC-4f65-9D91-7224C49458BB}"/>
          </c:extLst>
        </c:dLbl>
      </c:pivotFmt>
      <c:pivotFmt>
        <c:idx val="47"/>
        <c:spPr>
          <a:solidFill>
            <a:srgbClr val="00A754"/>
          </a:solidFill>
          <a:ln>
            <a:noFill/>
          </a:ln>
          <a:effectLst/>
        </c:spPr>
        <c:marker>
          <c:symbol val="none"/>
        </c:marker>
        <c:dLbl>
          <c:idx val="0"/>
          <c:delete val="1"/>
          <c:extLst>
            <c:ext xmlns:c15="http://schemas.microsoft.com/office/drawing/2012/chart" uri="{CE6537A1-D6FC-4f65-9D91-7224C49458BB}"/>
          </c:extLst>
        </c:dLbl>
      </c:pivotFmt>
      <c:pivotFmt>
        <c:idx val="48"/>
        <c:spPr>
          <a:solidFill>
            <a:srgbClr val="F7B2C3"/>
          </a:solidFill>
          <a:ln>
            <a:noFill/>
          </a:ln>
          <a:effectLst/>
        </c:spPr>
        <c:marker>
          <c:symbol val="none"/>
        </c:marker>
        <c:dLbl>
          <c:idx val="0"/>
          <c:delete val="1"/>
          <c:extLst>
            <c:ext xmlns:c15="http://schemas.microsoft.com/office/drawing/2012/chart" uri="{CE6537A1-D6FC-4f65-9D91-7224C49458BB}"/>
          </c:extLst>
        </c:dLbl>
      </c:pivotFmt>
      <c:pivotFmt>
        <c:idx val="49"/>
        <c:spPr>
          <a:solidFill>
            <a:srgbClr val="FFDD00"/>
          </a:solidFill>
          <a:ln>
            <a:noFill/>
          </a:ln>
          <a:effectLst/>
        </c:spPr>
        <c:marker>
          <c:symbol val="none"/>
        </c:marker>
        <c:dLbl>
          <c:idx val="0"/>
          <c:delete val="1"/>
          <c:extLst>
            <c:ext xmlns:c15="http://schemas.microsoft.com/office/drawing/2012/chart" uri="{CE6537A1-D6FC-4f65-9D91-7224C49458BB}"/>
          </c:extLst>
        </c:dLbl>
      </c:pivotFmt>
      <c:pivotFmt>
        <c:idx val="50"/>
        <c:spPr>
          <a:solidFill>
            <a:srgbClr val="FFF5B2"/>
          </a:solidFill>
          <a:ln>
            <a:noFill/>
          </a:ln>
          <a:effectLst/>
        </c:spPr>
        <c:marker>
          <c:symbol val="none"/>
        </c:marker>
        <c:dLbl>
          <c:idx val="0"/>
          <c:delete val="1"/>
          <c:extLst>
            <c:ext xmlns:c15="http://schemas.microsoft.com/office/drawing/2012/chart" uri="{CE6537A1-D6FC-4f65-9D91-7224C49458BB}"/>
          </c:extLst>
        </c:dLbl>
      </c:pivotFmt>
      <c:pivotFmt>
        <c:idx val="51"/>
        <c:spPr>
          <a:solidFill>
            <a:srgbClr val="F39200"/>
          </a:solidFill>
          <a:ln>
            <a:noFill/>
          </a:ln>
          <a:effectLst/>
        </c:spPr>
        <c:marker>
          <c:symbol val="none"/>
        </c:marker>
        <c:dLbl>
          <c:idx val="0"/>
          <c:delete val="1"/>
          <c:extLst>
            <c:ext xmlns:c15="http://schemas.microsoft.com/office/drawing/2012/chart" uri="{CE6537A1-D6FC-4f65-9D91-7224C49458BB}"/>
          </c:extLst>
        </c:dLbl>
      </c:pivotFmt>
      <c:pivotFmt>
        <c:idx val="52"/>
        <c:spPr>
          <a:solidFill>
            <a:srgbClr val="FBDEB2"/>
          </a:solidFill>
          <a:ln>
            <a:noFill/>
          </a:ln>
          <a:effectLst/>
        </c:spPr>
        <c:marker>
          <c:symbol val="none"/>
        </c:marker>
        <c:dLbl>
          <c:idx val="0"/>
          <c:delete val="1"/>
          <c:extLst>
            <c:ext xmlns:c15="http://schemas.microsoft.com/office/drawing/2012/chart" uri="{CE6537A1-D6FC-4f65-9D91-7224C49458BB}"/>
          </c:extLst>
        </c:dLbl>
      </c:pivotFmt>
      <c:pivotFmt>
        <c:idx val="53"/>
        <c:spPr>
          <a:solidFill>
            <a:srgbClr val="E40038"/>
          </a:solidFill>
          <a:ln>
            <a:noFill/>
          </a:ln>
          <a:effectLst/>
        </c:spPr>
        <c:marker>
          <c:symbol val="none"/>
        </c:marker>
        <c:dLbl>
          <c:idx val="0"/>
          <c:delete val="1"/>
          <c:extLst>
            <c:ext xmlns:c15="http://schemas.microsoft.com/office/drawing/2012/chart" uri="{CE6537A1-D6FC-4f65-9D91-7224C49458BB}"/>
          </c:extLst>
        </c:dLbl>
      </c:pivotFmt>
      <c:pivotFmt>
        <c:idx val="54"/>
        <c:spPr>
          <a:solidFill>
            <a:srgbClr val="EF6688"/>
          </a:solidFill>
          <a:ln>
            <a:noFill/>
          </a:ln>
          <a:effectLst/>
        </c:spPr>
        <c:marker>
          <c:symbol val="none"/>
        </c:marker>
        <c:dLbl>
          <c:idx val="0"/>
          <c:delete val="1"/>
          <c:extLst>
            <c:ext xmlns:c15="http://schemas.microsoft.com/office/drawing/2012/chart" uri="{CE6537A1-D6FC-4f65-9D91-7224C49458BB}"/>
          </c:extLst>
        </c:dLbl>
      </c:pivotFmt>
      <c:pivotFmt>
        <c:idx val="55"/>
        <c:spPr>
          <a:solidFill>
            <a:srgbClr val="AFCA00"/>
          </a:solidFill>
          <a:ln>
            <a:noFill/>
          </a:ln>
          <a:effectLst/>
        </c:spPr>
        <c:marker>
          <c:symbol val="none"/>
        </c:marker>
        <c:dLbl>
          <c:idx val="0"/>
          <c:delete val="1"/>
          <c:extLst>
            <c:ext xmlns:c15="http://schemas.microsoft.com/office/drawing/2012/chart" uri="{CE6537A1-D6FC-4f65-9D91-7224C49458BB}"/>
          </c:extLst>
        </c:dLbl>
      </c:pivotFmt>
      <c:pivotFmt>
        <c:idx val="56"/>
        <c:spPr>
          <a:solidFill>
            <a:srgbClr val="003869"/>
          </a:solidFill>
          <a:ln>
            <a:noFill/>
          </a:ln>
          <a:effectLst/>
        </c:spPr>
        <c:marker>
          <c:symbol val="none"/>
        </c:marker>
        <c:dLbl>
          <c:idx val="0"/>
          <c:delete val="1"/>
          <c:extLst>
            <c:ext xmlns:c15="http://schemas.microsoft.com/office/drawing/2012/chart" uri="{CE6537A1-D6FC-4f65-9D91-7224C49458BB}"/>
          </c:extLst>
        </c:dLbl>
      </c:pivotFmt>
      <c:pivotFmt>
        <c:idx val="57"/>
        <c:spPr>
          <a:solidFill>
            <a:srgbClr val="B2C3D2"/>
          </a:solidFill>
          <a:ln>
            <a:noFill/>
          </a:ln>
          <a:effectLst/>
        </c:spPr>
        <c:marker>
          <c:symbol val="none"/>
        </c:marker>
        <c:dLbl>
          <c:idx val="0"/>
          <c:delete val="1"/>
          <c:extLst>
            <c:ext xmlns:c15="http://schemas.microsoft.com/office/drawing/2012/chart" uri="{CE6537A1-D6FC-4f65-9D91-7224C49458BB}"/>
          </c:extLst>
        </c:dLbl>
      </c:pivotFmt>
      <c:pivotFmt>
        <c:idx val="58"/>
        <c:spPr>
          <a:solidFill>
            <a:srgbClr val="00AEC3"/>
          </a:solidFill>
          <a:ln>
            <a:noFill/>
          </a:ln>
          <a:effectLst/>
        </c:spPr>
        <c:marker>
          <c:symbol val="none"/>
        </c:marker>
        <c:dLbl>
          <c:idx val="0"/>
          <c:delete val="1"/>
          <c:extLst>
            <c:ext xmlns:c15="http://schemas.microsoft.com/office/drawing/2012/chart" uri="{CE6537A1-D6FC-4f65-9D91-7224C49458BB}"/>
          </c:extLst>
        </c:dLbl>
      </c:pivotFmt>
      <c:pivotFmt>
        <c:idx val="59"/>
        <c:spPr>
          <a:solidFill>
            <a:srgbClr val="66CEDB"/>
          </a:solidFill>
          <a:ln>
            <a:noFill/>
          </a:ln>
          <a:effectLst/>
        </c:spPr>
        <c:marker>
          <c:symbol val="none"/>
        </c:marker>
        <c:dLbl>
          <c:idx val="0"/>
          <c:delete val="1"/>
          <c:extLst>
            <c:ext xmlns:c15="http://schemas.microsoft.com/office/drawing/2012/chart" uri="{CE6537A1-D6FC-4f65-9D91-7224C49458BB}"/>
          </c:extLst>
        </c:dLbl>
      </c:pivotFmt>
      <c:pivotFmt>
        <c:idx val="60"/>
        <c:spPr>
          <a:solidFill>
            <a:srgbClr val="84909A"/>
          </a:solidFill>
          <a:ln>
            <a:noFill/>
          </a:ln>
          <a:effectLst/>
        </c:spPr>
        <c:marker>
          <c:symbol val="none"/>
        </c:marker>
        <c:dLbl>
          <c:idx val="0"/>
          <c:delete val="1"/>
          <c:extLst>
            <c:ext xmlns:c15="http://schemas.microsoft.com/office/drawing/2012/chart" uri="{CE6537A1-D6FC-4f65-9D91-7224C49458BB}"/>
          </c:extLst>
        </c:dLbl>
      </c:pivotFmt>
      <c:pivotFmt>
        <c:idx val="61"/>
        <c:spPr>
          <a:solidFill>
            <a:srgbClr val="00A754"/>
          </a:solidFill>
          <a:ln>
            <a:noFill/>
          </a:ln>
          <a:effectLst/>
        </c:spPr>
        <c:marker>
          <c:symbol val="none"/>
        </c:marker>
        <c:dLbl>
          <c:idx val="0"/>
          <c:delete val="1"/>
          <c:extLst>
            <c:ext xmlns:c15="http://schemas.microsoft.com/office/drawing/2012/chart" uri="{CE6537A1-D6FC-4f65-9D91-7224C49458BB}"/>
          </c:extLst>
        </c:dLbl>
      </c:pivotFmt>
      <c:pivotFmt>
        <c:idx val="62"/>
        <c:spPr>
          <a:solidFill>
            <a:srgbClr val="F7B2C3"/>
          </a:solidFill>
          <a:ln>
            <a:noFill/>
          </a:ln>
          <a:effectLst/>
        </c:spPr>
        <c:marker>
          <c:symbol val="none"/>
        </c:marker>
        <c:dLbl>
          <c:idx val="0"/>
          <c:delete val="1"/>
          <c:extLst>
            <c:ext xmlns:c15="http://schemas.microsoft.com/office/drawing/2012/chart" uri="{CE6537A1-D6FC-4f65-9D91-7224C49458BB}"/>
          </c:extLst>
        </c:dLbl>
      </c:pivotFmt>
      <c:pivotFmt>
        <c:idx val="63"/>
        <c:spPr>
          <a:solidFill>
            <a:srgbClr val="FFDD00"/>
          </a:solidFill>
          <a:ln>
            <a:noFill/>
          </a:ln>
          <a:effectLst/>
        </c:spPr>
        <c:marker>
          <c:symbol val="none"/>
        </c:marker>
        <c:dLbl>
          <c:idx val="0"/>
          <c:delete val="1"/>
          <c:extLst>
            <c:ext xmlns:c15="http://schemas.microsoft.com/office/drawing/2012/chart" uri="{CE6537A1-D6FC-4f65-9D91-7224C49458BB}"/>
          </c:extLst>
        </c:dLbl>
      </c:pivotFmt>
      <c:pivotFmt>
        <c:idx val="64"/>
        <c:spPr>
          <a:solidFill>
            <a:srgbClr val="FFF5B2"/>
          </a:solidFill>
          <a:ln>
            <a:noFill/>
          </a:ln>
          <a:effectLst/>
        </c:spPr>
        <c:marker>
          <c:symbol val="none"/>
        </c:marker>
        <c:dLbl>
          <c:idx val="0"/>
          <c:delete val="1"/>
          <c:extLst>
            <c:ext xmlns:c15="http://schemas.microsoft.com/office/drawing/2012/chart" uri="{CE6537A1-D6FC-4f65-9D91-7224C49458BB}"/>
          </c:extLst>
        </c:dLbl>
      </c:pivotFmt>
      <c:pivotFmt>
        <c:idx val="65"/>
        <c:spPr>
          <a:solidFill>
            <a:srgbClr val="F39200"/>
          </a:solidFill>
          <a:ln>
            <a:noFill/>
          </a:ln>
          <a:effectLst/>
        </c:spPr>
        <c:marker>
          <c:symbol val="none"/>
        </c:marker>
        <c:dLbl>
          <c:idx val="0"/>
          <c:delete val="1"/>
          <c:extLst>
            <c:ext xmlns:c15="http://schemas.microsoft.com/office/drawing/2012/chart" uri="{CE6537A1-D6FC-4f65-9D91-7224C49458BB}"/>
          </c:extLst>
        </c:dLbl>
      </c:pivotFmt>
      <c:pivotFmt>
        <c:idx val="66"/>
        <c:spPr>
          <a:solidFill>
            <a:srgbClr val="FBDEB2"/>
          </a:solidFill>
          <a:ln>
            <a:noFill/>
          </a:ln>
          <a:effectLst/>
        </c:spPr>
        <c:marker>
          <c:symbol val="none"/>
        </c:marker>
        <c:dLbl>
          <c:idx val="0"/>
          <c:delete val="1"/>
          <c:extLst>
            <c:ext xmlns:c15="http://schemas.microsoft.com/office/drawing/2012/chart" uri="{CE6537A1-D6FC-4f65-9D91-7224C49458BB}"/>
          </c:extLst>
        </c:dLbl>
      </c:pivotFmt>
      <c:pivotFmt>
        <c:idx val="67"/>
        <c:spPr>
          <a:solidFill>
            <a:srgbClr val="E40038"/>
          </a:solidFill>
          <a:ln>
            <a:noFill/>
          </a:ln>
          <a:effectLst/>
        </c:spPr>
        <c:marker>
          <c:symbol val="none"/>
        </c:marker>
        <c:dLbl>
          <c:idx val="0"/>
          <c:delete val="1"/>
          <c:extLst>
            <c:ext xmlns:c15="http://schemas.microsoft.com/office/drawing/2012/chart" uri="{CE6537A1-D6FC-4f65-9D91-7224C49458BB}"/>
          </c:extLst>
        </c:dLbl>
      </c:pivotFmt>
      <c:pivotFmt>
        <c:idx val="68"/>
        <c:spPr>
          <a:solidFill>
            <a:srgbClr val="EF6688"/>
          </a:solidFill>
          <a:ln>
            <a:noFill/>
          </a:ln>
          <a:effectLst/>
        </c:spPr>
        <c:marker>
          <c:symbol val="none"/>
        </c:marker>
        <c:dLbl>
          <c:idx val="0"/>
          <c:delete val="1"/>
          <c:extLst>
            <c:ext xmlns:c15="http://schemas.microsoft.com/office/drawing/2012/chart" uri="{CE6537A1-D6FC-4f65-9D91-7224C49458BB}"/>
          </c:extLst>
        </c:dLbl>
      </c:pivotFmt>
      <c:pivotFmt>
        <c:idx val="69"/>
        <c:spPr>
          <a:solidFill>
            <a:srgbClr val="AFCA00"/>
          </a:solidFill>
          <a:ln>
            <a:noFill/>
          </a:ln>
          <a:effectLst/>
        </c:spPr>
        <c:marker>
          <c:symbol val="none"/>
        </c:marker>
        <c:dLbl>
          <c:idx val="0"/>
          <c:delete val="1"/>
          <c:extLst>
            <c:ext xmlns:c15="http://schemas.microsoft.com/office/drawing/2012/chart" uri="{CE6537A1-D6FC-4f65-9D91-7224C49458BB}"/>
          </c:extLst>
        </c:dLbl>
      </c:pivotFmt>
      <c:pivotFmt>
        <c:idx val="70"/>
        <c:spPr>
          <a:solidFill>
            <a:srgbClr val="003869"/>
          </a:solidFill>
          <a:ln>
            <a:noFill/>
          </a:ln>
          <a:effectLst/>
        </c:spPr>
        <c:marker>
          <c:symbol val="none"/>
        </c:marker>
        <c:dLbl>
          <c:idx val="0"/>
          <c:delete val="1"/>
          <c:extLst>
            <c:ext xmlns:c15="http://schemas.microsoft.com/office/drawing/2012/chart" uri="{CE6537A1-D6FC-4f65-9D91-7224C49458BB}"/>
          </c:extLst>
        </c:dLbl>
      </c:pivotFmt>
      <c:pivotFmt>
        <c:idx val="71"/>
        <c:spPr>
          <a:solidFill>
            <a:srgbClr val="B2C3D2"/>
          </a:solidFill>
          <a:ln>
            <a:noFill/>
          </a:ln>
          <a:effectLst/>
        </c:spPr>
        <c:marker>
          <c:symbol val="none"/>
        </c:marker>
        <c:dLbl>
          <c:idx val="0"/>
          <c:delete val="1"/>
          <c:extLst>
            <c:ext xmlns:c15="http://schemas.microsoft.com/office/drawing/2012/chart" uri="{CE6537A1-D6FC-4f65-9D91-7224C49458BB}"/>
          </c:extLst>
        </c:dLbl>
      </c:pivotFmt>
      <c:pivotFmt>
        <c:idx val="72"/>
        <c:spPr>
          <a:solidFill>
            <a:srgbClr val="00AEC3"/>
          </a:solidFill>
          <a:ln>
            <a:noFill/>
          </a:ln>
          <a:effectLst/>
        </c:spPr>
        <c:marker>
          <c:symbol val="none"/>
        </c:marker>
        <c:dLbl>
          <c:idx val="0"/>
          <c:delete val="1"/>
          <c:extLst>
            <c:ext xmlns:c15="http://schemas.microsoft.com/office/drawing/2012/chart" uri="{CE6537A1-D6FC-4f65-9D91-7224C49458BB}"/>
          </c:extLst>
        </c:dLbl>
      </c:pivotFmt>
      <c:pivotFmt>
        <c:idx val="73"/>
        <c:spPr>
          <a:solidFill>
            <a:srgbClr val="66CEDB"/>
          </a:solidFill>
          <a:ln>
            <a:noFill/>
          </a:ln>
          <a:effectLst/>
        </c:spPr>
        <c:marker>
          <c:symbol val="none"/>
        </c:marker>
        <c:dLbl>
          <c:idx val="0"/>
          <c:delete val="1"/>
          <c:extLst>
            <c:ext xmlns:c15="http://schemas.microsoft.com/office/drawing/2012/chart" uri="{CE6537A1-D6FC-4f65-9D91-7224C49458BB}"/>
          </c:extLst>
        </c:dLbl>
      </c:pivotFmt>
      <c:pivotFmt>
        <c:idx val="74"/>
        <c:spPr>
          <a:solidFill>
            <a:srgbClr val="84909A"/>
          </a:solidFill>
          <a:ln>
            <a:noFill/>
          </a:ln>
          <a:effectLst/>
        </c:spPr>
        <c:marker>
          <c:symbol val="none"/>
        </c:marker>
        <c:dLbl>
          <c:idx val="0"/>
          <c:delete val="1"/>
          <c:extLst>
            <c:ext xmlns:c15="http://schemas.microsoft.com/office/drawing/2012/chart" uri="{CE6537A1-D6FC-4f65-9D91-7224C49458BB}"/>
          </c:extLst>
        </c:dLbl>
      </c:pivotFmt>
      <c:pivotFmt>
        <c:idx val="75"/>
        <c:spPr>
          <a:solidFill>
            <a:srgbClr val="00A754"/>
          </a:solidFill>
          <a:ln>
            <a:noFill/>
          </a:ln>
          <a:effectLst/>
        </c:spPr>
        <c:marker>
          <c:symbol val="none"/>
        </c:marker>
        <c:dLbl>
          <c:idx val="0"/>
          <c:delete val="1"/>
          <c:extLst>
            <c:ext xmlns:c15="http://schemas.microsoft.com/office/drawing/2012/chart" uri="{CE6537A1-D6FC-4f65-9D91-7224C49458BB}"/>
          </c:extLst>
        </c:dLbl>
      </c:pivotFmt>
      <c:pivotFmt>
        <c:idx val="76"/>
        <c:spPr>
          <a:solidFill>
            <a:srgbClr val="F7B2C3"/>
          </a:solidFill>
          <a:ln>
            <a:noFill/>
          </a:ln>
          <a:effectLst/>
        </c:spPr>
        <c:marker>
          <c:symbol val="none"/>
        </c:marker>
        <c:dLbl>
          <c:idx val="0"/>
          <c:delete val="1"/>
          <c:extLst>
            <c:ext xmlns:c15="http://schemas.microsoft.com/office/drawing/2012/chart" uri="{CE6537A1-D6FC-4f65-9D91-7224C49458BB}"/>
          </c:extLst>
        </c:dLbl>
      </c:pivotFmt>
      <c:pivotFmt>
        <c:idx val="77"/>
        <c:spPr>
          <a:solidFill>
            <a:srgbClr val="FFDD00"/>
          </a:solidFill>
          <a:ln>
            <a:noFill/>
          </a:ln>
          <a:effectLst/>
        </c:spPr>
        <c:marker>
          <c:symbol val="none"/>
        </c:marker>
        <c:dLbl>
          <c:idx val="0"/>
          <c:delete val="1"/>
          <c:extLst>
            <c:ext xmlns:c15="http://schemas.microsoft.com/office/drawing/2012/chart" uri="{CE6537A1-D6FC-4f65-9D91-7224C49458BB}"/>
          </c:extLst>
        </c:dLbl>
      </c:pivotFmt>
      <c:pivotFmt>
        <c:idx val="78"/>
        <c:spPr>
          <a:solidFill>
            <a:srgbClr val="FFF5B2"/>
          </a:solidFill>
          <a:ln>
            <a:noFill/>
          </a:ln>
          <a:effectLst/>
        </c:spPr>
        <c:marker>
          <c:symbol val="none"/>
        </c:marker>
        <c:dLbl>
          <c:idx val="0"/>
          <c:delete val="1"/>
          <c:extLst>
            <c:ext xmlns:c15="http://schemas.microsoft.com/office/drawing/2012/chart" uri="{CE6537A1-D6FC-4f65-9D91-7224C49458BB}"/>
          </c:extLst>
        </c:dLbl>
      </c:pivotFmt>
      <c:pivotFmt>
        <c:idx val="79"/>
        <c:spPr>
          <a:solidFill>
            <a:srgbClr val="F39200"/>
          </a:solidFill>
          <a:ln>
            <a:noFill/>
          </a:ln>
          <a:effectLst/>
        </c:spPr>
        <c:marker>
          <c:symbol val="none"/>
        </c:marker>
        <c:dLbl>
          <c:idx val="0"/>
          <c:delete val="1"/>
          <c:extLst>
            <c:ext xmlns:c15="http://schemas.microsoft.com/office/drawing/2012/chart" uri="{CE6537A1-D6FC-4f65-9D91-7224C49458BB}"/>
          </c:extLst>
        </c:dLbl>
      </c:pivotFmt>
      <c:pivotFmt>
        <c:idx val="80"/>
        <c:spPr>
          <a:solidFill>
            <a:srgbClr val="FBDEB2"/>
          </a:solidFill>
          <a:ln>
            <a:noFill/>
          </a:ln>
          <a:effectLst/>
        </c:spPr>
        <c:marker>
          <c:symbol val="none"/>
        </c:marker>
        <c:dLbl>
          <c:idx val="0"/>
          <c:delete val="1"/>
          <c:extLst>
            <c:ext xmlns:c15="http://schemas.microsoft.com/office/drawing/2012/chart" uri="{CE6537A1-D6FC-4f65-9D91-7224C49458BB}"/>
          </c:extLst>
        </c:dLbl>
      </c:pivotFmt>
      <c:pivotFmt>
        <c:idx val="81"/>
        <c:spPr>
          <a:solidFill>
            <a:srgbClr val="E40038"/>
          </a:solidFill>
          <a:ln>
            <a:noFill/>
          </a:ln>
          <a:effectLst/>
        </c:spPr>
        <c:marker>
          <c:symbol val="none"/>
        </c:marker>
        <c:dLbl>
          <c:idx val="0"/>
          <c:delete val="1"/>
          <c:extLst>
            <c:ext xmlns:c15="http://schemas.microsoft.com/office/drawing/2012/chart" uri="{CE6537A1-D6FC-4f65-9D91-7224C49458BB}"/>
          </c:extLst>
        </c:dLbl>
      </c:pivotFmt>
      <c:pivotFmt>
        <c:idx val="82"/>
        <c:spPr>
          <a:solidFill>
            <a:srgbClr val="EF6688"/>
          </a:solidFill>
          <a:ln>
            <a:noFill/>
          </a:ln>
          <a:effectLst/>
        </c:spPr>
        <c:marker>
          <c:symbol val="none"/>
        </c:marker>
        <c:dLbl>
          <c:idx val="0"/>
          <c:delete val="1"/>
          <c:extLst>
            <c:ext xmlns:c15="http://schemas.microsoft.com/office/drawing/2012/chart" uri="{CE6537A1-D6FC-4f65-9D91-7224C49458BB}"/>
          </c:extLst>
        </c:dLbl>
      </c:pivotFmt>
      <c:pivotFmt>
        <c:idx val="83"/>
        <c:spPr>
          <a:solidFill>
            <a:srgbClr val="AFCA00"/>
          </a:solidFill>
          <a:ln>
            <a:noFill/>
          </a:ln>
          <a:effectLst/>
        </c:spPr>
        <c:marker>
          <c:symbol val="none"/>
        </c:marker>
        <c:dLbl>
          <c:idx val="0"/>
          <c:delete val="1"/>
          <c:extLst>
            <c:ext xmlns:c15="http://schemas.microsoft.com/office/drawing/2012/chart" uri="{CE6537A1-D6FC-4f65-9D91-7224C49458BB}"/>
          </c:extLst>
        </c:dLbl>
      </c:pivotFmt>
      <c:pivotFmt>
        <c:idx val="84"/>
        <c:marker>
          <c:symbol val="none"/>
        </c:marker>
        <c:dLbl>
          <c:idx val="0"/>
          <c:delete val="1"/>
          <c:extLst>
            <c:ext xmlns:c15="http://schemas.microsoft.com/office/drawing/2012/chart" uri="{CE6537A1-D6FC-4f65-9D91-7224C49458BB}"/>
          </c:extLst>
        </c:dLbl>
      </c:pivotFmt>
      <c:pivotFmt>
        <c:idx val="85"/>
        <c:marker>
          <c:symbol val="none"/>
        </c:marker>
        <c:dLbl>
          <c:idx val="0"/>
          <c:delete val="1"/>
          <c:extLst>
            <c:ext xmlns:c15="http://schemas.microsoft.com/office/drawing/2012/chart" uri="{CE6537A1-D6FC-4f65-9D91-7224C49458BB}"/>
          </c:extLst>
        </c:dLbl>
      </c:pivotFmt>
      <c:pivotFmt>
        <c:idx val="86"/>
        <c:marker>
          <c:symbol val="none"/>
        </c:marker>
        <c:dLbl>
          <c:idx val="0"/>
          <c:delete val="1"/>
          <c:extLst>
            <c:ext xmlns:c15="http://schemas.microsoft.com/office/drawing/2012/chart" uri="{CE6537A1-D6FC-4f65-9D91-7224C49458BB}"/>
          </c:extLst>
        </c:dLbl>
      </c:pivotFmt>
      <c:pivotFmt>
        <c:idx val="87"/>
        <c:marker>
          <c:symbol val="none"/>
        </c:marker>
        <c:dLbl>
          <c:idx val="0"/>
          <c:delete val="1"/>
          <c:extLst>
            <c:ext xmlns:c15="http://schemas.microsoft.com/office/drawing/2012/chart" uri="{CE6537A1-D6FC-4f65-9D91-7224C49458BB}"/>
          </c:extLst>
        </c:dLbl>
      </c:pivotFmt>
      <c:pivotFmt>
        <c:idx val="88"/>
        <c:marker>
          <c:symbol val="none"/>
        </c:marker>
        <c:dLbl>
          <c:idx val="0"/>
          <c:delete val="1"/>
          <c:extLst>
            <c:ext xmlns:c15="http://schemas.microsoft.com/office/drawing/2012/chart" uri="{CE6537A1-D6FC-4f65-9D91-7224C49458BB}"/>
          </c:extLst>
        </c:dLbl>
      </c:pivotFmt>
      <c:pivotFmt>
        <c:idx val="89"/>
        <c:marker>
          <c:symbol val="none"/>
        </c:marker>
        <c:dLbl>
          <c:idx val="0"/>
          <c:delete val="1"/>
          <c:extLst>
            <c:ext xmlns:c15="http://schemas.microsoft.com/office/drawing/2012/chart" uri="{CE6537A1-D6FC-4f65-9D91-7224C49458BB}"/>
          </c:extLst>
        </c:dLbl>
      </c:pivotFmt>
      <c:pivotFmt>
        <c:idx val="90"/>
        <c:marker>
          <c:symbol val="none"/>
        </c:marker>
        <c:dLbl>
          <c:idx val="0"/>
          <c:delete val="1"/>
          <c:extLst>
            <c:ext xmlns:c15="http://schemas.microsoft.com/office/drawing/2012/chart" uri="{CE6537A1-D6FC-4f65-9D91-7224C49458BB}"/>
          </c:extLst>
        </c:dLbl>
      </c:pivotFmt>
      <c:pivotFmt>
        <c:idx val="91"/>
        <c:marker>
          <c:symbol val="none"/>
        </c:marker>
        <c:dLbl>
          <c:idx val="0"/>
          <c:delete val="1"/>
          <c:extLst>
            <c:ext xmlns:c15="http://schemas.microsoft.com/office/drawing/2012/chart" uri="{CE6537A1-D6FC-4f65-9D91-7224C49458BB}"/>
          </c:extLst>
        </c:dLbl>
      </c:pivotFmt>
      <c:pivotFmt>
        <c:idx val="92"/>
        <c:marker>
          <c:symbol val="none"/>
        </c:marker>
        <c:dLbl>
          <c:idx val="0"/>
          <c:delete val="1"/>
          <c:extLst>
            <c:ext xmlns:c15="http://schemas.microsoft.com/office/drawing/2012/chart" uri="{CE6537A1-D6FC-4f65-9D91-7224C49458BB}"/>
          </c:extLst>
        </c:dLbl>
      </c:pivotFmt>
      <c:pivotFmt>
        <c:idx val="93"/>
        <c:marker>
          <c:symbol val="none"/>
        </c:marker>
        <c:dLbl>
          <c:idx val="0"/>
          <c:delete val="1"/>
          <c:extLst>
            <c:ext xmlns:c15="http://schemas.microsoft.com/office/drawing/2012/chart" uri="{CE6537A1-D6FC-4f65-9D91-7224C49458BB}"/>
          </c:extLst>
        </c:dLbl>
      </c:pivotFmt>
      <c:pivotFmt>
        <c:idx val="94"/>
        <c:marker>
          <c:symbol val="none"/>
        </c:marker>
        <c:dLbl>
          <c:idx val="0"/>
          <c:delete val="1"/>
          <c:extLst>
            <c:ext xmlns:c15="http://schemas.microsoft.com/office/drawing/2012/chart" uri="{CE6537A1-D6FC-4f65-9D91-7224C49458BB}"/>
          </c:extLst>
        </c:dLbl>
      </c:pivotFmt>
      <c:pivotFmt>
        <c:idx val="95"/>
        <c:marker>
          <c:symbol val="none"/>
        </c:marker>
        <c:dLbl>
          <c:idx val="0"/>
          <c:delete val="1"/>
          <c:extLst>
            <c:ext xmlns:c15="http://schemas.microsoft.com/office/drawing/2012/chart" uri="{CE6537A1-D6FC-4f65-9D91-7224C49458BB}"/>
          </c:extLst>
        </c:dLbl>
      </c:pivotFmt>
      <c:pivotFmt>
        <c:idx val="96"/>
        <c:marker>
          <c:symbol val="none"/>
        </c:marker>
        <c:dLbl>
          <c:idx val="0"/>
          <c:delete val="1"/>
          <c:extLst>
            <c:ext xmlns:c15="http://schemas.microsoft.com/office/drawing/2012/chart" uri="{CE6537A1-D6FC-4f65-9D91-7224C49458BB}"/>
          </c:extLst>
        </c:dLbl>
      </c:pivotFmt>
      <c:pivotFmt>
        <c:idx val="97"/>
        <c:marker>
          <c:symbol val="none"/>
        </c:marker>
        <c:dLbl>
          <c:idx val="0"/>
          <c:delete val="1"/>
          <c:extLst>
            <c:ext xmlns:c15="http://schemas.microsoft.com/office/drawing/2012/chart" uri="{CE6537A1-D6FC-4f65-9D91-7224C49458BB}"/>
          </c:extLst>
        </c:dLbl>
      </c:pivotFmt>
    </c:pivotFmts>
    <c:plotArea>
      <c:layout/>
      <c:barChart>
        <c:barDir val="col"/>
        <c:grouping val="stacked"/>
        <c:varyColors val="0"/>
        <c:ser>
          <c:idx val="0"/>
          <c:order val="0"/>
          <c:tx>
            <c:strRef>
              <c:f>'pivot pTHE'!$B$5:$B$6</c:f>
              <c:strCache>
                <c:ptCount val="1"/>
                <c:pt idx="0">
                  <c:v>Aminoglykoside</c:v>
                </c:pt>
              </c:strCache>
            </c:strRef>
          </c:tx>
          <c:spPr>
            <a:solidFill>
              <a:srgbClr val="003869"/>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pTHE'!$B$7:$B$18</c:f>
              <c:numCache>
                <c:formatCode>General</c:formatCode>
                <c:ptCount val="12"/>
                <c:pt idx="0">
                  <c:v>2.6799202688733281</c:v>
                </c:pt>
                <c:pt idx="1">
                  <c:v>1.5172754517867575</c:v>
                </c:pt>
                <c:pt idx="2">
                  <c:v>1.0060687691671411</c:v>
                </c:pt>
                <c:pt idx="3">
                  <c:v>0.95613565400106859</c:v>
                </c:pt>
                <c:pt idx="4">
                  <c:v>1.0099566326697353</c:v>
                </c:pt>
                <c:pt idx="5">
                  <c:v>1.1189960383563531</c:v>
                </c:pt>
                <c:pt idx="6">
                  <c:v>1.0867047684185911</c:v>
                </c:pt>
                <c:pt idx="7">
                  <c:v>1.0528999182807044</c:v>
                </c:pt>
                <c:pt idx="8">
                  <c:v>1.0055120857370803</c:v>
                </c:pt>
                <c:pt idx="9">
                  <c:v>1.7447987710207531</c:v>
                </c:pt>
                <c:pt idx="10">
                  <c:v>2.300578472280598</c:v>
                </c:pt>
                <c:pt idx="11">
                  <c:v>3.1560861871801444</c:v>
                </c:pt>
              </c:numCache>
            </c:numRef>
          </c:val>
          <c:extLst>
            <c:ext xmlns:c16="http://schemas.microsoft.com/office/drawing/2014/chart" uri="{C3380CC4-5D6E-409C-BE32-E72D297353CC}">
              <c16:uniqueId val="{00000072-CB44-4FC0-AEBF-6647BB8C888D}"/>
            </c:ext>
          </c:extLst>
        </c:ser>
        <c:ser>
          <c:idx val="1"/>
          <c:order val="1"/>
          <c:tx>
            <c:strRef>
              <c:f>'pivot pTHE'!$C$5:$C$6</c:f>
              <c:strCache>
                <c:ptCount val="1"/>
                <c:pt idx="0">
                  <c:v>Ceph. 1. Gen.</c:v>
                </c:pt>
              </c:strCache>
            </c:strRef>
          </c:tx>
          <c:spPr>
            <a:solidFill>
              <a:srgbClr val="B2C3D2"/>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pTHE'!$C$7:$C$18</c:f>
              <c:numCache>
                <c:formatCode>General</c:formatCode>
                <c:ptCount val="12"/>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5-13E1-438F-AAD5-5DCEC8506CE5}"/>
            </c:ext>
          </c:extLst>
        </c:ser>
        <c:ser>
          <c:idx val="2"/>
          <c:order val="2"/>
          <c:tx>
            <c:strRef>
              <c:f>'pivot pTHE'!$D$5:$D$6</c:f>
              <c:strCache>
                <c:ptCount val="1"/>
                <c:pt idx="0">
                  <c:v>Ceph. 3. Gen.</c:v>
                </c:pt>
              </c:strCache>
            </c:strRef>
          </c:tx>
          <c:spPr>
            <a:solidFill>
              <a:srgbClr val="00AEC3"/>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pTHE'!$D$7:$D$18</c:f>
              <c:numCache>
                <c:formatCode>General</c:formatCode>
                <c:ptCount val="12"/>
                <c:pt idx="0">
                  <c:v>0.1651874785027187</c:v>
                </c:pt>
                <c:pt idx="1">
                  <c:v>8.5601499556977489E-2</c:v>
                </c:pt>
                <c:pt idx="2">
                  <c:v>5.9154731383225023E-2</c:v>
                </c:pt>
                <c:pt idx="3">
                  <c:v>4.8986343624158685E-2</c:v>
                </c:pt>
                <c:pt idx="4">
                  <c:v>3.0334395893550754E-2</c:v>
                </c:pt>
                <c:pt idx="5">
                  <c:v>2.8442549882399196E-2</c:v>
                </c:pt>
                <c:pt idx="6">
                  <c:v>3.3672928259668139E-2</c:v>
                </c:pt>
                <c:pt idx="7">
                  <c:v>3.0342574400360672E-2</c:v>
                </c:pt>
                <c:pt idx="8">
                  <c:v>2.4424170138004707E-2</c:v>
                </c:pt>
                <c:pt idx="9">
                  <c:v>1.845688427141463E-2</c:v>
                </c:pt>
                <c:pt idx="10">
                  <c:v>2.3253866809446851E-2</c:v>
                </c:pt>
                <c:pt idx="11">
                  <c:v>2.0528947085837253E-2</c:v>
                </c:pt>
              </c:numCache>
            </c:numRef>
          </c:val>
          <c:extLst>
            <c:ext xmlns:c16="http://schemas.microsoft.com/office/drawing/2014/chart" uri="{C3380CC4-5D6E-409C-BE32-E72D297353CC}">
              <c16:uniqueId val="{00000016-13E1-438F-AAD5-5DCEC8506CE5}"/>
            </c:ext>
          </c:extLst>
        </c:ser>
        <c:ser>
          <c:idx val="3"/>
          <c:order val="3"/>
          <c:tx>
            <c:strRef>
              <c:f>'pivot pTHE'!$E$5:$E$6</c:f>
              <c:strCache>
                <c:ptCount val="1"/>
                <c:pt idx="0">
                  <c:v>Ceph. 4. Gen.</c:v>
                </c:pt>
              </c:strCache>
            </c:strRef>
          </c:tx>
          <c:spPr>
            <a:solidFill>
              <a:srgbClr val="66CEDB"/>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pTHE'!$E$7:$E$18</c:f>
              <c:numCache>
                <c:formatCode>General</c:formatCode>
                <c:ptCount val="12"/>
                <c:pt idx="0">
                  <c:v>7.0848739577576453E-2</c:v>
                </c:pt>
                <c:pt idx="1">
                  <c:v>5.7652288525739573E-2</c:v>
                </c:pt>
                <c:pt idx="2">
                  <c:v>4.9280169687680564E-2</c:v>
                </c:pt>
                <c:pt idx="3">
                  <c:v>5.3240614180879421E-2</c:v>
                </c:pt>
                <c:pt idx="4">
                  <c:v>3.6555767788297361E-2</c:v>
                </c:pt>
                <c:pt idx="5">
                  <c:v>1.830116532309873E-2</c:v>
                </c:pt>
                <c:pt idx="6">
                  <c:v>1.4564057599900149E-2</c:v>
                </c:pt>
                <c:pt idx="7">
                  <c:v>9.9270933024042593E-3</c:v>
                </c:pt>
                <c:pt idx="8">
                  <c:v>1.1246387259805753E-2</c:v>
                </c:pt>
                <c:pt idx="9">
                  <c:v>1.1892170162372869E-2</c:v>
                </c:pt>
                <c:pt idx="10">
                  <c:v>1.1747423809904164E-2</c:v>
                </c:pt>
                <c:pt idx="11">
                  <c:v>9.2185043889341598E-3</c:v>
                </c:pt>
              </c:numCache>
            </c:numRef>
          </c:val>
          <c:extLst>
            <c:ext xmlns:c16="http://schemas.microsoft.com/office/drawing/2014/chart" uri="{C3380CC4-5D6E-409C-BE32-E72D297353CC}">
              <c16:uniqueId val="{00000017-13E1-438F-AAD5-5DCEC8506CE5}"/>
            </c:ext>
          </c:extLst>
        </c:ser>
        <c:ser>
          <c:idx val="4"/>
          <c:order val="4"/>
          <c:tx>
            <c:strRef>
              <c:f>'pivot pTHE'!$F$5:$F$6</c:f>
              <c:strCache>
                <c:ptCount val="1"/>
                <c:pt idx="0">
                  <c:v>Fenicole</c:v>
                </c:pt>
              </c:strCache>
            </c:strRef>
          </c:tx>
          <c:spPr>
            <a:solidFill>
              <a:srgbClr val="84909A"/>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pTHE'!$F$7:$F$18</c:f>
              <c:numCache>
                <c:formatCode>General</c:formatCode>
                <c:ptCount val="12"/>
                <c:pt idx="0">
                  <c:v>0.30585197756768578</c:v>
                </c:pt>
                <c:pt idx="1">
                  <c:v>0.22454869890736515</c:v>
                </c:pt>
                <c:pt idx="2">
                  <c:v>0.29096024640568996</c:v>
                </c:pt>
                <c:pt idx="3">
                  <c:v>0.32908612716852542</c:v>
                </c:pt>
                <c:pt idx="4">
                  <c:v>0.45898477112917929</c:v>
                </c:pt>
                <c:pt idx="5">
                  <c:v>0.28067948101819096</c:v>
                </c:pt>
                <c:pt idx="6">
                  <c:v>0.23090877979151392</c:v>
                </c:pt>
                <c:pt idx="7">
                  <c:v>0.21536332971852876</c:v>
                </c:pt>
                <c:pt idx="8">
                  <c:v>0.1854017586864711</c:v>
                </c:pt>
                <c:pt idx="9">
                  <c:v>0.20643911940900356</c:v>
                </c:pt>
                <c:pt idx="10">
                  <c:v>0.32980990020110401</c:v>
                </c:pt>
                <c:pt idx="11">
                  <c:v>0.29018410499075742</c:v>
                </c:pt>
              </c:numCache>
            </c:numRef>
          </c:val>
          <c:extLst>
            <c:ext xmlns:c16="http://schemas.microsoft.com/office/drawing/2014/chart" uri="{C3380CC4-5D6E-409C-BE32-E72D297353CC}">
              <c16:uniqueId val="{00000001-9B90-4713-A904-9EAACE843559}"/>
            </c:ext>
          </c:extLst>
        </c:ser>
        <c:ser>
          <c:idx val="5"/>
          <c:order val="5"/>
          <c:tx>
            <c:strRef>
              <c:f>'pivot pTHE'!$G$5:$G$6</c:f>
              <c:strCache>
                <c:ptCount val="1"/>
                <c:pt idx="0">
                  <c:v>Fluorchinolone</c:v>
                </c:pt>
              </c:strCache>
            </c:strRef>
          </c:tx>
          <c:spPr>
            <a:solidFill>
              <a:srgbClr val="00A754"/>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pTHE'!$G$7:$G$18</c:f>
              <c:numCache>
                <c:formatCode>General</c:formatCode>
                <c:ptCount val="12"/>
                <c:pt idx="0">
                  <c:v>0.55148458603526396</c:v>
                </c:pt>
                <c:pt idx="1">
                  <c:v>0.40522502971532637</c:v>
                </c:pt>
                <c:pt idx="2">
                  <c:v>0.40724552922790852</c:v>
                </c:pt>
                <c:pt idx="3">
                  <c:v>0.4397306642442208</c:v>
                </c:pt>
                <c:pt idx="4">
                  <c:v>0.35837248621945383</c:v>
                </c:pt>
                <c:pt idx="5">
                  <c:v>0.31379808829655081</c:v>
                </c:pt>
                <c:pt idx="6">
                  <c:v>0.2446392063129384</c:v>
                </c:pt>
                <c:pt idx="7">
                  <c:v>0.24427195766281168</c:v>
                </c:pt>
                <c:pt idx="8">
                  <c:v>0.27096405550276009</c:v>
                </c:pt>
                <c:pt idx="9">
                  <c:v>0.33787643537808348</c:v>
                </c:pt>
                <c:pt idx="10">
                  <c:v>0.4197705996696724</c:v>
                </c:pt>
                <c:pt idx="11">
                  <c:v>0.43036409555780081</c:v>
                </c:pt>
              </c:numCache>
            </c:numRef>
          </c:val>
          <c:extLst>
            <c:ext xmlns:c16="http://schemas.microsoft.com/office/drawing/2014/chart" uri="{C3380CC4-5D6E-409C-BE32-E72D297353CC}">
              <c16:uniqueId val="{00000002-9B90-4713-A904-9EAACE843559}"/>
            </c:ext>
          </c:extLst>
        </c:ser>
        <c:ser>
          <c:idx val="6"/>
          <c:order val="6"/>
          <c:tx>
            <c:strRef>
              <c:f>'pivot pTHE'!$H$5:$H$6</c:f>
              <c:strCache>
                <c:ptCount val="1"/>
                <c:pt idx="0">
                  <c:v>Folsäureantag.</c:v>
                </c:pt>
              </c:strCache>
            </c:strRef>
          </c:tx>
          <c:spPr>
            <a:solidFill>
              <a:srgbClr val="F7B2C3"/>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pTHE'!$H$7:$H$18</c:f>
              <c:numCache>
                <c:formatCode>General</c:formatCode>
                <c:ptCount val="12"/>
                <c:pt idx="0">
                  <c:v>1.3535651402075863</c:v>
                </c:pt>
                <c:pt idx="1">
                  <c:v>0.66502746744916941</c:v>
                </c:pt>
                <c:pt idx="2">
                  <c:v>0.54174967757614778</c:v>
                </c:pt>
                <c:pt idx="3">
                  <c:v>0.34591906824846985</c:v>
                </c:pt>
                <c:pt idx="4">
                  <c:v>0.23027007141889572</c:v>
                </c:pt>
                <c:pt idx="5">
                  <c:v>0.37772929228490221</c:v>
                </c:pt>
                <c:pt idx="6">
                  <c:v>0.27397870263672097</c:v>
                </c:pt>
                <c:pt idx="7">
                  <c:v>0.22783535778481817</c:v>
                </c:pt>
                <c:pt idx="8">
                  <c:v>0.26099509167885915</c:v>
                </c:pt>
                <c:pt idx="9">
                  <c:v>0.35093600437839845</c:v>
                </c:pt>
                <c:pt idx="10">
                  <c:v>0.3389895187613004</c:v>
                </c:pt>
                <c:pt idx="11">
                  <c:v>0.40064350240322333</c:v>
                </c:pt>
              </c:numCache>
            </c:numRef>
          </c:val>
          <c:extLst>
            <c:ext xmlns:c16="http://schemas.microsoft.com/office/drawing/2014/chart" uri="{C3380CC4-5D6E-409C-BE32-E72D297353CC}">
              <c16:uniqueId val="{00000003-9B90-4713-A904-9EAACE843559}"/>
            </c:ext>
          </c:extLst>
        </c:ser>
        <c:ser>
          <c:idx val="7"/>
          <c:order val="7"/>
          <c:tx>
            <c:strRef>
              <c:f>'pivot pTHE'!$I$5:$I$6</c:f>
              <c:strCache>
                <c:ptCount val="1"/>
                <c:pt idx="0">
                  <c:v>Lincosamide</c:v>
                </c:pt>
              </c:strCache>
            </c:strRef>
          </c:tx>
          <c:spPr>
            <a:solidFill>
              <a:srgbClr val="FFDD00"/>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pTHE'!$I$7:$I$18</c:f>
              <c:numCache>
                <c:formatCode>General</c:formatCode>
                <c:ptCount val="12"/>
                <c:pt idx="0">
                  <c:v>1.3441652086178801</c:v>
                </c:pt>
                <c:pt idx="1">
                  <c:v>0.60934920255365421</c:v>
                </c:pt>
                <c:pt idx="2">
                  <c:v>0.39367551974804116</c:v>
                </c:pt>
                <c:pt idx="3">
                  <c:v>0.24617204685018546</c:v>
                </c:pt>
                <c:pt idx="4">
                  <c:v>0.20764817791004758</c:v>
                </c:pt>
                <c:pt idx="5">
                  <c:v>0.34950873028615026</c:v>
                </c:pt>
                <c:pt idx="6">
                  <c:v>0.29788404702120236</c:v>
                </c:pt>
                <c:pt idx="7">
                  <c:v>0.36741111555832351</c:v>
                </c:pt>
                <c:pt idx="8">
                  <c:v>0.4077517469583854</c:v>
                </c:pt>
                <c:pt idx="9">
                  <c:v>0.50341594291995939</c:v>
                </c:pt>
                <c:pt idx="10">
                  <c:v>0.52299977757022542</c:v>
                </c:pt>
                <c:pt idx="11">
                  <c:v>0.72690562039812812</c:v>
                </c:pt>
              </c:numCache>
            </c:numRef>
          </c:val>
          <c:extLst>
            <c:ext xmlns:c16="http://schemas.microsoft.com/office/drawing/2014/chart" uri="{C3380CC4-5D6E-409C-BE32-E72D297353CC}">
              <c16:uniqueId val="{00000004-9B90-4713-A904-9EAACE843559}"/>
            </c:ext>
          </c:extLst>
        </c:ser>
        <c:ser>
          <c:idx val="8"/>
          <c:order val="8"/>
          <c:tx>
            <c:strRef>
              <c:f>'pivot pTHE'!$J$5:$J$6</c:f>
              <c:strCache>
                <c:ptCount val="1"/>
                <c:pt idx="0">
                  <c:v>Makrolide</c:v>
                </c:pt>
              </c:strCache>
            </c:strRef>
          </c:tx>
          <c:spPr>
            <a:solidFill>
              <a:srgbClr val="FFF5B2"/>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pTHE'!$J$7:$J$18</c:f>
              <c:numCache>
                <c:formatCode>General</c:formatCode>
                <c:ptCount val="12"/>
                <c:pt idx="0">
                  <c:v>3.6746918645270283</c:v>
                </c:pt>
                <c:pt idx="1">
                  <c:v>2.456055319341131</c:v>
                </c:pt>
                <c:pt idx="2">
                  <c:v>1.8377542910581424</c:v>
                </c:pt>
                <c:pt idx="3">
                  <c:v>2.0403988708663849</c:v>
                </c:pt>
                <c:pt idx="4">
                  <c:v>2.2015157200065993</c:v>
                </c:pt>
                <c:pt idx="5">
                  <c:v>2.2577124354114781</c:v>
                </c:pt>
                <c:pt idx="6">
                  <c:v>2.3632306884615581</c:v>
                </c:pt>
                <c:pt idx="7">
                  <c:v>1.800063443908765</c:v>
                </c:pt>
                <c:pt idx="8">
                  <c:v>1.8477337595811563</c:v>
                </c:pt>
                <c:pt idx="9">
                  <c:v>1.896794431256088</c:v>
                </c:pt>
                <c:pt idx="10">
                  <c:v>2.3969689210881433</c:v>
                </c:pt>
                <c:pt idx="11">
                  <c:v>2.3314034463265076</c:v>
                </c:pt>
              </c:numCache>
            </c:numRef>
          </c:val>
          <c:extLst>
            <c:ext xmlns:c16="http://schemas.microsoft.com/office/drawing/2014/chart" uri="{C3380CC4-5D6E-409C-BE32-E72D297353CC}">
              <c16:uniqueId val="{00000005-9B90-4713-A904-9EAACE843559}"/>
            </c:ext>
          </c:extLst>
        </c:ser>
        <c:ser>
          <c:idx val="9"/>
          <c:order val="9"/>
          <c:tx>
            <c:strRef>
              <c:f>'pivot pTHE'!$K$5:$K$6</c:f>
              <c:strCache>
                <c:ptCount val="1"/>
                <c:pt idx="0">
                  <c:v>Penicilline</c:v>
                </c:pt>
              </c:strCache>
            </c:strRef>
          </c:tx>
          <c:spPr>
            <a:solidFill>
              <a:srgbClr val="F39200"/>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pTHE'!$K$7:$K$18</c:f>
              <c:numCache>
                <c:formatCode>General</c:formatCode>
                <c:ptCount val="12"/>
                <c:pt idx="0">
                  <c:v>24.734700235314392</c:v>
                </c:pt>
                <c:pt idx="1">
                  <c:v>16.304456840974222</c:v>
                </c:pt>
                <c:pt idx="2">
                  <c:v>12.361347337661529</c:v>
                </c:pt>
                <c:pt idx="3">
                  <c:v>11.383632008854773</c:v>
                </c:pt>
                <c:pt idx="4">
                  <c:v>11.201546079263965</c:v>
                </c:pt>
                <c:pt idx="5">
                  <c:v>11.663664211940656</c:v>
                </c:pt>
                <c:pt idx="6">
                  <c:v>11.120197452260765</c:v>
                </c:pt>
                <c:pt idx="7">
                  <c:v>9.4336890509535216</c:v>
                </c:pt>
                <c:pt idx="8">
                  <c:v>8.6146262379646998</c:v>
                </c:pt>
                <c:pt idx="9">
                  <c:v>9.1815134760043389</c:v>
                </c:pt>
                <c:pt idx="10">
                  <c:v>10.759876478860388</c:v>
                </c:pt>
                <c:pt idx="11">
                  <c:v>11.210602318705725</c:v>
                </c:pt>
              </c:numCache>
            </c:numRef>
          </c:val>
          <c:extLst>
            <c:ext xmlns:c16="http://schemas.microsoft.com/office/drawing/2014/chart" uri="{C3380CC4-5D6E-409C-BE32-E72D297353CC}">
              <c16:uniqueId val="{00000006-9B90-4713-A904-9EAACE843559}"/>
            </c:ext>
          </c:extLst>
        </c:ser>
        <c:ser>
          <c:idx val="10"/>
          <c:order val="10"/>
          <c:tx>
            <c:strRef>
              <c:f>'pivot pTHE'!$L$5:$L$6</c:f>
              <c:strCache>
                <c:ptCount val="1"/>
                <c:pt idx="0">
                  <c:v>Pleuromutiline</c:v>
                </c:pt>
              </c:strCache>
            </c:strRef>
          </c:tx>
          <c:spPr>
            <a:solidFill>
              <a:srgbClr val="FBDEB2"/>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pTHE'!$L$7:$L$18</c:f>
              <c:numCache>
                <c:formatCode>General</c:formatCode>
                <c:ptCount val="12"/>
                <c:pt idx="0">
                  <c:v>0.55228299244883328</c:v>
                </c:pt>
                <c:pt idx="1">
                  <c:v>0.52751825338057345</c:v>
                </c:pt>
                <c:pt idx="2">
                  <c:v>0.59711248126820093</c:v>
                </c:pt>
                <c:pt idx="3">
                  <c:v>0.51132237007776382</c:v>
                </c:pt>
                <c:pt idx="4">
                  <c:v>0.43398711836937753</c:v>
                </c:pt>
                <c:pt idx="5">
                  <c:v>0.45422938616194924</c:v>
                </c:pt>
                <c:pt idx="6">
                  <c:v>0.42481347499883487</c:v>
                </c:pt>
                <c:pt idx="7">
                  <c:v>0.3641484117741195</c:v>
                </c:pt>
                <c:pt idx="8">
                  <c:v>0.29202068549983518</c:v>
                </c:pt>
                <c:pt idx="9">
                  <c:v>0.27733035911324544</c:v>
                </c:pt>
                <c:pt idx="10">
                  <c:v>0.41284044789569074</c:v>
                </c:pt>
                <c:pt idx="11">
                  <c:v>0.461735247369018</c:v>
                </c:pt>
              </c:numCache>
            </c:numRef>
          </c:val>
          <c:extLst>
            <c:ext xmlns:c16="http://schemas.microsoft.com/office/drawing/2014/chart" uri="{C3380CC4-5D6E-409C-BE32-E72D297353CC}">
              <c16:uniqueId val="{00000007-9B90-4713-A904-9EAACE843559}"/>
            </c:ext>
          </c:extLst>
        </c:ser>
        <c:ser>
          <c:idx val="11"/>
          <c:order val="11"/>
          <c:tx>
            <c:strRef>
              <c:f>'pivot pTHE'!$M$5:$M$6</c:f>
              <c:strCache>
                <c:ptCount val="1"/>
                <c:pt idx="0">
                  <c:v>Polypeptid-AB</c:v>
                </c:pt>
              </c:strCache>
            </c:strRef>
          </c:tx>
          <c:spPr>
            <a:solidFill>
              <a:srgbClr val="E40038"/>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pTHE'!$M$7:$M$18</c:f>
              <c:numCache>
                <c:formatCode>General</c:formatCode>
                <c:ptCount val="12"/>
                <c:pt idx="0">
                  <c:v>17.964181484033571</c:v>
                </c:pt>
                <c:pt idx="1">
                  <c:v>11.621879391803494</c:v>
                </c:pt>
                <c:pt idx="2">
                  <c:v>8.5903074049467421</c:v>
                </c:pt>
                <c:pt idx="3">
                  <c:v>6.9783850507605631</c:v>
                </c:pt>
                <c:pt idx="4">
                  <c:v>6.3590910675511667</c:v>
                </c:pt>
                <c:pt idx="5">
                  <c:v>6.2778896116004743</c:v>
                </c:pt>
                <c:pt idx="6">
                  <c:v>5.5505759428173977</c:v>
                </c:pt>
                <c:pt idx="7">
                  <c:v>4.194080645587686</c:v>
                </c:pt>
                <c:pt idx="8">
                  <c:v>3.9333981373379387</c:v>
                </c:pt>
                <c:pt idx="9">
                  <c:v>3.5307172301788472</c:v>
                </c:pt>
                <c:pt idx="10">
                  <c:v>3.9918391534554218</c:v>
                </c:pt>
                <c:pt idx="11">
                  <c:v>3.7323091838503069</c:v>
                </c:pt>
              </c:numCache>
            </c:numRef>
          </c:val>
          <c:extLst>
            <c:ext xmlns:c16="http://schemas.microsoft.com/office/drawing/2014/chart" uri="{C3380CC4-5D6E-409C-BE32-E72D297353CC}">
              <c16:uniqueId val="{00000008-9B90-4713-A904-9EAACE843559}"/>
            </c:ext>
          </c:extLst>
        </c:ser>
        <c:ser>
          <c:idx val="12"/>
          <c:order val="12"/>
          <c:tx>
            <c:strRef>
              <c:f>'pivot pTHE'!$N$5:$N$6</c:f>
              <c:strCache>
                <c:ptCount val="1"/>
                <c:pt idx="0">
                  <c:v>Sulfonamide</c:v>
                </c:pt>
              </c:strCache>
            </c:strRef>
          </c:tx>
          <c:spPr>
            <a:solidFill>
              <a:srgbClr val="EF6688"/>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pTHE'!$N$7:$N$18</c:f>
              <c:numCache>
                <c:formatCode>General</c:formatCode>
                <c:ptCount val="12"/>
                <c:pt idx="0">
                  <c:v>1.369640257613119</c:v>
                </c:pt>
                <c:pt idx="1">
                  <c:v>0.67673251575653215</c:v>
                </c:pt>
                <c:pt idx="2">
                  <c:v>0.55278424545915572</c:v>
                </c:pt>
                <c:pt idx="3">
                  <c:v>0.36170967940847704</c:v>
                </c:pt>
                <c:pt idx="4">
                  <c:v>0.32549138951044554</c:v>
                </c:pt>
                <c:pt idx="5">
                  <c:v>0.38202020080323373</c:v>
                </c:pt>
                <c:pt idx="6">
                  <c:v>0.27602393096424854</c:v>
                </c:pt>
                <c:pt idx="7">
                  <c:v>0.22842278893347162</c:v>
                </c:pt>
                <c:pt idx="8">
                  <c:v>0.26326521881172821</c:v>
                </c:pt>
                <c:pt idx="9">
                  <c:v>0.35168637920789864</c:v>
                </c:pt>
                <c:pt idx="10">
                  <c:v>0.34001392162246735</c:v>
                </c:pt>
                <c:pt idx="11">
                  <c:v>0.40064350240322338</c:v>
                </c:pt>
              </c:numCache>
            </c:numRef>
          </c:val>
          <c:extLst>
            <c:ext xmlns:c16="http://schemas.microsoft.com/office/drawing/2014/chart" uri="{C3380CC4-5D6E-409C-BE32-E72D297353CC}">
              <c16:uniqueId val="{00000009-9B90-4713-A904-9EAACE843559}"/>
            </c:ext>
          </c:extLst>
        </c:ser>
        <c:ser>
          <c:idx val="13"/>
          <c:order val="13"/>
          <c:tx>
            <c:strRef>
              <c:f>'pivot pTHE'!$O$5:$O$6</c:f>
              <c:strCache>
                <c:ptCount val="1"/>
                <c:pt idx="0">
                  <c:v>Tetrazykline</c:v>
                </c:pt>
              </c:strCache>
            </c:strRef>
          </c:tx>
          <c:spPr>
            <a:solidFill>
              <a:srgbClr val="AFCA00"/>
            </a:solidFill>
            <a:ln>
              <a:noFill/>
            </a:ln>
            <a:effectLst/>
          </c:spPr>
          <c:invertIfNegative val="0"/>
          <c:cat>
            <c:strRef>
              <c:f>'pivot pTHE'!$A$7:$A$18</c:f>
              <c:strCach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strCache>
            </c:strRef>
          </c:cat>
          <c:val>
            <c:numRef>
              <c:f>'pivot pTHE'!$O$7:$O$18</c:f>
              <c:numCache>
                <c:formatCode>General</c:formatCode>
                <c:ptCount val="12"/>
                <c:pt idx="0">
                  <c:v>12.289297799677525</c:v>
                </c:pt>
                <c:pt idx="1">
                  <c:v>7.5753415860064397</c:v>
                </c:pt>
                <c:pt idx="2">
                  <c:v>6.4835288410099272</c:v>
                </c:pt>
                <c:pt idx="3">
                  <c:v>5.8301114474399212</c:v>
                </c:pt>
                <c:pt idx="4">
                  <c:v>6.0706093407287964</c:v>
                </c:pt>
                <c:pt idx="5">
                  <c:v>5.7409177485402685</c:v>
                </c:pt>
                <c:pt idx="6">
                  <c:v>5.5793625078266791</c:v>
                </c:pt>
                <c:pt idx="7">
                  <c:v>4.7105816190877645</c:v>
                </c:pt>
                <c:pt idx="8">
                  <c:v>3.8683919155803914</c:v>
                </c:pt>
                <c:pt idx="9">
                  <c:v>3.6021566081974217</c:v>
                </c:pt>
                <c:pt idx="10">
                  <c:v>4.4855260064999065</c:v>
                </c:pt>
                <c:pt idx="11">
                  <c:v>4.5981463186809162</c:v>
                </c:pt>
              </c:numCache>
            </c:numRef>
          </c:val>
          <c:extLst>
            <c:ext xmlns:c16="http://schemas.microsoft.com/office/drawing/2014/chart" uri="{C3380CC4-5D6E-409C-BE32-E72D297353CC}">
              <c16:uniqueId val="{00000001-72A2-4EC8-A61E-394419734003}"/>
            </c:ext>
          </c:extLst>
        </c:ser>
        <c:dLbls>
          <c:showLegendKey val="0"/>
          <c:showVal val="0"/>
          <c:showCatName val="0"/>
          <c:showSerName val="0"/>
          <c:showPercent val="0"/>
          <c:showBubbleSize val="0"/>
        </c:dLbls>
        <c:gapWidth val="150"/>
        <c:overlap val="100"/>
        <c:axId val="948624112"/>
        <c:axId val="948619120"/>
      </c:barChart>
      <c:catAx>
        <c:axId val="948624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48619120"/>
        <c:crosses val="autoZero"/>
        <c:auto val="1"/>
        <c:lblAlgn val="ctr"/>
        <c:lblOffset val="100"/>
        <c:noMultiLvlLbl val="0"/>
      </c:catAx>
      <c:valAx>
        <c:axId val="948619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Populationsweite Therapiehäufigkeit [d]</a:t>
                </a:r>
              </a:p>
            </c:rich>
          </c:tx>
          <c:overlay val="0"/>
          <c:spPr>
            <a:noFill/>
            <a:ln>
              <a:noFill/>
            </a:ln>
            <a:effectLst/>
          </c:spPr>
        </c:title>
        <c:numFmt formatCode="General"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48624112"/>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chart>
  <c:spPr>
    <a:ln>
      <a:noFill/>
    </a:ln>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https://doi.org/10.17590/20260820-112612-0" TargetMode="External"/><Relationship Id="rId1" Type="http://schemas.openxmlformats.org/officeDocument/2006/relationships/image" Target="../media/image1.wmf"/></Relationships>
</file>

<file path=xl/drawings/_rels/drawing10.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chart" Target="../charts/chart12.xml"/><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emf"/><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8.emf"/><Relationship Id="rId1" Type="http://schemas.openxmlformats.org/officeDocument/2006/relationships/chart" Target="../charts/char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absoluteAnchor>
    <xdr:pos x="0" y="1152525"/>
    <xdr:ext cx="2160000" cy="864000"/>
    <xdr:sp macro="" textlink="">
      <xdr:nvSpPr>
        <xdr:cNvPr id="2" name="Rechteck 1">
          <a:extLst>
            <a:ext uri="{FF2B5EF4-FFF2-40B4-BE49-F238E27FC236}">
              <a16:creationId xmlns:a16="http://schemas.microsoft.com/office/drawing/2014/main" id="{FE286097-E96B-4E9A-9B7B-02AB90A0FAD8}"/>
            </a:ext>
          </a:extLst>
        </xdr:cNvPr>
        <xdr:cNvSpPr/>
      </xdr:nvSpPr>
      <xdr:spPr>
        <a:xfrm>
          <a:off x="0" y="1152525"/>
          <a:ext cx="2160000" cy="864000"/>
        </a:xfrm>
        <a:prstGeom prst="rect">
          <a:avLst/>
        </a:prstGeom>
        <a:solidFill>
          <a:srgbClr val="00386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20040" tIns="164592" rIns="320040" rtlCol="0" anchor="t"/>
        <a:lstStyle/>
        <a:p>
          <a:r>
            <a:rPr lang="de-DE" sz="1100">
              <a:solidFill>
                <a:schemeClr val="lt1"/>
              </a:solidFill>
              <a:effectLst/>
              <a:latin typeface="+mn-lt"/>
              <a:ea typeface="+mn-ea"/>
              <a:cs typeface="+mn-cs"/>
            </a:rPr>
            <a:t>Daten, 25.08.2026</a:t>
          </a:r>
        </a:p>
      </xdr:txBody>
    </xdr:sp>
    <xdr:clientData/>
  </xdr:absoluteAnchor>
  <xdr:absoluteAnchor>
    <xdr:pos x="288132" y="1685926"/>
    <xdr:ext cx="5544000" cy="1260000"/>
    <xdr:sp macro="" textlink="">
      <xdr:nvSpPr>
        <xdr:cNvPr id="3" name="Rechteck 2">
          <a:extLst>
            <a:ext uri="{FF2B5EF4-FFF2-40B4-BE49-F238E27FC236}">
              <a16:creationId xmlns:a16="http://schemas.microsoft.com/office/drawing/2014/main" id="{8199ED2A-317B-484A-9FCC-F55D2F2FF4F7}"/>
            </a:ext>
          </a:extLst>
        </xdr:cNvPr>
        <xdr:cNvSpPr/>
      </xdr:nvSpPr>
      <xdr:spPr>
        <a:xfrm>
          <a:off x="288132" y="1685926"/>
          <a:ext cx="5544000" cy="126000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70000" tIns="234000" rIns="270000" bIns="108000" numCol="1" rtlCol="0" anchor="t">
          <a:noAutofit/>
        </a:bodyPr>
        <a:lstStyle/>
        <a:p>
          <a:pPr algn="l"/>
          <a:r>
            <a:rPr lang="de-DE" sz="1600" b="1">
              <a:solidFill>
                <a:schemeClr val="tx1"/>
              </a:solidFill>
            </a:rPr>
            <a:t>Antibiotika-Verbrauchsmengen</a:t>
          </a:r>
          <a:r>
            <a:rPr lang="de-DE" sz="1600" b="1" baseline="0">
              <a:solidFill>
                <a:schemeClr val="tx1"/>
              </a:solidFill>
            </a:rPr>
            <a:t> &amp; Therapiehäufigkeit 2025: Entwicklung bei Rindern, Schweinen, Hühnern und Puten</a:t>
          </a:r>
          <a:br>
            <a:rPr lang="de-DE" sz="1600" b="1" baseline="0">
              <a:solidFill>
                <a:schemeClr val="tx1"/>
              </a:solidFill>
            </a:rPr>
          </a:br>
          <a:r>
            <a:rPr lang="de-DE" sz="1600" b="0" baseline="0">
              <a:solidFill>
                <a:schemeClr val="tx1"/>
              </a:solidFill>
            </a:rPr>
            <a:t>Tabellen zum Bericht</a:t>
          </a:r>
          <a:endParaRPr lang="de-DE" sz="1600" b="1">
            <a:solidFill>
              <a:schemeClr val="tx1"/>
            </a:solidFill>
          </a:endParaRPr>
        </a:p>
      </xdr:txBody>
    </xdr:sp>
    <xdr:clientData/>
  </xdr:absoluteAnchor>
  <xdr:oneCellAnchor>
    <xdr:from>
      <xdr:col>1</xdr:col>
      <xdr:colOff>3705227</xdr:colOff>
      <xdr:row>0</xdr:row>
      <xdr:rowOff>10027</xdr:rowOff>
    </xdr:from>
    <xdr:ext cx="1845945" cy="774573"/>
    <xdr:pic>
      <xdr:nvPicPr>
        <xdr:cNvPr id="4" name="Grafik 3" descr="BfR-Logo">
          <a:extLst>
            <a:ext uri="{FF2B5EF4-FFF2-40B4-BE49-F238E27FC236}">
              <a16:creationId xmlns:a16="http://schemas.microsoft.com/office/drawing/2014/main" id="{2910063E-88EB-4516-8F20-233A2BE1D0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90977" y="10027"/>
          <a:ext cx="1845945" cy="774573"/>
        </a:xfrm>
        <a:prstGeom prst="rect">
          <a:avLst/>
        </a:prstGeom>
      </xdr:spPr>
    </xdr:pic>
    <xdr:clientData/>
  </xdr:oneCellAnchor>
  <xdr:twoCellAnchor>
    <xdr:from>
      <xdr:col>1</xdr:col>
      <xdr:colOff>3505200</xdr:colOff>
      <xdr:row>2</xdr:row>
      <xdr:rowOff>0</xdr:rowOff>
    </xdr:from>
    <xdr:to>
      <xdr:col>2</xdr:col>
      <xdr:colOff>99060</xdr:colOff>
      <xdr:row>2</xdr:row>
      <xdr:rowOff>233680</xdr:rowOff>
    </xdr:to>
    <xdr:sp macro="" textlink="">
      <xdr:nvSpPr>
        <xdr:cNvPr id="8" name="Textfeld 3" descr="Hyperlink zu doi.org">
          <a:hlinkClick xmlns:r="http://schemas.openxmlformats.org/officeDocument/2006/relationships" r:id="rId2"/>
          <a:extLst>
            <a:ext uri="{FF2B5EF4-FFF2-40B4-BE49-F238E27FC236}">
              <a16:creationId xmlns:a16="http://schemas.microsoft.com/office/drawing/2014/main" id="{1A93EB17-0D25-4FAD-AF9E-DD8E74644BE4}"/>
            </a:ext>
            <a:ext uri="{C183D7F6-B498-43B3-948B-1728B52AA6E4}">
              <adec:decorative xmlns:adec="http://schemas.microsoft.com/office/drawing/2017/decorative" val="0"/>
            </a:ext>
          </a:extLst>
        </xdr:cNvPr>
        <xdr:cNvSpPr txBox="1"/>
      </xdr:nvSpPr>
      <xdr:spPr>
        <a:xfrm>
          <a:off x="3802380" y="1143000"/>
          <a:ext cx="2019300" cy="233680"/>
        </a:xfrm>
        <a:prstGeom prst="rect">
          <a:avLst/>
        </a:prstGeom>
        <a:noFill/>
        <a:ln w="6350">
          <a:noFill/>
        </a:ln>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6350">
              <a:solidFill>
                <a:prstClr val="black"/>
              </a:solidFill>
            </a14:hiddenLine>
          </a:ext>
        </a:extLst>
      </xdr:spPr>
      <xdr:txBody>
        <a:bodyPr rot="0" spcFirstLastPara="0" vert="horz" wrap="square" lIns="91440" tIns="45720" rIns="0" bIns="45720" numCol="1" spcCol="0" rtlCol="0" fromWordArt="0" anchor="t" anchorCtr="0" forceAA="0" compatLnSpc="1">
          <a:prstTxWarp prst="textNoShape">
            <a:avLst/>
          </a:prstTxWarp>
          <a:noAutofit/>
        </a:bodyPr>
        <a:lstStyle/>
        <a:p>
          <a:pPr algn="r">
            <a:lnSpc>
              <a:spcPct val="107000"/>
            </a:lnSpc>
            <a:spcBef>
              <a:spcPts val="800"/>
            </a:spcBef>
            <a:spcAft>
              <a:spcPts val="800"/>
            </a:spcAft>
          </a:pPr>
          <a:r>
            <a:rPr lang="fr-FR" sz="700" u="sng" spc="10">
              <a:solidFill>
                <a:srgbClr val="000000"/>
              </a:solidFill>
              <a:effectLst/>
              <a:latin typeface="Calibri" panose="020F0502020204030204" pitchFamily="34" charset="0"/>
              <a:ea typeface="SimSun" panose="02010600030101010101" pitchFamily="2" charset="-122"/>
            </a:rPr>
            <a:t>https://doi.org/10.17590/20260820-112612-0</a:t>
          </a:r>
          <a:endParaRPr lang="de-DE" sz="1100" spc="10">
            <a:effectLst/>
            <a:latin typeface="Calibri" panose="020F0502020204030204" pitchFamily="34" charset="0"/>
            <a:ea typeface="SimSun" panose="02010600030101010101" pitchFamily="2" charset="-122"/>
          </a:endParaRPr>
        </a:p>
        <a:p>
          <a:pPr algn="r">
            <a:lnSpc>
              <a:spcPct val="107000"/>
            </a:lnSpc>
            <a:spcBef>
              <a:spcPts val="800"/>
            </a:spcBef>
            <a:spcAft>
              <a:spcPts val="800"/>
            </a:spcAft>
          </a:pPr>
          <a:r>
            <a:rPr lang="fr-FR" sz="700" spc="10">
              <a:solidFill>
                <a:srgbClr val="000000"/>
              </a:solidFill>
              <a:effectLst/>
              <a:latin typeface="Calibri" panose="020F0502020204030204" pitchFamily="34" charset="0"/>
              <a:ea typeface="SimSun" panose="02010600030101010101" pitchFamily="2" charset="-122"/>
            </a:rPr>
            <a:t> </a:t>
          </a:r>
          <a:endParaRPr lang="de-DE" sz="1100" spc="10">
            <a:effectLst/>
            <a:latin typeface="Calibri" panose="020F0502020204030204" pitchFamily="34" charset="0"/>
            <a:ea typeface="SimSun" panose="02010600030101010101" pitchFamily="2" charset="-122"/>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1</xdr:col>
      <xdr:colOff>1828800</xdr:colOff>
      <xdr:row>22</xdr:row>
      <xdr:rowOff>95250</xdr:rowOff>
    </xdr:to>
    <mc:AlternateContent xmlns:mc="http://schemas.openxmlformats.org/markup-compatibility/2006" xmlns:a14="http://schemas.microsoft.com/office/drawing/2010/main">
      <mc:Choice Requires="a14">
        <xdr:graphicFrame macro="">
          <xdr:nvGraphicFramePr>
            <xdr:cNvPr id="2" name="Nutzungsart 6">
              <a:extLst>
                <a:ext uri="{FF2B5EF4-FFF2-40B4-BE49-F238E27FC236}">
                  <a16:creationId xmlns:a16="http://schemas.microsoft.com/office/drawing/2014/main" id="{080CF50F-457D-4992-86DC-2BC2E64C203B}"/>
                </a:ext>
              </a:extLst>
            </xdr:cNvPr>
            <xdr:cNvGraphicFramePr/>
          </xdr:nvGraphicFramePr>
          <xdr:xfrm>
            <a:off x="0" y="0"/>
            <a:ext cx="0" cy="0"/>
          </xdr:xfrm>
          <a:graphic>
            <a:graphicData uri="http://schemas.microsoft.com/office/drawing/2010/slicer">
              <sle:slicer xmlns:sle="http://schemas.microsoft.com/office/drawing/2010/slicer" name="Nutzungsart 6"/>
            </a:graphicData>
          </a:graphic>
        </xdr:graphicFrame>
      </mc:Choice>
      <mc:Fallback xmlns="">
        <xdr:sp macro="" textlink="">
          <xdr:nvSpPr>
            <xdr:cNvPr id="0" name=""/>
            <xdr:cNvSpPr>
              <a:spLocks noTextEdit="1"/>
            </xdr:cNvSpPr>
          </xdr:nvSpPr>
          <xdr:spPr>
            <a:xfrm>
              <a:off x="190500" y="2532529"/>
              <a:ext cx="1828800" cy="3154456"/>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133349</xdr:colOff>
      <xdr:row>6</xdr:row>
      <xdr:rowOff>130215</xdr:rowOff>
    </xdr:from>
    <xdr:to>
      <xdr:col>3</xdr:col>
      <xdr:colOff>2708755</xdr:colOff>
      <xdr:row>21</xdr:row>
      <xdr:rowOff>140809</xdr:rowOff>
    </xdr:to>
    <xdr:grpSp>
      <xdr:nvGrpSpPr>
        <xdr:cNvPr id="3" name="Group 2">
          <a:extLst>
            <a:ext uri="{FF2B5EF4-FFF2-40B4-BE49-F238E27FC236}">
              <a16:creationId xmlns:a16="http://schemas.microsoft.com/office/drawing/2014/main" id="{602F63AC-541C-45AC-9ADC-28FC0D821678}"/>
            </a:ext>
          </a:extLst>
        </xdr:cNvPr>
        <xdr:cNvGrpSpPr/>
      </xdr:nvGrpSpPr>
      <xdr:grpSpPr>
        <a:xfrm>
          <a:off x="2381249" y="2309535"/>
          <a:ext cx="5112866" cy="2769034"/>
          <a:chOff x="8648700" y="2520533"/>
          <a:chExt cx="5040000" cy="3301824"/>
        </a:xfrm>
        <a:noFill/>
      </xdr:grpSpPr>
      <xdr:graphicFrame macro="">
        <xdr:nvGraphicFramePr>
          <xdr:cNvPr id="4" name="Chart 3">
            <a:extLst>
              <a:ext uri="{FF2B5EF4-FFF2-40B4-BE49-F238E27FC236}">
                <a16:creationId xmlns:a16="http://schemas.microsoft.com/office/drawing/2014/main" id="{B05591FC-A151-4F7D-927A-63A31E7FCF8C}"/>
              </a:ext>
            </a:extLst>
          </xdr:cNvPr>
          <xdr:cNvGraphicFramePr>
            <a:graphicFrameLocks/>
          </xdr:cNvGraphicFramePr>
        </xdr:nvGraphicFramePr>
        <xdr:xfrm>
          <a:off x="8648700" y="2524125"/>
          <a:ext cx="5040000" cy="324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Chart 4">
            <a:extLst>
              <a:ext uri="{FF2B5EF4-FFF2-40B4-BE49-F238E27FC236}">
                <a16:creationId xmlns:a16="http://schemas.microsoft.com/office/drawing/2014/main" id="{18D51B03-F325-4AD9-9FA6-8BBE7A2BDD50}"/>
              </a:ext>
            </a:extLst>
          </xdr:cNvPr>
          <xdr:cNvGraphicFramePr>
            <a:graphicFrameLocks/>
          </xdr:cNvGraphicFramePr>
        </xdr:nvGraphicFramePr>
        <xdr:xfrm>
          <a:off x="8672510" y="2520533"/>
          <a:ext cx="4968545" cy="3301824"/>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mc:AlternateContent xmlns:mc="http://schemas.openxmlformats.org/markup-compatibility/2006">
    <mc:Choice xmlns:a14="http://schemas.microsoft.com/office/drawing/2010/main" Requires="a14">
      <xdr:twoCellAnchor editAs="oneCell">
        <xdr:from>
          <xdr:col>2</xdr:col>
          <xdr:colOff>36290</xdr:colOff>
          <xdr:row>12</xdr:row>
          <xdr:rowOff>188278</xdr:rowOff>
        </xdr:from>
        <xdr:to>
          <xdr:col>3</xdr:col>
          <xdr:colOff>2762821</xdr:colOff>
          <xdr:row>15</xdr:row>
          <xdr:rowOff>16828</xdr:rowOff>
        </xdr:to>
        <xdr:pic>
          <xdr:nvPicPr>
            <xdr:cNvPr id="6" name="Picture 5">
              <a:extLst>
                <a:ext uri="{FF2B5EF4-FFF2-40B4-BE49-F238E27FC236}">
                  <a16:creationId xmlns:a16="http://schemas.microsoft.com/office/drawing/2014/main" id="{3871B836-AA02-4AF6-A40B-245FE19D9E5A}"/>
                </a:ext>
              </a:extLst>
            </xdr:cNvPr>
            <xdr:cNvPicPr>
              <a:picLocks noChangeAspect="1" noChangeArrowheads="1"/>
              <a:extLst>
                <a:ext uri="{84589F7E-364E-4C9E-8A38-B11213B215E9}">
                  <a14:cameraTool cellRange="'pivot Anteile VM pTH'!A35" spid="_x0000_s44774"/>
                </a:ext>
              </a:extLst>
            </xdr:cNvPicPr>
          </xdr:nvPicPr>
          <xdr:blipFill>
            <a:blip xmlns:r="http://schemas.openxmlformats.org/officeDocument/2006/relationships" r:embed="rId3"/>
            <a:srcRect/>
            <a:stretch>
              <a:fillRect/>
            </a:stretch>
          </xdr:blipFill>
          <xdr:spPr bwMode="auto">
            <a:xfrm rot="-1800000">
              <a:off x="2215134" y="3873262"/>
              <a:ext cx="5191125" cy="4000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0</xdr:colOff>
      <xdr:row>23</xdr:row>
      <xdr:rowOff>28576</xdr:rowOff>
    </xdr:from>
    <xdr:to>
      <xdr:col>1</xdr:col>
      <xdr:colOff>1828800</xdr:colOff>
      <xdr:row>29</xdr:row>
      <xdr:rowOff>162754</xdr:rowOff>
    </xdr:to>
    <mc:AlternateContent xmlns:mc="http://schemas.openxmlformats.org/markup-compatibility/2006" xmlns:a14="http://schemas.microsoft.com/office/drawing/2010/main">
      <mc:Choice Requires="a14">
        <xdr:graphicFrame macro="">
          <xdr:nvGraphicFramePr>
            <xdr:cNvPr id="7" name="AMEG 3">
              <a:extLst>
                <a:ext uri="{FF2B5EF4-FFF2-40B4-BE49-F238E27FC236}">
                  <a16:creationId xmlns:a16="http://schemas.microsoft.com/office/drawing/2014/main" id="{5BA7B364-E802-4628-B9C0-D6334F640DE9}"/>
                </a:ext>
              </a:extLst>
            </xdr:cNvPr>
            <xdr:cNvGraphicFramePr/>
          </xdr:nvGraphicFramePr>
          <xdr:xfrm>
            <a:off x="0" y="0"/>
            <a:ext cx="0" cy="0"/>
          </xdr:xfrm>
          <a:graphic>
            <a:graphicData uri="http://schemas.microsoft.com/office/drawing/2010/slicer">
              <sle:slicer xmlns:sle="http://schemas.microsoft.com/office/drawing/2010/slicer" name="AMEG 3"/>
            </a:graphicData>
          </a:graphic>
        </xdr:graphicFrame>
      </mc:Choice>
      <mc:Fallback xmlns="">
        <xdr:sp macro="" textlink="">
          <xdr:nvSpPr>
            <xdr:cNvPr id="0" name=""/>
            <xdr:cNvSpPr>
              <a:spLocks noTextEdit="1"/>
            </xdr:cNvSpPr>
          </xdr:nvSpPr>
          <xdr:spPr>
            <a:xfrm>
              <a:off x="190500" y="5810811"/>
              <a:ext cx="1828800" cy="127523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1.xml><?xml version="1.0" encoding="utf-8"?>
<c:userShapes xmlns:c="http://schemas.openxmlformats.org/drawingml/2006/chart">
  <cdr:relSizeAnchor xmlns:cdr="http://schemas.openxmlformats.org/drawingml/2006/chartDrawing">
    <cdr:from>
      <cdr:x>0.59375</cdr:x>
      <cdr:y>0.26084</cdr:y>
    </cdr:from>
    <cdr:to>
      <cdr:x>0.98661</cdr:x>
      <cdr:y>0.39874</cdr:y>
    </cdr:to>
    <cdr:sp macro="" textlink="'pivot Anteile VM pTH'!B25">
      <cdr:nvSpPr>
        <cdr:cNvPr id="2" name="TextBox 1">
          <a:extLst xmlns:a="http://schemas.openxmlformats.org/drawingml/2006/main">
            <a:ext uri="{FF2B5EF4-FFF2-40B4-BE49-F238E27FC236}">
              <a16:creationId xmlns:a16="http://schemas.microsoft.com/office/drawing/2014/main" id="{DC0C11CE-B313-4F50-815A-919582821737}"/>
            </a:ext>
          </a:extLst>
        </cdr:cNvPr>
        <cdr:cNvSpPr txBox="1"/>
      </cdr:nvSpPr>
      <cdr:spPr>
        <a:xfrm xmlns:a="http://schemas.openxmlformats.org/drawingml/2006/main">
          <a:off x="2992509" y="737153"/>
          <a:ext cx="1980000" cy="389716"/>
        </a:xfrm>
        <a:prstGeom xmlns:a="http://schemas.openxmlformats.org/drawingml/2006/main" prst="rect">
          <a:avLst/>
        </a:prstGeom>
        <a:noFill xmlns:a="http://schemas.openxmlformats.org/drawingml/2006/main"/>
      </cdr:spPr>
      <cdr:txBody>
        <a:bodyPr xmlns:a="http://schemas.openxmlformats.org/drawingml/2006/main" vertOverflow="clip" wrap="square" lIns="0" tIns="0" rIns="0" bIns="0" rtlCol="0">
          <a:noAutofit/>
        </a:bodyPr>
        <a:lstStyle xmlns:a="http://schemas.openxmlformats.org/drawingml/2006/main"/>
        <a:p xmlns:a="http://schemas.openxmlformats.org/drawingml/2006/main">
          <a:pPr algn="ctr"/>
          <a:fld id="{79B8E918-4BDB-4463-9DD2-08AB211D8701}" type="TxLink">
            <a:rPr lang="en-US" sz="1800" b="1" i="0" u="none" strike="noStrike" dirty="0" err="1" smtClean="0">
              <a:solidFill>
                <a:srgbClr val="000000"/>
              </a:solidFill>
              <a:latin typeface="Calibri"/>
              <a:ea typeface="Calibri"/>
              <a:cs typeface="Calibri"/>
            </a:rPr>
            <a:pPr algn="ctr"/>
            <a:t>36,2 d</a:t>
          </a:fld>
          <a:endParaRPr lang="en-GB" sz="1800" b="1" dirty="0" err="1"/>
        </a:p>
      </cdr:txBody>
    </cdr:sp>
  </cdr:relSizeAnchor>
  <cdr:relSizeAnchor xmlns:cdr="http://schemas.openxmlformats.org/drawingml/2006/chartDrawing">
    <cdr:from>
      <cdr:x>0.59493</cdr:x>
      <cdr:y>0.37213</cdr:y>
    </cdr:from>
    <cdr:to>
      <cdr:x>0.98779</cdr:x>
      <cdr:y>0.48358</cdr:y>
    </cdr:to>
    <cdr:sp macro="" textlink="'pivot Anteile VM pTH'!A31">
      <cdr:nvSpPr>
        <cdr:cNvPr id="3" name="TextBox 2">
          <a:extLst xmlns:a="http://schemas.openxmlformats.org/drawingml/2006/main">
            <a:ext uri="{FF2B5EF4-FFF2-40B4-BE49-F238E27FC236}">
              <a16:creationId xmlns:a16="http://schemas.microsoft.com/office/drawing/2014/main" id="{BE4A0EF6-CAB3-4910-B64E-1DCDCE4E968A}"/>
            </a:ext>
          </a:extLst>
        </cdr:cNvPr>
        <cdr:cNvSpPr txBox="1"/>
      </cdr:nvSpPr>
      <cdr:spPr>
        <a:xfrm xmlns:a="http://schemas.openxmlformats.org/drawingml/2006/main">
          <a:off x="2998463" y="1051667"/>
          <a:ext cx="1980000" cy="314966"/>
        </a:xfrm>
        <a:prstGeom xmlns:a="http://schemas.openxmlformats.org/drawingml/2006/main" prst="rect">
          <a:avLst/>
        </a:prstGeom>
        <a:noFill xmlns:a="http://schemas.openxmlformats.org/drawingml/2006/main"/>
      </cdr:spPr>
      <cdr:txBody>
        <a:bodyPr xmlns:a="http://schemas.openxmlformats.org/drawingml/2006/main" vertOverflow="clip" wrap="square" lIns="0" tIns="0" rIns="0" bIns="0" rtlCol="0">
          <a:noAutofit/>
        </a:bodyPr>
        <a:lstStyle xmlns:a="http://schemas.openxmlformats.org/drawingml/2006/main"/>
        <a:p xmlns:a="http://schemas.openxmlformats.org/drawingml/2006/main">
          <a:pPr algn="ctr"/>
          <a:fld id="{01BCD597-F1BF-4BD2-BCF7-D406AA3872DD}" type="TxLink">
            <a:rPr lang="en-US" sz="1050" b="1" i="0" u="none" strike="noStrike" dirty="0" err="1" smtClean="0">
              <a:solidFill>
                <a:srgbClr val="000000"/>
              </a:solidFill>
              <a:latin typeface="Calibri"/>
              <a:ea typeface="Calibri"/>
              <a:cs typeface="Calibri"/>
            </a:rPr>
            <a:pPr algn="ctr"/>
            <a:t>Ferkel</a:t>
          </a:fld>
          <a:endParaRPr lang="en-GB" sz="1050" b="1" dirty="0" err="1"/>
        </a:p>
      </cdr:txBody>
    </cdr:sp>
  </cdr:relSizeAnchor>
  <cdr:relSizeAnchor xmlns:cdr="http://schemas.openxmlformats.org/drawingml/2006/chartDrawing">
    <cdr:from>
      <cdr:x>0.59533</cdr:x>
      <cdr:y>0.42995</cdr:y>
    </cdr:from>
    <cdr:to>
      <cdr:x>0.98819</cdr:x>
      <cdr:y>0.50932</cdr:y>
    </cdr:to>
    <cdr:sp macro="" textlink="">
      <cdr:nvSpPr>
        <cdr:cNvPr id="4" name="TextBox 3">
          <a:extLst xmlns:a="http://schemas.openxmlformats.org/drawingml/2006/main">
            <a:ext uri="{FF2B5EF4-FFF2-40B4-BE49-F238E27FC236}">
              <a16:creationId xmlns:a16="http://schemas.microsoft.com/office/drawing/2014/main" id="{AE24FF9F-D635-43C7-A1CC-A1DCA598D711}"/>
            </a:ext>
          </a:extLst>
        </cdr:cNvPr>
        <cdr:cNvSpPr txBox="1"/>
      </cdr:nvSpPr>
      <cdr:spPr>
        <a:xfrm xmlns:a="http://schemas.openxmlformats.org/drawingml/2006/main">
          <a:off x="3000470" y="1215071"/>
          <a:ext cx="1980000" cy="224305"/>
        </a:xfrm>
        <a:prstGeom xmlns:a="http://schemas.openxmlformats.org/drawingml/2006/main" prst="rect">
          <a:avLst/>
        </a:prstGeom>
        <a:noFill xmlns:a="http://schemas.openxmlformats.org/drawingml/2006/main"/>
      </cdr:spPr>
      <cdr:txBody>
        <a:bodyPr xmlns:a="http://schemas.openxmlformats.org/drawingml/2006/main" vertOverflow="clip" wrap="square" lIns="0" tIns="0" rIns="0" bIns="0" rtlCol="0">
          <a:noAutofit/>
        </a:bodyPr>
        <a:lstStyle xmlns:a="http://schemas.openxmlformats.org/drawingml/2006/main"/>
        <a:p xmlns:a="http://schemas.openxmlformats.org/drawingml/2006/main">
          <a:pPr algn="ctr"/>
          <a:r>
            <a:rPr lang="en-GB" sz="1000" b="1" dirty="0" err="1"/>
            <a:t>(Minimierung)</a:t>
          </a:r>
        </a:p>
      </cdr:txBody>
    </cdr:sp>
  </cdr:relSizeAnchor>
  <cdr:relSizeAnchor xmlns:cdr="http://schemas.openxmlformats.org/drawingml/2006/chartDrawing">
    <cdr:from>
      <cdr:x>0.58571</cdr:x>
      <cdr:y>0</cdr:y>
    </cdr:from>
    <cdr:to>
      <cdr:x>1</cdr:x>
      <cdr:y>0.07692</cdr:y>
    </cdr:to>
    <cdr:sp macro="" textlink="">
      <cdr:nvSpPr>
        <cdr:cNvPr id="5" name="TextBox 8">
          <a:extLst xmlns:a="http://schemas.openxmlformats.org/drawingml/2006/main">
            <a:ext uri="{FF2B5EF4-FFF2-40B4-BE49-F238E27FC236}">
              <a16:creationId xmlns:a16="http://schemas.microsoft.com/office/drawing/2014/main" id="{65BC17BD-65D3-4F51-820E-5DDB91C930FC}"/>
            </a:ext>
          </a:extLst>
        </cdr:cNvPr>
        <cdr:cNvSpPr txBox="1"/>
      </cdr:nvSpPr>
      <cdr:spPr>
        <a:xfrm xmlns:a="http://schemas.openxmlformats.org/drawingml/2006/main">
          <a:off x="2952000" y="0"/>
          <a:ext cx="2088000" cy="217382"/>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GB" sz="1000" b="1" dirty="0" err="1"/>
            <a:t>b) Populationsweite Therapiehäufigkeit</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0.26194</cdr:y>
    </cdr:from>
    <cdr:to>
      <cdr:x>0.43494</cdr:x>
      <cdr:y>0.42069</cdr:y>
    </cdr:to>
    <cdr:sp macro="" textlink="'pivot Anteile VM pTH'!$A$25">
      <cdr:nvSpPr>
        <cdr:cNvPr id="2" name="TextBox 1">
          <a:extLst xmlns:a="http://schemas.openxmlformats.org/drawingml/2006/main">
            <a:ext uri="{FF2B5EF4-FFF2-40B4-BE49-F238E27FC236}">
              <a16:creationId xmlns:a16="http://schemas.microsoft.com/office/drawing/2014/main" id="{9C13F0AC-8552-4AFB-A331-6FE8FF5977B0}"/>
            </a:ext>
          </a:extLst>
        </cdr:cNvPr>
        <cdr:cNvSpPr txBox="1"/>
      </cdr:nvSpPr>
      <cdr:spPr>
        <a:xfrm xmlns:a="http://schemas.openxmlformats.org/drawingml/2006/main">
          <a:off x="0" y="752989"/>
          <a:ext cx="2163307" cy="456353"/>
        </a:xfrm>
        <a:prstGeom xmlns:a="http://schemas.openxmlformats.org/drawingml/2006/main" prst="rect">
          <a:avLst/>
        </a:prstGeom>
        <a:noFill xmlns:a="http://schemas.openxmlformats.org/drawingml/2006/main"/>
      </cdr:spPr>
      <cdr:txBody>
        <a:bodyPr xmlns:a="http://schemas.openxmlformats.org/drawingml/2006/main" vertOverflow="clip" wrap="square" lIns="0" tIns="0" rIns="0" bIns="0" rtlCol="0">
          <a:noAutofit/>
        </a:bodyPr>
        <a:lstStyle xmlns:a="http://schemas.openxmlformats.org/drawingml/2006/main"/>
        <a:p xmlns:a="http://schemas.openxmlformats.org/drawingml/2006/main">
          <a:pPr algn="ctr"/>
          <a:fld id="{BD75880C-FC74-4BD3-A1C2-EAAE84653CF8}" type="TxLink">
            <a:rPr lang="en-US" sz="1800" b="1" i="0" u="none" strike="noStrike" dirty="0" err="1" smtClean="0">
              <a:solidFill>
                <a:srgbClr val="000000"/>
              </a:solidFill>
              <a:latin typeface="Calibri"/>
              <a:ea typeface="Calibri"/>
              <a:cs typeface="Calibri"/>
            </a:rPr>
            <a:pPr algn="ctr"/>
            <a:t>80,8 t</a:t>
          </a:fld>
          <a:endParaRPr lang="en-GB" sz="1800" b="1" dirty="0" err="1"/>
        </a:p>
      </cdr:txBody>
    </cdr:sp>
  </cdr:relSizeAnchor>
  <cdr:relSizeAnchor xmlns:cdr="http://schemas.openxmlformats.org/drawingml/2006/chartDrawing">
    <cdr:from>
      <cdr:x>0</cdr:x>
      <cdr:y>0.36474</cdr:y>
    </cdr:from>
    <cdr:to>
      <cdr:x>0.43494</cdr:x>
      <cdr:y>0.50837</cdr:y>
    </cdr:to>
    <cdr:sp macro="" textlink="'pivot Anteile VM pTH'!A31">
      <cdr:nvSpPr>
        <cdr:cNvPr id="3" name="TextBox 2">
          <a:extLst xmlns:a="http://schemas.openxmlformats.org/drawingml/2006/main">
            <a:ext uri="{FF2B5EF4-FFF2-40B4-BE49-F238E27FC236}">
              <a16:creationId xmlns:a16="http://schemas.microsoft.com/office/drawing/2014/main" id="{2CF19331-CE15-48F4-9679-05F2AEB66874}"/>
            </a:ext>
          </a:extLst>
        </cdr:cNvPr>
        <cdr:cNvSpPr txBox="1"/>
      </cdr:nvSpPr>
      <cdr:spPr>
        <a:xfrm xmlns:a="http://schemas.openxmlformats.org/drawingml/2006/main">
          <a:off x="0" y="1165246"/>
          <a:ext cx="2160000" cy="458859"/>
        </a:xfrm>
        <a:prstGeom xmlns:a="http://schemas.openxmlformats.org/drawingml/2006/main" prst="rect">
          <a:avLst/>
        </a:prstGeom>
        <a:noFill xmlns:a="http://schemas.openxmlformats.org/drawingml/2006/main"/>
      </cdr:spPr>
      <cdr:txBody>
        <a:bodyPr xmlns:a="http://schemas.openxmlformats.org/drawingml/2006/main" vertOverflow="clip" wrap="square" lIns="0" tIns="0" rIns="0" bIns="0" rtlCol="0">
          <a:noAutofit/>
        </a:bodyPr>
        <a:lstStyle xmlns:a="http://schemas.openxmlformats.org/drawingml/2006/main"/>
        <a:p xmlns:a="http://schemas.openxmlformats.org/drawingml/2006/main">
          <a:pPr algn="ctr"/>
          <a:fld id="{216023D4-FE71-4421-9612-4F04965EF147}" type="TxLink">
            <a:rPr lang="en-US" sz="1050" b="1" i="0" u="none" strike="noStrike" dirty="0" err="1" smtClean="0">
              <a:solidFill>
                <a:srgbClr val="000000"/>
              </a:solidFill>
              <a:latin typeface="Calibri"/>
              <a:ea typeface="Calibri"/>
              <a:cs typeface="Calibri"/>
            </a:rPr>
            <a:pPr algn="ctr"/>
            <a:t>Ferkel</a:t>
          </a:fld>
          <a:endParaRPr lang="en-GB" sz="1100" b="1" dirty="0" err="1"/>
        </a:p>
      </cdr:txBody>
    </cdr:sp>
  </cdr:relSizeAnchor>
  <cdr:relSizeAnchor xmlns:cdr="http://schemas.openxmlformats.org/drawingml/2006/chartDrawing">
    <cdr:from>
      <cdr:x>0</cdr:x>
      <cdr:y>0.42361</cdr:y>
    </cdr:from>
    <cdr:to>
      <cdr:x>0.43494</cdr:x>
      <cdr:y>0.56347</cdr:y>
    </cdr:to>
    <cdr:sp macro="" textlink="">
      <cdr:nvSpPr>
        <cdr:cNvPr id="4" name="TextBox 3">
          <a:extLst xmlns:a="http://schemas.openxmlformats.org/drawingml/2006/main">
            <a:ext uri="{FF2B5EF4-FFF2-40B4-BE49-F238E27FC236}">
              <a16:creationId xmlns:a16="http://schemas.microsoft.com/office/drawing/2014/main" id="{E4FD4892-1561-4D10-A81F-2B7B268DCE5B}"/>
            </a:ext>
          </a:extLst>
        </cdr:cNvPr>
        <cdr:cNvSpPr txBox="1"/>
      </cdr:nvSpPr>
      <cdr:spPr>
        <a:xfrm xmlns:a="http://schemas.openxmlformats.org/drawingml/2006/main">
          <a:off x="0" y="1353325"/>
          <a:ext cx="2160000" cy="446815"/>
        </a:xfrm>
        <a:prstGeom xmlns:a="http://schemas.openxmlformats.org/drawingml/2006/main" prst="rect">
          <a:avLst/>
        </a:prstGeom>
        <a:noFill xmlns:a="http://schemas.openxmlformats.org/drawingml/2006/main"/>
      </cdr:spPr>
      <cdr:txBody>
        <a:bodyPr xmlns:a="http://schemas.openxmlformats.org/drawingml/2006/main" vertOverflow="clip" wrap="square" lIns="0" tIns="0" rIns="0" bIns="0" rtlCol="0">
          <a:noAutofit/>
        </a:bodyPr>
        <a:lstStyle xmlns:a="http://schemas.openxmlformats.org/drawingml/2006/main"/>
        <a:p xmlns:a="http://schemas.openxmlformats.org/drawingml/2006/main">
          <a:pPr algn="ctr"/>
          <a:r>
            <a:rPr lang="en-GB" sz="900" b="1" dirty="0" err="1"/>
            <a:t>(Minimierung)</a:t>
          </a:r>
        </a:p>
      </cdr:txBody>
    </cdr:sp>
  </cdr:relSizeAnchor>
  <cdr:relSizeAnchor xmlns:cdr="http://schemas.openxmlformats.org/drawingml/2006/chartDrawing">
    <cdr:from>
      <cdr:x>0</cdr:x>
      <cdr:y>0</cdr:y>
    </cdr:from>
    <cdr:to>
      <cdr:x>0.69383</cdr:x>
      <cdr:y>0.11115</cdr:y>
    </cdr:to>
    <cdr:sp macro="" textlink="">
      <cdr:nvSpPr>
        <cdr:cNvPr id="6" name="TextBox 7">
          <a:extLst xmlns:a="http://schemas.openxmlformats.org/drawingml/2006/main">
            <a:ext uri="{FF2B5EF4-FFF2-40B4-BE49-F238E27FC236}">
              <a16:creationId xmlns:a16="http://schemas.microsoft.com/office/drawing/2014/main" id="{B2685CAE-2BB6-4FFC-ABC7-21AD0E7F29F6}"/>
            </a:ext>
          </a:extLst>
        </cdr:cNvPr>
        <cdr:cNvSpPr txBox="1"/>
      </cdr:nvSpPr>
      <cdr:spPr>
        <a:xfrm xmlns:a="http://schemas.openxmlformats.org/drawingml/2006/main">
          <a:off x="0" y="0"/>
          <a:ext cx="1498934" cy="260684"/>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GB" sz="1000" b="1" dirty="0" err="1"/>
            <a:t>a) Verbrauchsmengen</a:t>
          </a:r>
        </a:p>
      </cdr:txBody>
    </cdr:sp>
  </cdr:relSizeAnchor>
</c:userShapes>
</file>

<file path=xl/drawings/drawing2.xml><?xml version="1.0" encoding="utf-8"?>
<xdr:wsDr xmlns:xdr="http://schemas.openxmlformats.org/drawingml/2006/spreadsheetDrawing" xmlns:a="http://schemas.openxmlformats.org/drawingml/2006/main">
  <xdr:twoCellAnchor>
    <xdr:from>
      <xdr:col>4</xdr:col>
      <xdr:colOff>78441</xdr:colOff>
      <xdr:row>10</xdr:row>
      <xdr:rowOff>47624</xdr:rowOff>
    </xdr:from>
    <xdr:to>
      <xdr:col>4</xdr:col>
      <xdr:colOff>5475079</xdr:colOff>
      <xdr:row>51</xdr:row>
      <xdr:rowOff>157124</xdr:rowOff>
    </xdr:to>
    <xdr:graphicFrame macro="">
      <xdr:nvGraphicFramePr>
        <xdr:cNvPr id="9" name="Diagramm 8">
          <a:extLst>
            <a:ext uri="{FF2B5EF4-FFF2-40B4-BE49-F238E27FC236}">
              <a16:creationId xmlns:a16="http://schemas.microsoft.com/office/drawing/2014/main" id="{B736003D-ED93-4B28-95EF-08D7D6AA52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67236</xdr:colOff>
      <xdr:row>10</xdr:row>
      <xdr:rowOff>47624</xdr:rowOff>
    </xdr:from>
    <xdr:to>
      <xdr:col>2</xdr:col>
      <xdr:colOff>5467236</xdr:colOff>
      <xdr:row>51</xdr:row>
      <xdr:rowOff>157124</xdr:rowOff>
    </xdr:to>
    <xdr:graphicFrame macro="">
      <xdr:nvGraphicFramePr>
        <xdr:cNvPr id="10" name="Diagramm 9">
          <a:extLst>
            <a:ext uri="{FF2B5EF4-FFF2-40B4-BE49-F238E27FC236}">
              <a16:creationId xmlns:a16="http://schemas.microsoft.com/office/drawing/2014/main" id="{BEBB0F8F-E891-414A-A498-66747524BB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16249</xdr:colOff>
      <xdr:row>8</xdr:row>
      <xdr:rowOff>1121</xdr:rowOff>
    </xdr:from>
    <xdr:to>
      <xdr:col>1</xdr:col>
      <xdr:colOff>1845049</xdr:colOff>
      <xdr:row>12</xdr:row>
      <xdr:rowOff>140075</xdr:rowOff>
    </xdr:to>
    <mc:AlternateContent xmlns:mc="http://schemas.openxmlformats.org/markup-compatibility/2006" xmlns:a14="http://schemas.microsoft.com/office/drawing/2010/main">
      <mc:Choice Requires="a14">
        <xdr:graphicFrame macro="">
          <xdr:nvGraphicFramePr>
            <xdr:cNvPr id="11" name="Db VM Ds Kategorie">
              <a:extLst>
                <a:ext uri="{FF2B5EF4-FFF2-40B4-BE49-F238E27FC236}">
                  <a16:creationId xmlns:a16="http://schemas.microsoft.com/office/drawing/2014/main" id="{B59A499C-1887-4D40-AB36-36BD1C6A7580}"/>
                </a:ext>
              </a:extLst>
            </xdr:cNvPr>
            <xdr:cNvGraphicFramePr/>
          </xdr:nvGraphicFramePr>
          <xdr:xfrm>
            <a:off x="0" y="0"/>
            <a:ext cx="0" cy="0"/>
          </xdr:xfrm>
          <a:graphic>
            <a:graphicData uri="http://schemas.microsoft.com/office/drawing/2010/slicer">
              <sle:slicer xmlns:sle="http://schemas.microsoft.com/office/drawing/2010/slicer" name="Db VM Ds Kategorie"/>
            </a:graphicData>
          </a:graphic>
        </xdr:graphicFrame>
      </mc:Choice>
      <mc:Fallback xmlns="">
        <xdr:sp macro="" textlink="">
          <xdr:nvSpPr>
            <xdr:cNvPr id="0" name=""/>
            <xdr:cNvSpPr>
              <a:spLocks noTextEdit="1"/>
            </xdr:cNvSpPr>
          </xdr:nvSpPr>
          <xdr:spPr>
            <a:xfrm>
              <a:off x="206749" y="2104904"/>
              <a:ext cx="1828800" cy="909236"/>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xdr:col>
      <xdr:colOff>33057</xdr:colOff>
      <xdr:row>13</xdr:row>
      <xdr:rowOff>45945</xdr:rowOff>
    </xdr:from>
    <xdr:to>
      <xdr:col>1</xdr:col>
      <xdr:colOff>1861857</xdr:colOff>
      <xdr:row>21</xdr:row>
      <xdr:rowOff>56031</xdr:rowOff>
    </xdr:to>
    <mc:AlternateContent xmlns:mc="http://schemas.openxmlformats.org/markup-compatibility/2006" xmlns:a14="http://schemas.microsoft.com/office/drawing/2010/main">
      <mc:Choice Requires="a14">
        <xdr:graphicFrame macro="">
          <xdr:nvGraphicFramePr>
            <xdr:cNvPr id="12" name="Db VM DS Tierart">
              <a:extLst>
                <a:ext uri="{FF2B5EF4-FFF2-40B4-BE49-F238E27FC236}">
                  <a16:creationId xmlns:a16="http://schemas.microsoft.com/office/drawing/2014/main" id="{EB6761E0-B2FE-477B-BA55-86D80A133022}"/>
                </a:ext>
              </a:extLst>
            </xdr:cNvPr>
            <xdr:cNvGraphicFramePr/>
          </xdr:nvGraphicFramePr>
          <xdr:xfrm>
            <a:off x="0" y="0"/>
            <a:ext cx="0" cy="0"/>
          </xdr:xfrm>
          <a:graphic>
            <a:graphicData uri="http://schemas.microsoft.com/office/drawing/2010/slicer">
              <sle:slicer xmlns:sle="http://schemas.microsoft.com/office/drawing/2010/slicer" name="Db VM DS Tierart"/>
            </a:graphicData>
          </a:graphic>
        </xdr:graphicFrame>
      </mc:Choice>
      <mc:Fallback xmlns="">
        <xdr:sp macro="" textlink="">
          <xdr:nvSpPr>
            <xdr:cNvPr id="0" name=""/>
            <xdr:cNvSpPr>
              <a:spLocks noTextEdit="1"/>
            </xdr:cNvSpPr>
          </xdr:nvSpPr>
          <xdr:spPr>
            <a:xfrm>
              <a:off x="223557" y="2960595"/>
              <a:ext cx="1828800" cy="1534086"/>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xdr:col>
      <xdr:colOff>27454</xdr:colOff>
      <xdr:row>22</xdr:row>
      <xdr:rowOff>17930</xdr:rowOff>
    </xdr:from>
    <xdr:to>
      <xdr:col>1</xdr:col>
      <xdr:colOff>1856254</xdr:colOff>
      <xdr:row>50</xdr:row>
      <xdr:rowOff>179293</xdr:rowOff>
    </xdr:to>
    <mc:AlternateContent xmlns:mc="http://schemas.openxmlformats.org/markup-compatibility/2006" xmlns:a14="http://schemas.microsoft.com/office/drawing/2010/main">
      <mc:Choice Requires="a14">
        <xdr:graphicFrame macro="">
          <xdr:nvGraphicFramePr>
            <xdr:cNvPr id="13" name="Db VM DS Nutzungsart">
              <a:extLst>
                <a:ext uri="{FF2B5EF4-FFF2-40B4-BE49-F238E27FC236}">
                  <a16:creationId xmlns:a16="http://schemas.microsoft.com/office/drawing/2014/main" id="{B77C6F2C-63FB-4E32-BF3E-25BEF7A39313}"/>
                </a:ext>
              </a:extLst>
            </xdr:cNvPr>
            <xdr:cNvGraphicFramePr/>
          </xdr:nvGraphicFramePr>
          <xdr:xfrm>
            <a:off x="0" y="0"/>
            <a:ext cx="0" cy="0"/>
          </xdr:xfrm>
          <a:graphic>
            <a:graphicData uri="http://schemas.microsoft.com/office/drawing/2010/slicer">
              <sle:slicer xmlns:sle="http://schemas.microsoft.com/office/drawing/2010/slicer" name="Db VM DS Nutzungsart"/>
            </a:graphicData>
          </a:graphic>
        </xdr:graphicFrame>
      </mc:Choice>
      <mc:Fallback xmlns="">
        <xdr:sp macro="" textlink="">
          <xdr:nvSpPr>
            <xdr:cNvPr id="0" name=""/>
            <xdr:cNvSpPr>
              <a:spLocks noTextEdit="1"/>
            </xdr:cNvSpPr>
          </xdr:nvSpPr>
          <xdr:spPr>
            <a:xfrm>
              <a:off x="217954" y="4647080"/>
              <a:ext cx="1828800" cy="5461747"/>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xdr:col>
      <xdr:colOff>2005293</xdr:colOff>
      <xdr:row>8</xdr:row>
      <xdr:rowOff>1121</xdr:rowOff>
    </xdr:from>
    <xdr:to>
      <xdr:col>1</xdr:col>
      <xdr:colOff>3834093</xdr:colOff>
      <xdr:row>14</xdr:row>
      <xdr:rowOff>112060</xdr:rowOff>
    </xdr:to>
    <mc:AlternateContent xmlns:mc="http://schemas.openxmlformats.org/markup-compatibility/2006" xmlns:a14="http://schemas.microsoft.com/office/drawing/2010/main">
      <mc:Choice Requires="a14">
        <xdr:graphicFrame macro="">
          <xdr:nvGraphicFramePr>
            <xdr:cNvPr id="14" name="Db VM DS AMEG">
              <a:extLst>
                <a:ext uri="{FF2B5EF4-FFF2-40B4-BE49-F238E27FC236}">
                  <a16:creationId xmlns:a16="http://schemas.microsoft.com/office/drawing/2014/main" id="{9752F3B5-CE73-43DB-B685-5B1DB2215F6C}"/>
                </a:ext>
              </a:extLst>
            </xdr:cNvPr>
            <xdr:cNvGraphicFramePr/>
          </xdr:nvGraphicFramePr>
          <xdr:xfrm>
            <a:off x="0" y="0"/>
            <a:ext cx="0" cy="0"/>
          </xdr:xfrm>
          <a:graphic>
            <a:graphicData uri="http://schemas.microsoft.com/office/drawing/2010/slicer">
              <sle:slicer xmlns:sle="http://schemas.microsoft.com/office/drawing/2010/slicer" name="Db VM DS AMEG"/>
            </a:graphicData>
          </a:graphic>
        </xdr:graphicFrame>
      </mc:Choice>
      <mc:Fallback xmlns="">
        <xdr:sp macro="" textlink="">
          <xdr:nvSpPr>
            <xdr:cNvPr id="0" name=""/>
            <xdr:cNvSpPr>
              <a:spLocks noTextEdit="1"/>
            </xdr:cNvSpPr>
          </xdr:nvSpPr>
          <xdr:spPr>
            <a:xfrm>
              <a:off x="2195793" y="2104904"/>
              <a:ext cx="1828800" cy="1262221"/>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xdr:col>
      <xdr:colOff>2010896</xdr:colOff>
      <xdr:row>15</xdr:row>
      <xdr:rowOff>85166</xdr:rowOff>
    </xdr:from>
    <xdr:to>
      <xdr:col>1</xdr:col>
      <xdr:colOff>3839696</xdr:colOff>
      <xdr:row>38</xdr:row>
      <xdr:rowOff>44824</xdr:rowOff>
    </xdr:to>
    <mc:AlternateContent xmlns:mc="http://schemas.openxmlformats.org/markup-compatibility/2006" xmlns:a14="http://schemas.microsoft.com/office/drawing/2010/main">
      <mc:Choice Requires="a14">
        <xdr:graphicFrame macro="">
          <xdr:nvGraphicFramePr>
            <xdr:cNvPr id="15" name="Db VM DS Wirkstoffklasse">
              <a:extLst>
                <a:ext uri="{FF2B5EF4-FFF2-40B4-BE49-F238E27FC236}">
                  <a16:creationId xmlns:a16="http://schemas.microsoft.com/office/drawing/2014/main" id="{2A536CE6-FC6D-4277-A13D-9624273D4DAC}"/>
                </a:ext>
              </a:extLst>
            </xdr:cNvPr>
            <xdr:cNvGraphicFramePr/>
          </xdr:nvGraphicFramePr>
          <xdr:xfrm>
            <a:off x="0" y="0"/>
            <a:ext cx="0" cy="0"/>
          </xdr:xfrm>
          <a:graphic>
            <a:graphicData uri="http://schemas.microsoft.com/office/drawing/2010/slicer">
              <sle:slicer xmlns:sle="http://schemas.microsoft.com/office/drawing/2010/slicer" name="Db VM DS Wirkstoffklasse"/>
            </a:graphicData>
          </a:graphic>
        </xdr:graphicFrame>
      </mc:Choice>
      <mc:Fallback xmlns="">
        <xdr:sp macro="" textlink="">
          <xdr:nvSpPr>
            <xdr:cNvPr id="0" name=""/>
            <xdr:cNvSpPr>
              <a:spLocks noTextEdit="1"/>
            </xdr:cNvSpPr>
          </xdr:nvSpPr>
          <xdr:spPr>
            <a:xfrm>
              <a:off x="2201396" y="3380815"/>
              <a:ext cx="1828800" cy="4318747"/>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8</xdr:row>
      <xdr:rowOff>6350</xdr:rowOff>
    </xdr:from>
    <xdr:to>
      <xdr:col>1</xdr:col>
      <xdr:colOff>2011767</xdr:colOff>
      <xdr:row>16</xdr:row>
      <xdr:rowOff>92074</xdr:rowOff>
    </xdr:to>
    <mc:AlternateContent xmlns:mc="http://schemas.openxmlformats.org/markup-compatibility/2006" xmlns:a14="http://schemas.microsoft.com/office/drawing/2010/main">
      <mc:Choice Requires="a14">
        <xdr:graphicFrame macro="">
          <xdr:nvGraphicFramePr>
            <xdr:cNvPr id="2" name="Tierart">
              <a:extLst>
                <a:ext uri="{FF2B5EF4-FFF2-40B4-BE49-F238E27FC236}">
                  <a16:creationId xmlns:a16="http://schemas.microsoft.com/office/drawing/2014/main" id="{AE987105-0670-45EF-8F37-3749D3536137}"/>
                </a:ext>
              </a:extLst>
            </xdr:cNvPr>
            <xdr:cNvGraphicFramePr/>
          </xdr:nvGraphicFramePr>
          <xdr:xfrm>
            <a:off x="0" y="0"/>
            <a:ext cx="0" cy="0"/>
          </xdr:xfrm>
          <a:graphic>
            <a:graphicData uri="http://schemas.microsoft.com/office/drawing/2010/slicer">
              <sle:slicer xmlns:sle="http://schemas.microsoft.com/office/drawing/2010/slicer" name="Tierart"/>
            </a:graphicData>
          </a:graphic>
        </xdr:graphicFrame>
      </mc:Choice>
      <mc:Fallback xmlns="">
        <xdr:sp macro="" textlink="">
          <xdr:nvSpPr>
            <xdr:cNvPr id="0" name=""/>
            <xdr:cNvSpPr>
              <a:spLocks noTextEdit="1"/>
            </xdr:cNvSpPr>
          </xdr:nvSpPr>
          <xdr:spPr>
            <a:xfrm>
              <a:off x="190500" y="2921000"/>
              <a:ext cx="2011767" cy="149542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xdr:col>
      <xdr:colOff>9525</xdr:colOff>
      <xdr:row>16</xdr:row>
      <xdr:rowOff>180976</xdr:rowOff>
    </xdr:from>
    <xdr:to>
      <xdr:col>1</xdr:col>
      <xdr:colOff>2021292</xdr:colOff>
      <xdr:row>33</xdr:row>
      <xdr:rowOff>38100</xdr:rowOff>
    </xdr:to>
    <mc:AlternateContent xmlns:mc="http://schemas.openxmlformats.org/markup-compatibility/2006" xmlns:a14="http://schemas.microsoft.com/office/drawing/2010/main">
      <mc:Choice Requires="a14">
        <xdr:graphicFrame macro="">
          <xdr:nvGraphicFramePr>
            <xdr:cNvPr id="3" name="Nutzungsart">
              <a:extLst>
                <a:ext uri="{FF2B5EF4-FFF2-40B4-BE49-F238E27FC236}">
                  <a16:creationId xmlns:a16="http://schemas.microsoft.com/office/drawing/2014/main" id="{A17BBF9C-8E9B-411B-B39A-EB43BD71AB0A}"/>
                </a:ext>
              </a:extLst>
            </xdr:cNvPr>
            <xdr:cNvGraphicFramePr/>
          </xdr:nvGraphicFramePr>
          <xdr:xfrm>
            <a:off x="0" y="0"/>
            <a:ext cx="0" cy="0"/>
          </xdr:xfrm>
          <a:graphic>
            <a:graphicData uri="http://schemas.microsoft.com/office/drawing/2010/slicer">
              <sle:slicer xmlns:sle="http://schemas.microsoft.com/office/drawing/2010/slicer" name="Nutzungsart"/>
            </a:graphicData>
          </a:graphic>
        </xdr:graphicFrame>
      </mc:Choice>
      <mc:Fallback xmlns="">
        <xdr:sp macro="" textlink="">
          <xdr:nvSpPr>
            <xdr:cNvPr id="0" name=""/>
            <xdr:cNvSpPr>
              <a:spLocks noTextEdit="1"/>
            </xdr:cNvSpPr>
          </xdr:nvSpPr>
          <xdr:spPr>
            <a:xfrm>
              <a:off x="200025" y="4543426"/>
              <a:ext cx="2011767" cy="309562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xdr:col>
      <xdr:colOff>9525</xdr:colOff>
      <xdr:row>33</xdr:row>
      <xdr:rowOff>159675</xdr:rowOff>
    </xdr:from>
    <xdr:to>
      <xdr:col>1</xdr:col>
      <xdr:colOff>2021292</xdr:colOff>
      <xdr:row>40</xdr:row>
      <xdr:rowOff>90950</xdr:rowOff>
    </xdr:to>
    <mc:AlternateContent xmlns:mc="http://schemas.openxmlformats.org/markup-compatibility/2006" xmlns:a14="http://schemas.microsoft.com/office/drawing/2010/main">
      <mc:Choice Requires="a14">
        <xdr:graphicFrame macro="">
          <xdr:nvGraphicFramePr>
            <xdr:cNvPr id="4" name="Berechnungsmodus">
              <a:extLst>
                <a:ext uri="{FF2B5EF4-FFF2-40B4-BE49-F238E27FC236}">
                  <a16:creationId xmlns:a16="http://schemas.microsoft.com/office/drawing/2014/main" id="{004D3DB2-07E5-4E68-8B53-14EE45666598}"/>
                </a:ext>
              </a:extLst>
            </xdr:cNvPr>
            <xdr:cNvGraphicFramePr/>
          </xdr:nvGraphicFramePr>
          <xdr:xfrm>
            <a:off x="0" y="0"/>
            <a:ext cx="0" cy="0"/>
          </xdr:xfrm>
          <a:graphic>
            <a:graphicData uri="http://schemas.microsoft.com/office/drawing/2010/slicer">
              <sle:slicer xmlns:sle="http://schemas.microsoft.com/office/drawing/2010/slicer" name="Berechnungsmodus"/>
            </a:graphicData>
          </a:graphic>
        </xdr:graphicFrame>
      </mc:Choice>
      <mc:Fallback xmlns="">
        <xdr:sp macro="" textlink="">
          <xdr:nvSpPr>
            <xdr:cNvPr id="0" name=""/>
            <xdr:cNvSpPr>
              <a:spLocks noTextEdit="1"/>
            </xdr:cNvSpPr>
          </xdr:nvSpPr>
          <xdr:spPr>
            <a:xfrm>
              <a:off x="200025" y="7760625"/>
              <a:ext cx="2011767" cy="12647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2</xdr:col>
      <xdr:colOff>63498</xdr:colOff>
      <xdr:row>9</xdr:row>
      <xdr:rowOff>53975</xdr:rowOff>
    </xdr:from>
    <xdr:to>
      <xdr:col>2</xdr:col>
      <xdr:colOff>5463498</xdr:colOff>
      <xdr:row>51</xdr:row>
      <xdr:rowOff>96800</xdr:rowOff>
    </xdr:to>
    <xdr:graphicFrame macro="">
      <xdr:nvGraphicFramePr>
        <xdr:cNvPr id="5" name="Chart 4">
          <a:extLst>
            <a:ext uri="{FF2B5EF4-FFF2-40B4-BE49-F238E27FC236}">
              <a16:creationId xmlns:a16="http://schemas.microsoft.com/office/drawing/2014/main" id="{F90EDE25-6B7C-45EF-B810-38C8C7AEBD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2078935</xdr:colOff>
          <xdr:row>27</xdr:row>
          <xdr:rowOff>115957</xdr:rowOff>
        </xdr:from>
        <xdr:to>
          <xdr:col>3</xdr:col>
          <xdr:colOff>71645</xdr:colOff>
          <xdr:row>29</xdr:row>
          <xdr:rowOff>144532</xdr:rowOff>
        </xdr:to>
        <xdr:pic>
          <xdr:nvPicPr>
            <xdr:cNvPr id="7" name="Picture 6">
              <a:extLst>
                <a:ext uri="{FF2B5EF4-FFF2-40B4-BE49-F238E27FC236}">
                  <a16:creationId xmlns:a16="http://schemas.microsoft.com/office/drawing/2014/main" id="{1B5DD1BB-C9F0-4D1E-8BB7-B43A87FF35A1}"/>
                </a:ext>
              </a:extLst>
            </xdr:cNvPr>
            <xdr:cNvPicPr>
              <a:picLocks noChangeAspect="1" noChangeArrowheads="1"/>
              <a:extLst>
                <a:ext uri="{84589F7E-364E-4C9E-8A38-B11213B215E9}">
                  <a14:cameraTool cellRange="'pivot bTH'!$A$58" spid="_x0000_s3952"/>
                </a:ext>
              </a:extLst>
            </xdr:cNvPicPr>
          </xdr:nvPicPr>
          <xdr:blipFill>
            <a:blip xmlns:r="http://schemas.openxmlformats.org/officeDocument/2006/relationships" r:embed="rId2"/>
            <a:srcRect/>
            <a:stretch>
              <a:fillRect/>
            </a:stretch>
          </xdr:blipFill>
          <xdr:spPr bwMode="auto">
            <a:xfrm rot="-1800000">
              <a:off x="2269435" y="6534979"/>
              <a:ext cx="5658678" cy="40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2000250</xdr:colOff>
          <xdr:row>26</xdr:row>
          <xdr:rowOff>180976</xdr:rowOff>
        </xdr:from>
        <xdr:to>
          <xdr:col>2</xdr:col>
          <xdr:colOff>5372100</xdr:colOff>
          <xdr:row>28</xdr:row>
          <xdr:rowOff>66676</xdr:rowOff>
        </xdr:to>
        <xdr:pic>
          <xdr:nvPicPr>
            <xdr:cNvPr id="10" name="Grafik 9">
              <a:extLst>
                <a:ext uri="{FF2B5EF4-FFF2-40B4-BE49-F238E27FC236}">
                  <a16:creationId xmlns:a16="http://schemas.microsoft.com/office/drawing/2014/main" id="{7EDB4827-23C8-42F5-AE12-21CDAAE8E10F}"/>
                </a:ext>
              </a:extLst>
            </xdr:cNvPr>
            <xdr:cNvPicPr>
              <a:picLocks noChangeAspect="1" noChangeArrowheads="1"/>
              <a:extLst>
                <a:ext uri="{84589F7E-364E-4C9E-8A38-B11213B215E9}">
                  <a14:cameraTool cellRange="'pivot bTH'!$I$6" spid="_x0000_s3953"/>
                </a:ext>
              </a:extLst>
            </xdr:cNvPicPr>
          </xdr:nvPicPr>
          <xdr:blipFill>
            <a:blip xmlns:r="http://schemas.openxmlformats.org/officeDocument/2006/relationships" r:embed="rId3"/>
            <a:srcRect/>
            <a:stretch>
              <a:fillRect/>
            </a:stretch>
          </xdr:blipFill>
          <xdr:spPr bwMode="auto">
            <a:xfrm rot="19001556">
              <a:off x="2190750" y="6743701"/>
              <a:ext cx="5514975" cy="2667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c:userShapes xmlns:c="http://schemas.openxmlformats.org/drawingml/2006/chart">
  <cdr:relSizeAnchor xmlns:cdr="http://schemas.openxmlformats.org/drawingml/2006/chartDrawing">
    <cdr:from>
      <cdr:x>0.2848</cdr:x>
      <cdr:y>0.96522</cdr:y>
    </cdr:from>
    <cdr:to>
      <cdr:x>0.35983</cdr:x>
      <cdr:y>0.98261</cdr:y>
    </cdr:to>
    <cdr:sp macro="" textlink="">
      <cdr:nvSpPr>
        <cdr:cNvPr id="2" name="TextBox 1">
          <a:extLst xmlns:a="http://schemas.openxmlformats.org/drawingml/2006/main">
            <a:ext uri="{FF2B5EF4-FFF2-40B4-BE49-F238E27FC236}">
              <a16:creationId xmlns:a16="http://schemas.microsoft.com/office/drawing/2014/main" id="{1FA1EC6C-2891-48E1-8E97-3574EC6335B5}"/>
            </a:ext>
          </a:extLst>
        </cdr:cNvPr>
        <cdr:cNvSpPr txBox="1"/>
      </cdr:nvSpPr>
      <cdr:spPr>
        <a:xfrm xmlns:a="http://schemas.openxmlformats.org/drawingml/2006/main">
          <a:off x="1537917" y="7644542"/>
          <a:ext cx="405162" cy="137729"/>
        </a:xfrm>
        <a:prstGeom xmlns:a="http://schemas.openxmlformats.org/drawingml/2006/main" prst="rect">
          <a:avLst/>
        </a:prstGeom>
        <a:noFill xmlns:a="http://schemas.openxmlformats.org/drawingml/2006/main"/>
      </cdr:spPr>
      <cdr:txBody>
        <a:bodyPr xmlns:a="http://schemas.openxmlformats.org/drawingml/2006/main" vertOverflow="clip" wrap="square" lIns="0" tIns="0" rIns="0" bIns="0" rtlCol="0">
          <a:spAutoFit/>
        </a:bodyPr>
        <a:lstStyle xmlns:a="http://schemas.openxmlformats.org/drawingml/2006/main"/>
        <a:p xmlns:a="http://schemas.openxmlformats.org/drawingml/2006/main">
          <a:pPr algn="l"/>
          <a:r>
            <a:rPr lang="en-GB" sz="1000" dirty="0" err="1">
              <a:solidFill>
                <a:srgbClr val="324657"/>
              </a:solidFill>
            </a:rPr>
            <a:t>Quantil:</a:t>
          </a: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2</xdr:col>
      <xdr:colOff>64559</xdr:colOff>
      <xdr:row>11</xdr:row>
      <xdr:rowOff>72659</xdr:rowOff>
    </xdr:from>
    <xdr:to>
      <xdr:col>2</xdr:col>
      <xdr:colOff>5464559</xdr:colOff>
      <xdr:row>31</xdr:row>
      <xdr:rowOff>42659</xdr:rowOff>
    </xdr:to>
    <xdr:graphicFrame macro="">
      <xdr:nvGraphicFramePr>
        <xdr:cNvPr id="2" name="Chart 1">
          <a:extLst>
            <a:ext uri="{FF2B5EF4-FFF2-40B4-BE49-F238E27FC236}">
              <a16:creationId xmlns:a16="http://schemas.microsoft.com/office/drawing/2014/main" id="{E1955A9C-9311-4A9B-A33C-3FD2273A3F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9</xdr:row>
      <xdr:rowOff>1</xdr:rowOff>
    </xdr:from>
    <xdr:to>
      <xdr:col>1</xdr:col>
      <xdr:colOff>1828800</xdr:colOff>
      <xdr:row>16</xdr:row>
      <xdr:rowOff>161926</xdr:rowOff>
    </xdr:to>
    <mc:AlternateContent xmlns:mc="http://schemas.openxmlformats.org/markup-compatibility/2006" xmlns:a14="http://schemas.microsoft.com/office/drawing/2010/main">
      <mc:Choice Requires="a14">
        <xdr:graphicFrame macro="">
          <xdr:nvGraphicFramePr>
            <xdr:cNvPr id="3" name="Db pTH Ds Tierart">
              <a:extLst>
                <a:ext uri="{FF2B5EF4-FFF2-40B4-BE49-F238E27FC236}">
                  <a16:creationId xmlns:a16="http://schemas.microsoft.com/office/drawing/2014/main" id="{2FEB423B-97E1-40C8-9699-70FC674DB965}"/>
                </a:ext>
              </a:extLst>
            </xdr:cNvPr>
            <xdr:cNvGraphicFramePr/>
          </xdr:nvGraphicFramePr>
          <xdr:xfrm>
            <a:off x="0" y="0"/>
            <a:ext cx="0" cy="0"/>
          </xdr:xfrm>
          <a:graphic>
            <a:graphicData uri="http://schemas.microsoft.com/office/drawing/2010/slicer">
              <sle:slicer xmlns:sle="http://schemas.microsoft.com/office/drawing/2010/slicer" name="Db pTH Ds Tierart"/>
            </a:graphicData>
          </a:graphic>
        </xdr:graphicFrame>
      </mc:Choice>
      <mc:Fallback xmlns="">
        <xdr:sp macro="" textlink="">
          <xdr:nvSpPr>
            <xdr:cNvPr id="0" name=""/>
            <xdr:cNvSpPr>
              <a:spLocks noTextEdit="1"/>
            </xdr:cNvSpPr>
          </xdr:nvSpPr>
          <xdr:spPr>
            <a:xfrm>
              <a:off x="190500" y="2533651"/>
              <a:ext cx="1828800" cy="15049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xdr:col>
      <xdr:colOff>0</xdr:colOff>
      <xdr:row>17</xdr:row>
      <xdr:rowOff>76200</xdr:rowOff>
    </xdr:from>
    <xdr:to>
      <xdr:col>1</xdr:col>
      <xdr:colOff>1828800</xdr:colOff>
      <xdr:row>33</xdr:row>
      <xdr:rowOff>171450</xdr:rowOff>
    </xdr:to>
    <mc:AlternateContent xmlns:mc="http://schemas.openxmlformats.org/markup-compatibility/2006" xmlns:a14="http://schemas.microsoft.com/office/drawing/2010/main">
      <mc:Choice Requires="a14">
        <xdr:graphicFrame macro="">
          <xdr:nvGraphicFramePr>
            <xdr:cNvPr id="4" name="Db pTH Ds Nutzungsart">
              <a:extLst>
                <a:ext uri="{FF2B5EF4-FFF2-40B4-BE49-F238E27FC236}">
                  <a16:creationId xmlns:a16="http://schemas.microsoft.com/office/drawing/2014/main" id="{FE24DD3B-C0F2-4988-BE60-7DEA20F4731C}"/>
                </a:ext>
              </a:extLst>
            </xdr:cNvPr>
            <xdr:cNvGraphicFramePr/>
          </xdr:nvGraphicFramePr>
          <xdr:xfrm>
            <a:off x="0" y="0"/>
            <a:ext cx="0" cy="0"/>
          </xdr:xfrm>
          <a:graphic>
            <a:graphicData uri="http://schemas.microsoft.com/office/drawing/2010/slicer">
              <sle:slicer xmlns:sle="http://schemas.microsoft.com/office/drawing/2010/slicer" name="Db pTH Ds Nutzungsart"/>
            </a:graphicData>
          </a:graphic>
        </xdr:graphicFrame>
      </mc:Choice>
      <mc:Fallback xmlns="">
        <xdr:sp macro="" textlink="">
          <xdr:nvSpPr>
            <xdr:cNvPr id="0" name=""/>
            <xdr:cNvSpPr>
              <a:spLocks noTextEdit="1"/>
            </xdr:cNvSpPr>
          </xdr:nvSpPr>
          <xdr:spPr>
            <a:xfrm>
              <a:off x="190500" y="4181475"/>
              <a:ext cx="1828800" cy="31432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xdr:col>
      <xdr:colOff>1924050</xdr:colOff>
      <xdr:row>9</xdr:row>
      <xdr:rowOff>1</xdr:rowOff>
    </xdr:from>
    <xdr:to>
      <xdr:col>1</xdr:col>
      <xdr:colOff>3758142</xdr:colOff>
      <xdr:row>15</xdr:row>
      <xdr:rowOff>104776</xdr:rowOff>
    </xdr:to>
    <mc:AlternateContent xmlns:mc="http://schemas.openxmlformats.org/markup-compatibility/2006" xmlns:a14="http://schemas.microsoft.com/office/drawing/2010/main">
      <mc:Choice Requires="a14">
        <xdr:graphicFrame macro="">
          <xdr:nvGraphicFramePr>
            <xdr:cNvPr id="5" name="Db pTH Ds AMEG">
              <a:extLst>
                <a:ext uri="{FF2B5EF4-FFF2-40B4-BE49-F238E27FC236}">
                  <a16:creationId xmlns:a16="http://schemas.microsoft.com/office/drawing/2014/main" id="{B977C805-2868-4E17-9932-85B6211A7399}"/>
                </a:ext>
              </a:extLst>
            </xdr:cNvPr>
            <xdr:cNvGraphicFramePr/>
          </xdr:nvGraphicFramePr>
          <xdr:xfrm>
            <a:off x="0" y="0"/>
            <a:ext cx="0" cy="0"/>
          </xdr:xfrm>
          <a:graphic>
            <a:graphicData uri="http://schemas.microsoft.com/office/drawing/2010/slicer">
              <sle:slicer xmlns:sle="http://schemas.microsoft.com/office/drawing/2010/slicer" name="Db pTH Ds AMEG"/>
            </a:graphicData>
          </a:graphic>
        </xdr:graphicFrame>
      </mc:Choice>
      <mc:Fallback xmlns="">
        <xdr:sp macro="" textlink="">
          <xdr:nvSpPr>
            <xdr:cNvPr id="0" name=""/>
            <xdr:cNvSpPr>
              <a:spLocks noTextEdit="1"/>
            </xdr:cNvSpPr>
          </xdr:nvSpPr>
          <xdr:spPr>
            <a:xfrm>
              <a:off x="2114550" y="2533651"/>
              <a:ext cx="1834092" cy="12573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xdr:col>
      <xdr:colOff>1924050</xdr:colOff>
      <xdr:row>16</xdr:row>
      <xdr:rowOff>38100</xdr:rowOff>
    </xdr:from>
    <xdr:to>
      <xdr:col>1</xdr:col>
      <xdr:colOff>3758142</xdr:colOff>
      <xdr:row>38</xdr:row>
      <xdr:rowOff>66675</xdr:rowOff>
    </xdr:to>
    <mc:AlternateContent xmlns:mc="http://schemas.openxmlformats.org/markup-compatibility/2006" xmlns:a14="http://schemas.microsoft.com/office/drawing/2010/main">
      <mc:Choice Requires="a14">
        <xdr:graphicFrame macro="">
          <xdr:nvGraphicFramePr>
            <xdr:cNvPr id="6" name="Db pTH Ds Wirkstoffklasse">
              <a:extLst>
                <a:ext uri="{FF2B5EF4-FFF2-40B4-BE49-F238E27FC236}">
                  <a16:creationId xmlns:a16="http://schemas.microsoft.com/office/drawing/2014/main" id="{2DE6309E-69DB-43BF-90CB-588F6F600F6E}"/>
                </a:ext>
              </a:extLst>
            </xdr:cNvPr>
            <xdr:cNvGraphicFramePr/>
          </xdr:nvGraphicFramePr>
          <xdr:xfrm>
            <a:off x="0" y="0"/>
            <a:ext cx="0" cy="0"/>
          </xdr:xfrm>
          <a:graphic>
            <a:graphicData uri="http://schemas.microsoft.com/office/drawing/2010/slicer">
              <sle:slicer xmlns:sle="http://schemas.microsoft.com/office/drawing/2010/slicer" name="Db pTH Ds Wirkstoffklasse"/>
            </a:graphicData>
          </a:graphic>
        </xdr:graphicFrame>
      </mc:Choice>
      <mc:Fallback xmlns="">
        <xdr:sp macro="" textlink="">
          <xdr:nvSpPr>
            <xdr:cNvPr id="0" name=""/>
            <xdr:cNvSpPr>
              <a:spLocks noTextEdit="1"/>
            </xdr:cNvSpPr>
          </xdr:nvSpPr>
          <xdr:spPr>
            <a:xfrm>
              <a:off x="2114550" y="3952875"/>
              <a:ext cx="1834092" cy="42195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xdr:col>
      <xdr:colOff>0</xdr:colOff>
      <xdr:row>39</xdr:row>
      <xdr:rowOff>9526</xdr:rowOff>
    </xdr:from>
    <xdr:to>
      <xdr:col>1</xdr:col>
      <xdr:colOff>3748617</xdr:colOff>
      <xdr:row>45</xdr:row>
      <xdr:rowOff>142875</xdr:rowOff>
    </xdr:to>
    <mc:AlternateContent xmlns:mc="http://schemas.openxmlformats.org/markup-compatibility/2006" xmlns:a14="http://schemas.microsoft.com/office/drawing/2010/main">
      <mc:Choice Requires="a14">
        <xdr:graphicFrame macro="">
          <xdr:nvGraphicFramePr>
            <xdr:cNvPr id="7" name="Db pTH Ds Berechnungsmodus">
              <a:extLst>
                <a:ext uri="{FF2B5EF4-FFF2-40B4-BE49-F238E27FC236}">
                  <a16:creationId xmlns:a16="http://schemas.microsoft.com/office/drawing/2014/main" id="{895DDF1C-BBA8-4A3D-AA3D-1750A1CA77E0}"/>
                </a:ext>
              </a:extLst>
            </xdr:cNvPr>
            <xdr:cNvGraphicFramePr/>
          </xdr:nvGraphicFramePr>
          <xdr:xfrm>
            <a:off x="0" y="0"/>
            <a:ext cx="0" cy="0"/>
          </xdr:xfrm>
          <a:graphic>
            <a:graphicData uri="http://schemas.microsoft.com/office/drawing/2010/slicer">
              <sle:slicer xmlns:sle="http://schemas.microsoft.com/office/drawing/2010/slicer" name="Db pTH Ds Berechnungsmodus"/>
            </a:graphicData>
          </a:graphic>
        </xdr:graphicFrame>
      </mc:Choice>
      <mc:Fallback xmlns="">
        <xdr:sp macro="" textlink="">
          <xdr:nvSpPr>
            <xdr:cNvPr id="0" name=""/>
            <xdr:cNvSpPr>
              <a:spLocks noTextEdit="1"/>
            </xdr:cNvSpPr>
          </xdr:nvSpPr>
          <xdr:spPr>
            <a:xfrm>
              <a:off x="190500" y="8305801"/>
              <a:ext cx="3748617" cy="12763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mc:AlternateContent xmlns:mc="http://schemas.openxmlformats.org/markup-compatibility/2006">
    <mc:Choice xmlns:a14="http://schemas.microsoft.com/office/drawing/2010/main" Requires="a14">
      <xdr:twoCellAnchor editAs="oneCell">
        <xdr:from>
          <xdr:col>2</xdr:col>
          <xdr:colOff>9526</xdr:colOff>
          <xdr:row>21</xdr:row>
          <xdr:rowOff>161925</xdr:rowOff>
        </xdr:from>
        <xdr:to>
          <xdr:col>3</xdr:col>
          <xdr:colOff>142876</xdr:colOff>
          <xdr:row>23</xdr:row>
          <xdr:rowOff>180975</xdr:rowOff>
        </xdr:to>
        <xdr:pic>
          <xdr:nvPicPr>
            <xdr:cNvPr id="9" name="Picture 8">
              <a:extLst>
                <a:ext uri="{FF2B5EF4-FFF2-40B4-BE49-F238E27FC236}">
                  <a16:creationId xmlns:a16="http://schemas.microsoft.com/office/drawing/2014/main" id="{761FFA5F-D4E1-41FF-964D-B9115F900CFA}"/>
                </a:ext>
              </a:extLst>
            </xdr:cNvPr>
            <xdr:cNvPicPr>
              <a:picLocks noChangeAspect="1" noChangeArrowheads="1"/>
              <a:extLst>
                <a:ext uri="{84589F7E-364E-4C9E-8A38-B11213B215E9}">
                  <a14:cameraTool cellRange="'pivot pTH'!A38" spid="_x0000_s148111"/>
                </a:ext>
              </a:extLst>
            </xdr:cNvPicPr>
          </xdr:nvPicPr>
          <xdr:blipFill>
            <a:blip xmlns:r="http://schemas.openxmlformats.org/officeDocument/2006/relationships" r:embed="rId2"/>
            <a:srcRect/>
            <a:stretch>
              <a:fillRect/>
            </a:stretch>
          </xdr:blipFill>
          <xdr:spPr bwMode="auto">
            <a:xfrm rot="-1800000">
              <a:off x="4124326" y="4991100"/>
              <a:ext cx="5648325" cy="4000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xdr:col>
      <xdr:colOff>66258</xdr:colOff>
      <xdr:row>11</xdr:row>
      <xdr:rowOff>72659</xdr:rowOff>
    </xdr:from>
    <xdr:to>
      <xdr:col>4</xdr:col>
      <xdr:colOff>5466258</xdr:colOff>
      <xdr:row>31</xdr:row>
      <xdr:rowOff>42659</xdr:rowOff>
    </xdr:to>
    <xdr:graphicFrame macro="">
      <xdr:nvGraphicFramePr>
        <xdr:cNvPr id="11" name="Diagramm 10">
          <a:extLst>
            <a:ext uri="{FF2B5EF4-FFF2-40B4-BE49-F238E27FC236}">
              <a16:creationId xmlns:a16="http://schemas.microsoft.com/office/drawing/2014/main" id="{7EDF5F11-0BB7-4AC8-BAF1-019806F68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171450</xdr:colOff>
          <xdr:row>21</xdr:row>
          <xdr:rowOff>161925</xdr:rowOff>
        </xdr:from>
        <xdr:to>
          <xdr:col>5</xdr:col>
          <xdr:colOff>104775</xdr:colOff>
          <xdr:row>23</xdr:row>
          <xdr:rowOff>180975</xdr:rowOff>
        </xdr:to>
        <xdr:pic>
          <xdr:nvPicPr>
            <xdr:cNvPr id="10" name="Picture 9">
              <a:extLst>
                <a:ext uri="{FF2B5EF4-FFF2-40B4-BE49-F238E27FC236}">
                  <a16:creationId xmlns:a16="http://schemas.microsoft.com/office/drawing/2014/main" id="{52E5367D-CFD6-4C58-B5FC-6CEDFB4705EC}"/>
                </a:ext>
              </a:extLst>
            </xdr:cNvPr>
            <xdr:cNvPicPr>
              <a:picLocks noChangeAspect="1" noChangeArrowheads="1"/>
              <a:extLst>
                <a:ext uri="{84589F7E-364E-4C9E-8A38-B11213B215E9}">
                  <a14:cameraTool cellRange="'pivot pTH'!A38" spid="_x0000_s148112"/>
                </a:ext>
              </a:extLst>
            </xdr:cNvPicPr>
          </xdr:nvPicPr>
          <xdr:blipFill>
            <a:blip xmlns:r="http://schemas.openxmlformats.org/officeDocument/2006/relationships" r:embed="rId2"/>
            <a:srcRect/>
            <a:stretch>
              <a:fillRect/>
            </a:stretch>
          </xdr:blipFill>
          <xdr:spPr bwMode="auto">
            <a:xfrm rot="19800000">
              <a:off x="9801225" y="4991100"/>
              <a:ext cx="5648325" cy="4000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xdr:col>
      <xdr:colOff>91113</xdr:colOff>
      <xdr:row>12</xdr:row>
      <xdr:rowOff>0</xdr:rowOff>
    </xdr:from>
    <xdr:to>
      <xdr:col>2</xdr:col>
      <xdr:colOff>5491113</xdr:colOff>
      <xdr:row>30</xdr:row>
      <xdr:rowOff>171000</xdr:rowOff>
    </xdr:to>
    <xdr:graphicFrame macro="">
      <xdr:nvGraphicFramePr>
        <xdr:cNvPr id="12" name="Diagramm 11">
          <a:extLst>
            <a:ext uri="{FF2B5EF4-FFF2-40B4-BE49-F238E27FC236}">
              <a16:creationId xmlns:a16="http://schemas.microsoft.com/office/drawing/2014/main" id="{888DCBD5-4049-499C-B88C-072776901D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107679</xdr:colOff>
      <xdr:row>12</xdr:row>
      <xdr:rowOff>0</xdr:rowOff>
    </xdr:from>
    <xdr:to>
      <xdr:col>4</xdr:col>
      <xdr:colOff>5507679</xdr:colOff>
      <xdr:row>30</xdr:row>
      <xdr:rowOff>171000</xdr:rowOff>
    </xdr:to>
    <xdr:graphicFrame macro="">
      <xdr:nvGraphicFramePr>
        <xdr:cNvPr id="13" name="Diagramm 12">
          <a:extLst>
            <a:ext uri="{FF2B5EF4-FFF2-40B4-BE49-F238E27FC236}">
              <a16:creationId xmlns:a16="http://schemas.microsoft.com/office/drawing/2014/main" id="{09283330-E424-4EDB-A3CE-70004F2AD9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198000</xdr:colOff>
      <xdr:row>9</xdr:row>
      <xdr:rowOff>4970</xdr:rowOff>
    </xdr:from>
    <xdr:to>
      <xdr:col>1</xdr:col>
      <xdr:colOff>1791574</xdr:colOff>
      <xdr:row>13</xdr:row>
      <xdr:rowOff>177248</xdr:rowOff>
    </xdr:to>
    <mc:AlternateContent xmlns:mc="http://schemas.openxmlformats.org/markup-compatibility/2006" xmlns:a14="http://schemas.microsoft.com/office/drawing/2010/main">
      <mc:Choice Requires="a14">
        <xdr:graphicFrame macro="">
          <xdr:nvGraphicFramePr>
            <xdr:cNvPr id="14" name="Db THE Ds Kategorie">
              <a:extLst>
                <a:ext uri="{FF2B5EF4-FFF2-40B4-BE49-F238E27FC236}">
                  <a16:creationId xmlns:a16="http://schemas.microsoft.com/office/drawing/2014/main" id="{8936711C-7777-4951-BAE4-EA88B67CB8DD}"/>
                </a:ext>
              </a:extLst>
            </xdr:cNvPr>
            <xdr:cNvGraphicFramePr/>
          </xdr:nvGraphicFramePr>
          <xdr:xfrm>
            <a:off x="0" y="0"/>
            <a:ext cx="0" cy="0"/>
          </xdr:xfrm>
          <a:graphic>
            <a:graphicData uri="http://schemas.microsoft.com/office/drawing/2010/slicer">
              <sle:slicer xmlns:sle="http://schemas.microsoft.com/office/drawing/2010/slicer" name="Db THE Ds Kategorie"/>
            </a:graphicData>
          </a:graphic>
        </xdr:graphicFrame>
      </mc:Choice>
      <mc:Fallback xmlns="">
        <xdr:sp macro="" textlink="">
          <xdr:nvSpPr>
            <xdr:cNvPr id="0" name=""/>
            <xdr:cNvSpPr>
              <a:spLocks noTextEdit="1"/>
            </xdr:cNvSpPr>
          </xdr:nvSpPr>
          <xdr:spPr>
            <a:xfrm>
              <a:off x="2155963" y="2176670"/>
              <a:ext cx="1825487" cy="943803"/>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192156</xdr:colOff>
      <xdr:row>22</xdr:row>
      <xdr:rowOff>180874</xdr:rowOff>
    </xdr:from>
    <xdr:to>
      <xdr:col>1</xdr:col>
      <xdr:colOff>1789043</xdr:colOff>
      <xdr:row>52</xdr:row>
      <xdr:rowOff>313</xdr:rowOff>
    </xdr:to>
    <mc:AlternateContent xmlns:mc="http://schemas.openxmlformats.org/markup-compatibility/2006" xmlns:a14="http://schemas.microsoft.com/office/drawing/2010/main">
      <mc:Choice Requires="a14">
        <xdr:graphicFrame macro="">
          <xdr:nvGraphicFramePr>
            <xdr:cNvPr id="15" name="Db THE Ds Nutzungsart">
              <a:extLst>
                <a:ext uri="{FF2B5EF4-FFF2-40B4-BE49-F238E27FC236}">
                  <a16:creationId xmlns:a16="http://schemas.microsoft.com/office/drawing/2014/main" id="{A92A5E7A-0066-4231-AC29-2AAADCCC4966}"/>
                </a:ext>
              </a:extLst>
            </xdr:cNvPr>
            <xdr:cNvGraphicFramePr/>
          </xdr:nvGraphicFramePr>
          <xdr:xfrm>
            <a:off x="0" y="0"/>
            <a:ext cx="0" cy="0"/>
          </xdr:xfrm>
          <a:graphic>
            <a:graphicData uri="http://schemas.microsoft.com/office/drawing/2010/slicer">
              <sle:slicer xmlns:sle="http://schemas.microsoft.com/office/drawing/2010/slicer" name="Db THE Ds Nutzungsart"/>
            </a:graphicData>
          </a:graphic>
        </xdr:graphicFrame>
      </mc:Choice>
      <mc:Fallback xmlns="">
        <xdr:sp macro="" textlink="">
          <xdr:nvSpPr>
            <xdr:cNvPr id="0" name=""/>
            <xdr:cNvSpPr>
              <a:spLocks noTextEdit="1"/>
            </xdr:cNvSpPr>
          </xdr:nvSpPr>
          <xdr:spPr>
            <a:xfrm>
              <a:off x="192156" y="5407200"/>
              <a:ext cx="1828800" cy="5534439"/>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196297</xdr:colOff>
      <xdr:row>14</xdr:row>
      <xdr:rowOff>121225</xdr:rowOff>
    </xdr:from>
    <xdr:to>
      <xdr:col>1</xdr:col>
      <xdr:colOff>1793184</xdr:colOff>
      <xdr:row>22</xdr:row>
      <xdr:rowOff>60348</xdr:rowOff>
    </xdr:to>
    <mc:AlternateContent xmlns:mc="http://schemas.openxmlformats.org/markup-compatibility/2006" xmlns:a14="http://schemas.microsoft.com/office/drawing/2010/main">
      <mc:Choice Requires="a14">
        <xdr:graphicFrame macro="">
          <xdr:nvGraphicFramePr>
            <xdr:cNvPr id="16" name="Db THE Ds Tierart">
              <a:extLst>
                <a:ext uri="{FF2B5EF4-FFF2-40B4-BE49-F238E27FC236}">
                  <a16:creationId xmlns:a16="http://schemas.microsoft.com/office/drawing/2014/main" id="{7DEC2813-9C60-4815-AC39-164E7AF76146}"/>
                </a:ext>
              </a:extLst>
            </xdr:cNvPr>
            <xdr:cNvGraphicFramePr/>
          </xdr:nvGraphicFramePr>
          <xdr:xfrm>
            <a:off x="0" y="0"/>
            <a:ext cx="0" cy="0"/>
          </xdr:xfrm>
          <a:graphic>
            <a:graphicData uri="http://schemas.microsoft.com/office/drawing/2010/slicer">
              <sle:slicer xmlns:sle="http://schemas.microsoft.com/office/drawing/2010/slicer" name="Db THE Ds Tierart"/>
            </a:graphicData>
          </a:graphic>
        </xdr:graphicFrame>
      </mc:Choice>
      <mc:Fallback xmlns="">
        <xdr:sp macro="" textlink="">
          <xdr:nvSpPr>
            <xdr:cNvPr id="0" name=""/>
            <xdr:cNvSpPr>
              <a:spLocks noTextEdit="1"/>
            </xdr:cNvSpPr>
          </xdr:nvSpPr>
          <xdr:spPr>
            <a:xfrm>
              <a:off x="196297" y="3823551"/>
              <a:ext cx="1828800" cy="1463123"/>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xdr:col>
      <xdr:colOff>1928087</xdr:colOff>
      <xdr:row>15</xdr:row>
      <xdr:rowOff>186004</xdr:rowOff>
    </xdr:from>
    <xdr:to>
      <xdr:col>1</xdr:col>
      <xdr:colOff>3752746</xdr:colOff>
      <xdr:row>37</xdr:row>
      <xdr:rowOff>164055</xdr:rowOff>
    </xdr:to>
    <mc:AlternateContent xmlns:mc="http://schemas.openxmlformats.org/markup-compatibility/2006" xmlns:a14="http://schemas.microsoft.com/office/drawing/2010/main">
      <mc:Choice Requires="a14">
        <xdr:graphicFrame macro="">
          <xdr:nvGraphicFramePr>
            <xdr:cNvPr id="17" name="Db THE Ds Wirkstoffklasse">
              <a:extLst>
                <a:ext uri="{FF2B5EF4-FFF2-40B4-BE49-F238E27FC236}">
                  <a16:creationId xmlns:a16="http://schemas.microsoft.com/office/drawing/2014/main" id="{F909397A-49C6-4418-9BE6-E5134E5C70A0}"/>
                </a:ext>
              </a:extLst>
            </xdr:cNvPr>
            <xdr:cNvGraphicFramePr/>
          </xdr:nvGraphicFramePr>
          <xdr:xfrm>
            <a:off x="0" y="0"/>
            <a:ext cx="0" cy="0"/>
          </xdr:xfrm>
          <a:graphic>
            <a:graphicData uri="http://schemas.microsoft.com/office/drawing/2010/slicer">
              <sle:slicer xmlns:sle="http://schemas.microsoft.com/office/drawing/2010/slicer" name="Db THE Ds Wirkstoffklasse"/>
            </a:graphicData>
          </a:graphic>
        </xdr:graphicFrame>
      </mc:Choice>
      <mc:Fallback xmlns="">
        <xdr:sp macro="" textlink="">
          <xdr:nvSpPr>
            <xdr:cNvPr id="0" name=""/>
            <xdr:cNvSpPr>
              <a:spLocks noTextEdit="1"/>
            </xdr:cNvSpPr>
          </xdr:nvSpPr>
          <xdr:spPr>
            <a:xfrm>
              <a:off x="2160000" y="4078830"/>
              <a:ext cx="1824659" cy="4169051"/>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xdr:col>
      <xdr:colOff>1928087</xdr:colOff>
      <xdr:row>9</xdr:row>
      <xdr:rowOff>5257</xdr:rowOff>
    </xdr:from>
    <xdr:to>
      <xdr:col>1</xdr:col>
      <xdr:colOff>3752746</xdr:colOff>
      <xdr:row>15</xdr:row>
      <xdr:rowOff>60750</xdr:rowOff>
    </xdr:to>
    <mc:AlternateContent xmlns:mc="http://schemas.openxmlformats.org/markup-compatibility/2006" xmlns:a14="http://schemas.microsoft.com/office/drawing/2010/main">
      <mc:Choice Requires="a14">
        <xdr:graphicFrame macro="">
          <xdr:nvGraphicFramePr>
            <xdr:cNvPr id="18" name="Db THE Ds AMEG">
              <a:extLst>
                <a:ext uri="{FF2B5EF4-FFF2-40B4-BE49-F238E27FC236}">
                  <a16:creationId xmlns:a16="http://schemas.microsoft.com/office/drawing/2014/main" id="{4B24FAEC-A3C3-4331-95C8-72DAFBFB265B}"/>
                </a:ext>
              </a:extLst>
            </xdr:cNvPr>
            <xdr:cNvGraphicFramePr/>
          </xdr:nvGraphicFramePr>
          <xdr:xfrm>
            <a:off x="0" y="0"/>
            <a:ext cx="0" cy="0"/>
          </xdr:xfrm>
          <a:graphic>
            <a:graphicData uri="http://schemas.microsoft.com/office/drawing/2010/slicer">
              <sle:slicer xmlns:sle="http://schemas.microsoft.com/office/drawing/2010/slicer" name="Db THE Ds AMEG"/>
            </a:graphicData>
          </a:graphic>
        </xdr:graphicFrame>
      </mc:Choice>
      <mc:Fallback xmlns="">
        <xdr:sp macro="" textlink="">
          <xdr:nvSpPr>
            <xdr:cNvPr id="0" name=""/>
            <xdr:cNvSpPr>
              <a:spLocks noTextEdit="1"/>
            </xdr:cNvSpPr>
          </xdr:nvSpPr>
          <xdr:spPr>
            <a:xfrm>
              <a:off x="2185366" y="3222350"/>
              <a:ext cx="1824659" cy="1206776"/>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mc:AlternateContent xmlns:mc="http://schemas.openxmlformats.org/markup-compatibility/2006">
    <mc:Choice xmlns:a14="http://schemas.microsoft.com/office/drawing/2010/main" Requires="a14">
      <xdr:twoCellAnchor>
        <xdr:from>
          <xdr:col>4</xdr:col>
          <xdr:colOff>60285</xdr:colOff>
          <xdr:row>19</xdr:row>
          <xdr:rowOff>30009</xdr:rowOff>
        </xdr:from>
        <xdr:to>
          <xdr:col>4</xdr:col>
          <xdr:colOff>5346660</xdr:colOff>
          <xdr:row>22</xdr:row>
          <xdr:rowOff>144309</xdr:rowOff>
        </xdr:to>
        <xdr:pic>
          <xdr:nvPicPr>
            <xdr:cNvPr id="22" name="Picture 8">
              <a:extLst>
                <a:ext uri="{FF2B5EF4-FFF2-40B4-BE49-F238E27FC236}">
                  <a16:creationId xmlns:a16="http://schemas.microsoft.com/office/drawing/2014/main" id="{2AF9DFA0-C2FE-4D7A-AC88-E51F14696B40}"/>
                </a:ext>
              </a:extLst>
            </xdr:cNvPr>
            <xdr:cNvPicPr>
              <a:picLocks noChangeAspect="1" noChangeArrowheads="1"/>
              <a:extLst>
                <a:ext uri="{84589F7E-364E-4C9E-8A38-B11213B215E9}">
                  <a14:cameraTool cellRange="'pivot VME'!A38" spid="_x0000_s94686"/>
                </a:ext>
              </a:extLst>
            </xdr:cNvPicPr>
          </xdr:nvPicPr>
          <xdr:blipFill>
            <a:blip xmlns:r="http://schemas.openxmlformats.org/officeDocument/2006/relationships" r:embed="rId3"/>
            <a:srcRect/>
            <a:stretch>
              <a:fillRect/>
            </a:stretch>
          </xdr:blipFill>
          <xdr:spPr bwMode="auto">
            <a:xfrm rot="19800000">
              <a:off x="9966285" y="4494335"/>
              <a:ext cx="5286375" cy="6858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71801</xdr:colOff>
      <xdr:row>8</xdr:row>
      <xdr:rowOff>130418</xdr:rowOff>
    </xdr:from>
    <xdr:to>
      <xdr:col>2</xdr:col>
      <xdr:colOff>5471801</xdr:colOff>
      <xdr:row>27</xdr:row>
      <xdr:rowOff>110918</xdr:rowOff>
    </xdr:to>
    <xdr:graphicFrame macro="">
      <xdr:nvGraphicFramePr>
        <xdr:cNvPr id="2" name="Chart 1">
          <a:extLst>
            <a:ext uri="{FF2B5EF4-FFF2-40B4-BE49-F238E27FC236}">
              <a16:creationId xmlns:a16="http://schemas.microsoft.com/office/drawing/2014/main" id="{CC9E36E7-7D16-4082-91AC-2A98E47158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7</xdr:row>
      <xdr:rowOff>2</xdr:rowOff>
    </xdr:from>
    <xdr:to>
      <xdr:col>1</xdr:col>
      <xdr:colOff>1828800</xdr:colOff>
      <xdr:row>26</xdr:row>
      <xdr:rowOff>1</xdr:rowOff>
    </xdr:to>
    <mc:AlternateContent xmlns:mc="http://schemas.openxmlformats.org/markup-compatibility/2006" xmlns:a14="http://schemas.microsoft.com/office/drawing/2010/main">
      <mc:Choice Requires="a14">
        <xdr:graphicFrame macro="">
          <xdr:nvGraphicFramePr>
            <xdr:cNvPr id="4" name="Nutzungsart 1">
              <a:extLst>
                <a:ext uri="{FF2B5EF4-FFF2-40B4-BE49-F238E27FC236}">
                  <a16:creationId xmlns:a16="http://schemas.microsoft.com/office/drawing/2014/main" id="{BE53B608-C3BA-420D-97E5-91876D0BA3A8}"/>
                </a:ext>
              </a:extLst>
            </xdr:cNvPr>
            <xdr:cNvGraphicFramePr/>
          </xdr:nvGraphicFramePr>
          <xdr:xfrm>
            <a:off x="0" y="0"/>
            <a:ext cx="0" cy="0"/>
          </xdr:xfrm>
          <a:graphic>
            <a:graphicData uri="http://schemas.microsoft.com/office/drawing/2010/slicer">
              <sle:slicer xmlns:sle="http://schemas.microsoft.com/office/drawing/2010/slicer" name="Nutzungsart 1"/>
            </a:graphicData>
          </a:graphic>
        </xdr:graphicFrame>
      </mc:Choice>
      <mc:Fallback xmlns="">
        <xdr:sp macro="" textlink="">
          <xdr:nvSpPr>
            <xdr:cNvPr id="0" name=""/>
            <xdr:cNvSpPr>
              <a:spLocks noTextEdit="1"/>
            </xdr:cNvSpPr>
          </xdr:nvSpPr>
          <xdr:spPr>
            <a:xfrm>
              <a:off x="190500" y="2619376"/>
              <a:ext cx="1828800" cy="15811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2</xdr:col>
          <xdr:colOff>321579</xdr:colOff>
          <xdr:row>16</xdr:row>
          <xdr:rowOff>29518</xdr:rowOff>
        </xdr:from>
        <xdr:to>
          <xdr:col>2</xdr:col>
          <xdr:colOff>5026929</xdr:colOff>
          <xdr:row>18</xdr:row>
          <xdr:rowOff>67618</xdr:rowOff>
        </xdr:to>
        <xdr:pic>
          <xdr:nvPicPr>
            <xdr:cNvPr id="6" name="Picture 5">
              <a:extLst>
                <a:ext uri="{FF2B5EF4-FFF2-40B4-BE49-F238E27FC236}">
                  <a16:creationId xmlns:a16="http://schemas.microsoft.com/office/drawing/2014/main" id="{D36C53B3-05B8-4220-A910-23685F00E42F}"/>
                </a:ext>
              </a:extLst>
            </xdr:cNvPr>
            <xdr:cNvPicPr preferRelativeResize="0">
              <a:picLocks noChangeArrowheads="1"/>
              <a:extLst>
                <a:ext uri="{84589F7E-364E-4C9E-8A38-B11213B215E9}">
                  <a14:cameraTool cellRange="'pivot bTH Entwicklung'!A47" spid="_x0000_s4941"/>
                </a:ext>
              </a:extLst>
            </xdr:cNvPicPr>
          </xdr:nvPicPr>
          <xdr:blipFill>
            <a:blip xmlns:r="http://schemas.openxmlformats.org/officeDocument/2006/relationships" r:embed="rId2"/>
            <a:stretch>
              <a:fillRect/>
            </a:stretch>
          </xdr:blipFill>
          <xdr:spPr bwMode="auto">
            <a:xfrm rot="-1800000">
              <a:off x="2483754" y="4372918"/>
              <a:ext cx="4705350" cy="419100"/>
            </a:xfrm>
            <a:prstGeom prst="rect">
              <a:avLst/>
            </a:prstGeom>
            <a:noFill/>
            <a:ln>
              <a:noFill/>
            </a:ln>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c:userShapes xmlns:c="http://schemas.openxmlformats.org/drawingml/2006/chart">
  <cdr:relSizeAnchor xmlns:cdr="http://schemas.openxmlformats.org/drawingml/2006/chartDrawing">
    <cdr:from>
      <cdr:x>0.88346</cdr:x>
      <cdr:y>0.33276</cdr:y>
    </cdr:from>
    <cdr:to>
      <cdr:x>0.95963</cdr:x>
      <cdr:y>0.369</cdr:y>
    </cdr:to>
    <cdr:sp macro="" textlink="">
      <cdr:nvSpPr>
        <cdr:cNvPr id="2" name="TextBox 1">
          <a:extLst xmlns:a="http://schemas.openxmlformats.org/drawingml/2006/main">
            <a:ext uri="{FF2B5EF4-FFF2-40B4-BE49-F238E27FC236}">
              <a16:creationId xmlns:a16="http://schemas.microsoft.com/office/drawing/2014/main" id="{BFDBA2FD-D093-4CAA-A3CB-3AC33CFD6EE8}"/>
            </a:ext>
          </a:extLst>
        </cdr:cNvPr>
        <cdr:cNvSpPr txBox="1"/>
      </cdr:nvSpPr>
      <cdr:spPr>
        <a:xfrm xmlns:a="http://schemas.openxmlformats.org/drawingml/2006/main">
          <a:off x="4770684" y="1197936"/>
          <a:ext cx="411318" cy="130464"/>
        </a:xfrm>
        <a:prstGeom xmlns:a="http://schemas.openxmlformats.org/drawingml/2006/main" prst="rect">
          <a:avLst/>
        </a:prstGeom>
        <a:noFill xmlns:a="http://schemas.openxmlformats.org/drawingml/2006/main"/>
      </cdr:spPr>
      <cdr:txBody>
        <a:bodyPr xmlns:a="http://schemas.openxmlformats.org/drawingml/2006/main" vertOverflow="clip" wrap="square" lIns="0" tIns="0" rIns="0" bIns="0" rtlCol="0">
          <a:spAutoFit/>
        </a:bodyPr>
        <a:lstStyle xmlns:a="http://schemas.openxmlformats.org/drawingml/2006/main"/>
        <a:p xmlns:a="http://schemas.openxmlformats.org/drawingml/2006/main">
          <a:pPr algn="l"/>
          <a:r>
            <a:rPr lang="en-GB" sz="1000" dirty="0" err="1"/>
            <a:t>Quantil</a:t>
          </a:r>
          <a:endParaRPr lang="en-GB" sz="900" dirty="0" err="1"/>
        </a:p>
      </cdr:txBody>
    </cdr:sp>
  </cdr:relSizeAnchor>
</c:userShapes>
</file>

<file path=xl/drawings/drawing9.xml><?xml version="1.0" encoding="utf-8"?>
<xdr:wsDr xmlns:xdr="http://schemas.openxmlformats.org/drawingml/2006/spreadsheetDrawing" xmlns:a="http://schemas.openxmlformats.org/drawingml/2006/main">
  <xdr:twoCellAnchor editAs="oneCell">
    <xdr:from>
      <xdr:col>1</xdr:col>
      <xdr:colOff>1931163</xdr:colOff>
      <xdr:row>10</xdr:row>
      <xdr:rowOff>4968</xdr:rowOff>
    </xdr:from>
    <xdr:to>
      <xdr:col>1</xdr:col>
      <xdr:colOff>3759963</xdr:colOff>
      <xdr:row>16</xdr:row>
      <xdr:rowOff>15321</xdr:rowOff>
    </xdr:to>
    <mc:AlternateContent xmlns:mc="http://schemas.openxmlformats.org/markup-compatibility/2006" xmlns:a14="http://schemas.microsoft.com/office/drawing/2010/main">
      <mc:Choice Requires="a14">
        <xdr:graphicFrame macro="">
          <xdr:nvGraphicFramePr>
            <xdr:cNvPr id="3" name="Db pTHE Ds AMEG">
              <a:extLst>
                <a:ext uri="{FF2B5EF4-FFF2-40B4-BE49-F238E27FC236}">
                  <a16:creationId xmlns:a16="http://schemas.microsoft.com/office/drawing/2014/main" id="{CF19B6BE-3F47-444D-BA13-543498803BC6}"/>
                </a:ext>
              </a:extLst>
            </xdr:cNvPr>
            <xdr:cNvGraphicFramePr/>
          </xdr:nvGraphicFramePr>
          <xdr:xfrm>
            <a:off x="0" y="0"/>
            <a:ext cx="0" cy="0"/>
          </xdr:xfrm>
          <a:graphic>
            <a:graphicData uri="http://schemas.microsoft.com/office/drawing/2010/slicer">
              <sle:slicer xmlns:sle="http://schemas.microsoft.com/office/drawing/2010/slicer" name="Db pTHE Ds AMEG"/>
            </a:graphicData>
          </a:graphic>
        </xdr:graphicFrame>
      </mc:Choice>
      <mc:Fallback xmlns="">
        <xdr:sp macro="" textlink="">
          <xdr:nvSpPr>
            <xdr:cNvPr id="0" name=""/>
            <xdr:cNvSpPr>
              <a:spLocks noTextEdit="1"/>
            </xdr:cNvSpPr>
          </xdr:nvSpPr>
          <xdr:spPr>
            <a:xfrm>
              <a:off x="2163076" y="2166729"/>
              <a:ext cx="1828800" cy="1161636"/>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xdr:col>
      <xdr:colOff>4970</xdr:colOff>
      <xdr:row>18</xdr:row>
      <xdr:rowOff>9935</xdr:rowOff>
    </xdr:from>
    <xdr:to>
      <xdr:col>1</xdr:col>
      <xdr:colOff>1835769</xdr:colOff>
      <xdr:row>36</xdr:row>
      <xdr:rowOff>149083</xdr:rowOff>
    </xdr:to>
    <mc:AlternateContent xmlns:mc="http://schemas.openxmlformats.org/markup-compatibility/2006" xmlns:a14="http://schemas.microsoft.com/office/drawing/2010/main">
      <mc:Choice Requires="a14">
        <xdr:graphicFrame macro="">
          <xdr:nvGraphicFramePr>
            <xdr:cNvPr id="4" name="Db pTHE Ds Nutzungsart">
              <a:extLst>
                <a:ext uri="{FF2B5EF4-FFF2-40B4-BE49-F238E27FC236}">
                  <a16:creationId xmlns:a16="http://schemas.microsoft.com/office/drawing/2014/main" id="{6F9812FF-CA3C-47E6-B5B2-6CB043D8908D}"/>
                </a:ext>
              </a:extLst>
            </xdr:cNvPr>
            <xdr:cNvGraphicFramePr/>
          </xdr:nvGraphicFramePr>
          <xdr:xfrm>
            <a:off x="0" y="0"/>
            <a:ext cx="0" cy="0"/>
          </xdr:xfrm>
          <a:graphic>
            <a:graphicData uri="http://schemas.microsoft.com/office/drawing/2010/slicer">
              <sle:slicer xmlns:sle="http://schemas.microsoft.com/office/drawing/2010/slicer" name="Db pTHE Ds Nutzungsart"/>
            </a:graphicData>
          </a:graphic>
        </xdr:graphicFrame>
      </mc:Choice>
      <mc:Fallback xmlns="">
        <xdr:sp macro="" textlink="">
          <xdr:nvSpPr>
            <xdr:cNvPr id="0" name=""/>
            <xdr:cNvSpPr>
              <a:spLocks noTextEdit="1"/>
            </xdr:cNvSpPr>
          </xdr:nvSpPr>
          <xdr:spPr>
            <a:xfrm>
              <a:off x="236883" y="3703978"/>
              <a:ext cx="1830799" cy="3568148"/>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xdr:col>
      <xdr:colOff>4970</xdr:colOff>
      <xdr:row>10</xdr:row>
      <xdr:rowOff>4968</xdr:rowOff>
    </xdr:from>
    <xdr:to>
      <xdr:col>1</xdr:col>
      <xdr:colOff>1835769</xdr:colOff>
      <xdr:row>17</xdr:row>
      <xdr:rowOff>124238</xdr:rowOff>
    </xdr:to>
    <mc:AlternateContent xmlns:mc="http://schemas.openxmlformats.org/markup-compatibility/2006" xmlns:a14="http://schemas.microsoft.com/office/drawing/2010/main">
      <mc:Choice Requires="a14">
        <xdr:graphicFrame macro="">
          <xdr:nvGraphicFramePr>
            <xdr:cNvPr id="5" name="Db pTHE Ds Tierart">
              <a:extLst>
                <a:ext uri="{FF2B5EF4-FFF2-40B4-BE49-F238E27FC236}">
                  <a16:creationId xmlns:a16="http://schemas.microsoft.com/office/drawing/2014/main" id="{54B3AA34-AFD5-4614-82B5-D45FF5E9A1BC}"/>
                </a:ext>
              </a:extLst>
            </xdr:cNvPr>
            <xdr:cNvGraphicFramePr/>
          </xdr:nvGraphicFramePr>
          <xdr:xfrm>
            <a:off x="0" y="0"/>
            <a:ext cx="0" cy="0"/>
          </xdr:xfrm>
          <a:graphic>
            <a:graphicData uri="http://schemas.microsoft.com/office/drawing/2010/slicer">
              <sle:slicer xmlns:sle="http://schemas.microsoft.com/office/drawing/2010/slicer" name="Db pTHE Ds Tierart"/>
            </a:graphicData>
          </a:graphic>
        </xdr:graphicFrame>
      </mc:Choice>
      <mc:Fallback xmlns="">
        <xdr:sp macro="" textlink="">
          <xdr:nvSpPr>
            <xdr:cNvPr id="0" name=""/>
            <xdr:cNvSpPr>
              <a:spLocks noTextEdit="1"/>
            </xdr:cNvSpPr>
          </xdr:nvSpPr>
          <xdr:spPr>
            <a:xfrm>
              <a:off x="236883" y="2166729"/>
              <a:ext cx="1830799" cy="1461053"/>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1</xdr:col>
      <xdr:colOff>1931163</xdr:colOff>
      <xdr:row>16</xdr:row>
      <xdr:rowOff>108841</xdr:rowOff>
    </xdr:from>
    <xdr:to>
      <xdr:col>1</xdr:col>
      <xdr:colOff>3759963</xdr:colOff>
      <xdr:row>38</xdr:row>
      <xdr:rowOff>8279</xdr:rowOff>
    </xdr:to>
    <mc:AlternateContent xmlns:mc="http://schemas.openxmlformats.org/markup-compatibility/2006" xmlns:a14="http://schemas.microsoft.com/office/drawing/2010/main">
      <mc:Choice Requires="a14">
        <xdr:graphicFrame macro="">
          <xdr:nvGraphicFramePr>
            <xdr:cNvPr id="6" name="Db pTHE Ds Wirkstoffklasse">
              <a:extLst>
                <a:ext uri="{FF2B5EF4-FFF2-40B4-BE49-F238E27FC236}">
                  <a16:creationId xmlns:a16="http://schemas.microsoft.com/office/drawing/2014/main" id="{F3DDCD59-FD07-4E34-89F2-6764B00E809C}"/>
                </a:ext>
              </a:extLst>
            </xdr:cNvPr>
            <xdr:cNvGraphicFramePr/>
          </xdr:nvGraphicFramePr>
          <xdr:xfrm>
            <a:off x="0" y="0"/>
            <a:ext cx="0" cy="0"/>
          </xdr:xfrm>
          <a:graphic>
            <a:graphicData uri="http://schemas.microsoft.com/office/drawing/2010/slicer">
              <sle:slicer xmlns:sle="http://schemas.microsoft.com/office/drawing/2010/slicer" name="Db pTHE Ds Wirkstoffklasse"/>
            </a:graphicData>
          </a:graphic>
        </xdr:graphicFrame>
      </mc:Choice>
      <mc:Fallback xmlns="">
        <xdr:sp macro="" textlink="">
          <xdr:nvSpPr>
            <xdr:cNvPr id="0" name=""/>
            <xdr:cNvSpPr>
              <a:spLocks noTextEdit="1"/>
            </xdr:cNvSpPr>
          </xdr:nvSpPr>
          <xdr:spPr>
            <a:xfrm>
              <a:off x="2163076" y="3421884"/>
              <a:ext cx="1828800" cy="4090438"/>
            </a:xfrm>
            <a:prstGeom prst="rect">
              <a:avLst/>
            </a:prstGeom>
            <a:solidFill>
              <a:prstClr val="white"/>
            </a:solidFill>
            <a:ln w="1">
              <a:solidFill>
                <a:prstClr val="green"/>
              </a:solidFill>
            </a:ln>
          </xdr:spPr>
          <xdr:txBody>
            <a:bodyPr vertOverflow="clip" horzOverflow="clip"/>
            <a:lstStyle/>
            <a:p>
              <a:r>
                <a:rPr lang="en-GB"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2</xdr:col>
      <xdr:colOff>150460</xdr:colOff>
      <xdr:row>13</xdr:row>
      <xdr:rowOff>52257</xdr:rowOff>
    </xdr:from>
    <xdr:to>
      <xdr:col>2</xdr:col>
      <xdr:colOff>5550460</xdr:colOff>
      <xdr:row>32</xdr:row>
      <xdr:rowOff>32757</xdr:rowOff>
    </xdr:to>
    <xdr:grpSp>
      <xdr:nvGrpSpPr>
        <xdr:cNvPr id="8" name="Gruppieren 7">
          <a:extLst>
            <a:ext uri="{FF2B5EF4-FFF2-40B4-BE49-F238E27FC236}">
              <a16:creationId xmlns:a16="http://schemas.microsoft.com/office/drawing/2014/main" id="{F0250F9A-273E-4E2E-BCD5-1D076ED7EBE2}"/>
            </a:ext>
          </a:extLst>
        </xdr:cNvPr>
        <xdr:cNvGrpSpPr/>
      </xdr:nvGrpSpPr>
      <xdr:grpSpPr>
        <a:xfrm>
          <a:off x="4356700" y="3077397"/>
          <a:ext cx="5400000" cy="3455220"/>
          <a:chOff x="4366306" y="2710997"/>
          <a:chExt cx="5400000" cy="3600000"/>
        </a:xfrm>
      </xdr:grpSpPr>
      <xdr:graphicFrame macro="">
        <xdr:nvGraphicFramePr>
          <xdr:cNvPr id="2" name="Diagramm 1">
            <a:extLst>
              <a:ext uri="{FF2B5EF4-FFF2-40B4-BE49-F238E27FC236}">
                <a16:creationId xmlns:a16="http://schemas.microsoft.com/office/drawing/2014/main" id="{65A36198-8E11-4304-9264-35EE6FE8891A}"/>
              </a:ext>
            </a:extLst>
          </xdr:cNvPr>
          <xdr:cNvGraphicFramePr>
            <a:graphicFrameLocks/>
          </xdr:cNvGraphicFramePr>
        </xdr:nvGraphicFramePr>
        <xdr:xfrm>
          <a:off x="4366306" y="2710997"/>
          <a:ext cx="5400000" cy="3600000"/>
        </xdr:xfrm>
        <a:graphic>
          <a:graphicData uri="http://schemas.openxmlformats.org/drawingml/2006/chart">
            <c:chart xmlns:c="http://schemas.openxmlformats.org/drawingml/2006/chart" xmlns:r="http://schemas.openxmlformats.org/officeDocument/2006/relationships" r:id="rId1"/>
          </a:graphicData>
        </a:graphic>
      </xdr:graphicFrame>
      <mc:AlternateContent xmlns:mc="http://schemas.openxmlformats.org/markup-compatibility/2006" xmlns:a14="http://schemas.microsoft.com/office/drawing/2010/main">
        <mc:Choice Requires="a14">
          <xdr:pic>
            <xdr:nvPicPr>
              <xdr:cNvPr id="7" name="Picture 8">
                <a:extLst>
                  <a:ext uri="{FF2B5EF4-FFF2-40B4-BE49-F238E27FC236}">
                    <a16:creationId xmlns:a16="http://schemas.microsoft.com/office/drawing/2014/main" id="{4A0AAF5E-71FC-42F5-B831-90D6847BD8C4}"/>
                  </a:ext>
                </a:extLst>
              </xdr:cNvPr>
              <xdr:cNvPicPr>
                <a:picLocks noChangeAspect="1" noChangeArrowheads="1"/>
                <a:extLst>
                  <a:ext uri="{84589F7E-364E-4C9E-8A38-B11213B215E9}">
                    <a14:cameraTool cellRange="'pivot pTHE'!A51" spid="_x0000_s206978"/>
                  </a:ext>
                </a:extLst>
              </xdr:cNvPicPr>
            </xdr:nvPicPr>
            <xdr:blipFill>
              <a:blip xmlns:r="http://schemas.openxmlformats.org/officeDocument/2006/relationships" r:embed="rId2"/>
              <a:srcRect/>
              <a:stretch>
                <a:fillRect/>
              </a:stretch>
            </xdr:blipFill>
            <xdr:spPr bwMode="auto">
              <a:xfrm rot="19800000">
                <a:off x="4647369" y="4249392"/>
                <a:ext cx="4686300" cy="400050"/>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xdr:twoCellAnchor editAs="oneCell">
    <xdr:from>
      <xdr:col>4</xdr:col>
      <xdr:colOff>115388</xdr:colOff>
      <xdr:row>13</xdr:row>
      <xdr:rowOff>60540</xdr:rowOff>
    </xdr:from>
    <xdr:to>
      <xdr:col>4</xdr:col>
      <xdr:colOff>5515388</xdr:colOff>
      <xdr:row>32</xdr:row>
      <xdr:rowOff>41040</xdr:rowOff>
    </xdr:to>
    <xdr:grpSp>
      <xdr:nvGrpSpPr>
        <xdr:cNvPr id="11" name="Gruppieren 10">
          <a:extLst>
            <a:ext uri="{FF2B5EF4-FFF2-40B4-BE49-F238E27FC236}">
              <a16:creationId xmlns:a16="http://schemas.microsoft.com/office/drawing/2014/main" id="{95FC4C8B-B585-4081-966F-14DA2640D114}"/>
            </a:ext>
          </a:extLst>
        </xdr:cNvPr>
        <xdr:cNvGrpSpPr/>
      </xdr:nvGrpSpPr>
      <xdr:grpSpPr>
        <a:xfrm>
          <a:off x="10295708" y="3085680"/>
          <a:ext cx="5400000" cy="3455220"/>
          <a:chOff x="10278147" y="2649578"/>
          <a:chExt cx="5398286" cy="3600000"/>
        </a:xfrm>
      </xdr:grpSpPr>
      <xdr:graphicFrame macro="">
        <xdr:nvGraphicFramePr>
          <xdr:cNvPr id="9" name="Diagramm 8">
            <a:extLst>
              <a:ext uri="{FF2B5EF4-FFF2-40B4-BE49-F238E27FC236}">
                <a16:creationId xmlns:a16="http://schemas.microsoft.com/office/drawing/2014/main" id="{870E0499-C8B9-4A05-ACC4-309CE9B03C08}"/>
              </a:ext>
            </a:extLst>
          </xdr:cNvPr>
          <xdr:cNvGraphicFramePr>
            <a:graphicFrameLocks/>
          </xdr:cNvGraphicFramePr>
        </xdr:nvGraphicFramePr>
        <xdr:xfrm>
          <a:off x="10278147" y="2649578"/>
          <a:ext cx="5398286" cy="3600000"/>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pic>
            <xdr:nvPicPr>
              <xdr:cNvPr id="10" name="Picture 8">
                <a:extLst>
                  <a:ext uri="{FF2B5EF4-FFF2-40B4-BE49-F238E27FC236}">
                    <a16:creationId xmlns:a16="http://schemas.microsoft.com/office/drawing/2014/main" id="{858E7203-1E60-4A1D-B26C-7783CB01F0D8}"/>
                  </a:ext>
                </a:extLst>
              </xdr:cNvPr>
              <xdr:cNvPicPr>
                <a:picLocks noChangeAspect="1" noChangeArrowheads="1"/>
                <a:extLst>
                  <a:ext uri="{84589F7E-364E-4C9E-8A38-B11213B215E9}">
                    <a14:cameraTool cellRange="'pivot pTHE'!A51" spid="_x0000_s206979"/>
                  </a:ext>
                </a:extLst>
              </xdr:cNvPicPr>
            </xdr:nvPicPr>
            <xdr:blipFill>
              <a:blip xmlns:r="http://schemas.openxmlformats.org/officeDocument/2006/relationships" r:embed="rId2"/>
              <a:srcRect/>
              <a:stretch>
                <a:fillRect/>
              </a:stretch>
            </xdr:blipFill>
            <xdr:spPr bwMode="auto">
              <a:xfrm rot="19800000">
                <a:off x="10757819" y="4211292"/>
                <a:ext cx="4333877" cy="400050"/>
              </a:xfrm>
              <a:prstGeom prst="rect">
                <a:avLst/>
              </a:prstGeom>
              <a:noFill/>
              <a:extLst>
                <a:ext uri="{909E8E84-426E-40DD-AFC4-6F175D3DCCD1}">
                  <a14:hiddenFill>
                    <a:solidFill>
                      <a:srgbClr val="FFFFFF"/>
                    </a:solidFill>
                  </a14:hiddenFill>
                </a:ext>
              </a:extLst>
            </xdr:spPr>
          </xdr:pic>
        </mc:Choice>
        <mc:Fallback xmlns=""/>
      </mc:AlternateContent>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83.688542245371" createdVersion="7" refreshedVersion="7" minRefreshableVersion="3" recordCount="120" xr:uid="{497CBD7D-80AE-4A8E-BD49-A13EDCFC527F}">
  <cacheSource type="worksheet">
    <worksheetSource ref="A1:M121" sheet="_NBNR_PERIOD"/>
  </cacheSource>
  <cacheFields count="13">
    <cacheField name="PERIOD" numFmtId="0">
      <sharedItems containsSemiMixedTypes="0" containsString="0" containsNumber="1" containsInteger="1" minValue="241" maxValue="252"/>
    </cacheField>
    <cacheField name="TA" numFmtId="0">
      <sharedItems containsSemiMixedTypes="0" containsString="0" containsNumber="1" containsInteger="1" minValue="1" maxValue="7"/>
    </cacheField>
    <cacheField name="FORM" numFmtId="0">
      <sharedItems containsSemiMixedTypes="0" containsString="0" containsNumber="1" containsInteger="1" minValue="14" maxValue="104"/>
    </cacheField>
    <cacheField name="SORT" numFmtId="0">
      <sharedItems containsSemiMixedTypes="0" containsString="0" containsNumber="1" containsInteger="1" minValue="1" maxValue="6"/>
    </cacheField>
    <cacheField name="KATABE" numFmtId="0">
      <sharedItems containsSemiMixedTypes="0" containsString="0" containsNumber="1" containsInteger="1" minValue="0" maxValue="1"/>
    </cacheField>
    <cacheField name="Jahr" numFmtId="0">
      <sharedItems containsSemiMixedTypes="0" containsString="0" containsNumber="1" containsInteger="1" minValue="2023" maxValue="2025" count="3">
        <n v="2024"/>
        <n v="2025"/>
        <n v="2023" u="1"/>
      </sharedItems>
    </cacheField>
    <cacheField name="Halbjahr" numFmtId="0">
      <sharedItems containsSemiMixedTypes="0" containsString="0" containsNumber="1" containsInteger="1" minValue="1" maxValue="2" count="2">
        <n v="1"/>
        <n v="2"/>
      </sharedItems>
    </cacheField>
    <cacheField name="Tierart" numFmtId="0">
      <sharedItems count="4">
        <s v="Rind"/>
        <s v="Schwein"/>
        <s v="Huhn"/>
        <s v="Pute"/>
      </sharedItems>
    </cacheField>
    <cacheField name="Nutzungsart" numFmtId="0">
      <sharedItems count="20">
        <s v="Kälber, eigene Aufzucht"/>
        <s v="Kälber, zugegangen"/>
        <s v="Mastrinder"/>
        <s v="Milchkühe"/>
        <s v="Rinder im Transit"/>
        <s v="Sonstige Rinder"/>
        <s v="Zuchtschweine"/>
        <s v="Saugferkel"/>
        <s v="Ferkel"/>
        <s v="Mastschweine"/>
        <s v="Schweine im Transit"/>
        <s v="Sonstige Schweine"/>
        <s v="Masthühner"/>
        <s v="Junghennen"/>
        <s v="Legehennen"/>
        <s v="Hühner-Eintagsküken"/>
        <s v="Sonstige Hühner"/>
        <s v="Mastputen"/>
        <s v="Puten-Eintagsküken"/>
        <s v="Sonstige Puten"/>
      </sharedItems>
    </cacheField>
    <cacheField name="Kategorie" numFmtId="0">
      <sharedItems count="2">
        <s v="Beobachtung"/>
        <s v="Minimierung"/>
      </sharedItems>
    </cacheField>
    <cacheField name="Gesamt" numFmtId="0">
      <sharedItems containsSemiMixedTypes="0" containsString="0" containsNumber="1" containsInteger="1" minValue="1" maxValue="33704"/>
    </cacheField>
    <cacheField name="Ein (%)" numFmtId="0">
      <sharedItems containsSemiMixedTypes="0" containsString="0" containsNumber="1" minValue="0" maxValue="1"/>
    </cacheField>
    <cacheField name="TH (%)" numFmtId="0">
      <sharedItems containsString="0" containsBlank="1" containsNumber="1" minValue="0.91399286987522277" maxValue="0.98352272727272727"/>
    </cacheField>
  </cacheFields>
  <extLst>
    <ext xmlns:x14="http://schemas.microsoft.com/office/spreadsheetml/2009/9/main" uri="{725AE2AE-9491-48be-B2B4-4EB974FC3084}">
      <x14:pivotCacheDefinition pivotCacheId="1177032949"/>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30.55045185185" backgroundQuery="1" createdVersion="7" refreshedVersion="7" minRefreshableVersion="3" recordCount="0" supportSubquery="1" supportAdvancedDrill="1" xr:uid="{89980B0C-0570-434A-8513-638FB134B15E}">
  <cacheSource type="external" connectionId="1"/>
  <cacheFields count="6">
    <cacheField name="[Measures].[Summe von Populationsweite Therapiehäufigkeit]" caption="Summe von Populationsweite Therapiehäufigkeit" numFmtId="0" hierarchy="55" level="32767"/>
    <cacheField name="[pTHE].[Wirkstoffklasse].[Wirkstoffklasse]" caption="Wirkstoffklasse" numFmtId="0" hierarchy="16" level="1">
      <sharedItems count="14">
        <s v="Aminoglykoside"/>
        <s v="Ceph. 1. Gen."/>
        <s v="Ceph. 3. Gen."/>
        <s v="Ceph. 4. Gen."/>
        <s v="Fenicole"/>
        <s v="Fluorchinolone"/>
        <s v="Folsäureantag."/>
        <s v="Lincosamide"/>
        <s v="Makrolide"/>
        <s v="Penicilline"/>
        <s v="Pleuromutiline"/>
        <s v="Polypeptid-AB"/>
        <s v="Sulfonamide"/>
        <s v="Tetrazykline"/>
      </sharedItems>
    </cacheField>
    <cacheField name="[pTHE].[Tierart].[Tierart]" caption="Tierart" numFmtId="0" hierarchy="13" level="1">
      <sharedItems containsSemiMixedTypes="0" containsNonDate="0" containsString="0"/>
    </cacheField>
    <cacheField name="[pTHE].[Nutzungsart].[Nutzungsart]" caption="Nutzungsart" numFmtId="0" hierarchy="14" level="1">
      <sharedItems containsSemiMixedTypes="0" containsNonDate="0" containsString="0"/>
    </cacheField>
    <cacheField name="[pTHE].[AMEG].[AMEG]" caption="AMEG" numFmtId="0" hierarchy="15" level="1">
      <sharedItems containsSemiMixedTypes="0" containsNonDate="0" containsString="0"/>
    </cacheField>
    <cacheField name="[pTHE].[Jahr].[Jahr]" caption="Jahr" numFmtId="0" hierarchy="12" level="1">
      <sharedItems containsSemiMixedTypes="0" containsString="0" containsNumber="1" containsInteger="1" minValue="2014" maxValue="2025" count="12">
        <n v="2014"/>
        <n v="2015"/>
        <n v="2016"/>
        <n v="2017"/>
        <n v="2018"/>
        <n v="2019"/>
        <n v="2020"/>
        <n v="2021"/>
        <n v="2022"/>
        <n v="2023"/>
        <n v="2024"/>
        <n v="2025"/>
      </sharedItems>
      <extLst>
        <ext xmlns:x15="http://schemas.microsoft.com/office/spreadsheetml/2010/11/main" uri="{4F2E5C28-24EA-4eb8-9CBF-B6C8F9C3D259}">
          <x15:cachedUniqueNames>
            <x15:cachedUniqueName index="0" name="[pTHE].[Jahr].&amp;[2014]"/>
            <x15:cachedUniqueName index="1" name="[pTHE].[Jahr].&amp;[2015]"/>
            <x15:cachedUniqueName index="2" name="[pTHE].[Jahr].&amp;[2016]"/>
            <x15:cachedUniqueName index="3" name="[pTHE].[Jahr].&amp;[2017]"/>
            <x15:cachedUniqueName index="4" name="[pTHE].[Jahr].&amp;[2018]"/>
            <x15:cachedUniqueName index="5" name="[pTHE].[Jahr].&amp;[2019]"/>
            <x15:cachedUniqueName index="6" name="[pTHE].[Jahr].&amp;[2020]"/>
            <x15:cachedUniqueName index="7" name="[pTHE].[Jahr].&amp;[2021]"/>
            <x15:cachedUniqueName index="8" name="[pTHE].[Jahr].&amp;[2022]"/>
            <x15:cachedUniqueName index="9" name="[pTHE].[Jahr].&amp;[2023]"/>
            <x15:cachedUniqueName index="10" name="[pTHE].[Jahr].&amp;[2024]"/>
            <x15:cachedUniqueName index="11" name="[pTHE].[Jahr].&amp;[2025]"/>
          </x15:cachedUniqueNames>
        </ext>
      </extLst>
    </cacheField>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2" memberValueDatatype="20" unbalanced="0">
      <fieldsUsage count="2">
        <fieldUsage x="-1"/>
        <fieldUsage x="5"/>
      </fieldsUsage>
    </cacheHierarchy>
    <cacheHierarchy uniqueName="[pTHE].[Tierart]" caption="Tierart" attribute="1" defaultMemberUniqueName="[pTHE].[Tierart].[All]" allUniqueName="[pTHE].[Tierart].[All]" dimensionUniqueName="[pTHE]" displayFolder="" count="2" memberValueDatatype="130" unbalanced="0">
      <fieldsUsage count="2">
        <fieldUsage x="-1"/>
        <fieldUsage x="2"/>
      </fieldsUsage>
    </cacheHierarchy>
    <cacheHierarchy uniqueName="[pTHE].[Nutzungsart]" caption="Nutzungsart" attribute="1" defaultMemberUniqueName="[pTHE].[Nutzungsart].[All]" allUniqueName="[pTHE].[Nutzungsart].[All]" dimensionUniqueName="[pTHE]" displayFolder="" count="2" memberValueDatatype="130" unbalanced="0">
      <fieldsUsage count="2">
        <fieldUsage x="-1"/>
        <fieldUsage x="3"/>
      </fieldsUsage>
    </cacheHierarchy>
    <cacheHierarchy uniqueName="[pTHE].[AMEG]" caption="AMEG" attribute="1" defaultMemberUniqueName="[pTHE].[AMEG].[All]" allUniqueName="[pTHE].[AMEG].[All]" dimensionUniqueName="[pTHE]" displayFolder="" count="2" memberValueDatatype="130" unbalanced="0">
      <fieldsUsage count="2">
        <fieldUsage x="-1"/>
        <fieldUsage x="4"/>
      </fieldsUsage>
    </cacheHierarchy>
    <cacheHierarchy uniqueName="[pTHE].[Wirkstoffklasse]" caption="Wirkstoffklasse" attribute="1" defaultMemberUniqueName="[pTHE].[Wirkstoffklasse].[All]" allUniqueName="[pTHE].[Wirkstoffklasse].[All]" dimensionUniqueName="[pTHE]" displayFolder="" count="2" memberValueDatatype="130" unbalanced="0">
      <fieldsUsage count="2">
        <fieldUsage x="-1"/>
        <fieldUsage x="1"/>
      </fieldsUsage>
    </cacheHierarchy>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oneField="1" hidden="1">
      <fieldsUsage count="1">
        <fieldUsage x="0"/>
      </fieldsUsage>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30.550452430558" backgroundQuery="1" createdVersion="7" refreshedVersion="7" minRefreshableVersion="3" recordCount="0" supportSubquery="1" supportAdvancedDrill="1" xr:uid="{8A55F67A-4E30-4CC6-9161-7FBC90A780D1}">
  <cacheSource type="external" connectionId="1"/>
  <cacheFields count="6">
    <cacheField name="[pTHE].[Jahr].[Jahr]" caption="Jahr" numFmtId="0" hierarchy="12" level="1">
      <sharedItems containsSemiMixedTypes="0" containsString="0" containsNumber="1" containsInteger="1" minValue="2014" maxValue="2025" count="12">
        <n v="2014"/>
        <n v="2015"/>
        <n v="2016"/>
        <n v="2017"/>
        <n v="2018"/>
        <n v="2019"/>
        <n v="2020"/>
        <n v="2021"/>
        <n v="2022"/>
        <n v="2023"/>
        <n v="2024"/>
        <n v="2025"/>
      </sharedItems>
      <extLst>
        <ext xmlns:x15="http://schemas.microsoft.com/office/spreadsheetml/2010/11/main" uri="{4F2E5C28-24EA-4eb8-9CBF-B6C8F9C3D259}">
          <x15:cachedUniqueNames>
            <x15:cachedUniqueName index="0" name="[pTHE].[Jahr].&amp;[2014]"/>
            <x15:cachedUniqueName index="1" name="[pTHE].[Jahr].&amp;[2015]"/>
            <x15:cachedUniqueName index="2" name="[pTHE].[Jahr].&amp;[2016]"/>
            <x15:cachedUniqueName index="3" name="[pTHE].[Jahr].&amp;[2017]"/>
            <x15:cachedUniqueName index="4" name="[pTHE].[Jahr].&amp;[2018]"/>
            <x15:cachedUniqueName index="5" name="[pTHE].[Jahr].&amp;[2019]"/>
            <x15:cachedUniqueName index="6" name="[pTHE].[Jahr].&amp;[2020]"/>
            <x15:cachedUniqueName index="7" name="[pTHE].[Jahr].&amp;[2021]"/>
            <x15:cachedUniqueName index="8" name="[pTHE].[Jahr].&amp;[2022]"/>
            <x15:cachedUniqueName index="9" name="[pTHE].[Jahr].&amp;[2023]"/>
            <x15:cachedUniqueName index="10" name="[pTHE].[Jahr].&amp;[2024]"/>
            <x15:cachedUniqueName index="11" name="[pTHE].[Jahr].&amp;[2025]"/>
          </x15:cachedUniqueNames>
        </ext>
      </extLst>
    </cacheField>
    <cacheField name="[pTHE].[Wirkstoffklasse].[Wirkstoffklasse]" caption="Wirkstoffklasse" numFmtId="0" hierarchy="16" level="1">
      <sharedItems count="14">
        <s v="Aminoglykoside"/>
        <s v="Ceph. 1. Gen."/>
        <s v="Ceph. 3. Gen."/>
        <s v="Ceph. 4. Gen."/>
        <s v="Fenicole"/>
        <s v="Fluorchinolone"/>
        <s v="Folsäureantag."/>
        <s v="Lincosamide"/>
        <s v="Makrolide"/>
        <s v="Penicilline"/>
        <s v="Pleuromutiline"/>
        <s v="Polypeptid-AB"/>
        <s v="Sulfonamide"/>
        <s v="Tetrazykline"/>
      </sharedItems>
    </cacheField>
    <cacheField name="[pTHE].[Tierart].[Tierart]" caption="Tierart" numFmtId="0" hierarchy="13" level="1">
      <sharedItems containsSemiMixedTypes="0" containsNonDate="0" containsString="0"/>
    </cacheField>
    <cacheField name="[pTHE].[Nutzungsart].[Nutzungsart]" caption="Nutzungsart" numFmtId="0" hierarchy="14" level="1">
      <sharedItems containsSemiMixedTypes="0" containsNonDate="0" containsString="0"/>
    </cacheField>
    <cacheField name="[pTHE].[AMEG].[AMEG]" caption="AMEG" numFmtId="0" hierarchy="15" level="1">
      <sharedItems containsSemiMixedTypes="0" containsNonDate="0" containsString="0"/>
    </cacheField>
    <cacheField name="[Measures].[Summe von Anteil an populationsweiter Therapiehäufigkeit]" caption="Summe von Anteil an populationsweiter Therapiehäufigkeit" numFmtId="0" hierarchy="56" level="32767"/>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2" memberValueDatatype="20" unbalanced="0">
      <fieldsUsage count="2">
        <fieldUsage x="-1"/>
        <fieldUsage x="0"/>
      </fieldsUsage>
    </cacheHierarchy>
    <cacheHierarchy uniqueName="[pTHE].[Tierart]" caption="Tierart" attribute="1" defaultMemberUniqueName="[pTHE].[Tierart].[All]" allUniqueName="[pTHE].[Tierart].[All]" dimensionUniqueName="[pTHE]" displayFolder="" count="2" memberValueDatatype="130" unbalanced="0">
      <fieldsUsage count="2">
        <fieldUsage x="-1"/>
        <fieldUsage x="2"/>
      </fieldsUsage>
    </cacheHierarchy>
    <cacheHierarchy uniqueName="[pTHE].[Nutzungsart]" caption="Nutzungsart" attribute="1" defaultMemberUniqueName="[pTHE].[Nutzungsart].[All]" allUniqueName="[pTHE].[Nutzungsart].[All]" dimensionUniqueName="[pTHE]" displayFolder="" count="2" memberValueDatatype="130" unbalanced="0">
      <fieldsUsage count="2">
        <fieldUsage x="-1"/>
        <fieldUsage x="3"/>
      </fieldsUsage>
    </cacheHierarchy>
    <cacheHierarchy uniqueName="[pTHE].[AMEG]" caption="AMEG" attribute="1" defaultMemberUniqueName="[pTHE].[AMEG].[All]" allUniqueName="[pTHE].[AMEG].[All]" dimensionUniqueName="[pTHE]" displayFolder="" count="2" memberValueDatatype="130" unbalanced="0">
      <fieldsUsage count="2">
        <fieldUsage x="-1"/>
        <fieldUsage x="4"/>
      </fieldsUsage>
    </cacheHierarchy>
    <cacheHierarchy uniqueName="[pTHE].[Wirkstoffklasse]" caption="Wirkstoffklasse" attribute="1" defaultMemberUniqueName="[pTHE].[Wirkstoffklasse].[All]" allUniqueName="[pTHE].[Wirkstoffklasse].[All]" dimensionUniqueName="[pTHE]" displayFolder="" count="2" memberValueDatatype="130" unbalanced="0">
      <fieldsUsage count="2">
        <fieldUsage x="-1"/>
        <fieldUsage x="1"/>
      </fieldsUsage>
    </cacheHierarchy>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oneField="1" hidden="1">
      <fieldsUsage count="1">
        <fieldUsage x="5"/>
      </fieldsUsage>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30.55045289352" backgroundQuery="1" createdVersion="7" refreshedVersion="7" minRefreshableVersion="3" recordCount="0" supportSubquery="1" supportAdvancedDrill="1" xr:uid="{A921751F-69E0-44C1-959C-8FCE1A94BC4F}">
  <cacheSource type="external" connectionId="1"/>
  <cacheFields count="1">
    <cacheField name="[pTHE].[Nutzungsart].[Nutzungsart]" caption="Nutzungsart" numFmtId="0" hierarchy="14" level="1">
      <sharedItems count="1">
        <s v="Ferkel"/>
      </sharedItems>
    </cacheField>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2" memberValueDatatype="130" unbalanced="0">
      <fieldsUsage count="2">
        <fieldUsage x="-1"/>
        <fieldUsage x="0"/>
      </fieldsUsage>
    </cacheHierarchy>
    <cacheHierarchy uniqueName="[pTHE].[AMEG]" caption="AMEG" attribute="1" defaultMemberUniqueName="[pTHE].[AMEG].[All]" allUniqueName="[pTHE].[AMEG].[All]" dimensionUniqueName="[pTHE]" displayFolder="" count="2"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58.463021990741" backgroundQuery="1" createdVersion="7" refreshedVersion="7" minRefreshableVersion="3" recordCount="0" supportSubquery="1" supportAdvancedDrill="1" xr:uid="{0FAD233F-EE22-40A7-A4FE-F84D7AF4D541}">
  <cacheSource type="external" connectionId="1"/>
  <cacheFields count="8">
    <cacheField name="[Measures].[Sum of Verbrauchsmenge]" caption="Sum of Verbrauchsmenge" numFmtId="0" hierarchy="53" level="32767"/>
    <cacheField name="[VM].[Wirkstoffklasse].[Wirkstoffklasse]" caption="Wirkstoffklasse" numFmtId="0" hierarchy="26" level="1">
      <sharedItems count="14">
        <s v="Aminoglykoside"/>
        <s v="Ceph. 3. Gen."/>
        <s v="Ceph. 4. Gen."/>
        <s v="Fenicole"/>
        <s v="Fluorchinolone"/>
        <s v="Folsäureantag."/>
        <s v="Lincosamide"/>
        <s v="Makrolide"/>
        <s v="Penicilline"/>
        <s v="Pleuromutiline"/>
        <s v="Polypeptid-AB"/>
        <s v="Sulfonamide"/>
        <s v="Tetrazykline"/>
        <s v="Ceph. 1. Gen." u="1"/>
      </sharedItems>
    </cacheField>
    <cacheField name="[Nutzungsart].[Nutzungsart].[Nutzungsart]" caption="Nutzungsart" numFmtId="0" hierarchy="1" level="1">
      <sharedItems containsSemiMixedTypes="0" containsNonDate="0" containsString="0"/>
    </cacheField>
    <cacheField name="[VM].[Kategorie].[Kategorie]" caption="Kategorie" numFmtId="0" hierarchy="24" level="1">
      <sharedItems containsSemiMixedTypes="0" containsNonDate="0" containsString="0"/>
    </cacheField>
    <cacheField name="[VM].[Nutzungsart].[Nutzungsart]" caption="Nutzungsart" numFmtId="0" hierarchy="23" level="1">
      <sharedItems containsSemiMixedTypes="0" containsNonDate="0" containsString="0"/>
    </cacheField>
    <cacheField name="[NutzungsartMinimierung].[Nutzungsart].[Nutzungsart]" caption="Nutzungsart" numFmtId="0" hierarchy="2" level="1">
      <sharedItems containsSemiMixedTypes="0" containsNonDate="0" containsString="0"/>
    </cacheField>
    <cacheField name="[VM].[Jahr].[Jahr]" caption="Jahr" numFmtId="0" hierarchy="21" level="1">
      <sharedItems containsSemiMixedTypes="0" containsNonDate="0" containsString="0"/>
    </cacheField>
    <cacheField name="[AMEG].[AMEG].[AMEG]" caption="AMEG" numFmtId="0" level="1">
      <sharedItems containsSemiMixedTypes="0" containsNonDate="0" containsString="0"/>
    </cacheField>
  </cacheFields>
  <cacheHierarchies count="60">
    <cacheHierarchy uniqueName="[AMEG].[AMEG]" caption="AMEG" attribute="1" defaultMemberUniqueName="[AMEG].[AMEG].[All]" allUniqueName="[AMEG].[AMEG].[All]" dimensionUniqueName="[AMEG]" displayFolder="" count="2" memberValueDatatype="130" unbalanced="0">
      <fieldsUsage count="2">
        <fieldUsage x="-1"/>
        <fieldUsage x="7"/>
      </fieldsUsage>
    </cacheHierarchy>
    <cacheHierarchy uniqueName="[Nutzungsart].[Nutzungsart]" caption="Nutzungsart" attribute="1" defaultMemberUniqueName="[Nutzungsart].[Nutzungsart].[All]" allUniqueName="[Nutzungsart].[Nutzungsart].[All]" dimensionUniqueName="[Nutzungsart]" displayFolder="" count="2" memberValueDatatype="130" unbalanced="0">
      <fieldsUsage count="2">
        <fieldUsage x="-1"/>
        <fieldUsage x="2"/>
      </fieldsUsage>
    </cacheHierarchy>
    <cacheHierarchy uniqueName="[NutzungsartMinimierung].[Nutzungsart]" caption="Nutzungsart" attribute="1" defaultMemberUniqueName="[NutzungsartMinimierung].[Nutzungsart].[All]" allUniqueName="[NutzungsartMinimierung].[Nutzungsart].[All]" dimensionUniqueName="[NutzungsartMinimierung]" displayFolder="" count="2" memberValueDatatype="130" unbalanced="0">
      <fieldsUsage count="2">
        <fieldUsage x="-1"/>
        <fieldUsage x="5"/>
      </fieldsUsage>
    </cacheHierarchy>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2" memberValueDatatype="20" unbalanced="0">
      <fieldsUsage count="2">
        <fieldUsage x="-1"/>
        <fieldUsage x="6"/>
      </fieldsUsage>
    </cacheHierarchy>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2" memberValueDatatype="130" unbalanced="0">
      <fieldsUsage count="2">
        <fieldUsage x="-1"/>
        <fieldUsage x="4"/>
      </fieldsUsage>
    </cacheHierarchy>
    <cacheHierarchy uniqueName="[VM].[Kategorie]" caption="Kategorie" attribute="1" defaultMemberUniqueName="[VM].[Kategorie].[All]" allUniqueName="[VM].[Kategorie].[All]" dimensionUniqueName="[VM]" displayFolder="" count="2" memberValueDatatype="130" unbalanced="0">
      <fieldsUsage count="2">
        <fieldUsage x="-1"/>
        <fieldUsage x="3"/>
      </fieldsUsage>
    </cacheHierarchy>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2" memberValueDatatype="130" unbalanced="0">
      <fieldsUsage count="2">
        <fieldUsage x="-1"/>
        <fieldUsage x="1"/>
      </fieldsUsage>
    </cacheHierarchy>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oneField="1" hidden="1">
      <fieldsUsage count="1">
        <fieldUsage x="0"/>
      </fieldsUsage>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or" refreshedDate="46258.463023611112" backgroundQuery="1" createdVersion="7" refreshedVersion="7" minRefreshableVersion="3" recordCount="0" supportSubquery="1" supportAdvancedDrill="1" xr:uid="{11538A81-066B-40BE-A6ED-14B46718543A}">
  <cacheSource type="external" connectionId="1"/>
  <cacheFields count="7">
    <cacheField name="[pTH].[Wirkstoffklasse].[Wirkstoffklasse]" caption="Wirkstoffklasse" numFmtId="0" hierarchy="7" level="1">
      <sharedItems count="14">
        <s v="Aminoglykoside"/>
        <s v="Ceph. 3. Gen."/>
        <s v="Ceph. 4. Gen."/>
        <s v="Fenicole"/>
        <s v="Fluorchinolone"/>
        <s v="Folsäureantag."/>
        <s v="Lincosamide"/>
        <s v="Makrolide"/>
        <s v="Penicilline"/>
        <s v="Pleuromutiline"/>
        <s v="Polypeptid-AB"/>
        <s v="Sulfonamide"/>
        <s v="Tetrazykline"/>
        <s v="Ceph. 1. Gen." u="1"/>
      </sharedItems>
    </cacheField>
    <cacheField name="[Measures].[Sum of Populationsweite Therapiehäufigkeit]" caption="Sum of Populationsweite Therapiehäufigkeit" numFmtId="0" hierarchy="54" level="32767"/>
    <cacheField name="[pTH].[Berechnungsmodus].[Berechnungsmodus]" caption="Berechnungsmodus" numFmtId="0" hierarchy="10" level="1">
      <sharedItems containsSemiMixedTypes="0" containsNonDate="0" containsString="0"/>
    </cacheField>
    <cacheField name="[Nutzungsart].[Nutzungsart].[Nutzungsart]" caption="Nutzungsart" numFmtId="0" hierarchy="1" level="1">
      <sharedItems containsSemiMixedTypes="0" containsNonDate="0" containsString="0"/>
    </cacheField>
    <cacheField name="[NutzungsartMinimierung].[Nutzungsart].[Nutzungsart]" caption="Nutzungsart" numFmtId="0" hierarchy="2" level="1">
      <sharedItems containsSemiMixedTypes="0" containsNonDate="0" containsString="0"/>
    </cacheField>
    <cacheField name="[pTH].[Jahr].[Jahr]" caption="Jahr" numFmtId="0" hierarchy="3" level="1">
      <sharedItems containsSemiMixedTypes="0" containsNonDate="0" containsString="0"/>
    </cacheField>
    <cacheField name="[AMEG].[AMEG].[AMEG]" caption="AMEG" numFmtId="0" level="1">
      <sharedItems containsSemiMixedTypes="0" containsNonDate="0" containsString="0"/>
    </cacheField>
  </cacheFields>
  <cacheHierarchies count="60">
    <cacheHierarchy uniqueName="[AMEG].[AMEG]" caption="AMEG" attribute="1" defaultMemberUniqueName="[AMEG].[AMEG].[All]" allUniqueName="[AMEG].[AMEG].[All]" dimensionUniqueName="[AMEG]" displayFolder="" count="2" memberValueDatatype="130" unbalanced="0">
      <fieldsUsage count="2">
        <fieldUsage x="-1"/>
        <fieldUsage x="6"/>
      </fieldsUsage>
    </cacheHierarchy>
    <cacheHierarchy uniqueName="[Nutzungsart].[Nutzungsart]" caption="Nutzungsart" attribute="1" defaultMemberUniqueName="[Nutzungsart].[Nutzungsart].[All]" allUniqueName="[Nutzungsart].[Nutzungsart].[All]" dimensionUniqueName="[Nutzungsart]" displayFolder="" count="2" memberValueDatatype="130" unbalanced="0">
      <fieldsUsage count="2">
        <fieldUsage x="-1"/>
        <fieldUsage x="3"/>
      </fieldsUsage>
    </cacheHierarchy>
    <cacheHierarchy uniqueName="[NutzungsartMinimierung].[Nutzungsart]" caption="Nutzungsart" attribute="1" defaultMemberUniqueName="[NutzungsartMinimierung].[Nutzungsart].[All]" allUniqueName="[NutzungsartMinimierung].[Nutzungsart].[All]" dimensionUniqueName="[NutzungsartMinimierung]" displayFolder="" count="2" memberValueDatatype="130" unbalanced="0">
      <fieldsUsage count="2">
        <fieldUsage x="-1"/>
        <fieldUsage x="4"/>
      </fieldsUsage>
    </cacheHierarchy>
    <cacheHierarchy uniqueName="[pTH].[Jahr]" caption="Jahr" attribute="1" defaultMemberUniqueName="[pTH].[Jahr].[All]" allUniqueName="[pTH].[Jahr].[All]" dimensionUniqueName="[pTH]" displayFolder="" count="2" memberValueDatatype="20" unbalanced="0">
      <fieldsUsage count="2">
        <fieldUsage x="-1"/>
        <fieldUsage x="5"/>
      </fieldsUsage>
    </cacheHierarchy>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2" memberValueDatatype="130" unbalanced="0">
      <fieldsUsage count="2">
        <fieldUsage x="-1"/>
        <fieldUsage x="0"/>
      </fieldsUsage>
    </cacheHierarchy>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2" memberValueDatatype="130" unbalanced="0">
      <fieldsUsage count="2">
        <fieldUsage x="-1"/>
        <fieldUsage x="2"/>
      </fieldsUsage>
    </cacheHierarchy>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oneField="1" hidden="1">
      <fieldsUsage count="1">
        <fieldUsage x="1"/>
      </fieldsUsage>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OnLoad="1" refreshedBy="Autor" refreshedDate="46258.463025115743" backgroundQuery="1" createdVersion="7" refreshedVersion="7" minRefreshableVersion="3" recordCount="0" supportSubquery="1" supportAdvancedDrill="1" xr:uid="{5B7F532D-E721-4F54-AEE7-A640C88F7C73}">
  <cacheSource type="external" connectionId="1"/>
  <cacheFields count="2">
    <cacheField name="[Nutzungsart].[Nutzungsart].[Nutzungsart]" caption="Nutzungsart" numFmtId="0" hierarchy="1" level="1">
      <sharedItems containsSemiMixedTypes="0" containsNonDate="0" containsString="0"/>
    </cacheField>
    <cacheField name="[NutzungsartMinimierung].[Nutzungsart].[Nutzungsart]" caption="Nutzungsart" numFmtId="0" hierarchy="2" level="1">
      <sharedItems count="1">
        <s v="Ferkel"/>
      </sharedItems>
    </cacheField>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2" memberValueDatatype="130" unbalanced="0">
      <fieldsUsage count="2">
        <fieldUsage x="-1"/>
        <fieldUsage x="0"/>
      </fieldsUsage>
    </cacheHierarchy>
    <cacheHierarchy uniqueName="[NutzungsartMinimierung].[Nutzungsart]" caption="Nutzungsart" attribute="1" defaultMemberUniqueName="[NutzungsartMinimierung].[Nutzungsart].[All]" allUniqueName="[NutzungsartMinimierung].[Nutzungsart].[All]" dimensionUniqueName="[NutzungsartMinimierung]" displayFolder="" count="2" memberValueDatatype="130" unbalanced="0">
      <fieldsUsage count="2">
        <fieldUsage x="-1"/>
        <fieldUsage x="1"/>
      </fieldsUsage>
    </cacheHierarchy>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58.463036574074" backgroundQuery="1" createdVersion="7" refreshedVersion="7" minRefreshableVersion="3" recordCount="0" supportSubquery="1" supportAdvancedDrill="1" xr:uid="{E66E05A7-EE5D-4B76-B1E8-626396C578DB}">
  <cacheSource type="external" connectionId="1"/>
  <cacheFields count="6">
    <cacheField name="[VM].[Tierart].[Tierart]" caption="Tierart" numFmtId="0" hierarchy="22" level="1">
      <sharedItems count="4">
        <s v="Huhn"/>
        <s v="Pute"/>
        <s v="Rind"/>
        <s v="Schwein"/>
      </sharedItems>
    </cacheField>
    <cacheField name="[VM].[Nutzungsart].[Nutzungsart]" caption="Nutzungsart" numFmtId="0" hierarchy="23" level="1">
      <sharedItems count="18">
        <s v="Junghennen"/>
        <s v="Legehennen"/>
        <s v="Masthühner"/>
        <s v="Sonstige Hühner"/>
        <s v="Mastputen"/>
        <s v="Sonstige Puten"/>
        <s v="Kälber, eigene Aufzucht"/>
        <s v="Kälber, zugegangen"/>
        <s v="Mastrinder"/>
        <s v="Milchkühe"/>
        <s v="Rinder im Transit"/>
        <s v="Sonstige Rinder"/>
        <s v="Ferkel"/>
        <s v="Mastschweine"/>
        <s v="Saugferkel"/>
        <s v="Schweine im Transit"/>
        <s v="Sonstige Schweine"/>
        <s v="Zuchtschweine"/>
      </sharedItems>
    </cacheField>
    <cacheField name="[VM].[AMEG].[AMEG]" caption="AMEG" numFmtId="0" hierarchy="25" level="1">
      <sharedItems containsSemiMixedTypes="0" containsNonDate="0" containsString="0"/>
    </cacheField>
    <cacheField name="[VM].[Wirkstoffklasse].[Wirkstoffklasse]" caption="Wirkstoffklasse" numFmtId="0" hierarchy="26" level="1">
      <sharedItems count="14">
        <s v="Aminoglykoside"/>
        <s v="Ceph. 1. Gen."/>
        <s v="Ceph. 3. Gen."/>
        <s v="Ceph. 4. Gen."/>
        <s v="Fenicole"/>
        <s v="Fluorchinolone"/>
        <s v="Folsäureantag."/>
        <s v="Lincosamide"/>
        <s v="Makrolide"/>
        <s v="Penicilline"/>
        <s v="Pleuromutiline"/>
        <s v="Polypeptid-AB"/>
        <s v="Sulfonamide"/>
        <s v="Tetrazykline"/>
      </sharedItems>
    </cacheField>
    <cacheField name="[Measures].[Summe von Anteil an Verbrauchsmenge]" caption="Summe von Anteil an Verbrauchsmenge" numFmtId="0" hierarchy="57" level="32767"/>
    <cacheField name="[VM].[Kategorie].[Kategorie]" caption="Kategorie" numFmtId="0" hierarchy="24" level="1">
      <sharedItems count="2">
        <s v="Beobachtung"/>
        <s v="Minimierung"/>
      </sharedItems>
    </cacheField>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2" memberValueDatatype="130" unbalanced="0">
      <fieldsUsage count="2">
        <fieldUsage x="-1"/>
        <fieldUsage x="0"/>
      </fieldsUsage>
    </cacheHierarchy>
    <cacheHierarchy uniqueName="[VM].[Nutzungsart]" caption="Nutzungsart" attribute="1" defaultMemberUniqueName="[VM].[Nutzungsart].[All]" allUniqueName="[VM].[Nutzungsart].[All]" dimensionUniqueName="[VM]" displayFolder="" count="2" memberValueDatatype="130" unbalanced="0">
      <fieldsUsage count="2">
        <fieldUsage x="-1"/>
        <fieldUsage x="1"/>
      </fieldsUsage>
    </cacheHierarchy>
    <cacheHierarchy uniqueName="[VM].[Kategorie]" caption="Kategorie" attribute="1" defaultMemberUniqueName="[VM].[Kategorie].[All]" allUniqueName="[VM].[Kategorie].[All]" dimensionUniqueName="[VM]" displayFolder="" count="2" memberValueDatatype="130" unbalanced="0">
      <fieldsUsage count="2">
        <fieldUsage x="-1"/>
        <fieldUsage x="5"/>
      </fieldsUsage>
    </cacheHierarchy>
    <cacheHierarchy uniqueName="[VM].[AMEG]" caption="AMEG" attribute="1" defaultMemberUniqueName="[VM].[AMEG].[All]" allUniqueName="[VM].[AMEG].[All]" dimensionUniqueName="[VM]" displayFolder="" count="2" memberValueDatatype="130" unbalanced="0">
      <fieldsUsage count="2">
        <fieldUsage x="-1"/>
        <fieldUsage x="2"/>
      </fieldsUsage>
    </cacheHierarchy>
    <cacheHierarchy uniqueName="[VM].[Wirkstoffklasse]" caption="Wirkstoffklasse" attribute="1" defaultMemberUniqueName="[VM].[Wirkstoffklasse].[All]" allUniqueName="[VM].[Wirkstoffklasse].[All]" dimensionUniqueName="[VM]" displayFolder="" count="2" memberValueDatatype="130" unbalanced="0">
      <fieldsUsage count="2">
        <fieldUsage x="-1"/>
        <fieldUsage x="3"/>
      </fieldsUsage>
    </cacheHierarchy>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oneField="1" hidden="1">
      <fieldsUsage count="1">
        <fieldUsage x="4"/>
      </fieldsUsage>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58.463050231483" backgroundQuery="1" createdVersion="7" refreshedVersion="7" minRefreshableVersion="3" recordCount="0" supportSubquery="1" supportAdvancedDrill="1" xr:uid="{A8015884-17C6-4A1F-B323-755315DBFFFC}">
  <cacheSource type="external" connectionId="1"/>
  <cacheFields count="6">
    <cacheField name="[VM].[AMEG].[AMEG]" caption="AMEG" numFmtId="0" hierarchy="25" level="1">
      <sharedItems containsSemiMixedTypes="0" containsNonDate="0" containsString="0"/>
    </cacheField>
    <cacheField name="[VM].[Wirkstoffklasse].[Wirkstoffklasse]" caption="Wirkstoffklasse" numFmtId="0" hierarchy="26" level="1">
      <sharedItems count="14">
        <s v="Aminoglykoside"/>
        <s v="Ceph. 1. Gen."/>
        <s v="Ceph. 3. Gen."/>
        <s v="Ceph. 4. Gen."/>
        <s v="Fenicole"/>
        <s v="Fluorchinolone"/>
        <s v="Folsäureantag."/>
        <s v="Lincosamide"/>
        <s v="Makrolide"/>
        <s v="Penicilline"/>
        <s v="Pleuromutiline"/>
        <s v="Polypeptid-AB"/>
        <s v="Sulfonamide"/>
        <s v="Tetrazykline"/>
      </sharedItems>
    </cacheField>
    <cacheField name="[Measures].[Sum of Verbrauchsmenge]" caption="Sum of Verbrauchsmenge" numFmtId="0" hierarchy="53" level="32767"/>
    <cacheField name="[VM].[Kategorie].[Kategorie]" caption="Kategorie" numFmtId="0" hierarchy="24" level="1">
      <sharedItems count="2">
        <s v="Beobachtung"/>
        <s v="Minimierung"/>
      </sharedItems>
    </cacheField>
    <cacheField name="[VM].[Tierart].[Tierart]" caption="Tierart" numFmtId="0" hierarchy="22" level="1">
      <sharedItems count="4">
        <s v="Huhn"/>
        <s v="Pute"/>
        <s v="Rind"/>
        <s v="Schwein"/>
      </sharedItems>
    </cacheField>
    <cacheField name="[VM].[Nutzungsart].[Nutzungsart]" caption="Nutzungsart" numFmtId="0" hierarchy="23" level="1">
      <sharedItems count="18">
        <s v="Junghennen"/>
        <s v="Legehennen"/>
        <s v="Masthühner"/>
        <s v="Sonstige Hühner"/>
        <s v="Mastputen"/>
        <s v="Sonstige Puten"/>
        <s v="Kälber, eigene Aufzucht"/>
        <s v="Kälber, zugegangen"/>
        <s v="Mastrinder"/>
        <s v="Milchkühe"/>
        <s v="Rinder im Transit"/>
        <s v="Sonstige Rinder"/>
        <s v="Ferkel"/>
        <s v="Mastschweine"/>
        <s v="Saugferkel"/>
        <s v="Schweine im Transit"/>
        <s v="Sonstige Schweine"/>
        <s v="Zuchtschweine"/>
      </sharedItems>
    </cacheField>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2" memberValueDatatype="130" unbalanced="0">
      <fieldsUsage count="2">
        <fieldUsage x="-1"/>
        <fieldUsage x="4"/>
      </fieldsUsage>
    </cacheHierarchy>
    <cacheHierarchy uniqueName="[VM].[Nutzungsart]" caption="Nutzungsart" attribute="1" defaultMemberUniqueName="[VM].[Nutzungsart].[All]" allUniqueName="[VM].[Nutzungsart].[All]" dimensionUniqueName="[VM]" displayFolder="" count="2" memberValueDatatype="130" unbalanced="0">
      <fieldsUsage count="2">
        <fieldUsage x="-1"/>
        <fieldUsage x="5"/>
      </fieldsUsage>
    </cacheHierarchy>
    <cacheHierarchy uniqueName="[VM].[Kategorie]" caption="Kategorie" attribute="1" defaultMemberUniqueName="[VM].[Kategorie].[All]" allUniqueName="[VM].[Kategorie].[All]" dimensionUniqueName="[VM]" displayFolder="" count="2" memberValueDatatype="130" unbalanced="0">
      <fieldsUsage count="2">
        <fieldUsage x="-1"/>
        <fieldUsage x="3"/>
      </fieldsUsage>
    </cacheHierarchy>
    <cacheHierarchy uniqueName="[VM].[AMEG]" caption="AMEG" attribute="1" defaultMemberUniqueName="[VM].[AMEG].[All]" allUniqueName="[VM].[AMEG].[All]" dimensionUniqueName="[VM]" displayFolder="" count="2" memberValueDatatype="130" unbalanced="0">
      <fieldsUsage count="2">
        <fieldUsage x="-1"/>
        <fieldUsage x="0"/>
      </fieldsUsage>
    </cacheHierarchy>
    <cacheHierarchy uniqueName="[VM].[Wirkstoffklasse]" caption="Wirkstoffklasse" attribute="1" defaultMemberUniqueName="[VM].[Wirkstoffklasse].[All]" allUniqueName="[VM].[Wirkstoffklasse].[All]" dimensionUniqueName="[VM]" displayFolder="" count="2" memberValueDatatype="130" unbalanced="0">
      <fieldsUsage count="2">
        <fieldUsage x="-1"/>
        <fieldUsage x="1"/>
      </fieldsUsage>
    </cacheHierarchy>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oneField="1" hidden="1">
      <fieldsUsage count="1">
        <fieldUsage x="2"/>
      </fieldsUsage>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189.484648726851" backgroundQuery="1" createdVersion="3" refreshedVersion="7" minRefreshableVersion="3" recordCount="0" supportSubquery="1" supportAdvancedDrill="1" xr:uid="{75FC0487-D72E-4A17-AFBE-5C1890DC030D}">
  <cacheSource type="external" connectionId="1">
    <extLst>
      <ext xmlns:x14="http://schemas.microsoft.com/office/spreadsheetml/2009/9/main" uri="{F057638F-6D5F-4e77-A914-E7F072B9BCA8}">
        <x14:sourceConnection name="ThisWorkbookDataModel"/>
      </ext>
    </extLst>
  </cacheSource>
  <cacheFields count="0"/>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 of Verbrauchsmenge [t]]]" caption="Sum of Verbrauchsmenge [t]" measure="1" displayFolder="" measureGroup="VME" count="0" hidden="1"/>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licerData="1" pivotCacheId="1929674766"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192.51764085648" backgroundQuery="1" createdVersion="3" refreshedVersion="7" minRefreshableVersion="3" recordCount="0" supportSubquery="1" supportAdvancedDrill="1" xr:uid="{CE05C59C-66AB-47EA-9B76-43182B7CBE66}">
  <cacheSource type="external" connectionId="1">
    <extLst>
      <ext xmlns:x14="http://schemas.microsoft.com/office/spreadsheetml/2009/9/main" uri="{F057638F-6D5F-4e77-A914-E7F072B9BCA8}">
        <x14:sourceConnection name="ThisWorkbookDataModel"/>
      </ext>
    </extLst>
  </cacheSource>
  <cacheFields count="0"/>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2" memberValueDatatype="130" unbalanced="0"/>
    <cacheHierarchy uniqueName="[VME].[Nutzungsart]" caption="Nutzungsart" attribute="1" defaultMemberUniqueName="[VME].[Nutzungsart].[All]" allUniqueName="[VME].[Nutzungsart].[All]" dimensionUniqueName="[VME]" displayFolder="" count="2" memberValueDatatype="130" unbalanced="0"/>
    <cacheHierarchy uniqueName="[VME].[Kategorie]" caption="Kategorie" attribute="1" defaultMemberUniqueName="[VME].[Kategorie].[All]" allUniqueName="[VME].[Kategorie].[All]" dimensionUniqueName="[VME]" displayFolder="" count="2" memberValueDatatype="130" unbalanced="0"/>
    <cacheHierarchy uniqueName="[VME].[AMEG]" caption="AMEG" attribute="1" defaultMemberUniqueName="[VME].[AMEG].[All]" allUniqueName="[VME].[AMEG].[All]" dimensionUniqueName="[VME]" displayFolder="" count="2" memberValueDatatype="130" unbalanced="0"/>
    <cacheHierarchy uniqueName="[VME].[Wirkstoffklasse]" caption="Wirkstoffklasse" attribute="1" defaultMemberUniqueName="[VME].[Wirkstoffklasse].[All]" allUniqueName="[VME].[Wirkstoffklasse].[All]" dimensionUniqueName="[VME]" displayFolder="" count="2"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extLst>
    <ext xmlns:x14="http://schemas.microsoft.com/office/spreadsheetml/2009/9/main" uri="{725AE2AE-9491-48be-B2B4-4EB974FC3084}">
      <x14:pivotCacheDefinition slicerData="1" pivotCacheId="2055880373"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84.594381365743" createdVersion="7" refreshedVersion="7" minRefreshableVersion="3" recordCount="60" xr:uid="{C4E1C02C-AFDA-4A77-A64B-21BAD890CA7C}">
  <cacheSource type="worksheet">
    <worksheetSource name="bTH"/>
  </cacheSource>
  <cacheFields count="14">
    <cacheField name="Jahr" numFmtId="0">
      <sharedItems containsSemiMixedTypes="0" containsString="0" containsNumber="1" containsInteger="1" minValue="2025" maxValue="2025"/>
    </cacheField>
    <cacheField name="Hj." numFmtId="0">
      <sharedItems containsSemiMixedTypes="0" containsString="0" containsNumber="1" containsInteger="1" minValue="1" maxValue="2" count="2">
        <n v="1"/>
        <n v="2"/>
      </sharedItems>
    </cacheField>
    <cacheField name="Tierart" numFmtId="0">
      <sharedItems count="14">
        <s v="Rind"/>
        <s v="Schwein"/>
        <s v="Huhn"/>
        <s v="Pute"/>
        <s v="Ferkel" u="1"/>
        <s v="Milchkühe" u="1"/>
        <s v="Legehennen" u="1"/>
        <s v="Saugferkel" u="1"/>
        <s v="Mastputen" u="1"/>
        <s v="Kälber, zugegangen" u="1"/>
        <s v="Mastschweine" u="1"/>
        <s v="Junghennen" u="1"/>
        <s v="Zuchtschweine" u="1"/>
        <s v="Masthühner" u="1"/>
      </sharedItems>
    </cacheField>
    <cacheField name="Nutzungsart" numFmtId="0">
      <sharedItems containsMixedTypes="1" containsNumber="1" containsInteger="1" minValue="1" maxValue="2" count="12">
        <s v="Kälber, zugegangen"/>
        <s v="Milchkühe"/>
        <s v="Zuchtschweine"/>
        <s v="Saugferkel"/>
        <s v="Ferkel"/>
        <s v="Mastschweine"/>
        <s v="Masthühner"/>
        <s v="Junghennen"/>
        <s v="Legehennen"/>
        <s v="Mastputen"/>
        <n v="2" u="1"/>
        <n v="1" u="1"/>
      </sharedItems>
    </cacheField>
    <cacheField name="Anzahl Betriebe" numFmtId="3">
      <sharedItems containsSemiMixedTypes="0" containsString="0" containsNumber="1" containsInteger="1" minValue="350" maxValue="30570"/>
    </cacheField>
    <cacheField name="25 %-Quantil" numFmtId="172">
      <sharedItems containsSemiMixedTypes="0" containsString="0" containsNumber="1" minValue="0" maxValue="6.1859257599707922"/>
    </cacheField>
    <cacheField name="50 %-Quantil" numFmtId="172">
      <sharedItems containsSemiMixedTypes="0" containsString="0" containsNumber="1" minValue="0" maxValue="23.852281781869152"/>
    </cacheField>
    <cacheField name="75 %-Quantil" numFmtId="172">
      <sharedItems containsSemiMixedTypes="0" containsString="0" containsNumber="1" minValue="0" maxValue="40.784996106324868"/>
    </cacheField>
    <cacheField name="90 %-Quantil" numFmtId="172">
      <sharedItems containsSemiMixedTypes="0" containsString="0" containsNumber="1" minValue="0" maxValue="68.804974444360965"/>
    </cacheField>
    <cacheField name="Berechnungsmodus" numFmtId="0">
      <sharedItems count="3">
        <s v="16. AMGÄndG (2013)"/>
        <s v="17. AMGÄndG (2021)"/>
        <s v="TAMGÄndG (2022)"/>
      </sharedItems>
    </cacheField>
    <cacheField name="25 %" numFmtId="0" formula="'25 %-Quantil'" databaseField="0"/>
    <cacheField name="50 %" numFmtId="0" formula="'50 %-Quantil'-'25 %-Quantil'" databaseField="0"/>
    <cacheField name="75 %" numFmtId="0" formula="'75 %-Quantil'-'50 %-Quantil'" databaseField="0"/>
    <cacheField name="90 %" numFmtId="0" formula="'90 %-Quantil'-'75 %-Quantil'" databaseField="0"/>
  </cacheFields>
  <extLst>
    <ext xmlns:x14="http://schemas.microsoft.com/office/spreadsheetml/2009/9/main" uri="{725AE2AE-9491-48be-B2B4-4EB974FC3084}">
      <x14:pivotCacheDefinition pivotCacheId="247029344"/>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58.463020254632" backgroundQuery="1" createdVersion="3" refreshedVersion="7" minRefreshableVersion="3" recordCount="0" supportSubquery="1" supportAdvancedDrill="1" xr:uid="{0242F090-0262-4291-BB8F-51FD52188BDA}">
  <cacheSource type="external" connectionId="1">
    <extLst>
      <ext xmlns:x14="http://schemas.microsoft.com/office/spreadsheetml/2009/9/main" uri="{F057638F-6D5F-4e77-A914-E7F072B9BCA8}">
        <x14:sourceConnection name="ThisWorkbookDataModel"/>
      </ext>
    </extLst>
  </cacheSource>
  <cacheFields count="0"/>
  <cacheHierarchies count="60">
    <cacheHierarchy uniqueName="[AMEG].[AMEG]" caption="AMEG" attribute="1" defaultMemberUniqueName="[AMEG].[AMEG].[All]" allUniqueName="[AMEG].[AMEG].[All]" dimensionUniqueName="[AMEG]" displayFolder="" count="2"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2"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extLst>
    <ext xmlns:x14="http://schemas.microsoft.com/office/spreadsheetml/2009/9/main" uri="{725AE2AE-9491-48be-B2B4-4EB974FC3084}">
      <x14:pivotCacheDefinition slicerData="1" pivotCacheId="787247487"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58.463029861108" backgroundQuery="1" createdVersion="3" refreshedVersion="7" minRefreshableVersion="3" recordCount="0" supportSubquery="1" supportAdvancedDrill="1" xr:uid="{ADE97D43-B46A-4915-AE5E-6B8736FD3F39}">
  <cacheSource type="external" connectionId="1">
    <extLst>
      <ext xmlns:x14="http://schemas.microsoft.com/office/spreadsheetml/2009/9/main" uri="{F057638F-6D5F-4e77-A914-E7F072B9BCA8}">
        <x14:sourceConnection name="ThisWorkbookDataModel"/>
      </ext>
    </extLst>
  </cacheSource>
  <cacheFields count="0"/>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2" memberValueDatatype="130" unbalanced="0"/>
    <cacheHierarchy uniqueName="[VM].[Nutzungsart]" caption="Nutzungsart" attribute="1" defaultMemberUniqueName="[VM].[Nutzungsart].[All]" allUniqueName="[VM].[Nutzungsart].[All]" dimensionUniqueName="[VM]" displayFolder="" count="2" memberValueDatatype="130" unbalanced="0"/>
    <cacheHierarchy uniqueName="[VM].[Kategorie]" caption="Kategorie" attribute="1" defaultMemberUniqueName="[VM].[Kategorie].[All]" allUniqueName="[VM].[Kategorie].[All]" dimensionUniqueName="[VM]" displayFolder="" count="2" memberValueDatatype="130" unbalanced="0"/>
    <cacheHierarchy uniqueName="[VM].[AMEG]" caption="AMEG" attribute="1" defaultMemberUniqueName="[VM].[AMEG].[All]" allUniqueName="[VM].[AMEG].[All]" dimensionUniqueName="[VM]" displayFolder="" count="2" memberValueDatatype="130" unbalanced="0"/>
    <cacheHierarchy uniqueName="[VM].[Wirkstoffklasse]" caption="Wirkstoffklasse" attribute="1" defaultMemberUniqueName="[VM].[Wirkstoffklasse].[All]" allUniqueName="[VM].[Wirkstoffklasse].[All]" dimensionUniqueName="[VM]" displayFolder="" count="2"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extLst>
    <ext xmlns:x14="http://schemas.microsoft.com/office/spreadsheetml/2009/9/main" uri="{725AE2AE-9491-48be-B2B4-4EB974FC3084}">
      <x14:pivotCacheDefinition slicerData="1" pivotCacheId="1088725613"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88.495255439811" createdVersion="7" refreshedVersion="7" minRefreshableVersion="3" recordCount="720" xr:uid="{212C02D6-F99E-4473-A52B-9286E51DA882}">
  <cacheSource type="worksheet">
    <worksheetSource name="pTH"/>
  </cacheSource>
  <cacheFields count="9">
    <cacheField name="Jahr" numFmtId="0">
      <sharedItems containsSemiMixedTypes="0" containsString="0" containsNumber="1" containsInteger="1" minValue="2023" maxValue="2025" count="3">
        <n v="2025"/>
        <n v="2023" u="1"/>
        <n v="2024" u="1"/>
      </sharedItems>
    </cacheField>
    <cacheField name="Tierart" numFmtId="0">
      <sharedItems count="4">
        <s v="Rind"/>
        <s v="Schwein"/>
        <s v="Huhn"/>
        <s v="Pute"/>
      </sharedItems>
    </cacheField>
    <cacheField name="Nutzungsart" numFmtId="0">
      <sharedItems count="10">
        <s v="Kälber, zugegangen"/>
        <s v="Milchkühe"/>
        <s v="Zuchtschweine"/>
        <s v="Saugferkel"/>
        <s v="Ferkel"/>
        <s v="Mastschweine"/>
        <s v="Masthühner"/>
        <s v="Junghennen"/>
        <s v="Legehennen"/>
        <s v="Mastputen"/>
      </sharedItems>
    </cacheField>
    <cacheField name="AMEG" numFmtId="0">
      <sharedItems count="3">
        <s v="B"/>
        <s v="C"/>
        <s v="D"/>
      </sharedItems>
    </cacheField>
    <cacheField name="Wirkstoffklasse" numFmtId="0">
      <sharedItems count="19">
        <s v="Ceph. 3. Gen."/>
        <s v="Ceph. 4. Gen."/>
        <s v="Fluorchinolone"/>
        <s v="Polypeptid-AB"/>
        <s v="Aminoglykoside"/>
        <s v="Ceph. 1. Gen."/>
        <s v="Fenicole"/>
        <s v="Lincosamide"/>
        <s v="Makrolide"/>
        <s v="Folsäureantag."/>
        <s v="Penicilline"/>
        <s v="Sulfonamide"/>
        <s v="Tetrazykline"/>
        <s v="Pleuromutiline"/>
        <s v="Folsäureantagonisten" u="1"/>
        <s v="Cephalosporine 4. Gen." u="1"/>
        <s v="Cephalosporine 1. Gen." u="1"/>
        <s v="Cephalosporine 3. Gen." u="1"/>
        <s v="Polypeptidantibiotika" u="1"/>
      </sharedItems>
    </cacheField>
    <cacheField name="Wirkstoff" numFmtId="0">
      <sharedItems/>
    </cacheField>
    <cacheField name="Populationsweite Therapiehäufigkeit" numFmtId="174">
      <sharedItems containsSemiMixedTypes="0" containsString="0" containsNumber="1" minValue="2.3077114903884895E-5" maxValue="20.310219903437869"/>
    </cacheField>
    <cacheField name="Berechnungsmodus" numFmtId="0">
      <sharedItems count="6">
        <s v="16. AMGÄndG (2013)"/>
        <s v="17. AMGÄndG (2021)"/>
        <s v="TAMGÄndG (2022)"/>
        <s v="v2" u="1"/>
        <s v="v1" u="1"/>
        <s v="v3" u="1"/>
      </sharedItems>
    </cacheField>
    <cacheField name="Anteil an populationsweiter Therapiehäufigkeit" numFmtId="177">
      <sharedItems containsSemiMixedTypes="0" containsString="0" containsNumber="1" minValue="1.2882898224579168E-6" maxValue="0.64600571744659507"/>
    </cacheField>
  </cacheFields>
  <extLst>
    <ext xmlns:x14="http://schemas.microsoft.com/office/spreadsheetml/2009/9/main" uri="{725AE2AE-9491-48be-B2B4-4EB974FC3084}">
      <x14:pivotCacheDefinition pivotCacheId="1241800134"/>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91.683484259258" createdVersion="7" refreshedVersion="7" minRefreshableVersion="3" recordCount="648" xr:uid="{066DCFE4-76AD-42F4-A671-9D78FB330D13}">
  <cacheSource type="worksheet">
    <worksheetSource name="bTHE"/>
  </cacheSource>
  <cacheFields count="13">
    <cacheField name="TA" numFmtId="0">
      <sharedItems containsSemiMixedTypes="0" containsString="0" containsNumber="1" containsInteger="1" minValue="1" maxValue="7"/>
    </cacheField>
    <cacheField name="FORM" numFmtId="0">
      <sharedItems containsSemiMixedTypes="0" containsString="0" containsNumber="1" containsInteger="1" minValue="11" maxValue="71"/>
    </cacheField>
    <cacheField name="SORT" numFmtId="0">
      <sharedItems containsSemiMixedTypes="0" containsString="0" containsNumber="1" containsInteger="1" minValue="1" maxValue="4"/>
    </cacheField>
    <cacheField name="PERIOD" numFmtId="0">
      <sharedItems containsSemiMixedTypes="0" containsString="0" containsNumber="1" containsInteger="1" minValue="142" maxValue="252"/>
    </cacheField>
    <cacheField name="GESETZ" numFmtId="0">
      <sharedItems containsSemiMixedTypes="0" containsString="0" containsNumber="1" containsInteger="1" minValue="1" maxValue="1"/>
    </cacheField>
    <cacheField name="Tierart" numFmtId="0">
      <sharedItems/>
    </cacheField>
    <cacheField name="Nutzungsart" numFmtId="0">
      <sharedItems count="12">
        <s v="Mastkälber"/>
        <s v="Mastrinder"/>
        <s v="Kälber, zugegangen"/>
        <s v="Milchkühe"/>
        <s v="Zuchtschweine"/>
        <s v="Saugferkel"/>
        <s v="Ferkel"/>
        <s v="Mastschweine"/>
        <s v="Masthühner"/>
        <s v="Junghennen"/>
        <s v="Legehennen"/>
        <s v="Mastputen"/>
      </sharedItems>
    </cacheField>
    <cacheField name="Jahr" numFmtId="0">
      <sharedItems containsSemiMixedTypes="0" containsString="0" containsNumber="1" containsInteger="1" minValue="2014" maxValue="2025" count="12">
        <n v="2014"/>
        <n v="2015"/>
        <n v="2016"/>
        <n v="2017"/>
        <n v="2018"/>
        <n v="2019"/>
        <n v="2020"/>
        <n v="2021"/>
        <n v="2022"/>
        <n v="2023"/>
        <n v="2024"/>
        <n v="2025"/>
      </sharedItems>
    </cacheField>
    <cacheField name="Hj." numFmtId="0">
      <sharedItems containsSemiMixedTypes="0" containsString="0" containsNumber="1" containsInteger="1" minValue="1" maxValue="2" count="2">
        <n v="2"/>
        <n v="1"/>
      </sharedItems>
    </cacheField>
    <cacheField name="Anzahl Betriebe" numFmtId="3">
      <sharedItems containsSemiMixedTypes="0" containsString="0" containsNumber="1" containsInteger="1" minValue="231" maxValue="30570"/>
    </cacheField>
    <cacheField name="Quantil" numFmtId="0">
      <sharedItems count="4">
        <s v="50 %"/>
        <s v="90 %"/>
        <s v="25 %"/>
        <s v="75 %"/>
      </sharedItems>
    </cacheField>
    <cacheField name="Therapiehäufigkeit" numFmtId="172">
      <sharedItems containsSemiMixedTypes="0" containsString="0" containsNumber="1" minValue="0" maxValue="65.82438023257896"/>
    </cacheField>
    <cacheField name="Berechnungsmodus" numFmtId="0">
      <sharedItems/>
    </cacheField>
  </cacheFields>
  <extLst>
    <ext xmlns:x14="http://schemas.microsoft.com/office/spreadsheetml/2009/9/main" uri="{725AE2AE-9491-48be-B2B4-4EB974FC3084}">
      <x14:pivotCacheDefinition pivotCacheId="19287259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210.678231481485" createdVersion="7" refreshedVersion="7" minRefreshableVersion="3" recordCount="657" xr:uid="{0E8DA47D-C9FD-453A-86C5-5715072D412A}">
  <cacheSource type="worksheet">
    <worksheetSource name="VM"/>
  </cacheSource>
  <cacheFields count="9">
    <cacheField name="Jahr" numFmtId="0">
      <sharedItems containsSemiMixedTypes="0" containsString="0" containsNumber="1" containsInteger="1" minValue="2025" maxValue="2025" count="1">
        <n v="2025"/>
      </sharedItems>
    </cacheField>
    <cacheField name="Tierart" numFmtId="0">
      <sharedItems count="4">
        <s v="Rind"/>
        <s v="Schwein"/>
        <s v="Huhn"/>
        <s v="Pute"/>
      </sharedItems>
    </cacheField>
    <cacheField name="Nutzungsart" numFmtId="0">
      <sharedItems/>
    </cacheField>
    <cacheField name="Kategorie" numFmtId="0">
      <sharedItems count="2">
        <s v="Beobachtung"/>
        <s v="Minimierung"/>
      </sharedItems>
    </cacheField>
    <cacheField name="AMEG" numFmtId="0">
      <sharedItems/>
    </cacheField>
    <cacheField name="Wirkstoffklasse" numFmtId="0">
      <sharedItems/>
    </cacheField>
    <cacheField name="Wirkstoff" numFmtId="0">
      <sharedItems/>
    </cacheField>
    <cacheField name="Verbrauchsmenge" numFmtId="173">
      <sharedItems containsSemiMixedTypes="0" containsString="0" containsNumber="1" minValue="5.9999999999999997E-7" maxValue="52.734927580320388"/>
    </cacheField>
    <cacheField name="Anteil an Verbrauchsmenge" numFmtId="177">
      <sharedItems containsSemiMixedTypes="0" containsString="0" containsNumber="1" minValue="3.8954219518626362E-8" maxValue="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26.697727777777" backgroundQuery="1" createdVersion="7" refreshedVersion="7" minRefreshableVersion="3" recordCount="0" supportSubquery="1" supportAdvancedDrill="1" xr:uid="{E7C1EA4A-4EB3-4413-8E59-4A081C607282}">
  <cacheSource type="external" connectionId="1"/>
  <cacheFields count="1">
    <cacheField name="[VME].[Kategorie].[Kategorie]" caption="Kategorie" numFmtId="0" hierarchy="37" level="1">
      <sharedItems count="1">
        <s v="Minimierung"/>
      </sharedItems>
    </cacheField>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0" memberValueDatatype="130" unbalanced="0"/>
    <cacheHierarchy uniqueName="[VME].[Kategorie]" caption="Kategorie" attribute="1" defaultMemberUniqueName="[VME].[Kategorie].[All]" allUniqueName="[VME].[Kategorie].[All]" dimensionUniqueName="[VME]" displayFolder="" count="2" memberValueDatatype="130" unbalanced="0">
      <fieldsUsage count="2">
        <fieldUsage x="-1"/>
        <fieldUsage x="0"/>
      </fieldsUsage>
    </cacheHierarchy>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26.69807395833" backgroundQuery="1" createdVersion="7" refreshedVersion="7" minRefreshableVersion="3" recordCount="0" supportSubquery="1" supportAdvancedDrill="1" xr:uid="{5A61E436-0922-4C9D-9C1D-0DBFE00A1323}">
  <cacheSource type="external" connectionId="1"/>
  <cacheFields count="7">
    <cacheField name="[VME].[Wirkstoffklasse].[Wirkstoffklasse]" caption="Wirkstoffklasse" numFmtId="0" hierarchy="39" level="1">
      <sharedItems count="14">
        <s v="Aminoglykoside"/>
        <s v="Ceph. 1. Gen."/>
        <s v="Ceph. 3. Gen."/>
        <s v="Ceph. 4. Gen."/>
        <s v="Fenicole"/>
        <s v="Fluorchinolone"/>
        <s v="Folsäureantag."/>
        <s v="Lincosamide"/>
        <s v="Makrolide"/>
        <s v="Penicilline"/>
        <s v="Pleuromutiline"/>
        <s v="Polypeptid-AB"/>
        <s v="Sulfonamide"/>
        <s v="Tetrazykline"/>
      </sharedItems>
    </cacheField>
    <cacheField name="[VME].[AMEG].[AMEG]" caption="AMEG" numFmtId="0" hierarchy="38" level="1">
      <sharedItems containsSemiMixedTypes="0" containsNonDate="0" containsString="0"/>
    </cacheField>
    <cacheField name="[VME].[Kategorie].[Kategorie]" caption="Kategorie" numFmtId="0" hierarchy="37" level="1">
      <sharedItems containsSemiMixedTypes="0" containsNonDate="0" containsString="0"/>
    </cacheField>
    <cacheField name="[VME].[Tierart].[Tierart]" caption="Tierart" numFmtId="0" hierarchy="35" level="1">
      <sharedItems containsSemiMixedTypes="0" containsNonDate="0" containsString="0"/>
    </cacheField>
    <cacheField name="[VME].[Nutzungsart].[Nutzungsart]" caption="Nutzungsart" numFmtId="0" hierarchy="36" level="1">
      <sharedItems containsSemiMixedTypes="0" containsNonDate="0" containsString="0"/>
    </cacheField>
    <cacheField name="[VME].[Jahr].[Jahr]" caption="Jahr" numFmtId="0" hierarchy="34" level="1">
      <sharedItems containsSemiMixedTypes="0" containsString="0" containsNumber="1" containsInteger="1" minValue="2014" maxValue="2025" count="12">
        <n v="2014"/>
        <n v="2015"/>
        <n v="2016"/>
        <n v="2017"/>
        <n v="2018"/>
        <n v="2019"/>
        <n v="2020"/>
        <n v="2021"/>
        <n v="2022"/>
        <n v="2023"/>
        <n v="2024"/>
        <n v="2025"/>
      </sharedItems>
      <extLst>
        <ext xmlns:x15="http://schemas.microsoft.com/office/spreadsheetml/2010/11/main" uri="{4F2E5C28-24EA-4eb8-9CBF-B6C8F9C3D259}">
          <x15:cachedUniqueNames>
            <x15:cachedUniqueName index="0" name="[VME].[Jahr].&amp;[2014]"/>
            <x15:cachedUniqueName index="1" name="[VME].[Jahr].&amp;[2015]"/>
            <x15:cachedUniqueName index="2" name="[VME].[Jahr].&amp;[2016]"/>
            <x15:cachedUniqueName index="3" name="[VME].[Jahr].&amp;[2017]"/>
            <x15:cachedUniqueName index="4" name="[VME].[Jahr].&amp;[2018]"/>
            <x15:cachedUniqueName index="5" name="[VME].[Jahr].&amp;[2019]"/>
            <x15:cachedUniqueName index="6" name="[VME].[Jahr].&amp;[2020]"/>
            <x15:cachedUniqueName index="7" name="[VME].[Jahr].&amp;[2021]"/>
            <x15:cachedUniqueName index="8" name="[VME].[Jahr].&amp;[2022]"/>
            <x15:cachedUniqueName index="9" name="[VME].[Jahr].&amp;[2023]"/>
            <x15:cachedUniqueName index="10" name="[VME].[Jahr].&amp;[2024]"/>
            <x15:cachedUniqueName index="11" name="[VME].[Jahr].&amp;[2025]"/>
          </x15:cachedUniqueNames>
        </ext>
      </extLst>
    </cacheField>
    <cacheField name="[Measures].[Summe von Verbrauchsmenge [t]]]" caption="Summe von Verbrauchsmenge [t]" numFmtId="0" hierarchy="59" level="32767"/>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2" memberValueDatatype="20" unbalanced="0">
      <fieldsUsage count="2">
        <fieldUsage x="-1"/>
        <fieldUsage x="5"/>
      </fieldsUsage>
    </cacheHierarchy>
    <cacheHierarchy uniqueName="[VME].[Tierart]" caption="Tierart" attribute="1" defaultMemberUniqueName="[VME].[Tierart].[All]" allUniqueName="[VME].[Tierart].[All]" dimensionUniqueName="[VME]" displayFolder="" count="2" memberValueDatatype="130" unbalanced="0">
      <fieldsUsage count="2">
        <fieldUsage x="-1"/>
        <fieldUsage x="3"/>
      </fieldsUsage>
    </cacheHierarchy>
    <cacheHierarchy uniqueName="[VME].[Nutzungsart]" caption="Nutzungsart" attribute="1" defaultMemberUniqueName="[VME].[Nutzungsart].[All]" allUniqueName="[VME].[Nutzungsart].[All]" dimensionUniqueName="[VME]" displayFolder="" count="2" memberValueDatatype="130" unbalanced="0">
      <fieldsUsage count="2">
        <fieldUsage x="-1"/>
        <fieldUsage x="4"/>
      </fieldsUsage>
    </cacheHierarchy>
    <cacheHierarchy uniqueName="[VME].[Kategorie]" caption="Kategorie" attribute="1" defaultMemberUniqueName="[VME].[Kategorie].[All]" allUniqueName="[VME].[Kategorie].[All]" dimensionUniqueName="[VME]" displayFolder="" count="2" memberValueDatatype="130" unbalanced="0">
      <fieldsUsage count="2">
        <fieldUsage x="-1"/>
        <fieldUsage x="2"/>
      </fieldsUsage>
    </cacheHierarchy>
    <cacheHierarchy uniqueName="[VME].[AMEG]" caption="AMEG" attribute="1" defaultMemberUniqueName="[VME].[AMEG].[All]" allUniqueName="[VME].[AMEG].[All]" dimensionUniqueName="[VME]" displayFolder="" count="2" memberValueDatatype="130" unbalanced="0">
      <fieldsUsage count="2">
        <fieldUsage x="-1"/>
        <fieldUsage x="1"/>
      </fieldsUsage>
    </cacheHierarchy>
    <cacheHierarchy uniqueName="[VME].[Wirkstoffklasse]" caption="Wirkstoffklasse" attribute="1" defaultMemberUniqueName="[VME].[Wirkstoffklasse].[All]" allUniqueName="[VME].[Wirkstoffklasse].[All]" dimensionUniqueName="[VME]" displayFolder="" count="2" memberValueDatatype="130" unbalanced="0">
      <fieldsUsage count="2">
        <fieldUsage x="-1"/>
        <fieldUsage x="0"/>
      </fieldsUsage>
    </cacheHierarchy>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oneField="1" hidden="1">
      <fieldsUsage count="1">
        <fieldUsage x="6"/>
      </fieldsUsage>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26.698077314817" backgroundQuery="1" createdVersion="7" refreshedVersion="7" minRefreshableVersion="3" recordCount="0" supportSubquery="1" supportAdvancedDrill="1" xr:uid="{761CC3AB-9742-43BF-B4C0-F0457336B160}">
  <cacheSource type="external" connectionId="1"/>
  <cacheFields count="7">
    <cacheField name="[VME].[Jahr].[Jahr]" caption="Jahr" numFmtId="0" hierarchy="34" level="1">
      <sharedItems containsSemiMixedTypes="0" containsString="0" containsNumber="1" containsInteger="1" minValue="2014" maxValue="2025" count="12">
        <n v="2014"/>
        <n v="2015"/>
        <n v="2016"/>
        <n v="2017"/>
        <n v="2018"/>
        <n v="2019"/>
        <n v="2020"/>
        <n v="2021"/>
        <n v="2022"/>
        <n v="2023"/>
        <n v="2024"/>
        <n v="2025"/>
      </sharedItems>
      <extLst>
        <ext xmlns:x15="http://schemas.microsoft.com/office/spreadsheetml/2010/11/main" uri="{4F2E5C28-24EA-4eb8-9CBF-B6C8F9C3D259}">
          <x15:cachedUniqueNames>
            <x15:cachedUniqueName index="0" name="[VME].[Jahr].&amp;[2014]"/>
            <x15:cachedUniqueName index="1" name="[VME].[Jahr].&amp;[2015]"/>
            <x15:cachedUniqueName index="2" name="[VME].[Jahr].&amp;[2016]"/>
            <x15:cachedUniqueName index="3" name="[VME].[Jahr].&amp;[2017]"/>
            <x15:cachedUniqueName index="4" name="[VME].[Jahr].&amp;[2018]"/>
            <x15:cachedUniqueName index="5" name="[VME].[Jahr].&amp;[2019]"/>
            <x15:cachedUniqueName index="6" name="[VME].[Jahr].&amp;[2020]"/>
            <x15:cachedUniqueName index="7" name="[VME].[Jahr].&amp;[2021]"/>
            <x15:cachedUniqueName index="8" name="[VME].[Jahr].&amp;[2022]"/>
            <x15:cachedUniqueName index="9" name="[VME].[Jahr].&amp;[2023]"/>
            <x15:cachedUniqueName index="10" name="[VME].[Jahr].&amp;[2024]"/>
            <x15:cachedUniqueName index="11" name="[VME].[Jahr].&amp;[2025]"/>
          </x15:cachedUniqueNames>
        </ext>
      </extLst>
    </cacheField>
    <cacheField name="[Measures].[Summe von Anteil an Verbrauchsmenge 2]" caption="Summe von Anteil an Verbrauchsmenge 2" numFmtId="0" hierarchy="58" level="32767"/>
    <cacheField name="[VME].[Wirkstoffklasse].[Wirkstoffklasse]" caption="Wirkstoffklasse" numFmtId="0" hierarchy="39" level="1">
      <sharedItems count="14">
        <s v="Aminoglykoside"/>
        <s v="Ceph. 1. Gen."/>
        <s v="Ceph. 3. Gen."/>
        <s v="Ceph. 4. Gen."/>
        <s v="Fenicole"/>
        <s v="Fluorchinolone"/>
        <s v="Folsäureantag."/>
        <s v="Lincosamide"/>
        <s v="Makrolide"/>
        <s v="Penicilline"/>
        <s v="Pleuromutiline"/>
        <s v="Polypeptid-AB"/>
        <s v="Sulfonamide"/>
        <s v="Tetrazykline"/>
      </sharedItems>
    </cacheField>
    <cacheField name="[VME].[Kategorie].[Kategorie]" caption="Kategorie" numFmtId="0" hierarchy="37" level="1">
      <sharedItems containsSemiMixedTypes="0" containsNonDate="0" containsString="0"/>
    </cacheField>
    <cacheField name="[VME].[Tierart].[Tierart]" caption="Tierart" numFmtId="0" hierarchy="35" level="1">
      <sharedItems containsSemiMixedTypes="0" containsNonDate="0" containsString="0"/>
    </cacheField>
    <cacheField name="[VME].[Nutzungsart].[Nutzungsart]" caption="Nutzungsart" numFmtId="0" hierarchy="36" level="1">
      <sharedItems containsSemiMixedTypes="0" containsNonDate="0" containsString="0"/>
    </cacheField>
    <cacheField name="[VME].[AMEG].[AMEG]" caption="AMEG" numFmtId="0" hierarchy="38" level="1">
      <sharedItems containsSemiMixedTypes="0" containsNonDate="0" containsString="0"/>
    </cacheField>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2" memberValueDatatype="20" unbalanced="0">
      <fieldsUsage count="2">
        <fieldUsage x="-1"/>
        <fieldUsage x="0"/>
      </fieldsUsage>
    </cacheHierarchy>
    <cacheHierarchy uniqueName="[VME].[Tierart]" caption="Tierart" attribute="1" defaultMemberUniqueName="[VME].[Tierart].[All]" allUniqueName="[VME].[Tierart].[All]" dimensionUniqueName="[VME]" displayFolder="" count="2" memberValueDatatype="130" unbalanced="0">
      <fieldsUsage count="2">
        <fieldUsage x="-1"/>
        <fieldUsage x="4"/>
      </fieldsUsage>
    </cacheHierarchy>
    <cacheHierarchy uniqueName="[VME].[Nutzungsart]" caption="Nutzungsart" attribute="1" defaultMemberUniqueName="[VME].[Nutzungsart].[All]" allUniqueName="[VME].[Nutzungsart].[All]" dimensionUniqueName="[VME]" displayFolder="" count="2" memberValueDatatype="130" unbalanced="0">
      <fieldsUsage count="2">
        <fieldUsage x="-1"/>
        <fieldUsage x="5"/>
      </fieldsUsage>
    </cacheHierarchy>
    <cacheHierarchy uniqueName="[VME].[Kategorie]" caption="Kategorie" attribute="1" defaultMemberUniqueName="[VME].[Kategorie].[All]" allUniqueName="[VME].[Kategorie].[All]" dimensionUniqueName="[VME]" displayFolder="" count="2" memberValueDatatype="130" unbalanced="0">
      <fieldsUsage count="2">
        <fieldUsage x="-1"/>
        <fieldUsage x="3"/>
      </fieldsUsage>
    </cacheHierarchy>
    <cacheHierarchy uniqueName="[VME].[AMEG]" caption="AMEG" attribute="1" defaultMemberUniqueName="[VME].[AMEG].[All]" allUniqueName="[VME].[AMEG].[All]" dimensionUniqueName="[VME]" displayFolder="" count="2" memberValueDatatype="130" unbalanced="0">
      <fieldsUsage count="2">
        <fieldUsage x="-1"/>
        <fieldUsage x="6"/>
      </fieldsUsage>
    </cacheHierarchy>
    <cacheHierarchy uniqueName="[VME].[Wirkstoffklasse]" caption="Wirkstoffklasse" attribute="1" defaultMemberUniqueName="[VME].[Wirkstoffklasse].[All]" allUniqueName="[VME].[Wirkstoffklasse].[All]" dimensionUniqueName="[VME]" displayFolder="" count="2" memberValueDatatype="130" unbalanced="0">
      <fieldsUsage count="2">
        <fieldUsage x="-1"/>
        <fieldUsage x="2"/>
      </fieldsUsage>
    </cacheHierarchy>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oneField="1" hidden="1">
      <fieldsUsage count="1">
        <fieldUsage x="1"/>
      </fieldsUsage>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or" refreshedDate="46226.698083680552" backgroundQuery="1" createdVersion="7" refreshedVersion="7" minRefreshableVersion="3" recordCount="0" supportSubquery="1" supportAdvancedDrill="1" xr:uid="{1BDBB212-4F4F-4C23-981A-67CF6DA209FA}">
  <cacheSource type="external" connectionId="1"/>
  <cacheFields count="1">
    <cacheField name="[VME].[Nutzungsart].[Nutzungsart]" caption="Nutzungsart" numFmtId="0" hierarchy="36" level="1">
      <sharedItems count="1">
        <s v="Ferkel"/>
      </sharedItems>
    </cacheField>
  </cacheFields>
  <cacheHierarchies count="60">
    <cacheHierarchy uniqueName="[AMEG].[AMEG]" caption="AMEG" attribute="1" defaultMemberUniqueName="[AMEG].[AMEG].[All]" allUniqueName="[AMEG].[AMEG].[All]" dimensionUniqueName="[AMEG]" displayFolder="" count="0" memberValueDatatype="130" unbalanced="0"/>
    <cacheHierarchy uniqueName="[Nutzungsart].[Nutzungsart]" caption="Nutzungsart" attribute="1" defaultMemberUniqueName="[Nutzungsart].[Nutzungsart].[All]" allUniqueName="[Nutzungsart].[Nutzungsart].[All]" dimensionUniqueName="[Nutzungsart]" displayFolder="" count="0" memberValueDatatype="130" unbalanced="0"/>
    <cacheHierarchy uniqueName="[NutzungsartMinimierung].[Nutzungsart]" caption="Nutzungsart" attribute="1" defaultMemberUniqueName="[NutzungsartMinimierung].[Nutzungsart].[All]" allUniqueName="[NutzungsartMinimierung].[Nutzungsart].[All]" dimensionUniqueName="[NutzungsartMinimierung]" displayFolder="" count="0" memberValueDatatype="130" unbalanced="0"/>
    <cacheHierarchy uniqueName="[pTH].[Jahr]" caption="Jahr" attribute="1" defaultMemberUniqueName="[pTH].[Jahr].[All]" allUniqueName="[pTH].[Jahr].[All]" dimensionUniqueName="[pTH]" displayFolder="" count="0" memberValueDatatype="20" unbalanced="0"/>
    <cacheHierarchy uniqueName="[pTH].[Tierart]" caption="Tierart" attribute="1" defaultMemberUniqueName="[pTH].[Tierart].[All]" allUniqueName="[pTH].[Tierart].[All]" dimensionUniqueName="[pTH]" displayFolder="" count="0" memberValueDatatype="130" unbalanced="0"/>
    <cacheHierarchy uniqueName="[pTH].[Nutzungsart]" caption="Nutzungsart" attribute="1" defaultMemberUniqueName="[pTH].[Nutzungsart].[All]" allUniqueName="[pTH].[Nutzungsart].[All]" dimensionUniqueName="[pTH]" displayFolder="" count="0" memberValueDatatype="130" unbalanced="0"/>
    <cacheHierarchy uniqueName="[pTH].[AMEG]" caption="AMEG" attribute="1" defaultMemberUniqueName="[pTH].[AMEG].[All]" allUniqueName="[pTH].[AMEG].[All]" dimensionUniqueName="[pTH]" displayFolder="" count="0" memberValueDatatype="130" unbalanced="0"/>
    <cacheHierarchy uniqueName="[pTH].[Wirkstoffklasse]" caption="Wirkstoffklasse" attribute="1" defaultMemberUniqueName="[pTH].[Wirkstoffklasse].[All]" allUniqueName="[pTH].[Wirkstoffklasse].[All]" dimensionUniqueName="[pTH]" displayFolder="" count="0" memberValueDatatype="130" unbalanced="0"/>
    <cacheHierarchy uniqueName="[pTH].[Wirkstoff]" caption="Wirkstoff" attribute="1" defaultMemberUniqueName="[pTH].[Wirkstoff].[All]" allUniqueName="[pTH].[Wirkstoff].[All]" dimensionUniqueName="[pTH]" displayFolder="" count="0" memberValueDatatype="130" unbalanced="0"/>
    <cacheHierarchy uniqueName="[pTH].[Populationsweite Therapiehäufigkeit]" caption="Populationsweite Therapiehäufigkeit" attribute="1" defaultMemberUniqueName="[pTH].[Populationsweite Therapiehäufigkeit].[All]" allUniqueName="[pTH].[Populationsweite Therapiehäufigkeit].[All]" dimensionUniqueName="[pTH]" displayFolder="" count="0" memberValueDatatype="5" unbalanced="0"/>
    <cacheHierarchy uniqueName="[pTH].[Berechnungsmodus]" caption="Berechnungsmodus" attribute="1" defaultMemberUniqueName="[pTH].[Berechnungsmodus].[All]" allUniqueName="[pTH].[Berechnungsmodus].[All]" dimensionUniqueName="[pTH]" displayFolder="" count="0" memberValueDatatype="130" unbalanced="0"/>
    <cacheHierarchy uniqueName="[pTH].[Anteil an populationsweiter Therapiehäufigkeit]" caption="Anteil an populationsweiter Therapiehäufigkeit" attribute="1" defaultMemberUniqueName="[pTH].[Anteil an populationsweiter Therapiehäufigkeit].[All]" allUniqueName="[pTH].[Anteil an populationsweiter Therapiehäufigkeit].[All]" dimensionUniqueName="[pTH]" displayFolder="" count="0" memberValueDatatype="5" unbalanced="0"/>
    <cacheHierarchy uniqueName="[pTHE].[Jahr]" caption="Jahr" attribute="1" defaultMemberUniqueName="[pTHE].[Jahr].[All]" allUniqueName="[pTHE].[Jahr].[All]" dimensionUniqueName="[pTHE]" displayFolder="" count="0" memberValueDatatype="20" unbalanced="0"/>
    <cacheHierarchy uniqueName="[pTHE].[Tierart]" caption="Tierart" attribute="1" defaultMemberUniqueName="[pTHE].[Tierart].[All]" allUniqueName="[pTHE].[Tierart].[All]" dimensionUniqueName="[pTHE]" displayFolder="" count="0" memberValueDatatype="130" unbalanced="0"/>
    <cacheHierarchy uniqueName="[pTHE].[Nutzungsart]" caption="Nutzungsart" attribute="1" defaultMemberUniqueName="[pTHE].[Nutzungsart].[All]" allUniqueName="[pTHE].[Nutzungsart].[All]" dimensionUniqueName="[pTHE]" displayFolder="" count="0" memberValueDatatype="130" unbalanced="0"/>
    <cacheHierarchy uniqueName="[pTHE].[AMEG]" caption="AMEG" attribute="1" defaultMemberUniqueName="[pTHE].[AMEG].[All]" allUniqueName="[pTHE].[AMEG].[All]" dimensionUniqueName="[pTHE]" displayFolder="" count="0" memberValueDatatype="130" unbalanced="0"/>
    <cacheHierarchy uniqueName="[pTHE].[Wirkstoffklasse]" caption="Wirkstoffklasse" attribute="1" defaultMemberUniqueName="[pTHE].[Wirkstoffklasse].[All]" allUniqueName="[pTHE].[Wirkstoffklasse].[All]" dimensionUniqueName="[pTHE]" displayFolder="" count="0" memberValueDatatype="130" unbalanced="0"/>
    <cacheHierarchy uniqueName="[pTHE].[Populationsweite Therapiehäufigkeit]" caption="Populationsweite Therapiehäufigkeit" attribute="1" defaultMemberUniqueName="[pTHE].[Populationsweite Therapiehäufigkeit].[All]" allUniqueName="[pTHE].[Populationsweite Therapiehäufigkeit].[All]" dimensionUniqueName="[pTHE]" displayFolder="" count="0" memberValueDatatype="5" unbalanced="0"/>
    <cacheHierarchy uniqueName="[pTHE].[Berechnungsmodus]" caption="Berechnungsmodus" attribute="1" defaultMemberUniqueName="[pTHE].[Berechnungsmodus].[All]" allUniqueName="[pTHE].[Berechnungsmodus].[All]" dimensionUniqueName="[pTHE]" displayFolder="" count="0" memberValueDatatype="130" unbalanced="0"/>
    <cacheHierarchy uniqueName="[pTHE].[Anteil an populationsweiter Therapiehäufigkeit]" caption="Anteil an populationsweiter Therapiehäufigkeit" attribute="1" defaultMemberUniqueName="[pTHE].[Anteil an populationsweiter Therapiehäufigkeit].[All]" allUniqueName="[pTHE].[Anteil an populationsweiter Therapiehäufigkeit].[All]" dimensionUniqueName="[pTHE]" displayFolder="" count="0" memberValueDatatype="5" unbalanced="0"/>
    <cacheHierarchy uniqueName="[Table8].[Nutzungsart]" caption="Nutzungsart" attribute="1" defaultMemberUniqueName="[Table8].[Nutzungsart].[All]" allUniqueName="[Table8].[Nutzungsart].[All]" dimensionUniqueName="[Table8]" displayFolder="" count="0" memberValueDatatype="130" unbalanced="0"/>
    <cacheHierarchy uniqueName="[VM].[Jahr]" caption="Jahr" attribute="1" defaultMemberUniqueName="[VM].[Jahr].[All]" allUniqueName="[VM].[Jahr].[All]" dimensionUniqueName="[VM]" displayFolder="" count="0" memberValueDatatype="20" unbalanced="0"/>
    <cacheHierarchy uniqueName="[VM].[Tierart]" caption="Tierart" attribute="1" defaultMemberUniqueName="[VM].[Tierart].[All]" allUniqueName="[VM].[Tierart].[All]" dimensionUniqueName="[VM]" displayFolder="" count="0" memberValueDatatype="130" unbalanced="0"/>
    <cacheHierarchy uniqueName="[VM].[Nutzungsart]" caption="Nutzungsart" attribute="1" defaultMemberUniqueName="[VM].[Nutzungsart].[All]" allUniqueName="[VM].[Nutzungsart].[All]" dimensionUniqueName="[VM]" displayFolder="" count="0" memberValueDatatype="130" unbalanced="0"/>
    <cacheHierarchy uniqueName="[VM].[Kategorie]" caption="Kategorie" attribute="1" defaultMemberUniqueName="[VM].[Kategorie].[All]" allUniqueName="[VM].[Kategorie].[All]" dimensionUniqueName="[VM]" displayFolder="" count="0" memberValueDatatype="130" unbalanced="0"/>
    <cacheHierarchy uniqueName="[VM].[AMEG]" caption="AMEG" attribute="1" defaultMemberUniqueName="[VM].[AMEG].[All]" allUniqueName="[VM].[AMEG].[All]" dimensionUniqueName="[VM]" displayFolder="" count="0" memberValueDatatype="130" unbalanced="0"/>
    <cacheHierarchy uniqueName="[VM].[Wirkstoffklasse]" caption="Wirkstoffklasse" attribute="1" defaultMemberUniqueName="[VM].[Wirkstoffklasse].[All]" allUniqueName="[VM].[Wirkstoffklasse].[All]" dimensionUniqueName="[VM]" displayFolder="" count="0" memberValueDatatype="130" unbalanced="0"/>
    <cacheHierarchy uniqueName="[VM].[Wirkstoff]" caption="Wirkstoff" attribute="1" defaultMemberUniqueName="[VM].[Wirkstoff].[All]" allUniqueName="[VM].[Wirkstoff].[All]" dimensionUniqueName="[VM]" displayFolder="" count="0" memberValueDatatype="130" unbalanced="0"/>
    <cacheHierarchy uniqueName="[VM].[Verbrauchsmenge]" caption="Verbrauchsmenge" attribute="1" defaultMemberUniqueName="[VM].[Verbrauchsmenge].[All]" allUniqueName="[VM].[Verbrauchsmenge].[All]" dimensionUniqueName="[VM]" displayFolder="" count="0" memberValueDatatype="5" unbalanced="0"/>
    <cacheHierarchy uniqueName="[VM].[Anteil an Verbrauchsmenge]" caption="Anteil an Verbrauchsmenge" attribute="1" defaultMemberUniqueName="[VM].[Anteil an Verbrauchsmenge].[All]" allUniqueName="[VM].[Anteil an Verbrauchsmenge].[All]" dimensionUniqueName="[VM]" displayFolder="" count="0" memberValueDatatype="5" unbalanced="0"/>
    <cacheHierarchy uniqueName="[VME].[TA]" caption="TA" attribute="1" defaultMemberUniqueName="[VME].[TA].[All]" allUniqueName="[VME].[TA].[All]" dimensionUniqueName="[VME]" displayFolder="" count="0" memberValueDatatype="20" unbalanced="0"/>
    <cacheHierarchy uniqueName="[VME].[FORM]" caption="FORM" attribute="1" defaultMemberUniqueName="[VME].[FORM].[All]" allUniqueName="[VME].[FORM].[All]" dimensionUniqueName="[VME]" displayFolder="" count="0" memberValueDatatype="20" unbalanced="0"/>
    <cacheHierarchy uniqueName="[VME].[SORT]" caption="SORT" attribute="1" defaultMemberUniqueName="[VME].[SORT].[All]" allUniqueName="[VME].[SORT].[All]" dimensionUniqueName="[VME]" displayFolder="" count="0" memberValueDatatype="20" unbalanced="0"/>
    <cacheHierarchy uniqueName="[VME].[KATABE]" caption="KATABE" attribute="1" defaultMemberUniqueName="[VME].[KATABE].[All]" allUniqueName="[VME].[KATABE].[All]" dimensionUniqueName="[VME]" displayFolder="" count="0" memberValueDatatype="20" unbalanced="0"/>
    <cacheHierarchy uniqueName="[VME].[Jahr]" caption="Jahr" attribute="1" defaultMemberUniqueName="[VME].[Jahr].[All]" allUniqueName="[VME].[Jahr].[All]" dimensionUniqueName="[VME]" displayFolder="" count="0" memberValueDatatype="20" unbalanced="0"/>
    <cacheHierarchy uniqueName="[VME].[Tierart]" caption="Tierart" attribute="1" defaultMemberUniqueName="[VME].[Tierart].[All]" allUniqueName="[VME].[Tierart].[All]" dimensionUniqueName="[VME]" displayFolder="" count="0" memberValueDatatype="130" unbalanced="0"/>
    <cacheHierarchy uniqueName="[VME].[Nutzungsart]" caption="Nutzungsart" attribute="1" defaultMemberUniqueName="[VME].[Nutzungsart].[All]" allUniqueName="[VME].[Nutzungsart].[All]" dimensionUniqueName="[VME]" displayFolder="" count="2" memberValueDatatype="130" unbalanced="0">
      <fieldsUsage count="2">
        <fieldUsage x="-1"/>
        <fieldUsage x="0"/>
      </fieldsUsage>
    </cacheHierarchy>
    <cacheHierarchy uniqueName="[VME].[Kategorie]" caption="Kategorie" attribute="1" defaultMemberUniqueName="[VME].[Kategorie].[All]" allUniqueName="[VME].[Kategorie].[All]" dimensionUniqueName="[VME]" displayFolder="" count="0" memberValueDatatype="130" unbalanced="0"/>
    <cacheHierarchy uniqueName="[VME].[AMEG]" caption="AMEG" attribute="1" defaultMemberUniqueName="[VME].[AMEG].[All]" allUniqueName="[VME].[AMEG].[All]" dimensionUniqueName="[VME]" displayFolder="" count="0" memberValueDatatype="130" unbalanced="0"/>
    <cacheHierarchy uniqueName="[VME].[Wirkstoffklasse]" caption="Wirkstoffklasse" attribute="1" defaultMemberUniqueName="[VME].[Wirkstoffklasse].[All]" allUniqueName="[VME].[Wirkstoffklasse].[All]" dimensionUniqueName="[VME]" displayFolder="" count="0" memberValueDatatype="130" unbalanced="0"/>
    <cacheHierarchy uniqueName="[VME].[Verbrauchsmenge [t]]]" caption="Verbrauchsmenge [t]" attribute="1" defaultMemberUniqueName="[VME].[Verbrauchsmenge [t]]].[All]" allUniqueName="[VME].[Verbrauchsmenge [t]]].[All]" dimensionUniqueName="[VME]" displayFolder="" count="0" memberValueDatatype="5" unbalanced="0"/>
    <cacheHierarchy uniqueName="[VME].[Anteil an Verbrauchsmenge]" caption="Anteil an Verbrauchsmenge" attribute="1" defaultMemberUniqueName="[VME].[Anteil an Verbrauchsmenge].[All]" allUniqueName="[VME].[Anteil an Verbrauchsmenge].[All]" dimensionUniqueName="[VME]" displayFolder="" count="0" memberValueDatatype="5" unbalanced="0"/>
    <cacheHierarchy uniqueName="[Wirkstoffklasse].[Wirkstoffklasse]" caption="Wirkstoffklasse" attribute="1" defaultMemberUniqueName="[Wirkstoffklasse].[Wirkstoffklasse].[All]" allUniqueName="[Wirkstoffklasse].[Wirkstoffklasse].[All]" dimensionUniqueName="[Wirkstoffklasse]" displayFolder="" count="0" memberValueDatatype="130" unbalanced="0"/>
    <cacheHierarchy uniqueName="[Measures].[__XL_Count VM]" caption="__XL_Count VM" measure="1" displayFolder="" measureGroup="VM" count="0" hidden="1"/>
    <cacheHierarchy uniqueName="[Measures].[__XL_Count pTH]" caption="__XL_Count pTH" measure="1" displayFolder="" measureGroup="pTH" count="0" hidden="1"/>
    <cacheHierarchy uniqueName="[Measures].[__XL_Count Nutzungsart]" caption="__XL_Count Nutzungsart" measure="1" displayFolder="" measureGroup="Nutzungsart" count="0" hidden="1"/>
    <cacheHierarchy uniqueName="[Measures].[__XL_Count NutzungsartMinimierung]" caption="__XL_Count NutzungsartMinimierung" measure="1" displayFolder="" measureGroup="NutzungsartMinimierung" count="0" hidden="1"/>
    <cacheHierarchy uniqueName="[Measures].[__XL_Count Wirkstoffklasse]" caption="__XL_Count Wirkstoffklasse" measure="1" displayFolder="" measureGroup="Wirkstoffklasse" count="0" hidden="1"/>
    <cacheHierarchy uniqueName="[Measures].[__XL_Count Table8]" caption="__XL_Count Table8" measure="1" displayFolder="" measureGroup="Table8" count="0" hidden="1"/>
    <cacheHierarchy uniqueName="[Measures].[__XL_Count AMEG]" caption="__XL_Count AMEG" measure="1" displayFolder="" measureGroup="AMEG" count="0" hidden="1"/>
    <cacheHierarchy uniqueName="[Measures].[__XL_Count pTHE]" caption="__XL_Count pTHE" measure="1" displayFolder="" measureGroup="pTHE" count="0" hidden="1"/>
    <cacheHierarchy uniqueName="[Measures].[__XL_Count VME]" caption="__XL_Count VME" measure="1" displayFolder="" measureGroup="VME" count="0" hidden="1"/>
    <cacheHierarchy uniqueName="[Measures].[__No measures defined]" caption="__No measures defined" measure="1" displayFolder="" count="0" hidden="1"/>
    <cacheHierarchy uniqueName="[Measures].[Sum of Verbrauchsmenge]" caption="Sum of Verbrauchsmenge" measure="1" displayFolder="" measureGroup="VM" count="0" hidden="1">
      <extLst>
        <ext xmlns:x15="http://schemas.microsoft.com/office/spreadsheetml/2010/11/main" uri="{B97F6D7D-B522-45F9-BDA1-12C45D357490}">
          <x15:cacheHierarchy aggregatedColumn="28"/>
        </ext>
      </extLst>
    </cacheHierarchy>
    <cacheHierarchy uniqueName="[Measures].[Sum of Populationsweite Therapiehäufigkeit]" caption="Sum of Populationsweite Therapiehäufigkeit" measure="1" displayFolder="" measureGroup="pTH" count="0" hidden="1">
      <extLst>
        <ext xmlns:x15="http://schemas.microsoft.com/office/spreadsheetml/2010/11/main" uri="{B97F6D7D-B522-45F9-BDA1-12C45D357490}">
          <x15:cacheHierarchy aggregatedColumn="9"/>
        </ext>
      </extLst>
    </cacheHierarchy>
    <cacheHierarchy uniqueName="[Measures].[Summe von Populationsweite Therapiehäufigkeit]" caption="Summe von Populationsweite Therapiehäufigkeit" measure="1" displayFolder="" measureGroup="pTHE" count="0" hidden="1">
      <extLst>
        <ext xmlns:x15="http://schemas.microsoft.com/office/spreadsheetml/2010/11/main" uri="{B97F6D7D-B522-45F9-BDA1-12C45D357490}">
          <x15:cacheHierarchy aggregatedColumn="17"/>
        </ext>
      </extLst>
    </cacheHierarchy>
    <cacheHierarchy uniqueName="[Measures].[Summe von Anteil an populationsweiter Therapiehäufigkeit]" caption="Summe von Anteil an populationsweiter Therapiehäufigkeit" measure="1" displayFolder="" measureGroup="pTHE" count="0" hidden="1">
      <extLst>
        <ext xmlns:x15="http://schemas.microsoft.com/office/spreadsheetml/2010/11/main" uri="{B97F6D7D-B522-45F9-BDA1-12C45D357490}">
          <x15:cacheHierarchy aggregatedColumn="19"/>
        </ext>
      </extLst>
    </cacheHierarchy>
    <cacheHierarchy uniqueName="[Measures].[Summe von Anteil an Verbrauchsmenge]" caption="Summe von Anteil an Verbrauchsmenge" measure="1" displayFolder="" measureGroup="VM" count="0" hidden="1">
      <extLst>
        <ext xmlns:x15="http://schemas.microsoft.com/office/spreadsheetml/2010/11/main" uri="{B97F6D7D-B522-45F9-BDA1-12C45D357490}">
          <x15:cacheHierarchy aggregatedColumn="29"/>
        </ext>
      </extLst>
    </cacheHierarchy>
    <cacheHierarchy uniqueName="[Measures].[Summe von Anteil an Verbrauchsmenge 2]" caption="Summe von Anteil an Verbrauchsmenge 2" measure="1" displayFolder="" measureGroup="VME" count="0" hidden="1">
      <extLst>
        <ext xmlns:x15="http://schemas.microsoft.com/office/spreadsheetml/2010/11/main" uri="{B97F6D7D-B522-45F9-BDA1-12C45D357490}">
          <x15:cacheHierarchy aggregatedColumn="41"/>
        </ext>
      </extLst>
    </cacheHierarchy>
    <cacheHierarchy uniqueName="[Measures].[Summe von Verbrauchsmenge [t]]]" caption="Summe von Verbrauchsmenge [t]" measure="1" displayFolder="" measureGroup="VME" count="0" hidden="1">
      <extLst>
        <ext xmlns:x15="http://schemas.microsoft.com/office/spreadsheetml/2010/11/main" uri="{B97F6D7D-B522-45F9-BDA1-12C45D357490}">
          <x15:cacheHierarchy aggregatedColumn="40"/>
        </ext>
      </extLst>
    </cacheHierarchy>
  </cacheHierarchies>
  <kpis count="0"/>
  <dimensions count="10">
    <dimension name="AMEG" uniqueName="[AMEG]" caption="AMEG"/>
    <dimension measure="1" name="Measures" uniqueName="[Measures]" caption="Measures"/>
    <dimension name="Nutzungsart" uniqueName="[Nutzungsart]" caption="Nutzungsart"/>
    <dimension name="NutzungsartMinimierung" uniqueName="[NutzungsartMinimierung]" caption="NutzungsartMinimierung"/>
    <dimension name="pTH" uniqueName="[pTH]" caption="pTH"/>
    <dimension name="pTHE" uniqueName="[pTHE]" caption="pTHE"/>
    <dimension name="Table8" uniqueName="[Table8]" caption="Table8"/>
    <dimension name="VM" uniqueName="[VM]" caption="VM"/>
    <dimension name="VME" uniqueName="[VME]" caption="VME"/>
    <dimension name="Wirkstoffklasse" uniqueName="[Wirkstoffklasse]" caption="Wirkstoffklasse"/>
  </dimensions>
  <measureGroups count="9">
    <measureGroup name="AMEG" caption="AMEG"/>
    <measureGroup name="Nutzungsart" caption="Nutzungsart"/>
    <measureGroup name="NutzungsartMinimierung" caption="NutzungsartMinimierung"/>
    <measureGroup name="pTH" caption="pTH"/>
    <measureGroup name="pTHE" caption="pTHE"/>
    <measureGroup name="Table8" caption="Table8"/>
    <measureGroup name="VM" caption="VM"/>
    <measureGroup name="VME" caption="VME"/>
    <measureGroup name="Wirkstoffklasse" caption="Wirkstoffklasse"/>
  </measureGroups>
  <maps count="16">
    <map measureGroup="0" dimension="0"/>
    <map measureGroup="1" dimension="2"/>
    <map measureGroup="2" dimension="3"/>
    <map measureGroup="3" dimension="0"/>
    <map measureGroup="3" dimension="3"/>
    <map measureGroup="3" dimension="4"/>
    <map measureGroup="3" dimension="9"/>
    <map measureGroup="4" dimension="5"/>
    <map measureGroup="5" dimension="3"/>
    <map measureGroup="5" dimension="6"/>
    <map measureGroup="6" dimension="0"/>
    <map measureGroup="6" dimension="3"/>
    <map measureGroup="6" dimension="7"/>
    <map measureGroup="6" dimension="9"/>
    <map measureGroup="7" dimension="8"/>
    <map measureGroup="8" dimension="9"/>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
  <r>
    <n v="241"/>
    <n v="1"/>
    <n v="26"/>
    <n v="1"/>
    <n v="0"/>
    <x v="0"/>
    <x v="0"/>
    <x v="0"/>
    <x v="0"/>
    <x v="0"/>
    <n v="33704"/>
    <n v="0.99290885354854019"/>
    <m/>
  </r>
  <r>
    <n v="242"/>
    <n v="1"/>
    <n v="26"/>
    <n v="1"/>
    <n v="0"/>
    <x v="0"/>
    <x v="1"/>
    <x v="0"/>
    <x v="0"/>
    <x v="0"/>
    <n v="31885"/>
    <n v="0.99172024462913599"/>
    <m/>
  </r>
  <r>
    <n v="251"/>
    <n v="1"/>
    <n v="26"/>
    <n v="1"/>
    <n v="0"/>
    <x v="1"/>
    <x v="0"/>
    <x v="0"/>
    <x v="0"/>
    <x v="0"/>
    <n v="32640"/>
    <n v="0.99139093137254897"/>
    <m/>
  </r>
  <r>
    <n v="252"/>
    <n v="1"/>
    <n v="26"/>
    <n v="1"/>
    <n v="0"/>
    <x v="1"/>
    <x v="1"/>
    <x v="0"/>
    <x v="0"/>
    <x v="0"/>
    <n v="31843"/>
    <n v="0.99249442577646574"/>
    <m/>
  </r>
  <r>
    <n v="241"/>
    <n v="1"/>
    <n v="15"/>
    <n v="2"/>
    <n v="0"/>
    <x v="0"/>
    <x v="0"/>
    <x v="0"/>
    <x v="1"/>
    <x v="0"/>
    <n v="5392"/>
    <n v="0.97106824925816027"/>
    <m/>
  </r>
  <r>
    <n v="242"/>
    <n v="1"/>
    <n v="15"/>
    <n v="2"/>
    <n v="0"/>
    <x v="0"/>
    <x v="1"/>
    <x v="0"/>
    <x v="1"/>
    <x v="0"/>
    <n v="5162"/>
    <n v="0.96299883765982175"/>
    <m/>
  </r>
  <r>
    <n v="251"/>
    <n v="1"/>
    <n v="15"/>
    <n v="2"/>
    <n v="0"/>
    <x v="1"/>
    <x v="0"/>
    <x v="0"/>
    <x v="1"/>
    <x v="0"/>
    <n v="4930"/>
    <n v="0.95801217038539555"/>
    <m/>
  </r>
  <r>
    <n v="252"/>
    <n v="1"/>
    <n v="15"/>
    <n v="2"/>
    <n v="0"/>
    <x v="1"/>
    <x v="1"/>
    <x v="0"/>
    <x v="1"/>
    <x v="0"/>
    <n v="4871"/>
    <n v="0.9626360090330528"/>
    <m/>
  </r>
  <r>
    <n v="241"/>
    <n v="1"/>
    <n v="15"/>
    <n v="2"/>
    <n v="1"/>
    <x v="0"/>
    <x v="0"/>
    <x v="0"/>
    <x v="1"/>
    <x v="1"/>
    <n v="8981"/>
    <n v="0.99176038303084291"/>
    <n v="0.97821937801728975"/>
  </r>
  <r>
    <n v="242"/>
    <n v="1"/>
    <n v="15"/>
    <n v="2"/>
    <n v="1"/>
    <x v="0"/>
    <x v="1"/>
    <x v="0"/>
    <x v="1"/>
    <x v="1"/>
    <n v="9087"/>
    <n v="0.99361725541983048"/>
    <n v="0.97164691549451765"/>
  </r>
  <r>
    <n v="251"/>
    <n v="1"/>
    <n v="15"/>
    <n v="2"/>
    <n v="1"/>
    <x v="1"/>
    <x v="0"/>
    <x v="0"/>
    <x v="1"/>
    <x v="1"/>
    <n v="9292"/>
    <n v="0.99182092122255705"/>
    <n v="0.97829861111111116"/>
  </r>
  <r>
    <n v="252"/>
    <n v="1"/>
    <n v="15"/>
    <n v="2"/>
    <n v="1"/>
    <x v="1"/>
    <x v="1"/>
    <x v="0"/>
    <x v="1"/>
    <x v="1"/>
    <n v="9302"/>
    <n v="0.99387228552999352"/>
    <n v="0.96365603028664137"/>
  </r>
  <r>
    <n v="241"/>
    <n v="1"/>
    <n v="27"/>
    <n v="3"/>
    <n v="0"/>
    <x v="0"/>
    <x v="0"/>
    <x v="0"/>
    <x v="2"/>
    <x v="0"/>
    <n v="5210"/>
    <n v="0.95278310940499045"/>
    <m/>
  </r>
  <r>
    <n v="242"/>
    <n v="1"/>
    <n v="27"/>
    <n v="3"/>
    <n v="0"/>
    <x v="0"/>
    <x v="1"/>
    <x v="0"/>
    <x v="2"/>
    <x v="0"/>
    <n v="5431"/>
    <n v="0.95875529368440437"/>
    <m/>
  </r>
  <r>
    <n v="251"/>
    <n v="1"/>
    <n v="27"/>
    <n v="3"/>
    <n v="0"/>
    <x v="1"/>
    <x v="0"/>
    <x v="0"/>
    <x v="2"/>
    <x v="0"/>
    <n v="5123"/>
    <n v="0.95139566660160058"/>
    <m/>
  </r>
  <r>
    <n v="252"/>
    <n v="1"/>
    <n v="27"/>
    <n v="3"/>
    <n v="0"/>
    <x v="1"/>
    <x v="1"/>
    <x v="0"/>
    <x v="2"/>
    <x v="0"/>
    <n v="5380"/>
    <n v="0.95501858736059475"/>
    <m/>
  </r>
  <r>
    <n v="241"/>
    <n v="1"/>
    <n v="14"/>
    <n v="4"/>
    <n v="0"/>
    <x v="0"/>
    <x v="0"/>
    <x v="0"/>
    <x v="3"/>
    <x v="0"/>
    <n v="9648"/>
    <n v="0.99585406301824209"/>
    <m/>
  </r>
  <r>
    <n v="242"/>
    <n v="1"/>
    <n v="14"/>
    <n v="4"/>
    <n v="0"/>
    <x v="0"/>
    <x v="1"/>
    <x v="0"/>
    <x v="3"/>
    <x v="0"/>
    <n v="8954"/>
    <n v="0.99497431315613138"/>
    <m/>
  </r>
  <r>
    <n v="251"/>
    <n v="1"/>
    <n v="14"/>
    <n v="4"/>
    <n v="0"/>
    <x v="1"/>
    <x v="0"/>
    <x v="0"/>
    <x v="3"/>
    <x v="0"/>
    <n v="8016"/>
    <n v="0.9945109780439122"/>
    <m/>
  </r>
  <r>
    <n v="252"/>
    <n v="1"/>
    <n v="14"/>
    <n v="4"/>
    <n v="0"/>
    <x v="1"/>
    <x v="1"/>
    <x v="0"/>
    <x v="3"/>
    <x v="0"/>
    <n v="7589"/>
    <n v="0.99433390433522206"/>
    <m/>
  </r>
  <r>
    <n v="241"/>
    <n v="1"/>
    <n v="14"/>
    <n v="4"/>
    <n v="1"/>
    <x v="0"/>
    <x v="0"/>
    <x v="0"/>
    <x v="3"/>
    <x v="1"/>
    <n v="32272"/>
    <n v="0.99826474962816059"/>
    <n v="0.94083685125403527"/>
  </r>
  <r>
    <n v="242"/>
    <n v="1"/>
    <n v="14"/>
    <n v="4"/>
    <n v="1"/>
    <x v="0"/>
    <x v="1"/>
    <x v="0"/>
    <x v="3"/>
    <x v="1"/>
    <n v="32417"/>
    <n v="0.99824166332479869"/>
    <n v="0.93328182941903581"/>
  </r>
  <r>
    <n v="251"/>
    <n v="1"/>
    <n v="14"/>
    <n v="4"/>
    <n v="1"/>
    <x v="1"/>
    <x v="0"/>
    <x v="0"/>
    <x v="3"/>
    <x v="1"/>
    <n v="32348"/>
    <n v="0.99792877457648077"/>
    <n v="0.94699668535671133"/>
  </r>
  <r>
    <n v="252"/>
    <n v="1"/>
    <n v="14"/>
    <n v="4"/>
    <n v="1"/>
    <x v="1"/>
    <x v="1"/>
    <x v="0"/>
    <x v="3"/>
    <x v="1"/>
    <n v="32199"/>
    <n v="0.99782601944159754"/>
    <n v="0.92959631485573779"/>
  </r>
  <r>
    <n v="241"/>
    <n v="1"/>
    <n v="101"/>
    <n v="5"/>
    <n v="0"/>
    <x v="0"/>
    <x v="0"/>
    <x v="0"/>
    <x v="4"/>
    <x v="0"/>
    <n v="169"/>
    <n v="0.96449704142011838"/>
    <m/>
  </r>
  <r>
    <n v="242"/>
    <n v="1"/>
    <n v="101"/>
    <n v="5"/>
    <n v="0"/>
    <x v="0"/>
    <x v="1"/>
    <x v="0"/>
    <x v="4"/>
    <x v="0"/>
    <n v="159"/>
    <n v="0.96855345911949686"/>
    <m/>
  </r>
  <r>
    <n v="251"/>
    <n v="1"/>
    <n v="101"/>
    <n v="5"/>
    <n v="0"/>
    <x v="1"/>
    <x v="0"/>
    <x v="0"/>
    <x v="4"/>
    <x v="0"/>
    <n v="147"/>
    <n v="0.92517006802721091"/>
    <m/>
  </r>
  <r>
    <n v="252"/>
    <n v="1"/>
    <n v="101"/>
    <n v="5"/>
    <n v="0"/>
    <x v="1"/>
    <x v="1"/>
    <x v="0"/>
    <x v="4"/>
    <x v="0"/>
    <n v="179"/>
    <n v="0.88826815642458101"/>
    <m/>
  </r>
  <r>
    <n v="241"/>
    <n v="1"/>
    <n v="23"/>
    <n v="6"/>
    <n v="0"/>
    <x v="0"/>
    <x v="0"/>
    <x v="0"/>
    <x v="5"/>
    <x v="0"/>
    <n v="15291"/>
    <n v="0.9813615852462233"/>
    <m/>
  </r>
  <r>
    <n v="242"/>
    <n v="1"/>
    <n v="23"/>
    <n v="6"/>
    <n v="0"/>
    <x v="0"/>
    <x v="1"/>
    <x v="0"/>
    <x v="5"/>
    <x v="0"/>
    <n v="14767"/>
    <n v="0.97941355725604384"/>
    <m/>
  </r>
  <r>
    <n v="251"/>
    <n v="1"/>
    <n v="23"/>
    <n v="6"/>
    <n v="0"/>
    <x v="1"/>
    <x v="0"/>
    <x v="0"/>
    <x v="5"/>
    <x v="0"/>
    <n v="15896"/>
    <n v="0.9800578761952693"/>
    <m/>
  </r>
  <r>
    <n v="252"/>
    <n v="1"/>
    <n v="23"/>
    <n v="6"/>
    <n v="0"/>
    <x v="1"/>
    <x v="1"/>
    <x v="0"/>
    <x v="5"/>
    <x v="0"/>
    <n v="15388"/>
    <n v="0.98063426046269819"/>
    <m/>
  </r>
  <r>
    <n v="241"/>
    <n v="3"/>
    <n v="34"/>
    <n v="1"/>
    <n v="0"/>
    <x v="0"/>
    <x v="0"/>
    <x v="1"/>
    <x v="6"/>
    <x v="0"/>
    <n v="1562"/>
    <n v="0.99359795134443019"/>
    <m/>
  </r>
  <r>
    <n v="242"/>
    <n v="3"/>
    <n v="34"/>
    <n v="1"/>
    <n v="0"/>
    <x v="0"/>
    <x v="1"/>
    <x v="1"/>
    <x v="6"/>
    <x v="0"/>
    <n v="1510"/>
    <n v="0.99668874172185429"/>
    <m/>
  </r>
  <r>
    <n v="251"/>
    <n v="3"/>
    <n v="34"/>
    <n v="1"/>
    <n v="0"/>
    <x v="1"/>
    <x v="0"/>
    <x v="1"/>
    <x v="6"/>
    <x v="0"/>
    <n v="1364"/>
    <n v="0.99340175953079179"/>
    <m/>
  </r>
  <r>
    <n v="252"/>
    <n v="3"/>
    <n v="34"/>
    <n v="1"/>
    <n v="0"/>
    <x v="1"/>
    <x v="1"/>
    <x v="1"/>
    <x v="6"/>
    <x v="0"/>
    <n v="1365"/>
    <n v="0.99487179487179489"/>
    <m/>
  </r>
  <r>
    <n v="241"/>
    <n v="3"/>
    <n v="34"/>
    <n v="1"/>
    <n v="1"/>
    <x v="0"/>
    <x v="0"/>
    <x v="1"/>
    <x v="6"/>
    <x v="1"/>
    <n v="3540"/>
    <n v="0.99858757062146897"/>
    <n v="0.96407355021216412"/>
  </r>
  <r>
    <n v="242"/>
    <n v="3"/>
    <n v="34"/>
    <n v="1"/>
    <n v="1"/>
    <x v="0"/>
    <x v="1"/>
    <x v="1"/>
    <x v="6"/>
    <x v="1"/>
    <n v="3574"/>
    <n v="0.9986010072747622"/>
    <n v="0.9571308489773046"/>
  </r>
  <r>
    <n v="251"/>
    <n v="3"/>
    <n v="34"/>
    <n v="1"/>
    <n v="1"/>
    <x v="1"/>
    <x v="0"/>
    <x v="1"/>
    <x v="6"/>
    <x v="1"/>
    <n v="3572"/>
    <n v="0.99776035834266519"/>
    <n v="0.96773288439955107"/>
  </r>
  <r>
    <n v="252"/>
    <n v="3"/>
    <n v="34"/>
    <n v="1"/>
    <n v="1"/>
    <x v="1"/>
    <x v="1"/>
    <x v="1"/>
    <x v="6"/>
    <x v="1"/>
    <n v="3597"/>
    <n v="0.99888796219071452"/>
    <n v="0.95602560534372394"/>
  </r>
  <r>
    <n v="241"/>
    <n v="3"/>
    <n v="30"/>
    <n v="2"/>
    <n v="0"/>
    <x v="0"/>
    <x v="0"/>
    <x v="1"/>
    <x v="7"/>
    <x v="0"/>
    <n v="1070"/>
    <n v="0.99252336448598133"/>
    <m/>
  </r>
  <r>
    <n v="242"/>
    <n v="3"/>
    <n v="30"/>
    <n v="2"/>
    <n v="0"/>
    <x v="0"/>
    <x v="1"/>
    <x v="1"/>
    <x v="7"/>
    <x v="0"/>
    <n v="994"/>
    <n v="0.99496981891348091"/>
    <m/>
  </r>
  <r>
    <n v="251"/>
    <n v="3"/>
    <n v="30"/>
    <n v="2"/>
    <n v="0"/>
    <x v="1"/>
    <x v="0"/>
    <x v="1"/>
    <x v="7"/>
    <x v="0"/>
    <n v="910"/>
    <n v="0.98571428571428577"/>
    <m/>
  </r>
  <r>
    <n v="252"/>
    <n v="3"/>
    <n v="30"/>
    <n v="2"/>
    <n v="0"/>
    <x v="1"/>
    <x v="1"/>
    <x v="1"/>
    <x v="7"/>
    <x v="0"/>
    <n v="848"/>
    <n v="0.98938679245283023"/>
    <m/>
  </r>
  <r>
    <n v="241"/>
    <n v="3"/>
    <n v="30"/>
    <n v="2"/>
    <n v="1"/>
    <x v="0"/>
    <x v="0"/>
    <x v="1"/>
    <x v="7"/>
    <x v="1"/>
    <n v="3357"/>
    <n v="0.99791480488531425"/>
    <n v="0.95910447761194029"/>
  </r>
  <r>
    <n v="242"/>
    <n v="3"/>
    <n v="30"/>
    <n v="2"/>
    <n v="1"/>
    <x v="0"/>
    <x v="1"/>
    <x v="1"/>
    <x v="7"/>
    <x v="1"/>
    <n v="3387"/>
    <n v="0.99940950693829345"/>
    <n v="0.95864106351550959"/>
  </r>
  <r>
    <n v="251"/>
    <n v="3"/>
    <n v="30"/>
    <n v="2"/>
    <n v="1"/>
    <x v="1"/>
    <x v="0"/>
    <x v="1"/>
    <x v="7"/>
    <x v="1"/>
    <n v="3389"/>
    <n v="0.99763942165830632"/>
    <n v="0.96125406684412895"/>
  </r>
  <r>
    <n v="252"/>
    <n v="3"/>
    <n v="30"/>
    <n v="2"/>
    <n v="1"/>
    <x v="1"/>
    <x v="1"/>
    <x v="1"/>
    <x v="7"/>
    <x v="1"/>
    <n v="3401"/>
    <n v="0.99823581299617758"/>
    <n v="0.95640648011782037"/>
  </r>
  <r>
    <n v="241"/>
    <n v="3"/>
    <n v="31"/>
    <n v="3"/>
    <n v="0"/>
    <x v="0"/>
    <x v="0"/>
    <x v="1"/>
    <x v="8"/>
    <x v="0"/>
    <n v="1180"/>
    <n v="0.98305084745762716"/>
    <m/>
  </r>
  <r>
    <n v="242"/>
    <n v="3"/>
    <n v="31"/>
    <n v="3"/>
    <n v="0"/>
    <x v="0"/>
    <x v="1"/>
    <x v="1"/>
    <x v="8"/>
    <x v="0"/>
    <n v="1138"/>
    <n v="0.98594024604569419"/>
    <m/>
  </r>
  <r>
    <n v="251"/>
    <n v="3"/>
    <n v="31"/>
    <n v="3"/>
    <n v="0"/>
    <x v="1"/>
    <x v="0"/>
    <x v="1"/>
    <x v="8"/>
    <x v="0"/>
    <n v="1116"/>
    <n v="0.98655913978494625"/>
    <m/>
  </r>
  <r>
    <n v="252"/>
    <n v="3"/>
    <n v="31"/>
    <n v="3"/>
    <n v="0"/>
    <x v="1"/>
    <x v="1"/>
    <x v="1"/>
    <x v="8"/>
    <x v="0"/>
    <n v="1058"/>
    <n v="0.98204158790170137"/>
    <m/>
  </r>
  <r>
    <n v="241"/>
    <n v="3"/>
    <n v="31"/>
    <n v="3"/>
    <n v="1"/>
    <x v="0"/>
    <x v="0"/>
    <x v="1"/>
    <x v="8"/>
    <x v="1"/>
    <n v="5611"/>
    <n v="0.99500980217430046"/>
    <n v="0.9731327243417518"/>
  </r>
  <r>
    <n v="242"/>
    <n v="3"/>
    <n v="31"/>
    <n v="3"/>
    <n v="1"/>
    <x v="0"/>
    <x v="1"/>
    <x v="1"/>
    <x v="8"/>
    <x v="1"/>
    <n v="5475"/>
    <n v="0.99707762557077628"/>
    <n v="0.97252244000732735"/>
  </r>
  <r>
    <n v="251"/>
    <n v="3"/>
    <n v="31"/>
    <n v="3"/>
    <n v="1"/>
    <x v="1"/>
    <x v="0"/>
    <x v="1"/>
    <x v="8"/>
    <x v="1"/>
    <n v="5274"/>
    <n v="0.99601820250284412"/>
    <n v="0.97525223681705697"/>
  </r>
  <r>
    <n v="252"/>
    <n v="3"/>
    <n v="31"/>
    <n v="3"/>
    <n v="1"/>
    <x v="1"/>
    <x v="1"/>
    <x v="1"/>
    <x v="8"/>
    <x v="1"/>
    <n v="5247"/>
    <n v="0.99695063846007237"/>
    <n v="0.97017778627413498"/>
  </r>
  <r>
    <n v="241"/>
    <n v="3"/>
    <n v="32"/>
    <n v="4"/>
    <n v="0"/>
    <x v="0"/>
    <x v="0"/>
    <x v="1"/>
    <x v="9"/>
    <x v="0"/>
    <n v="2803"/>
    <n v="0.97324295397788085"/>
    <m/>
  </r>
  <r>
    <n v="242"/>
    <n v="3"/>
    <n v="32"/>
    <n v="4"/>
    <n v="0"/>
    <x v="0"/>
    <x v="1"/>
    <x v="1"/>
    <x v="9"/>
    <x v="0"/>
    <n v="2786"/>
    <n v="0.98277099784637478"/>
    <m/>
  </r>
  <r>
    <n v="251"/>
    <n v="3"/>
    <n v="32"/>
    <n v="4"/>
    <n v="0"/>
    <x v="1"/>
    <x v="0"/>
    <x v="1"/>
    <x v="9"/>
    <x v="0"/>
    <n v="2567"/>
    <n v="0.97039345539540323"/>
    <m/>
  </r>
  <r>
    <n v="252"/>
    <n v="3"/>
    <n v="32"/>
    <n v="4"/>
    <n v="0"/>
    <x v="1"/>
    <x v="1"/>
    <x v="1"/>
    <x v="9"/>
    <x v="0"/>
    <n v="2613"/>
    <n v="0.97780329123612708"/>
    <m/>
  </r>
  <r>
    <n v="241"/>
    <n v="3"/>
    <n v="32"/>
    <n v="4"/>
    <n v="1"/>
    <x v="0"/>
    <x v="0"/>
    <x v="1"/>
    <x v="9"/>
    <x v="1"/>
    <n v="16516"/>
    <n v="0.9979413901671107"/>
    <n v="0.9802815192331028"/>
  </r>
  <r>
    <n v="242"/>
    <n v="3"/>
    <n v="32"/>
    <n v="4"/>
    <n v="1"/>
    <x v="0"/>
    <x v="1"/>
    <x v="1"/>
    <x v="9"/>
    <x v="1"/>
    <n v="16316"/>
    <n v="0.9981000245158127"/>
    <n v="0.97789376727049437"/>
  </r>
  <r>
    <n v="251"/>
    <n v="3"/>
    <n v="32"/>
    <n v="4"/>
    <n v="1"/>
    <x v="1"/>
    <x v="0"/>
    <x v="1"/>
    <x v="9"/>
    <x v="1"/>
    <n v="15723"/>
    <n v="0.99631113655154868"/>
    <n v="0.98123204596233637"/>
  </r>
  <r>
    <n v="252"/>
    <n v="3"/>
    <n v="32"/>
    <n v="4"/>
    <n v="1"/>
    <x v="1"/>
    <x v="1"/>
    <x v="1"/>
    <x v="9"/>
    <x v="1"/>
    <n v="15529"/>
    <n v="0.99697340459784922"/>
    <n v="0.97571373207595913"/>
  </r>
  <r>
    <n v="241"/>
    <n v="3"/>
    <n v="102"/>
    <n v="5"/>
    <n v="0"/>
    <x v="0"/>
    <x v="0"/>
    <x v="1"/>
    <x v="10"/>
    <x v="0"/>
    <n v="1"/>
    <n v="1"/>
    <m/>
  </r>
  <r>
    <n v="242"/>
    <n v="3"/>
    <n v="102"/>
    <n v="5"/>
    <n v="0"/>
    <x v="0"/>
    <x v="1"/>
    <x v="1"/>
    <x v="10"/>
    <x v="0"/>
    <n v="1"/>
    <n v="1"/>
    <m/>
  </r>
  <r>
    <n v="251"/>
    <n v="3"/>
    <n v="102"/>
    <n v="5"/>
    <n v="0"/>
    <x v="1"/>
    <x v="0"/>
    <x v="1"/>
    <x v="10"/>
    <x v="0"/>
    <n v="2"/>
    <n v="0"/>
    <m/>
  </r>
  <r>
    <n v="252"/>
    <n v="3"/>
    <n v="102"/>
    <n v="5"/>
    <n v="0"/>
    <x v="1"/>
    <x v="1"/>
    <x v="1"/>
    <x v="10"/>
    <x v="0"/>
    <n v="4"/>
    <n v="0.5"/>
    <m/>
  </r>
  <r>
    <n v="241"/>
    <n v="3"/>
    <n v="43"/>
    <n v="6"/>
    <n v="0"/>
    <x v="0"/>
    <x v="0"/>
    <x v="1"/>
    <x v="11"/>
    <x v="0"/>
    <n v="730"/>
    <n v="0.989041095890411"/>
    <m/>
  </r>
  <r>
    <n v="242"/>
    <n v="3"/>
    <n v="43"/>
    <n v="6"/>
    <n v="0"/>
    <x v="0"/>
    <x v="1"/>
    <x v="1"/>
    <x v="11"/>
    <x v="0"/>
    <n v="738"/>
    <n v="0.99322493224932251"/>
    <m/>
  </r>
  <r>
    <n v="251"/>
    <n v="3"/>
    <n v="43"/>
    <n v="6"/>
    <n v="0"/>
    <x v="1"/>
    <x v="0"/>
    <x v="1"/>
    <x v="11"/>
    <x v="0"/>
    <n v="772"/>
    <n v="0.97538860103626945"/>
    <m/>
  </r>
  <r>
    <n v="252"/>
    <n v="3"/>
    <n v="43"/>
    <n v="6"/>
    <n v="0"/>
    <x v="1"/>
    <x v="1"/>
    <x v="1"/>
    <x v="11"/>
    <x v="0"/>
    <n v="779"/>
    <n v="0.97560975609756095"/>
    <m/>
  </r>
  <r>
    <n v="241"/>
    <n v="5"/>
    <n v="51"/>
    <n v="1"/>
    <n v="0"/>
    <x v="0"/>
    <x v="0"/>
    <x v="2"/>
    <x v="12"/>
    <x v="0"/>
    <n v="171"/>
    <n v="0.9707602339181286"/>
    <m/>
  </r>
  <r>
    <n v="242"/>
    <n v="5"/>
    <n v="51"/>
    <n v="1"/>
    <n v="0"/>
    <x v="0"/>
    <x v="1"/>
    <x v="2"/>
    <x v="12"/>
    <x v="0"/>
    <n v="149"/>
    <n v="0.96644295302013428"/>
    <m/>
  </r>
  <r>
    <n v="251"/>
    <n v="5"/>
    <n v="51"/>
    <n v="1"/>
    <n v="0"/>
    <x v="1"/>
    <x v="0"/>
    <x v="2"/>
    <x v="12"/>
    <x v="0"/>
    <n v="137"/>
    <n v="0.94160583941605835"/>
    <m/>
  </r>
  <r>
    <n v="252"/>
    <n v="5"/>
    <n v="51"/>
    <n v="1"/>
    <n v="0"/>
    <x v="1"/>
    <x v="1"/>
    <x v="2"/>
    <x v="12"/>
    <x v="0"/>
    <n v="136"/>
    <n v="0.96323529411764708"/>
    <m/>
  </r>
  <r>
    <n v="241"/>
    <n v="5"/>
    <n v="51"/>
    <n v="1"/>
    <n v="1"/>
    <x v="0"/>
    <x v="0"/>
    <x v="2"/>
    <x v="12"/>
    <x v="1"/>
    <n v="2257"/>
    <n v="0.99778466991581749"/>
    <n v="0.94138543516873885"/>
  </r>
  <r>
    <n v="242"/>
    <n v="5"/>
    <n v="51"/>
    <n v="1"/>
    <n v="1"/>
    <x v="0"/>
    <x v="1"/>
    <x v="2"/>
    <x v="12"/>
    <x v="1"/>
    <n v="2243"/>
    <n v="0.99821667409719128"/>
    <n v="0.93166592228673517"/>
  </r>
  <r>
    <n v="251"/>
    <n v="5"/>
    <n v="51"/>
    <n v="1"/>
    <n v="1"/>
    <x v="1"/>
    <x v="0"/>
    <x v="2"/>
    <x v="12"/>
    <x v="1"/>
    <n v="2264"/>
    <n v="0.99823321554770317"/>
    <n v="0.94203539823008853"/>
  </r>
  <r>
    <n v="252"/>
    <n v="5"/>
    <n v="51"/>
    <n v="1"/>
    <n v="1"/>
    <x v="1"/>
    <x v="1"/>
    <x v="2"/>
    <x v="12"/>
    <x v="1"/>
    <n v="2249"/>
    <n v="0.99777678968430417"/>
    <n v="0.91399286987522277"/>
  </r>
  <r>
    <n v="241"/>
    <n v="5"/>
    <n v="54"/>
    <n v="2"/>
    <n v="0"/>
    <x v="0"/>
    <x v="0"/>
    <x v="2"/>
    <x v="13"/>
    <x v="0"/>
    <n v="58"/>
    <n v="0.91379310344827591"/>
    <m/>
  </r>
  <r>
    <n v="242"/>
    <n v="5"/>
    <n v="54"/>
    <n v="2"/>
    <n v="0"/>
    <x v="0"/>
    <x v="1"/>
    <x v="2"/>
    <x v="13"/>
    <x v="0"/>
    <n v="42"/>
    <n v="0.95238095238095233"/>
    <m/>
  </r>
  <r>
    <n v="251"/>
    <n v="5"/>
    <n v="54"/>
    <n v="2"/>
    <n v="0"/>
    <x v="1"/>
    <x v="0"/>
    <x v="2"/>
    <x v="13"/>
    <x v="0"/>
    <n v="42"/>
    <n v="0.90476190476190477"/>
    <m/>
  </r>
  <r>
    <n v="252"/>
    <n v="5"/>
    <n v="54"/>
    <n v="2"/>
    <n v="0"/>
    <x v="1"/>
    <x v="1"/>
    <x v="2"/>
    <x v="13"/>
    <x v="0"/>
    <n v="40"/>
    <n v="0.82499999999999996"/>
    <m/>
  </r>
  <r>
    <n v="241"/>
    <n v="5"/>
    <n v="54"/>
    <n v="2"/>
    <n v="1"/>
    <x v="0"/>
    <x v="0"/>
    <x v="2"/>
    <x v="13"/>
    <x v="1"/>
    <n v="335"/>
    <n v="0.9970149253731343"/>
    <n v="0.9760479041916168"/>
  </r>
  <r>
    <n v="242"/>
    <n v="5"/>
    <n v="54"/>
    <n v="2"/>
    <n v="1"/>
    <x v="0"/>
    <x v="1"/>
    <x v="2"/>
    <x v="13"/>
    <x v="1"/>
    <n v="345"/>
    <n v="0.99420289855072463"/>
    <n v="0.96501457725947526"/>
  </r>
  <r>
    <n v="251"/>
    <n v="5"/>
    <n v="54"/>
    <n v="2"/>
    <n v="1"/>
    <x v="1"/>
    <x v="0"/>
    <x v="2"/>
    <x v="13"/>
    <x v="1"/>
    <n v="361"/>
    <n v="0.99722991689750695"/>
    <n v="0.97777777777777775"/>
  </r>
  <r>
    <n v="252"/>
    <n v="5"/>
    <n v="54"/>
    <n v="2"/>
    <n v="1"/>
    <x v="1"/>
    <x v="1"/>
    <x v="2"/>
    <x v="13"/>
    <x v="1"/>
    <n v="368"/>
    <n v="0.98641304347826086"/>
    <n v="0.96418732782369143"/>
  </r>
  <r>
    <n v="241"/>
    <n v="5"/>
    <n v="53"/>
    <n v="3"/>
    <n v="0"/>
    <x v="0"/>
    <x v="0"/>
    <x v="2"/>
    <x v="14"/>
    <x v="0"/>
    <n v="517"/>
    <n v="0.98065764023210833"/>
    <m/>
  </r>
  <r>
    <n v="242"/>
    <n v="5"/>
    <n v="53"/>
    <n v="3"/>
    <n v="0"/>
    <x v="0"/>
    <x v="1"/>
    <x v="2"/>
    <x v="14"/>
    <x v="0"/>
    <n v="561"/>
    <n v="0.96256684491978606"/>
    <m/>
  </r>
  <r>
    <n v="251"/>
    <n v="5"/>
    <n v="53"/>
    <n v="3"/>
    <n v="0"/>
    <x v="1"/>
    <x v="0"/>
    <x v="2"/>
    <x v="14"/>
    <x v="0"/>
    <n v="431"/>
    <n v="0.89791183294663568"/>
    <m/>
  </r>
  <r>
    <n v="252"/>
    <n v="5"/>
    <n v="53"/>
    <n v="3"/>
    <n v="0"/>
    <x v="1"/>
    <x v="1"/>
    <x v="2"/>
    <x v="14"/>
    <x v="0"/>
    <n v="546"/>
    <n v="0.93040293040293043"/>
    <m/>
  </r>
  <r>
    <n v="241"/>
    <n v="5"/>
    <n v="53"/>
    <n v="3"/>
    <n v="1"/>
    <x v="0"/>
    <x v="0"/>
    <x v="2"/>
    <x v="14"/>
    <x v="1"/>
    <n v="1769"/>
    <n v="0.99491237987563597"/>
    <n v="0.98352272727272727"/>
  </r>
  <r>
    <n v="242"/>
    <n v="5"/>
    <n v="53"/>
    <n v="3"/>
    <n v="1"/>
    <x v="0"/>
    <x v="1"/>
    <x v="2"/>
    <x v="14"/>
    <x v="1"/>
    <n v="1807"/>
    <n v="0.99335915882678472"/>
    <n v="0.97158774373259049"/>
  </r>
  <r>
    <n v="251"/>
    <n v="5"/>
    <n v="53"/>
    <n v="3"/>
    <n v="1"/>
    <x v="1"/>
    <x v="0"/>
    <x v="2"/>
    <x v="14"/>
    <x v="1"/>
    <n v="1892"/>
    <n v="0.99207188160676529"/>
    <n v="0.98135322322855623"/>
  </r>
  <r>
    <n v="252"/>
    <n v="5"/>
    <n v="53"/>
    <n v="3"/>
    <n v="1"/>
    <x v="1"/>
    <x v="1"/>
    <x v="2"/>
    <x v="14"/>
    <x v="1"/>
    <n v="1925"/>
    <n v="0.98909090909090913"/>
    <n v="0.96953781512605042"/>
  </r>
  <r>
    <n v="241"/>
    <n v="5"/>
    <n v="103"/>
    <n v="4"/>
    <n v="0"/>
    <x v="0"/>
    <x v="0"/>
    <x v="2"/>
    <x v="15"/>
    <x v="0"/>
    <n v="2"/>
    <n v="1"/>
    <m/>
  </r>
  <r>
    <n v="242"/>
    <n v="5"/>
    <n v="103"/>
    <n v="4"/>
    <n v="0"/>
    <x v="0"/>
    <x v="1"/>
    <x v="2"/>
    <x v="15"/>
    <x v="0"/>
    <n v="2"/>
    <n v="1"/>
    <m/>
  </r>
  <r>
    <n v="251"/>
    <n v="5"/>
    <n v="103"/>
    <n v="4"/>
    <n v="0"/>
    <x v="1"/>
    <x v="0"/>
    <x v="2"/>
    <x v="15"/>
    <x v="0"/>
    <n v="5"/>
    <n v="0"/>
    <m/>
  </r>
  <r>
    <n v="252"/>
    <n v="5"/>
    <n v="103"/>
    <n v="4"/>
    <n v="0"/>
    <x v="1"/>
    <x v="1"/>
    <x v="2"/>
    <x v="15"/>
    <x v="0"/>
    <n v="3"/>
    <n v="0"/>
    <m/>
  </r>
  <r>
    <n v="241"/>
    <n v="5"/>
    <n v="62"/>
    <n v="5"/>
    <n v="0"/>
    <x v="0"/>
    <x v="0"/>
    <x v="2"/>
    <x v="16"/>
    <x v="0"/>
    <n v="595"/>
    <n v="0.94117647058823528"/>
    <m/>
  </r>
  <r>
    <n v="242"/>
    <n v="5"/>
    <n v="62"/>
    <n v="5"/>
    <n v="0"/>
    <x v="0"/>
    <x v="1"/>
    <x v="2"/>
    <x v="16"/>
    <x v="0"/>
    <n v="567"/>
    <n v="0.95767195767195767"/>
    <m/>
  </r>
  <r>
    <n v="251"/>
    <n v="5"/>
    <n v="62"/>
    <n v="5"/>
    <n v="0"/>
    <x v="1"/>
    <x v="0"/>
    <x v="2"/>
    <x v="16"/>
    <x v="0"/>
    <n v="587"/>
    <n v="0.92163543441226581"/>
    <m/>
  </r>
  <r>
    <n v="252"/>
    <n v="5"/>
    <n v="62"/>
    <n v="5"/>
    <n v="0"/>
    <x v="1"/>
    <x v="1"/>
    <x v="2"/>
    <x v="16"/>
    <x v="0"/>
    <n v="589"/>
    <n v="0.94057724957555178"/>
    <m/>
  </r>
  <r>
    <n v="241"/>
    <n v="7"/>
    <n v="71"/>
    <n v="1"/>
    <n v="0"/>
    <x v="0"/>
    <x v="0"/>
    <x v="3"/>
    <x v="17"/>
    <x v="0"/>
    <n v="48"/>
    <n v="0.95833333333333337"/>
    <m/>
  </r>
  <r>
    <n v="242"/>
    <n v="7"/>
    <n v="71"/>
    <n v="1"/>
    <n v="0"/>
    <x v="0"/>
    <x v="1"/>
    <x v="3"/>
    <x v="17"/>
    <x v="0"/>
    <n v="48"/>
    <n v="0.97916666666666663"/>
    <m/>
  </r>
  <r>
    <n v="251"/>
    <n v="7"/>
    <n v="71"/>
    <n v="1"/>
    <n v="0"/>
    <x v="1"/>
    <x v="0"/>
    <x v="3"/>
    <x v="17"/>
    <x v="0"/>
    <n v="37"/>
    <n v="0.91891891891891897"/>
    <m/>
  </r>
  <r>
    <n v="252"/>
    <n v="7"/>
    <n v="71"/>
    <n v="1"/>
    <n v="0"/>
    <x v="1"/>
    <x v="1"/>
    <x v="3"/>
    <x v="17"/>
    <x v="0"/>
    <n v="44"/>
    <n v="0.86363636363636365"/>
    <m/>
  </r>
  <r>
    <n v="241"/>
    <n v="7"/>
    <n v="71"/>
    <n v="1"/>
    <n v="1"/>
    <x v="0"/>
    <x v="0"/>
    <x v="3"/>
    <x v="17"/>
    <x v="1"/>
    <n v="1135"/>
    <n v="0.9982378854625551"/>
    <n v="0.95057369814651371"/>
  </r>
  <r>
    <n v="242"/>
    <n v="7"/>
    <n v="71"/>
    <n v="1"/>
    <n v="1"/>
    <x v="0"/>
    <x v="1"/>
    <x v="3"/>
    <x v="17"/>
    <x v="1"/>
    <n v="1134"/>
    <n v="0.99735449735449733"/>
    <n v="0.95844385499557916"/>
  </r>
  <r>
    <n v="251"/>
    <n v="7"/>
    <n v="71"/>
    <n v="1"/>
    <n v="1"/>
    <x v="1"/>
    <x v="0"/>
    <x v="3"/>
    <x v="17"/>
    <x v="1"/>
    <n v="1099"/>
    <n v="1"/>
    <n v="0.95814376706096449"/>
  </r>
  <r>
    <n v="252"/>
    <n v="7"/>
    <n v="71"/>
    <n v="1"/>
    <n v="1"/>
    <x v="1"/>
    <x v="1"/>
    <x v="3"/>
    <x v="17"/>
    <x v="1"/>
    <n v="1102"/>
    <n v="0.99727767695099823"/>
    <n v="0.93539581437670605"/>
  </r>
  <r>
    <n v="241"/>
    <n v="7"/>
    <n v="104"/>
    <n v="2"/>
    <n v="0"/>
    <x v="0"/>
    <x v="0"/>
    <x v="3"/>
    <x v="18"/>
    <x v="0"/>
    <n v="3"/>
    <n v="1"/>
    <m/>
  </r>
  <r>
    <n v="242"/>
    <n v="7"/>
    <n v="104"/>
    <n v="2"/>
    <n v="0"/>
    <x v="0"/>
    <x v="1"/>
    <x v="3"/>
    <x v="18"/>
    <x v="0"/>
    <n v="3"/>
    <n v="1"/>
    <m/>
  </r>
  <r>
    <n v="251"/>
    <n v="7"/>
    <n v="104"/>
    <n v="2"/>
    <n v="0"/>
    <x v="1"/>
    <x v="0"/>
    <x v="3"/>
    <x v="18"/>
    <x v="0"/>
    <n v="3"/>
    <n v="0"/>
    <m/>
  </r>
  <r>
    <n v="252"/>
    <n v="7"/>
    <n v="104"/>
    <n v="2"/>
    <n v="0"/>
    <x v="1"/>
    <x v="1"/>
    <x v="3"/>
    <x v="18"/>
    <x v="0"/>
    <n v="2"/>
    <n v="0"/>
    <m/>
  </r>
  <r>
    <n v="241"/>
    <n v="7"/>
    <n v="82"/>
    <n v="3"/>
    <n v="0"/>
    <x v="0"/>
    <x v="0"/>
    <x v="3"/>
    <x v="19"/>
    <x v="0"/>
    <n v="39"/>
    <n v="0.92307692307692313"/>
    <m/>
  </r>
  <r>
    <n v="242"/>
    <n v="7"/>
    <n v="82"/>
    <n v="3"/>
    <n v="0"/>
    <x v="0"/>
    <x v="1"/>
    <x v="3"/>
    <x v="19"/>
    <x v="0"/>
    <n v="33"/>
    <n v="0.87878787878787878"/>
    <m/>
  </r>
  <r>
    <n v="251"/>
    <n v="7"/>
    <n v="82"/>
    <n v="3"/>
    <n v="0"/>
    <x v="1"/>
    <x v="0"/>
    <x v="3"/>
    <x v="19"/>
    <x v="0"/>
    <n v="38"/>
    <n v="0.73684210526315785"/>
    <m/>
  </r>
  <r>
    <n v="252"/>
    <n v="7"/>
    <n v="82"/>
    <n v="3"/>
    <n v="0"/>
    <x v="1"/>
    <x v="1"/>
    <x v="3"/>
    <x v="19"/>
    <x v="0"/>
    <n v="50"/>
    <n v="0.6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n v="2025"/>
    <x v="0"/>
    <x v="0"/>
    <x v="0"/>
    <n v="9016"/>
    <n v="0"/>
    <n v="7.0154103510447222E-2"/>
    <n v="2.4625815823800061"/>
    <n v="11.464767151631076"/>
    <x v="0"/>
  </r>
  <r>
    <n v="2025"/>
    <x v="1"/>
    <x v="0"/>
    <x v="0"/>
    <n v="8909"/>
    <n v="0"/>
    <n v="9.8977945131791284E-2"/>
    <n v="2.861811350430338"/>
    <n v="13.36914372165567"/>
    <x v="0"/>
  </r>
  <r>
    <n v="2025"/>
    <x v="0"/>
    <x v="0"/>
    <x v="0"/>
    <n v="9016"/>
    <n v="0"/>
    <n v="6.9136771430516997E-2"/>
    <n v="2.293057599562653"/>
    <n v="10.340384205363845"/>
    <x v="1"/>
  </r>
  <r>
    <n v="2025"/>
    <x v="1"/>
    <x v="0"/>
    <x v="0"/>
    <n v="8909"/>
    <n v="0"/>
    <n v="9.4875247070955904E-2"/>
    <n v="2.7077069533140294"/>
    <n v="11.958536920783899"/>
    <x v="1"/>
  </r>
  <r>
    <n v="2025"/>
    <x v="0"/>
    <x v="0"/>
    <x v="0"/>
    <n v="9016"/>
    <n v="0"/>
    <n v="7.4433932850886286E-2"/>
    <n v="2.5073758963683859"/>
    <n v="10.806894676212389"/>
    <x v="2"/>
  </r>
  <r>
    <n v="2025"/>
    <x v="1"/>
    <x v="0"/>
    <x v="0"/>
    <n v="8909"/>
    <n v="0"/>
    <n v="0.10244275871668174"/>
    <n v="2.8459785086291109"/>
    <n v="12.592730716899313"/>
    <x v="2"/>
  </r>
  <r>
    <n v="2025"/>
    <x v="0"/>
    <x v="0"/>
    <x v="1"/>
    <n v="30570"/>
    <n v="0.67927767286737828"/>
    <n v="1.8821518637098071"/>
    <n v="3.3585169177053498"/>
    <n v="5.0850798530229779"/>
    <x v="0"/>
  </r>
  <r>
    <n v="2025"/>
    <x v="1"/>
    <x v="0"/>
    <x v="1"/>
    <n v="29867"/>
    <n v="0.83759230083196046"/>
    <n v="2.3029441046792773"/>
    <n v="3.9928110136755093"/>
    <n v="6.0732315707496483"/>
    <x v="0"/>
  </r>
  <r>
    <n v="2025"/>
    <x v="0"/>
    <x v="0"/>
    <x v="1"/>
    <n v="30570"/>
    <n v="0.62687114377761854"/>
    <n v="1.6550142107837611"/>
    <n v="2.8014540936003103"/>
    <n v="4.0416058679120805"/>
    <x v="1"/>
  </r>
  <r>
    <n v="2025"/>
    <x v="1"/>
    <x v="0"/>
    <x v="1"/>
    <n v="29867"/>
    <n v="0.77009335394181344"/>
    <n v="2.0230827016321791"/>
    <n v="3.3433056119674438"/>
    <n v="4.7573794060141523"/>
    <x v="1"/>
  </r>
  <r>
    <n v="2025"/>
    <x v="0"/>
    <x v="0"/>
    <x v="1"/>
    <n v="30570"/>
    <n v="0.74220618330160382"/>
    <n v="1.8517711777046837"/>
    <n v="3.1168437245797977"/>
    <n v="4.5326356186063439"/>
    <x v="2"/>
  </r>
  <r>
    <n v="2025"/>
    <x v="1"/>
    <x v="0"/>
    <x v="1"/>
    <n v="29867"/>
    <n v="0.90960063096986121"/>
    <n v="2.260255643806758"/>
    <n v="3.7192368371996056"/>
    <n v="5.3426347005760011"/>
    <x v="2"/>
  </r>
  <r>
    <n v="2025"/>
    <x v="0"/>
    <x v="1"/>
    <x v="2"/>
    <n v="3449"/>
    <n v="0.39378821411155701"/>
    <n v="1.2496554735362742"/>
    <n v="3.5011319063095372"/>
    <n v="7.5120804120248552"/>
    <x v="0"/>
  </r>
  <r>
    <n v="2025"/>
    <x v="1"/>
    <x v="1"/>
    <x v="2"/>
    <n v="3435"/>
    <n v="0.41038487204619917"/>
    <n v="1.3704054842473745"/>
    <n v="3.9624515570266965"/>
    <n v="8.7858415928784535"/>
    <x v="0"/>
  </r>
  <r>
    <n v="2025"/>
    <x v="0"/>
    <x v="1"/>
    <x v="2"/>
    <n v="3449"/>
    <n v="0.34902048458765333"/>
    <n v="1.0840641711229948"/>
    <n v="3.1495523005705612"/>
    <n v="7.088412353506703"/>
    <x v="1"/>
  </r>
  <r>
    <n v="2025"/>
    <x v="1"/>
    <x v="1"/>
    <x v="2"/>
    <n v="3435"/>
    <n v="0.36613970782245592"/>
    <n v="1.2085385878489328"/>
    <n v="3.5852256839042393"/>
    <n v="8.2125026964283911"/>
    <x v="1"/>
  </r>
  <r>
    <n v="2025"/>
    <x v="0"/>
    <x v="1"/>
    <x v="2"/>
    <n v="3449"/>
    <n v="0.39581814694034145"/>
    <n v="1.2611341691576525"/>
    <n v="3.6357148112721651"/>
    <n v="7.925008279588913"/>
    <x v="2"/>
  </r>
  <r>
    <n v="2025"/>
    <x v="1"/>
    <x v="1"/>
    <x v="2"/>
    <n v="3435"/>
    <n v="0.39482833214608082"/>
    <n v="1.3847270504641478"/>
    <n v="4.0510436784166188"/>
    <n v="8.8933998944231636"/>
    <x v="2"/>
  </r>
  <r>
    <n v="2025"/>
    <x v="0"/>
    <x v="1"/>
    <x v="3"/>
    <n v="3250"/>
    <n v="1.932871337766052"/>
    <n v="11.03016670391859"/>
    <n v="26.815507794670445"/>
    <n v="46.810690432978625"/>
    <x v="0"/>
  </r>
  <r>
    <n v="2025"/>
    <x v="1"/>
    <x v="1"/>
    <x v="3"/>
    <n v="3247"/>
    <n v="1.9146492014188865"/>
    <n v="10.778512190039592"/>
    <n v="25.883159322543811"/>
    <n v="45.505817038281755"/>
    <x v="0"/>
  </r>
  <r>
    <n v="2025"/>
    <x v="0"/>
    <x v="1"/>
    <x v="3"/>
    <n v="3250"/>
    <n v="1.9203007568567703"/>
    <n v="10.968654543364899"/>
    <n v="26.701576353167479"/>
    <n v="46.661339726341104"/>
    <x v="1"/>
  </r>
  <r>
    <n v="2025"/>
    <x v="1"/>
    <x v="1"/>
    <x v="3"/>
    <n v="3247"/>
    <n v="1.8803912880539295"/>
    <n v="10.739230081964028"/>
    <n v="25.870190514736034"/>
    <n v="45.262177743496601"/>
    <x v="1"/>
  </r>
  <r>
    <n v="2025"/>
    <x v="0"/>
    <x v="1"/>
    <x v="3"/>
    <n v="3250"/>
    <n v="2.8045719573721657"/>
    <n v="13.047170540859977"/>
    <n v="31.330326815096324"/>
    <n v="56.739280649844396"/>
    <x v="2"/>
  </r>
  <r>
    <n v="2025"/>
    <x v="1"/>
    <x v="1"/>
    <x v="3"/>
    <n v="3247"/>
    <n v="2.3461644877273358"/>
    <n v="12.070850645090749"/>
    <n v="28.914291490075129"/>
    <n v="51.73838647083344"/>
    <x v="2"/>
  </r>
  <r>
    <n v="2025"/>
    <x v="0"/>
    <x v="1"/>
    <x v="4"/>
    <n v="5123"/>
    <n v="0"/>
    <n v="2.2727653233772536"/>
    <n v="10.221450641600287"/>
    <n v="26.710912767287315"/>
    <x v="0"/>
  </r>
  <r>
    <n v="2025"/>
    <x v="1"/>
    <x v="1"/>
    <x v="4"/>
    <n v="5075"/>
    <n v="0"/>
    <n v="2.358560545308741"/>
    <n v="10.350412327539255"/>
    <n v="26.599768629465274"/>
    <x v="0"/>
  </r>
  <r>
    <n v="2025"/>
    <x v="0"/>
    <x v="1"/>
    <x v="4"/>
    <n v="5123"/>
    <n v="0"/>
    <n v="2.2304752045549563"/>
    <n v="9.9783527813677555"/>
    <n v="25.72477667639529"/>
    <x v="1"/>
  </r>
  <r>
    <n v="2025"/>
    <x v="1"/>
    <x v="1"/>
    <x v="4"/>
    <n v="5075"/>
    <n v="0"/>
    <n v="2.3338743612864441"/>
    <n v="9.985929931081996"/>
    <n v="25.98460451396366"/>
    <x v="1"/>
  </r>
  <r>
    <n v="2025"/>
    <x v="0"/>
    <x v="1"/>
    <x v="4"/>
    <n v="5123"/>
    <n v="0"/>
    <n v="2.517996358713412"/>
    <n v="12.192469277990327"/>
    <n v="33.273639145598622"/>
    <x v="2"/>
  </r>
  <r>
    <n v="2025"/>
    <x v="1"/>
    <x v="1"/>
    <x v="4"/>
    <n v="5075"/>
    <n v="0"/>
    <n v="2.6044848394546674"/>
    <n v="12.444214381838794"/>
    <n v="34.214516127911722"/>
    <x v="2"/>
  </r>
  <r>
    <n v="2025"/>
    <x v="0"/>
    <x v="1"/>
    <x v="5"/>
    <n v="15371"/>
    <n v="0"/>
    <n v="0.352924791086351"/>
    <n v="3.7837866190344238"/>
    <n v="10.808314889554312"/>
    <x v="0"/>
  </r>
  <r>
    <n v="2025"/>
    <x v="1"/>
    <x v="1"/>
    <x v="5"/>
    <n v="15106"/>
    <n v="0"/>
    <n v="0.40670848371447788"/>
    <n v="3.9686486020429346"/>
    <n v="10.791620671117229"/>
    <x v="0"/>
  </r>
  <r>
    <n v="2025"/>
    <x v="0"/>
    <x v="1"/>
    <x v="5"/>
    <n v="15371"/>
    <n v="0"/>
    <n v="0.35044445244178934"/>
    <n v="3.7700666129703153"/>
    <n v="10.733502001093107"/>
    <x v="1"/>
  </r>
  <r>
    <n v="2025"/>
    <x v="1"/>
    <x v="1"/>
    <x v="5"/>
    <n v="15106"/>
    <n v="0"/>
    <n v="0.40569838477711506"/>
    <n v="3.9473772284758608"/>
    <n v="10.733464788106236"/>
    <x v="1"/>
  </r>
  <r>
    <n v="2025"/>
    <x v="0"/>
    <x v="1"/>
    <x v="5"/>
    <n v="15371"/>
    <n v="0"/>
    <n v="0.36509909698604431"/>
    <n v="3.8815751214865735"/>
    <n v="11.234551476727436"/>
    <x v="2"/>
  </r>
  <r>
    <n v="2025"/>
    <x v="1"/>
    <x v="1"/>
    <x v="5"/>
    <n v="15106"/>
    <n v="0"/>
    <n v="0.41299315628861938"/>
    <n v="4.084609241830405"/>
    <n v="11.24481151243431"/>
    <x v="2"/>
  </r>
  <r>
    <n v="2025"/>
    <x v="0"/>
    <x v="2"/>
    <x v="6"/>
    <n v="2129"/>
    <n v="5.8070961312932381"/>
    <n v="23.711600876527488"/>
    <n v="33.652241346866859"/>
    <n v="43.872954696606861"/>
    <x v="0"/>
  </r>
  <r>
    <n v="2025"/>
    <x v="1"/>
    <x v="2"/>
    <x v="6"/>
    <n v="2051"/>
    <n v="5.0614469730915861"/>
    <n v="23.852281781869152"/>
    <n v="34.850822096023222"/>
    <n v="44.280698173265222"/>
    <x v="0"/>
  </r>
  <r>
    <n v="2025"/>
    <x v="0"/>
    <x v="2"/>
    <x v="6"/>
    <n v="2129"/>
    <n v="3.7630195541766525"/>
    <n v="22.316040124965859"/>
    <n v="31.598776137016049"/>
    <n v="39.291927225257041"/>
    <x v="1"/>
  </r>
  <r>
    <n v="2025"/>
    <x v="1"/>
    <x v="2"/>
    <x v="6"/>
    <n v="2051"/>
    <n v="3.7642971972489438"/>
    <n v="22.232659806327298"/>
    <n v="32.247422099407146"/>
    <n v="39.796192534337372"/>
    <x v="1"/>
  </r>
  <r>
    <n v="2025"/>
    <x v="0"/>
    <x v="2"/>
    <x v="6"/>
    <n v="2129"/>
    <n v="4.385537368124365"/>
    <n v="23.297925682280425"/>
    <n v="33.795674853645764"/>
    <n v="46.770630341014083"/>
    <x v="2"/>
  </r>
  <r>
    <n v="2025"/>
    <x v="1"/>
    <x v="2"/>
    <x v="6"/>
    <n v="2051"/>
    <n v="4.8257958562581837"/>
    <n v="23.76055652355392"/>
    <n v="34.418591773831466"/>
    <n v="45.644434975923033"/>
    <x v="2"/>
  </r>
  <r>
    <n v="2025"/>
    <x v="0"/>
    <x v="2"/>
    <x v="7"/>
    <n v="352"/>
    <n v="0"/>
    <n v="0"/>
    <n v="0.19606830687614801"/>
    <n v="6.3492105272431427"/>
    <x v="0"/>
  </r>
  <r>
    <n v="2025"/>
    <x v="1"/>
    <x v="2"/>
    <x v="7"/>
    <n v="350"/>
    <n v="0"/>
    <n v="0"/>
    <n v="0"/>
    <n v="4.6739090426384307"/>
    <x v="0"/>
  </r>
  <r>
    <n v="2025"/>
    <x v="0"/>
    <x v="2"/>
    <x v="7"/>
    <n v="352"/>
    <n v="0"/>
    <n v="0"/>
    <n v="0.19606830687614801"/>
    <n v="5.5875228065601137"/>
    <x v="1"/>
  </r>
  <r>
    <n v="2025"/>
    <x v="1"/>
    <x v="2"/>
    <x v="7"/>
    <n v="350"/>
    <n v="0"/>
    <n v="0"/>
    <n v="0"/>
    <n v="4.1408455878288395"/>
    <x v="1"/>
  </r>
  <r>
    <n v="2025"/>
    <x v="0"/>
    <x v="2"/>
    <x v="7"/>
    <n v="352"/>
    <n v="0"/>
    <n v="0"/>
    <n v="0.19606830687614801"/>
    <n v="7.7360780761198038"/>
    <x v="2"/>
  </r>
  <r>
    <n v="2025"/>
    <x v="1"/>
    <x v="2"/>
    <x v="7"/>
    <n v="350"/>
    <n v="0"/>
    <n v="0"/>
    <n v="0"/>
    <n v="4.6739090426384307"/>
    <x v="2"/>
  </r>
  <r>
    <n v="2025"/>
    <x v="0"/>
    <x v="2"/>
    <x v="8"/>
    <n v="1842"/>
    <n v="0"/>
    <n v="0"/>
    <n v="0"/>
    <n v="0"/>
    <x v="0"/>
  </r>
  <r>
    <n v="2025"/>
    <x v="1"/>
    <x v="2"/>
    <x v="8"/>
    <n v="1846"/>
    <n v="0"/>
    <n v="0"/>
    <n v="0"/>
    <n v="0"/>
    <x v="0"/>
  </r>
  <r>
    <n v="2025"/>
    <x v="0"/>
    <x v="2"/>
    <x v="8"/>
    <n v="1842"/>
    <n v="0"/>
    <n v="0"/>
    <n v="0"/>
    <n v="0"/>
    <x v="1"/>
  </r>
  <r>
    <n v="2025"/>
    <x v="1"/>
    <x v="2"/>
    <x v="8"/>
    <n v="1846"/>
    <n v="0"/>
    <n v="0"/>
    <n v="0"/>
    <n v="0"/>
    <x v="1"/>
  </r>
  <r>
    <n v="2025"/>
    <x v="0"/>
    <x v="2"/>
    <x v="8"/>
    <n v="1842"/>
    <n v="0"/>
    <n v="0"/>
    <n v="0"/>
    <n v="0"/>
    <x v="2"/>
  </r>
  <r>
    <n v="2025"/>
    <x v="1"/>
    <x v="2"/>
    <x v="8"/>
    <n v="1846"/>
    <n v="0"/>
    <n v="0"/>
    <n v="0"/>
    <n v="0"/>
    <x v="2"/>
  </r>
  <r>
    <n v="2025"/>
    <x v="0"/>
    <x v="3"/>
    <x v="9"/>
    <n v="1053"/>
    <n v="5.6889159641328524"/>
    <n v="15.332810944746818"/>
    <n v="28.394326485950931"/>
    <n v="46.643404416129222"/>
    <x v="0"/>
  </r>
  <r>
    <n v="2025"/>
    <x v="1"/>
    <x v="3"/>
    <x v="9"/>
    <n v="1028"/>
    <n v="4.5277734136212295"/>
    <n v="16.194745338306085"/>
    <n v="32.825039528283348"/>
    <n v="52.078053984468241"/>
    <x v="0"/>
  </r>
  <r>
    <n v="2025"/>
    <x v="0"/>
    <x v="3"/>
    <x v="9"/>
    <n v="1053"/>
    <n v="5.6889159641328524"/>
    <n v="15.021559447951908"/>
    <n v="28.153200886273869"/>
    <n v="45.179433038457013"/>
    <x v="1"/>
  </r>
  <r>
    <n v="2025"/>
    <x v="1"/>
    <x v="3"/>
    <x v="9"/>
    <n v="1028"/>
    <n v="4.4676508171845386"/>
    <n v="16.087296188898613"/>
    <n v="32.64908443403138"/>
    <n v="51.845953281082387"/>
    <x v="1"/>
  </r>
  <r>
    <n v="2025"/>
    <x v="0"/>
    <x v="3"/>
    <x v="9"/>
    <n v="1053"/>
    <n v="6.1859257599707922"/>
    <n v="18.029847502445033"/>
    <n v="35.606557377049178"/>
    <n v="60.624936607042457"/>
    <x v="2"/>
  </r>
  <r>
    <n v="2025"/>
    <x v="1"/>
    <x v="3"/>
    <x v="9"/>
    <n v="1028"/>
    <n v="5.2331375970245562"/>
    <n v="20.604772658939339"/>
    <n v="40.784996106324868"/>
    <n v="68.804974444360965"/>
    <x v="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0">
  <r>
    <x v="0"/>
    <x v="0"/>
    <x v="0"/>
    <x v="0"/>
    <x v="0"/>
    <s v="Ceftiofur"/>
    <n v="1.0468046876646197E-2"/>
    <x v="0"/>
    <n v="4.8325182673532519E-4"/>
  </r>
  <r>
    <x v="0"/>
    <x v="0"/>
    <x v="0"/>
    <x v="0"/>
    <x v="0"/>
    <s v="Ceftiofur"/>
    <n v="1.0468046876646197E-2"/>
    <x v="1"/>
    <n v="5.273832065940397E-4"/>
  </r>
  <r>
    <x v="0"/>
    <x v="0"/>
    <x v="0"/>
    <x v="0"/>
    <x v="0"/>
    <s v="Ceftiofur"/>
    <n v="3.1404140629938591E-2"/>
    <x v="2"/>
    <n v="1.5125633258949709E-3"/>
  </r>
  <r>
    <x v="0"/>
    <x v="0"/>
    <x v="0"/>
    <x v="0"/>
    <x v="1"/>
    <s v="Cefquinom"/>
    <n v="1.557597417368268E-2"/>
    <x v="0"/>
    <n v="7.1905657868299284E-4"/>
  </r>
  <r>
    <x v="0"/>
    <x v="0"/>
    <x v="0"/>
    <x v="0"/>
    <x v="1"/>
    <s v="Cefquinom"/>
    <n v="1.557597417368268E-2"/>
    <x v="1"/>
    <n v="7.8472205009598916E-4"/>
  </r>
  <r>
    <x v="0"/>
    <x v="0"/>
    <x v="0"/>
    <x v="0"/>
    <x v="1"/>
    <s v="Cefquinom"/>
    <n v="4.6727922521048043E-2"/>
    <x v="2"/>
    <n v="2.2506249329815571E-3"/>
  </r>
  <r>
    <x v="0"/>
    <x v="0"/>
    <x v="0"/>
    <x v="0"/>
    <x v="2"/>
    <s v="Danofloxacin"/>
    <n v="1.1401365037152862E-2"/>
    <x v="0"/>
    <n v="5.2633796413086215E-4"/>
  </r>
  <r>
    <x v="0"/>
    <x v="0"/>
    <x v="0"/>
    <x v="0"/>
    <x v="2"/>
    <s v="Danofloxacin"/>
    <n v="1.1401365037152862E-2"/>
    <x v="1"/>
    <n v="5.7440404343788028E-4"/>
  </r>
  <r>
    <x v="0"/>
    <x v="0"/>
    <x v="0"/>
    <x v="0"/>
    <x v="2"/>
    <s v="Danofloxacin"/>
    <n v="3.4204095111458589E-2"/>
    <x v="2"/>
    <n v="1.6474216082096587E-3"/>
  </r>
  <r>
    <x v="0"/>
    <x v="0"/>
    <x v="0"/>
    <x v="0"/>
    <x v="2"/>
    <s v="Enrofloxacin"/>
    <n v="0.15970903153892643"/>
    <x v="0"/>
    <n v="7.3728826539266575E-3"/>
  </r>
  <r>
    <x v="0"/>
    <x v="0"/>
    <x v="0"/>
    <x v="0"/>
    <x v="2"/>
    <s v="Enrofloxacin"/>
    <n v="0.15970903153892643"/>
    <x v="1"/>
    <n v="8.0461868548694325E-3"/>
  </r>
  <r>
    <x v="0"/>
    <x v="0"/>
    <x v="0"/>
    <x v="0"/>
    <x v="2"/>
    <s v="Enrofloxacin"/>
    <n v="0.47912709461677933"/>
    <x v="2"/>
    <n v="2.3076895505590125E-2"/>
  </r>
  <r>
    <x v="0"/>
    <x v="0"/>
    <x v="0"/>
    <x v="0"/>
    <x v="2"/>
    <s v="Marbofloxacin"/>
    <n v="0.19580043446996995"/>
    <x v="0"/>
    <n v="9.039023109867695E-3"/>
  </r>
  <r>
    <x v="0"/>
    <x v="0"/>
    <x v="0"/>
    <x v="0"/>
    <x v="2"/>
    <s v="Marbofloxacin"/>
    <n v="0.19580043446996995"/>
    <x v="1"/>
    <n v="9.864482094902734E-3"/>
  </r>
  <r>
    <x v="0"/>
    <x v="0"/>
    <x v="0"/>
    <x v="0"/>
    <x v="2"/>
    <s v="Marbofloxacin"/>
    <n v="0.58740130340990981"/>
    <x v="2"/>
    <n v="2.8291863789251904E-2"/>
  </r>
  <r>
    <x v="0"/>
    <x v="0"/>
    <x v="0"/>
    <x v="0"/>
    <x v="3"/>
    <s v="Colistin"/>
    <n v="6.3627906178240171E-2"/>
    <x v="0"/>
    <n v="2.9373485096419187E-3"/>
  </r>
  <r>
    <x v="0"/>
    <x v="0"/>
    <x v="0"/>
    <x v="0"/>
    <x v="3"/>
    <s v="Colistin"/>
    <n v="6.3627906178240171E-2"/>
    <x v="1"/>
    <n v="3.2055921782321952E-3"/>
  </r>
  <r>
    <x v="0"/>
    <x v="0"/>
    <x v="0"/>
    <x v="0"/>
    <x v="3"/>
    <s v="Colistin"/>
    <n v="0.19088371853472053"/>
    <x v="2"/>
    <n v="9.1938103184656689E-3"/>
  </r>
  <r>
    <x v="0"/>
    <x v="0"/>
    <x v="0"/>
    <x v="1"/>
    <x v="4"/>
    <s v="Dihydrostreptomycin"/>
    <n v="4.164273387244029E-3"/>
    <x v="0"/>
    <n v="1.9224147017344245E-4"/>
  </r>
  <r>
    <x v="0"/>
    <x v="0"/>
    <x v="0"/>
    <x v="1"/>
    <x v="4"/>
    <s v="Dihydrostreptomycin"/>
    <n v="4.164273387244029E-3"/>
    <x v="1"/>
    <n v="2.0979728864211947E-4"/>
  </r>
  <r>
    <x v="0"/>
    <x v="0"/>
    <x v="0"/>
    <x v="1"/>
    <x v="4"/>
    <s v="Dihydrostreptomycin"/>
    <n v="4.164273387244029E-3"/>
    <x v="2"/>
    <n v="2.0056995919006177E-4"/>
  </r>
  <r>
    <x v="0"/>
    <x v="0"/>
    <x v="0"/>
    <x v="1"/>
    <x v="4"/>
    <s v="Framycetin"/>
    <n v="3.6175122500258383E-5"/>
    <x v="0"/>
    <n v="1.6700053254084107E-6"/>
  </r>
  <r>
    <x v="0"/>
    <x v="0"/>
    <x v="0"/>
    <x v="1"/>
    <x v="4"/>
    <s v="Framycetin"/>
    <n v="3.6175122500258383E-5"/>
    <x v="1"/>
    <n v="1.8225130559628149E-6"/>
  </r>
  <r>
    <x v="0"/>
    <x v="0"/>
    <x v="0"/>
    <x v="1"/>
    <x v="4"/>
    <s v="Framycetin"/>
    <n v="3.6175122500258383E-5"/>
    <x v="2"/>
    <n v="1.7423550686652178E-6"/>
  </r>
  <r>
    <x v="0"/>
    <x v="0"/>
    <x v="0"/>
    <x v="1"/>
    <x v="4"/>
    <s v="Gentamicin"/>
    <n v="8.9724639549926578E-3"/>
    <x v="0"/>
    <n v="4.1420903513915468E-4"/>
  </r>
  <r>
    <x v="0"/>
    <x v="0"/>
    <x v="0"/>
    <x v="1"/>
    <x v="4"/>
    <s v="Gentamicin"/>
    <n v="8.9724639549926578E-3"/>
    <x v="1"/>
    <n v="4.5203530968037704E-4"/>
  </r>
  <r>
    <x v="0"/>
    <x v="0"/>
    <x v="0"/>
    <x v="1"/>
    <x v="4"/>
    <s v="Gentamicin"/>
    <n v="8.9724639549926578E-3"/>
    <x v="2"/>
    <n v="4.3215383860236448E-4"/>
  </r>
  <r>
    <x v="0"/>
    <x v="0"/>
    <x v="0"/>
    <x v="1"/>
    <x v="4"/>
    <s v="Kanamycin"/>
    <n v="4.3410147000310056E-5"/>
    <x v="0"/>
    <n v="2.0040063904900927E-6"/>
  </r>
  <r>
    <x v="0"/>
    <x v="0"/>
    <x v="0"/>
    <x v="1"/>
    <x v="4"/>
    <s v="Kanamycin"/>
    <n v="4.3410147000310056E-5"/>
    <x v="1"/>
    <n v="2.1870156671553778E-6"/>
  </r>
  <r>
    <x v="0"/>
    <x v="0"/>
    <x v="0"/>
    <x v="1"/>
    <x v="4"/>
    <s v="Kanamycin"/>
    <n v="4.3410147000310056E-5"/>
    <x v="2"/>
    <n v="2.0908260823982613E-6"/>
  </r>
  <r>
    <x v="0"/>
    <x v="0"/>
    <x v="0"/>
    <x v="1"/>
    <x v="4"/>
    <s v="Neomycin"/>
    <n v="0.49796193054027099"/>
    <x v="0"/>
    <n v="2.298814816306333E-2"/>
  </r>
  <r>
    <x v="0"/>
    <x v="0"/>
    <x v="0"/>
    <x v="1"/>
    <x v="4"/>
    <s v="Neomycin"/>
    <n v="0.49796193054027099"/>
    <x v="1"/>
    <n v="2.5087465005145734E-2"/>
  </r>
  <r>
    <x v="0"/>
    <x v="0"/>
    <x v="0"/>
    <x v="1"/>
    <x v="4"/>
    <s v="Neomycin"/>
    <n v="0.49796193054027099"/>
    <x v="2"/>
    <n v="2.3984065117484018E-2"/>
  </r>
  <r>
    <x v="0"/>
    <x v="0"/>
    <x v="0"/>
    <x v="1"/>
    <x v="4"/>
    <s v="Paromomycin"/>
    <n v="1.691445370619224E-2"/>
    <x v="0"/>
    <n v="7.8084677572310399E-4"/>
  </r>
  <r>
    <x v="0"/>
    <x v="0"/>
    <x v="0"/>
    <x v="1"/>
    <x v="4"/>
    <s v="Paromomycin"/>
    <n v="1.691445370619224E-2"/>
    <x v="1"/>
    <n v="8.5215503316661328E-4"/>
  </r>
  <r>
    <x v="0"/>
    <x v="0"/>
    <x v="0"/>
    <x v="1"/>
    <x v="4"/>
    <s v="Paromomycin"/>
    <n v="1.691445370619224E-2"/>
    <x v="2"/>
    <n v="8.1467544853446538E-4"/>
  </r>
  <r>
    <x v="0"/>
    <x v="0"/>
    <x v="0"/>
    <x v="1"/>
    <x v="5"/>
    <s v="Cefalexin"/>
    <n v="1.2092826664372087E-4"/>
    <x v="0"/>
    <n v="5.5825892306509726E-6"/>
  </r>
  <r>
    <x v="0"/>
    <x v="0"/>
    <x v="0"/>
    <x v="1"/>
    <x v="5"/>
    <s v="Cefalexin"/>
    <n v="1.2092826664372087E-4"/>
    <x v="1"/>
    <n v="6.0924007870756958E-6"/>
  </r>
  <r>
    <x v="0"/>
    <x v="0"/>
    <x v="0"/>
    <x v="1"/>
    <x v="5"/>
    <s v="Cefalexin"/>
    <n v="1.2092826664372087E-4"/>
    <x v="2"/>
    <n v="5.8244440866808711E-6"/>
  </r>
  <r>
    <x v="0"/>
    <x v="0"/>
    <x v="0"/>
    <x v="1"/>
    <x v="5"/>
    <s v="Cefapirin"/>
    <n v="2.7906523071627895E-5"/>
    <x v="0"/>
    <n v="1.2882898224579168E-6"/>
  </r>
  <r>
    <x v="0"/>
    <x v="0"/>
    <x v="0"/>
    <x v="1"/>
    <x v="5"/>
    <s v="Cefapirin"/>
    <n v="2.7906523071627895E-5"/>
    <x v="1"/>
    <n v="1.4059386431713144E-6"/>
  </r>
  <r>
    <x v="0"/>
    <x v="0"/>
    <x v="0"/>
    <x v="1"/>
    <x v="5"/>
    <s v="Cefapirin"/>
    <n v="2.7906523071627895E-5"/>
    <x v="2"/>
    <n v="1.3441024815417394E-6"/>
  </r>
  <r>
    <x v="0"/>
    <x v="0"/>
    <x v="0"/>
    <x v="1"/>
    <x v="6"/>
    <s v="Florfenicol"/>
    <n v="0.74139053129408106"/>
    <x v="0"/>
    <n v="3.4225900284363731E-2"/>
  </r>
  <r>
    <x v="0"/>
    <x v="0"/>
    <x v="0"/>
    <x v="1"/>
    <x v="6"/>
    <s v="Florfenicol"/>
    <n v="0.74139053129408106"/>
    <x v="1"/>
    <n v="3.7351467789529108E-2"/>
  </r>
  <r>
    <x v="0"/>
    <x v="0"/>
    <x v="0"/>
    <x v="1"/>
    <x v="6"/>
    <s v="Florfenicol"/>
    <n v="0.74139053129408106"/>
    <x v="2"/>
    <n v="3.5708671063972609E-2"/>
  </r>
  <r>
    <x v="0"/>
    <x v="0"/>
    <x v="0"/>
    <x v="1"/>
    <x v="7"/>
    <s v="Lincomycin"/>
    <n v="5.3568121398382608E-2"/>
    <x v="0"/>
    <n v="2.4729438858647743E-3"/>
  </r>
  <r>
    <x v="0"/>
    <x v="0"/>
    <x v="0"/>
    <x v="1"/>
    <x v="7"/>
    <s v="Lincomycin"/>
    <n v="5.3568121398382608E-2"/>
    <x v="1"/>
    <n v="2.6987773332697363E-3"/>
  </r>
  <r>
    <x v="0"/>
    <x v="0"/>
    <x v="0"/>
    <x v="1"/>
    <x v="7"/>
    <s v="Lincomycin"/>
    <n v="5.3568121398382608E-2"/>
    <x v="2"/>
    <n v="2.5800793856794544E-3"/>
  </r>
  <r>
    <x v="0"/>
    <x v="0"/>
    <x v="0"/>
    <x v="1"/>
    <x v="8"/>
    <s v="Gamithromycin"/>
    <n v="1.2557935382232552E-2"/>
    <x v="0"/>
    <n v="5.7973042010606255E-4"/>
  </r>
  <r>
    <x v="0"/>
    <x v="0"/>
    <x v="0"/>
    <x v="1"/>
    <x v="8"/>
    <s v="Gamithromycin"/>
    <n v="1.2557935382232552E-2"/>
    <x v="1"/>
    <n v="6.3267238942709141E-4"/>
  </r>
  <r>
    <x v="0"/>
    <x v="0"/>
    <x v="0"/>
    <x v="1"/>
    <x v="8"/>
    <s v="Gamithromycin"/>
    <n v="1.2557935382232552E-2"/>
    <x v="2"/>
    <n v="6.048461166937827E-4"/>
  </r>
  <r>
    <x v="0"/>
    <x v="0"/>
    <x v="0"/>
    <x v="1"/>
    <x v="8"/>
    <s v="Tildipirosin"/>
    <n v="6.2670815794376195E-2"/>
    <x v="0"/>
    <n v="2.8931649401753991E-3"/>
  </r>
  <r>
    <x v="0"/>
    <x v="0"/>
    <x v="0"/>
    <x v="1"/>
    <x v="8"/>
    <s v="Tildipirosin"/>
    <n v="6.2670815794376195E-2"/>
    <x v="1"/>
    <n v="3.1573736899515792E-3"/>
  </r>
  <r>
    <x v="0"/>
    <x v="0"/>
    <x v="0"/>
    <x v="1"/>
    <x v="8"/>
    <s v="Tildipirosin"/>
    <n v="6.2670815794376195E-2"/>
    <x v="2"/>
    <n v="3.0185057025290136E-3"/>
  </r>
  <r>
    <x v="0"/>
    <x v="0"/>
    <x v="0"/>
    <x v="1"/>
    <x v="8"/>
    <s v="Tilmicosin"/>
    <n v="0.97000283544671395"/>
    <x v="0"/>
    <n v="4.4779665938814724E-2"/>
  </r>
  <r>
    <x v="0"/>
    <x v="0"/>
    <x v="0"/>
    <x v="1"/>
    <x v="8"/>
    <s v="Tilmicosin"/>
    <n v="0.97000283544671395"/>
    <x v="1"/>
    <n v="4.8869021297991713E-2"/>
  </r>
  <r>
    <x v="0"/>
    <x v="0"/>
    <x v="0"/>
    <x v="1"/>
    <x v="8"/>
    <s v="Tilmicosin"/>
    <n v="0.97000283544671395"/>
    <x v="2"/>
    <n v="4.6719658155909317E-2"/>
  </r>
  <r>
    <x v="0"/>
    <x v="0"/>
    <x v="0"/>
    <x v="1"/>
    <x v="8"/>
    <s v="Tulathromycin"/>
    <n v="2.1998350386139265"/>
    <x v="0"/>
    <n v="0.10155421669903215"/>
  </r>
  <r>
    <x v="0"/>
    <x v="0"/>
    <x v="0"/>
    <x v="1"/>
    <x v="8"/>
    <s v="Tulathromycin"/>
    <n v="2.1998350386139265"/>
    <x v="1"/>
    <n v="0.11082832072813874"/>
  </r>
  <r>
    <x v="0"/>
    <x v="0"/>
    <x v="0"/>
    <x v="1"/>
    <x v="8"/>
    <s v="Tulathromycin"/>
    <n v="2.1998350386139265"/>
    <x v="2"/>
    <n v="0.10595385626486664"/>
  </r>
  <r>
    <x v="0"/>
    <x v="0"/>
    <x v="0"/>
    <x v="1"/>
    <x v="8"/>
    <s v="Tylosin"/>
    <n v="0.26117198155272259"/>
    <x v="0"/>
    <n v="1.2056865876194299E-2"/>
  </r>
  <r>
    <x v="0"/>
    <x v="0"/>
    <x v="0"/>
    <x v="1"/>
    <x v="8"/>
    <s v="Tylosin"/>
    <n v="0.26117198155272259"/>
    <x v="1"/>
    <n v="1.3157919402432338E-2"/>
  </r>
  <r>
    <x v="0"/>
    <x v="0"/>
    <x v="0"/>
    <x v="1"/>
    <x v="8"/>
    <s v="Tylosin"/>
    <n v="0.26117198155272259"/>
    <x v="2"/>
    <n v="1.2579206216882188E-2"/>
  </r>
  <r>
    <x v="0"/>
    <x v="0"/>
    <x v="0"/>
    <x v="2"/>
    <x v="4"/>
    <s v="Spectinomycin"/>
    <n v="5.3489569703810622E-2"/>
    <x v="0"/>
    <n v="2.4693175885867448E-3"/>
  </r>
  <r>
    <x v="0"/>
    <x v="0"/>
    <x v="0"/>
    <x v="2"/>
    <x v="4"/>
    <s v="Spectinomycin"/>
    <n v="5.3489569703810622E-2"/>
    <x v="1"/>
    <n v="2.6948198763482169E-3"/>
  </r>
  <r>
    <x v="0"/>
    <x v="0"/>
    <x v="0"/>
    <x v="2"/>
    <x v="4"/>
    <s v="Spectinomycin"/>
    <n v="5.3489569703810622E-2"/>
    <x v="2"/>
    <n v="2.5762959861017815E-3"/>
  </r>
  <r>
    <x v="0"/>
    <x v="0"/>
    <x v="0"/>
    <x v="2"/>
    <x v="9"/>
    <s v="Trimethoprim"/>
    <n v="1.8085122013297745"/>
    <x v="0"/>
    <n v="8.3489005663083496E-2"/>
  </r>
  <r>
    <x v="0"/>
    <x v="0"/>
    <x v="0"/>
    <x v="2"/>
    <x v="9"/>
    <s v="Trimethoprim"/>
    <n v="0.90425610066488726"/>
    <x v="1"/>
    <n v="4.5556681926481699E-2"/>
  </r>
  <r>
    <x v="0"/>
    <x v="0"/>
    <x v="0"/>
    <x v="2"/>
    <x v="9"/>
    <s v="Trimethoprim"/>
    <n v="0.90425610066488726"/>
    <x v="2"/>
    <n v="4.3553002490970376E-2"/>
  </r>
  <r>
    <x v="0"/>
    <x v="0"/>
    <x v="0"/>
    <x v="2"/>
    <x v="10"/>
    <s v="Amoxicillin"/>
    <n v="3.5146849811063179"/>
    <x v="0"/>
    <n v="0.16225356626058657"/>
  </r>
  <r>
    <x v="0"/>
    <x v="0"/>
    <x v="0"/>
    <x v="2"/>
    <x v="10"/>
    <s v="Amoxicillin"/>
    <n v="3.5146849811063179"/>
    <x v="1"/>
    <n v="0.17707083827060799"/>
  </r>
  <r>
    <x v="0"/>
    <x v="0"/>
    <x v="0"/>
    <x v="2"/>
    <x v="10"/>
    <s v="Amoxicillin"/>
    <n v="3.5146849811063179"/>
    <x v="2"/>
    <n v="0.16928288747462758"/>
  </r>
  <r>
    <x v="0"/>
    <x v="0"/>
    <x v="0"/>
    <x v="2"/>
    <x v="10"/>
    <s v="Benzylpenicillin"/>
    <n v="0.1300578339878575"/>
    <x v="0"/>
    <n v="6.0040508603461861E-3"/>
  </r>
  <r>
    <x v="0"/>
    <x v="0"/>
    <x v="0"/>
    <x v="2"/>
    <x v="10"/>
    <s v="Benzylpenicillin"/>
    <n v="0.12592250069861369"/>
    <x v="1"/>
    <n v="6.3440117324017617E-3"/>
  </r>
  <r>
    <x v="0"/>
    <x v="0"/>
    <x v="0"/>
    <x v="2"/>
    <x v="10"/>
    <s v="Benzylpenicillin"/>
    <n v="0.12592250069861369"/>
    <x v="2"/>
    <n v="6.0649886493034516E-3"/>
  </r>
  <r>
    <x v="0"/>
    <x v="0"/>
    <x v="0"/>
    <x v="2"/>
    <x v="10"/>
    <s v="Cloxacillin"/>
    <n v="8.6303506536330706E-4"/>
    <x v="0"/>
    <n v="3.9841555620457792E-5"/>
  </r>
  <r>
    <x v="0"/>
    <x v="0"/>
    <x v="0"/>
    <x v="2"/>
    <x v="10"/>
    <s v="Cloxacillin"/>
    <n v="8.6303506536330706E-4"/>
    <x v="1"/>
    <n v="4.3479954335112869E-5"/>
  </r>
  <r>
    <x v="0"/>
    <x v="0"/>
    <x v="0"/>
    <x v="2"/>
    <x v="10"/>
    <s v="Cloxacillin"/>
    <n v="8.6303506536330706E-4"/>
    <x v="2"/>
    <n v="4.1567613781013052E-5"/>
  </r>
  <r>
    <x v="0"/>
    <x v="0"/>
    <x v="0"/>
    <x v="2"/>
    <x v="11"/>
    <s v="Sulfadiazin"/>
    <n v="1.4849308984396061"/>
    <x v="0"/>
    <n v="6.8551046599494597E-2"/>
  </r>
  <r>
    <x v="0"/>
    <x v="0"/>
    <x v="0"/>
    <x v="2"/>
    <x v="11"/>
    <s v="Sulfadiazin"/>
    <n v="0.74246544921980306"/>
    <x v="1"/>
    <n v="3.7405622463192005E-2"/>
  </r>
  <r>
    <x v="0"/>
    <x v="0"/>
    <x v="0"/>
    <x v="2"/>
    <x v="11"/>
    <s v="Sulfadiazin"/>
    <n v="0.74246544921980306"/>
    <x v="2"/>
    <n v="3.5760443900298665E-2"/>
  </r>
  <r>
    <x v="0"/>
    <x v="0"/>
    <x v="0"/>
    <x v="2"/>
    <x v="11"/>
    <s v="Sulfadimethoxin"/>
    <n v="0.25045380954336027"/>
    <x v="0"/>
    <n v="1.156206715549472E-2"/>
  </r>
  <r>
    <x v="0"/>
    <x v="0"/>
    <x v="0"/>
    <x v="2"/>
    <x v="11"/>
    <s v="Sulfadimethoxin"/>
    <n v="0.12522690477168014"/>
    <x v="1"/>
    <n v="6.3089674099256763E-3"/>
  </r>
  <r>
    <x v="0"/>
    <x v="0"/>
    <x v="0"/>
    <x v="2"/>
    <x v="11"/>
    <s v="Sulfadimethoxin"/>
    <n v="0.12522690477168014"/>
    <x v="2"/>
    <n v="6.0314856504116885E-3"/>
  </r>
  <r>
    <x v="0"/>
    <x v="0"/>
    <x v="0"/>
    <x v="2"/>
    <x v="11"/>
    <s v="Sulfadimidin"/>
    <n v="1.3529609508338778"/>
    <x v="0"/>
    <n v="6.2458724029091112E-2"/>
  </r>
  <r>
    <x v="0"/>
    <x v="0"/>
    <x v="0"/>
    <x v="2"/>
    <x v="11"/>
    <s v="Sulfadimidin"/>
    <n v="1.3326811771602329"/>
    <x v="1"/>
    <n v="6.7140860263654109E-2"/>
  </r>
  <r>
    <x v="0"/>
    <x v="0"/>
    <x v="0"/>
    <x v="2"/>
    <x v="11"/>
    <s v="Sulfadimidin"/>
    <n v="1.3326811771602329"/>
    <x v="2"/>
    <n v="6.418786291389271E-2"/>
  </r>
  <r>
    <x v="0"/>
    <x v="0"/>
    <x v="0"/>
    <x v="2"/>
    <x v="11"/>
    <s v="Sulfadoxin"/>
    <n v="3.256794599951833E-2"/>
    <x v="0"/>
    <n v="1.5034819372462577E-3"/>
  </r>
  <r>
    <x v="0"/>
    <x v="0"/>
    <x v="0"/>
    <x v="2"/>
    <x v="11"/>
    <s v="Sulfadoxin"/>
    <n v="1.6283972999759165E-2"/>
    <x v="1"/>
    <n v="8.2039123419126139E-4"/>
  </r>
  <r>
    <x v="0"/>
    <x v="0"/>
    <x v="0"/>
    <x v="2"/>
    <x v="11"/>
    <s v="Sulfadoxin"/>
    <n v="1.6283972999759165E-2"/>
    <x v="2"/>
    <n v="7.8430868876630012E-4"/>
  </r>
  <r>
    <x v="0"/>
    <x v="0"/>
    <x v="0"/>
    <x v="2"/>
    <x v="12"/>
    <s v="Chlortetracyclin"/>
    <n v="2.2746834342168185"/>
    <x v="0"/>
    <n v="0.10500955314617791"/>
  </r>
  <r>
    <x v="0"/>
    <x v="0"/>
    <x v="0"/>
    <x v="2"/>
    <x v="12"/>
    <s v="Chlortetracyclin"/>
    <n v="2.2746834342168185"/>
    <x v="1"/>
    <n v="0.11459920438452902"/>
  </r>
  <r>
    <x v="0"/>
    <x v="0"/>
    <x v="0"/>
    <x v="2"/>
    <x v="12"/>
    <s v="Chlortetracyclin"/>
    <n v="2.2746834342168185"/>
    <x v="2"/>
    <n v="0.10955888846508177"/>
  </r>
  <r>
    <x v="0"/>
    <x v="0"/>
    <x v="0"/>
    <x v="2"/>
    <x v="12"/>
    <s v="Doxycyclin"/>
    <n v="5.1491690038366356"/>
    <x v="0"/>
    <n v="0.23770865344750891"/>
  </r>
  <r>
    <x v="0"/>
    <x v="0"/>
    <x v="0"/>
    <x v="2"/>
    <x v="12"/>
    <s v="Doxycyclin"/>
    <n v="5.1491690038366356"/>
    <x v="1"/>
    <n v="0.25941661252935028"/>
  </r>
  <r>
    <x v="0"/>
    <x v="0"/>
    <x v="0"/>
    <x v="2"/>
    <x v="12"/>
    <s v="Doxycyclin"/>
    <n v="5.1491690038366356"/>
    <x v="2"/>
    <n v="0.2480069200369539"/>
  </r>
  <r>
    <x v="0"/>
    <x v="0"/>
    <x v="0"/>
    <x v="2"/>
    <x v="12"/>
    <s v="Oxytetracyclin"/>
    <n v="0.15312619281880799"/>
    <x v="0"/>
    <n v="7.0689893991401952E-3"/>
  </r>
  <r>
    <x v="0"/>
    <x v="0"/>
    <x v="0"/>
    <x v="2"/>
    <x v="12"/>
    <s v="Oxytetracyclin"/>
    <n v="0.15312619281880799"/>
    <x v="1"/>
    <n v="7.7145415504857985E-3"/>
  </r>
  <r>
    <x v="0"/>
    <x v="0"/>
    <x v="0"/>
    <x v="2"/>
    <x v="12"/>
    <s v="Oxytetracyclin"/>
    <n v="0.15312619281880799"/>
    <x v="2"/>
    <n v="7.3752396609396958E-3"/>
  </r>
  <r>
    <x v="0"/>
    <x v="0"/>
    <x v="0"/>
    <x v="2"/>
    <x v="12"/>
    <s v="Tetracyclin"/>
    <n v="0.17015950764178681"/>
    <x v="0"/>
    <n v="7.8553233352182134E-3"/>
  </r>
  <r>
    <x v="0"/>
    <x v="0"/>
    <x v="0"/>
    <x v="2"/>
    <x v="12"/>
    <s v="Tetracyclin"/>
    <n v="0.17015950764178681"/>
    <x v="1"/>
    <n v="8.57268484083629E-3"/>
  </r>
  <r>
    <x v="0"/>
    <x v="0"/>
    <x v="0"/>
    <x v="2"/>
    <x v="12"/>
    <s v="Tetracyclin"/>
    <n v="0.17015950764178681"/>
    <x v="2"/>
    <n v="8.1956399904140609E-3"/>
  </r>
  <r>
    <x v="0"/>
    <x v="0"/>
    <x v="1"/>
    <x v="0"/>
    <x v="0"/>
    <s v="Cefoperazon"/>
    <n v="4.7734854116255052E-5"/>
    <x v="0"/>
    <n v="7.6727517516231677E-6"/>
  </r>
  <r>
    <x v="0"/>
    <x v="0"/>
    <x v="1"/>
    <x v="0"/>
    <x v="0"/>
    <s v="Cefoperazon"/>
    <n v="4.7734854116255052E-5"/>
    <x v="1"/>
    <n v="9.1133830996474784E-6"/>
  </r>
  <r>
    <x v="0"/>
    <x v="0"/>
    <x v="1"/>
    <x v="0"/>
    <x v="0"/>
    <s v="Cefoperazon"/>
    <n v="1.4320456234876518E-4"/>
    <x v="2"/>
    <n v="2.444338025509068E-5"/>
  </r>
  <r>
    <x v="0"/>
    <x v="0"/>
    <x v="1"/>
    <x v="0"/>
    <x v="0"/>
    <s v="Ceftiofur"/>
    <n v="0.10892777584467707"/>
    <x v="0"/>
    <n v="1.7508711367948997E-2"/>
  </r>
  <r>
    <x v="0"/>
    <x v="0"/>
    <x v="1"/>
    <x v="0"/>
    <x v="0"/>
    <s v="Ceftiofur"/>
    <n v="0.10892777584467707"/>
    <x v="1"/>
    <n v="2.0796136698090932E-2"/>
  </r>
  <r>
    <x v="0"/>
    <x v="0"/>
    <x v="1"/>
    <x v="0"/>
    <x v="0"/>
    <s v="Ceftiofur"/>
    <n v="0.32678332753403122"/>
    <x v="2"/>
    <n v="5.5778174975212619E-2"/>
  </r>
  <r>
    <x v="0"/>
    <x v="0"/>
    <x v="1"/>
    <x v="0"/>
    <x v="1"/>
    <s v="Cefquinom"/>
    <n v="7.7307070428567604E-2"/>
    <x v="0"/>
    <n v="1.2426097681141982E-2"/>
  </r>
  <r>
    <x v="0"/>
    <x v="0"/>
    <x v="1"/>
    <x v="0"/>
    <x v="1"/>
    <s v="Cefquinom"/>
    <n v="7.7307070428567604E-2"/>
    <x v="1"/>
    <n v="1.4759214460174782E-2"/>
  </r>
  <r>
    <x v="0"/>
    <x v="0"/>
    <x v="1"/>
    <x v="0"/>
    <x v="1"/>
    <s v="Cefquinom"/>
    <n v="0.23192121128570281"/>
    <x v="2"/>
    <n v="3.9586297138155001E-2"/>
  </r>
  <r>
    <x v="0"/>
    <x v="0"/>
    <x v="1"/>
    <x v="0"/>
    <x v="2"/>
    <s v="Danofloxacin"/>
    <n v="3.4890700985503779E-3"/>
    <x v="0"/>
    <n v="5.6082225882559539E-4"/>
  </r>
  <r>
    <x v="0"/>
    <x v="0"/>
    <x v="1"/>
    <x v="0"/>
    <x v="2"/>
    <s v="Danofloxacin"/>
    <n v="3.4890700985503779E-3"/>
    <x v="1"/>
    <n v="6.6612191570072335E-4"/>
  </r>
  <r>
    <x v="0"/>
    <x v="0"/>
    <x v="1"/>
    <x v="0"/>
    <x v="2"/>
    <s v="Danofloxacin"/>
    <n v="1.0467210295651133E-2"/>
    <x v="2"/>
    <n v="1.7866330322876545E-3"/>
  </r>
  <r>
    <x v="0"/>
    <x v="0"/>
    <x v="1"/>
    <x v="0"/>
    <x v="2"/>
    <s v="Enrofloxacin"/>
    <n v="3.4941280963375308E-2"/>
    <x v="0"/>
    <n v="5.6163526563371442E-3"/>
  </r>
  <r>
    <x v="0"/>
    <x v="0"/>
    <x v="1"/>
    <x v="0"/>
    <x v="2"/>
    <s v="Enrofloxacin"/>
    <n v="3.4941280963375308E-2"/>
    <x v="1"/>
    <n v="6.6708757218810321E-3"/>
  </r>
  <r>
    <x v="0"/>
    <x v="0"/>
    <x v="1"/>
    <x v="0"/>
    <x v="2"/>
    <s v="Enrofloxacin"/>
    <n v="0.10482384289012592"/>
    <x v="2"/>
    <n v="1.7892230593345514E-2"/>
  </r>
  <r>
    <x v="0"/>
    <x v="0"/>
    <x v="1"/>
    <x v="0"/>
    <x v="2"/>
    <s v="Marbofloxacin"/>
    <n v="8.5522523334350634E-2"/>
    <x v="0"/>
    <n v="1.3746623989229287E-2"/>
  </r>
  <r>
    <x v="0"/>
    <x v="0"/>
    <x v="1"/>
    <x v="0"/>
    <x v="2"/>
    <s v="Marbofloxacin"/>
    <n v="8.5522523334350634E-2"/>
    <x v="1"/>
    <n v="1.6327682009801531E-2"/>
  </r>
  <r>
    <x v="0"/>
    <x v="0"/>
    <x v="1"/>
    <x v="0"/>
    <x v="2"/>
    <s v="Marbofloxacin"/>
    <n v="0.25656757000305186"/>
    <x v="2"/>
    <n v="4.379314856907749E-2"/>
  </r>
  <r>
    <x v="0"/>
    <x v="0"/>
    <x v="1"/>
    <x v="0"/>
    <x v="3"/>
    <s v="Colistin"/>
    <n v="1.3372081649785355E-4"/>
    <x v="0"/>
    <n v="2.1493867489646356E-5"/>
  </r>
  <r>
    <x v="0"/>
    <x v="0"/>
    <x v="1"/>
    <x v="0"/>
    <x v="3"/>
    <s v="Colistin"/>
    <n v="1.3372081649785355E-4"/>
    <x v="1"/>
    <n v="2.5529543385105184E-5"/>
  </r>
  <r>
    <x v="0"/>
    <x v="0"/>
    <x v="1"/>
    <x v="0"/>
    <x v="3"/>
    <s v="Colistin"/>
    <n v="4.0116244949356069E-4"/>
    <x v="2"/>
    <n v="6.8473840052340115E-5"/>
  </r>
  <r>
    <x v="0"/>
    <x v="0"/>
    <x v="1"/>
    <x v="1"/>
    <x v="4"/>
    <s v="Dihydrostreptomycin"/>
    <n v="7.1302278680632075E-2"/>
    <x v="0"/>
    <n v="1.1460906161128192E-2"/>
  </r>
  <r>
    <x v="0"/>
    <x v="0"/>
    <x v="1"/>
    <x v="1"/>
    <x v="4"/>
    <s v="Dihydrostreptomycin"/>
    <n v="7.1302278680632075E-2"/>
    <x v="1"/>
    <n v="1.3612799149063498E-2"/>
  </r>
  <r>
    <x v="0"/>
    <x v="0"/>
    <x v="1"/>
    <x v="1"/>
    <x v="4"/>
    <s v="Dihydrostreptomycin"/>
    <n v="7.1302278680632075E-2"/>
    <x v="2"/>
    <n v="1.2170483134472311E-2"/>
  </r>
  <r>
    <x v="0"/>
    <x v="0"/>
    <x v="1"/>
    <x v="1"/>
    <x v="4"/>
    <s v="Framycetin"/>
    <n v="0.69926503282526498"/>
    <x v="0"/>
    <n v="0.11239768309319821"/>
  </r>
  <r>
    <x v="0"/>
    <x v="0"/>
    <x v="1"/>
    <x v="1"/>
    <x v="4"/>
    <s v="Framycetin"/>
    <n v="0.69926503282526498"/>
    <x v="1"/>
    <n v="0.13350140584496176"/>
  </r>
  <r>
    <x v="0"/>
    <x v="0"/>
    <x v="1"/>
    <x v="1"/>
    <x v="4"/>
    <s v="Framycetin"/>
    <n v="0.69926503282526498"/>
    <x v="2"/>
    <n v="0.11935654015553648"/>
  </r>
  <r>
    <x v="0"/>
    <x v="0"/>
    <x v="1"/>
    <x v="1"/>
    <x v="4"/>
    <s v="Gentamicin"/>
    <n v="1.1209787595777511E-3"/>
    <x v="0"/>
    <n v="1.8018263384937585E-4"/>
  </r>
  <r>
    <x v="0"/>
    <x v="0"/>
    <x v="1"/>
    <x v="1"/>
    <x v="4"/>
    <s v="Gentamicin"/>
    <n v="1.1209787595777511E-3"/>
    <x v="1"/>
    <n v="2.1401361901556262E-4"/>
  </r>
  <r>
    <x v="0"/>
    <x v="0"/>
    <x v="1"/>
    <x v="1"/>
    <x v="4"/>
    <s v="Gentamicin"/>
    <n v="1.1209787595777511E-3"/>
    <x v="2"/>
    <n v="1.9133824808951775E-4"/>
  </r>
  <r>
    <x v="0"/>
    <x v="0"/>
    <x v="1"/>
    <x v="1"/>
    <x v="4"/>
    <s v="Kanamycin"/>
    <n v="0.23756151106810164"/>
    <x v="0"/>
    <n v="3.8184897260329656E-2"/>
  </r>
  <r>
    <x v="0"/>
    <x v="0"/>
    <x v="1"/>
    <x v="1"/>
    <x v="4"/>
    <s v="Kanamycin"/>
    <n v="0.23756151106810164"/>
    <x v="1"/>
    <n v="4.535447107101382E-2"/>
  </r>
  <r>
    <x v="0"/>
    <x v="0"/>
    <x v="1"/>
    <x v="1"/>
    <x v="4"/>
    <s v="Kanamycin"/>
    <n v="0.23756151106810164"/>
    <x v="2"/>
    <n v="4.0549031775045347E-2"/>
  </r>
  <r>
    <x v="0"/>
    <x v="0"/>
    <x v="1"/>
    <x v="1"/>
    <x v="4"/>
    <s v="Neomycin"/>
    <n v="5.0540462263816401E-2"/>
    <x v="0"/>
    <n v="8.1237164655016819E-3"/>
  </r>
  <r>
    <x v="0"/>
    <x v="0"/>
    <x v="1"/>
    <x v="1"/>
    <x v="4"/>
    <s v="Neomycin"/>
    <n v="5.0540462263816401E-2"/>
    <x v="1"/>
    <n v="9.6490206824909972E-3"/>
  </r>
  <r>
    <x v="0"/>
    <x v="0"/>
    <x v="1"/>
    <x v="1"/>
    <x v="4"/>
    <s v="Neomycin"/>
    <n v="5.0540462263816401E-2"/>
    <x v="2"/>
    <n v="8.6266786275554577E-3"/>
  </r>
  <r>
    <x v="0"/>
    <x v="0"/>
    <x v="1"/>
    <x v="1"/>
    <x v="4"/>
    <s v="Paromomycin"/>
    <n v="6.0945712086574915E-3"/>
    <x v="0"/>
    <n v="9.7962239085790104E-4"/>
  </r>
  <r>
    <x v="0"/>
    <x v="0"/>
    <x v="1"/>
    <x v="1"/>
    <x v="4"/>
    <s v="Paromomycin"/>
    <n v="6.0945712086574915E-3"/>
    <x v="1"/>
    <n v="1.1635557137622764E-3"/>
  </r>
  <r>
    <x v="0"/>
    <x v="0"/>
    <x v="1"/>
    <x v="1"/>
    <x v="4"/>
    <s v="Paromomycin"/>
    <n v="6.0945712086574915E-3"/>
    <x v="2"/>
    <n v="1.0402735716068283E-3"/>
  </r>
  <r>
    <x v="0"/>
    <x v="0"/>
    <x v="1"/>
    <x v="1"/>
    <x v="5"/>
    <s v="Cefalexin"/>
    <n v="0.57751681321446391"/>
    <x v="0"/>
    <n v="9.2828253531295063E-2"/>
  </r>
  <r>
    <x v="0"/>
    <x v="0"/>
    <x v="1"/>
    <x v="1"/>
    <x v="5"/>
    <s v="Cefalexin"/>
    <n v="0.57751681321446391"/>
    <x v="1"/>
    <n v="0.11025763171901516"/>
  </r>
  <r>
    <x v="0"/>
    <x v="0"/>
    <x v="1"/>
    <x v="1"/>
    <x v="5"/>
    <s v="Cefalexin"/>
    <n v="0.57751681321446391"/>
    <x v="2"/>
    <n v="9.8575512103655005E-2"/>
  </r>
  <r>
    <x v="0"/>
    <x v="0"/>
    <x v="1"/>
    <x v="1"/>
    <x v="5"/>
    <s v="Cefalonium"/>
    <n v="4.3468749107653318E-2"/>
    <x v="0"/>
    <n v="6.9870313219002889E-3"/>
  </r>
  <r>
    <x v="0"/>
    <x v="0"/>
    <x v="1"/>
    <x v="1"/>
    <x v="5"/>
    <s v="Cefalonium"/>
    <n v="4.3468749107653318E-2"/>
    <x v="1"/>
    <n v="8.2989122060730235E-3"/>
  </r>
  <r>
    <x v="0"/>
    <x v="0"/>
    <x v="1"/>
    <x v="1"/>
    <x v="5"/>
    <s v="Cefalonium"/>
    <n v="4.3468749107653318E-2"/>
    <x v="2"/>
    <n v="7.4196181059078227E-3"/>
  </r>
  <r>
    <x v="0"/>
    <x v="0"/>
    <x v="1"/>
    <x v="1"/>
    <x v="5"/>
    <s v="Cefapirin"/>
    <n v="0.22439743957731295"/>
    <x v="0"/>
    <n v="3.6068945416348919E-2"/>
  </r>
  <r>
    <x v="0"/>
    <x v="0"/>
    <x v="1"/>
    <x v="1"/>
    <x v="5"/>
    <s v="Cefapirin"/>
    <n v="0.22439743957731295"/>
    <x v="1"/>
    <n v="4.2841229355546802E-2"/>
  </r>
  <r>
    <x v="0"/>
    <x v="0"/>
    <x v="1"/>
    <x v="1"/>
    <x v="5"/>
    <s v="Cefapirin"/>
    <n v="0.22439743957731295"/>
    <x v="2"/>
    <n v="3.830207539406856E-2"/>
  </r>
  <r>
    <x v="0"/>
    <x v="0"/>
    <x v="1"/>
    <x v="1"/>
    <x v="6"/>
    <s v="Florfenicol"/>
    <n v="5.6880346365150809E-3"/>
    <x v="0"/>
    <n v="9.1427696865533552E-4"/>
  </r>
  <r>
    <x v="0"/>
    <x v="0"/>
    <x v="1"/>
    <x v="1"/>
    <x v="6"/>
    <s v="Florfenicol"/>
    <n v="5.6880346365150809E-3"/>
    <x v="1"/>
    <n v="1.0859410735891198E-3"/>
  </r>
  <r>
    <x v="0"/>
    <x v="0"/>
    <x v="1"/>
    <x v="1"/>
    <x v="6"/>
    <s v="Florfenicol"/>
    <n v="5.6880346365150809E-3"/>
    <x v="2"/>
    <n v="9.7088243030871212E-4"/>
  </r>
  <r>
    <x v="0"/>
    <x v="0"/>
    <x v="1"/>
    <x v="1"/>
    <x v="6"/>
    <s v="Thiamphenicol"/>
    <n v="5.718698748099695E-4"/>
    <x v="0"/>
    <n v="9.19205822429557E-5"/>
  </r>
  <r>
    <x v="0"/>
    <x v="0"/>
    <x v="1"/>
    <x v="1"/>
    <x v="6"/>
    <s v="Thiamphenicol"/>
    <n v="5.718698748099695E-4"/>
    <x v="1"/>
    <n v="1.0917953660438601E-4"/>
  </r>
  <r>
    <x v="0"/>
    <x v="0"/>
    <x v="1"/>
    <x v="1"/>
    <x v="6"/>
    <s v="Thiamphenicol"/>
    <n v="5.718698748099695E-4"/>
    <x v="2"/>
    <n v="9.7611644329931652E-5"/>
  </r>
  <r>
    <x v="0"/>
    <x v="0"/>
    <x v="1"/>
    <x v="1"/>
    <x v="7"/>
    <s v="Lincomycin"/>
    <n v="2.2804299148240337E-2"/>
    <x v="0"/>
    <n v="3.6654920073300695E-3"/>
  </r>
  <r>
    <x v="0"/>
    <x v="0"/>
    <x v="1"/>
    <x v="1"/>
    <x v="7"/>
    <s v="Lincomycin"/>
    <n v="2.2804299148240337E-2"/>
    <x v="1"/>
    <n v="4.353722626882584E-3"/>
  </r>
  <r>
    <x v="0"/>
    <x v="0"/>
    <x v="1"/>
    <x v="1"/>
    <x v="7"/>
    <s v="Lincomycin"/>
    <n v="2.2804299148240337E-2"/>
    <x v="2"/>
    <n v="3.8924329392085568E-3"/>
  </r>
  <r>
    <x v="0"/>
    <x v="0"/>
    <x v="1"/>
    <x v="1"/>
    <x v="7"/>
    <s v="Pirlimycin"/>
    <n v="2.3077114903884895E-5"/>
    <x v="0"/>
    <n v="3.7093435620429887E-6"/>
  </r>
  <r>
    <x v="0"/>
    <x v="0"/>
    <x v="1"/>
    <x v="1"/>
    <x v="7"/>
    <s v="Pirlimycin"/>
    <n v="2.3077114903884895E-5"/>
    <x v="1"/>
    <n v="4.4058077236706354E-6"/>
  </r>
  <r>
    <x v="0"/>
    <x v="0"/>
    <x v="1"/>
    <x v="1"/>
    <x v="7"/>
    <s v="Pirlimycin"/>
    <n v="2.3077114903884895E-5"/>
    <x v="2"/>
    <n v="3.9389994671558928E-6"/>
  </r>
  <r>
    <x v="0"/>
    <x v="0"/>
    <x v="1"/>
    <x v="1"/>
    <x v="8"/>
    <s v="Gamithromycin"/>
    <n v="2.84512375527348E-5"/>
    <x v="0"/>
    <n v="4.5731632956694373E-6"/>
  </r>
  <r>
    <x v="0"/>
    <x v="0"/>
    <x v="1"/>
    <x v="1"/>
    <x v="8"/>
    <s v="Gamithromycin"/>
    <n v="2.84512375527348E-5"/>
    <x v="1"/>
    <n v="5.4318177415117418E-6"/>
  </r>
  <r>
    <x v="0"/>
    <x v="0"/>
    <x v="1"/>
    <x v="1"/>
    <x v="8"/>
    <s v="Gamithromycin"/>
    <n v="2.84512375527348E-5"/>
    <x v="2"/>
    <n v="4.8563007129319222E-6"/>
  </r>
  <r>
    <x v="0"/>
    <x v="0"/>
    <x v="1"/>
    <x v="1"/>
    <x v="8"/>
    <s v="Tildipirosin"/>
    <n v="3.2244735893099442E-4"/>
    <x v="0"/>
    <n v="5.1829184017586963E-5"/>
  </r>
  <r>
    <x v="0"/>
    <x v="0"/>
    <x v="1"/>
    <x v="1"/>
    <x v="8"/>
    <s v="Tildipirosin"/>
    <n v="3.2244735893099442E-4"/>
    <x v="1"/>
    <n v="6.1560601070466417E-5"/>
  </r>
  <r>
    <x v="0"/>
    <x v="0"/>
    <x v="1"/>
    <x v="1"/>
    <x v="8"/>
    <s v="Tildipirosin"/>
    <n v="3.2244735893099442E-4"/>
    <x v="2"/>
    <n v="5.5038074746561795E-5"/>
  </r>
  <r>
    <x v="0"/>
    <x v="0"/>
    <x v="1"/>
    <x v="1"/>
    <x v="8"/>
    <s v="Tilmicosin"/>
    <n v="4.2676856329102201E-4"/>
    <x v="0"/>
    <n v="6.8597449435041572E-5"/>
  </r>
  <r>
    <x v="0"/>
    <x v="0"/>
    <x v="1"/>
    <x v="1"/>
    <x v="8"/>
    <s v="Tilmicosin"/>
    <n v="4.2676856329102201E-4"/>
    <x v="1"/>
    <n v="8.1477266122676134E-5"/>
  </r>
  <r>
    <x v="0"/>
    <x v="0"/>
    <x v="1"/>
    <x v="1"/>
    <x v="8"/>
    <s v="Tilmicosin"/>
    <n v="4.2676856329102201E-4"/>
    <x v="2"/>
    <n v="7.2844510693978841E-5"/>
  </r>
  <r>
    <x v="0"/>
    <x v="0"/>
    <x v="1"/>
    <x v="1"/>
    <x v="8"/>
    <s v="Tulathromycin"/>
    <n v="4.9078384778467529E-3"/>
    <x v="0"/>
    <n v="7.8887066850297802E-4"/>
  </r>
  <r>
    <x v="0"/>
    <x v="0"/>
    <x v="1"/>
    <x v="1"/>
    <x v="8"/>
    <s v="Tulathromycin"/>
    <n v="4.9078384778467529E-3"/>
    <x v="1"/>
    <n v="9.3698856041077544E-4"/>
  </r>
  <r>
    <x v="0"/>
    <x v="0"/>
    <x v="1"/>
    <x v="1"/>
    <x v="8"/>
    <s v="Tulathromycin"/>
    <n v="4.9078384778467529E-3"/>
    <x v="2"/>
    <n v="8.3771187298075668E-4"/>
  </r>
  <r>
    <x v="0"/>
    <x v="0"/>
    <x v="1"/>
    <x v="1"/>
    <x v="8"/>
    <s v="Tylosin"/>
    <n v="1.8433872935278574E-2"/>
    <x v="0"/>
    <n v="2.9630033121897359E-3"/>
  </r>
  <r>
    <x v="0"/>
    <x v="0"/>
    <x v="1"/>
    <x v="1"/>
    <x v="8"/>
    <s v="Tylosin"/>
    <n v="1.8433872935278574E-2"/>
    <x v="1"/>
    <n v="3.5193350682559189E-3"/>
  </r>
  <r>
    <x v="0"/>
    <x v="0"/>
    <x v="1"/>
    <x v="1"/>
    <x v="8"/>
    <s v="Tylosin"/>
    <n v="1.8433872935278574E-2"/>
    <x v="2"/>
    <n v="3.1464511908054029E-3"/>
  </r>
  <r>
    <x v="0"/>
    <x v="0"/>
    <x v="1"/>
    <x v="2"/>
    <x v="4"/>
    <s v="Spectinomycin"/>
    <n v="7.7829940949814534E-4"/>
    <x v="0"/>
    <n v="1.2510142259931285E-4"/>
  </r>
  <r>
    <x v="0"/>
    <x v="0"/>
    <x v="1"/>
    <x v="2"/>
    <x v="4"/>
    <s v="Spectinomycin"/>
    <n v="7.7829940949814534E-4"/>
    <x v="1"/>
    <n v="1.4859039199557677E-4"/>
  </r>
  <r>
    <x v="0"/>
    <x v="0"/>
    <x v="1"/>
    <x v="2"/>
    <x v="4"/>
    <s v="Spectinomycin"/>
    <n v="7.7829940949814534E-4"/>
    <x v="2"/>
    <n v="1.3284680394709327E-4"/>
  </r>
  <r>
    <x v="0"/>
    <x v="0"/>
    <x v="1"/>
    <x v="2"/>
    <x v="9"/>
    <s v="Trimethoprim"/>
    <n v="0.11357481131162375"/>
    <x v="0"/>
    <n v="1.8255661372908336E-2"/>
  </r>
  <r>
    <x v="0"/>
    <x v="0"/>
    <x v="1"/>
    <x v="2"/>
    <x v="9"/>
    <s v="Trimethoprim"/>
    <n v="5.6787405655811876E-2"/>
    <x v="1"/>
    <n v="1.0841666797935592E-2"/>
  </r>
  <r>
    <x v="0"/>
    <x v="0"/>
    <x v="1"/>
    <x v="2"/>
    <x v="9"/>
    <s v="Trimethoprim"/>
    <n v="5.6787405655811876E-2"/>
    <x v="2"/>
    <n v="9.6929603874248774E-3"/>
  </r>
  <r>
    <x v="0"/>
    <x v="0"/>
    <x v="1"/>
    <x v="2"/>
    <x v="10"/>
    <s v="Amoxicillin"/>
    <n v="0.46232786835901507"/>
    <x v="0"/>
    <n v="7.4313141360745752E-2"/>
  </r>
  <r>
    <x v="0"/>
    <x v="0"/>
    <x v="1"/>
    <x v="2"/>
    <x v="10"/>
    <s v="Amoxicillin"/>
    <n v="0.46232786835901507"/>
    <x v="1"/>
    <n v="8.826613299660889E-2"/>
  </r>
  <r>
    <x v="0"/>
    <x v="0"/>
    <x v="1"/>
    <x v="2"/>
    <x v="10"/>
    <s v="Amoxicillin"/>
    <n v="0.46232786835901507"/>
    <x v="2"/>
    <n v="7.8914077201691593E-2"/>
  </r>
  <r>
    <x v="0"/>
    <x v="0"/>
    <x v="1"/>
    <x v="2"/>
    <x v="10"/>
    <s v="Ampicillin"/>
    <n v="1.2071860093625377E-2"/>
    <x v="0"/>
    <n v="1.9403931863525427E-3"/>
  </r>
  <r>
    <x v="0"/>
    <x v="0"/>
    <x v="1"/>
    <x v="2"/>
    <x v="10"/>
    <s v="Ampicillin"/>
    <n v="1.2071860093625377E-2"/>
    <x v="1"/>
    <n v="2.3047202677234321E-3"/>
  </r>
  <r>
    <x v="0"/>
    <x v="0"/>
    <x v="1"/>
    <x v="2"/>
    <x v="10"/>
    <s v="Ampicillin"/>
    <n v="1.2071860093625377E-2"/>
    <x v="2"/>
    <n v="2.0605283924970152E-3"/>
  </r>
  <r>
    <x v="0"/>
    <x v="0"/>
    <x v="1"/>
    <x v="2"/>
    <x v="10"/>
    <s v="Benzylpenicillin"/>
    <n v="1.9635254892180354"/>
    <x v="0"/>
    <n v="0.31561097055126741"/>
  </r>
  <r>
    <x v="0"/>
    <x v="0"/>
    <x v="1"/>
    <x v="2"/>
    <x v="10"/>
    <s v="Benzylpenicillin"/>
    <n v="1.2491904681108101"/>
    <x v="1"/>
    <n v="0.23849138142531975"/>
  </r>
  <r>
    <x v="0"/>
    <x v="0"/>
    <x v="1"/>
    <x v="2"/>
    <x v="10"/>
    <s v="Benzylpenicillin"/>
    <n v="1.2491904681108101"/>
    <x v="2"/>
    <n v="0.21322251974558373"/>
  </r>
  <r>
    <x v="0"/>
    <x v="0"/>
    <x v="1"/>
    <x v="2"/>
    <x v="10"/>
    <s v="Cloxacillin"/>
    <n v="0.90743198975332784"/>
    <x v="0"/>
    <n v="0.14585779128814425"/>
  </r>
  <r>
    <x v="0"/>
    <x v="0"/>
    <x v="1"/>
    <x v="2"/>
    <x v="10"/>
    <s v="Cloxacillin"/>
    <n v="0.75187959030667584"/>
    <x v="1"/>
    <n v="0.14354640604080898"/>
  </r>
  <r>
    <x v="0"/>
    <x v="0"/>
    <x v="1"/>
    <x v="2"/>
    <x v="10"/>
    <s v="Cloxacillin"/>
    <n v="0.75187959030667584"/>
    <x v="2"/>
    <n v="0.1283372431050647"/>
  </r>
  <r>
    <x v="0"/>
    <x v="0"/>
    <x v="1"/>
    <x v="2"/>
    <x v="10"/>
    <s v="Nafcillin"/>
    <n v="7.1050643290721222E-2"/>
    <x v="0"/>
    <n v="1.1420459072424272E-2"/>
  </r>
  <r>
    <x v="0"/>
    <x v="0"/>
    <x v="1"/>
    <x v="2"/>
    <x v="10"/>
    <s v="Nafcillin"/>
    <n v="7.1050643290721222E-2"/>
    <x v="1"/>
    <n v="1.356475773881635E-2"/>
  </r>
  <r>
    <x v="0"/>
    <x v="0"/>
    <x v="1"/>
    <x v="2"/>
    <x v="10"/>
    <s v="Nafcillin"/>
    <n v="7.1050643290721222E-2"/>
    <x v="2"/>
    <n v="1.212753185261127E-2"/>
  </r>
  <r>
    <x v="0"/>
    <x v="0"/>
    <x v="1"/>
    <x v="2"/>
    <x v="10"/>
    <s v="Oxacillin"/>
    <n v="8.0106039954033314E-4"/>
    <x v="0"/>
    <n v="1.287599532358484E-4"/>
  </r>
  <r>
    <x v="0"/>
    <x v="0"/>
    <x v="1"/>
    <x v="2"/>
    <x v="10"/>
    <s v="Oxacillin"/>
    <n v="8.0106039954033314E-4"/>
    <x v="1"/>
    <n v="1.5293584618878615E-4"/>
  </r>
  <r>
    <x v="0"/>
    <x v="0"/>
    <x v="1"/>
    <x v="2"/>
    <x v="10"/>
    <s v="Oxacillin"/>
    <n v="8.0106039954033314E-4"/>
    <x v="2"/>
    <n v="1.367318445174388E-4"/>
  </r>
  <r>
    <x v="0"/>
    <x v="0"/>
    <x v="1"/>
    <x v="2"/>
    <x v="11"/>
    <s v="Sulfadiazin"/>
    <n v="3.8293152871949163E-2"/>
    <x v="0"/>
    <n v="6.1551221054925113E-3"/>
  </r>
  <r>
    <x v="0"/>
    <x v="0"/>
    <x v="1"/>
    <x v="2"/>
    <x v="11"/>
    <s v="Sulfadiazin"/>
    <n v="1.9146576435974581E-2"/>
    <x v="1"/>
    <n v="3.6554021026807882E-3"/>
  </r>
  <r>
    <x v="0"/>
    <x v="0"/>
    <x v="1"/>
    <x v="2"/>
    <x v="11"/>
    <s v="Sulfadiazin"/>
    <n v="1.9146576435974581E-2"/>
    <x v="2"/>
    <n v="3.2681015236643478E-3"/>
  </r>
  <r>
    <x v="0"/>
    <x v="0"/>
    <x v="1"/>
    <x v="2"/>
    <x v="11"/>
    <s v="Sulfadimethoxin"/>
    <n v="6.9926819407388203E-4"/>
    <x v="0"/>
    <n v="1.1239819122245331E-4"/>
  </r>
  <r>
    <x v="0"/>
    <x v="0"/>
    <x v="1"/>
    <x v="2"/>
    <x v="11"/>
    <s v="Sulfadimethoxin"/>
    <n v="3.4963409703694102E-4"/>
    <x v="1"/>
    <n v="6.6751004690133195E-5"/>
  </r>
  <r>
    <x v="0"/>
    <x v="0"/>
    <x v="1"/>
    <x v="2"/>
    <x v="11"/>
    <s v="Sulfadimethoxin"/>
    <n v="3.4963409703694102E-4"/>
    <x v="2"/>
    <n v="5.9678539872252297E-5"/>
  </r>
  <r>
    <x v="0"/>
    <x v="0"/>
    <x v="1"/>
    <x v="2"/>
    <x v="11"/>
    <s v="Sulfadimidin"/>
    <n v="2.5312749925806455E-2"/>
    <x v="0"/>
    <n v="4.0686925712315912E-3"/>
  </r>
  <r>
    <x v="0"/>
    <x v="0"/>
    <x v="1"/>
    <x v="2"/>
    <x v="11"/>
    <s v="Sulfadimidin"/>
    <n v="1.2763541291018528E-2"/>
    <x v="1"/>
    <n v="2.4367737923726286E-3"/>
  </r>
  <r>
    <x v="0"/>
    <x v="0"/>
    <x v="1"/>
    <x v="2"/>
    <x v="11"/>
    <s v="Sulfadimidin"/>
    <n v="1.2763541291018528E-2"/>
    <x v="2"/>
    <n v="2.1785904587180707E-3"/>
  </r>
  <r>
    <x v="0"/>
    <x v="0"/>
    <x v="1"/>
    <x v="2"/>
    <x v="11"/>
    <s v="Sulfadoxin"/>
    <n v="4.9483972976024852E-2"/>
    <x v="0"/>
    <n v="7.9538996684558241E-3"/>
  </r>
  <r>
    <x v="0"/>
    <x v="0"/>
    <x v="1"/>
    <x v="2"/>
    <x v="11"/>
    <s v="Sulfadoxin"/>
    <n v="2.4741986488012426E-2"/>
    <x v="1"/>
    <n v="4.723659591844764E-3"/>
  </r>
  <r>
    <x v="0"/>
    <x v="0"/>
    <x v="1"/>
    <x v="2"/>
    <x v="11"/>
    <s v="Sulfadoxin"/>
    <n v="2.4741986488012426E-2"/>
    <x v="2"/>
    <n v="4.2231739972076257E-3"/>
  </r>
  <r>
    <x v="0"/>
    <x v="0"/>
    <x v="1"/>
    <x v="2"/>
    <x v="12"/>
    <s v="Chlortetracyclin"/>
    <n v="6.85753856236333E-2"/>
    <x v="0"/>
    <n v="1.1022593865701032E-2"/>
  </r>
  <r>
    <x v="0"/>
    <x v="0"/>
    <x v="1"/>
    <x v="2"/>
    <x v="12"/>
    <s v="Chlortetracyclin"/>
    <n v="6.85753856236333E-2"/>
    <x v="1"/>
    <n v="1.309218959530483E-2"/>
  </r>
  <r>
    <x v="0"/>
    <x v="0"/>
    <x v="1"/>
    <x v="2"/>
    <x v="12"/>
    <s v="Chlortetracyclin"/>
    <n v="6.85753856236333E-2"/>
    <x v="2"/>
    <n v="1.1705033690586194E-2"/>
  </r>
  <r>
    <x v="0"/>
    <x v="0"/>
    <x v="1"/>
    <x v="2"/>
    <x v="12"/>
    <s v="Oxytetracyclin"/>
    <n v="0.16771720024961637"/>
    <x v="0"/>
    <n v="2.6958340311641769E-2"/>
  </r>
  <r>
    <x v="0"/>
    <x v="0"/>
    <x v="1"/>
    <x v="2"/>
    <x v="12"/>
    <s v="Oxytetracyclin"/>
    <n v="0.16771720024961637"/>
    <x v="1"/>
    <n v="3.2020022404437569E-2"/>
  </r>
  <r>
    <x v="0"/>
    <x v="0"/>
    <x v="1"/>
    <x v="2"/>
    <x v="12"/>
    <s v="Oxytetracyclin"/>
    <n v="0.16771720024961637"/>
    <x v="2"/>
    <n v="2.8627407072662391E-2"/>
  </r>
  <r>
    <x v="0"/>
    <x v="0"/>
    <x v="1"/>
    <x v="2"/>
    <x v="12"/>
    <s v="Tetracyclin"/>
    <n v="6.4859970124107824E-2"/>
    <x v="0"/>
    <n v="1.042538955221211E-2"/>
  </r>
  <r>
    <x v="0"/>
    <x v="0"/>
    <x v="1"/>
    <x v="2"/>
    <x v="12"/>
    <s v="Tetracyclin"/>
    <n v="6.4859970124107824E-2"/>
    <x v="1"/>
    <n v="1.2382854551793856E-2"/>
  </r>
  <r>
    <x v="0"/>
    <x v="0"/>
    <x v="1"/>
    <x v="2"/>
    <x v="12"/>
    <s v="Tetracyclin"/>
    <n v="6.4859970124107824E-2"/>
    <x v="2"/>
    <n v="1.1070854776374093E-2"/>
  </r>
  <r>
    <x v="0"/>
    <x v="1"/>
    <x v="2"/>
    <x v="0"/>
    <x v="0"/>
    <s v="Ceftiofur"/>
    <n v="1.1343975809815977E-2"/>
    <x v="0"/>
    <n v="1.4515384107853702E-3"/>
  </r>
  <r>
    <x v="0"/>
    <x v="1"/>
    <x v="2"/>
    <x v="0"/>
    <x v="0"/>
    <s v="Ceftiofur"/>
    <n v="1.1343975809815977E-2"/>
    <x v="1"/>
    <n v="1.5831368651064216E-3"/>
  </r>
  <r>
    <x v="0"/>
    <x v="1"/>
    <x v="2"/>
    <x v="0"/>
    <x v="0"/>
    <s v="Ceftiofur"/>
    <n v="3.4031927429447932E-2"/>
    <x v="2"/>
    <n v="4.28373326336365E-3"/>
  </r>
  <r>
    <x v="0"/>
    <x v="1"/>
    <x v="2"/>
    <x v="0"/>
    <x v="1"/>
    <s v="Cefquinom"/>
    <n v="1.9375956468295062E-2"/>
    <x v="0"/>
    <n v="2.479284646843034E-3"/>
  </r>
  <r>
    <x v="0"/>
    <x v="1"/>
    <x v="2"/>
    <x v="0"/>
    <x v="1"/>
    <s v="Cefquinom"/>
    <n v="1.9375956468295062E-2"/>
    <x v="1"/>
    <n v="2.7040599782584291E-3"/>
  </r>
  <r>
    <x v="0"/>
    <x v="1"/>
    <x v="2"/>
    <x v="0"/>
    <x v="1"/>
    <s v="Cefquinom"/>
    <n v="5.8127869404885187E-2"/>
    <x v="2"/>
    <n v="7.3167847520355456E-3"/>
  </r>
  <r>
    <x v="0"/>
    <x v="1"/>
    <x v="2"/>
    <x v="0"/>
    <x v="2"/>
    <s v="Danofloxacin"/>
    <n v="3.8904170533594711E-3"/>
    <x v="0"/>
    <n v="4.9780516827612278E-4"/>
  </r>
  <r>
    <x v="0"/>
    <x v="1"/>
    <x v="2"/>
    <x v="0"/>
    <x v="2"/>
    <s v="Danofloxacin"/>
    <n v="3.8904170533594711E-3"/>
    <x v="1"/>
    <n v="5.4293686455877477E-4"/>
  </r>
  <r>
    <x v="0"/>
    <x v="1"/>
    <x v="2"/>
    <x v="0"/>
    <x v="2"/>
    <s v="Danofloxacin"/>
    <n v="1.1671251160078413E-2"/>
    <x v="2"/>
    <n v="1.4691065301296257E-3"/>
  </r>
  <r>
    <x v="0"/>
    <x v="1"/>
    <x v="2"/>
    <x v="0"/>
    <x v="2"/>
    <s v="Enrofloxacin"/>
    <n v="0.15375584315243104"/>
    <x v="0"/>
    <n v="1.9674099800646955E-2"/>
  </r>
  <r>
    <x v="0"/>
    <x v="1"/>
    <x v="2"/>
    <x v="0"/>
    <x v="2"/>
    <s v="Enrofloxacin"/>
    <n v="0.15375584315243104"/>
    <x v="1"/>
    <n v="2.1457780552520681E-2"/>
  </r>
  <r>
    <x v="0"/>
    <x v="1"/>
    <x v="2"/>
    <x v="0"/>
    <x v="2"/>
    <s v="Enrofloxacin"/>
    <n v="0.4612675294572931"/>
    <x v="2"/>
    <n v="5.8061567724665093E-2"/>
  </r>
  <r>
    <x v="0"/>
    <x v="1"/>
    <x v="2"/>
    <x v="0"/>
    <x v="2"/>
    <s v="Marbofloxacin"/>
    <n v="0.13738815147443795"/>
    <x v="0"/>
    <n v="1.7579742975067262E-2"/>
  </r>
  <r>
    <x v="0"/>
    <x v="1"/>
    <x v="2"/>
    <x v="0"/>
    <x v="2"/>
    <s v="Marbofloxacin"/>
    <n v="0.13738815147443795"/>
    <x v="1"/>
    <n v="1.9173546477399994E-2"/>
  </r>
  <r>
    <x v="0"/>
    <x v="1"/>
    <x v="2"/>
    <x v="0"/>
    <x v="2"/>
    <s v="Marbofloxacin"/>
    <n v="0.41216445442331384"/>
    <x v="2"/>
    <n v="5.1880769522959759E-2"/>
  </r>
  <r>
    <x v="0"/>
    <x v="1"/>
    <x v="2"/>
    <x v="0"/>
    <x v="3"/>
    <s v="Colistin"/>
    <n v="6.3720589179393883E-2"/>
    <x v="0"/>
    <n v="8.1534802526403907E-3"/>
  </r>
  <r>
    <x v="0"/>
    <x v="1"/>
    <x v="2"/>
    <x v="0"/>
    <x v="3"/>
    <s v="Colistin"/>
    <n v="6.3720589179393883E-2"/>
    <x v="1"/>
    <n v="8.8926859054926227E-3"/>
  </r>
  <r>
    <x v="0"/>
    <x v="1"/>
    <x v="2"/>
    <x v="0"/>
    <x v="3"/>
    <s v="Colistin"/>
    <n v="0.19116176753818165"/>
    <x v="2"/>
    <n v="2.4062287508820723E-2"/>
  </r>
  <r>
    <x v="0"/>
    <x v="1"/>
    <x v="2"/>
    <x v="1"/>
    <x v="4"/>
    <s v="Gentamicin"/>
    <n v="2.3701955822363533E-4"/>
    <x v="0"/>
    <n v="3.0328255158238673E-5"/>
  </r>
  <r>
    <x v="0"/>
    <x v="1"/>
    <x v="2"/>
    <x v="1"/>
    <x v="4"/>
    <s v="Gentamicin"/>
    <n v="2.3701955822363533E-4"/>
    <x v="1"/>
    <n v="3.3077856182519666E-5"/>
  </r>
  <r>
    <x v="0"/>
    <x v="1"/>
    <x v="2"/>
    <x v="1"/>
    <x v="4"/>
    <s v="Gentamicin"/>
    <n v="2.3701955822363533E-4"/>
    <x v="2"/>
    <n v="2.9834588938144508E-5"/>
  </r>
  <r>
    <x v="0"/>
    <x v="1"/>
    <x v="2"/>
    <x v="1"/>
    <x v="4"/>
    <s v="Neomycin"/>
    <n v="2.6145925704179427E-2"/>
    <x v="0"/>
    <n v="3.3455479878859704E-3"/>
  </r>
  <r>
    <x v="0"/>
    <x v="1"/>
    <x v="2"/>
    <x v="1"/>
    <x v="4"/>
    <s v="Neomycin"/>
    <n v="2.6145925704179427E-2"/>
    <x v="1"/>
    <n v="3.6488599366372855E-3"/>
  </r>
  <r>
    <x v="0"/>
    <x v="1"/>
    <x v="2"/>
    <x v="1"/>
    <x v="4"/>
    <s v="Neomycin"/>
    <n v="2.6145925704179427E-2"/>
    <x v="2"/>
    <n v="3.2910910459779674E-3"/>
  </r>
  <r>
    <x v="0"/>
    <x v="1"/>
    <x v="2"/>
    <x v="1"/>
    <x v="5"/>
    <s v="Cefalexin"/>
    <n v="1.3208738956635041E-3"/>
    <x v="0"/>
    <n v="1.6901474646131021E-4"/>
  </r>
  <r>
    <x v="0"/>
    <x v="1"/>
    <x v="2"/>
    <x v="1"/>
    <x v="5"/>
    <s v="Cefalexin"/>
    <n v="1.3208738956635041E-3"/>
    <x v="1"/>
    <n v="1.8433785415622713E-4"/>
  </r>
  <r>
    <x v="0"/>
    <x v="1"/>
    <x v="2"/>
    <x v="1"/>
    <x v="5"/>
    <s v="Cefalexin"/>
    <n v="1.3208738956635041E-3"/>
    <x v="2"/>
    <n v="1.6626361981091789E-4"/>
  </r>
  <r>
    <x v="0"/>
    <x v="1"/>
    <x v="2"/>
    <x v="1"/>
    <x v="6"/>
    <s v="Florfenicol"/>
    <n v="0.13901903439493038"/>
    <x v="0"/>
    <n v="1.7788425472480572E-2"/>
  </r>
  <r>
    <x v="0"/>
    <x v="1"/>
    <x v="2"/>
    <x v="1"/>
    <x v="6"/>
    <s v="Florfenicol"/>
    <n v="0.13901903439493038"/>
    <x v="1"/>
    <n v="1.9401148414973757E-2"/>
  </r>
  <r>
    <x v="0"/>
    <x v="1"/>
    <x v="2"/>
    <x v="1"/>
    <x v="6"/>
    <s v="Florfenicol"/>
    <n v="0.13901903439493038"/>
    <x v="2"/>
    <n v="1.7498875522488123E-2"/>
  </r>
  <r>
    <x v="0"/>
    <x v="1"/>
    <x v="2"/>
    <x v="1"/>
    <x v="6"/>
    <s v="Thiamphenicol"/>
    <n v="1.8992957976860842E-4"/>
    <x v="0"/>
    <n v="2.4302774000972708E-5"/>
  </r>
  <r>
    <x v="0"/>
    <x v="1"/>
    <x v="2"/>
    <x v="1"/>
    <x v="6"/>
    <s v="Thiamphenicol"/>
    <n v="1.8992957976860842E-4"/>
    <x v="1"/>
    <n v="2.6506096676058804E-5"/>
  </r>
  <r>
    <x v="0"/>
    <x v="1"/>
    <x v="2"/>
    <x v="1"/>
    <x v="6"/>
    <s v="Thiamphenicol"/>
    <n v="1.8992957976860842E-4"/>
    <x v="2"/>
    <n v="2.3907187162354208E-5"/>
  </r>
  <r>
    <x v="0"/>
    <x v="1"/>
    <x v="2"/>
    <x v="1"/>
    <x v="7"/>
    <s v="Lincomycin"/>
    <n v="0.22897737473649099"/>
    <x v="0"/>
    <n v="2.9299203401263602E-2"/>
  </r>
  <r>
    <x v="0"/>
    <x v="1"/>
    <x v="2"/>
    <x v="1"/>
    <x v="7"/>
    <s v="Lincomycin"/>
    <n v="0.22897737473649099"/>
    <x v="1"/>
    <n v="3.195550918814126E-2"/>
  </r>
  <r>
    <x v="0"/>
    <x v="1"/>
    <x v="2"/>
    <x v="1"/>
    <x v="7"/>
    <s v="Lincomycin"/>
    <n v="0.22897737473649099"/>
    <x v="2"/>
    <n v="2.8822287504869124E-2"/>
  </r>
  <r>
    <x v="0"/>
    <x v="1"/>
    <x v="2"/>
    <x v="1"/>
    <x v="8"/>
    <s v="Tildipirosin"/>
    <n v="1.5971351025996618E-3"/>
    <x v="0"/>
    <n v="2.0436423591727051E-4"/>
  </r>
  <r>
    <x v="0"/>
    <x v="1"/>
    <x v="2"/>
    <x v="1"/>
    <x v="8"/>
    <s v="Tildipirosin"/>
    <n v="1.5971351025996618E-3"/>
    <x v="1"/>
    <n v="2.2289217659413087E-4"/>
  </r>
  <r>
    <x v="0"/>
    <x v="1"/>
    <x v="2"/>
    <x v="1"/>
    <x v="8"/>
    <s v="Tildipirosin"/>
    <n v="1.5971351025996618E-3"/>
    <x v="2"/>
    <n v="2.0103771022888766E-4"/>
  </r>
  <r>
    <x v="0"/>
    <x v="1"/>
    <x v="2"/>
    <x v="1"/>
    <x v="8"/>
    <s v="Tulathromycin"/>
    <n v="0.79385855345432821"/>
    <x v="0"/>
    <n v="0.10157956984290865"/>
  </r>
  <r>
    <x v="0"/>
    <x v="1"/>
    <x v="2"/>
    <x v="1"/>
    <x v="8"/>
    <s v="Tulathromycin"/>
    <n v="0.79385855345432821"/>
    <x v="1"/>
    <n v="0.11078891234641934"/>
  </r>
  <r>
    <x v="0"/>
    <x v="1"/>
    <x v="2"/>
    <x v="1"/>
    <x v="8"/>
    <s v="Tulathromycin"/>
    <n v="0.79385855345432821"/>
    <x v="2"/>
    <n v="9.9926114936864804E-2"/>
  </r>
  <r>
    <x v="0"/>
    <x v="1"/>
    <x v="2"/>
    <x v="1"/>
    <x v="8"/>
    <s v="Tylosin"/>
    <n v="0.14999570837279713"/>
    <x v="0"/>
    <n v="1.9192965130239267E-2"/>
  </r>
  <r>
    <x v="0"/>
    <x v="1"/>
    <x v="2"/>
    <x v="1"/>
    <x v="8"/>
    <s v="Tylosin"/>
    <n v="0.14999570837279713"/>
    <x v="1"/>
    <n v="2.0933025555929779E-2"/>
  </r>
  <r>
    <x v="0"/>
    <x v="1"/>
    <x v="2"/>
    <x v="1"/>
    <x v="8"/>
    <s v="Tylosin"/>
    <n v="0.14999570837279713"/>
    <x v="2"/>
    <n v="1.8880552876424841E-2"/>
  </r>
  <r>
    <x v="0"/>
    <x v="1"/>
    <x v="2"/>
    <x v="1"/>
    <x v="13"/>
    <s v="Tiamulin"/>
    <n v="5.1943385567791656E-2"/>
    <x v="0"/>
    <n v="6.6465074152081728E-3"/>
  </r>
  <r>
    <x v="0"/>
    <x v="1"/>
    <x v="2"/>
    <x v="1"/>
    <x v="13"/>
    <s v="Tiamulin"/>
    <n v="5.1943385567791656E-2"/>
    <x v="1"/>
    <n v="7.2490888529267604E-3"/>
  </r>
  <r>
    <x v="0"/>
    <x v="1"/>
    <x v="2"/>
    <x v="1"/>
    <x v="13"/>
    <s v="Tiamulin"/>
    <n v="5.1943385567791656E-2"/>
    <x v="2"/>
    <n v="6.5383193188150862E-3"/>
  </r>
  <r>
    <x v="0"/>
    <x v="1"/>
    <x v="2"/>
    <x v="2"/>
    <x v="4"/>
    <s v="Spectinomycin"/>
    <n v="4.4839862317850851E-2"/>
    <x v="0"/>
    <n v="5.7375635826346031E-3"/>
  </r>
  <r>
    <x v="0"/>
    <x v="1"/>
    <x v="2"/>
    <x v="2"/>
    <x v="4"/>
    <s v="Spectinomycin"/>
    <n v="4.4839862317850851E-2"/>
    <x v="1"/>
    <n v="6.25773893137714E-3"/>
  </r>
  <r>
    <x v="0"/>
    <x v="1"/>
    <x v="2"/>
    <x v="2"/>
    <x v="4"/>
    <s v="Spectinomycin"/>
    <n v="4.4839862317850851E-2"/>
    <x v="2"/>
    <n v="5.6441707609371202E-3"/>
  </r>
  <r>
    <x v="0"/>
    <x v="1"/>
    <x v="2"/>
    <x v="2"/>
    <x v="9"/>
    <s v="Trimethoprim"/>
    <n v="0.6496345067741689"/>
    <x v="0"/>
    <n v="8.3125127853178299E-2"/>
  </r>
  <r>
    <x v="0"/>
    <x v="1"/>
    <x v="2"/>
    <x v="2"/>
    <x v="9"/>
    <s v="Trimethoprim"/>
    <n v="0.32481725338708445"/>
    <x v="1"/>
    <n v="4.5330682723665729E-2"/>
  </r>
  <r>
    <x v="0"/>
    <x v="1"/>
    <x v="2"/>
    <x v="2"/>
    <x v="9"/>
    <s v="Trimethoprim"/>
    <n v="0.32481725338708445"/>
    <x v="2"/>
    <n v="4.0886031969046333E-2"/>
  </r>
  <r>
    <x v="0"/>
    <x v="1"/>
    <x v="2"/>
    <x v="2"/>
    <x v="10"/>
    <s v="Amoxicillin"/>
    <n v="1.3634793385036639"/>
    <x v="0"/>
    <n v="0.17446640096303254"/>
  </r>
  <r>
    <x v="0"/>
    <x v="1"/>
    <x v="2"/>
    <x v="2"/>
    <x v="10"/>
    <s v="Amoxicillin"/>
    <n v="1.3634793385036639"/>
    <x v="1"/>
    <n v="0.19028376309902273"/>
  </r>
  <r>
    <x v="0"/>
    <x v="1"/>
    <x v="2"/>
    <x v="2"/>
    <x v="10"/>
    <s v="Amoxicillin"/>
    <n v="1.3634793385036639"/>
    <x v="2"/>
    <n v="0.17162653535759376"/>
  </r>
  <r>
    <x v="0"/>
    <x v="1"/>
    <x v="2"/>
    <x v="2"/>
    <x v="10"/>
    <s v="Ampicillin"/>
    <n v="5.474209995396875E-3"/>
    <x v="0"/>
    <n v="7.0046218453216798E-4"/>
  </r>
  <r>
    <x v="0"/>
    <x v="1"/>
    <x v="2"/>
    <x v="2"/>
    <x v="10"/>
    <s v="Ampicillin"/>
    <n v="5.474209995396875E-3"/>
    <x v="1"/>
    <n v="7.6396704262607503E-4"/>
  </r>
  <r>
    <x v="0"/>
    <x v="1"/>
    <x v="2"/>
    <x v="2"/>
    <x v="10"/>
    <s v="Ampicillin"/>
    <n v="5.474209995396875E-3"/>
    <x v="2"/>
    <n v="6.8906045643562228E-4"/>
  </r>
  <r>
    <x v="0"/>
    <x v="1"/>
    <x v="2"/>
    <x v="2"/>
    <x v="10"/>
    <s v="Benzylpenicillin"/>
    <n v="0.34623926941925043"/>
    <x v="0"/>
    <n v="4.430365572971539E-2"/>
  </r>
  <r>
    <x v="0"/>
    <x v="1"/>
    <x v="2"/>
    <x v="2"/>
    <x v="10"/>
    <s v="Benzylpenicillin"/>
    <n v="0.34623926941925043"/>
    <x v="1"/>
    <n v="4.832028565247988E-2"/>
  </r>
  <r>
    <x v="0"/>
    <x v="1"/>
    <x v="2"/>
    <x v="2"/>
    <x v="10"/>
    <s v="Benzylpenicillin"/>
    <n v="0.34623926941925043"/>
    <x v="2"/>
    <n v="4.3582505826882931E-2"/>
  </r>
  <r>
    <x v="0"/>
    <x v="1"/>
    <x v="2"/>
    <x v="2"/>
    <x v="11"/>
    <s v="Sulfadiazin"/>
    <n v="0.15620295236614393"/>
    <x v="0"/>
    <n v="1.9987223971452875E-2"/>
  </r>
  <r>
    <x v="0"/>
    <x v="1"/>
    <x v="2"/>
    <x v="2"/>
    <x v="11"/>
    <s v="Sulfadiazin"/>
    <n v="7.8101476183071963E-2"/>
    <x v="1"/>
    <n v="1.0899646494103216E-2"/>
  </r>
  <r>
    <x v="0"/>
    <x v="1"/>
    <x v="2"/>
    <x v="2"/>
    <x v="11"/>
    <s v="Sulfadiazin"/>
    <n v="7.8101476183071963E-2"/>
    <x v="2"/>
    <n v="9.8309416102517998E-3"/>
  </r>
  <r>
    <x v="0"/>
    <x v="1"/>
    <x v="2"/>
    <x v="2"/>
    <x v="11"/>
    <s v="Sulfadimethoxin"/>
    <n v="9.092917873070841E-2"/>
    <x v="0"/>
    <n v="1.1635003265308662E-2"/>
  </r>
  <r>
    <x v="0"/>
    <x v="1"/>
    <x v="2"/>
    <x v="2"/>
    <x v="11"/>
    <s v="Sulfadimethoxin"/>
    <n v="4.5464589365354205E-2"/>
    <x v="1"/>
    <n v="6.3449242741628539E-3"/>
  </r>
  <r>
    <x v="0"/>
    <x v="1"/>
    <x v="2"/>
    <x v="2"/>
    <x v="11"/>
    <s v="Sulfadimethoxin"/>
    <n v="4.5464589365354205E-2"/>
    <x v="2"/>
    <n v="5.7228076244959375E-3"/>
  </r>
  <r>
    <x v="0"/>
    <x v="1"/>
    <x v="2"/>
    <x v="2"/>
    <x v="11"/>
    <s v="Sulfadimidin"/>
    <n v="0.30960719034611078"/>
    <x v="0"/>
    <n v="3.9616333512792243E-2"/>
  </r>
  <r>
    <x v="0"/>
    <x v="1"/>
    <x v="2"/>
    <x v="2"/>
    <x v="11"/>
    <s v="Sulfadimidin"/>
    <n v="0.15480359517305539"/>
    <x v="1"/>
    <n v="2.1604002201539435E-2"/>
  </r>
  <r>
    <x v="0"/>
    <x v="1"/>
    <x v="2"/>
    <x v="2"/>
    <x v="11"/>
    <s v="Sulfadimidin"/>
    <n v="0.15480359517305539"/>
    <x v="2"/>
    <n v="1.9485740597733031E-2"/>
  </r>
  <r>
    <x v="0"/>
    <x v="1"/>
    <x v="2"/>
    <x v="2"/>
    <x v="11"/>
    <s v="Sulfadoxin"/>
    <n v="9.289518533120579E-2"/>
    <x v="0"/>
    <n v="1.1886567103624516E-2"/>
  </r>
  <r>
    <x v="0"/>
    <x v="1"/>
    <x v="2"/>
    <x v="2"/>
    <x v="11"/>
    <s v="Sulfadoxin"/>
    <n v="4.6447592665602895E-2"/>
    <x v="1"/>
    <n v="6.4821097538602249E-3"/>
  </r>
  <r>
    <x v="0"/>
    <x v="1"/>
    <x v="2"/>
    <x v="2"/>
    <x v="11"/>
    <s v="Sulfadoxin"/>
    <n v="4.6447592665602895E-2"/>
    <x v="2"/>
    <n v="5.8465421365655607E-3"/>
  </r>
  <r>
    <x v="0"/>
    <x v="1"/>
    <x v="2"/>
    <x v="2"/>
    <x v="12"/>
    <s v="Chlortetracyclin"/>
    <n v="0.46009891315863416"/>
    <x v="0"/>
    <n v="5.8872767044554707E-2"/>
  </r>
  <r>
    <x v="0"/>
    <x v="1"/>
    <x v="2"/>
    <x v="2"/>
    <x v="12"/>
    <s v="Chlortetracyclin"/>
    <n v="0.46009891315863416"/>
    <x v="1"/>
    <n v="6.4210252492476708E-2"/>
  </r>
  <r>
    <x v="0"/>
    <x v="1"/>
    <x v="2"/>
    <x v="2"/>
    <x v="12"/>
    <s v="Chlortetracyclin"/>
    <n v="0.46009891315863416"/>
    <x v="2"/>
    <n v="5.791446937059589E-2"/>
  </r>
  <r>
    <x v="0"/>
    <x v="1"/>
    <x v="2"/>
    <x v="2"/>
    <x v="12"/>
    <s v="Doxycyclin"/>
    <n v="2.2705586816563361"/>
    <x v="0"/>
    <n v="0.2905333364264136"/>
  </r>
  <r>
    <x v="0"/>
    <x v="1"/>
    <x v="2"/>
    <x v="2"/>
    <x v="12"/>
    <s v="Doxycyclin"/>
    <n v="2.2705586816563361"/>
    <x v="1"/>
    <n v="0.31687348541480126"/>
  </r>
  <r>
    <x v="0"/>
    <x v="1"/>
    <x v="2"/>
    <x v="2"/>
    <x v="12"/>
    <s v="Doxycyclin"/>
    <n v="2.2705586816563361"/>
    <x v="2"/>
    <n v="0.28580419875407997"/>
  </r>
  <r>
    <x v="0"/>
    <x v="1"/>
    <x v="2"/>
    <x v="2"/>
    <x v="12"/>
    <s v="Oxytetracyclin"/>
    <n v="0.22114552648644575"/>
    <x v="0"/>
    <n v="2.8297065460124317E-2"/>
  </r>
  <r>
    <x v="0"/>
    <x v="1"/>
    <x v="2"/>
    <x v="2"/>
    <x v="12"/>
    <s v="Oxytetracyclin"/>
    <n v="0.22114552648644575"/>
    <x v="1"/>
    <n v="3.0862516052891711E-2"/>
  </r>
  <r>
    <x v="0"/>
    <x v="1"/>
    <x v="2"/>
    <x v="2"/>
    <x v="12"/>
    <s v="Oxytetracyclin"/>
    <n v="0.22114552648644575"/>
    <x v="2"/>
    <n v="2.7836461799525598E-2"/>
  </r>
  <r>
    <x v="0"/>
    <x v="1"/>
    <x v="2"/>
    <x v="2"/>
    <x v="12"/>
    <s v="Tetracyclin"/>
    <n v="2.1275252265981148E-2"/>
    <x v="0"/>
    <n v="2.7223123868527614E-3"/>
  </r>
  <r>
    <x v="0"/>
    <x v="1"/>
    <x v="2"/>
    <x v="2"/>
    <x v="12"/>
    <s v="Tetracyclin"/>
    <n v="2.1275252265981148E-2"/>
    <x v="1"/>
    <n v="2.9691209450190175E-3"/>
  </r>
  <r>
    <x v="0"/>
    <x v="1"/>
    <x v="2"/>
    <x v="2"/>
    <x v="12"/>
    <s v="Tetracyclin"/>
    <n v="2.1275252265981148E-2"/>
    <x v="2"/>
    <n v="2.6780001223020576E-3"/>
  </r>
  <r>
    <x v="0"/>
    <x v="1"/>
    <x v="3"/>
    <x v="0"/>
    <x v="0"/>
    <s v="Ceftiofur"/>
    <n v="2.5191048255484145"/>
    <x v="0"/>
    <n v="4.6808060813837114E-2"/>
  </r>
  <r>
    <x v="0"/>
    <x v="1"/>
    <x v="3"/>
    <x v="0"/>
    <x v="0"/>
    <s v="Ceftiofur"/>
    <n v="2.5191048255484145"/>
    <x v="1"/>
    <n v="4.7216104161896401E-2"/>
  </r>
  <r>
    <x v="0"/>
    <x v="1"/>
    <x v="3"/>
    <x v="0"/>
    <x v="0"/>
    <s v="Ceftiofur"/>
    <n v="7.557314476645244"/>
    <x v="2"/>
    <n v="0.11681944724581748"/>
  </r>
  <r>
    <x v="0"/>
    <x v="1"/>
    <x v="3"/>
    <x v="0"/>
    <x v="1"/>
    <s v="Cefquinom"/>
    <n v="0.14039608176327367"/>
    <x v="0"/>
    <n v="2.6087315885193843E-3"/>
  </r>
  <r>
    <x v="0"/>
    <x v="1"/>
    <x v="3"/>
    <x v="0"/>
    <x v="1"/>
    <s v="Cefquinom"/>
    <n v="0.14039608176327367"/>
    <x v="1"/>
    <n v="2.6314728760895114E-3"/>
  </r>
  <r>
    <x v="0"/>
    <x v="1"/>
    <x v="3"/>
    <x v="0"/>
    <x v="1"/>
    <s v="Cefquinom"/>
    <n v="0.42118824528982102"/>
    <x v="2"/>
    <n v="6.5106431859157324E-3"/>
  </r>
  <r>
    <x v="0"/>
    <x v="1"/>
    <x v="3"/>
    <x v="0"/>
    <x v="2"/>
    <s v="Danofloxacin"/>
    <n v="6.0756652137705432E-2"/>
    <x v="0"/>
    <n v="1.1289331985173501E-3"/>
  </r>
  <r>
    <x v="0"/>
    <x v="1"/>
    <x v="3"/>
    <x v="0"/>
    <x v="2"/>
    <s v="Danofloxacin"/>
    <n v="6.0756652137705432E-2"/>
    <x v="1"/>
    <n v="1.1387745308444974E-3"/>
  </r>
  <r>
    <x v="0"/>
    <x v="1"/>
    <x v="3"/>
    <x v="0"/>
    <x v="2"/>
    <s v="Danofloxacin"/>
    <n v="0.1822699564131163"/>
    <x v="2"/>
    <n v="2.8174923279296288E-3"/>
  </r>
  <r>
    <x v="0"/>
    <x v="1"/>
    <x v="3"/>
    <x v="0"/>
    <x v="2"/>
    <s v="Enrofloxacin"/>
    <n v="1.1732321221116129"/>
    <x v="0"/>
    <n v="2.180009341556164E-2"/>
  </r>
  <r>
    <x v="0"/>
    <x v="1"/>
    <x v="3"/>
    <x v="0"/>
    <x v="2"/>
    <s v="Enrofloxacin"/>
    <n v="1.1732321221116129"/>
    <x v="1"/>
    <n v="2.1990132971796823E-2"/>
  </r>
  <r>
    <x v="0"/>
    <x v="1"/>
    <x v="3"/>
    <x v="0"/>
    <x v="2"/>
    <s v="Enrofloxacin"/>
    <n v="3.5196963663348391"/>
    <x v="2"/>
    <n v="5.4406758546174674E-2"/>
  </r>
  <r>
    <x v="0"/>
    <x v="1"/>
    <x v="3"/>
    <x v="0"/>
    <x v="2"/>
    <s v="Marbofloxacin"/>
    <n v="1.171775979223217"/>
    <x v="0"/>
    <n v="2.1773036492728416E-2"/>
  </r>
  <r>
    <x v="0"/>
    <x v="1"/>
    <x v="3"/>
    <x v="0"/>
    <x v="2"/>
    <s v="Marbofloxacin"/>
    <n v="1.171775979223217"/>
    <x v="1"/>
    <n v="2.1962840183662E-2"/>
  </r>
  <r>
    <x v="0"/>
    <x v="1"/>
    <x v="3"/>
    <x v="0"/>
    <x v="2"/>
    <s v="Marbofloxacin"/>
    <n v="3.5153279376696509"/>
    <x v="2"/>
    <n v="5.4339232254450656E-2"/>
  </r>
  <r>
    <x v="0"/>
    <x v="1"/>
    <x v="3"/>
    <x v="0"/>
    <x v="3"/>
    <s v="Colistin"/>
    <n v="0.60453536679304631"/>
    <x v="0"/>
    <n v="1.1233009411112495E-2"/>
  </r>
  <r>
    <x v="0"/>
    <x v="1"/>
    <x v="3"/>
    <x v="0"/>
    <x v="3"/>
    <s v="Colistin"/>
    <n v="0.60453536679304631"/>
    <x v="1"/>
    <n v="1.133093174947044E-2"/>
  </r>
  <r>
    <x v="0"/>
    <x v="1"/>
    <x v="3"/>
    <x v="0"/>
    <x v="3"/>
    <s v="Colistin"/>
    <n v="1.8136061003791391"/>
    <x v="2"/>
    <n v="2.8034358345503444E-2"/>
  </r>
  <r>
    <x v="0"/>
    <x v="1"/>
    <x v="3"/>
    <x v="1"/>
    <x v="4"/>
    <s v="Apramycin"/>
    <n v="0.26178317140630353"/>
    <x v="0"/>
    <n v="4.8642527627081869E-3"/>
  </r>
  <r>
    <x v="0"/>
    <x v="1"/>
    <x v="3"/>
    <x v="1"/>
    <x v="4"/>
    <s v="Apramycin"/>
    <n v="0.26178317140630353"/>
    <x v="1"/>
    <n v="4.9066562707491641E-3"/>
  </r>
  <r>
    <x v="0"/>
    <x v="1"/>
    <x v="3"/>
    <x v="1"/>
    <x v="4"/>
    <s v="Apramycin"/>
    <n v="0.26178317140630353"/>
    <x v="2"/>
    <n v="4.0465916135220556E-3"/>
  </r>
  <r>
    <x v="0"/>
    <x v="1"/>
    <x v="3"/>
    <x v="1"/>
    <x v="4"/>
    <s v="Dihydrostreptomycin"/>
    <n v="1.3957698886725804"/>
    <x v="0"/>
    <n v="2.5935118367646972E-2"/>
  </r>
  <r>
    <x v="0"/>
    <x v="1"/>
    <x v="3"/>
    <x v="1"/>
    <x v="4"/>
    <s v="Dihydrostreptomycin"/>
    <n v="1.3957698886725804"/>
    <x v="1"/>
    <n v="2.616120448074483E-2"/>
  </r>
  <r>
    <x v="0"/>
    <x v="1"/>
    <x v="3"/>
    <x v="1"/>
    <x v="4"/>
    <s v="Dihydrostreptomycin"/>
    <n v="1.3957698886725804"/>
    <x v="2"/>
    <n v="2.1575530220553651E-2"/>
  </r>
  <r>
    <x v="0"/>
    <x v="1"/>
    <x v="3"/>
    <x v="1"/>
    <x v="4"/>
    <s v="Gentamicin"/>
    <n v="5.9386655744426663E-2"/>
    <x v="0"/>
    <n v="1.103476983340846E-3"/>
  </r>
  <r>
    <x v="0"/>
    <x v="1"/>
    <x v="3"/>
    <x v="1"/>
    <x v="4"/>
    <s v="Gentamicin"/>
    <n v="5.9386655744426663E-2"/>
    <x v="1"/>
    <n v="1.1130964043328743E-3"/>
  </r>
  <r>
    <x v="0"/>
    <x v="1"/>
    <x v="3"/>
    <x v="1"/>
    <x v="4"/>
    <s v="Gentamicin"/>
    <n v="5.9386655744426663E-2"/>
    <x v="2"/>
    <n v="9.1798698059753056E-4"/>
  </r>
  <r>
    <x v="0"/>
    <x v="1"/>
    <x v="3"/>
    <x v="1"/>
    <x v="4"/>
    <s v="Neomycin"/>
    <n v="0.47652968867632123"/>
    <x v="0"/>
    <n v="8.8545067362586511E-3"/>
  </r>
  <r>
    <x v="0"/>
    <x v="1"/>
    <x v="3"/>
    <x v="1"/>
    <x v="4"/>
    <s v="Neomycin"/>
    <n v="0.47652968867632123"/>
    <x v="1"/>
    <n v="8.9316947784731336E-3"/>
  </r>
  <r>
    <x v="0"/>
    <x v="1"/>
    <x v="3"/>
    <x v="1"/>
    <x v="4"/>
    <s v="Neomycin"/>
    <n v="0.47652968867632123"/>
    <x v="2"/>
    <n v="7.3661000874613337E-3"/>
  </r>
  <r>
    <x v="0"/>
    <x v="1"/>
    <x v="3"/>
    <x v="1"/>
    <x v="4"/>
    <s v="Paromomycin"/>
    <n v="0.94554359650538145"/>
    <x v="0"/>
    <n v="1.7569361035908011E-2"/>
  </r>
  <r>
    <x v="0"/>
    <x v="1"/>
    <x v="3"/>
    <x v="1"/>
    <x v="4"/>
    <s v="Paromomycin"/>
    <n v="0.94554359650538145"/>
    <x v="1"/>
    <n v="1.7722519717889448E-2"/>
  </r>
  <r>
    <x v="0"/>
    <x v="1"/>
    <x v="3"/>
    <x v="1"/>
    <x v="4"/>
    <s v="Paromomycin"/>
    <n v="0.94554359650538145"/>
    <x v="2"/>
    <n v="1.461602274616659E-2"/>
  </r>
  <r>
    <x v="0"/>
    <x v="1"/>
    <x v="3"/>
    <x v="1"/>
    <x v="6"/>
    <s v="Florfenicol"/>
    <n v="0.28498329068434292"/>
    <x v="0"/>
    <n v="5.2953394658263589E-3"/>
  </r>
  <r>
    <x v="0"/>
    <x v="1"/>
    <x v="3"/>
    <x v="1"/>
    <x v="6"/>
    <s v="Florfenicol"/>
    <n v="0.28498329068434292"/>
    <x v="1"/>
    <n v="5.3415009176613279E-3"/>
  </r>
  <r>
    <x v="0"/>
    <x v="1"/>
    <x v="3"/>
    <x v="1"/>
    <x v="6"/>
    <s v="Florfenicol"/>
    <n v="0.28498329068434292"/>
    <x v="2"/>
    <n v="4.4052143912922739E-3"/>
  </r>
  <r>
    <x v="0"/>
    <x v="1"/>
    <x v="3"/>
    <x v="1"/>
    <x v="7"/>
    <s v="Lincomycin"/>
    <n v="0.22394549378350301"/>
    <x v="0"/>
    <n v="4.1611822523983048E-3"/>
  </r>
  <r>
    <x v="0"/>
    <x v="1"/>
    <x v="3"/>
    <x v="1"/>
    <x v="7"/>
    <s v="Lincomycin"/>
    <n v="0.22394549378350301"/>
    <x v="1"/>
    <n v="4.197456832217077E-3"/>
  </r>
  <r>
    <x v="0"/>
    <x v="1"/>
    <x v="3"/>
    <x v="1"/>
    <x v="7"/>
    <s v="Lincomycin"/>
    <n v="0.22394549378350301"/>
    <x v="2"/>
    <n v="3.4617044027779628E-3"/>
  </r>
  <r>
    <x v="0"/>
    <x v="1"/>
    <x v="3"/>
    <x v="1"/>
    <x v="8"/>
    <s v="Gamithromycin"/>
    <n v="8.8368607229635257E-2"/>
    <x v="0"/>
    <n v="1.6419972282568107E-3"/>
  </r>
  <r>
    <x v="0"/>
    <x v="1"/>
    <x v="3"/>
    <x v="1"/>
    <x v="8"/>
    <s v="Gamithromycin"/>
    <n v="8.8368607229635257E-2"/>
    <x v="1"/>
    <n v="1.6563111313511237E-3"/>
  </r>
  <r>
    <x v="0"/>
    <x v="1"/>
    <x v="3"/>
    <x v="1"/>
    <x v="8"/>
    <s v="Gamithromycin"/>
    <n v="8.8368607229635257E-2"/>
    <x v="2"/>
    <n v="1.3659841577786617E-3"/>
  </r>
  <r>
    <x v="0"/>
    <x v="1"/>
    <x v="3"/>
    <x v="1"/>
    <x v="8"/>
    <s v="Tildipirosin"/>
    <n v="8.2438522914589932E-2"/>
    <x v="0"/>
    <n v="1.5318089802590744E-3"/>
  </r>
  <r>
    <x v="0"/>
    <x v="1"/>
    <x v="3"/>
    <x v="1"/>
    <x v="8"/>
    <s v="Tildipirosin"/>
    <n v="8.2438522914589932E-2"/>
    <x v="1"/>
    <n v="1.5451623312423182E-3"/>
  </r>
  <r>
    <x v="0"/>
    <x v="1"/>
    <x v="3"/>
    <x v="1"/>
    <x v="8"/>
    <s v="Tildipirosin"/>
    <n v="8.2438522914589932E-2"/>
    <x v="2"/>
    <n v="1.2743181071008017E-3"/>
  </r>
  <r>
    <x v="0"/>
    <x v="1"/>
    <x v="3"/>
    <x v="1"/>
    <x v="8"/>
    <s v="Tulathromycin"/>
    <n v="20.310219903437869"/>
    <x v="0"/>
    <n v="0.37738882429220039"/>
  </r>
  <r>
    <x v="0"/>
    <x v="1"/>
    <x v="3"/>
    <x v="1"/>
    <x v="8"/>
    <s v="Tulathromycin"/>
    <n v="20.310219903437869"/>
    <x v="1"/>
    <n v="0.38067866362130215"/>
  </r>
  <r>
    <x v="0"/>
    <x v="1"/>
    <x v="3"/>
    <x v="1"/>
    <x v="8"/>
    <s v="Tulathromycin"/>
    <n v="20.310219903437869"/>
    <x v="2"/>
    <n v="0.31395129445689579"/>
  </r>
  <r>
    <x v="0"/>
    <x v="1"/>
    <x v="3"/>
    <x v="1"/>
    <x v="8"/>
    <s v="Tylosin"/>
    <n v="9.4128735862453225E-2"/>
    <x v="0"/>
    <n v="1.7490274909938014E-3"/>
  </r>
  <r>
    <x v="0"/>
    <x v="1"/>
    <x v="3"/>
    <x v="1"/>
    <x v="8"/>
    <s v="Tylosin"/>
    <n v="9.4128735862453225E-2"/>
    <x v="1"/>
    <n v="1.7642744168622165E-3"/>
  </r>
  <r>
    <x v="0"/>
    <x v="1"/>
    <x v="3"/>
    <x v="1"/>
    <x v="8"/>
    <s v="Tylosin"/>
    <n v="9.4128735862453225E-2"/>
    <x v="2"/>
    <n v="1.4550230677022971E-3"/>
  </r>
  <r>
    <x v="0"/>
    <x v="1"/>
    <x v="3"/>
    <x v="1"/>
    <x v="13"/>
    <s v="Tiamulin"/>
    <n v="1.2195405378531289E-2"/>
    <x v="0"/>
    <n v="2.2660560641156132E-4"/>
  </r>
  <r>
    <x v="0"/>
    <x v="1"/>
    <x v="3"/>
    <x v="1"/>
    <x v="13"/>
    <s v="Tiamulin"/>
    <n v="1.2195405378531289E-2"/>
    <x v="1"/>
    <n v="2.2858101211565415E-4"/>
  </r>
  <r>
    <x v="0"/>
    <x v="1"/>
    <x v="3"/>
    <x v="1"/>
    <x v="13"/>
    <s v="Tiamulin"/>
    <n v="1.2195405378531289E-2"/>
    <x v="2"/>
    <n v="1.8851412358998637E-4"/>
  </r>
  <r>
    <x v="0"/>
    <x v="1"/>
    <x v="3"/>
    <x v="2"/>
    <x v="4"/>
    <s v="Spectinomycin"/>
    <n v="0.21300622450819248"/>
    <x v="0"/>
    <n v="3.9579171971673459E-3"/>
  </r>
  <r>
    <x v="0"/>
    <x v="1"/>
    <x v="3"/>
    <x v="2"/>
    <x v="4"/>
    <s v="Spectinomycin"/>
    <n v="0.21300622450819248"/>
    <x v="1"/>
    <n v="3.9924198395839307E-3"/>
  </r>
  <r>
    <x v="0"/>
    <x v="1"/>
    <x v="3"/>
    <x v="2"/>
    <x v="4"/>
    <s v="Spectinomycin"/>
    <n v="0.21300622450819248"/>
    <x v="2"/>
    <n v="3.2926073784362935E-3"/>
  </r>
  <r>
    <x v="0"/>
    <x v="1"/>
    <x v="3"/>
    <x v="2"/>
    <x v="9"/>
    <s v="Trimethoprim"/>
    <n v="0.38520639022462311"/>
    <x v="0"/>
    <n v="7.1576077170935094E-3"/>
  </r>
  <r>
    <x v="0"/>
    <x v="1"/>
    <x v="3"/>
    <x v="2"/>
    <x v="9"/>
    <s v="Trimethoprim"/>
    <n v="0.19260319511231155"/>
    <x v="1"/>
    <n v="3.610001628398763E-3"/>
  </r>
  <r>
    <x v="0"/>
    <x v="1"/>
    <x v="3"/>
    <x v="2"/>
    <x v="9"/>
    <s v="Trimethoprim"/>
    <n v="0.19260319511231155"/>
    <x v="2"/>
    <n v="2.9772214535111448E-3"/>
  </r>
  <r>
    <x v="0"/>
    <x v="1"/>
    <x v="3"/>
    <x v="2"/>
    <x v="10"/>
    <s v="Amoxicillin"/>
    <n v="19.086730984558535"/>
    <x v="0"/>
    <n v="0.35465489788344445"/>
  </r>
  <r>
    <x v="0"/>
    <x v="1"/>
    <x v="3"/>
    <x v="2"/>
    <x v="10"/>
    <s v="Amoxicillin"/>
    <n v="19.086730984558535"/>
    <x v="1"/>
    <n v="0.35774655708533998"/>
  </r>
  <r>
    <x v="0"/>
    <x v="1"/>
    <x v="3"/>
    <x v="2"/>
    <x v="10"/>
    <s v="Amoxicillin"/>
    <n v="19.086730984558535"/>
    <x v="2"/>
    <n v="0.29503884881809617"/>
  </r>
  <r>
    <x v="0"/>
    <x v="1"/>
    <x v="3"/>
    <x v="2"/>
    <x v="10"/>
    <s v="Ampicillin"/>
    <n v="2.3957073171181727E-2"/>
    <x v="0"/>
    <n v="4.4515183590031519E-4"/>
  </r>
  <r>
    <x v="0"/>
    <x v="1"/>
    <x v="3"/>
    <x v="2"/>
    <x v="10"/>
    <s v="Ampicillin"/>
    <n v="2.3957073171181727E-2"/>
    <x v="1"/>
    <n v="4.4903239070983648E-4"/>
  </r>
  <r>
    <x v="0"/>
    <x v="1"/>
    <x v="3"/>
    <x v="2"/>
    <x v="10"/>
    <s v="Ampicillin"/>
    <n v="2.3957073171181727E-2"/>
    <x v="2"/>
    <n v="3.70323618811136E-4"/>
  </r>
  <r>
    <x v="0"/>
    <x v="1"/>
    <x v="3"/>
    <x v="2"/>
    <x v="10"/>
    <s v="Benzylpenicillin"/>
    <n v="3.1084637175505017"/>
    <x v="0"/>
    <n v="5.7759072688463517E-2"/>
  </r>
  <r>
    <x v="0"/>
    <x v="1"/>
    <x v="3"/>
    <x v="2"/>
    <x v="10"/>
    <s v="Benzylpenicillin"/>
    <n v="3.0285738620670344"/>
    <x v="1"/>
    <n v="5.6765187968000938E-2"/>
  </r>
  <r>
    <x v="0"/>
    <x v="1"/>
    <x v="3"/>
    <x v="2"/>
    <x v="10"/>
    <s v="Benzylpenicillin"/>
    <n v="3.0285738620670344"/>
    <x v="2"/>
    <n v="4.6815085650220925E-2"/>
  </r>
  <r>
    <x v="0"/>
    <x v="1"/>
    <x v="3"/>
    <x v="2"/>
    <x v="11"/>
    <s v="Sulfadiazin"/>
    <n v="0.1766664274167711"/>
    <x v="0"/>
    <n v="3.2826791463460812E-3"/>
  </r>
  <r>
    <x v="0"/>
    <x v="1"/>
    <x v="3"/>
    <x v="2"/>
    <x v="11"/>
    <s v="Sulfadiazin"/>
    <n v="8.8333213708385552E-2"/>
    <x v="1"/>
    <n v="1.6556477432423662E-3"/>
  </r>
  <r>
    <x v="0"/>
    <x v="1"/>
    <x v="3"/>
    <x v="2"/>
    <x v="11"/>
    <s v="Sulfadiazin"/>
    <n v="8.8333213708385552E-2"/>
    <x v="2"/>
    <n v="1.3654370518455619E-3"/>
  </r>
  <r>
    <x v="0"/>
    <x v="1"/>
    <x v="3"/>
    <x v="2"/>
    <x v="11"/>
    <s v="Sulfadimidin"/>
    <n v="0.14186057218026629"/>
    <x v="0"/>
    <n v="2.6359436186836906E-3"/>
  </r>
  <r>
    <x v="0"/>
    <x v="1"/>
    <x v="3"/>
    <x v="2"/>
    <x v="11"/>
    <s v="Sulfadimidin"/>
    <n v="7.0930286090133146E-2"/>
    <x v="1"/>
    <n v="1.329461061841975E-3"/>
  </r>
  <r>
    <x v="0"/>
    <x v="1"/>
    <x v="3"/>
    <x v="2"/>
    <x v="11"/>
    <s v="Sulfadimidin"/>
    <n v="7.0930286090133146E-2"/>
    <x v="2"/>
    <n v="1.096426096815716E-3"/>
  </r>
  <r>
    <x v="0"/>
    <x v="1"/>
    <x v="3"/>
    <x v="2"/>
    <x v="11"/>
    <s v="Sulfadoxin"/>
    <n v="6.6677053319578669E-2"/>
    <x v="0"/>
    <n v="1.2389415220110361E-3"/>
  </r>
  <r>
    <x v="0"/>
    <x v="1"/>
    <x v="3"/>
    <x v="2"/>
    <x v="11"/>
    <s v="Sulfadoxin"/>
    <n v="3.3338526659789335E-2"/>
    <x v="1"/>
    <n v="6.2487091899007623E-4"/>
  </r>
  <r>
    <x v="0"/>
    <x v="1"/>
    <x v="3"/>
    <x v="2"/>
    <x v="11"/>
    <s v="Sulfadoxin"/>
    <n v="3.3338526659789335E-2"/>
    <x v="2"/>
    <n v="5.1534024003132141E-4"/>
  </r>
  <r>
    <x v="0"/>
    <x v="1"/>
    <x v="3"/>
    <x v="2"/>
    <x v="12"/>
    <s v="Chlortetracyclin"/>
    <n v="0.22515288031971945"/>
    <x v="0"/>
    <n v="4.1836169767654119E-3"/>
  </r>
  <r>
    <x v="0"/>
    <x v="1"/>
    <x v="3"/>
    <x v="2"/>
    <x v="12"/>
    <s v="Chlortetracyclin"/>
    <n v="0.22515288031971945"/>
    <x v="1"/>
    <n v="4.2200871284554468E-3"/>
  </r>
  <r>
    <x v="0"/>
    <x v="1"/>
    <x v="3"/>
    <x v="2"/>
    <x v="12"/>
    <s v="Chlortetracyclin"/>
    <n v="0.22515288031971945"/>
    <x v="2"/>
    <n v="3.4803679410240857E-3"/>
  </r>
  <r>
    <x v="0"/>
    <x v="1"/>
    <x v="3"/>
    <x v="2"/>
    <x v="12"/>
    <s v="Doxycyclin"/>
    <n v="5.434241116405561E-2"/>
    <x v="0"/>
    <n v="1.0097487253170956E-3"/>
  </r>
  <r>
    <x v="0"/>
    <x v="1"/>
    <x v="3"/>
    <x v="2"/>
    <x v="12"/>
    <s v="Doxycyclin"/>
    <n v="5.434241116405561E-2"/>
    <x v="1"/>
    <n v="1.0185510820781597E-3"/>
  </r>
  <r>
    <x v="0"/>
    <x v="1"/>
    <x v="3"/>
    <x v="2"/>
    <x v="12"/>
    <s v="Doxycyclin"/>
    <n v="5.434241116405561E-2"/>
    <x v="2"/>
    <n v="8.4001406237734855E-4"/>
  </r>
  <r>
    <x v="0"/>
    <x v="1"/>
    <x v="3"/>
    <x v="2"/>
    <x v="12"/>
    <s v="Oxytetracyclin"/>
    <n v="0.43059891512851683"/>
    <x v="0"/>
    <n v="8.0010565663221293E-3"/>
  </r>
  <r>
    <x v="0"/>
    <x v="1"/>
    <x v="3"/>
    <x v="2"/>
    <x v="12"/>
    <s v="Oxytetracyclin"/>
    <n v="0.43059891512851683"/>
    <x v="1"/>
    <n v="8.0708047646574181E-3"/>
  </r>
  <r>
    <x v="0"/>
    <x v="1"/>
    <x v="3"/>
    <x v="2"/>
    <x v="12"/>
    <s v="Oxytetracyclin"/>
    <n v="0.43059891512851683"/>
    <x v="2"/>
    <n v="6.6561114275995618E-3"/>
  </r>
  <r>
    <x v="0"/>
    <x v="1"/>
    <x v="4"/>
    <x v="0"/>
    <x v="0"/>
    <s v="Ceftiofur"/>
    <n v="2.0528947085837253E-2"/>
    <x v="0"/>
    <n v="7.1844702802654895E-4"/>
  </r>
  <r>
    <x v="0"/>
    <x v="1"/>
    <x v="4"/>
    <x v="0"/>
    <x v="0"/>
    <s v="Ceftiofur"/>
    <n v="2.0528947085837253E-2"/>
    <x v="1"/>
    <n v="7.3928180332901404E-4"/>
  </r>
  <r>
    <x v="0"/>
    <x v="1"/>
    <x v="4"/>
    <x v="0"/>
    <x v="0"/>
    <s v="Ceftiofur"/>
    <n v="6.1586841257511765E-2"/>
    <x v="2"/>
    <n v="1.7034768339632958E-3"/>
  </r>
  <r>
    <x v="0"/>
    <x v="1"/>
    <x v="4"/>
    <x v="0"/>
    <x v="1"/>
    <s v="Cefquinom"/>
    <n v="9.2185043889341598E-3"/>
    <x v="0"/>
    <n v="3.2261796249884639E-4"/>
  </r>
  <r>
    <x v="0"/>
    <x v="1"/>
    <x v="4"/>
    <x v="0"/>
    <x v="1"/>
    <s v="Cefquinom"/>
    <n v="9.2185043889341598E-3"/>
    <x v="1"/>
    <n v="3.3197379876093776E-4"/>
  </r>
  <r>
    <x v="0"/>
    <x v="1"/>
    <x v="4"/>
    <x v="0"/>
    <x v="1"/>
    <s v="Cefquinom"/>
    <n v="2.7655513166802478E-2"/>
    <x v="2"/>
    <n v="7.6494467079473479E-4"/>
  </r>
  <r>
    <x v="0"/>
    <x v="1"/>
    <x v="4"/>
    <x v="0"/>
    <x v="2"/>
    <s v="Danofloxacin"/>
    <n v="3.2125403162976975E-3"/>
    <x v="0"/>
    <n v="1.1242856406658321E-4"/>
  </r>
  <r>
    <x v="0"/>
    <x v="1"/>
    <x v="4"/>
    <x v="0"/>
    <x v="2"/>
    <s v="Danofloxacin"/>
    <n v="3.2125403162976975E-3"/>
    <x v="1"/>
    <n v="1.1568896292485436E-4"/>
  </r>
  <r>
    <x v="0"/>
    <x v="1"/>
    <x v="4"/>
    <x v="0"/>
    <x v="2"/>
    <s v="Danofloxacin"/>
    <n v="9.6376209488930921E-3"/>
    <x v="2"/>
    <n v="2.6657421757210671E-4"/>
  </r>
  <r>
    <x v="0"/>
    <x v="1"/>
    <x v="4"/>
    <x v="0"/>
    <x v="2"/>
    <s v="Enrofloxacin"/>
    <n v="0.11765180203054379"/>
    <x v="0"/>
    <n v="4.1174341361679611E-3"/>
  </r>
  <r>
    <x v="0"/>
    <x v="1"/>
    <x v="4"/>
    <x v="0"/>
    <x v="2"/>
    <s v="Enrofloxacin"/>
    <n v="0.11765180203054379"/>
    <x v="1"/>
    <n v="4.2368386457605437E-3"/>
  </r>
  <r>
    <x v="0"/>
    <x v="1"/>
    <x v="4"/>
    <x v="0"/>
    <x v="2"/>
    <s v="Enrofloxacin"/>
    <n v="0.3529554060916314"/>
    <x v="2"/>
    <n v="9.7626594483909632E-3"/>
  </r>
  <r>
    <x v="0"/>
    <x v="1"/>
    <x v="4"/>
    <x v="0"/>
    <x v="2"/>
    <s v="Marbofloxacin"/>
    <n v="0.30949975321095929"/>
    <x v="0"/>
    <n v="1.0831494520377414E-2"/>
  </r>
  <r>
    <x v="0"/>
    <x v="1"/>
    <x v="4"/>
    <x v="0"/>
    <x v="2"/>
    <s v="Marbofloxacin"/>
    <n v="0.30949975321095929"/>
    <x v="1"/>
    <n v="1.1145605019437902E-2"/>
  </r>
  <r>
    <x v="0"/>
    <x v="1"/>
    <x v="4"/>
    <x v="0"/>
    <x v="2"/>
    <s v="Marbofloxacin"/>
    <n v="0.92849925963287783"/>
    <x v="2"/>
    <n v="2.5682060434358799E-2"/>
  </r>
  <r>
    <x v="0"/>
    <x v="1"/>
    <x v="4"/>
    <x v="0"/>
    <x v="3"/>
    <s v="Colistin"/>
    <n v="3.7323091838503069"/>
    <x v="0"/>
    <n v="0.13061880035062143"/>
  </r>
  <r>
    <x v="0"/>
    <x v="1"/>
    <x v="4"/>
    <x v="0"/>
    <x v="3"/>
    <s v="Colistin"/>
    <n v="3.7323091838503069"/>
    <x v="1"/>
    <n v="0.13440671128826981"/>
  </r>
  <r>
    <x v="0"/>
    <x v="1"/>
    <x v="4"/>
    <x v="0"/>
    <x v="3"/>
    <s v="Colistin"/>
    <n v="11.196927551550921"/>
    <x v="2"/>
    <n v="0.30970425347648328"/>
  </r>
  <r>
    <x v="0"/>
    <x v="1"/>
    <x v="4"/>
    <x v="1"/>
    <x v="4"/>
    <s v="Apramycin"/>
    <n v="0.49237670853425758"/>
    <x v="0"/>
    <n v="1.7231598943521973E-2"/>
  </r>
  <r>
    <x v="0"/>
    <x v="1"/>
    <x v="4"/>
    <x v="1"/>
    <x v="4"/>
    <s v="Apramycin"/>
    <n v="0.49237670853425758"/>
    <x v="1"/>
    <n v="1.7731310791557077E-2"/>
  </r>
  <r>
    <x v="0"/>
    <x v="1"/>
    <x v="4"/>
    <x v="1"/>
    <x v="4"/>
    <s v="Apramycin"/>
    <n v="0.49237670853425758"/>
    <x v="2"/>
    <n v="1.3619018274766652E-2"/>
  </r>
  <r>
    <x v="0"/>
    <x v="1"/>
    <x v="4"/>
    <x v="1"/>
    <x v="4"/>
    <s v="Dihydrostreptomycin"/>
    <n v="5.4754528277432641E-3"/>
    <x v="0"/>
    <n v="1.9162321354053384E-4"/>
  </r>
  <r>
    <x v="0"/>
    <x v="1"/>
    <x v="4"/>
    <x v="1"/>
    <x v="4"/>
    <s v="Dihydrostreptomycin"/>
    <n v="5.4754528277432641E-3"/>
    <x v="1"/>
    <n v="1.9718023645399737E-4"/>
  </r>
  <r>
    <x v="0"/>
    <x v="1"/>
    <x v="4"/>
    <x v="1"/>
    <x v="4"/>
    <s v="Dihydrostreptomycin"/>
    <n v="5.4754528277432641E-3"/>
    <x v="2"/>
    <n v="1.5144967426595883E-4"/>
  </r>
  <r>
    <x v="0"/>
    <x v="1"/>
    <x v="4"/>
    <x v="1"/>
    <x v="4"/>
    <s v="Gentamicin"/>
    <n v="4.0438013648967761E-4"/>
    <x v="0"/>
    <n v="1.4152002342799663E-5"/>
  </r>
  <r>
    <x v="0"/>
    <x v="1"/>
    <x v="4"/>
    <x v="1"/>
    <x v="4"/>
    <s v="Gentamicin"/>
    <n v="4.0438013648967761E-4"/>
    <x v="1"/>
    <n v="1.4562406697456266E-5"/>
  </r>
  <r>
    <x v="0"/>
    <x v="1"/>
    <x v="4"/>
    <x v="1"/>
    <x v="4"/>
    <s v="Gentamicin"/>
    <n v="4.0438013648967761E-4"/>
    <x v="2"/>
    <n v="1.1185054803262247E-5"/>
  </r>
  <r>
    <x v="0"/>
    <x v="1"/>
    <x v="4"/>
    <x v="1"/>
    <x v="4"/>
    <s v="Neomycin"/>
    <n v="2.1460388876478995"/>
    <x v="0"/>
    <n v="7.5104449069563817E-2"/>
  </r>
  <r>
    <x v="0"/>
    <x v="1"/>
    <x v="4"/>
    <x v="1"/>
    <x v="4"/>
    <s v="Neomycin"/>
    <n v="2.1460388876478995"/>
    <x v="1"/>
    <n v="7.7282458386239511E-2"/>
  </r>
  <r>
    <x v="0"/>
    <x v="1"/>
    <x v="4"/>
    <x v="1"/>
    <x v="4"/>
    <s v="Neomycin"/>
    <n v="2.1460388876478995"/>
    <x v="2"/>
    <n v="5.9358906143715674E-2"/>
  </r>
  <r>
    <x v="0"/>
    <x v="1"/>
    <x v="4"/>
    <x v="1"/>
    <x v="4"/>
    <s v="Paromomycin"/>
    <n v="1.279438469464049E-2"/>
    <x v="0"/>
    <n v="4.4776225594318807E-4"/>
  </r>
  <r>
    <x v="0"/>
    <x v="1"/>
    <x v="4"/>
    <x v="1"/>
    <x v="4"/>
    <s v="Paromomycin"/>
    <n v="1.279438469464049E-2"/>
    <x v="1"/>
    <n v="4.6074724387907867E-4"/>
  </r>
  <r>
    <x v="0"/>
    <x v="1"/>
    <x v="4"/>
    <x v="1"/>
    <x v="4"/>
    <s v="Paromomycin"/>
    <n v="1.279438469464049E-2"/>
    <x v="2"/>
    <n v="3.5388952391638198E-4"/>
  </r>
  <r>
    <x v="0"/>
    <x v="1"/>
    <x v="4"/>
    <x v="1"/>
    <x v="6"/>
    <s v="Florfenicol"/>
    <n v="0.29018410499075742"/>
    <x v="0"/>
    <n v="1.0155509044834726E-2"/>
  </r>
  <r>
    <x v="0"/>
    <x v="1"/>
    <x v="4"/>
    <x v="1"/>
    <x v="6"/>
    <s v="Florfenicol"/>
    <n v="0.29018410499075742"/>
    <x v="1"/>
    <n v="1.0450016142473475E-2"/>
  </r>
  <r>
    <x v="0"/>
    <x v="1"/>
    <x v="4"/>
    <x v="1"/>
    <x v="6"/>
    <s v="Florfenicol"/>
    <n v="0.29018410499075742"/>
    <x v="2"/>
    <n v="8.0264207474000874E-3"/>
  </r>
  <r>
    <x v="0"/>
    <x v="1"/>
    <x v="4"/>
    <x v="1"/>
    <x v="7"/>
    <s v="Lincomycin"/>
    <n v="0.72690562039812812"/>
    <x v="0"/>
    <n v="2.5439355484096943E-2"/>
  </r>
  <r>
    <x v="0"/>
    <x v="1"/>
    <x v="4"/>
    <x v="1"/>
    <x v="7"/>
    <s v="Lincomycin"/>
    <n v="0.72690562039812812"/>
    <x v="1"/>
    <n v="2.6177090118209879E-2"/>
  </r>
  <r>
    <x v="0"/>
    <x v="1"/>
    <x v="4"/>
    <x v="1"/>
    <x v="7"/>
    <s v="Lincomycin"/>
    <n v="0.72690562039812812"/>
    <x v="2"/>
    <n v="2.0106030111990796E-2"/>
  </r>
  <r>
    <x v="0"/>
    <x v="1"/>
    <x v="4"/>
    <x v="1"/>
    <x v="8"/>
    <s v="Gamithromycin"/>
    <n v="6.527601772214839E-3"/>
    <x v="0"/>
    <n v="2.2844503781803765E-4"/>
  </r>
  <r>
    <x v="0"/>
    <x v="1"/>
    <x v="4"/>
    <x v="1"/>
    <x v="8"/>
    <s v="Gamithromycin"/>
    <n v="6.527601772214839E-3"/>
    <x v="1"/>
    <n v="2.3506988397402462E-4"/>
  </r>
  <r>
    <x v="0"/>
    <x v="1"/>
    <x v="4"/>
    <x v="1"/>
    <x v="8"/>
    <s v="Gamithromycin"/>
    <n v="6.527601772214839E-3"/>
    <x v="2"/>
    <n v="1.8055185447507375E-4"/>
  </r>
  <r>
    <x v="0"/>
    <x v="1"/>
    <x v="4"/>
    <x v="1"/>
    <x v="8"/>
    <s v="Tildipirosin"/>
    <n v="1.5246652324857673E-2"/>
    <x v="0"/>
    <n v="5.335837246959967E-4"/>
  </r>
  <r>
    <x v="0"/>
    <x v="1"/>
    <x v="4"/>
    <x v="1"/>
    <x v="8"/>
    <s v="Tildipirosin"/>
    <n v="1.5246652324857673E-2"/>
    <x v="1"/>
    <n v="5.4905751270738321E-4"/>
  </r>
  <r>
    <x v="0"/>
    <x v="1"/>
    <x v="4"/>
    <x v="1"/>
    <x v="8"/>
    <s v="Tildipirosin"/>
    <n v="1.5246652324857673E-2"/>
    <x v="2"/>
    <n v="4.217186415242529E-4"/>
  </r>
  <r>
    <x v="0"/>
    <x v="1"/>
    <x v="4"/>
    <x v="1"/>
    <x v="8"/>
    <s v="Tilmicosin"/>
    <n v="0.12800374337727993"/>
    <x v="0"/>
    <n v="4.479718741597076E-3"/>
  </r>
  <r>
    <x v="0"/>
    <x v="1"/>
    <x v="4"/>
    <x v="1"/>
    <x v="8"/>
    <s v="Tilmicosin"/>
    <n v="0.12800374337727993"/>
    <x v="1"/>
    <n v="4.6096294096887635E-3"/>
  </r>
  <r>
    <x v="0"/>
    <x v="1"/>
    <x v="4"/>
    <x v="1"/>
    <x v="8"/>
    <s v="Tilmicosin"/>
    <n v="0.12800374337727993"/>
    <x v="2"/>
    <n v="3.5405519596636761E-3"/>
  </r>
  <r>
    <x v="0"/>
    <x v="1"/>
    <x v="4"/>
    <x v="1"/>
    <x v="8"/>
    <s v="Tulathromycin"/>
    <n v="0.97516539289968529"/>
    <x v="0"/>
    <n v="3.4127647922404268E-2"/>
  </r>
  <r>
    <x v="0"/>
    <x v="1"/>
    <x v="4"/>
    <x v="1"/>
    <x v="8"/>
    <s v="Tulathromycin"/>
    <n v="0.97516539289968529"/>
    <x v="1"/>
    <n v="3.5117340757543469E-2"/>
  </r>
  <r>
    <x v="0"/>
    <x v="1"/>
    <x v="4"/>
    <x v="1"/>
    <x v="8"/>
    <s v="Tulathromycin"/>
    <n v="0.97516539289968529"/>
    <x v="2"/>
    <n v="2.6972834166660815E-2"/>
  </r>
  <r>
    <x v="0"/>
    <x v="1"/>
    <x v="4"/>
    <x v="1"/>
    <x v="8"/>
    <s v="Tylosin"/>
    <n v="1.2064600559524701"/>
    <x v="0"/>
    <n v="4.2222216171514157E-2"/>
  </r>
  <r>
    <x v="0"/>
    <x v="1"/>
    <x v="4"/>
    <x v="1"/>
    <x v="8"/>
    <s v="Tylosin"/>
    <n v="1.2064600559524701"/>
    <x v="1"/>
    <n v="4.3446649361977709E-2"/>
  </r>
  <r>
    <x v="0"/>
    <x v="1"/>
    <x v="4"/>
    <x v="1"/>
    <x v="8"/>
    <s v="Tylosin"/>
    <n v="1.2064600559524701"/>
    <x v="2"/>
    <n v="3.3370387479751185E-2"/>
  </r>
  <r>
    <x v="0"/>
    <x v="1"/>
    <x v="4"/>
    <x v="1"/>
    <x v="13"/>
    <s v="Tiamulin"/>
    <n v="0.461735247369018"/>
    <x v="0"/>
    <n v="1.6159246493271627E-2"/>
  </r>
  <r>
    <x v="0"/>
    <x v="1"/>
    <x v="4"/>
    <x v="1"/>
    <x v="13"/>
    <s v="Tiamulin"/>
    <n v="0.461735247369018"/>
    <x v="1"/>
    <n v="1.6627860401619534E-2"/>
  </r>
  <r>
    <x v="0"/>
    <x v="1"/>
    <x v="4"/>
    <x v="1"/>
    <x v="13"/>
    <s v="Tiamulin"/>
    <n v="0.461735247369018"/>
    <x v="2"/>
    <n v="1.2771483019053158E-2"/>
  </r>
  <r>
    <x v="0"/>
    <x v="1"/>
    <x v="4"/>
    <x v="2"/>
    <x v="4"/>
    <s v="Spectinomycin"/>
    <n v="0.49899637333911367"/>
    <x v="0"/>
    <n v="1.7463265890964291E-2"/>
  </r>
  <r>
    <x v="0"/>
    <x v="1"/>
    <x v="4"/>
    <x v="2"/>
    <x v="4"/>
    <s v="Spectinomycin"/>
    <n v="0.49899637333911367"/>
    <x v="1"/>
    <n v="1.7969696019689101E-2"/>
  </r>
  <r>
    <x v="0"/>
    <x v="1"/>
    <x v="4"/>
    <x v="2"/>
    <x v="4"/>
    <s v="Spectinomycin"/>
    <n v="0.49899637333911367"/>
    <x v="2"/>
    <n v="1.3802116570010023E-2"/>
  </r>
  <r>
    <x v="0"/>
    <x v="1"/>
    <x v="4"/>
    <x v="2"/>
    <x v="9"/>
    <s v="Trimethoprim"/>
    <n v="0.80128700480644666"/>
    <x v="0"/>
    <n v="2.8042464369575242E-2"/>
  </r>
  <r>
    <x v="0"/>
    <x v="1"/>
    <x v="4"/>
    <x v="2"/>
    <x v="9"/>
    <s v="Trimethoprim"/>
    <n v="0.40064350240322333"/>
    <x v="1"/>
    <n v="1.4427844239174108E-2"/>
  </r>
  <r>
    <x v="0"/>
    <x v="1"/>
    <x v="4"/>
    <x v="2"/>
    <x v="9"/>
    <s v="Trimethoprim"/>
    <n v="0.40064350240322333"/>
    <x v="2"/>
    <n v="1.1081700426364468E-2"/>
  </r>
  <r>
    <x v="0"/>
    <x v="1"/>
    <x v="4"/>
    <x v="2"/>
    <x v="10"/>
    <s v="Amoxicillin"/>
    <n v="11.077780398678664"/>
    <x v="0"/>
    <n v="0.38768663445248747"/>
  </r>
  <r>
    <x v="0"/>
    <x v="1"/>
    <x v="4"/>
    <x v="2"/>
    <x v="10"/>
    <s v="Amoxicillin"/>
    <n v="11.077780398678664"/>
    <x v="1"/>
    <n v="0.39892944512813827"/>
  </r>
  <r>
    <x v="0"/>
    <x v="1"/>
    <x v="4"/>
    <x v="2"/>
    <x v="10"/>
    <s v="Amoxicillin"/>
    <n v="11.077780398678664"/>
    <x v="2"/>
    <n v="0.30640867262501659"/>
  </r>
  <r>
    <x v="0"/>
    <x v="1"/>
    <x v="4"/>
    <x v="2"/>
    <x v="10"/>
    <s v="Ampicillin"/>
    <n v="5.5404198559410572E-3"/>
    <x v="0"/>
    <n v="1.9389685028056044E-4"/>
  </r>
  <r>
    <x v="0"/>
    <x v="1"/>
    <x v="4"/>
    <x v="2"/>
    <x v="10"/>
    <s v="Ampicillin"/>
    <n v="5.5404198559410572E-3"/>
    <x v="1"/>
    <n v="1.995198080629147E-4"/>
  </r>
  <r>
    <x v="0"/>
    <x v="1"/>
    <x v="4"/>
    <x v="2"/>
    <x v="10"/>
    <s v="Ampicillin"/>
    <n v="5.5404198559410572E-3"/>
    <x v="2"/>
    <n v="1.5324664623670236E-4"/>
  </r>
  <r>
    <x v="0"/>
    <x v="1"/>
    <x v="4"/>
    <x v="2"/>
    <x v="10"/>
    <s v="Benzylpenicillin"/>
    <n v="0.13128156763410809"/>
    <x v="0"/>
    <n v="4.5944320333146122E-3"/>
  </r>
  <r>
    <x v="0"/>
    <x v="1"/>
    <x v="4"/>
    <x v="2"/>
    <x v="10"/>
    <s v="Benzylpenicillin"/>
    <n v="0.12728150017112008"/>
    <x v="1"/>
    <n v="4.5836202209242633E-3"/>
  </r>
  <r>
    <x v="0"/>
    <x v="1"/>
    <x v="4"/>
    <x v="2"/>
    <x v="10"/>
    <s v="Benzylpenicillin"/>
    <n v="0.12728150017112008"/>
    <x v="2"/>
    <n v="3.5205748907791664E-3"/>
  </r>
  <r>
    <x v="0"/>
    <x v="1"/>
    <x v="4"/>
    <x v="2"/>
    <x v="11"/>
    <s v="Sulfadiazin"/>
    <n v="0.71223210402690806"/>
    <x v="0"/>
    <n v="2.4925829671812356E-2"/>
  </r>
  <r>
    <x v="0"/>
    <x v="1"/>
    <x v="4"/>
    <x v="2"/>
    <x v="11"/>
    <s v="Sulfadiazin"/>
    <n v="0.35611605201345403"/>
    <x v="1"/>
    <n v="1.2824336096055461E-2"/>
  </r>
  <r>
    <x v="0"/>
    <x v="1"/>
    <x v="4"/>
    <x v="2"/>
    <x v="11"/>
    <s v="Sulfadiazin"/>
    <n v="0.35611605201345403"/>
    <x v="2"/>
    <n v="9.8500821347676359E-3"/>
  </r>
  <r>
    <x v="0"/>
    <x v="1"/>
    <x v="4"/>
    <x v="2"/>
    <x v="11"/>
    <s v="Sulfadimethoxin"/>
    <n v="5.5308807947276252E-2"/>
    <x v="0"/>
    <n v="1.9356301386165896E-3"/>
  </r>
  <r>
    <x v="0"/>
    <x v="1"/>
    <x v="4"/>
    <x v="2"/>
    <x v="11"/>
    <s v="Sulfadimethoxin"/>
    <n v="2.7654403973638126E-2"/>
    <x v="1"/>
    <n v="9.9588145237729524E-4"/>
  </r>
  <r>
    <x v="0"/>
    <x v="1"/>
    <x v="4"/>
    <x v="2"/>
    <x v="11"/>
    <s v="Sulfadimethoxin"/>
    <n v="2.7654403973638126E-2"/>
    <x v="2"/>
    <n v="7.6491399078547817E-4"/>
  </r>
  <r>
    <x v="0"/>
    <x v="1"/>
    <x v="4"/>
    <x v="2"/>
    <x v="11"/>
    <s v="Sulfadimidin"/>
    <n v="8.8120643222821121E-3"/>
    <x v="0"/>
    <n v="3.0839386923502149E-4"/>
  </r>
  <r>
    <x v="0"/>
    <x v="1"/>
    <x v="4"/>
    <x v="2"/>
    <x v="11"/>
    <s v="Sulfadimidin"/>
    <n v="4.4060321611410561E-3"/>
    <x v="1"/>
    <n v="1.5866860526233108E-4"/>
  </r>
  <r>
    <x v="0"/>
    <x v="1"/>
    <x v="4"/>
    <x v="2"/>
    <x v="11"/>
    <s v="Sulfadimidin"/>
    <n v="4.4060321611410561E-3"/>
    <x v="2"/>
    <n v="1.2186976248413401E-4"/>
  </r>
  <r>
    <x v="0"/>
    <x v="1"/>
    <x v="4"/>
    <x v="2"/>
    <x v="11"/>
    <s v="Sulfadoxin"/>
    <n v="2.5665145261454972E-3"/>
    <x v="0"/>
    <n v="8.9819742141977337E-5"/>
  </r>
  <r>
    <x v="0"/>
    <x v="1"/>
    <x v="4"/>
    <x v="2"/>
    <x v="11"/>
    <s v="Sulfadoxin"/>
    <n v="1.2832572630727486E-3"/>
    <x v="1"/>
    <n v="4.621224554833447E-5"/>
  </r>
  <r>
    <x v="0"/>
    <x v="1"/>
    <x v="4"/>
    <x v="2"/>
    <x v="11"/>
    <s v="Sulfadoxin"/>
    <n v="1.2832572630727486E-3"/>
    <x v="2"/>
    <n v="3.5494579280650198E-5"/>
  </r>
  <r>
    <x v="0"/>
    <x v="1"/>
    <x v="4"/>
    <x v="2"/>
    <x v="11"/>
    <s v="Sulfamethoxazol"/>
    <n v="2.2367513983834797E-2"/>
    <x v="0"/>
    <n v="7.8279094776930152E-4"/>
  </r>
  <r>
    <x v="0"/>
    <x v="1"/>
    <x v="4"/>
    <x v="2"/>
    <x v="11"/>
    <s v="Sulfamethoxazol"/>
    <n v="1.1183756991917398E-2"/>
    <x v="1"/>
    <n v="4.0274583993068748E-4"/>
  </r>
  <r>
    <x v="0"/>
    <x v="1"/>
    <x v="4"/>
    <x v="2"/>
    <x v="11"/>
    <s v="Sulfamethoxazol"/>
    <n v="1.1183756991917398E-2"/>
    <x v="2"/>
    <n v="3.093399590465704E-4"/>
  </r>
  <r>
    <x v="0"/>
    <x v="1"/>
    <x v="4"/>
    <x v="2"/>
    <x v="12"/>
    <s v="Chlortetracyclin"/>
    <n v="0.23567328229714965"/>
    <x v="0"/>
    <n v="8.2478058199322198E-3"/>
  </r>
  <r>
    <x v="0"/>
    <x v="1"/>
    <x v="4"/>
    <x v="2"/>
    <x v="12"/>
    <s v="Chlortetracyclin"/>
    <n v="0.23567328229714965"/>
    <x v="1"/>
    <n v="8.4869900246030486E-3"/>
  </r>
  <r>
    <x v="0"/>
    <x v="1"/>
    <x v="4"/>
    <x v="2"/>
    <x v="12"/>
    <s v="Chlortetracyclin"/>
    <n v="0.23567328229714965"/>
    <x v="2"/>
    <n v="6.5186648410600189E-3"/>
  </r>
  <r>
    <x v="0"/>
    <x v="1"/>
    <x v="4"/>
    <x v="2"/>
    <x v="12"/>
    <s v="Doxycyclin"/>
    <n v="4.2495760285364694"/>
    <x v="0"/>
    <n v="0.14872147389289128"/>
  </r>
  <r>
    <x v="0"/>
    <x v="1"/>
    <x v="4"/>
    <x v="2"/>
    <x v="12"/>
    <s v="Doxycyclin"/>
    <n v="4.2495760285364694"/>
    <x v="1"/>
    <n v="0.15303435761338086"/>
  </r>
  <r>
    <x v="0"/>
    <x v="1"/>
    <x v="4"/>
    <x v="2"/>
    <x v="12"/>
    <s v="Doxycyclin"/>
    <n v="4.2495760285364694"/>
    <x v="2"/>
    <n v="0.11754222445845397"/>
  </r>
  <r>
    <x v="0"/>
    <x v="1"/>
    <x v="4"/>
    <x v="2"/>
    <x v="12"/>
    <s v="Oxytetracyclin"/>
    <n v="8.8798201790074208E-2"/>
    <x v="0"/>
    <n v="3.1076510599120531E-3"/>
  </r>
  <r>
    <x v="0"/>
    <x v="1"/>
    <x v="4"/>
    <x v="2"/>
    <x v="12"/>
    <s v="Oxytetracyclin"/>
    <n v="8.8798201790074208E-2"/>
    <x v="1"/>
    <n v="3.1977721252459644E-3"/>
  </r>
  <r>
    <x v="0"/>
    <x v="1"/>
    <x v="4"/>
    <x v="2"/>
    <x v="12"/>
    <s v="Oxytetracyclin"/>
    <n v="8.8798201790074208E-2"/>
    <x v="2"/>
    <n v="2.456136352479996E-3"/>
  </r>
  <r>
    <x v="0"/>
    <x v="1"/>
    <x v="4"/>
    <x v="2"/>
    <x v="12"/>
    <s v="Tetracyclin"/>
    <n v="2.4098806057222814E-2"/>
    <x v="0"/>
    <n v="8.4338059416327849E-4"/>
  </r>
  <r>
    <x v="0"/>
    <x v="1"/>
    <x v="4"/>
    <x v="2"/>
    <x v="12"/>
    <s v="Tetracyclin"/>
    <n v="2.4098806057222814E-2"/>
    <x v="1"/>
    <n v="8.6783841010291388E-4"/>
  </r>
  <r>
    <x v="0"/>
    <x v="1"/>
    <x v="4"/>
    <x v="2"/>
    <x v="12"/>
    <s v="Tetracyclin"/>
    <n v="2.4098806057222814E-2"/>
    <x v="2"/>
    <n v="6.6656702968422368E-4"/>
  </r>
  <r>
    <x v="0"/>
    <x v="1"/>
    <x v="5"/>
    <x v="0"/>
    <x v="0"/>
    <s v="Ceftiofur"/>
    <n v="6.5127849180713195E-4"/>
    <x v="0"/>
    <n v="8.8115008355281018E-5"/>
  </r>
  <r>
    <x v="0"/>
    <x v="1"/>
    <x v="5"/>
    <x v="0"/>
    <x v="0"/>
    <s v="Ceftiofur"/>
    <n v="6.5127849180713195E-4"/>
    <x v="1"/>
    <n v="8.8840714343060381E-5"/>
  </r>
  <r>
    <x v="0"/>
    <x v="1"/>
    <x v="5"/>
    <x v="0"/>
    <x v="0"/>
    <s v="Ceftiofur"/>
    <n v="1.9538354754213959E-3"/>
    <x v="2"/>
    <n v="2.5007974864312406E-4"/>
  </r>
  <r>
    <x v="0"/>
    <x v="1"/>
    <x v="5"/>
    <x v="0"/>
    <x v="1"/>
    <s v="Cefquinom"/>
    <n v="1.2987532311799271E-3"/>
    <x v="0"/>
    <n v="1.7571538636156495E-4"/>
  </r>
  <r>
    <x v="0"/>
    <x v="1"/>
    <x v="5"/>
    <x v="0"/>
    <x v="1"/>
    <s v="Cefquinom"/>
    <n v="1.2987532311799271E-3"/>
    <x v="1"/>
    <n v="1.7716255989542424E-4"/>
  </r>
  <r>
    <x v="0"/>
    <x v="1"/>
    <x v="5"/>
    <x v="0"/>
    <x v="1"/>
    <s v="Cefquinom"/>
    <n v="3.8962596935397816E-3"/>
    <x v="2"/>
    <n v="4.9869892171888958E-4"/>
  </r>
  <r>
    <x v="0"/>
    <x v="1"/>
    <x v="5"/>
    <x v="0"/>
    <x v="2"/>
    <s v="Danofloxacin"/>
    <n v="3.3102535935058677E-3"/>
    <x v="0"/>
    <n v="4.4786220751820389E-4"/>
  </r>
  <r>
    <x v="0"/>
    <x v="1"/>
    <x v="5"/>
    <x v="0"/>
    <x v="2"/>
    <s v="Danofloxacin"/>
    <n v="3.3102535935058677E-3"/>
    <x v="1"/>
    <n v="4.5155075379156486E-4"/>
  </r>
  <r>
    <x v="0"/>
    <x v="1"/>
    <x v="5"/>
    <x v="0"/>
    <x v="2"/>
    <s v="Danofloxacin"/>
    <n v="9.9307607805176022E-3"/>
    <x v="2"/>
    <n v="1.2710804932494167E-3"/>
  </r>
  <r>
    <x v="0"/>
    <x v="1"/>
    <x v="5"/>
    <x v="0"/>
    <x v="2"/>
    <s v="Enrofloxacin"/>
    <n v="4.8225114488251147E-2"/>
    <x v="0"/>
    <n v="6.5246379536897528E-3"/>
  </r>
  <r>
    <x v="0"/>
    <x v="1"/>
    <x v="5"/>
    <x v="0"/>
    <x v="2"/>
    <s v="Enrofloxacin"/>
    <n v="4.8225114488251147E-2"/>
    <x v="1"/>
    <n v="6.5783741890878553E-3"/>
  </r>
  <r>
    <x v="0"/>
    <x v="1"/>
    <x v="5"/>
    <x v="0"/>
    <x v="2"/>
    <s v="Enrofloxacin"/>
    <n v="0.14467534346475344"/>
    <x v="2"/>
    <n v="1.8517615215641398E-2"/>
  </r>
  <r>
    <x v="0"/>
    <x v="1"/>
    <x v="5"/>
    <x v="0"/>
    <x v="2"/>
    <s v="Marbofloxacin"/>
    <n v="3.0363834182336243E-2"/>
    <x v="0"/>
    <n v="4.1080882239041367E-3"/>
  </r>
  <r>
    <x v="0"/>
    <x v="1"/>
    <x v="5"/>
    <x v="0"/>
    <x v="2"/>
    <s v="Marbofloxacin"/>
    <n v="3.0363834182336243E-2"/>
    <x v="1"/>
    <n v="4.1419220086141443E-3"/>
  </r>
  <r>
    <x v="0"/>
    <x v="1"/>
    <x v="5"/>
    <x v="0"/>
    <x v="2"/>
    <s v="Marbofloxacin"/>
    <n v="9.1091502547008735E-2"/>
    <x v="2"/>
    <n v="1.1659190523996043E-2"/>
  </r>
  <r>
    <x v="0"/>
    <x v="1"/>
    <x v="5"/>
    <x v="0"/>
    <x v="3"/>
    <s v="Colistin"/>
    <n v="0.15714754339674877"/>
    <x v="0"/>
    <n v="2.1261345605002781E-2"/>
  </r>
  <r>
    <x v="0"/>
    <x v="1"/>
    <x v="5"/>
    <x v="0"/>
    <x v="3"/>
    <s v="Colistin"/>
    <n v="0.15714754339674877"/>
    <x v="1"/>
    <n v="2.1436451822454242E-2"/>
  </r>
  <r>
    <x v="0"/>
    <x v="1"/>
    <x v="5"/>
    <x v="0"/>
    <x v="3"/>
    <s v="Colistin"/>
    <n v="0.47144263019024629"/>
    <x v="2"/>
    <n v="6.0341956086247352E-2"/>
  </r>
  <r>
    <x v="0"/>
    <x v="1"/>
    <x v="5"/>
    <x v="1"/>
    <x v="4"/>
    <s v="Apramycin"/>
    <n v="6.0529873238086979E-3"/>
    <x v="0"/>
    <n v="8.1894156696604259E-4"/>
  </r>
  <r>
    <x v="0"/>
    <x v="1"/>
    <x v="5"/>
    <x v="1"/>
    <x v="4"/>
    <s v="Apramycin"/>
    <n v="6.0529873238086979E-3"/>
    <x v="1"/>
    <n v="8.2568628401120698E-4"/>
  </r>
  <r>
    <x v="0"/>
    <x v="1"/>
    <x v="5"/>
    <x v="1"/>
    <x v="4"/>
    <s v="Apramycin"/>
    <n v="6.0529873238086979E-3"/>
    <x v="2"/>
    <n v="7.7474770394964803E-4"/>
  </r>
  <r>
    <x v="0"/>
    <x v="1"/>
    <x v="5"/>
    <x v="1"/>
    <x v="4"/>
    <s v="Dihydrostreptomycin"/>
    <n v="1.9391529910248561E-4"/>
    <x v="0"/>
    <n v="2.6235855191871432E-5"/>
  </r>
  <r>
    <x v="0"/>
    <x v="1"/>
    <x v="5"/>
    <x v="1"/>
    <x v="4"/>
    <s v="Dihydrostreptomycin"/>
    <n v="1.9391529910248561E-4"/>
    <x v="1"/>
    <n v="2.6451930949709253E-5"/>
  </r>
  <r>
    <x v="0"/>
    <x v="1"/>
    <x v="5"/>
    <x v="1"/>
    <x v="4"/>
    <s v="Dihydrostreptomycin"/>
    <n v="1.9391529910248561E-4"/>
    <x v="2"/>
    <n v="2.482004747464561E-5"/>
  </r>
  <r>
    <x v="0"/>
    <x v="1"/>
    <x v="5"/>
    <x v="1"/>
    <x v="4"/>
    <s v="Neomycin"/>
    <n v="8.6359482368596488E-2"/>
    <x v="0"/>
    <n v="1.1684043932346077E-2"/>
  </r>
  <r>
    <x v="0"/>
    <x v="1"/>
    <x v="5"/>
    <x v="1"/>
    <x v="4"/>
    <s v="Neomycin"/>
    <n v="8.6359482368596488E-2"/>
    <x v="1"/>
    <n v="1.1780272495464318E-2"/>
  </r>
  <r>
    <x v="0"/>
    <x v="1"/>
    <x v="5"/>
    <x v="1"/>
    <x v="4"/>
    <s v="Neomycin"/>
    <n v="8.6359482368596488E-2"/>
    <x v="2"/>
    <n v="1.1053519047723816E-2"/>
  </r>
  <r>
    <x v="0"/>
    <x v="1"/>
    <x v="5"/>
    <x v="1"/>
    <x v="6"/>
    <s v="Florfenicol"/>
    <n v="0.11173606458417649"/>
    <x v="0"/>
    <n v="1.5117379720466175E-2"/>
  </r>
  <r>
    <x v="0"/>
    <x v="1"/>
    <x v="5"/>
    <x v="1"/>
    <x v="6"/>
    <s v="Florfenicol"/>
    <n v="0.11173606458417649"/>
    <x v="1"/>
    <n v="1.5241884877844612E-2"/>
  </r>
  <r>
    <x v="0"/>
    <x v="1"/>
    <x v="5"/>
    <x v="1"/>
    <x v="6"/>
    <s v="Florfenicol"/>
    <n v="0.11173606458417649"/>
    <x v="2"/>
    <n v="1.4301576205927017E-2"/>
  </r>
  <r>
    <x v="0"/>
    <x v="1"/>
    <x v="5"/>
    <x v="1"/>
    <x v="6"/>
    <s v="Thiamphenicol"/>
    <n v="3.7885374245993659E-5"/>
    <x v="0"/>
    <n v="5.1257182760109747E-6"/>
  </r>
  <r>
    <x v="0"/>
    <x v="1"/>
    <x v="5"/>
    <x v="1"/>
    <x v="6"/>
    <s v="Thiamphenicol"/>
    <n v="3.7885374245993659E-5"/>
    <x v="1"/>
    <n v="5.1679331553374691E-6"/>
  </r>
  <r>
    <x v="0"/>
    <x v="1"/>
    <x v="5"/>
    <x v="1"/>
    <x v="6"/>
    <s v="Thiamphenicol"/>
    <n v="3.7885374245993659E-5"/>
    <x v="2"/>
    <n v="4.8491108836302531E-6"/>
  </r>
  <r>
    <x v="0"/>
    <x v="1"/>
    <x v="5"/>
    <x v="1"/>
    <x v="7"/>
    <s v="Lincomycin"/>
    <n v="0.5844931194656322"/>
    <x v="0"/>
    <n v="7.9079252198873962E-2"/>
  </r>
  <r>
    <x v="0"/>
    <x v="1"/>
    <x v="5"/>
    <x v="1"/>
    <x v="7"/>
    <s v="Lincomycin"/>
    <n v="0.5844931194656322"/>
    <x v="1"/>
    <n v="7.9730540644520426E-2"/>
  </r>
  <r>
    <x v="0"/>
    <x v="1"/>
    <x v="5"/>
    <x v="1"/>
    <x v="7"/>
    <s v="Lincomycin"/>
    <n v="0.5844931194656322"/>
    <x v="2"/>
    <n v="7.4811771123193177E-2"/>
  </r>
  <r>
    <x v="0"/>
    <x v="1"/>
    <x v="5"/>
    <x v="1"/>
    <x v="8"/>
    <s v="Gamithromycin"/>
    <n v="4.7889243148299215E-4"/>
    <x v="0"/>
    <n v="6.4791960938733096E-5"/>
  </r>
  <r>
    <x v="0"/>
    <x v="1"/>
    <x v="5"/>
    <x v="1"/>
    <x v="8"/>
    <s v="Gamithromycin"/>
    <n v="4.7889243148299215E-4"/>
    <x v="1"/>
    <n v="6.5325580748693508E-5"/>
  </r>
  <r>
    <x v="0"/>
    <x v="1"/>
    <x v="5"/>
    <x v="1"/>
    <x v="8"/>
    <s v="Gamithromycin"/>
    <n v="4.7889243148299215E-4"/>
    <x v="2"/>
    <n v="6.1295487976812131E-5"/>
  </r>
  <r>
    <x v="0"/>
    <x v="1"/>
    <x v="5"/>
    <x v="1"/>
    <x v="8"/>
    <s v="Tildipirosin"/>
    <n v="7.8311655118124251E-3"/>
    <x v="0"/>
    <n v="1.0595209625152003E-3"/>
  </r>
  <r>
    <x v="0"/>
    <x v="1"/>
    <x v="5"/>
    <x v="1"/>
    <x v="8"/>
    <s v="Tildipirosin"/>
    <n v="7.8311655118124251E-3"/>
    <x v="1"/>
    <n v="1.0682470662860223E-3"/>
  </r>
  <r>
    <x v="0"/>
    <x v="1"/>
    <x v="5"/>
    <x v="1"/>
    <x v="8"/>
    <s v="Tildipirosin"/>
    <n v="7.8311655118124251E-3"/>
    <x v="2"/>
    <n v="1.0023443260259001E-3"/>
  </r>
  <r>
    <x v="0"/>
    <x v="1"/>
    <x v="5"/>
    <x v="1"/>
    <x v="8"/>
    <s v="Tilmicosin"/>
    <n v="9.4211340293651694E-3"/>
    <x v="0"/>
    <n v="1.274636448395982E-3"/>
  </r>
  <r>
    <x v="0"/>
    <x v="1"/>
    <x v="5"/>
    <x v="1"/>
    <x v="8"/>
    <s v="Tilmicosin"/>
    <n v="9.4211340293651694E-3"/>
    <x v="1"/>
    <n v="1.2851342207971729E-3"/>
  </r>
  <r>
    <x v="0"/>
    <x v="1"/>
    <x v="5"/>
    <x v="1"/>
    <x v="8"/>
    <s v="Tilmicosin"/>
    <n v="9.4211340293651694E-3"/>
    <x v="2"/>
    <n v="1.2058511884111857E-3"/>
  </r>
  <r>
    <x v="0"/>
    <x v="1"/>
    <x v="5"/>
    <x v="1"/>
    <x v="8"/>
    <s v="Tulathromycin"/>
    <n v="0.16494477943684691"/>
    <x v="0"/>
    <n v="2.2316276064804928E-2"/>
  </r>
  <r>
    <x v="0"/>
    <x v="1"/>
    <x v="5"/>
    <x v="1"/>
    <x v="8"/>
    <s v="Tulathromycin"/>
    <n v="0.16494477943684691"/>
    <x v="1"/>
    <n v="2.250007057912725E-2"/>
  </r>
  <r>
    <x v="0"/>
    <x v="1"/>
    <x v="5"/>
    <x v="1"/>
    <x v="8"/>
    <s v="Tulathromycin"/>
    <n v="0.16494477943684691"/>
    <x v="2"/>
    <n v="2.1111986910088074E-2"/>
  </r>
  <r>
    <x v="0"/>
    <x v="1"/>
    <x v="5"/>
    <x v="1"/>
    <x v="8"/>
    <s v="Tylosin"/>
    <n v="1.3169582185558089"/>
    <x v="0"/>
    <n v="0.17817843808968598"/>
  </r>
  <r>
    <x v="0"/>
    <x v="1"/>
    <x v="5"/>
    <x v="1"/>
    <x v="8"/>
    <s v="Tylosin"/>
    <n v="1.3169582185558089"/>
    <x v="1"/>
    <n v="0.17964589705982531"/>
  </r>
  <r>
    <x v="0"/>
    <x v="1"/>
    <x v="5"/>
    <x v="1"/>
    <x v="8"/>
    <s v="Tylosin"/>
    <n v="1.3169582185558089"/>
    <x v="2"/>
    <n v="0.16856310800626717"/>
  </r>
  <r>
    <x v="0"/>
    <x v="1"/>
    <x v="5"/>
    <x v="1"/>
    <x v="13"/>
    <s v="Tiamulin"/>
    <n v="0.53948963113916693"/>
    <x v="0"/>
    <n v="7.2990485565570778E-2"/>
  </r>
  <r>
    <x v="0"/>
    <x v="1"/>
    <x v="5"/>
    <x v="1"/>
    <x v="13"/>
    <s v="Tiamulin"/>
    <n v="0.53948963113916693"/>
    <x v="1"/>
    <n v="7.3591627566400919E-2"/>
  </r>
  <r>
    <x v="0"/>
    <x v="1"/>
    <x v="5"/>
    <x v="1"/>
    <x v="13"/>
    <s v="Tiamulin"/>
    <n v="0.53948963113916693"/>
    <x v="2"/>
    <n v="6.9051582412156032E-2"/>
  </r>
  <r>
    <x v="0"/>
    <x v="1"/>
    <x v="5"/>
    <x v="2"/>
    <x v="4"/>
    <s v="Spectinomycin"/>
    <n v="5.182544224239953E-2"/>
    <x v="0"/>
    <n v="7.0117458716224745E-3"/>
  </r>
  <r>
    <x v="0"/>
    <x v="1"/>
    <x v="5"/>
    <x v="2"/>
    <x v="4"/>
    <s v="Spectinomycin"/>
    <n v="5.182544224239953E-2"/>
    <x v="1"/>
    <n v="7.0694938768579374E-3"/>
  </r>
  <r>
    <x v="0"/>
    <x v="1"/>
    <x v="5"/>
    <x v="2"/>
    <x v="4"/>
    <s v="Spectinomycin"/>
    <n v="5.182544224239953E-2"/>
    <x v="2"/>
    <n v="6.6333597338858576E-3"/>
  </r>
  <r>
    <x v="0"/>
    <x v="1"/>
    <x v="5"/>
    <x v="2"/>
    <x v="9"/>
    <s v="Trimethoprim"/>
    <n v="6.0376277714788464E-2"/>
    <x v="0"/>
    <n v="8.1686348961679239E-3"/>
  </r>
  <r>
    <x v="0"/>
    <x v="1"/>
    <x v="5"/>
    <x v="2"/>
    <x v="9"/>
    <s v="Trimethoprim"/>
    <n v="3.0188138857394232E-2"/>
    <x v="1"/>
    <n v="4.1179554591718719E-3"/>
  </r>
  <r>
    <x v="0"/>
    <x v="1"/>
    <x v="5"/>
    <x v="2"/>
    <x v="9"/>
    <s v="Trimethoprim"/>
    <n v="3.0188138857394232E-2"/>
    <x v="2"/>
    <n v="3.8639088461799175E-3"/>
  </r>
  <r>
    <x v="0"/>
    <x v="1"/>
    <x v="5"/>
    <x v="2"/>
    <x v="10"/>
    <s v="Amoxicillin"/>
    <n v="1.8919663009511789"/>
    <x v="0"/>
    <n v="0.25597440805030075"/>
  </r>
  <r>
    <x v="0"/>
    <x v="1"/>
    <x v="5"/>
    <x v="2"/>
    <x v="10"/>
    <s v="Amoxicillin"/>
    <n v="1.8919663009511789"/>
    <x v="1"/>
    <n v="0.25808258648786486"/>
  </r>
  <r>
    <x v="0"/>
    <x v="1"/>
    <x v="5"/>
    <x v="2"/>
    <x v="10"/>
    <s v="Amoxicillin"/>
    <n v="1.8919663009511789"/>
    <x v="2"/>
    <n v="0.24216084871787194"/>
  </r>
  <r>
    <x v="0"/>
    <x v="1"/>
    <x v="5"/>
    <x v="2"/>
    <x v="10"/>
    <s v="Benzylpenicillin"/>
    <n v="0.16750386799961997"/>
    <x v="0"/>
    <n v="2.266250907100319E-2"/>
  </r>
  <r>
    <x v="0"/>
    <x v="1"/>
    <x v="5"/>
    <x v="2"/>
    <x v="10"/>
    <s v="Benzylpenicillin"/>
    <n v="0.16750386799961997"/>
    <x v="1"/>
    <n v="2.2849155124132065E-2"/>
  </r>
  <r>
    <x v="0"/>
    <x v="1"/>
    <x v="5"/>
    <x v="2"/>
    <x v="10"/>
    <s v="Benzylpenicillin"/>
    <n v="0.16750386799961997"/>
    <x v="2"/>
    <n v="2.1439535586823894E-2"/>
  </r>
  <r>
    <x v="0"/>
    <x v="1"/>
    <x v="5"/>
    <x v="2"/>
    <x v="11"/>
    <s v="Sulfadiazin"/>
    <n v="4.5985541129962379E-2"/>
    <x v="0"/>
    <n v="6.221633896807249E-3"/>
  </r>
  <r>
    <x v="0"/>
    <x v="1"/>
    <x v="5"/>
    <x v="2"/>
    <x v="11"/>
    <s v="Sulfadiazin"/>
    <n v="2.2992770564981189E-2"/>
    <x v="1"/>
    <n v="3.1364373112507753E-3"/>
  </r>
  <r>
    <x v="0"/>
    <x v="1"/>
    <x v="5"/>
    <x v="2"/>
    <x v="11"/>
    <s v="Sulfadiazin"/>
    <n v="2.2992770564981189E-2"/>
    <x v="2"/>
    <n v="2.9429429221820092E-3"/>
  </r>
  <r>
    <x v="0"/>
    <x v="1"/>
    <x v="5"/>
    <x v="2"/>
    <x v="11"/>
    <s v="Sulfadimethoxin"/>
    <n v="8.7769305170859041E-3"/>
    <x v="0"/>
    <n v="1.1874786524898357E-3"/>
  </r>
  <r>
    <x v="0"/>
    <x v="1"/>
    <x v="5"/>
    <x v="2"/>
    <x v="11"/>
    <s v="Sulfadimethoxin"/>
    <n v="4.3884652585429521E-3"/>
    <x v="1"/>
    <n v="5.986293012024041E-4"/>
  </r>
  <r>
    <x v="0"/>
    <x v="1"/>
    <x v="5"/>
    <x v="2"/>
    <x v="11"/>
    <s v="Sulfadimethoxin"/>
    <n v="4.3884652585429521E-3"/>
    <x v="2"/>
    <n v="5.6169841452428666E-4"/>
  </r>
  <r>
    <x v="0"/>
    <x v="1"/>
    <x v="5"/>
    <x v="2"/>
    <x v="11"/>
    <s v="Sulfadimidin"/>
    <n v="2.6852209934956589E-3"/>
    <x v="0"/>
    <n v="3.6329814857100274E-4"/>
  </r>
  <r>
    <x v="0"/>
    <x v="1"/>
    <x v="5"/>
    <x v="2"/>
    <x v="11"/>
    <s v="Sulfadimidin"/>
    <n v="1.7349295228253181E-3"/>
    <x v="1"/>
    <n v="2.3666124412459569E-4"/>
  </r>
  <r>
    <x v="0"/>
    <x v="1"/>
    <x v="5"/>
    <x v="2"/>
    <x v="11"/>
    <s v="Sulfadimidin"/>
    <n v="1.7349295228253181E-3"/>
    <x v="2"/>
    <n v="2.2206104067596332E-4"/>
  </r>
  <r>
    <x v="0"/>
    <x v="1"/>
    <x v="5"/>
    <x v="2"/>
    <x v="11"/>
    <s v="Sulfadoxin"/>
    <n v="3.7129949012534389E-3"/>
    <x v="0"/>
    <n v="5.0235126887001528E-4"/>
  </r>
  <r>
    <x v="0"/>
    <x v="1"/>
    <x v="5"/>
    <x v="2"/>
    <x v="11"/>
    <s v="Sulfadoxin"/>
    <n v="1.8564974506267195E-3"/>
    <x v="1"/>
    <n v="2.5324429067525688E-4"/>
  </r>
  <r>
    <x v="0"/>
    <x v="1"/>
    <x v="5"/>
    <x v="2"/>
    <x v="11"/>
    <s v="Sulfadoxin"/>
    <n v="1.8564974506267195E-3"/>
    <x v="2"/>
    <n v="2.37621039053556E-4"/>
  </r>
  <r>
    <x v="0"/>
    <x v="1"/>
    <x v="5"/>
    <x v="2"/>
    <x v="12"/>
    <s v="Chlortetracyclin"/>
    <n v="7.2446344939425714E-2"/>
    <x v="0"/>
    <n v="9.8016599196054759E-3"/>
  </r>
  <r>
    <x v="0"/>
    <x v="1"/>
    <x v="5"/>
    <x v="2"/>
    <x v="12"/>
    <s v="Chlortetracyclin"/>
    <n v="7.2446344939425714E-2"/>
    <x v="1"/>
    <n v="9.8823853649819809E-3"/>
  </r>
  <r>
    <x v="0"/>
    <x v="1"/>
    <x v="5"/>
    <x v="2"/>
    <x v="12"/>
    <s v="Chlortetracyclin"/>
    <n v="7.2446344939425714E-2"/>
    <x v="2"/>
    <n v="9.272717155807176E-3"/>
  </r>
  <r>
    <x v="0"/>
    <x v="1"/>
    <x v="5"/>
    <x v="2"/>
    <x v="12"/>
    <s v="Doxycyclin"/>
    <n v="1.9519458472870661"/>
    <x v="0"/>
    <n v="0.26408936700106833"/>
  </r>
  <r>
    <x v="0"/>
    <x v="1"/>
    <x v="5"/>
    <x v="2"/>
    <x v="12"/>
    <s v="Doxycyclin"/>
    <n v="1.9519458472870661"/>
    <x v="1"/>
    <n v="0.26626437939133896"/>
  </r>
  <r>
    <x v="0"/>
    <x v="1"/>
    <x v="5"/>
    <x v="2"/>
    <x v="12"/>
    <s v="Doxycyclin"/>
    <n v="1.9519458472870661"/>
    <x v="2"/>
    <n v="0.24983788706633994"/>
  </r>
  <r>
    <x v="0"/>
    <x v="1"/>
    <x v="5"/>
    <x v="2"/>
    <x v="12"/>
    <s v="Oxytetracyclin"/>
    <n v="5.6525130525119913E-2"/>
    <x v="0"/>
    <n v="7.6475922530223339E-3"/>
  </r>
  <r>
    <x v="0"/>
    <x v="1"/>
    <x v="5"/>
    <x v="2"/>
    <x v="12"/>
    <s v="Oxytetracyclin"/>
    <n v="5.6525130525119913E-2"/>
    <x v="1"/>
    <n v="7.7105770225151318E-3"/>
  </r>
  <r>
    <x v="0"/>
    <x v="1"/>
    <x v="5"/>
    <x v="2"/>
    <x v="12"/>
    <s v="Oxytetracyclin"/>
    <n v="5.6525130525119913E-2"/>
    <x v="2"/>
    <n v="7.2348929127172357E-3"/>
  </r>
  <r>
    <x v="0"/>
    <x v="1"/>
    <x v="5"/>
    <x v="2"/>
    <x v="12"/>
    <s v="Tetracyclin"/>
    <n v="8.4883017823684341E-3"/>
    <x v="0"/>
    <n v="1.1484285016079366E-3"/>
  </r>
  <r>
    <x v="0"/>
    <x v="1"/>
    <x v="5"/>
    <x v="2"/>
    <x v="12"/>
    <s v="Tetracyclin"/>
    <n v="8.4883017823684341E-3"/>
    <x v="1"/>
    <n v="1.1578868385667552E-3"/>
  </r>
  <r>
    <x v="0"/>
    <x v="1"/>
    <x v="5"/>
    <x v="2"/>
    <x v="12"/>
    <s v="Tetracyclin"/>
    <n v="8.4883017823684341E-3"/>
    <x v="2"/>
    <n v="1.0864540043648522E-3"/>
  </r>
  <r>
    <x v="0"/>
    <x v="2"/>
    <x v="6"/>
    <x v="0"/>
    <x v="2"/>
    <s v="Enrofloxacin"/>
    <n v="1.2253536398524605"/>
    <x v="0"/>
    <n v="2.3319461877381816E-2"/>
  </r>
  <r>
    <x v="0"/>
    <x v="2"/>
    <x v="6"/>
    <x v="0"/>
    <x v="2"/>
    <s v="Enrofloxacin"/>
    <n v="1.2253536398524605"/>
    <x v="1"/>
    <n v="2.5656260034497905E-2"/>
  </r>
  <r>
    <x v="0"/>
    <x v="2"/>
    <x v="6"/>
    <x v="0"/>
    <x v="2"/>
    <s v="Enrofloxacin"/>
    <n v="3.6760609195573815"/>
    <x v="2"/>
    <n v="6.7493057526869571E-2"/>
  </r>
  <r>
    <x v="0"/>
    <x v="2"/>
    <x v="6"/>
    <x v="0"/>
    <x v="3"/>
    <s v="Colistin"/>
    <n v="2.1273204288878547"/>
    <x v="0"/>
    <n v="4.0484612791780616E-2"/>
  </r>
  <r>
    <x v="0"/>
    <x v="2"/>
    <x v="6"/>
    <x v="0"/>
    <x v="3"/>
    <s v="Colistin"/>
    <n v="2.1273204288878547"/>
    <x v="1"/>
    <n v="4.4541497511541267E-2"/>
  </r>
  <r>
    <x v="0"/>
    <x v="2"/>
    <x v="6"/>
    <x v="0"/>
    <x v="3"/>
    <s v="Colistin"/>
    <n v="6.3819612866635635"/>
    <x v="2"/>
    <n v="0.11717381449350459"/>
  </r>
  <r>
    <x v="0"/>
    <x v="2"/>
    <x v="6"/>
    <x v="1"/>
    <x v="4"/>
    <s v="Apramycin"/>
    <n v="0.23919272064436714"/>
    <x v="0"/>
    <n v="4.5520291848850768E-3"/>
  </r>
  <r>
    <x v="0"/>
    <x v="2"/>
    <x v="6"/>
    <x v="1"/>
    <x v="4"/>
    <s v="Apramycin"/>
    <n v="0.23919272064436714"/>
    <x v="1"/>
    <n v="5.0081792224078289E-3"/>
  </r>
  <r>
    <x v="0"/>
    <x v="2"/>
    <x v="6"/>
    <x v="1"/>
    <x v="4"/>
    <s v="Apramycin"/>
    <n v="0.23919272064436714"/>
    <x v="2"/>
    <n v="4.3916160280615063E-3"/>
  </r>
  <r>
    <x v="0"/>
    <x v="2"/>
    <x v="6"/>
    <x v="1"/>
    <x v="4"/>
    <s v="Neomycin"/>
    <n v="0.3915303026512868"/>
    <x v="0"/>
    <n v="7.4511354678113853E-3"/>
  </r>
  <r>
    <x v="0"/>
    <x v="2"/>
    <x v="6"/>
    <x v="1"/>
    <x v="4"/>
    <s v="Neomycin"/>
    <n v="0.3915303026512868"/>
    <x v="1"/>
    <n v="8.1977993368645627E-3"/>
  </r>
  <r>
    <x v="0"/>
    <x v="2"/>
    <x v="6"/>
    <x v="1"/>
    <x v="4"/>
    <s v="Neomycin"/>
    <n v="0.3915303026512868"/>
    <x v="2"/>
    <n v="7.1885580295382445E-3"/>
  </r>
  <r>
    <x v="0"/>
    <x v="2"/>
    <x v="6"/>
    <x v="1"/>
    <x v="7"/>
    <s v="Lincomycin"/>
    <n v="18.586233000871562"/>
    <x v="0"/>
    <n v="0.35371091072137067"/>
  </r>
  <r>
    <x v="0"/>
    <x v="2"/>
    <x v="6"/>
    <x v="1"/>
    <x v="7"/>
    <s v="Lincomycin"/>
    <n v="18.586233000871562"/>
    <x v="1"/>
    <n v="0.38915559673821426"/>
  </r>
  <r>
    <x v="0"/>
    <x v="2"/>
    <x v="6"/>
    <x v="1"/>
    <x v="7"/>
    <s v="Lincomycin"/>
    <n v="18.586233000871562"/>
    <x v="2"/>
    <n v="0.34124616555230214"/>
  </r>
  <r>
    <x v="0"/>
    <x v="2"/>
    <x v="6"/>
    <x v="1"/>
    <x v="8"/>
    <s v="Tylosin"/>
    <n v="0.78574999643886423"/>
    <x v="0"/>
    <n v="1.4953452204471532E-2"/>
  </r>
  <r>
    <x v="0"/>
    <x v="2"/>
    <x v="6"/>
    <x v="1"/>
    <x v="8"/>
    <s v="Tylosin"/>
    <n v="0.78574999643886423"/>
    <x v="1"/>
    <n v="1.6451908718505631E-2"/>
  </r>
  <r>
    <x v="0"/>
    <x v="2"/>
    <x v="6"/>
    <x v="1"/>
    <x v="8"/>
    <s v="Tylosin"/>
    <n v="0.78574999643886423"/>
    <x v="2"/>
    <n v="1.4426493703964857E-2"/>
  </r>
  <r>
    <x v="0"/>
    <x v="2"/>
    <x v="6"/>
    <x v="2"/>
    <x v="4"/>
    <s v="Spectinomycin"/>
    <n v="17.232871268581103"/>
    <x v="0"/>
    <n v="0.32795535224744737"/>
  </r>
  <r>
    <x v="0"/>
    <x v="2"/>
    <x v="6"/>
    <x v="2"/>
    <x v="4"/>
    <s v="Spectinomycin"/>
    <n v="17.232871268581103"/>
    <x v="1"/>
    <n v="0.36081912358050339"/>
  </r>
  <r>
    <x v="0"/>
    <x v="2"/>
    <x v="6"/>
    <x v="2"/>
    <x v="4"/>
    <s v="Spectinomycin"/>
    <n v="17.232871268581103"/>
    <x v="2"/>
    <n v="0.31639823096934044"/>
  </r>
  <r>
    <x v="0"/>
    <x v="2"/>
    <x v="6"/>
    <x v="2"/>
    <x v="9"/>
    <s v="Trimethoprim"/>
    <n v="4.7859788338771327"/>
    <x v="0"/>
    <n v="9.1081013131843414E-2"/>
  </r>
  <r>
    <x v="0"/>
    <x v="2"/>
    <x v="6"/>
    <x v="2"/>
    <x v="9"/>
    <s v="Trimethoprim"/>
    <n v="2.3929894169385664"/>
    <x v="1"/>
    <n v="5.0104032618836232E-2"/>
  </r>
  <r>
    <x v="0"/>
    <x v="2"/>
    <x v="6"/>
    <x v="2"/>
    <x v="9"/>
    <s v="Trimethoprim"/>
    <n v="2.3929894169385664"/>
    <x v="2"/>
    <n v="4.3935662632618035E-2"/>
  </r>
  <r>
    <x v="0"/>
    <x v="2"/>
    <x v="6"/>
    <x v="2"/>
    <x v="10"/>
    <s v="Amoxicillin"/>
    <n v="1.7510831699857765"/>
    <x v="0"/>
    <n v="3.3324516203767023E-2"/>
  </r>
  <r>
    <x v="0"/>
    <x v="2"/>
    <x v="6"/>
    <x v="2"/>
    <x v="10"/>
    <s v="Amoxicillin"/>
    <n v="1.7510831699857765"/>
    <x v="1"/>
    <n v="3.6663901497527969E-2"/>
  </r>
  <r>
    <x v="0"/>
    <x v="2"/>
    <x v="6"/>
    <x v="2"/>
    <x v="10"/>
    <s v="Amoxicillin"/>
    <n v="1.7510831699857765"/>
    <x v="2"/>
    <n v="3.2150162827120236E-2"/>
  </r>
  <r>
    <x v="0"/>
    <x v="2"/>
    <x v="6"/>
    <x v="2"/>
    <x v="10"/>
    <s v="Ampicillin"/>
    <n v="2.0598602430292049E-2"/>
    <x v="0"/>
    <n v="3.9200791386099484E-4"/>
  </r>
  <r>
    <x v="0"/>
    <x v="2"/>
    <x v="6"/>
    <x v="2"/>
    <x v="10"/>
    <s v="Ampicillin"/>
    <n v="2.0598602430292049E-2"/>
    <x v="1"/>
    <n v="4.3129026846686124E-4"/>
  </r>
  <r>
    <x v="0"/>
    <x v="2"/>
    <x v="6"/>
    <x v="2"/>
    <x v="10"/>
    <s v="Ampicillin"/>
    <n v="2.0598602430292049E-2"/>
    <x v="2"/>
    <n v="3.7819358525979275E-4"/>
  </r>
  <r>
    <x v="0"/>
    <x v="2"/>
    <x v="6"/>
    <x v="2"/>
    <x v="10"/>
    <s v="Benzylpenicillin"/>
    <n v="0.1689048157147694"/>
    <x v="0"/>
    <n v="3.2143940188899393E-3"/>
  </r>
  <r>
    <x v="0"/>
    <x v="2"/>
    <x v="6"/>
    <x v="2"/>
    <x v="10"/>
    <s v="Benzylpenicillin"/>
    <n v="0.1689048157147694"/>
    <x v="1"/>
    <n v="3.5365022244344462E-3"/>
  </r>
  <r>
    <x v="0"/>
    <x v="2"/>
    <x v="6"/>
    <x v="2"/>
    <x v="10"/>
    <s v="Benzylpenicillin"/>
    <n v="0.1689048157147694"/>
    <x v="2"/>
    <n v="3.1011190219815098E-3"/>
  </r>
  <r>
    <x v="0"/>
    <x v="2"/>
    <x v="6"/>
    <x v="2"/>
    <x v="10"/>
    <s v="Phenoxymethylpenicillin"/>
    <n v="2.4889197239647259E-2"/>
    <x v="0"/>
    <n v="4.7366137195991415E-4"/>
  </r>
  <r>
    <x v="0"/>
    <x v="2"/>
    <x v="6"/>
    <x v="2"/>
    <x v="10"/>
    <s v="Phenoxymethylpenicillin"/>
    <n v="2.4889197239647259E-2"/>
    <x v="1"/>
    <n v="5.2112606162183861E-4"/>
  </r>
  <r>
    <x v="0"/>
    <x v="2"/>
    <x v="6"/>
    <x v="2"/>
    <x v="10"/>
    <s v="Phenoxymethylpenicillin"/>
    <n v="2.4889197239647259E-2"/>
    <x v="2"/>
    <n v="4.5696958180317074E-4"/>
  </r>
  <r>
    <x v="0"/>
    <x v="2"/>
    <x v="6"/>
    <x v="2"/>
    <x v="11"/>
    <s v="Sulfamethoxazol"/>
    <n v="4.7859788338771327"/>
    <x v="0"/>
    <n v="9.1081013131843414E-2"/>
  </r>
  <r>
    <x v="0"/>
    <x v="2"/>
    <x v="6"/>
    <x v="2"/>
    <x v="11"/>
    <s v="Sulfamethoxazol"/>
    <n v="2.3929894169385664"/>
    <x v="1"/>
    <n v="5.0104032618836232E-2"/>
  </r>
  <r>
    <x v="0"/>
    <x v="2"/>
    <x v="6"/>
    <x v="2"/>
    <x v="11"/>
    <s v="Sulfamethoxazol"/>
    <n v="2.3929894169385664"/>
    <x v="2"/>
    <n v="4.3935662632618035E-2"/>
  </r>
  <r>
    <x v="0"/>
    <x v="2"/>
    <x v="6"/>
    <x v="2"/>
    <x v="12"/>
    <s v="Doxycyclin"/>
    <n v="0.42070953953800971"/>
    <x v="0"/>
    <n v="8.00643973268708E-3"/>
  </r>
  <r>
    <x v="0"/>
    <x v="2"/>
    <x v="6"/>
    <x v="2"/>
    <x v="12"/>
    <s v="Doxycyclin"/>
    <n v="0.42070953953800971"/>
    <x v="1"/>
    <n v="8.8087495677416795E-3"/>
  </r>
  <r>
    <x v="0"/>
    <x v="2"/>
    <x v="6"/>
    <x v="2"/>
    <x v="12"/>
    <s v="Doxycyclin"/>
    <n v="0.42070953953800971"/>
    <x v="2"/>
    <n v="7.7242934150178926E-3"/>
  </r>
  <r>
    <x v="0"/>
    <x v="2"/>
    <x v="7"/>
    <x v="0"/>
    <x v="2"/>
    <s v="Enrofloxacin"/>
    <n v="0.67475330507474551"/>
    <x v="0"/>
    <n v="0.17597379003948116"/>
  </r>
  <r>
    <x v="0"/>
    <x v="2"/>
    <x v="7"/>
    <x v="0"/>
    <x v="2"/>
    <s v="Enrofloxacin"/>
    <n v="0.67475330507474551"/>
    <x v="1"/>
    <n v="0.20468868840219245"/>
  </r>
  <r>
    <x v="0"/>
    <x v="2"/>
    <x v="7"/>
    <x v="0"/>
    <x v="2"/>
    <s v="Enrofloxacin"/>
    <n v="2.0242599152242367"/>
    <x v="2"/>
    <n v="0.43570024275464647"/>
  </r>
  <r>
    <x v="0"/>
    <x v="2"/>
    <x v="7"/>
    <x v="1"/>
    <x v="4"/>
    <s v="Neomycin"/>
    <n v="0.16568157610389936"/>
    <x v="0"/>
    <n v="4.320929540832439E-2"/>
  </r>
  <r>
    <x v="0"/>
    <x v="2"/>
    <x v="7"/>
    <x v="1"/>
    <x v="4"/>
    <s v="Neomycin"/>
    <n v="0.16568157610389936"/>
    <x v="1"/>
    <n v="5.0260064308034001E-2"/>
  </r>
  <r>
    <x v="0"/>
    <x v="2"/>
    <x v="7"/>
    <x v="1"/>
    <x v="4"/>
    <s v="Neomycin"/>
    <n v="0.16568157610389936"/>
    <x v="2"/>
    <n v="3.5661182828117623E-2"/>
  </r>
  <r>
    <x v="0"/>
    <x v="2"/>
    <x v="7"/>
    <x v="1"/>
    <x v="8"/>
    <s v="Tylosin"/>
    <n v="0.78221290717640635"/>
    <x v="0"/>
    <n v="0.20399895614944055"/>
  </r>
  <r>
    <x v="0"/>
    <x v="2"/>
    <x v="7"/>
    <x v="1"/>
    <x v="8"/>
    <s v="Tylosin"/>
    <n v="0.78221290717640635"/>
    <x v="1"/>
    <n v="0.2372869207413047"/>
  </r>
  <r>
    <x v="0"/>
    <x v="2"/>
    <x v="7"/>
    <x v="1"/>
    <x v="8"/>
    <s v="Tylosin"/>
    <n v="0.78221290717640635"/>
    <x v="2"/>
    <n v="0.16836294142831201"/>
  </r>
  <r>
    <x v="0"/>
    <x v="2"/>
    <x v="7"/>
    <x v="2"/>
    <x v="9"/>
    <s v="Trimethoprim"/>
    <n v="0.53791105887288815"/>
    <x v="0"/>
    <n v="0.14028571186254046"/>
  </r>
  <r>
    <x v="0"/>
    <x v="2"/>
    <x v="7"/>
    <x v="2"/>
    <x v="9"/>
    <s v="Trimethoprim"/>
    <n v="0.26895552943644407"/>
    <x v="1"/>
    <n v="8.1588565991187884E-2"/>
  </r>
  <r>
    <x v="0"/>
    <x v="2"/>
    <x v="7"/>
    <x v="2"/>
    <x v="9"/>
    <s v="Trimethoprim"/>
    <n v="0.26895552943644407"/>
    <x v="2"/>
    <n v="5.7889793985611844E-2"/>
  </r>
  <r>
    <x v="0"/>
    <x v="2"/>
    <x v="7"/>
    <x v="2"/>
    <x v="10"/>
    <s v="Amoxicillin"/>
    <n v="0.46985867643737372"/>
    <x v="0"/>
    <n v="0.12253783931663702"/>
  </r>
  <r>
    <x v="0"/>
    <x v="2"/>
    <x v="7"/>
    <x v="2"/>
    <x v="10"/>
    <s v="Amoxicillin"/>
    <n v="0.46985867643737372"/>
    <x v="1"/>
    <n v="0.14253321249564305"/>
  </r>
  <r>
    <x v="0"/>
    <x v="2"/>
    <x v="7"/>
    <x v="2"/>
    <x v="10"/>
    <s v="Amoxicillin"/>
    <n v="0.46985867643737372"/>
    <x v="2"/>
    <n v="0.10113204230567552"/>
  </r>
  <r>
    <x v="0"/>
    <x v="2"/>
    <x v="7"/>
    <x v="2"/>
    <x v="10"/>
    <s v="Benzylpenicillin"/>
    <n v="0.4789682717064313"/>
    <x v="0"/>
    <n v="0.1249135964906522"/>
  </r>
  <r>
    <x v="0"/>
    <x v="2"/>
    <x v="7"/>
    <x v="2"/>
    <x v="10"/>
    <s v="Benzylpenicillin"/>
    <n v="0.4789682717064313"/>
    <x v="1"/>
    <n v="0.14529663891160058"/>
  </r>
  <r>
    <x v="0"/>
    <x v="2"/>
    <x v="7"/>
    <x v="2"/>
    <x v="10"/>
    <s v="Benzylpenicillin"/>
    <n v="0.4789682717064313"/>
    <x v="2"/>
    <n v="0.10309278501478819"/>
  </r>
  <r>
    <x v="0"/>
    <x v="2"/>
    <x v="7"/>
    <x v="2"/>
    <x v="10"/>
    <s v="Phenoxymethylpenicillin"/>
    <n v="0.18709976199781531"/>
    <x v="0"/>
    <n v="4.8795098870383795E-2"/>
  </r>
  <r>
    <x v="0"/>
    <x v="2"/>
    <x v="7"/>
    <x v="2"/>
    <x v="10"/>
    <s v="Phenoxymethylpenicillin"/>
    <n v="0.18709976199781531"/>
    <x v="1"/>
    <n v="5.6757343158849484E-2"/>
  </r>
  <r>
    <x v="0"/>
    <x v="2"/>
    <x v="7"/>
    <x v="2"/>
    <x v="10"/>
    <s v="Phenoxymethylpenicillin"/>
    <n v="0.18709976199781531"/>
    <x v="2"/>
    <n v="4.0271217697236489E-2"/>
  </r>
  <r>
    <x v="0"/>
    <x v="2"/>
    <x v="7"/>
    <x v="2"/>
    <x v="11"/>
    <s v="Sulfamethoxazol"/>
    <n v="0.53791105887288815"/>
    <x v="0"/>
    <n v="0.14028571186254046"/>
  </r>
  <r>
    <x v="0"/>
    <x v="2"/>
    <x v="7"/>
    <x v="2"/>
    <x v="11"/>
    <s v="Sulfamethoxazol"/>
    <n v="0.26895552943644407"/>
    <x v="1"/>
    <n v="8.1588565991187884E-2"/>
  </r>
  <r>
    <x v="0"/>
    <x v="2"/>
    <x v="7"/>
    <x v="2"/>
    <x v="11"/>
    <s v="Sulfamethoxazol"/>
    <n v="0.26895552943644407"/>
    <x v="2"/>
    <n v="5.7889793985611844E-2"/>
  </r>
  <r>
    <x v="0"/>
    <x v="2"/>
    <x v="8"/>
    <x v="0"/>
    <x v="3"/>
    <s v="Colistin"/>
    <n v="0.32587410905989411"/>
    <x v="0"/>
    <n v="0.37822602015265644"/>
  </r>
  <r>
    <x v="0"/>
    <x v="2"/>
    <x v="8"/>
    <x v="0"/>
    <x v="3"/>
    <s v="Colistin"/>
    <n v="0.32587410905989411"/>
    <x v="1"/>
    <n v="0.37822602015265644"/>
  </r>
  <r>
    <x v="0"/>
    <x v="2"/>
    <x v="8"/>
    <x v="0"/>
    <x v="3"/>
    <s v="Colistin"/>
    <n v="0.97762232717968234"/>
    <x v="2"/>
    <n v="0.64600571744659507"/>
  </r>
  <r>
    <x v="0"/>
    <x v="2"/>
    <x v="8"/>
    <x v="1"/>
    <x v="4"/>
    <s v="Neomycin"/>
    <n v="0.2305131918441097"/>
    <x v="0"/>
    <n v="0.26754530267962778"/>
  </r>
  <r>
    <x v="0"/>
    <x v="2"/>
    <x v="8"/>
    <x v="1"/>
    <x v="4"/>
    <s v="Neomycin"/>
    <n v="0.2305131918441097"/>
    <x v="1"/>
    <n v="0.26754530267962778"/>
  </r>
  <r>
    <x v="0"/>
    <x v="2"/>
    <x v="8"/>
    <x v="1"/>
    <x v="4"/>
    <s v="Neomycin"/>
    <n v="0.2305131918441097"/>
    <x v="2"/>
    <n v="0.15232143920828153"/>
  </r>
  <r>
    <x v="0"/>
    <x v="2"/>
    <x v="8"/>
    <x v="1"/>
    <x v="8"/>
    <s v="Tylosin"/>
    <n v="0.21391052205111491"/>
    <x v="0"/>
    <n v="0.24827540198752032"/>
  </r>
  <r>
    <x v="0"/>
    <x v="2"/>
    <x v="8"/>
    <x v="1"/>
    <x v="8"/>
    <s v="Tylosin"/>
    <n v="0.21391052205111491"/>
    <x v="1"/>
    <n v="0.24827540198752032"/>
  </r>
  <r>
    <x v="0"/>
    <x v="2"/>
    <x v="8"/>
    <x v="1"/>
    <x v="8"/>
    <s v="Tylosin"/>
    <n v="0.21391052205111491"/>
    <x v="2"/>
    <n v="0.14135051586399375"/>
  </r>
  <r>
    <x v="0"/>
    <x v="2"/>
    <x v="8"/>
    <x v="1"/>
    <x v="13"/>
    <s v="Tiamulin"/>
    <n v="1.5956572421491247E-2"/>
    <x v="0"/>
    <n v="1.8520007311010497E-2"/>
  </r>
  <r>
    <x v="0"/>
    <x v="2"/>
    <x v="8"/>
    <x v="1"/>
    <x v="13"/>
    <s v="Tiamulin"/>
    <n v="1.5956572421491247E-2"/>
    <x v="1"/>
    <n v="1.8520007311010497E-2"/>
  </r>
  <r>
    <x v="0"/>
    <x v="2"/>
    <x v="8"/>
    <x v="1"/>
    <x v="13"/>
    <s v="Tiamulin"/>
    <n v="1.5956572421491247E-2"/>
    <x v="2"/>
    <n v="1.0543986904300149E-2"/>
  </r>
  <r>
    <x v="0"/>
    <x v="2"/>
    <x v="8"/>
    <x v="2"/>
    <x v="10"/>
    <s v="Phenoxymethylpenicillin"/>
    <n v="7.5331248383085608E-2"/>
    <x v="0"/>
    <n v="8.7433267869184927E-2"/>
  </r>
  <r>
    <x v="0"/>
    <x v="2"/>
    <x v="8"/>
    <x v="2"/>
    <x v="10"/>
    <s v="Phenoxymethylpenicillin"/>
    <n v="7.5331248383085608E-2"/>
    <x v="1"/>
    <n v="8.7433267869184927E-2"/>
  </r>
  <r>
    <x v="0"/>
    <x v="2"/>
    <x v="8"/>
    <x v="2"/>
    <x v="10"/>
    <s v="Phenoxymethylpenicillin"/>
    <n v="7.5331248383085608E-2"/>
    <x v="2"/>
    <n v="4.9778340576829505E-2"/>
  </r>
  <r>
    <x v="0"/>
    <x v="3"/>
    <x v="9"/>
    <x v="0"/>
    <x v="2"/>
    <s v="Enrofloxacin"/>
    <n v="5.5268372534227304"/>
    <x v="0"/>
    <n v="0.11129304732050485"/>
  </r>
  <r>
    <x v="0"/>
    <x v="3"/>
    <x v="9"/>
    <x v="0"/>
    <x v="2"/>
    <s v="Enrofloxacin"/>
    <n v="5.5268372534227304"/>
    <x v="1"/>
    <n v="0.11236125295332289"/>
  </r>
  <r>
    <x v="0"/>
    <x v="3"/>
    <x v="9"/>
    <x v="0"/>
    <x v="2"/>
    <s v="Enrofloxacin"/>
    <n v="16.580511760268191"/>
    <x v="2"/>
    <n v="0.25936180930265945"/>
  </r>
  <r>
    <x v="0"/>
    <x v="3"/>
    <x v="9"/>
    <x v="0"/>
    <x v="3"/>
    <s v="Colistin"/>
    <n v="1.8431674638512356"/>
    <x v="0"/>
    <n v="3.7115571595124117E-2"/>
  </r>
  <r>
    <x v="0"/>
    <x v="3"/>
    <x v="9"/>
    <x v="0"/>
    <x v="3"/>
    <s v="Colistin"/>
    <n v="1.8431674638512356"/>
    <x v="1"/>
    <n v="3.7471811841911465E-2"/>
  </r>
  <r>
    <x v="0"/>
    <x v="3"/>
    <x v="9"/>
    <x v="0"/>
    <x v="3"/>
    <s v="Colistin"/>
    <n v="5.5295023915537076"/>
    <x v="2"/>
    <n v="8.6495626042941545E-2"/>
  </r>
  <r>
    <x v="0"/>
    <x v="3"/>
    <x v="9"/>
    <x v="1"/>
    <x v="4"/>
    <s v="Neomycin"/>
    <n v="1.0091201163394949"/>
    <x v="0"/>
    <n v="2.0320492120569175E-2"/>
  </r>
  <r>
    <x v="0"/>
    <x v="3"/>
    <x v="9"/>
    <x v="1"/>
    <x v="4"/>
    <s v="Neomycin"/>
    <n v="1.0091201163394949"/>
    <x v="1"/>
    <n v="2.0515530936267297E-2"/>
  </r>
  <r>
    <x v="0"/>
    <x v="3"/>
    <x v="9"/>
    <x v="1"/>
    <x v="4"/>
    <s v="Neomycin"/>
    <n v="1.0091201163394949"/>
    <x v="2"/>
    <n v="1.5785231660020133E-2"/>
  </r>
  <r>
    <x v="0"/>
    <x v="3"/>
    <x v="9"/>
    <x v="1"/>
    <x v="4"/>
    <s v="Paromomycin"/>
    <n v="0.39536863158987129"/>
    <x v="0"/>
    <n v="7.9614755794238032E-3"/>
  </r>
  <r>
    <x v="0"/>
    <x v="3"/>
    <x v="9"/>
    <x v="1"/>
    <x v="4"/>
    <s v="Paromomycin"/>
    <n v="0.39536863158987129"/>
    <x v="1"/>
    <n v="8.0378908925474724E-3"/>
  </r>
  <r>
    <x v="0"/>
    <x v="3"/>
    <x v="9"/>
    <x v="1"/>
    <x v="4"/>
    <s v="Paromomycin"/>
    <n v="0.39536863158987129"/>
    <x v="2"/>
    <n v="6.1845813394246496E-3"/>
  </r>
  <r>
    <x v="0"/>
    <x v="3"/>
    <x v="9"/>
    <x v="1"/>
    <x v="6"/>
    <s v="Florfenicol"/>
    <n v="0.28505333422381313"/>
    <x v="0"/>
    <n v="5.7400738903595899E-3"/>
  </r>
  <r>
    <x v="0"/>
    <x v="3"/>
    <x v="9"/>
    <x v="1"/>
    <x v="6"/>
    <s v="Florfenicol"/>
    <n v="0.28505333422381313"/>
    <x v="1"/>
    <n v="5.7951678913785026E-3"/>
  </r>
  <r>
    <x v="0"/>
    <x v="3"/>
    <x v="9"/>
    <x v="1"/>
    <x v="6"/>
    <s v="Florfenicol"/>
    <n v="0.28505333422381313"/>
    <x v="2"/>
    <n v="4.4589666218389397E-3"/>
  </r>
  <r>
    <x v="0"/>
    <x v="3"/>
    <x v="9"/>
    <x v="1"/>
    <x v="7"/>
    <s v="Lincomycin"/>
    <n v="1.4260654971917266"/>
    <x v="0"/>
    <n v="2.8716455286033515E-2"/>
  </r>
  <r>
    <x v="0"/>
    <x v="3"/>
    <x v="9"/>
    <x v="1"/>
    <x v="7"/>
    <s v="Lincomycin"/>
    <n v="1.4260654971917266"/>
    <x v="1"/>
    <n v="2.8992079685127996E-2"/>
  </r>
  <r>
    <x v="0"/>
    <x v="3"/>
    <x v="9"/>
    <x v="1"/>
    <x v="7"/>
    <s v="Lincomycin"/>
    <n v="1.4260654971917266"/>
    <x v="2"/>
    <n v="2.2307328801638882E-2"/>
  </r>
  <r>
    <x v="0"/>
    <x v="3"/>
    <x v="9"/>
    <x v="1"/>
    <x v="8"/>
    <s v="Tylosin"/>
    <n v="4.4534027955076176"/>
    <x v="0"/>
    <n v="8.9677467479389969E-2"/>
  </r>
  <r>
    <x v="0"/>
    <x v="3"/>
    <x v="9"/>
    <x v="1"/>
    <x v="8"/>
    <s v="Tylosin"/>
    <n v="4.4534027955076176"/>
    <x v="1"/>
    <n v="9.0538203870428574E-2"/>
  </r>
  <r>
    <x v="0"/>
    <x v="3"/>
    <x v="9"/>
    <x v="1"/>
    <x v="8"/>
    <s v="Tylosin"/>
    <n v="4.4534027955076176"/>
    <x v="2"/>
    <n v="6.9662663209479503E-2"/>
  </r>
  <r>
    <x v="0"/>
    <x v="3"/>
    <x v="9"/>
    <x v="1"/>
    <x v="13"/>
    <s v="Tiamulin"/>
    <n v="1.0540363974738109"/>
    <x v="0"/>
    <n v="2.1224964167153644E-2"/>
  </r>
  <r>
    <x v="0"/>
    <x v="3"/>
    <x v="9"/>
    <x v="1"/>
    <x v="13"/>
    <s v="Tiamulin"/>
    <n v="1.0540363974738109"/>
    <x v="1"/>
    <n v="2.1428684227171597E-2"/>
  </r>
  <r>
    <x v="0"/>
    <x v="3"/>
    <x v="9"/>
    <x v="1"/>
    <x v="13"/>
    <s v="Tiamulin"/>
    <n v="1.0540363974738109"/>
    <x v="2"/>
    <n v="1.6487837714078059E-2"/>
  </r>
  <r>
    <x v="0"/>
    <x v="3"/>
    <x v="9"/>
    <x v="2"/>
    <x v="4"/>
    <s v="Spectinomycin"/>
    <n v="1.1390205623924798"/>
    <x v="0"/>
    <n v="2.2936276849995833E-2"/>
  </r>
  <r>
    <x v="0"/>
    <x v="3"/>
    <x v="9"/>
    <x v="2"/>
    <x v="4"/>
    <s v="Spectinomycin"/>
    <n v="1.1390205623924798"/>
    <x v="1"/>
    <n v="2.3156422319249463E-2"/>
  </r>
  <r>
    <x v="0"/>
    <x v="3"/>
    <x v="9"/>
    <x v="2"/>
    <x v="4"/>
    <s v="Spectinomycin"/>
    <n v="1.1390205623924798"/>
    <x v="2"/>
    <n v="1.7817208429172626E-2"/>
  </r>
  <r>
    <x v="0"/>
    <x v="3"/>
    <x v="9"/>
    <x v="2"/>
    <x v="9"/>
    <s v="Trimethoprim"/>
    <n v="0.47211405810417412"/>
    <x v="0"/>
    <n v="9.5068860905437227E-3"/>
  </r>
  <r>
    <x v="0"/>
    <x v="3"/>
    <x v="9"/>
    <x v="2"/>
    <x v="9"/>
    <s v="Trimethoprim"/>
    <n v="0.23605702905208706"/>
    <x v="1"/>
    <n v="4.7990672307757082E-3"/>
  </r>
  <r>
    <x v="0"/>
    <x v="3"/>
    <x v="9"/>
    <x v="2"/>
    <x v="9"/>
    <s v="Trimethoprim"/>
    <n v="0.23605702905208706"/>
    <x v="2"/>
    <n v="3.6925385077842396E-3"/>
  </r>
  <r>
    <x v="0"/>
    <x v="3"/>
    <x v="9"/>
    <x v="2"/>
    <x v="10"/>
    <s v="Amoxicillin"/>
    <n v="8.6209892984068492"/>
    <x v="0"/>
    <n v="0.17359949749614487"/>
  </r>
  <r>
    <x v="0"/>
    <x v="3"/>
    <x v="9"/>
    <x v="2"/>
    <x v="10"/>
    <s v="Amoxicillin"/>
    <n v="8.6209892984068492"/>
    <x v="1"/>
    <n v="0.17526572881557065"/>
  </r>
  <r>
    <x v="0"/>
    <x v="3"/>
    <x v="9"/>
    <x v="2"/>
    <x v="10"/>
    <s v="Amoxicillin"/>
    <n v="8.6209892984068492"/>
    <x v="2"/>
    <n v="0.13485442516748339"/>
  </r>
  <r>
    <x v="0"/>
    <x v="3"/>
    <x v="9"/>
    <x v="2"/>
    <x v="10"/>
    <s v="Benzylpenicillin"/>
    <n v="15.429139300048956"/>
    <x v="0"/>
    <n v="0.31069413689928854"/>
  </r>
  <r>
    <x v="0"/>
    <x v="3"/>
    <x v="9"/>
    <x v="2"/>
    <x v="10"/>
    <s v="Benzylpenicillin"/>
    <n v="15.429139300048956"/>
    <x v="1"/>
    <n v="0.31367622100166359"/>
  </r>
  <r>
    <x v="0"/>
    <x v="3"/>
    <x v="9"/>
    <x v="2"/>
    <x v="10"/>
    <s v="Benzylpenicillin"/>
    <n v="15.429139300048956"/>
    <x v="2"/>
    <n v="0.24135138545197335"/>
  </r>
  <r>
    <x v="0"/>
    <x v="3"/>
    <x v="9"/>
    <x v="2"/>
    <x v="10"/>
    <s v="Phenoxymethylpenicillin"/>
    <n v="9.7674371548584937E-2"/>
    <x v="0"/>
    <n v="1.9668533659146972E-3"/>
  </r>
  <r>
    <x v="0"/>
    <x v="3"/>
    <x v="9"/>
    <x v="2"/>
    <x v="10"/>
    <s v="Phenoxymethylpenicillin"/>
    <n v="9.7674371548584937E-2"/>
    <x v="1"/>
    <n v="1.9857314889869014E-3"/>
  </r>
  <r>
    <x v="0"/>
    <x v="3"/>
    <x v="9"/>
    <x v="2"/>
    <x v="10"/>
    <s v="Phenoxymethylpenicillin"/>
    <n v="9.7674371548584937E-2"/>
    <x v="2"/>
    <n v="1.5278781556095605E-3"/>
  </r>
  <r>
    <x v="0"/>
    <x v="3"/>
    <x v="9"/>
    <x v="2"/>
    <x v="11"/>
    <s v="Sulfaclozin"/>
    <n v="3.6403282092363831"/>
    <x v="0"/>
    <n v="7.3304713179641975E-2"/>
  </r>
  <r>
    <x v="0"/>
    <x v="3"/>
    <x v="9"/>
    <x v="2"/>
    <x v="11"/>
    <s v="Sulfaclozin"/>
    <n v="3.6403282092363831"/>
    <x v="1"/>
    <n v="7.4008301673405649E-2"/>
  </r>
  <r>
    <x v="0"/>
    <x v="3"/>
    <x v="9"/>
    <x v="2"/>
    <x v="11"/>
    <s v="Sulfaclozin"/>
    <n v="3.6403282092363831"/>
    <x v="2"/>
    <n v="5.6944087399373886E-2"/>
  </r>
  <r>
    <x v="0"/>
    <x v="3"/>
    <x v="9"/>
    <x v="2"/>
    <x v="11"/>
    <s v="Sulfadiazin"/>
    <n v="0.47211405810417412"/>
    <x v="0"/>
    <n v="9.5068860905437227E-3"/>
  </r>
  <r>
    <x v="0"/>
    <x v="3"/>
    <x v="9"/>
    <x v="2"/>
    <x v="11"/>
    <s v="Sulfadiazin"/>
    <n v="0.23605702905208706"/>
    <x v="1"/>
    <n v="4.7990672307757082E-3"/>
  </r>
  <r>
    <x v="0"/>
    <x v="3"/>
    <x v="9"/>
    <x v="2"/>
    <x v="11"/>
    <s v="Sulfadiazin"/>
    <n v="0.23605702905208706"/>
    <x v="2"/>
    <n v="3.6925385077842396E-3"/>
  </r>
  <r>
    <x v="0"/>
    <x v="3"/>
    <x v="9"/>
    <x v="2"/>
    <x v="11"/>
    <s v="Sulfadimidin"/>
    <n v="3.9961870423715198E-2"/>
    <x v="0"/>
    <n v="8.0470586198790777E-4"/>
  </r>
  <r>
    <x v="0"/>
    <x v="3"/>
    <x v="9"/>
    <x v="2"/>
    <x v="11"/>
    <s v="Sulfadimidin"/>
    <n v="3.9961870423715198E-2"/>
    <x v="1"/>
    <n v="8.1242953705326648E-4"/>
  </r>
  <r>
    <x v="0"/>
    <x v="3"/>
    <x v="9"/>
    <x v="2"/>
    <x v="11"/>
    <s v="Sulfadimidin"/>
    <n v="3.9961870423715198E-2"/>
    <x v="2"/>
    <n v="6.2510633966376191E-4"/>
  </r>
  <r>
    <x v="0"/>
    <x v="3"/>
    <x v="9"/>
    <x v="2"/>
    <x v="12"/>
    <s v="Doxycyclin"/>
    <n v="3.6416766753381431"/>
    <x v="0"/>
    <n v="7.3331867028179912E-2"/>
  </r>
  <r>
    <x v="0"/>
    <x v="3"/>
    <x v="9"/>
    <x v="2"/>
    <x v="12"/>
    <s v="Doxycyclin"/>
    <n v="3.6416766753381431"/>
    <x v="1"/>
    <n v="7.4035716148233011E-2"/>
  </r>
  <r>
    <x v="0"/>
    <x v="3"/>
    <x v="9"/>
    <x v="2"/>
    <x v="12"/>
    <s v="Doxycyclin"/>
    <n v="3.6416766753381431"/>
    <x v="2"/>
    <n v="5.696518087423115E-2"/>
  </r>
  <r>
    <x v="0"/>
    <x v="3"/>
    <x v="9"/>
    <x v="2"/>
    <x v="12"/>
    <s v="Oxytetracyclin"/>
    <n v="0.11415045736664341"/>
    <x v="0"/>
    <n v="2.2986296992001214E-3"/>
  </r>
  <r>
    <x v="0"/>
    <x v="3"/>
    <x v="9"/>
    <x v="2"/>
    <x v="12"/>
    <s v="Oxytetracyclin"/>
    <n v="0.11415045736664341"/>
    <x v="1"/>
    <n v="2.32069225613036E-3"/>
  </r>
  <r>
    <x v="0"/>
    <x v="3"/>
    <x v="9"/>
    <x v="2"/>
    <x v="12"/>
    <s v="Oxytetracyclin"/>
    <n v="0.11415045736664341"/>
    <x v="2"/>
    <n v="1.7856064748425979E-3"/>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8">
  <r>
    <n v="1"/>
    <n v="11"/>
    <n v="1"/>
    <n v="142"/>
    <n v="1"/>
    <s v="Rind"/>
    <x v="0"/>
    <x v="0"/>
    <x v="0"/>
    <n v="10152"/>
    <x v="0"/>
    <n v="0.82767996579940473"/>
    <s v="17. AMGÄndG (2021)"/>
  </r>
  <r>
    <n v="1"/>
    <n v="11"/>
    <n v="1"/>
    <n v="142"/>
    <n v="1"/>
    <s v="Rind"/>
    <x v="0"/>
    <x v="0"/>
    <x v="0"/>
    <n v="10152"/>
    <x v="1"/>
    <n v="20.877941058354523"/>
    <s v="17. AMGÄndG (2021)"/>
  </r>
  <r>
    <n v="1"/>
    <n v="11"/>
    <n v="1"/>
    <n v="142"/>
    <n v="1"/>
    <s v="Rind"/>
    <x v="0"/>
    <x v="0"/>
    <x v="0"/>
    <n v="10152"/>
    <x v="2"/>
    <n v="0"/>
    <s v="17. AMGÄndG (2021)"/>
  </r>
  <r>
    <n v="1"/>
    <n v="11"/>
    <n v="1"/>
    <n v="142"/>
    <n v="1"/>
    <s v="Rind"/>
    <x v="0"/>
    <x v="0"/>
    <x v="0"/>
    <n v="10152"/>
    <x v="3"/>
    <n v="7.613223658911453"/>
    <s v="17. AMGÄndG (2021)"/>
  </r>
  <r>
    <n v="1"/>
    <n v="11"/>
    <n v="1"/>
    <n v="151"/>
    <n v="1"/>
    <s v="Rind"/>
    <x v="0"/>
    <x v="1"/>
    <x v="1"/>
    <n v="10603"/>
    <x v="0"/>
    <n v="0.25832540437678403"/>
    <s v="17. AMGÄndG (2021)"/>
  </r>
  <r>
    <n v="1"/>
    <n v="11"/>
    <n v="1"/>
    <n v="151"/>
    <n v="1"/>
    <s v="Rind"/>
    <x v="0"/>
    <x v="1"/>
    <x v="1"/>
    <n v="10603"/>
    <x v="1"/>
    <n v="16.078113758956604"/>
    <s v="17. AMGÄndG (2021)"/>
  </r>
  <r>
    <n v="1"/>
    <n v="11"/>
    <n v="1"/>
    <n v="151"/>
    <n v="1"/>
    <s v="Rind"/>
    <x v="0"/>
    <x v="1"/>
    <x v="1"/>
    <n v="10603"/>
    <x v="2"/>
    <n v="0"/>
    <s v="17. AMGÄndG (2021)"/>
  </r>
  <r>
    <n v="1"/>
    <n v="11"/>
    <n v="1"/>
    <n v="151"/>
    <n v="1"/>
    <s v="Rind"/>
    <x v="0"/>
    <x v="1"/>
    <x v="1"/>
    <n v="10603"/>
    <x v="3"/>
    <n v="4.5501143883046939"/>
    <s v="17. AMGÄndG (2021)"/>
  </r>
  <r>
    <n v="1"/>
    <n v="11"/>
    <n v="1"/>
    <n v="152"/>
    <n v="1"/>
    <s v="Rind"/>
    <x v="0"/>
    <x v="1"/>
    <x v="0"/>
    <n v="10803"/>
    <x v="0"/>
    <n v="0.16225749559082892"/>
    <s v="17. AMGÄndG (2021)"/>
  </r>
  <r>
    <n v="1"/>
    <n v="11"/>
    <n v="1"/>
    <n v="152"/>
    <n v="1"/>
    <s v="Rind"/>
    <x v="0"/>
    <x v="1"/>
    <x v="0"/>
    <n v="10803"/>
    <x v="1"/>
    <n v="15.24385165403333"/>
    <s v="17. AMGÄndG (2021)"/>
  </r>
  <r>
    <n v="1"/>
    <n v="11"/>
    <n v="1"/>
    <n v="152"/>
    <n v="1"/>
    <s v="Rind"/>
    <x v="0"/>
    <x v="1"/>
    <x v="0"/>
    <n v="10803"/>
    <x v="2"/>
    <n v="0"/>
    <s v="17. AMGÄndG (2021)"/>
  </r>
  <r>
    <n v="1"/>
    <n v="11"/>
    <n v="1"/>
    <n v="152"/>
    <n v="1"/>
    <s v="Rind"/>
    <x v="0"/>
    <x v="1"/>
    <x v="0"/>
    <n v="10803"/>
    <x v="3"/>
    <n v="4.0136150883071418"/>
    <s v="17. AMGÄndG (2021)"/>
  </r>
  <r>
    <n v="1"/>
    <n v="11"/>
    <n v="1"/>
    <n v="161"/>
    <n v="1"/>
    <s v="Rind"/>
    <x v="0"/>
    <x v="2"/>
    <x v="1"/>
    <n v="10929"/>
    <x v="0"/>
    <n v="5.9927560092196241E-2"/>
    <s v="17. AMGÄndG (2021)"/>
  </r>
  <r>
    <n v="1"/>
    <n v="11"/>
    <n v="1"/>
    <n v="161"/>
    <n v="1"/>
    <s v="Rind"/>
    <x v="0"/>
    <x v="2"/>
    <x v="1"/>
    <n v="10929"/>
    <x v="1"/>
    <n v="12.883797838433704"/>
    <s v="17. AMGÄndG (2021)"/>
  </r>
  <r>
    <n v="1"/>
    <n v="11"/>
    <n v="1"/>
    <n v="161"/>
    <n v="1"/>
    <s v="Rind"/>
    <x v="0"/>
    <x v="2"/>
    <x v="1"/>
    <n v="10929"/>
    <x v="2"/>
    <n v="0"/>
    <s v="17. AMGÄndG (2021)"/>
  </r>
  <r>
    <n v="1"/>
    <n v="11"/>
    <n v="1"/>
    <n v="161"/>
    <n v="1"/>
    <s v="Rind"/>
    <x v="0"/>
    <x v="2"/>
    <x v="1"/>
    <n v="10929"/>
    <x v="3"/>
    <n v="3.2200263504611328"/>
    <s v="17. AMGÄndG (2021)"/>
  </r>
  <r>
    <n v="1"/>
    <n v="11"/>
    <n v="1"/>
    <n v="162"/>
    <n v="1"/>
    <s v="Rind"/>
    <x v="0"/>
    <x v="2"/>
    <x v="0"/>
    <n v="11077"/>
    <x v="0"/>
    <n v="8.195991091314031E-2"/>
    <s v="17. AMGÄndG (2021)"/>
  </r>
  <r>
    <n v="1"/>
    <n v="11"/>
    <n v="1"/>
    <n v="162"/>
    <n v="1"/>
    <s v="Rind"/>
    <x v="0"/>
    <x v="2"/>
    <x v="0"/>
    <n v="11077"/>
    <x v="1"/>
    <n v="14.817618073930214"/>
    <s v="17. AMGÄndG (2021)"/>
  </r>
  <r>
    <n v="1"/>
    <n v="11"/>
    <n v="1"/>
    <n v="162"/>
    <n v="1"/>
    <s v="Rind"/>
    <x v="0"/>
    <x v="2"/>
    <x v="0"/>
    <n v="11077"/>
    <x v="2"/>
    <n v="0"/>
    <s v="17. AMGÄndG (2021)"/>
  </r>
  <r>
    <n v="1"/>
    <n v="11"/>
    <n v="1"/>
    <n v="162"/>
    <n v="1"/>
    <s v="Rind"/>
    <x v="0"/>
    <x v="2"/>
    <x v="0"/>
    <n v="11077"/>
    <x v="3"/>
    <n v="3.5788583509513745"/>
    <s v="17. AMGÄndG (2021)"/>
  </r>
  <r>
    <n v="1"/>
    <n v="11"/>
    <n v="1"/>
    <n v="171"/>
    <n v="1"/>
    <s v="Rind"/>
    <x v="0"/>
    <x v="3"/>
    <x v="1"/>
    <n v="11447"/>
    <x v="0"/>
    <n v="0"/>
    <s v="17. AMGÄndG (2021)"/>
  </r>
  <r>
    <n v="1"/>
    <n v="11"/>
    <n v="1"/>
    <n v="171"/>
    <n v="1"/>
    <s v="Rind"/>
    <x v="0"/>
    <x v="3"/>
    <x v="1"/>
    <n v="11447"/>
    <x v="1"/>
    <n v="12.59730865947418"/>
    <s v="17. AMGÄndG (2021)"/>
  </r>
  <r>
    <n v="1"/>
    <n v="11"/>
    <n v="1"/>
    <n v="171"/>
    <n v="1"/>
    <s v="Rind"/>
    <x v="0"/>
    <x v="3"/>
    <x v="1"/>
    <n v="11447"/>
    <x v="2"/>
    <n v="0"/>
    <s v="17. AMGÄndG (2021)"/>
  </r>
  <r>
    <n v="1"/>
    <n v="11"/>
    <n v="1"/>
    <n v="171"/>
    <n v="1"/>
    <s v="Rind"/>
    <x v="0"/>
    <x v="3"/>
    <x v="1"/>
    <n v="11447"/>
    <x v="3"/>
    <n v="2.7158644137178203"/>
    <s v="17. AMGÄndG (2021)"/>
  </r>
  <r>
    <n v="1"/>
    <n v="11"/>
    <n v="1"/>
    <n v="172"/>
    <n v="1"/>
    <s v="Rind"/>
    <x v="0"/>
    <x v="3"/>
    <x v="0"/>
    <n v="11621"/>
    <x v="0"/>
    <n v="0"/>
    <s v="17. AMGÄndG (2021)"/>
  </r>
  <r>
    <n v="1"/>
    <n v="11"/>
    <n v="1"/>
    <n v="172"/>
    <n v="1"/>
    <s v="Rind"/>
    <x v="0"/>
    <x v="3"/>
    <x v="0"/>
    <n v="11621"/>
    <x v="1"/>
    <n v="14.713158451846198"/>
    <s v="17. AMGÄndG (2021)"/>
  </r>
  <r>
    <n v="1"/>
    <n v="11"/>
    <n v="1"/>
    <n v="172"/>
    <n v="1"/>
    <s v="Rind"/>
    <x v="0"/>
    <x v="3"/>
    <x v="0"/>
    <n v="11621"/>
    <x v="2"/>
    <n v="0"/>
    <s v="17. AMGÄndG (2021)"/>
  </r>
  <r>
    <n v="1"/>
    <n v="11"/>
    <n v="1"/>
    <n v="172"/>
    <n v="1"/>
    <s v="Rind"/>
    <x v="0"/>
    <x v="3"/>
    <x v="0"/>
    <n v="11621"/>
    <x v="3"/>
    <n v="3.1761138325169114"/>
    <s v="17. AMGÄndG (2021)"/>
  </r>
  <r>
    <n v="1"/>
    <n v="11"/>
    <n v="1"/>
    <n v="181"/>
    <n v="1"/>
    <s v="Rind"/>
    <x v="0"/>
    <x v="4"/>
    <x v="1"/>
    <n v="10601"/>
    <x v="0"/>
    <n v="0"/>
    <s v="17. AMGÄndG (2021)"/>
  </r>
  <r>
    <n v="1"/>
    <n v="11"/>
    <n v="1"/>
    <n v="181"/>
    <n v="1"/>
    <s v="Rind"/>
    <x v="0"/>
    <x v="4"/>
    <x v="1"/>
    <n v="10601"/>
    <x v="1"/>
    <n v="14.055755516845553"/>
    <s v="17. AMGÄndG (2021)"/>
  </r>
  <r>
    <n v="1"/>
    <n v="11"/>
    <n v="1"/>
    <n v="181"/>
    <n v="1"/>
    <s v="Rind"/>
    <x v="0"/>
    <x v="4"/>
    <x v="1"/>
    <n v="10601"/>
    <x v="2"/>
    <n v="0"/>
    <s v="17. AMGÄndG (2021)"/>
  </r>
  <r>
    <n v="1"/>
    <n v="11"/>
    <n v="1"/>
    <n v="181"/>
    <n v="1"/>
    <s v="Rind"/>
    <x v="0"/>
    <x v="4"/>
    <x v="1"/>
    <n v="10601"/>
    <x v="3"/>
    <n v="3.128622267412303"/>
    <s v="17. AMGÄndG (2021)"/>
  </r>
  <r>
    <n v="1"/>
    <n v="11"/>
    <n v="1"/>
    <n v="182"/>
    <n v="1"/>
    <s v="Rind"/>
    <x v="0"/>
    <x v="4"/>
    <x v="0"/>
    <n v="10508"/>
    <x v="0"/>
    <n v="0"/>
    <s v="17. AMGÄndG (2021)"/>
  </r>
  <r>
    <n v="1"/>
    <n v="11"/>
    <n v="1"/>
    <n v="182"/>
    <n v="1"/>
    <s v="Rind"/>
    <x v="0"/>
    <x v="4"/>
    <x v="0"/>
    <n v="10508"/>
    <x v="1"/>
    <n v="15.311619390745161"/>
    <s v="17. AMGÄndG (2021)"/>
  </r>
  <r>
    <n v="1"/>
    <n v="11"/>
    <n v="1"/>
    <n v="182"/>
    <n v="1"/>
    <s v="Rind"/>
    <x v="0"/>
    <x v="4"/>
    <x v="0"/>
    <n v="10508"/>
    <x v="2"/>
    <n v="0"/>
    <s v="17. AMGÄndG (2021)"/>
  </r>
  <r>
    <n v="1"/>
    <n v="11"/>
    <n v="1"/>
    <n v="182"/>
    <n v="1"/>
    <s v="Rind"/>
    <x v="0"/>
    <x v="4"/>
    <x v="0"/>
    <n v="10508"/>
    <x v="3"/>
    <n v="3.7676769445417202"/>
    <s v="17. AMGÄndG (2021)"/>
  </r>
  <r>
    <n v="1"/>
    <n v="11"/>
    <n v="1"/>
    <n v="191"/>
    <n v="1"/>
    <s v="Rind"/>
    <x v="0"/>
    <x v="5"/>
    <x v="1"/>
    <n v="10441"/>
    <x v="0"/>
    <n v="0"/>
    <s v="17. AMGÄndG (2021)"/>
  </r>
  <r>
    <n v="1"/>
    <n v="11"/>
    <n v="1"/>
    <n v="191"/>
    <n v="1"/>
    <s v="Rind"/>
    <x v="0"/>
    <x v="5"/>
    <x v="1"/>
    <n v="10441"/>
    <x v="1"/>
    <n v="13.451842583315658"/>
    <s v="17. AMGÄndG (2021)"/>
  </r>
  <r>
    <n v="1"/>
    <n v="11"/>
    <n v="1"/>
    <n v="191"/>
    <n v="1"/>
    <s v="Rind"/>
    <x v="0"/>
    <x v="5"/>
    <x v="1"/>
    <n v="10441"/>
    <x v="2"/>
    <n v="0"/>
    <s v="17. AMGÄndG (2021)"/>
  </r>
  <r>
    <n v="1"/>
    <n v="11"/>
    <n v="1"/>
    <n v="191"/>
    <n v="1"/>
    <s v="Rind"/>
    <x v="0"/>
    <x v="5"/>
    <x v="1"/>
    <n v="10441"/>
    <x v="3"/>
    <n v="2.6776033057851238"/>
    <s v="17. AMGÄndG (2021)"/>
  </r>
  <r>
    <n v="1"/>
    <n v="11"/>
    <n v="1"/>
    <n v="192"/>
    <n v="1"/>
    <s v="Rind"/>
    <x v="0"/>
    <x v="5"/>
    <x v="0"/>
    <n v="10444"/>
    <x v="0"/>
    <n v="0"/>
    <s v="17. AMGÄndG (2021)"/>
  </r>
  <r>
    <n v="1"/>
    <n v="11"/>
    <n v="1"/>
    <n v="192"/>
    <n v="1"/>
    <s v="Rind"/>
    <x v="0"/>
    <x v="5"/>
    <x v="0"/>
    <n v="10444"/>
    <x v="1"/>
    <n v="14.979549290140811"/>
    <s v="17. AMGÄndG (2021)"/>
  </r>
  <r>
    <n v="1"/>
    <n v="11"/>
    <n v="1"/>
    <n v="192"/>
    <n v="1"/>
    <s v="Rind"/>
    <x v="0"/>
    <x v="5"/>
    <x v="0"/>
    <n v="10444"/>
    <x v="2"/>
    <n v="0"/>
    <s v="17. AMGÄndG (2021)"/>
  </r>
  <r>
    <n v="1"/>
    <n v="11"/>
    <n v="1"/>
    <n v="192"/>
    <n v="1"/>
    <s v="Rind"/>
    <x v="0"/>
    <x v="5"/>
    <x v="0"/>
    <n v="10444"/>
    <x v="3"/>
    <n v="3.3059989487039205"/>
    <s v="17. AMGÄndG (2021)"/>
  </r>
  <r>
    <n v="1"/>
    <n v="11"/>
    <n v="1"/>
    <n v="201"/>
    <n v="1"/>
    <s v="Rind"/>
    <x v="0"/>
    <x v="6"/>
    <x v="1"/>
    <n v="10475"/>
    <x v="0"/>
    <n v="0"/>
    <s v="17. AMGÄndG (2021)"/>
  </r>
  <r>
    <n v="1"/>
    <n v="11"/>
    <n v="1"/>
    <n v="201"/>
    <n v="1"/>
    <s v="Rind"/>
    <x v="0"/>
    <x v="6"/>
    <x v="1"/>
    <n v="10475"/>
    <x v="1"/>
    <n v="13.308918912598655"/>
    <s v="17. AMGÄndG (2021)"/>
  </r>
  <r>
    <n v="1"/>
    <n v="11"/>
    <n v="1"/>
    <n v="201"/>
    <n v="1"/>
    <s v="Rind"/>
    <x v="0"/>
    <x v="6"/>
    <x v="1"/>
    <n v="10475"/>
    <x v="2"/>
    <n v="0"/>
    <s v="17. AMGÄndG (2021)"/>
  </r>
  <r>
    <n v="1"/>
    <n v="11"/>
    <n v="1"/>
    <n v="201"/>
    <n v="1"/>
    <s v="Rind"/>
    <x v="0"/>
    <x v="6"/>
    <x v="1"/>
    <n v="10475"/>
    <x v="3"/>
    <n v="2.6185921844420905"/>
    <s v="17. AMGÄndG (2021)"/>
  </r>
  <r>
    <n v="1"/>
    <n v="11"/>
    <n v="1"/>
    <n v="202"/>
    <n v="1"/>
    <s v="Rind"/>
    <x v="0"/>
    <x v="6"/>
    <x v="0"/>
    <n v="10536"/>
    <x v="0"/>
    <n v="0"/>
    <s v="17. AMGÄndG (2021)"/>
  </r>
  <r>
    <n v="1"/>
    <n v="11"/>
    <n v="1"/>
    <n v="202"/>
    <n v="1"/>
    <s v="Rind"/>
    <x v="0"/>
    <x v="6"/>
    <x v="0"/>
    <n v="10536"/>
    <x v="1"/>
    <n v="15.818656399935984"/>
    <s v="17. AMGÄndG (2021)"/>
  </r>
  <r>
    <n v="1"/>
    <n v="11"/>
    <n v="1"/>
    <n v="202"/>
    <n v="1"/>
    <s v="Rind"/>
    <x v="0"/>
    <x v="6"/>
    <x v="0"/>
    <n v="10536"/>
    <x v="2"/>
    <n v="0"/>
    <s v="17. AMGÄndG (2021)"/>
  </r>
  <r>
    <n v="1"/>
    <n v="11"/>
    <n v="1"/>
    <n v="202"/>
    <n v="1"/>
    <s v="Rind"/>
    <x v="0"/>
    <x v="6"/>
    <x v="0"/>
    <n v="10536"/>
    <x v="3"/>
    <n v="3.1407121187904568"/>
    <s v="17. AMGÄndG (2021)"/>
  </r>
  <r>
    <n v="1"/>
    <n v="11"/>
    <n v="1"/>
    <n v="211"/>
    <n v="1"/>
    <s v="Rind"/>
    <x v="0"/>
    <x v="7"/>
    <x v="1"/>
    <n v="10597"/>
    <x v="0"/>
    <n v="0"/>
    <s v="17. AMGÄndG (2021)"/>
  </r>
  <r>
    <n v="1"/>
    <n v="11"/>
    <n v="1"/>
    <n v="211"/>
    <n v="1"/>
    <s v="Rind"/>
    <x v="0"/>
    <x v="7"/>
    <x v="1"/>
    <n v="10597"/>
    <x v="1"/>
    <n v="12.944251538474209"/>
    <s v="17. AMGÄndG (2021)"/>
  </r>
  <r>
    <n v="1"/>
    <n v="11"/>
    <n v="1"/>
    <n v="211"/>
    <n v="1"/>
    <s v="Rind"/>
    <x v="0"/>
    <x v="7"/>
    <x v="1"/>
    <n v="10597"/>
    <x v="2"/>
    <n v="0"/>
    <s v="17. AMGÄndG (2021)"/>
  </r>
  <r>
    <n v="1"/>
    <n v="11"/>
    <n v="1"/>
    <n v="211"/>
    <n v="1"/>
    <s v="Rind"/>
    <x v="0"/>
    <x v="7"/>
    <x v="1"/>
    <n v="10597"/>
    <x v="3"/>
    <n v="2.2425660792951541"/>
    <s v="17. AMGÄndG (2021)"/>
  </r>
  <r>
    <n v="1"/>
    <n v="11"/>
    <n v="1"/>
    <n v="212"/>
    <n v="1"/>
    <s v="Rind"/>
    <x v="0"/>
    <x v="7"/>
    <x v="0"/>
    <n v="11297"/>
    <x v="0"/>
    <n v="0"/>
    <s v="17. AMGÄndG (2021)"/>
  </r>
  <r>
    <n v="1"/>
    <n v="11"/>
    <n v="1"/>
    <n v="212"/>
    <n v="1"/>
    <s v="Rind"/>
    <x v="0"/>
    <x v="7"/>
    <x v="0"/>
    <n v="11297"/>
    <x v="1"/>
    <n v="14.046483139839095"/>
    <s v="17. AMGÄndG (2021)"/>
  </r>
  <r>
    <n v="1"/>
    <n v="11"/>
    <n v="1"/>
    <n v="212"/>
    <n v="1"/>
    <s v="Rind"/>
    <x v="0"/>
    <x v="7"/>
    <x v="0"/>
    <n v="11297"/>
    <x v="2"/>
    <n v="0"/>
    <s v="17. AMGÄndG (2021)"/>
  </r>
  <r>
    <n v="1"/>
    <n v="11"/>
    <n v="1"/>
    <n v="212"/>
    <n v="1"/>
    <s v="Rind"/>
    <x v="0"/>
    <x v="7"/>
    <x v="0"/>
    <n v="11297"/>
    <x v="3"/>
    <n v="2.3247218555534603"/>
    <s v="17. AMGÄndG (2021)"/>
  </r>
  <r>
    <n v="1"/>
    <n v="11"/>
    <n v="1"/>
    <n v="221"/>
    <n v="1"/>
    <s v="Rind"/>
    <x v="0"/>
    <x v="8"/>
    <x v="1"/>
    <n v="11094"/>
    <x v="0"/>
    <n v="0"/>
    <s v="17. AMGÄndG (2021)"/>
  </r>
  <r>
    <n v="1"/>
    <n v="11"/>
    <n v="1"/>
    <n v="221"/>
    <n v="1"/>
    <s v="Rind"/>
    <x v="0"/>
    <x v="8"/>
    <x v="1"/>
    <n v="11094"/>
    <x v="1"/>
    <n v="11.956040342831395"/>
    <s v="17. AMGÄndG (2021)"/>
  </r>
  <r>
    <n v="1"/>
    <n v="11"/>
    <n v="1"/>
    <n v="221"/>
    <n v="1"/>
    <s v="Rind"/>
    <x v="0"/>
    <x v="8"/>
    <x v="1"/>
    <n v="11094"/>
    <x v="2"/>
    <n v="0"/>
    <s v="17. AMGÄndG (2021)"/>
  </r>
  <r>
    <n v="1"/>
    <n v="11"/>
    <n v="1"/>
    <n v="221"/>
    <n v="1"/>
    <s v="Rind"/>
    <x v="0"/>
    <x v="8"/>
    <x v="1"/>
    <n v="11094"/>
    <x v="3"/>
    <n v="1.689397707889194"/>
    <s v="17. AMGÄndG (2021)"/>
  </r>
  <r>
    <n v="1"/>
    <n v="11"/>
    <n v="1"/>
    <n v="222"/>
    <n v="1"/>
    <s v="Rind"/>
    <x v="0"/>
    <x v="8"/>
    <x v="0"/>
    <n v="11043"/>
    <x v="0"/>
    <n v="0"/>
    <s v="17. AMGÄndG (2021)"/>
  </r>
  <r>
    <n v="1"/>
    <n v="11"/>
    <n v="1"/>
    <n v="222"/>
    <n v="1"/>
    <s v="Rind"/>
    <x v="0"/>
    <x v="8"/>
    <x v="0"/>
    <n v="11043"/>
    <x v="1"/>
    <n v="14.244314268692017"/>
    <s v="17. AMGÄndG (2021)"/>
  </r>
  <r>
    <n v="1"/>
    <n v="11"/>
    <n v="1"/>
    <n v="222"/>
    <n v="1"/>
    <s v="Rind"/>
    <x v="0"/>
    <x v="8"/>
    <x v="0"/>
    <n v="11043"/>
    <x v="2"/>
    <n v="0"/>
    <s v="17. AMGÄndG (2021)"/>
  </r>
  <r>
    <n v="1"/>
    <n v="11"/>
    <n v="1"/>
    <n v="222"/>
    <n v="1"/>
    <s v="Rind"/>
    <x v="0"/>
    <x v="8"/>
    <x v="0"/>
    <n v="11043"/>
    <x v="3"/>
    <n v="2.3770777069336688"/>
    <s v="17. AMGÄndG (2021)"/>
  </r>
  <r>
    <n v="1"/>
    <n v="12"/>
    <n v="2"/>
    <n v="142"/>
    <n v="1"/>
    <s v="Rind"/>
    <x v="1"/>
    <x v="0"/>
    <x v="0"/>
    <n v="15758"/>
    <x v="0"/>
    <n v="0"/>
    <s v="17. AMGÄndG (2021)"/>
  </r>
  <r>
    <n v="1"/>
    <n v="12"/>
    <n v="2"/>
    <n v="142"/>
    <n v="1"/>
    <s v="Rind"/>
    <x v="1"/>
    <x v="0"/>
    <x v="0"/>
    <n v="15758"/>
    <x v="1"/>
    <n v="0.41770921249452825"/>
    <s v="17. AMGÄndG (2021)"/>
  </r>
  <r>
    <n v="1"/>
    <n v="12"/>
    <n v="2"/>
    <n v="142"/>
    <n v="1"/>
    <s v="Rind"/>
    <x v="1"/>
    <x v="0"/>
    <x v="0"/>
    <n v="15758"/>
    <x v="2"/>
    <n v="0"/>
    <s v="17. AMGÄndG (2021)"/>
  </r>
  <r>
    <n v="1"/>
    <n v="12"/>
    <n v="2"/>
    <n v="142"/>
    <n v="1"/>
    <s v="Rind"/>
    <x v="1"/>
    <x v="0"/>
    <x v="0"/>
    <n v="15758"/>
    <x v="3"/>
    <n v="6.185134123924324E-2"/>
    <s v="17. AMGÄndG (2021)"/>
  </r>
  <r>
    <n v="1"/>
    <n v="12"/>
    <n v="2"/>
    <n v="151"/>
    <n v="1"/>
    <s v="Rind"/>
    <x v="1"/>
    <x v="1"/>
    <x v="1"/>
    <n v="16706"/>
    <x v="0"/>
    <n v="0"/>
    <s v="17. AMGÄndG (2021)"/>
  </r>
  <r>
    <n v="1"/>
    <n v="12"/>
    <n v="2"/>
    <n v="151"/>
    <n v="1"/>
    <s v="Rind"/>
    <x v="1"/>
    <x v="1"/>
    <x v="1"/>
    <n v="16706"/>
    <x v="1"/>
    <n v="0.23509182567413517"/>
    <s v="17. AMGÄndG (2021)"/>
  </r>
  <r>
    <n v="1"/>
    <n v="12"/>
    <n v="2"/>
    <n v="151"/>
    <n v="1"/>
    <s v="Rind"/>
    <x v="1"/>
    <x v="1"/>
    <x v="1"/>
    <n v="16706"/>
    <x v="2"/>
    <n v="0"/>
    <s v="17. AMGÄndG (2021)"/>
  </r>
  <r>
    <n v="1"/>
    <n v="12"/>
    <n v="2"/>
    <n v="151"/>
    <n v="1"/>
    <s v="Rind"/>
    <x v="1"/>
    <x v="1"/>
    <x v="1"/>
    <n v="16706"/>
    <x v="3"/>
    <n v="0"/>
    <s v="17. AMGÄndG (2021)"/>
  </r>
  <r>
    <n v="1"/>
    <n v="12"/>
    <n v="2"/>
    <n v="152"/>
    <n v="1"/>
    <s v="Rind"/>
    <x v="1"/>
    <x v="1"/>
    <x v="0"/>
    <n v="17238"/>
    <x v="0"/>
    <n v="0"/>
    <s v="17. AMGÄndG (2021)"/>
  </r>
  <r>
    <n v="1"/>
    <n v="12"/>
    <n v="2"/>
    <n v="152"/>
    <n v="1"/>
    <s v="Rind"/>
    <x v="1"/>
    <x v="1"/>
    <x v="0"/>
    <n v="17238"/>
    <x v="1"/>
    <n v="0.16794199915556188"/>
    <s v="17. AMGÄndG (2021)"/>
  </r>
  <r>
    <n v="1"/>
    <n v="12"/>
    <n v="2"/>
    <n v="152"/>
    <n v="1"/>
    <s v="Rind"/>
    <x v="1"/>
    <x v="1"/>
    <x v="0"/>
    <n v="17238"/>
    <x v="2"/>
    <n v="0"/>
    <s v="17. AMGÄndG (2021)"/>
  </r>
  <r>
    <n v="1"/>
    <n v="12"/>
    <n v="2"/>
    <n v="152"/>
    <n v="1"/>
    <s v="Rind"/>
    <x v="1"/>
    <x v="1"/>
    <x v="0"/>
    <n v="17238"/>
    <x v="3"/>
    <n v="0"/>
    <s v="17. AMGÄndG (2021)"/>
  </r>
  <r>
    <n v="1"/>
    <n v="12"/>
    <n v="2"/>
    <n v="161"/>
    <n v="1"/>
    <s v="Rind"/>
    <x v="1"/>
    <x v="2"/>
    <x v="1"/>
    <n v="17468"/>
    <x v="0"/>
    <n v="0"/>
    <s v="17. AMGÄndG (2021)"/>
  </r>
  <r>
    <n v="1"/>
    <n v="12"/>
    <n v="2"/>
    <n v="161"/>
    <n v="1"/>
    <s v="Rind"/>
    <x v="1"/>
    <x v="2"/>
    <x v="1"/>
    <n v="17468"/>
    <x v="1"/>
    <n v="0.11007047694843801"/>
    <s v="17. AMGÄndG (2021)"/>
  </r>
  <r>
    <n v="1"/>
    <n v="12"/>
    <n v="2"/>
    <n v="161"/>
    <n v="1"/>
    <s v="Rind"/>
    <x v="1"/>
    <x v="2"/>
    <x v="1"/>
    <n v="17468"/>
    <x v="2"/>
    <n v="0"/>
    <s v="17. AMGÄndG (2021)"/>
  </r>
  <r>
    <n v="1"/>
    <n v="12"/>
    <n v="2"/>
    <n v="161"/>
    <n v="1"/>
    <s v="Rind"/>
    <x v="1"/>
    <x v="2"/>
    <x v="1"/>
    <n v="17468"/>
    <x v="3"/>
    <n v="0"/>
    <s v="17. AMGÄndG (2021)"/>
  </r>
  <r>
    <n v="1"/>
    <n v="12"/>
    <n v="2"/>
    <n v="162"/>
    <n v="1"/>
    <s v="Rind"/>
    <x v="1"/>
    <x v="2"/>
    <x v="0"/>
    <n v="18001"/>
    <x v="0"/>
    <n v="0"/>
    <s v="17. AMGÄndG (2021)"/>
  </r>
  <r>
    <n v="1"/>
    <n v="12"/>
    <n v="2"/>
    <n v="162"/>
    <n v="1"/>
    <s v="Rind"/>
    <x v="1"/>
    <x v="2"/>
    <x v="0"/>
    <n v="18001"/>
    <x v="1"/>
    <n v="0.12291621415649856"/>
    <s v="17. AMGÄndG (2021)"/>
  </r>
  <r>
    <n v="1"/>
    <n v="12"/>
    <n v="2"/>
    <n v="162"/>
    <n v="1"/>
    <s v="Rind"/>
    <x v="1"/>
    <x v="2"/>
    <x v="0"/>
    <n v="18001"/>
    <x v="2"/>
    <n v="0"/>
    <s v="17. AMGÄndG (2021)"/>
  </r>
  <r>
    <n v="1"/>
    <n v="12"/>
    <n v="2"/>
    <n v="162"/>
    <n v="1"/>
    <s v="Rind"/>
    <x v="1"/>
    <x v="2"/>
    <x v="0"/>
    <n v="18001"/>
    <x v="3"/>
    <n v="0"/>
    <s v="17. AMGÄndG (2021)"/>
  </r>
  <r>
    <n v="1"/>
    <n v="12"/>
    <n v="2"/>
    <n v="171"/>
    <n v="1"/>
    <s v="Rind"/>
    <x v="1"/>
    <x v="3"/>
    <x v="1"/>
    <n v="18421"/>
    <x v="0"/>
    <n v="0"/>
    <s v="17. AMGÄndG (2021)"/>
  </r>
  <r>
    <n v="1"/>
    <n v="12"/>
    <n v="2"/>
    <n v="171"/>
    <n v="1"/>
    <s v="Rind"/>
    <x v="1"/>
    <x v="3"/>
    <x v="1"/>
    <n v="18421"/>
    <x v="1"/>
    <n v="8.0860163288300355E-2"/>
    <s v="17. AMGÄndG (2021)"/>
  </r>
  <r>
    <n v="1"/>
    <n v="12"/>
    <n v="2"/>
    <n v="171"/>
    <n v="1"/>
    <s v="Rind"/>
    <x v="1"/>
    <x v="3"/>
    <x v="1"/>
    <n v="18421"/>
    <x v="2"/>
    <n v="0"/>
    <s v="17. AMGÄndG (2021)"/>
  </r>
  <r>
    <n v="1"/>
    <n v="12"/>
    <n v="2"/>
    <n v="171"/>
    <n v="1"/>
    <s v="Rind"/>
    <x v="1"/>
    <x v="3"/>
    <x v="1"/>
    <n v="18421"/>
    <x v="3"/>
    <n v="0"/>
    <s v="17. AMGÄndG (2021)"/>
  </r>
  <r>
    <n v="1"/>
    <n v="12"/>
    <n v="2"/>
    <n v="172"/>
    <n v="1"/>
    <s v="Rind"/>
    <x v="1"/>
    <x v="3"/>
    <x v="0"/>
    <n v="18899"/>
    <x v="0"/>
    <n v="0"/>
    <s v="17. AMGÄndG (2021)"/>
  </r>
  <r>
    <n v="1"/>
    <n v="12"/>
    <n v="2"/>
    <n v="172"/>
    <n v="1"/>
    <s v="Rind"/>
    <x v="1"/>
    <x v="3"/>
    <x v="0"/>
    <n v="18899"/>
    <x v="1"/>
    <n v="9.0340002454891377E-2"/>
    <s v="17. AMGÄndG (2021)"/>
  </r>
  <r>
    <n v="1"/>
    <n v="12"/>
    <n v="2"/>
    <n v="172"/>
    <n v="1"/>
    <s v="Rind"/>
    <x v="1"/>
    <x v="3"/>
    <x v="0"/>
    <n v="18899"/>
    <x v="2"/>
    <n v="0"/>
    <s v="17. AMGÄndG (2021)"/>
  </r>
  <r>
    <n v="1"/>
    <n v="12"/>
    <n v="2"/>
    <n v="172"/>
    <n v="1"/>
    <s v="Rind"/>
    <x v="1"/>
    <x v="3"/>
    <x v="0"/>
    <n v="18899"/>
    <x v="3"/>
    <n v="0"/>
    <s v="17. AMGÄndG (2021)"/>
  </r>
  <r>
    <n v="1"/>
    <n v="12"/>
    <n v="2"/>
    <n v="181"/>
    <n v="1"/>
    <s v="Rind"/>
    <x v="1"/>
    <x v="4"/>
    <x v="1"/>
    <n v="17879"/>
    <x v="0"/>
    <n v="0"/>
    <s v="17. AMGÄndG (2021)"/>
  </r>
  <r>
    <n v="1"/>
    <n v="12"/>
    <n v="2"/>
    <n v="181"/>
    <n v="1"/>
    <s v="Rind"/>
    <x v="1"/>
    <x v="4"/>
    <x v="1"/>
    <n v="17879"/>
    <x v="1"/>
    <n v="8.1192619396513052E-2"/>
    <s v="17. AMGÄndG (2021)"/>
  </r>
  <r>
    <n v="1"/>
    <n v="12"/>
    <n v="2"/>
    <n v="181"/>
    <n v="1"/>
    <s v="Rind"/>
    <x v="1"/>
    <x v="4"/>
    <x v="1"/>
    <n v="17879"/>
    <x v="2"/>
    <n v="0"/>
    <s v="17. AMGÄndG (2021)"/>
  </r>
  <r>
    <n v="1"/>
    <n v="12"/>
    <n v="2"/>
    <n v="181"/>
    <n v="1"/>
    <s v="Rind"/>
    <x v="1"/>
    <x v="4"/>
    <x v="1"/>
    <n v="17879"/>
    <x v="3"/>
    <n v="0"/>
    <s v="17. AMGÄndG (2021)"/>
  </r>
  <r>
    <n v="1"/>
    <n v="12"/>
    <n v="2"/>
    <n v="182"/>
    <n v="1"/>
    <s v="Rind"/>
    <x v="1"/>
    <x v="4"/>
    <x v="0"/>
    <n v="17977"/>
    <x v="0"/>
    <n v="0"/>
    <s v="17. AMGÄndG (2021)"/>
  </r>
  <r>
    <n v="1"/>
    <n v="12"/>
    <n v="2"/>
    <n v="182"/>
    <n v="1"/>
    <s v="Rind"/>
    <x v="1"/>
    <x v="4"/>
    <x v="0"/>
    <n v="17977"/>
    <x v="1"/>
    <n v="9.7900535269562411E-2"/>
    <s v="17. AMGÄndG (2021)"/>
  </r>
  <r>
    <n v="1"/>
    <n v="12"/>
    <n v="2"/>
    <n v="182"/>
    <n v="1"/>
    <s v="Rind"/>
    <x v="1"/>
    <x v="4"/>
    <x v="0"/>
    <n v="17977"/>
    <x v="2"/>
    <n v="0"/>
    <s v="17. AMGÄndG (2021)"/>
  </r>
  <r>
    <n v="1"/>
    <n v="12"/>
    <n v="2"/>
    <n v="182"/>
    <n v="1"/>
    <s v="Rind"/>
    <x v="1"/>
    <x v="4"/>
    <x v="0"/>
    <n v="17977"/>
    <x v="3"/>
    <n v="0"/>
    <s v="17. AMGÄndG (2021)"/>
  </r>
  <r>
    <n v="1"/>
    <n v="12"/>
    <n v="2"/>
    <n v="191"/>
    <n v="1"/>
    <s v="Rind"/>
    <x v="1"/>
    <x v="5"/>
    <x v="1"/>
    <n v="17867"/>
    <x v="0"/>
    <n v="0"/>
    <s v="17. AMGÄndG (2021)"/>
  </r>
  <r>
    <n v="1"/>
    <n v="12"/>
    <n v="2"/>
    <n v="191"/>
    <n v="1"/>
    <s v="Rind"/>
    <x v="1"/>
    <x v="5"/>
    <x v="1"/>
    <n v="17867"/>
    <x v="1"/>
    <n v="7.3571255858911222E-2"/>
    <s v="17. AMGÄndG (2021)"/>
  </r>
  <r>
    <n v="1"/>
    <n v="12"/>
    <n v="2"/>
    <n v="191"/>
    <n v="1"/>
    <s v="Rind"/>
    <x v="1"/>
    <x v="5"/>
    <x v="1"/>
    <n v="17867"/>
    <x v="2"/>
    <n v="0"/>
    <s v="17. AMGÄndG (2021)"/>
  </r>
  <r>
    <n v="1"/>
    <n v="12"/>
    <n v="2"/>
    <n v="191"/>
    <n v="1"/>
    <s v="Rind"/>
    <x v="1"/>
    <x v="5"/>
    <x v="1"/>
    <n v="17867"/>
    <x v="3"/>
    <n v="0"/>
    <s v="17. AMGÄndG (2021)"/>
  </r>
  <r>
    <n v="1"/>
    <n v="12"/>
    <n v="2"/>
    <n v="192"/>
    <n v="1"/>
    <s v="Rind"/>
    <x v="1"/>
    <x v="5"/>
    <x v="0"/>
    <n v="18026"/>
    <x v="0"/>
    <n v="0"/>
    <s v="17. AMGÄndG (2021)"/>
  </r>
  <r>
    <n v="1"/>
    <n v="12"/>
    <n v="2"/>
    <n v="192"/>
    <n v="1"/>
    <s v="Rind"/>
    <x v="1"/>
    <x v="5"/>
    <x v="0"/>
    <n v="18026"/>
    <x v="1"/>
    <n v="9.0539278626754663E-2"/>
    <s v="17. AMGÄndG (2021)"/>
  </r>
  <r>
    <n v="1"/>
    <n v="12"/>
    <n v="2"/>
    <n v="192"/>
    <n v="1"/>
    <s v="Rind"/>
    <x v="1"/>
    <x v="5"/>
    <x v="0"/>
    <n v="18026"/>
    <x v="2"/>
    <n v="0"/>
    <s v="17. AMGÄndG (2021)"/>
  </r>
  <r>
    <n v="1"/>
    <n v="12"/>
    <n v="2"/>
    <n v="192"/>
    <n v="1"/>
    <s v="Rind"/>
    <x v="1"/>
    <x v="5"/>
    <x v="0"/>
    <n v="18026"/>
    <x v="3"/>
    <n v="0"/>
    <s v="17. AMGÄndG (2021)"/>
  </r>
  <r>
    <n v="1"/>
    <n v="12"/>
    <n v="2"/>
    <n v="201"/>
    <n v="1"/>
    <s v="Rind"/>
    <x v="1"/>
    <x v="6"/>
    <x v="1"/>
    <n v="17939"/>
    <x v="0"/>
    <n v="0"/>
    <s v="17. AMGÄndG (2021)"/>
  </r>
  <r>
    <n v="1"/>
    <n v="12"/>
    <n v="2"/>
    <n v="201"/>
    <n v="1"/>
    <s v="Rind"/>
    <x v="1"/>
    <x v="6"/>
    <x v="1"/>
    <n v="17939"/>
    <x v="1"/>
    <n v="7.3072805139186292E-2"/>
    <s v="17. AMGÄndG (2021)"/>
  </r>
  <r>
    <n v="1"/>
    <n v="12"/>
    <n v="2"/>
    <n v="201"/>
    <n v="1"/>
    <s v="Rind"/>
    <x v="1"/>
    <x v="6"/>
    <x v="1"/>
    <n v="17939"/>
    <x v="2"/>
    <n v="0"/>
    <s v="17. AMGÄndG (2021)"/>
  </r>
  <r>
    <n v="1"/>
    <n v="12"/>
    <n v="2"/>
    <n v="201"/>
    <n v="1"/>
    <s v="Rind"/>
    <x v="1"/>
    <x v="6"/>
    <x v="1"/>
    <n v="17939"/>
    <x v="3"/>
    <n v="0"/>
    <s v="17. AMGÄndG (2021)"/>
  </r>
  <r>
    <n v="1"/>
    <n v="12"/>
    <n v="2"/>
    <n v="202"/>
    <n v="1"/>
    <s v="Rind"/>
    <x v="1"/>
    <x v="6"/>
    <x v="0"/>
    <n v="18131"/>
    <x v="0"/>
    <n v="0"/>
    <s v="17. AMGÄndG (2021)"/>
  </r>
  <r>
    <n v="1"/>
    <n v="12"/>
    <n v="2"/>
    <n v="202"/>
    <n v="1"/>
    <s v="Rind"/>
    <x v="1"/>
    <x v="6"/>
    <x v="0"/>
    <n v="18131"/>
    <x v="1"/>
    <n v="8.850410001585568E-2"/>
    <s v="17. AMGÄndG (2021)"/>
  </r>
  <r>
    <n v="1"/>
    <n v="12"/>
    <n v="2"/>
    <n v="202"/>
    <n v="1"/>
    <s v="Rind"/>
    <x v="1"/>
    <x v="6"/>
    <x v="0"/>
    <n v="18131"/>
    <x v="2"/>
    <n v="0"/>
    <s v="17. AMGÄndG (2021)"/>
  </r>
  <r>
    <n v="1"/>
    <n v="12"/>
    <n v="2"/>
    <n v="202"/>
    <n v="1"/>
    <s v="Rind"/>
    <x v="1"/>
    <x v="6"/>
    <x v="0"/>
    <n v="18131"/>
    <x v="3"/>
    <n v="0"/>
    <s v="17. AMGÄndG (2021)"/>
  </r>
  <r>
    <n v="1"/>
    <n v="12"/>
    <n v="2"/>
    <n v="211"/>
    <n v="1"/>
    <s v="Rind"/>
    <x v="1"/>
    <x v="7"/>
    <x v="1"/>
    <n v="18001"/>
    <x v="0"/>
    <n v="0"/>
    <s v="17. AMGÄndG (2021)"/>
  </r>
  <r>
    <n v="1"/>
    <n v="12"/>
    <n v="2"/>
    <n v="211"/>
    <n v="1"/>
    <s v="Rind"/>
    <x v="1"/>
    <x v="7"/>
    <x v="1"/>
    <n v="18001"/>
    <x v="1"/>
    <n v="5.8905982152682473E-2"/>
    <s v="17. AMGÄndG (2021)"/>
  </r>
  <r>
    <n v="1"/>
    <n v="12"/>
    <n v="2"/>
    <n v="211"/>
    <n v="1"/>
    <s v="Rind"/>
    <x v="1"/>
    <x v="7"/>
    <x v="1"/>
    <n v="18001"/>
    <x v="2"/>
    <n v="0"/>
    <s v="17. AMGÄndG (2021)"/>
  </r>
  <r>
    <n v="1"/>
    <n v="12"/>
    <n v="2"/>
    <n v="211"/>
    <n v="1"/>
    <s v="Rind"/>
    <x v="1"/>
    <x v="7"/>
    <x v="1"/>
    <n v="18001"/>
    <x v="3"/>
    <n v="0"/>
    <s v="17. AMGÄndG (2021)"/>
  </r>
  <r>
    <n v="1"/>
    <n v="12"/>
    <n v="2"/>
    <n v="212"/>
    <n v="1"/>
    <s v="Rind"/>
    <x v="1"/>
    <x v="7"/>
    <x v="0"/>
    <n v="18620"/>
    <x v="0"/>
    <n v="0"/>
    <s v="17. AMGÄndG (2021)"/>
  </r>
  <r>
    <n v="1"/>
    <n v="12"/>
    <n v="2"/>
    <n v="212"/>
    <n v="1"/>
    <s v="Rind"/>
    <x v="1"/>
    <x v="7"/>
    <x v="0"/>
    <n v="18620"/>
    <x v="1"/>
    <n v="9.0638905985007373E-2"/>
    <s v="17. AMGÄndG (2021)"/>
  </r>
  <r>
    <n v="1"/>
    <n v="12"/>
    <n v="2"/>
    <n v="212"/>
    <n v="1"/>
    <s v="Rind"/>
    <x v="1"/>
    <x v="7"/>
    <x v="0"/>
    <n v="18620"/>
    <x v="2"/>
    <n v="0"/>
    <s v="17. AMGÄndG (2021)"/>
  </r>
  <r>
    <n v="1"/>
    <n v="12"/>
    <n v="2"/>
    <n v="212"/>
    <n v="1"/>
    <s v="Rind"/>
    <x v="1"/>
    <x v="7"/>
    <x v="0"/>
    <n v="18620"/>
    <x v="3"/>
    <n v="0"/>
    <s v="17. AMGÄndG (2021)"/>
  </r>
  <r>
    <n v="1"/>
    <n v="12"/>
    <n v="2"/>
    <n v="221"/>
    <n v="1"/>
    <s v="Rind"/>
    <x v="1"/>
    <x v="8"/>
    <x v="1"/>
    <n v="18114"/>
    <x v="0"/>
    <n v="0"/>
    <s v="17. AMGÄndG (2021)"/>
  </r>
  <r>
    <n v="1"/>
    <n v="12"/>
    <n v="2"/>
    <n v="221"/>
    <n v="1"/>
    <s v="Rind"/>
    <x v="1"/>
    <x v="8"/>
    <x v="1"/>
    <n v="18114"/>
    <x v="1"/>
    <n v="5.8398112582880433E-2"/>
    <s v="17. AMGÄndG (2021)"/>
  </r>
  <r>
    <n v="1"/>
    <n v="12"/>
    <n v="2"/>
    <n v="221"/>
    <n v="1"/>
    <s v="Rind"/>
    <x v="1"/>
    <x v="8"/>
    <x v="1"/>
    <n v="18114"/>
    <x v="2"/>
    <n v="0"/>
    <s v="17. AMGÄndG (2021)"/>
  </r>
  <r>
    <n v="1"/>
    <n v="12"/>
    <n v="2"/>
    <n v="221"/>
    <n v="1"/>
    <s v="Rind"/>
    <x v="1"/>
    <x v="8"/>
    <x v="1"/>
    <n v="18114"/>
    <x v="3"/>
    <n v="0"/>
    <s v="17. AMGÄndG (2021)"/>
  </r>
  <r>
    <n v="1"/>
    <n v="12"/>
    <n v="2"/>
    <n v="222"/>
    <n v="1"/>
    <s v="Rind"/>
    <x v="1"/>
    <x v="8"/>
    <x v="0"/>
    <n v="18088"/>
    <x v="0"/>
    <n v="0"/>
    <s v="17. AMGÄndG (2021)"/>
  </r>
  <r>
    <n v="1"/>
    <n v="12"/>
    <n v="2"/>
    <n v="222"/>
    <n v="1"/>
    <s v="Rind"/>
    <x v="1"/>
    <x v="8"/>
    <x v="0"/>
    <n v="18088"/>
    <x v="1"/>
    <n v="8.3905208711039625E-2"/>
    <s v="17. AMGÄndG (2021)"/>
  </r>
  <r>
    <n v="1"/>
    <n v="12"/>
    <n v="2"/>
    <n v="222"/>
    <n v="1"/>
    <s v="Rind"/>
    <x v="1"/>
    <x v="8"/>
    <x v="0"/>
    <n v="18088"/>
    <x v="2"/>
    <n v="0"/>
    <s v="17. AMGÄndG (2021)"/>
  </r>
  <r>
    <n v="1"/>
    <n v="12"/>
    <n v="2"/>
    <n v="222"/>
    <n v="1"/>
    <s v="Rind"/>
    <x v="1"/>
    <x v="8"/>
    <x v="0"/>
    <n v="18088"/>
    <x v="3"/>
    <n v="0"/>
    <s v="17. AMGÄndG (2021)"/>
  </r>
  <r>
    <n v="1"/>
    <n v="15"/>
    <n v="2"/>
    <n v="231"/>
    <n v="1"/>
    <s v="Rind"/>
    <x v="2"/>
    <x v="9"/>
    <x v="1"/>
    <n v="7119"/>
    <x v="0"/>
    <n v="0"/>
    <s v="17. AMGÄndG (2021)"/>
  </r>
  <r>
    <n v="1"/>
    <n v="15"/>
    <n v="2"/>
    <n v="231"/>
    <n v="1"/>
    <s v="Rind"/>
    <x v="2"/>
    <x v="9"/>
    <x v="1"/>
    <n v="7119"/>
    <x v="1"/>
    <n v="8.9921981569238731"/>
    <s v="17. AMGÄndG (2021)"/>
  </r>
  <r>
    <n v="1"/>
    <n v="15"/>
    <n v="2"/>
    <n v="231"/>
    <n v="1"/>
    <s v="Rind"/>
    <x v="2"/>
    <x v="9"/>
    <x v="1"/>
    <n v="7119"/>
    <x v="2"/>
    <n v="0"/>
    <s v="17. AMGÄndG (2021)"/>
  </r>
  <r>
    <n v="1"/>
    <n v="15"/>
    <n v="2"/>
    <n v="231"/>
    <n v="1"/>
    <s v="Rind"/>
    <x v="2"/>
    <x v="9"/>
    <x v="1"/>
    <n v="7119"/>
    <x v="3"/>
    <n v="1.6766639525004858"/>
    <s v="17. AMGÄndG (2021)"/>
  </r>
  <r>
    <n v="1"/>
    <n v="15"/>
    <n v="2"/>
    <n v="232"/>
    <n v="1"/>
    <s v="Rind"/>
    <x v="2"/>
    <x v="9"/>
    <x v="0"/>
    <n v="8320"/>
    <x v="0"/>
    <n v="3.0798006714381935E-2"/>
    <s v="17. AMGÄndG (2021)"/>
  </r>
  <r>
    <n v="1"/>
    <n v="15"/>
    <n v="2"/>
    <n v="232"/>
    <n v="1"/>
    <s v="Rind"/>
    <x v="2"/>
    <x v="9"/>
    <x v="0"/>
    <n v="8320"/>
    <x v="1"/>
    <n v="11.98446707322436"/>
    <s v="17. AMGÄndG (2021)"/>
  </r>
  <r>
    <n v="1"/>
    <n v="15"/>
    <n v="2"/>
    <n v="232"/>
    <n v="1"/>
    <s v="Rind"/>
    <x v="2"/>
    <x v="9"/>
    <x v="0"/>
    <n v="8320"/>
    <x v="2"/>
    <n v="0"/>
    <s v="17. AMGÄndG (2021)"/>
  </r>
  <r>
    <n v="1"/>
    <n v="15"/>
    <n v="2"/>
    <n v="232"/>
    <n v="1"/>
    <s v="Rind"/>
    <x v="2"/>
    <x v="9"/>
    <x v="0"/>
    <n v="8320"/>
    <x v="3"/>
    <n v="2.7703376686004439"/>
    <s v="17. AMGÄndG (2021)"/>
  </r>
  <r>
    <n v="1"/>
    <n v="15"/>
    <n v="2"/>
    <n v="241"/>
    <n v="1"/>
    <s v="Rind"/>
    <x v="2"/>
    <x v="10"/>
    <x v="1"/>
    <n v="8713"/>
    <x v="0"/>
    <n v="3.9574896034356231E-2"/>
    <s v="17. AMGÄndG (2021)"/>
  </r>
  <r>
    <n v="1"/>
    <n v="15"/>
    <n v="2"/>
    <n v="241"/>
    <n v="1"/>
    <s v="Rind"/>
    <x v="2"/>
    <x v="10"/>
    <x v="1"/>
    <n v="8713"/>
    <x v="1"/>
    <n v="10.51141774453416"/>
    <s v="17. AMGÄndG (2021)"/>
  </r>
  <r>
    <n v="1"/>
    <n v="15"/>
    <n v="2"/>
    <n v="241"/>
    <n v="1"/>
    <s v="Rind"/>
    <x v="2"/>
    <x v="10"/>
    <x v="1"/>
    <n v="8713"/>
    <x v="2"/>
    <n v="0"/>
    <s v="17. AMGÄndG (2021)"/>
  </r>
  <r>
    <n v="1"/>
    <n v="15"/>
    <n v="2"/>
    <n v="241"/>
    <n v="1"/>
    <s v="Rind"/>
    <x v="2"/>
    <x v="10"/>
    <x v="1"/>
    <n v="8713"/>
    <x v="3"/>
    <n v="2.3423070155594097"/>
    <s v="17. AMGÄndG (2021)"/>
  </r>
  <r>
    <n v="1"/>
    <n v="15"/>
    <n v="2"/>
    <n v="242"/>
    <n v="1"/>
    <s v="Rind"/>
    <x v="2"/>
    <x v="10"/>
    <x v="0"/>
    <n v="8773"/>
    <x v="0"/>
    <n v="8.6153615642499959E-2"/>
    <s v="17. AMGÄndG (2021)"/>
  </r>
  <r>
    <n v="1"/>
    <n v="15"/>
    <n v="2"/>
    <n v="242"/>
    <n v="1"/>
    <s v="Rind"/>
    <x v="2"/>
    <x v="10"/>
    <x v="0"/>
    <n v="8773"/>
    <x v="1"/>
    <n v="11.93660527702005"/>
    <s v="17. AMGÄndG (2021)"/>
  </r>
  <r>
    <n v="1"/>
    <n v="15"/>
    <n v="2"/>
    <n v="242"/>
    <n v="1"/>
    <s v="Rind"/>
    <x v="2"/>
    <x v="10"/>
    <x v="0"/>
    <n v="8773"/>
    <x v="2"/>
    <n v="0"/>
    <s v="17. AMGÄndG (2021)"/>
  </r>
  <r>
    <n v="1"/>
    <n v="15"/>
    <n v="2"/>
    <n v="242"/>
    <n v="1"/>
    <s v="Rind"/>
    <x v="2"/>
    <x v="10"/>
    <x v="0"/>
    <n v="8773"/>
    <x v="3"/>
    <n v="2.78125"/>
    <s v="17. AMGÄndG (2021)"/>
  </r>
  <r>
    <n v="1"/>
    <n v="15"/>
    <n v="2"/>
    <n v="251"/>
    <n v="1"/>
    <s v="Rind"/>
    <x v="2"/>
    <x v="11"/>
    <x v="1"/>
    <n v="9016"/>
    <x v="0"/>
    <n v="6.9136771430516997E-2"/>
    <s v="17. AMGÄndG (2021)"/>
  </r>
  <r>
    <n v="1"/>
    <n v="15"/>
    <n v="2"/>
    <n v="251"/>
    <n v="1"/>
    <s v="Rind"/>
    <x v="2"/>
    <x v="11"/>
    <x v="1"/>
    <n v="9016"/>
    <x v="1"/>
    <n v="10.340384205363845"/>
    <s v="17. AMGÄndG (2021)"/>
  </r>
  <r>
    <n v="1"/>
    <n v="15"/>
    <n v="2"/>
    <n v="251"/>
    <n v="1"/>
    <s v="Rind"/>
    <x v="2"/>
    <x v="11"/>
    <x v="1"/>
    <n v="9016"/>
    <x v="2"/>
    <n v="0"/>
    <s v="17. AMGÄndG (2021)"/>
  </r>
  <r>
    <n v="1"/>
    <n v="15"/>
    <n v="2"/>
    <n v="251"/>
    <n v="1"/>
    <s v="Rind"/>
    <x v="2"/>
    <x v="11"/>
    <x v="1"/>
    <n v="9016"/>
    <x v="3"/>
    <n v="2.293057599562653"/>
    <s v="17. AMGÄndG (2021)"/>
  </r>
  <r>
    <n v="1"/>
    <n v="15"/>
    <n v="2"/>
    <n v="252"/>
    <n v="1"/>
    <s v="Rind"/>
    <x v="2"/>
    <x v="11"/>
    <x v="0"/>
    <n v="8909"/>
    <x v="0"/>
    <n v="9.4875247070955904E-2"/>
    <s v="17. AMGÄndG (2021)"/>
  </r>
  <r>
    <n v="1"/>
    <n v="15"/>
    <n v="2"/>
    <n v="252"/>
    <n v="1"/>
    <s v="Rind"/>
    <x v="2"/>
    <x v="11"/>
    <x v="0"/>
    <n v="8909"/>
    <x v="1"/>
    <n v="11.958536920783899"/>
    <s v="17. AMGÄndG (2021)"/>
  </r>
  <r>
    <n v="1"/>
    <n v="15"/>
    <n v="2"/>
    <n v="252"/>
    <n v="1"/>
    <s v="Rind"/>
    <x v="2"/>
    <x v="11"/>
    <x v="0"/>
    <n v="8909"/>
    <x v="2"/>
    <n v="0"/>
    <s v="17. AMGÄndG (2021)"/>
  </r>
  <r>
    <n v="1"/>
    <n v="15"/>
    <n v="2"/>
    <n v="252"/>
    <n v="1"/>
    <s v="Rind"/>
    <x v="2"/>
    <x v="11"/>
    <x v="0"/>
    <n v="8909"/>
    <x v="3"/>
    <n v="2.7077069533140294"/>
    <s v="17. AMGÄndG (2021)"/>
  </r>
  <r>
    <n v="1"/>
    <n v="14"/>
    <n v="4"/>
    <n v="231"/>
    <n v="1"/>
    <s v="Rind"/>
    <x v="3"/>
    <x v="9"/>
    <x v="1"/>
    <n v="18978"/>
    <x v="0"/>
    <n v="1.3055524020818443"/>
    <s v="17. AMGÄndG (2021)"/>
  </r>
  <r>
    <n v="1"/>
    <n v="14"/>
    <n v="4"/>
    <n v="231"/>
    <n v="1"/>
    <s v="Rind"/>
    <x v="3"/>
    <x v="9"/>
    <x v="1"/>
    <n v="18978"/>
    <x v="1"/>
    <n v="4.5576350781827868"/>
    <s v="17. AMGÄndG (2021)"/>
  </r>
  <r>
    <n v="1"/>
    <n v="14"/>
    <n v="4"/>
    <n v="231"/>
    <n v="1"/>
    <s v="Rind"/>
    <x v="3"/>
    <x v="9"/>
    <x v="1"/>
    <n v="18978"/>
    <x v="2"/>
    <n v="7.3925842437920275E-2"/>
    <s v="17. AMGÄndG (2021)"/>
  </r>
  <r>
    <n v="1"/>
    <n v="14"/>
    <n v="4"/>
    <n v="231"/>
    <n v="1"/>
    <s v="Rind"/>
    <x v="3"/>
    <x v="9"/>
    <x v="1"/>
    <n v="18978"/>
    <x v="3"/>
    <n v="2.9711548497116236"/>
    <s v="17. AMGÄndG (2021)"/>
  </r>
  <r>
    <n v="1"/>
    <n v="14"/>
    <n v="4"/>
    <n v="232"/>
    <n v="1"/>
    <s v="Rind"/>
    <x v="3"/>
    <x v="9"/>
    <x v="0"/>
    <n v="26638"/>
    <x v="0"/>
    <n v="2.3685323468100759"/>
    <s v="17. AMGÄndG (2021)"/>
  </r>
  <r>
    <n v="1"/>
    <n v="14"/>
    <n v="4"/>
    <n v="232"/>
    <n v="1"/>
    <s v="Rind"/>
    <x v="3"/>
    <x v="9"/>
    <x v="0"/>
    <n v="26638"/>
    <x v="1"/>
    <n v="5.7484322157953489"/>
    <s v="17. AMGÄndG (2021)"/>
  </r>
  <r>
    <n v="1"/>
    <n v="14"/>
    <n v="4"/>
    <n v="232"/>
    <n v="1"/>
    <s v="Rind"/>
    <x v="3"/>
    <x v="9"/>
    <x v="0"/>
    <n v="26638"/>
    <x v="2"/>
    <n v="0.73445764139629199"/>
    <s v="17. AMGÄndG (2021)"/>
  </r>
  <r>
    <n v="1"/>
    <n v="14"/>
    <n v="4"/>
    <n v="232"/>
    <n v="1"/>
    <s v="Rind"/>
    <x v="3"/>
    <x v="9"/>
    <x v="0"/>
    <n v="26638"/>
    <x v="3"/>
    <n v="4.1739397846610959"/>
    <s v="17. AMGÄndG (2021)"/>
  </r>
  <r>
    <n v="1"/>
    <n v="14"/>
    <n v="4"/>
    <n v="241"/>
    <n v="1"/>
    <s v="Rind"/>
    <x v="3"/>
    <x v="10"/>
    <x v="1"/>
    <n v="30310"/>
    <x v="0"/>
    <n v="1.8372515739698541"/>
    <s v="17. AMGÄndG (2021)"/>
  </r>
  <r>
    <n v="1"/>
    <n v="14"/>
    <n v="4"/>
    <n v="241"/>
    <n v="1"/>
    <s v="Rind"/>
    <x v="3"/>
    <x v="10"/>
    <x v="1"/>
    <n v="30310"/>
    <x v="1"/>
    <n v="4.4822591903210816"/>
    <s v="17. AMGÄndG (2021)"/>
  </r>
  <r>
    <n v="1"/>
    <n v="14"/>
    <n v="4"/>
    <n v="241"/>
    <n v="1"/>
    <s v="Rind"/>
    <x v="3"/>
    <x v="10"/>
    <x v="1"/>
    <n v="30310"/>
    <x v="2"/>
    <n v="0.65888363230172819"/>
    <s v="17. AMGÄndG (2021)"/>
  </r>
  <r>
    <n v="1"/>
    <n v="14"/>
    <n v="4"/>
    <n v="241"/>
    <n v="1"/>
    <s v="Rind"/>
    <x v="3"/>
    <x v="10"/>
    <x v="1"/>
    <n v="30310"/>
    <x v="3"/>
    <n v="3.1480518304995058"/>
    <s v="17. AMGÄndG (2021)"/>
  </r>
  <r>
    <n v="1"/>
    <n v="14"/>
    <n v="4"/>
    <n v="242"/>
    <n v="1"/>
    <s v="Rind"/>
    <x v="3"/>
    <x v="10"/>
    <x v="0"/>
    <n v="30201"/>
    <x v="0"/>
    <n v="2.0366044971239323"/>
    <s v="17. AMGÄndG (2021)"/>
  </r>
  <r>
    <n v="1"/>
    <n v="14"/>
    <n v="4"/>
    <n v="242"/>
    <n v="1"/>
    <s v="Rind"/>
    <x v="3"/>
    <x v="10"/>
    <x v="0"/>
    <n v="30201"/>
    <x v="1"/>
    <n v="4.7711944108558377"/>
    <s v="17. AMGÄndG (2021)"/>
  </r>
  <r>
    <n v="1"/>
    <n v="14"/>
    <n v="4"/>
    <n v="242"/>
    <n v="1"/>
    <s v="Rind"/>
    <x v="3"/>
    <x v="10"/>
    <x v="0"/>
    <n v="30201"/>
    <x v="2"/>
    <n v="0.79228384429900101"/>
    <s v="17. AMGÄndG (2021)"/>
  </r>
  <r>
    <n v="1"/>
    <n v="14"/>
    <n v="4"/>
    <n v="242"/>
    <n v="1"/>
    <s v="Rind"/>
    <x v="3"/>
    <x v="10"/>
    <x v="0"/>
    <n v="30201"/>
    <x v="3"/>
    <n v="3.3779697624190068"/>
    <s v="17. AMGÄndG (2021)"/>
  </r>
  <r>
    <n v="1"/>
    <n v="14"/>
    <n v="4"/>
    <n v="251"/>
    <n v="1"/>
    <s v="Rind"/>
    <x v="3"/>
    <x v="11"/>
    <x v="1"/>
    <n v="30570"/>
    <x v="0"/>
    <n v="1.6550142107837611"/>
    <s v="17. AMGÄndG (2021)"/>
  </r>
  <r>
    <n v="1"/>
    <n v="14"/>
    <n v="4"/>
    <n v="251"/>
    <n v="1"/>
    <s v="Rind"/>
    <x v="3"/>
    <x v="11"/>
    <x v="1"/>
    <n v="30570"/>
    <x v="1"/>
    <n v="4.0416058679120805"/>
    <s v="17. AMGÄndG (2021)"/>
  </r>
  <r>
    <n v="1"/>
    <n v="14"/>
    <n v="4"/>
    <n v="251"/>
    <n v="1"/>
    <s v="Rind"/>
    <x v="3"/>
    <x v="11"/>
    <x v="1"/>
    <n v="30570"/>
    <x v="2"/>
    <n v="0.62687114377761854"/>
    <s v="17. AMGÄndG (2021)"/>
  </r>
  <r>
    <n v="1"/>
    <n v="14"/>
    <n v="4"/>
    <n v="251"/>
    <n v="1"/>
    <s v="Rind"/>
    <x v="3"/>
    <x v="11"/>
    <x v="1"/>
    <n v="30570"/>
    <x v="3"/>
    <n v="2.8014540936003103"/>
    <s v="17. AMGÄndG (2021)"/>
  </r>
  <r>
    <n v="1"/>
    <n v="14"/>
    <n v="4"/>
    <n v="252"/>
    <n v="1"/>
    <s v="Rind"/>
    <x v="3"/>
    <x v="11"/>
    <x v="0"/>
    <n v="29867"/>
    <x v="0"/>
    <n v="2.0230827016321791"/>
    <s v="17. AMGÄndG (2021)"/>
  </r>
  <r>
    <n v="1"/>
    <n v="14"/>
    <n v="4"/>
    <n v="252"/>
    <n v="1"/>
    <s v="Rind"/>
    <x v="3"/>
    <x v="11"/>
    <x v="0"/>
    <n v="29867"/>
    <x v="1"/>
    <n v="4.7573794060141523"/>
    <s v="17. AMGÄndG (2021)"/>
  </r>
  <r>
    <n v="1"/>
    <n v="14"/>
    <n v="4"/>
    <n v="252"/>
    <n v="1"/>
    <s v="Rind"/>
    <x v="3"/>
    <x v="11"/>
    <x v="0"/>
    <n v="29867"/>
    <x v="2"/>
    <n v="0.77009335394181344"/>
    <s v="17. AMGÄndG (2021)"/>
  </r>
  <r>
    <n v="1"/>
    <n v="14"/>
    <n v="4"/>
    <n v="252"/>
    <n v="1"/>
    <s v="Rind"/>
    <x v="3"/>
    <x v="11"/>
    <x v="0"/>
    <n v="29867"/>
    <x v="3"/>
    <n v="3.3433056119674438"/>
    <s v="17. AMGÄndG (2021)"/>
  </r>
  <r>
    <n v="3"/>
    <n v="34"/>
    <n v="1"/>
    <n v="231"/>
    <n v="1"/>
    <s v="Schwein"/>
    <x v="4"/>
    <x v="9"/>
    <x v="1"/>
    <n v="2660"/>
    <x v="0"/>
    <n v="0.9897323971821691"/>
    <s v="17. AMGÄndG (2021)"/>
  </r>
  <r>
    <n v="3"/>
    <n v="34"/>
    <n v="1"/>
    <n v="231"/>
    <n v="1"/>
    <s v="Schwein"/>
    <x v="4"/>
    <x v="9"/>
    <x v="1"/>
    <n v="2660"/>
    <x v="1"/>
    <n v="8.142502758368785"/>
    <s v="17. AMGÄndG (2021)"/>
  </r>
  <r>
    <n v="3"/>
    <n v="34"/>
    <n v="1"/>
    <n v="231"/>
    <n v="1"/>
    <s v="Schwein"/>
    <x v="4"/>
    <x v="9"/>
    <x v="1"/>
    <n v="2660"/>
    <x v="2"/>
    <n v="0.22865565556368556"/>
    <s v="17. AMGÄndG (2021)"/>
  </r>
  <r>
    <n v="3"/>
    <n v="34"/>
    <n v="1"/>
    <n v="231"/>
    <n v="1"/>
    <s v="Schwein"/>
    <x v="4"/>
    <x v="9"/>
    <x v="1"/>
    <n v="2660"/>
    <x v="3"/>
    <n v="3.353764657884426"/>
    <s v="17. AMGÄndG (2021)"/>
  </r>
  <r>
    <n v="3"/>
    <n v="34"/>
    <n v="1"/>
    <n v="232"/>
    <n v="1"/>
    <s v="Schwein"/>
    <x v="4"/>
    <x v="9"/>
    <x v="0"/>
    <n v="3199"/>
    <x v="0"/>
    <n v="1.2485875706214689"/>
    <s v="17. AMGÄndG (2021)"/>
  </r>
  <r>
    <n v="3"/>
    <n v="34"/>
    <n v="1"/>
    <n v="232"/>
    <n v="1"/>
    <s v="Schwein"/>
    <x v="4"/>
    <x v="9"/>
    <x v="0"/>
    <n v="3199"/>
    <x v="1"/>
    <n v="8.6843579357290164"/>
    <s v="17. AMGÄndG (2021)"/>
  </r>
  <r>
    <n v="3"/>
    <n v="34"/>
    <n v="1"/>
    <n v="232"/>
    <n v="1"/>
    <s v="Schwein"/>
    <x v="4"/>
    <x v="9"/>
    <x v="0"/>
    <n v="3199"/>
    <x v="2"/>
    <n v="0.3658779101026266"/>
    <s v="17. AMGÄndG (2021)"/>
  </r>
  <r>
    <n v="3"/>
    <n v="34"/>
    <n v="1"/>
    <n v="232"/>
    <n v="1"/>
    <s v="Schwein"/>
    <x v="4"/>
    <x v="9"/>
    <x v="0"/>
    <n v="3199"/>
    <x v="3"/>
    <n v="3.8871717318612835"/>
    <s v="17. AMGÄndG (2021)"/>
  </r>
  <r>
    <n v="3"/>
    <n v="34"/>
    <n v="1"/>
    <n v="241"/>
    <n v="1"/>
    <s v="Schwein"/>
    <x v="4"/>
    <x v="10"/>
    <x v="1"/>
    <n v="3408"/>
    <x v="0"/>
    <n v="1.1861096888177451"/>
    <s v="17. AMGÄndG (2021)"/>
  </r>
  <r>
    <n v="3"/>
    <n v="34"/>
    <n v="1"/>
    <n v="241"/>
    <n v="1"/>
    <s v="Schwein"/>
    <x v="4"/>
    <x v="10"/>
    <x v="1"/>
    <n v="3408"/>
    <x v="1"/>
    <n v="8.0998877471598139"/>
    <s v="17. AMGÄndG (2021)"/>
  </r>
  <r>
    <n v="3"/>
    <n v="34"/>
    <n v="1"/>
    <n v="241"/>
    <n v="1"/>
    <s v="Schwein"/>
    <x v="4"/>
    <x v="10"/>
    <x v="1"/>
    <n v="3408"/>
    <x v="2"/>
    <n v="0.34981582847812553"/>
    <s v="17. AMGÄndG (2021)"/>
  </r>
  <r>
    <n v="3"/>
    <n v="34"/>
    <n v="1"/>
    <n v="241"/>
    <n v="1"/>
    <s v="Schwein"/>
    <x v="4"/>
    <x v="10"/>
    <x v="1"/>
    <n v="3408"/>
    <x v="3"/>
    <n v="3.6424485381613372"/>
    <s v="17. AMGÄndG (2021)"/>
  </r>
  <r>
    <n v="3"/>
    <n v="34"/>
    <n v="1"/>
    <n v="242"/>
    <n v="1"/>
    <s v="Schwein"/>
    <x v="4"/>
    <x v="10"/>
    <x v="0"/>
    <n v="3416"/>
    <x v="0"/>
    <n v="1.1985990931779122"/>
    <s v="17. AMGÄndG (2021)"/>
  </r>
  <r>
    <n v="3"/>
    <n v="34"/>
    <n v="1"/>
    <n v="242"/>
    <n v="1"/>
    <s v="Schwein"/>
    <x v="4"/>
    <x v="10"/>
    <x v="0"/>
    <n v="3416"/>
    <x v="1"/>
    <n v="8.2406903180783644"/>
    <s v="17. AMGÄndG (2021)"/>
  </r>
  <r>
    <n v="3"/>
    <n v="34"/>
    <n v="1"/>
    <n v="242"/>
    <n v="1"/>
    <s v="Schwein"/>
    <x v="4"/>
    <x v="10"/>
    <x v="0"/>
    <n v="3416"/>
    <x v="2"/>
    <n v="0.36512737783116073"/>
    <s v="17. AMGÄndG (2021)"/>
  </r>
  <r>
    <n v="3"/>
    <n v="34"/>
    <n v="1"/>
    <n v="242"/>
    <n v="1"/>
    <s v="Schwein"/>
    <x v="4"/>
    <x v="10"/>
    <x v="0"/>
    <n v="3416"/>
    <x v="3"/>
    <n v="3.6850993662260683"/>
    <s v="17. AMGÄndG (2021)"/>
  </r>
  <r>
    <n v="3"/>
    <n v="34"/>
    <n v="1"/>
    <n v="251"/>
    <n v="1"/>
    <s v="Schwein"/>
    <x v="4"/>
    <x v="11"/>
    <x v="1"/>
    <n v="3449"/>
    <x v="0"/>
    <n v="1.0840641711229948"/>
    <s v="17. AMGÄndG (2021)"/>
  </r>
  <r>
    <n v="3"/>
    <n v="34"/>
    <n v="1"/>
    <n v="251"/>
    <n v="1"/>
    <s v="Schwein"/>
    <x v="4"/>
    <x v="11"/>
    <x v="1"/>
    <n v="3449"/>
    <x v="1"/>
    <n v="7.088412353506703"/>
    <s v="17. AMGÄndG (2021)"/>
  </r>
  <r>
    <n v="3"/>
    <n v="34"/>
    <n v="1"/>
    <n v="251"/>
    <n v="1"/>
    <s v="Schwein"/>
    <x v="4"/>
    <x v="11"/>
    <x v="1"/>
    <n v="3449"/>
    <x v="2"/>
    <n v="0.34902048458765333"/>
    <s v="17. AMGÄndG (2021)"/>
  </r>
  <r>
    <n v="3"/>
    <n v="34"/>
    <n v="1"/>
    <n v="251"/>
    <n v="1"/>
    <s v="Schwein"/>
    <x v="4"/>
    <x v="11"/>
    <x v="1"/>
    <n v="3449"/>
    <x v="3"/>
    <n v="3.1495523005705612"/>
    <s v="17. AMGÄndG (2021)"/>
  </r>
  <r>
    <n v="3"/>
    <n v="34"/>
    <n v="1"/>
    <n v="252"/>
    <n v="1"/>
    <s v="Schwein"/>
    <x v="4"/>
    <x v="11"/>
    <x v="0"/>
    <n v="3435"/>
    <x v="0"/>
    <n v="1.2085385878489328"/>
    <s v="17. AMGÄndG (2021)"/>
  </r>
  <r>
    <n v="3"/>
    <n v="34"/>
    <n v="1"/>
    <n v="252"/>
    <n v="1"/>
    <s v="Schwein"/>
    <x v="4"/>
    <x v="11"/>
    <x v="0"/>
    <n v="3435"/>
    <x v="1"/>
    <n v="8.2125026964283911"/>
    <s v="17. AMGÄndG (2021)"/>
  </r>
  <r>
    <n v="3"/>
    <n v="34"/>
    <n v="1"/>
    <n v="252"/>
    <n v="1"/>
    <s v="Schwein"/>
    <x v="4"/>
    <x v="11"/>
    <x v="0"/>
    <n v="3435"/>
    <x v="2"/>
    <n v="0.36613970782245592"/>
    <s v="17. AMGÄndG (2021)"/>
  </r>
  <r>
    <n v="3"/>
    <n v="34"/>
    <n v="1"/>
    <n v="252"/>
    <n v="1"/>
    <s v="Schwein"/>
    <x v="4"/>
    <x v="11"/>
    <x v="0"/>
    <n v="3435"/>
    <x v="3"/>
    <n v="3.5852256839042393"/>
    <s v="17. AMGÄndG (2021)"/>
  </r>
  <r>
    <n v="3"/>
    <n v="30"/>
    <n v="2"/>
    <n v="231"/>
    <n v="1"/>
    <s v="Schwein"/>
    <x v="5"/>
    <x v="9"/>
    <x v="1"/>
    <n v="2471"/>
    <x v="0"/>
    <n v="13.79872996468351"/>
    <s v="17. AMGÄndG (2021)"/>
  </r>
  <r>
    <n v="3"/>
    <n v="30"/>
    <n v="2"/>
    <n v="231"/>
    <n v="1"/>
    <s v="Schwein"/>
    <x v="5"/>
    <x v="9"/>
    <x v="1"/>
    <n v="2471"/>
    <x v="1"/>
    <n v="56.482172533615348"/>
    <s v="17. AMGÄndG (2021)"/>
  </r>
  <r>
    <n v="3"/>
    <n v="30"/>
    <n v="2"/>
    <n v="231"/>
    <n v="1"/>
    <s v="Schwein"/>
    <x v="5"/>
    <x v="9"/>
    <x v="1"/>
    <n v="2471"/>
    <x v="2"/>
    <n v="1.7170512714517563"/>
    <s v="17. AMGÄndG (2021)"/>
  </r>
  <r>
    <n v="3"/>
    <n v="30"/>
    <n v="2"/>
    <n v="231"/>
    <n v="1"/>
    <s v="Schwein"/>
    <x v="5"/>
    <x v="9"/>
    <x v="1"/>
    <n v="2471"/>
    <x v="3"/>
    <n v="32.130971937417755"/>
    <s v="17. AMGÄndG (2021)"/>
  </r>
  <r>
    <n v="3"/>
    <n v="30"/>
    <n v="2"/>
    <n v="232"/>
    <n v="1"/>
    <s v="Schwein"/>
    <x v="5"/>
    <x v="9"/>
    <x v="0"/>
    <n v="3014"/>
    <x v="0"/>
    <n v="12.318385946898154"/>
    <s v="17. AMGÄndG (2021)"/>
  </r>
  <r>
    <n v="3"/>
    <n v="30"/>
    <n v="2"/>
    <n v="232"/>
    <n v="1"/>
    <s v="Schwein"/>
    <x v="5"/>
    <x v="9"/>
    <x v="0"/>
    <n v="3014"/>
    <x v="1"/>
    <n v="51.2040286410761"/>
    <s v="17. AMGÄndG (2021)"/>
  </r>
  <r>
    <n v="3"/>
    <n v="30"/>
    <n v="2"/>
    <n v="232"/>
    <n v="1"/>
    <s v="Schwein"/>
    <x v="5"/>
    <x v="9"/>
    <x v="0"/>
    <n v="3014"/>
    <x v="2"/>
    <n v="2.4197361653504599"/>
    <s v="17. AMGÄndG (2021)"/>
  </r>
  <r>
    <n v="3"/>
    <n v="30"/>
    <n v="2"/>
    <n v="232"/>
    <n v="1"/>
    <s v="Schwein"/>
    <x v="5"/>
    <x v="9"/>
    <x v="0"/>
    <n v="3014"/>
    <x v="3"/>
    <n v="30.656641409006955"/>
    <s v="17. AMGÄndG (2021)"/>
  </r>
  <r>
    <n v="3"/>
    <n v="30"/>
    <n v="2"/>
    <n v="241"/>
    <n v="1"/>
    <s v="Schwein"/>
    <x v="5"/>
    <x v="10"/>
    <x v="1"/>
    <n v="3213"/>
    <x v="0"/>
    <n v="12.250320006649488"/>
    <s v="17. AMGÄndG (2021)"/>
  </r>
  <r>
    <n v="3"/>
    <n v="30"/>
    <n v="2"/>
    <n v="241"/>
    <n v="1"/>
    <s v="Schwein"/>
    <x v="5"/>
    <x v="10"/>
    <x v="1"/>
    <n v="3213"/>
    <x v="1"/>
    <n v="48.43758377654801"/>
    <s v="17. AMGÄndG (2021)"/>
  </r>
  <r>
    <n v="3"/>
    <n v="30"/>
    <n v="2"/>
    <n v="241"/>
    <n v="1"/>
    <s v="Schwein"/>
    <x v="5"/>
    <x v="10"/>
    <x v="1"/>
    <n v="3213"/>
    <x v="2"/>
    <n v="2.5578263160976755"/>
    <s v="17. AMGÄndG (2021)"/>
  </r>
  <r>
    <n v="3"/>
    <n v="30"/>
    <n v="2"/>
    <n v="241"/>
    <n v="1"/>
    <s v="Schwein"/>
    <x v="5"/>
    <x v="10"/>
    <x v="1"/>
    <n v="3213"/>
    <x v="3"/>
    <n v="28.425499107287781"/>
    <s v="17. AMGÄndG (2021)"/>
  </r>
  <r>
    <n v="3"/>
    <n v="30"/>
    <n v="2"/>
    <n v="242"/>
    <n v="1"/>
    <s v="Schwein"/>
    <x v="5"/>
    <x v="10"/>
    <x v="0"/>
    <n v="3245"/>
    <x v="0"/>
    <n v="11.61111914982556"/>
    <s v="17. AMGÄndG (2021)"/>
  </r>
  <r>
    <n v="3"/>
    <n v="30"/>
    <n v="2"/>
    <n v="242"/>
    <n v="1"/>
    <s v="Schwein"/>
    <x v="5"/>
    <x v="10"/>
    <x v="0"/>
    <n v="3245"/>
    <x v="1"/>
    <n v="47.108995665622487"/>
    <s v="17. AMGÄndG (2021)"/>
  </r>
  <r>
    <n v="3"/>
    <n v="30"/>
    <n v="2"/>
    <n v="242"/>
    <n v="1"/>
    <s v="Schwein"/>
    <x v="5"/>
    <x v="10"/>
    <x v="0"/>
    <n v="3245"/>
    <x v="2"/>
    <n v="2.1623315575054844"/>
    <s v="17. AMGÄndG (2021)"/>
  </r>
  <r>
    <n v="3"/>
    <n v="30"/>
    <n v="2"/>
    <n v="242"/>
    <n v="1"/>
    <s v="Schwein"/>
    <x v="5"/>
    <x v="10"/>
    <x v="0"/>
    <n v="3245"/>
    <x v="3"/>
    <n v="27.411211211211214"/>
    <s v="17. AMGÄndG (2021)"/>
  </r>
  <r>
    <n v="3"/>
    <n v="30"/>
    <n v="2"/>
    <n v="251"/>
    <n v="1"/>
    <s v="Schwein"/>
    <x v="5"/>
    <x v="11"/>
    <x v="1"/>
    <n v="3250"/>
    <x v="0"/>
    <n v="10.968654543364899"/>
    <s v="17. AMGÄndG (2021)"/>
  </r>
  <r>
    <n v="3"/>
    <n v="30"/>
    <n v="2"/>
    <n v="251"/>
    <n v="1"/>
    <s v="Schwein"/>
    <x v="5"/>
    <x v="11"/>
    <x v="1"/>
    <n v="3250"/>
    <x v="1"/>
    <n v="46.661339726341104"/>
    <s v="17. AMGÄndG (2021)"/>
  </r>
  <r>
    <n v="3"/>
    <n v="30"/>
    <n v="2"/>
    <n v="251"/>
    <n v="1"/>
    <s v="Schwein"/>
    <x v="5"/>
    <x v="11"/>
    <x v="1"/>
    <n v="3250"/>
    <x v="2"/>
    <n v="1.9203007568567703"/>
    <s v="17. AMGÄndG (2021)"/>
  </r>
  <r>
    <n v="3"/>
    <n v="30"/>
    <n v="2"/>
    <n v="251"/>
    <n v="1"/>
    <s v="Schwein"/>
    <x v="5"/>
    <x v="11"/>
    <x v="1"/>
    <n v="3250"/>
    <x v="3"/>
    <n v="26.701576353167479"/>
    <s v="17. AMGÄndG (2021)"/>
  </r>
  <r>
    <n v="3"/>
    <n v="30"/>
    <n v="2"/>
    <n v="252"/>
    <n v="1"/>
    <s v="Schwein"/>
    <x v="5"/>
    <x v="11"/>
    <x v="0"/>
    <n v="3247"/>
    <x v="0"/>
    <n v="10.739230081964028"/>
    <s v="17. AMGÄndG (2021)"/>
  </r>
  <r>
    <n v="3"/>
    <n v="30"/>
    <n v="2"/>
    <n v="252"/>
    <n v="1"/>
    <s v="Schwein"/>
    <x v="5"/>
    <x v="11"/>
    <x v="0"/>
    <n v="3247"/>
    <x v="1"/>
    <n v="45.262177743496601"/>
    <s v="17. AMGÄndG (2021)"/>
  </r>
  <r>
    <n v="3"/>
    <n v="30"/>
    <n v="2"/>
    <n v="252"/>
    <n v="1"/>
    <s v="Schwein"/>
    <x v="5"/>
    <x v="11"/>
    <x v="0"/>
    <n v="3247"/>
    <x v="2"/>
    <n v="1.8803912880539295"/>
    <s v="17. AMGÄndG (2021)"/>
  </r>
  <r>
    <n v="3"/>
    <n v="30"/>
    <n v="2"/>
    <n v="252"/>
    <n v="1"/>
    <s v="Schwein"/>
    <x v="5"/>
    <x v="11"/>
    <x v="0"/>
    <n v="3247"/>
    <x v="3"/>
    <n v="25.870190514736034"/>
    <s v="17. AMGÄndG (2021)"/>
  </r>
  <r>
    <n v="3"/>
    <n v="31"/>
    <n v="3"/>
    <n v="142"/>
    <n v="1"/>
    <s v="Schwein"/>
    <x v="6"/>
    <x v="0"/>
    <x v="0"/>
    <n v="7335"/>
    <x v="0"/>
    <n v="10.100287925812362"/>
    <s v="17. AMGÄndG (2021)"/>
  </r>
  <r>
    <n v="3"/>
    <n v="31"/>
    <n v="3"/>
    <n v="142"/>
    <n v="1"/>
    <s v="Schwein"/>
    <x v="6"/>
    <x v="0"/>
    <x v="0"/>
    <n v="7335"/>
    <x v="1"/>
    <n v="58.960085752301254"/>
    <s v="17. AMGÄndG (2021)"/>
  </r>
  <r>
    <n v="3"/>
    <n v="31"/>
    <n v="3"/>
    <n v="142"/>
    <n v="1"/>
    <s v="Schwein"/>
    <x v="6"/>
    <x v="0"/>
    <x v="0"/>
    <n v="7335"/>
    <x v="2"/>
    <n v="2.0611764153848851E-2"/>
    <s v="17. AMGÄndG (2021)"/>
  </r>
  <r>
    <n v="3"/>
    <n v="31"/>
    <n v="3"/>
    <n v="142"/>
    <n v="1"/>
    <s v="Schwein"/>
    <x v="6"/>
    <x v="0"/>
    <x v="0"/>
    <n v="7335"/>
    <x v="3"/>
    <n v="30.295300449460516"/>
    <s v="17. AMGÄndG (2021)"/>
  </r>
  <r>
    <n v="3"/>
    <n v="31"/>
    <n v="3"/>
    <n v="151"/>
    <n v="1"/>
    <s v="Schwein"/>
    <x v="6"/>
    <x v="1"/>
    <x v="1"/>
    <n v="7486"/>
    <x v="0"/>
    <n v="8.1065503730148052"/>
    <s v="17. AMGÄndG (2021)"/>
  </r>
  <r>
    <n v="3"/>
    <n v="31"/>
    <n v="3"/>
    <n v="151"/>
    <n v="1"/>
    <s v="Schwein"/>
    <x v="6"/>
    <x v="1"/>
    <x v="1"/>
    <n v="7486"/>
    <x v="1"/>
    <n v="42.073740088486709"/>
    <s v="17. AMGÄndG (2021)"/>
  </r>
  <r>
    <n v="3"/>
    <n v="31"/>
    <n v="3"/>
    <n v="151"/>
    <n v="1"/>
    <s v="Schwein"/>
    <x v="6"/>
    <x v="1"/>
    <x v="1"/>
    <n v="7486"/>
    <x v="2"/>
    <n v="0.14854824574036754"/>
    <s v="17. AMGÄndG (2021)"/>
  </r>
  <r>
    <n v="3"/>
    <n v="31"/>
    <n v="3"/>
    <n v="151"/>
    <n v="1"/>
    <s v="Schwein"/>
    <x v="6"/>
    <x v="1"/>
    <x v="1"/>
    <n v="7486"/>
    <x v="3"/>
    <n v="21.823737632409554"/>
    <s v="17. AMGÄndG (2021)"/>
  </r>
  <r>
    <n v="3"/>
    <n v="31"/>
    <n v="3"/>
    <n v="152"/>
    <n v="1"/>
    <s v="Schwein"/>
    <x v="6"/>
    <x v="1"/>
    <x v="0"/>
    <n v="7480"/>
    <x v="0"/>
    <n v="4.842525581663244"/>
    <s v="17. AMGÄndG (2021)"/>
  </r>
  <r>
    <n v="3"/>
    <n v="31"/>
    <n v="3"/>
    <n v="152"/>
    <n v="1"/>
    <s v="Schwein"/>
    <x v="6"/>
    <x v="1"/>
    <x v="0"/>
    <n v="7480"/>
    <x v="1"/>
    <n v="30.18733713296977"/>
    <s v="17. AMGÄndG (2021)"/>
  </r>
  <r>
    <n v="3"/>
    <n v="31"/>
    <n v="3"/>
    <n v="152"/>
    <n v="1"/>
    <s v="Schwein"/>
    <x v="6"/>
    <x v="1"/>
    <x v="0"/>
    <n v="7480"/>
    <x v="2"/>
    <n v="0"/>
    <s v="17. AMGÄndG (2021)"/>
  </r>
  <r>
    <n v="3"/>
    <n v="31"/>
    <n v="3"/>
    <n v="152"/>
    <n v="1"/>
    <s v="Schwein"/>
    <x v="6"/>
    <x v="1"/>
    <x v="0"/>
    <n v="7480"/>
    <x v="3"/>
    <n v="14.454567598295192"/>
    <s v="17. AMGÄndG (2021)"/>
  </r>
  <r>
    <n v="3"/>
    <n v="31"/>
    <n v="3"/>
    <n v="161"/>
    <n v="1"/>
    <s v="Schwein"/>
    <x v="6"/>
    <x v="2"/>
    <x v="1"/>
    <n v="7358"/>
    <x v="0"/>
    <n v="4.2644712861963781"/>
    <s v="17. AMGÄndG (2021)"/>
  </r>
  <r>
    <n v="3"/>
    <n v="31"/>
    <n v="3"/>
    <n v="161"/>
    <n v="1"/>
    <s v="Schwein"/>
    <x v="6"/>
    <x v="2"/>
    <x v="1"/>
    <n v="7358"/>
    <x v="1"/>
    <n v="27.229920304516881"/>
    <s v="17. AMGÄndG (2021)"/>
  </r>
  <r>
    <n v="3"/>
    <n v="31"/>
    <n v="3"/>
    <n v="161"/>
    <n v="1"/>
    <s v="Schwein"/>
    <x v="6"/>
    <x v="2"/>
    <x v="1"/>
    <n v="7358"/>
    <x v="2"/>
    <n v="0"/>
    <s v="17. AMGÄndG (2021)"/>
  </r>
  <r>
    <n v="3"/>
    <n v="31"/>
    <n v="3"/>
    <n v="161"/>
    <n v="1"/>
    <s v="Schwein"/>
    <x v="6"/>
    <x v="2"/>
    <x v="1"/>
    <n v="7358"/>
    <x v="3"/>
    <n v="12.890133703359263"/>
    <s v="17. AMGÄndG (2021)"/>
  </r>
  <r>
    <n v="3"/>
    <n v="31"/>
    <n v="3"/>
    <n v="162"/>
    <n v="1"/>
    <s v="Schwein"/>
    <x v="6"/>
    <x v="2"/>
    <x v="0"/>
    <n v="7279"/>
    <x v="0"/>
    <n v="3.5499103910318865"/>
    <s v="17. AMGÄndG (2021)"/>
  </r>
  <r>
    <n v="3"/>
    <n v="31"/>
    <n v="3"/>
    <n v="162"/>
    <n v="1"/>
    <s v="Schwein"/>
    <x v="6"/>
    <x v="2"/>
    <x v="0"/>
    <n v="7279"/>
    <x v="1"/>
    <n v="26.665352452223701"/>
    <s v="17. AMGÄndG (2021)"/>
  </r>
  <r>
    <n v="3"/>
    <n v="31"/>
    <n v="3"/>
    <n v="162"/>
    <n v="1"/>
    <s v="Schwein"/>
    <x v="6"/>
    <x v="2"/>
    <x v="0"/>
    <n v="7279"/>
    <x v="2"/>
    <n v="0"/>
    <s v="17. AMGÄndG (2021)"/>
  </r>
  <r>
    <n v="3"/>
    <n v="31"/>
    <n v="3"/>
    <n v="162"/>
    <n v="1"/>
    <s v="Schwein"/>
    <x v="6"/>
    <x v="2"/>
    <x v="0"/>
    <n v="7279"/>
    <x v="3"/>
    <n v="11.446707281094424"/>
    <s v="17. AMGÄndG (2021)"/>
  </r>
  <r>
    <n v="3"/>
    <n v="31"/>
    <n v="3"/>
    <n v="171"/>
    <n v="1"/>
    <s v="Schwein"/>
    <x v="6"/>
    <x v="3"/>
    <x v="1"/>
    <n v="7280"/>
    <x v="0"/>
    <n v="3.330760336664234"/>
    <s v="17. AMGÄndG (2021)"/>
  </r>
  <r>
    <n v="3"/>
    <n v="31"/>
    <n v="3"/>
    <n v="171"/>
    <n v="1"/>
    <s v="Schwein"/>
    <x v="6"/>
    <x v="3"/>
    <x v="1"/>
    <n v="7280"/>
    <x v="1"/>
    <n v="25.969169714594297"/>
    <s v="17. AMGÄndG (2021)"/>
  </r>
  <r>
    <n v="3"/>
    <n v="31"/>
    <n v="3"/>
    <n v="171"/>
    <n v="1"/>
    <s v="Schwein"/>
    <x v="6"/>
    <x v="3"/>
    <x v="1"/>
    <n v="7280"/>
    <x v="2"/>
    <n v="0"/>
    <s v="17. AMGÄndG (2021)"/>
  </r>
  <r>
    <n v="3"/>
    <n v="31"/>
    <n v="3"/>
    <n v="171"/>
    <n v="1"/>
    <s v="Schwein"/>
    <x v="6"/>
    <x v="3"/>
    <x v="1"/>
    <n v="7280"/>
    <x v="3"/>
    <n v="10.767195754836443"/>
    <s v="17. AMGÄndG (2021)"/>
  </r>
  <r>
    <n v="3"/>
    <n v="31"/>
    <n v="3"/>
    <n v="172"/>
    <n v="1"/>
    <s v="Schwein"/>
    <x v="6"/>
    <x v="3"/>
    <x v="0"/>
    <n v="7231"/>
    <x v="0"/>
    <n v="2.9019064124783363"/>
    <s v="17. AMGÄndG (2021)"/>
  </r>
  <r>
    <n v="3"/>
    <n v="31"/>
    <n v="3"/>
    <n v="172"/>
    <n v="1"/>
    <s v="Schwein"/>
    <x v="6"/>
    <x v="3"/>
    <x v="0"/>
    <n v="7231"/>
    <x v="1"/>
    <n v="23.528637217808694"/>
    <s v="17. AMGÄndG (2021)"/>
  </r>
  <r>
    <n v="3"/>
    <n v="31"/>
    <n v="3"/>
    <n v="172"/>
    <n v="1"/>
    <s v="Schwein"/>
    <x v="6"/>
    <x v="3"/>
    <x v="0"/>
    <n v="7231"/>
    <x v="2"/>
    <n v="0"/>
    <s v="17. AMGÄndG (2021)"/>
  </r>
  <r>
    <n v="3"/>
    <n v="31"/>
    <n v="3"/>
    <n v="172"/>
    <n v="1"/>
    <s v="Schwein"/>
    <x v="6"/>
    <x v="3"/>
    <x v="0"/>
    <n v="7231"/>
    <x v="3"/>
    <n v="9.9009716193386055"/>
    <s v="17. AMGÄndG (2021)"/>
  </r>
  <r>
    <n v="3"/>
    <n v="31"/>
    <n v="3"/>
    <n v="181"/>
    <n v="1"/>
    <s v="Schwein"/>
    <x v="6"/>
    <x v="4"/>
    <x v="1"/>
    <n v="6703"/>
    <x v="0"/>
    <n v="3.3209848498086565"/>
    <s v="17. AMGÄndG (2021)"/>
  </r>
  <r>
    <n v="3"/>
    <n v="31"/>
    <n v="3"/>
    <n v="181"/>
    <n v="1"/>
    <s v="Schwein"/>
    <x v="6"/>
    <x v="4"/>
    <x v="1"/>
    <n v="6703"/>
    <x v="1"/>
    <n v="24.697323326191576"/>
    <s v="17. AMGÄndG (2021)"/>
  </r>
  <r>
    <n v="3"/>
    <n v="31"/>
    <n v="3"/>
    <n v="181"/>
    <n v="1"/>
    <s v="Schwein"/>
    <x v="6"/>
    <x v="4"/>
    <x v="1"/>
    <n v="6703"/>
    <x v="2"/>
    <n v="5.1342151415281222E-2"/>
    <s v="17. AMGÄndG (2021)"/>
  </r>
  <r>
    <n v="3"/>
    <n v="31"/>
    <n v="3"/>
    <n v="181"/>
    <n v="1"/>
    <s v="Schwein"/>
    <x v="6"/>
    <x v="4"/>
    <x v="1"/>
    <n v="6703"/>
    <x v="3"/>
    <n v="10.294601552029803"/>
    <s v="17. AMGÄndG (2021)"/>
  </r>
  <r>
    <n v="3"/>
    <n v="31"/>
    <n v="3"/>
    <n v="182"/>
    <n v="1"/>
    <s v="Schwein"/>
    <x v="6"/>
    <x v="4"/>
    <x v="0"/>
    <n v="6677"/>
    <x v="0"/>
    <n v="2.9581329190919132"/>
    <s v="17. AMGÄndG (2021)"/>
  </r>
  <r>
    <n v="3"/>
    <n v="31"/>
    <n v="3"/>
    <n v="182"/>
    <n v="1"/>
    <s v="Schwein"/>
    <x v="6"/>
    <x v="4"/>
    <x v="0"/>
    <n v="6677"/>
    <x v="1"/>
    <n v="23.493819892105769"/>
    <s v="17. AMGÄndG (2021)"/>
  </r>
  <r>
    <n v="3"/>
    <n v="31"/>
    <n v="3"/>
    <n v="182"/>
    <n v="1"/>
    <s v="Schwein"/>
    <x v="6"/>
    <x v="4"/>
    <x v="0"/>
    <n v="6677"/>
    <x v="2"/>
    <n v="0"/>
    <s v="17. AMGÄndG (2021)"/>
  </r>
  <r>
    <n v="3"/>
    <n v="31"/>
    <n v="3"/>
    <n v="182"/>
    <n v="1"/>
    <s v="Schwein"/>
    <x v="6"/>
    <x v="4"/>
    <x v="0"/>
    <n v="6677"/>
    <x v="3"/>
    <n v="9.7069922428040041"/>
    <s v="17. AMGÄndG (2021)"/>
  </r>
  <r>
    <n v="3"/>
    <n v="31"/>
    <n v="3"/>
    <n v="191"/>
    <n v="1"/>
    <s v="Schwein"/>
    <x v="6"/>
    <x v="5"/>
    <x v="1"/>
    <n v="6581"/>
    <x v="0"/>
    <n v="2.921686493757619"/>
    <s v="17. AMGÄndG (2021)"/>
  </r>
  <r>
    <n v="3"/>
    <n v="31"/>
    <n v="3"/>
    <n v="191"/>
    <n v="1"/>
    <s v="Schwein"/>
    <x v="6"/>
    <x v="5"/>
    <x v="1"/>
    <n v="6581"/>
    <x v="1"/>
    <n v="24.60386832630768"/>
    <s v="17. AMGÄndG (2021)"/>
  </r>
  <r>
    <n v="3"/>
    <n v="31"/>
    <n v="3"/>
    <n v="191"/>
    <n v="1"/>
    <s v="Schwein"/>
    <x v="6"/>
    <x v="5"/>
    <x v="1"/>
    <n v="6581"/>
    <x v="2"/>
    <n v="0"/>
    <s v="17. AMGÄndG (2021)"/>
  </r>
  <r>
    <n v="3"/>
    <n v="31"/>
    <n v="3"/>
    <n v="191"/>
    <n v="1"/>
    <s v="Schwein"/>
    <x v="6"/>
    <x v="5"/>
    <x v="1"/>
    <n v="6581"/>
    <x v="3"/>
    <n v="10.297742096519441"/>
    <s v="17. AMGÄndG (2021)"/>
  </r>
  <r>
    <n v="3"/>
    <n v="31"/>
    <n v="3"/>
    <n v="192"/>
    <n v="1"/>
    <s v="Schwein"/>
    <x v="6"/>
    <x v="5"/>
    <x v="0"/>
    <n v="6501"/>
    <x v="0"/>
    <n v="2.9718960643618177"/>
    <s v="17. AMGÄndG (2021)"/>
  </r>
  <r>
    <n v="3"/>
    <n v="31"/>
    <n v="3"/>
    <n v="192"/>
    <n v="1"/>
    <s v="Schwein"/>
    <x v="6"/>
    <x v="5"/>
    <x v="0"/>
    <n v="6501"/>
    <x v="1"/>
    <n v="25.680444561564503"/>
    <s v="17. AMGÄndG (2021)"/>
  </r>
  <r>
    <n v="3"/>
    <n v="31"/>
    <n v="3"/>
    <n v="192"/>
    <n v="1"/>
    <s v="Schwein"/>
    <x v="6"/>
    <x v="5"/>
    <x v="0"/>
    <n v="6501"/>
    <x v="2"/>
    <n v="0"/>
    <s v="17. AMGÄndG (2021)"/>
  </r>
  <r>
    <n v="3"/>
    <n v="31"/>
    <n v="3"/>
    <n v="192"/>
    <n v="1"/>
    <s v="Schwein"/>
    <x v="6"/>
    <x v="5"/>
    <x v="0"/>
    <n v="6501"/>
    <x v="3"/>
    <n v="10.277543857582842"/>
    <s v="17. AMGÄndG (2021)"/>
  </r>
  <r>
    <n v="3"/>
    <n v="31"/>
    <n v="3"/>
    <n v="201"/>
    <n v="1"/>
    <s v="Schwein"/>
    <x v="6"/>
    <x v="6"/>
    <x v="1"/>
    <n v="6405"/>
    <x v="0"/>
    <n v="2.9882904846335694"/>
    <s v="17. AMGÄndG (2021)"/>
  </r>
  <r>
    <n v="3"/>
    <n v="31"/>
    <n v="3"/>
    <n v="201"/>
    <n v="1"/>
    <s v="Schwein"/>
    <x v="6"/>
    <x v="6"/>
    <x v="1"/>
    <n v="6405"/>
    <x v="1"/>
    <n v="26.257244768543789"/>
    <s v="17. AMGÄndG (2021)"/>
  </r>
  <r>
    <n v="3"/>
    <n v="31"/>
    <n v="3"/>
    <n v="201"/>
    <n v="1"/>
    <s v="Schwein"/>
    <x v="6"/>
    <x v="6"/>
    <x v="1"/>
    <n v="6405"/>
    <x v="2"/>
    <n v="0"/>
    <s v="17. AMGÄndG (2021)"/>
  </r>
  <r>
    <n v="3"/>
    <n v="31"/>
    <n v="3"/>
    <n v="201"/>
    <n v="1"/>
    <s v="Schwein"/>
    <x v="6"/>
    <x v="6"/>
    <x v="1"/>
    <n v="6405"/>
    <x v="3"/>
    <n v="10.635942028985507"/>
    <s v="17. AMGÄndG (2021)"/>
  </r>
  <r>
    <n v="3"/>
    <n v="31"/>
    <n v="3"/>
    <n v="202"/>
    <n v="1"/>
    <s v="Schwein"/>
    <x v="6"/>
    <x v="6"/>
    <x v="0"/>
    <n v="6407"/>
    <x v="0"/>
    <n v="2.298242520425557"/>
    <s v="17. AMGÄndG (2021)"/>
  </r>
  <r>
    <n v="3"/>
    <n v="31"/>
    <n v="3"/>
    <n v="202"/>
    <n v="1"/>
    <s v="Schwein"/>
    <x v="6"/>
    <x v="6"/>
    <x v="0"/>
    <n v="6407"/>
    <x v="1"/>
    <n v="23.972886804657541"/>
    <s v="17. AMGÄndG (2021)"/>
  </r>
  <r>
    <n v="3"/>
    <n v="31"/>
    <n v="3"/>
    <n v="202"/>
    <n v="1"/>
    <s v="Schwein"/>
    <x v="6"/>
    <x v="6"/>
    <x v="0"/>
    <n v="6407"/>
    <x v="2"/>
    <n v="0"/>
    <s v="17. AMGÄndG (2021)"/>
  </r>
  <r>
    <n v="3"/>
    <n v="31"/>
    <n v="3"/>
    <n v="202"/>
    <n v="1"/>
    <s v="Schwein"/>
    <x v="6"/>
    <x v="6"/>
    <x v="0"/>
    <n v="6407"/>
    <x v="3"/>
    <n v="9.3410999124536183"/>
    <s v="17. AMGÄndG (2021)"/>
  </r>
  <r>
    <n v="3"/>
    <n v="31"/>
    <n v="3"/>
    <n v="211"/>
    <n v="1"/>
    <s v="Schwein"/>
    <x v="6"/>
    <x v="7"/>
    <x v="1"/>
    <n v="6425"/>
    <x v="0"/>
    <n v="2.1537402688772311"/>
    <s v="17. AMGÄndG (2021)"/>
  </r>
  <r>
    <n v="3"/>
    <n v="31"/>
    <n v="3"/>
    <n v="211"/>
    <n v="1"/>
    <s v="Schwein"/>
    <x v="6"/>
    <x v="7"/>
    <x v="1"/>
    <n v="6425"/>
    <x v="1"/>
    <n v="23.836889783136961"/>
    <s v="17. AMGÄndG (2021)"/>
  </r>
  <r>
    <n v="3"/>
    <n v="31"/>
    <n v="3"/>
    <n v="211"/>
    <n v="1"/>
    <s v="Schwein"/>
    <x v="6"/>
    <x v="7"/>
    <x v="1"/>
    <n v="6425"/>
    <x v="2"/>
    <n v="0"/>
    <s v="17. AMGÄndG (2021)"/>
  </r>
  <r>
    <n v="3"/>
    <n v="31"/>
    <n v="3"/>
    <n v="211"/>
    <n v="1"/>
    <s v="Schwein"/>
    <x v="6"/>
    <x v="7"/>
    <x v="1"/>
    <n v="6425"/>
    <x v="3"/>
    <n v="9.052877126053092"/>
    <s v="17. AMGÄndG (2021)"/>
  </r>
  <r>
    <n v="3"/>
    <n v="31"/>
    <n v="3"/>
    <n v="212"/>
    <n v="1"/>
    <s v="Schwein"/>
    <x v="6"/>
    <x v="7"/>
    <x v="0"/>
    <n v="6476"/>
    <x v="0"/>
    <n v="1.2443576234188174"/>
    <s v="17. AMGÄndG (2021)"/>
  </r>
  <r>
    <n v="3"/>
    <n v="31"/>
    <n v="3"/>
    <n v="212"/>
    <n v="1"/>
    <s v="Schwein"/>
    <x v="6"/>
    <x v="7"/>
    <x v="0"/>
    <n v="6476"/>
    <x v="1"/>
    <n v="20.449122833555581"/>
    <s v="17. AMGÄndG (2021)"/>
  </r>
  <r>
    <n v="3"/>
    <n v="31"/>
    <n v="3"/>
    <n v="212"/>
    <n v="1"/>
    <s v="Schwein"/>
    <x v="6"/>
    <x v="7"/>
    <x v="0"/>
    <n v="6476"/>
    <x v="2"/>
    <n v="0"/>
    <s v="17. AMGÄndG (2021)"/>
  </r>
  <r>
    <n v="3"/>
    <n v="31"/>
    <n v="3"/>
    <n v="212"/>
    <n v="1"/>
    <s v="Schwein"/>
    <x v="6"/>
    <x v="7"/>
    <x v="0"/>
    <n v="6476"/>
    <x v="3"/>
    <n v="7.2043992179341689"/>
    <s v="17. AMGÄndG (2021)"/>
  </r>
  <r>
    <n v="3"/>
    <n v="31"/>
    <n v="3"/>
    <n v="221"/>
    <n v="1"/>
    <s v="Schwein"/>
    <x v="6"/>
    <x v="8"/>
    <x v="1"/>
    <n v="6240"/>
    <x v="0"/>
    <n v="1.065469269195539"/>
    <s v="17. AMGÄndG (2021)"/>
  </r>
  <r>
    <n v="3"/>
    <n v="31"/>
    <n v="3"/>
    <n v="221"/>
    <n v="1"/>
    <s v="Schwein"/>
    <x v="6"/>
    <x v="8"/>
    <x v="1"/>
    <n v="6240"/>
    <x v="1"/>
    <n v="19.549682306552874"/>
    <s v="17. AMGÄndG (2021)"/>
  </r>
  <r>
    <n v="3"/>
    <n v="31"/>
    <n v="3"/>
    <n v="221"/>
    <n v="1"/>
    <s v="Schwein"/>
    <x v="6"/>
    <x v="8"/>
    <x v="1"/>
    <n v="6240"/>
    <x v="2"/>
    <n v="0"/>
    <s v="17. AMGÄndG (2021)"/>
  </r>
  <r>
    <n v="3"/>
    <n v="31"/>
    <n v="3"/>
    <n v="221"/>
    <n v="1"/>
    <s v="Schwein"/>
    <x v="6"/>
    <x v="8"/>
    <x v="1"/>
    <n v="6240"/>
    <x v="3"/>
    <n v="6.957179289308991"/>
    <s v="17. AMGÄndG (2021)"/>
  </r>
  <r>
    <n v="3"/>
    <n v="31"/>
    <n v="3"/>
    <n v="222"/>
    <n v="1"/>
    <s v="Schwein"/>
    <x v="6"/>
    <x v="8"/>
    <x v="0"/>
    <n v="6039"/>
    <x v="0"/>
    <n v="1.0997476424491965"/>
    <s v="17. AMGÄndG (2021)"/>
  </r>
  <r>
    <n v="3"/>
    <n v="31"/>
    <n v="3"/>
    <n v="222"/>
    <n v="1"/>
    <s v="Schwein"/>
    <x v="6"/>
    <x v="8"/>
    <x v="0"/>
    <n v="6039"/>
    <x v="1"/>
    <n v="19.579501260394235"/>
    <s v="17. AMGÄndG (2021)"/>
  </r>
  <r>
    <n v="3"/>
    <n v="31"/>
    <n v="3"/>
    <n v="222"/>
    <n v="1"/>
    <s v="Schwein"/>
    <x v="6"/>
    <x v="8"/>
    <x v="0"/>
    <n v="6039"/>
    <x v="2"/>
    <n v="0"/>
    <s v="17. AMGÄndG (2021)"/>
  </r>
  <r>
    <n v="3"/>
    <n v="31"/>
    <n v="3"/>
    <n v="222"/>
    <n v="1"/>
    <s v="Schwein"/>
    <x v="6"/>
    <x v="8"/>
    <x v="0"/>
    <n v="6039"/>
    <x v="3"/>
    <n v="7.0893404177065804"/>
    <s v="17. AMGÄndG (2021)"/>
  </r>
  <r>
    <n v="3"/>
    <n v="31"/>
    <n v="3"/>
    <n v="231"/>
    <n v="1"/>
    <s v="Schwein"/>
    <x v="6"/>
    <x v="9"/>
    <x v="1"/>
    <n v="5694"/>
    <x v="0"/>
    <n v="0.68440432577780985"/>
    <s v="17. AMGÄndG (2021)"/>
  </r>
  <r>
    <n v="3"/>
    <n v="31"/>
    <n v="3"/>
    <n v="231"/>
    <n v="1"/>
    <s v="Schwein"/>
    <x v="6"/>
    <x v="9"/>
    <x v="1"/>
    <n v="5694"/>
    <x v="1"/>
    <n v="19.442534488819188"/>
    <s v="17. AMGÄndG (2021)"/>
  </r>
  <r>
    <n v="3"/>
    <n v="31"/>
    <n v="3"/>
    <n v="231"/>
    <n v="1"/>
    <s v="Schwein"/>
    <x v="6"/>
    <x v="9"/>
    <x v="1"/>
    <n v="5694"/>
    <x v="2"/>
    <n v="0"/>
    <s v="17. AMGÄndG (2021)"/>
  </r>
  <r>
    <n v="3"/>
    <n v="31"/>
    <n v="3"/>
    <n v="231"/>
    <n v="1"/>
    <s v="Schwein"/>
    <x v="6"/>
    <x v="9"/>
    <x v="1"/>
    <n v="5694"/>
    <x v="3"/>
    <n v="6.6766454271734839"/>
    <s v="17. AMGÄndG (2021)"/>
  </r>
  <r>
    <n v="3"/>
    <n v="31"/>
    <n v="3"/>
    <n v="232"/>
    <n v="1"/>
    <s v="Schwein"/>
    <x v="6"/>
    <x v="9"/>
    <x v="0"/>
    <n v="5595"/>
    <x v="0"/>
    <n v="1.3833451801629395"/>
    <s v="17. AMGÄndG (2021)"/>
  </r>
  <r>
    <n v="3"/>
    <n v="31"/>
    <n v="3"/>
    <n v="232"/>
    <n v="1"/>
    <s v="Schwein"/>
    <x v="6"/>
    <x v="9"/>
    <x v="0"/>
    <n v="5595"/>
    <x v="1"/>
    <n v="22.871224850631364"/>
    <s v="17. AMGÄndG (2021)"/>
  </r>
  <r>
    <n v="3"/>
    <n v="31"/>
    <n v="3"/>
    <n v="232"/>
    <n v="1"/>
    <s v="Schwein"/>
    <x v="6"/>
    <x v="9"/>
    <x v="0"/>
    <n v="5595"/>
    <x v="2"/>
    <n v="0"/>
    <s v="17. AMGÄndG (2021)"/>
  </r>
  <r>
    <n v="3"/>
    <n v="31"/>
    <n v="3"/>
    <n v="232"/>
    <n v="1"/>
    <s v="Schwein"/>
    <x v="6"/>
    <x v="9"/>
    <x v="0"/>
    <n v="5595"/>
    <x v="3"/>
    <n v="8.2388897412925104"/>
    <s v="17. AMGÄndG (2021)"/>
  </r>
  <r>
    <n v="3"/>
    <n v="31"/>
    <n v="3"/>
    <n v="241"/>
    <n v="1"/>
    <s v="Schwein"/>
    <x v="6"/>
    <x v="10"/>
    <x v="1"/>
    <n v="5433"/>
    <x v="0"/>
    <n v="1.8459448823895299"/>
    <s v="17. AMGÄndG (2021)"/>
  </r>
  <r>
    <n v="3"/>
    <n v="31"/>
    <n v="3"/>
    <n v="241"/>
    <n v="1"/>
    <s v="Schwein"/>
    <x v="6"/>
    <x v="10"/>
    <x v="1"/>
    <n v="5433"/>
    <x v="1"/>
    <n v="24.179914288664008"/>
    <s v="17. AMGÄndG (2021)"/>
  </r>
  <r>
    <n v="3"/>
    <n v="31"/>
    <n v="3"/>
    <n v="241"/>
    <n v="1"/>
    <s v="Schwein"/>
    <x v="6"/>
    <x v="10"/>
    <x v="1"/>
    <n v="5433"/>
    <x v="2"/>
    <n v="0"/>
    <s v="17. AMGÄndG (2021)"/>
  </r>
  <r>
    <n v="3"/>
    <n v="31"/>
    <n v="3"/>
    <n v="241"/>
    <n v="1"/>
    <s v="Schwein"/>
    <x v="6"/>
    <x v="10"/>
    <x v="1"/>
    <n v="5433"/>
    <x v="3"/>
    <n v="8.8151480394925681"/>
    <s v="17. AMGÄndG (2021)"/>
  </r>
  <r>
    <n v="3"/>
    <n v="31"/>
    <n v="3"/>
    <n v="242"/>
    <n v="1"/>
    <s v="Schwein"/>
    <x v="6"/>
    <x v="10"/>
    <x v="0"/>
    <n v="5309"/>
    <x v="0"/>
    <n v="1.8437551145833682"/>
    <s v="17. AMGÄndG (2021)"/>
  </r>
  <r>
    <n v="3"/>
    <n v="31"/>
    <n v="3"/>
    <n v="242"/>
    <n v="1"/>
    <s v="Schwein"/>
    <x v="6"/>
    <x v="10"/>
    <x v="0"/>
    <n v="5309"/>
    <x v="1"/>
    <n v="25.06474246436677"/>
    <s v="17. AMGÄndG (2021)"/>
  </r>
  <r>
    <n v="3"/>
    <n v="31"/>
    <n v="3"/>
    <n v="242"/>
    <n v="1"/>
    <s v="Schwein"/>
    <x v="6"/>
    <x v="10"/>
    <x v="0"/>
    <n v="5309"/>
    <x v="2"/>
    <n v="0"/>
    <s v="17. AMGÄndG (2021)"/>
  </r>
  <r>
    <n v="3"/>
    <n v="31"/>
    <n v="3"/>
    <n v="242"/>
    <n v="1"/>
    <s v="Schwein"/>
    <x v="6"/>
    <x v="10"/>
    <x v="0"/>
    <n v="5309"/>
    <x v="3"/>
    <n v="9.4882913725778408"/>
    <s v="17. AMGÄndG (2021)"/>
  </r>
  <r>
    <n v="3"/>
    <n v="31"/>
    <n v="3"/>
    <n v="251"/>
    <n v="1"/>
    <s v="Schwein"/>
    <x v="6"/>
    <x v="11"/>
    <x v="1"/>
    <n v="5123"/>
    <x v="0"/>
    <n v="2.2304752045549563"/>
    <s v="17. AMGÄndG (2021)"/>
  </r>
  <r>
    <n v="3"/>
    <n v="31"/>
    <n v="3"/>
    <n v="251"/>
    <n v="1"/>
    <s v="Schwein"/>
    <x v="6"/>
    <x v="11"/>
    <x v="1"/>
    <n v="5123"/>
    <x v="1"/>
    <n v="25.72477667639529"/>
    <s v="17. AMGÄndG (2021)"/>
  </r>
  <r>
    <n v="3"/>
    <n v="31"/>
    <n v="3"/>
    <n v="251"/>
    <n v="1"/>
    <s v="Schwein"/>
    <x v="6"/>
    <x v="11"/>
    <x v="1"/>
    <n v="5123"/>
    <x v="2"/>
    <n v="0"/>
    <s v="17. AMGÄndG (2021)"/>
  </r>
  <r>
    <n v="3"/>
    <n v="31"/>
    <n v="3"/>
    <n v="251"/>
    <n v="1"/>
    <s v="Schwein"/>
    <x v="6"/>
    <x v="11"/>
    <x v="1"/>
    <n v="5123"/>
    <x v="3"/>
    <n v="9.9783527813677555"/>
    <s v="17. AMGÄndG (2021)"/>
  </r>
  <r>
    <n v="3"/>
    <n v="31"/>
    <n v="3"/>
    <n v="252"/>
    <n v="1"/>
    <s v="Schwein"/>
    <x v="6"/>
    <x v="11"/>
    <x v="0"/>
    <n v="5075"/>
    <x v="0"/>
    <n v="2.3338743612864441"/>
    <s v="17. AMGÄndG (2021)"/>
  </r>
  <r>
    <n v="3"/>
    <n v="31"/>
    <n v="3"/>
    <n v="252"/>
    <n v="1"/>
    <s v="Schwein"/>
    <x v="6"/>
    <x v="11"/>
    <x v="0"/>
    <n v="5075"/>
    <x v="1"/>
    <n v="25.98460451396366"/>
    <s v="17. AMGÄndG (2021)"/>
  </r>
  <r>
    <n v="3"/>
    <n v="31"/>
    <n v="3"/>
    <n v="252"/>
    <n v="1"/>
    <s v="Schwein"/>
    <x v="6"/>
    <x v="11"/>
    <x v="0"/>
    <n v="5075"/>
    <x v="2"/>
    <n v="0"/>
    <s v="17. AMGÄndG (2021)"/>
  </r>
  <r>
    <n v="3"/>
    <n v="31"/>
    <n v="3"/>
    <n v="252"/>
    <n v="1"/>
    <s v="Schwein"/>
    <x v="6"/>
    <x v="11"/>
    <x v="0"/>
    <n v="5075"/>
    <x v="3"/>
    <n v="9.985929931081996"/>
    <s v="17. AMGÄndG (2021)"/>
  </r>
  <r>
    <n v="3"/>
    <n v="32"/>
    <n v="4"/>
    <n v="142"/>
    <n v="1"/>
    <s v="Schwein"/>
    <x v="7"/>
    <x v="0"/>
    <x v="0"/>
    <n v="18138"/>
    <x v="0"/>
    <n v="2.1713462284423382"/>
    <s v="17. AMGÄndG (2021)"/>
  </r>
  <r>
    <n v="3"/>
    <n v="32"/>
    <n v="4"/>
    <n v="142"/>
    <n v="1"/>
    <s v="Schwein"/>
    <x v="7"/>
    <x v="0"/>
    <x v="0"/>
    <n v="18138"/>
    <x v="1"/>
    <n v="20.224660298061885"/>
    <s v="17. AMGÄndG (2021)"/>
  </r>
  <r>
    <n v="3"/>
    <n v="32"/>
    <n v="4"/>
    <n v="142"/>
    <n v="1"/>
    <s v="Schwein"/>
    <x v="7"/>
    <x v="0"/>
    <x v="0"/>
    <n v="18138"/>
    <x v="2"/>
    <n v="0"/>
    <s v="17. AMGÄndG (2021)"/>
  </r>
  <r>
    <n v="3"/>
    <n v="32"/>
    <n v="4"/>
    <n v="142"/>
    <n v="1"/>
    <s v="Schwein"/>
    <x v="7"/>
    <x v="0"/>
    <x v="0"/>
    <n v="18138"/>
    <x v="3"/>
    <n v="9.8225374158586991"/>
    <s v="17. AMGÄndG (2021)"/>
  </r>
  <r>
    <n v="3"/>
    <n v="32"/>
    <n v="4"/>
    <n v="151"/>
    <n v="1"/>
    <s v="Schwein"/>
    <x v="7"/>
    <x v="1"/>
    <x v="1"/>
    <n v="18651"/>
    <x v="0"/>
    <n v="1.1853333333333333"/>
    <s v="17. AMGÄndG (2021)"/>
  </r>
  <r>
    <n v="3"/>
    <n v="32"/>
    <n v="4"/>
    <n v="151"/>
    <n v="1"/>
    <s v="Schwein"/>
    <x v="7"/>
    <x v="1"/>
    <x v="1"/>
    <n v="18651"/>
    <x v="1"/>
    <n v="14.218041424500374"/>
    <s v="17. AMGÄndG (2021)"/>
  </r>
  <r>
    <n v="3"/>
    <n v="32"/>
    <n v="4"/>
    <n v="151"/>
    <n v="1"/>
    <s v="Schwein"/>
    <x v="7"/>
    <x v="1"/>
    <x v="1"/>
    <n v="18651"/>
    <x v="2"/>
    <n v="0"/>
    <s v="17. AMGÄndG (2021)"/>
  </r>
  <r>
    <n v="3"/>
    <n v="32"/>
    <n v="4"/>
    <n v="151"/>
    <n v="1"/>
    <s v="Schwein"/>
    <x v="7"/>
    <x v="1"/>
    <x v="1"/>
    <n v="18651"/>
    <x v="3"/>
    <n v="6.6296094123680014"/>
    <s v="17. AMGÄndG (2021)"/>
  </r>
  <r>
    <n v="3"/>
    <n v="32"/>
    <n v="4"/>
    <n v="152"/>
    <n v="1"/>
    <s v="Schwein"/>
    <x v="7"/>
    <x v="1"/>
    <x v="0"/>
    <n v="18875"/>
    <x v="0"/>
    <n v="0.76208277136454872"/>
    <s v="17. AMGÄndG (2021)"/>
  </r>
  <r>
    <n v="3"/>
    <n v="32"/>
    <n v="4"/>
    <n v="152"/>
    <n v="1"/>
    <s v="Schwein"/>
    <x v="7"/>
    <x v="1"/>
    <x v="0"/>
    <n v="18875"/>
    <x v="1"/>
    <n v="10.933505458895166"/>
    <s v="17. AMGÄndG (2021)"/>
  </r>
  <r>
    <n v="3"/>
    <n v="32"/>
    <n v="4"/>
    <n v="152"/>
    <n v="1"/>
    <s v="Schwein"/>
    <x v="7"/>
    <x v="1"/>
    <x v="0"/>
    <n v="18875"/>
    <x v="2"/>
    <n v="0"/>
    <s v="17. AMGÄndG (2021)"/>
  </r>
  <r>
    <n v="3"/>
    <n v="32"/>
    <n v="4"/>
    <n v="152"/>
    <n v="1"/>
    <s v="Schwein"/>
    <x v="7"/>
    <x v="1"/>
    <x v="0"/>
    <n v="18875"/>
    <x v="3"/>
    <n v="4.8617326803058116"/>
    <s v="17. AMGÄndG (2021)"/>
  </r>
  <r>
    <n v="3"/>
    <n v="32"/>
    <n v="4"/>
    <n v="161"/>
    <n v="1"/>
    <s v="Schwein"/>
    <x v="7"/>
    <x v="2"/>
    <x v="1"/>
    <n v="18810"/>
    <x v="0"/>
    <n v="0.5922922992765931"/>
    <s v="17. AMGÄndG (2021)"/>
  </r>
  <r>
    <n v="3"/>
    <n v="32"/>
    <n v="4"/>
    <n v="161"/>
    <n v="1"/>
    <s v="Schwein"/>
    <x v="7"/>
    <x v="2"/>
    <x v="1"/>
    <n v="18810"/>
    <x v="1"/>
    <n v="9.8793770210728997"/>
    <s v="17. AMGÄndG (2021)"/>
  </r>
  <r>
    <n v="3"/>
    <n v="32"/>
    <n v="4"/>
    <n v="161"/>
    <n v="1"/>
    <s v="Schwein"/>
    <x v="7"/>
    <x v="2"/>
    <x v="1"/>
    <n v="18810"/>
    <x v="2"/>
    <n v="0"/>
    <s v="17. AMGÄndG (2021)"/>
  </r>
  <r>
    <n v="3"/>
    <n v="32"/>
    <n v="4"/>
    <n v="161"/>
    <n v="1"/>
    <s v="Schwein"/>
    <x v="7"/>
    <x v="2"/>
    <x v="1"/>
    <n v="18810"/>
    <x v="3"/>
    <n v="4.2396266312592124"/>
    <s v="17. AMGÄndG (2021)"/>
  </r>
  <r>
    <n v="3"/>
    <n v="32"/>
    <n v="4"/>
    <n v="162"/>
    <n v="1"/>
    <s v="Schwein"/>
    <x v="7"/>
    <x v="2"/>
    <x v="0"/>
    <n v="18973"/>
    <x v="0"/>
    <n v="0.57318346647162233"/>
    <s v="17. AMGÄndG (2021)"/>
  </r>
  <r>
    <n v="3"/>
    <n v="32"/>
    <n v="4"/>
    <n v="162"/>
    <n v="1"/>
    <s v="Schwein"/>
    <x v="7"/>
    <x v="2"/>
    <x v="0"/>
    <n v="18973"/>
    <x v="1"/>
    <n v="10.057913900725159"/>
    <s v="17. AMGÄndG (2021)"/>
  </r>
  <r>
    <n v="3"/>
    <n v="32"/>
    <n v="4"/>
    <n v="162"/>
    <n v="1"/>
    <s v="Schwein"/>
    <x v="7"/>
    <x v="2"/>
    <x v="0"/>
    <n v="18973"/>
    <x v="2"/>
    <n v="0"/>
    <s v="17. AMGÄndG (2021)"/>
  </r>
  <r>
    <n v="3"/>
    <n v="32"/>
    <n v="4"/>
    <n v="162"/>
    <n v="1"/>
    <s v="Schwein"/>
    <x v="7"/>
    <x v="2"/>
    <x v="0"/>
    <n v="18973"/>
    <x v="3"/>
    <n v="4.2146981314833951"/>
    <s v="17. AMGÄndG (2021)"/>
  </r>
  <r>
    <n v="3"/>
    <n v="32"/>
    <n v="4"/>
    <n v="171"/>
    <n v="1"/>
    <s v="Schwein"/>
    <x v="7"/>
    <x v="3"/>
    <x v="1"/>
    <n v="19116"/>
    <x v="0"/>
    <n v="0.43091556226969074"/>
    <s v="17. AMGÄndG (2021)"/>
  </r>
  <r>
    <n v="3"/>
    <n v="32"/>
    <n v="4"/>
    <n v="171"/>
    <n v="1"/>
    <s v="Schwein"/>
    <x v="7"/>
    <x v="3"/>
    <x v="1"/>
    <n v="19116"/>
    <x v="1"/>
    <n v="9.2731312270686885"/>
    <s v="17. AMGÄndG (2021)"/>
  </r>
  <r>
    <n v="3"/>
    <n v="32"/>
    <n v="4"/>
    <n v="171"/>
    <n v="1"/>
    <s v="Schwein"/>
    <x v="7"/>
    <x v="3"/>
    <x v="1"/>
    <n v="19116"/>
    <x v="2"/>
    <n v="0"/>
    <s v="17. AMGÄndG (2021)"/>
  </r>
  <r>
    <n v="3"/>
    <n v="32"/>
    <n v="4"/>
    <n v="171"/>
    <n v="1"/>
    <s v="Schwein"/>
    <x v="7"/>
    <x v="3"/>
    <x v="1"/>
    <n v="19116"/>
    <x v="3"/>
    <n v="3.6556647495037429"/>
    <s v="17. AMGÄndG (2021)"/>
  </r>
  <r>
    <n v="3"/>
    <n v="32"/>
    <n v="4"/>
    <n v="172"/>
    <n v="1"/>
    <s v="Schwein"/>
    <x v="7"/>
    <x v="3"/>
    <x v="0"/>
    <n v="19085"/>
    <x v="0"/>
    <n v="0.43164587087342332"/>
    <s v="17. AMGÄndG (2021)"/>
  </r>
  <r>
    <n v="3"/>
    <n v="32"/>
    <n v="4"/>
    <n v="172"/>
    <n v="1"/>
    <s v="Schwein"/>
    <x v="7"/>
    <x v="3"/>
    <x v="0"/>
    <n v="19085"/>
    <x v="1"/>
    <n v="9.2454137628181723"/>
    <s v="17. AMGÄndG (2021)"/>
  </r>
  <r>
    <n v="3"/>
    <n v="32"/>
    <n v="4"/>
    <n v="172"/>
    <n v="1"/>
    <s v="Schwein"/>
    <x v="7"/>
    <x v="3"/>
    <x v="0"/>
    <n v="19085"/>
    <x v="2"/>
    <n v="0"/>
    <s v="17. AMGÄndG (2021)"/>
  </r>
  <r>
    <n v="3"/>
    <n v="32"/>
    <n v="4"/>
    <n v="172"/>
    <n v="1"/>
    <s v="Schwein"/>
    <x v="7"/>
    <x v="3"/>
    <x v="0"/>
    <n v="19085"/>
    <x v="3"/>
    <n v="3.6154437778803259"/>
    <s v="17. AMGÄndG (2021)"/>
  </r>
  <r>
    <n v="3"/>
    <n v="32"/>
    <n v="4"/>
    <n v="181"/>
    <n v="1"/>
    <s v="Schwein"/>
    <x v="7"/>
    <x v="4"/>
    <x v="1"/>
    <n v="18196"/>
    <x v="0"/>
    <n v="0.44916670610334886"/>
    <s v="17. AMGÄndG (2021)"/>
  </r>
  <r>
    <n v="3"/>
    <n v="32"/>
    <n v="4"/>
    <n v="181"/>
    <n v="1"/>
    <s v="Schwein"/>
    <x v="7"/>
    <x v="4"/>
    <x v="1"/>
    <n v="18196"/>
    <x v="1"/>
    <n v="9.1840303821761609"/>
    <s v="17. AMGÄndG (2021)"/>
  </r>
  <r>
    <n v="3"/>
    <n v="32"/>
    <n v="4"/>
    <n v="181"/>
    <n v="1"/>
    <s v="Schwein"/>
    <x v="7"/>
    <x v="4"/>
    <x v="1"/>
    <n v="18196"/>
    <x v="2"/>
    <n v="0"/>
    <s v="17. AMGÄndG (2021)"/>
  </r>
  <r>
    <n v="3"/>
    <n v="32"/>
    <n v="4"/>
    <n v="181"/>
    <n v="1"/>
    <s v="Schwein"/>
    <x v="7"/>
    <x v="4"/>
    <x v="1"/>
    <n v="18196"/>
    <x v="3"/>
    <n v="3.6866710480902452"/>
    <s v="17. AMGÄndG (2021)"/>
  </r>
  <r>
    <n v="3"/>
    <n v="32"/>
    <n v="4"/>
    <n v="182"/>
    <n v="1"/>
    <s v="Schwein"/>
    <x v="7"/>
    <x v="4"/>
    <x v="0"/>
    <n v="18100"/>
    <x v="0"/>
    <n v="0.43514630456044001"/>
    <s v="17. AMGÄndG (2021)"/>
  </r>
  <r>
    <n v="3"/>
    <n v="32"/>
    <n v="4"/>
    <n v="182"/>
    <n v="1"/>
    <s v="Schwein"/>
    <x v="7"/>
    <x v="4"/>
    <x v="0"/>
    <n v="18100"/>
    <x v="1"/>
    <n v="9.3585635702843302"/>
    <s v="17. AMGÄndG (2021)"/>
  </r>
  <r>
    <n v="3"/>
    <n v="32"/>
    <n v="4"/>
    <n v="182"/>
    <n v="1"/>
    <s v="Schwein"/>
    <x v="7"/>
    <x v="4"/>
    <x v="0"/>
    <n v="18100"/>
    <x v="2"/>
    <n v="0"/>
    <s v="17. AMGÄndG (2021)"/>
  </r>
  <r>
    <n v="3"/>
    <n v="32"/>
    <n v="4"/>
    <n v="182"/>
    <n v="1"/>
    <s v="Schwein"/>
    <x v="7"/>
    <x v="4"/>
    <x v="0"/>
    <n v="18100"/>
    <x v="3"/>
    <n v="3.5889410393786538"/>
    <s v="17. AMGÄndG (2021)"/>
  </r>
  <r>
    <n v="3"/>
    <n v="32"/>
    <n v="4"/>
    <n v="191"/>
    <n v="1"/>
    <s v="Schwein"/>
    <x v="7"/>
    <x v="5"/>
    <x v="1"/>
    <n v="17926"/>
    <x v="0"/>
    <n v="0.42932375073997853"/>
    <s v="17. AMGÄndG (2021)"/>
  </r>
  <r>
    <n v="3"/>
    <n v="32"/>
    <n v="4"/>
    <n v="191"/>
    <n v="1"/>
    <s v="Schwein"/>
    <x v="7"/>
    <x v="5"/>
    <x v="1"/>
    <n v="17926"/>
    <x v="1"/>
    <n v="9.4827669385524267"/>
    <s v="17. AMGÄndG (2021)"/>
  </r>
  <r>
    <n v="3"/>
    <n v="32"/>
    <n v="4"/>
    <n v="191"/>
    <n v="1"/>
    <s v="Schwein"/>
    <x v="7"/>
    <x v="5"/>
    <x v="1"/>
    <n v="17926"/>
    <x v="2"/>
    <n v="0"/>
    <s v="17. AMGÄndG (2021)"/>
  </r>
  <r>
    <n v="3"/>
    <n v="32"/>
    <n v="4"/>
    <n v="191"/>
    <n v="1"/>
    <s v="Schwein"/>
    <x v="7"/>
    <x v="5"/>
    <x v="1"/>
    <n v="17926"/>
    <x v="3"/>
    <n v="3.7236870093950305"/>
    <s v="17. AMGÄndG (2021)"/>
  </r>
  <r>
    <n v="3"/>
    <n v="32"/>
    <n v="4"/>
    <n v="192"/>
    <n v="1"/>
    <s v="Schwein"/>
    <x v="7"/>
    <x v="5"/>
    <x v="0"/>
    <n v="17922"/>
    <x v="0"/>
    <n v="0.48715666502929877"/>
    <s v="17. AMGÄndG (2021)"/>
  </r>
  <r>
    <n v="3"/>
    <n v="32"/>
    <n v="4"/>
    <n v="192"/>
    <n v="1"/>
    <s v="Schwein"/>
    <x v="7"/>
    <x v="5"/>
    <x v="0"/>
    <n v="17922"/>
    <x v="1"/>
    <n v="10.042319451783673"/>
    <s v="17. AMGÄndG (2021)"/>
  </r>
  <r>
    <n v="3"/>
    <n v="32"/>
    <n v="4"/>
    <n v="192"/>
    <n v="1"/>
    <s v="Schwein"/>
    <x v="7"/>
    <x v="5"/>
    <x v="0"/>
    <n v="17922"/>
    <x v="2"/>
    <n v="0"/>
    <s v="17. AMGÄndG (2021)"/>
  </r>
  <r>
    <n v="3"/>
    <n v="32"/>
    <n v="4"/>
    <n v="192"/>
    <n v="1"/>
    <s v="Schwein"/>
    <x v="7"/>
    <x v="5"/>
    <x v="0"/>
    <n v="17922"/>
    <x v="3"/>
    <n v="3.9495328127572131"/>
    <s v="17. AMGÄndG (2021)"/>
  </r>
  <r>
    <n v="3"/>
    <n v="32"/>
    <n v="4"/>
    <n v="201"/>
    <n v="1"/>
    <s v="Schwein"/>
    <x v="7"/>
    <x v="6"/>
    <x v="1"/>
    <n v="17777"/>
    <x v="0"/>
    <n v="0.4695254786981376"/>
    <s v="17. AMGÄndG (2021)"/>
  </r>
  <r>
    <n v="3"/>
    <n v="32"/>
    <n v="4"/>
    <n v="201"/>
    <n v="1"/>
    <s v="Schwein"/>
    <x v="7"/>
    <x v="6"/>
    <x v="1"/>
    <n v="17777"/>
    <x v="1"/>
    <n v="10.118766819669011"/>
    <s v="17. AMGÄndG (2021)"/>
  </r>
  <r>
    <n v="3"/>
    <n v="32"/>
    <n v="4"/>
    <n v="201"/>
    <n v="1"/>
    <s v="Schwein"/>
    <x v="7"/>
    <x v="6"/>
    <x v="1"/>
    <n v="17777"/>
    <x v="2"/>
    <n v="0"/>
    <s v="17. AMGÄndG (2021)"/>
  </r>
  <r>
    <n v="3"/>
    <n v="32"/>
    <n v="4"/>
    <n v="201"/>
    <n v="1"/>
    <s v="Schwein"/>
    <x v="7"/>
    <x v="6"/>
    <x v="1"/>
    <n v="17777"/>
    <x v="3"/>
    <n v="3.9269813000890474"/>
    <s v="17. AMGÄndG (2021)"/>
  </r>
  <r>
    <n v="3"/>
    <n v="32"/>
    <n v="4"/>
    <n v="202"/>
    <n v="1"/>
    <s v="Schwein"/>
    <x v="7"/>
    <x v="6"/>
    <x v="0"/>
    <n v="17883"/>
    <x v="0"/>
    <n v="0.39624552828250625"/>
    <s v="17. AMGÄndG (2021)"/>
  </r>
  <r>
    <n v="3"/>
    <n v="32"/>
    <n v="4"/>
    <n v="202"/>
    <n v="1"/>
    <s v="Schwein"/>
    <x v="7"/>
    <x v="6"/>
    <x v="0"/>
    <n v="17883"/>
    <x v="1"/>
    <n v="9.3620570704967747"/>
    <s v="17. AMGÄndG (2021)"/>
  </r>
  <r>
    <n v="3"/>
    <n v="32"/>
    <n v="4"/>
    <n v="202"/>
    <n v="1"/>
    <s v="Schwein"/>
    <x v="7"/>
    <x v="6"/>
    <x v="0"/>
    <n v="17883"/>
    <x v="2"/>
    <n v="0"/>
    <s v="17. AMGÄndG (2021)"/>
  </r>
  <r>
    <n v="3"/>
    <n v="32"/>
    <n v="4"/>
    <n v="202"/>
    <n v="1"/>
    <s v="Schwein"/>
    <x v="7"/>
    <x v="6"/>
    <x v="0"/>
    <n v="17883"/>
    <x v="3"/>
    <n v="3.4781301620965221"/>
    <s v="17. AMGÄndG (2021)"/>
  </r>
  <r>
    <n v="3"/>
    <n v="32"/>
    <n v="4"/>
    <n v="211"/>
    <n v="1"/>
    <s v="Schwein"/>
    <x v="7"/>
    <x v="7"/>
    <x v="1"/>
    <n v="18165"/>
    <x v="0"/>
    <n v="0.33715382714641423"/>
    <s v="17. AMGÄndG (2021)"/>
  </r>
  <r>
    <n v="3"/>
    <n v="32"/>
    <n v="4"/>
    <n v="211"/>
    <n v="1"/>
    <s v="Schwein"/>
    <x v="7"/>
    <x v="7"/>
    <x v="1"/>
    <n v="18165"/>
    <x v="1"/>
    <n v="9.1548311343441071"/>
    <s v="17. AMGÄndG (2021)"/>
  </r>
  <r>
    <n v="3"/>
    <n v="32"/>
    <n v="4"/>
    <n v="211"/>
    <n v="1"/>
    <s v="Schwein"/>
    <x v="7"/>
    <x v="7"/>
    <x v="1"/>
    <n v="18165"/>
    <x v="2"/>
    <n v="0"/>
    <s v="17. AMGÄndG (2021)"/>
  </r>
  <r>
    <n v="3"/>
    <n v="32"/>
    <n v="4"/>
    <n v="211"/>
    <n v="1"/>
    <s v="Schwein"/>
    <x v="7"/>
    <x v="7"/>
    <x v="1"/>
    <n v="18165"/>
    <x v="3"/>
    <n v="3.2307619273676713"/>
    <s v="17. AMGÄndG (2021)"/>
  </r>
  <r>
    <n v="3"/>
    <n v="32"/>
    <n v="4"/>
    <n v="212"/>
    <n v="1"/>
    <s v="Schwein"/>
    <x v="7"/>
    <x v="7"/>
    <x v="0"/>
    <n v="18439"/>
    <x v="0"/>
    <n v="0.22814631122132673"/>
    <s v="17. AMGÄndG (2021)"/>
  </r>
  <r>
    <n v="3"/>
    <n v="32"/>
    <n v="4"/>
    <n v="212"/>
    <n v="1"/>
    <s v="Schwein"/>
    <x v="7"/>
    <x v="7"/>
    <x v="0"/>
    <n v="18439"/>
    <x v="1"/>
    <n v="8.5596941335224805"/>
    <s v="17. AMGÄndG (2021)"/>
  </r>
  <r>
    <n v="3"/>
    <n v="32"/>
    <n v="4"/>
    <n v="212"/>
    <n v="1"/>
    <s v="Schwein"/>
    <x v="7"/>
    <x v="7"/>
    <x v="0"/>
    <n v="18439"/>
    <x v="2"/>
    <n v="0"/>
    <s v="17. AMGÄndG (2021)"/>
  </r>
  <r>
    <n v="3"/>
    <n v="32"/>
    <n v="4"/>
    <n v="212"/>
    <n v="1"/>
    <s v="Schwein"/>
    <x v="7"/>
    <x v="7"/>
    <x v="0"/>
    <n v="18439"/>
    <x v="3"/>
    <n v="2.5580995902438151"/>
    <s v="17. AMGÄndG (2021)"/>
  </r>
  <r>
    <n v="3"/>
    <n v="32"/>
    <n v="4"/>
    <n v="221"/>
    <n v="1"/>
    <s v="Schwein"/>
    <x v="7"/>
    <x v="8"/>
    <x v="1"/>
    <n v="17822"/>
    <x v="0"/>
    <n v="0.18922011850216519"/>
    <s v="17. AMGÄndG (2021)"/>
  </r>
  <r>
    <n v="3"/>
    <n v="32"/>
    <n v="4"/>
    <n v="221"/>
    <n v="1"/>
    <s v="Schwein"/>
    <x v="7"/>
    <x v="8"/>
    <x v="1"/>
    <n v="17822"/>
    <x v="1"/>
    <n v="8.2339948203439839"/>
    <s v="17. AMGÄndG (2021)"/>
  </r>
  <r>
    <n v="3"/>
    <n v="32"/>
    <n v="4"/>
    <n v="221"/>
    <n v="1"/>
    <s v="Schwein"/>
    <x v="7"/>
    <x v="8"/>
    <x v="1"/>
    <n v="17822"/>
    <x v="2"/>
    <n v="0"/>
    <s v="17. AMGÄndG (2021)"/>
  </r>
  <r>
    <n v="3"/>
    <n v="32"/>
    <n v="4"/>
    <n v="221"/>
    <n v="1"/>
    <s v="Schwein"/>
    <x v="7"/>
    <x v="8"/>
    <x v="1"/>
    <n v="17822"/>
    <x v="3"/>
    <n v="2.3499513461916548"/>
    <s v="17. AMGÄndG (2021)"/>
  </r>
  <r>
    <n v="3"/>
    <n v="32"/>
    <n v="4"/>
    <n v="222"/>
    <n v="1"/>
    <s v="Schwein"/>
    <x v="7"/>
    <x v="8"/>
    <x v="0"/>
    <n v="17422"/>
    <x v="0"/>
    <n v="0.23840501704115516"/>
    <s v="17. AMGÄndG (2021)"/>
  </r>
  <r>
    <n v="3"/>
    <n v="32"/>
    <n v="4"/>
    <n v="222"/>
    <n v="1"/>
    <s v="Schwein"/>
    <x v="7"/>
    <x v="8"/>
    <x v="0"/>
    <n v="17422"/>
    <x v="1"/>
    <n v="8.8968638273894101"/>
    <s v="17. AMGÄndG (2021)"/>
  </r>
  <r>
    <n v="3"/>
    <n v="32"/>
    <n v="4"/>
    <n v="222"/>
    <n v="1"/>
    <s v="Schwein"/>
    <x v="7"/>
    <x v="8"/>
    <x v="0"/>
    <n v="17422"/>
    <x v="2"/>
    <n v="0"/>
    <s v="17. AMGÄndG (2021)"/>
  </r>
  <r>
    <n v="3"/>
    <n v="32"/>
    <n v="4"/>
    <n v="222"/>
    <n v="1"/>
    <s v="Schwein"/>
    <x v="7"/>
    <x v="8"/>
    <x v="0"/>
    <n v="17422"/>
    <x v="3"/>
    <n v="2.5909875160618556"/>
    <s v="17. AMGÄndG (2021)"/>
  </r>
  <r>
    <n v="3"/>
    <n v="32"/>
    <n v="4"/>
    <n v="231"/>
    <n v="1"/>
    <s v="Schwein"/>
    <x v="7"/>
    <x v="9"/>
    <x v="1"/>
    <n v="16558"/>
    <x v="0"/>
    <n v="0.17496899660344561"/>
    <s v="17. AMGÄndG (2021)"/>
  </r>
  <r>
    <n v="3"/>
    <n v="32"/>
    <n v="4"/>
    <n v="231"/>
    <n v="1"/>
    <s v="Schwein"/>
    <x v="7"/>
    <x v="9"/>
    <x v="1"/>
    <n v="16558"/>
    <x v="1"/>
    <n v="8.9855953781158249"/>
    <s v="17. AMGÄndG (2021)"/>
  </r>
  <r>
    <n v="3"/>
    <n v="32"/>
    <n v="4"/>
    <n v="231"/>
    <n v="1"/>
    <s v="Schwein"/>
    <x v="7"/>
    <x v="9"/>
    <x v="1"/>
    <n v="16558"/>
    <x v="2"/>
    <n v="0"/>
    <s v="17. AMGÄndG (2021)"/>
  </r>
  <r>
    <n v="3"/>
    <n v="32"/>
    <n v="4"/>
    <n v="231"/>
    <n v="1"/>
    <s v="Schwein"/>
    <x v="7"/>
    <x v="9"/>
    <x v="1"/>
    <n v="16558"/>
    <x v="3"/>
    <n v="2.5874392960598551"/>
    <s v="17. AMGÄndG (2021)"/>
  </r>
  <r>
    <n v="3"/>
    <n v="32"/>
    <n v="4"/>
    <n v="232"/>
    <n v="1"/>
    <s v="Schwein"/>
    <x v="7"/>
    <x v="9"/>
    <x v="0"/>
    <n v="16370"/>
    <x v="0"/>
    <n v="0.33861079908043168"/>
    <s v="17. AMGÄndG (2021)"/>
  </r>
  <r>
    <n v="3"/>
    <n v="32"/>
    <n v="4"/>
    <n v="232"/>
    <n v="1"/>
    <s v="Schwein"/>
    <x v="7"/>
    <x v="9"/>
    <x v="0"/>
    <n v="16370"/>
    <x v="1"/>
    <n v="10.197791606732329"/>
    <s v="17. AMGÄndG (2021)"/>
  </r>
  <r>
    <n v="3"/>
    <n v="32"/>
    <n v="4"/>
    <n v="232"/>
    <n v="1"/>
    <s v="Schwein"/>
    <x v="7"/>
    <x v="9"/>
    <x v="0"/>
    <n v="16370"/>
    <x v="2"/>
    <n v="0"/>
    <s v="17. AMGÄndG (2021)"/>
  </r>
  <r>
    <n v="3"/>
    <n v="32"/>
    <n v="4"/>
    <n v="232"/>
    <n v="1"/>
    <s v="Schwein"/>
    <x v="7"/>
    <x v="9"/>
    <x v="0"/>
    <n v="16370"/>
    <x v="3"/>
    <n v="3.5684492789822482"/>
    <s v="17. AMGÄndG (2021)"/>
  </r>
  <r>
    <n v="3"/>
    <n v="32"/>
    <n v="4"/>
    <n v="241"/>
    <n v="1"/>
    <s v="Schwein"/>
    <x v="7"/>
    <x v="10"/>
    <x v="1"/>
    <n v="16157"/>
    <x v="0"/>
    <n v="0.34364612631040659"/>
    <s v="17. AMGÄndG (2021)"/>
  </r>
  <r>
    <n v="3"/>
    <n v="32"/>
    <n v="4"/>
    <n v="241"/>
    <n v="1"/>
    <s v="Schwein"/>
    <x v="7"/>
    <x v="10"/>
    <x v="1"/>
    <n v="16157"/>
    <x v="1"/>
    <n v="10.487887776452778"/>
    <s v="17. AMGÄndG (2021)"/>
  </r>
  <r>
    <n v="3"/>
    <n v="32"/>
    <n v="4"/>
    <n v="241"/>
    <n v="1"/>
    <s v="Schwein"/>
    <x v="7"/>
    <x v="10"/>
    <x v="1"/>
    <n v="16157"/>
    <x v="2"/>
    <n v="0"/>
    <s v="17. AMGÄndG (2021)"/>
  </r>
  <r>
    <n v="3"/>
    <n v="32"/>
    <n v="4"/>
    <n v="241"/>
    <n v="1"/>
    <s v="Schwein"/>
    <x v="7"/>
    <x v="10"/>
    <x v="1"/>
    <n v="16157"/>
    <x v="3"/>
    <n v="3.8362745098039217"/>
    <s v="17. AMGÄndG (2021)"/>
  </r>
  <r>
    <n v="3"/>
    <n v="32"/>
    <n v="4"/>
    <n v="242"/>
    <n v="1"/>
    <s v="Schwein"/>
    <x v="7"/>
    <x v="10"/>
    <x v="0"/>
    <n v="15925"/>
    <x v="0"/>
    <n v="0.36466269780067245"/>
    <s v="17. AMGÄndG (2021)"/>
  </r>
  <r>
    <n v="3"/>
    <n v="32"/>
    <n v="4"/>
    <n v="242"/>
    <n v="1"/>
    <s v="Schwein"/>
    <x v="7"/>
    <x v="10"/>
    <x v="0"/>
    <n v="15925"/>
    <x v="1"/>
    <n v="10.603911879372875"/>
    <s v="17. AMGÄndG (2021)"/>
  </r>
  <r>
    <n v="3"/>
    <n v="32"/>
    <n v="4"/>
    <n v="242"/>
    <n v="1"/>
    <s v="Schwein"/>
    <x v="7"/>
    <x v="10"/>
    <x v="0"/>
    <n v="15925"/>
    <x v="2"/>
    <n v="0"/>
    <s v="17. AMGÄndG (2021)"/>
  </r>
  <r>
    <n v="3"/>
    <n v="32"/>
    <n v="4"/>
    <n v="242"/>
    <n v="1"/>
    <s v="Schwein"/>
    <x v="7"/>
    <x v="10"/>
    <x v="0"/>
    <n v="15925"/>
    <x v="3"/>
    <n v="3.8124179846674497"/>
    <s v="17. AMGÄndG (2021)"/>
  </r>
  <r>
    <n v="3"/>
    <n v="32"/>
    <n v="4"/>
    <n v="251"/>
    <n v="1"/>
    <s v="Schwein"/>
    <x v="7"/>
    <x v="11"/>
    <x v="1"/>
    <n v="15371"/>
    <x v="0"/>
    <n v="0.35044445244178934"/>
    <s v="17. AMGÄndG (2021)"/>
  </r>
  <r>
    <n v="3"/>
    <n v="32"/>
    <n v="4"/>
    <n v="251"/>
    <n v="1"/>
    <s v="Schwein"/>
    <x v="7"/>
    <x v="11"/>
    <x v="1"/>
    <n v="15371"/>
    <x v="1"/>
    <n v="10.733502001093107"/>
    <s v="17. AMGÄndG (2021)"/>
  </r>
  <r>
    <n v="3"/>
    <n v="32"/>
    <n v="4"/>
    <n v="251"/>
    <n v="1"/>
    <s v="Schwein"/>
    <x v="7"/>
    <x v="11"/>
    <x v="1"/>
    <n v="15371"/>
    <x v="2"/>
    <n v="0"/>
    <s v="17. AMGÄndG (2021)"/>
  </r>
  <r>
    <n v="3"/>
    <n v="32"/>
    <n v="4"/>
    <n v="251"/>
    <n v="1"/>
    <s v="Schwein"/>
    <x v="7"/>
    <x v="11"/>
    <x v="1"/>
    <n v="15371"/>
    <x v="3"/>
    <n v="3.7700666129703153"/>
    <s v="17. AMGÄndG (2021)"/>
  </r>
  <r>
    <n v="3"/>
    <n v="32"/>
    <n v="4"/>
    <n v="252"/>
    <n v="1"/>
    <s v="Schwein"/>
    <x v="7"/>
    <x v="11"/>
    <x v="0"/>
    <n v="15106"/>
    <x v="0"/>
    <n v="0.40569838477711506"/>
    <s v="17. AMGÄndG (2021)"/>
  </r>
  <r>
    <n v="3"/>
    <n v="32"/>
    <n v="4"/>
    <n v="252"/>
    <n v="1"/>
    <s v="Schwein"/>
    <x v="7"/>
    <x v="11"/>
    <x v="0"/>
    <n v="15106"/>
    <x v="1"/>
    <n v="10.733464788106236"/>
    <s v="17. AMGÄndG (2021)"/>
  </r>
  <r>
    <n v="3"/>
    <n v="32"/>
    <n v="4"/>
    <n v="252"/>
    <n v="1"/>
    <s v="Schwein"/>
    <x v="7"/>
    <x v="11"/>
    <x v="0"/>
    <n v="15106"/>
    <x v="2"/>
    <n v="0"/>
    <s v="17. AMGÄndG (2021)"/>
  </r>
  <r>
    <n v="3"/>
    <n v="32"/>
    <n v="4"/>
    <n v="252"/>
    <n v="1"/>
    <s v="Schwein"/>
    <x v="7"/>
    <x v="11"/>
    <x v="0"/>
    <n v="15106"/>
    <x v="3"/>
    <n v="3.9473772284758608"/>
    <s v="17. AMGÄndG (2021)"/>
  </r>
  <r>
    <n v="5"/>
    <n v="51"/>
    <n v="1"/>
    <n v="142"/>
    <n v="1"/>
    <s v="Huhn"/>
    <x v="8"/>
    <x v="0"/>
    <x v="0"/>
    <n v="1617"/>
    <x v="0"/>
    <n v="17.398373983739837"/>
    <s v="17. AMGÄndG (2021)"/>
  </r>
  <r>
    <n v="5"/>
    <n v="51"/>
    <n v="1"/>
    <n v="142"/>
    <n v="1"/>
    <s v="Huhn"/>
    <x v="8"/>
    <x v="0"/>
    <x v="0"/>
    <n v="1617"/>
    <x v="1"/>
    <n v="42.984952889477867"/>
    <s v="17. AMGÄndG (2021)"/>
  </r>
  <r>
    <n v="5"/>
    <n v="51"/>
    <n v="1"/>
    <n v="142"/>
    <n v="1"/>
    <s v="Huhn"/>
    <x v="8"/>
    <x v="0"/>
    <x v="0"/>
    <n v="1617"/>
    <x v="2"/>
    <n v="5.388064536038538"/>
    <s v="17. AMGÄndG (2021)"/>
  </r>
  <r>
    <n v="5"/>
    <n v="51"/>
    <n v="1"/>
    <n v="142"/>
    <n v="1"/>
    <s v="Huhn"/>
    <x v="8"/>
    <x v="0"/>
    <x v="0"/>
    <n v="1617"/>
    <x v="3"/>
    <n v="31.353677485210866"/>
    <s v="17. AMGÄndG (2021)"/>
  </r>
  <r>
    <n v="5"/>
    <n v="51"/>
    <n v="1"/>
    <n v="151"/>
    <n v="1"/>
    <s v="Huhn"/>
    <x v="8"/>
    <x v="1"/>
    <x v="1"/>
    <n v="1794"/>
    <x v="0"/>
    <n v="16.012339308388004"/>
    <s v="17. AMGÄndG (2021)"/>
  </r>
  <r>
    <n v="5"/>
    <n v="51"/>
    <n v="1"/>
    <n v="151"/>
    <n v="1"/>
    <s v="Huhn"/>
    <x v="8"/>
    <x v="1"/>
    <x v="1"/>
    <n v="1794"/>
    <x v="1"/>
    <n v="33.752530929113703"/>
    <s v="17. AMGÄndG (2021)"/>
  </r>
  <r>
    <n v="5"/>
    <n v="51"/>
    <n v="1"/>
    <n v="151"/>
    <n v="1"/>
    <s v="Huhn"/>
    <x v="8"/>
    <x v="1"/>
    <x v="1"/>
    <n v="1794"/>
    <x v="2"/>
    <n v="6.0151329725533396"/>
    <s v="17. AMGÄndG (2021)"/>
  </r>
  <r>
    <n v="5"/>
    <n v="51"/>
    <n v="1"/>
    <n v="151"/>
    <n v="1"/>
    <s v="Huhn"/>
    <x v="8"/>
    <x v="1"/>
    <x v="1"/>
    <n v="1794"/>
    <x v="3"/>
    <n v="24.806238879088777"/>
    <s v="17. AMGÄndG (2021)"/>
  </r>
  <r>
    <n v="5"/>
    <n v="51"/>
    <n v="1"/>
    <n v="152"/>
    <n v="1"/>
    <s v="Huhn"/>
    <x v="8"/>
    <x v="1"/>
    <x v="0"/>
    <n v="1856"/>
    <x v="0"/>
    <n v="11.093631061086025"/>
    <s v="17. AMGÄndG (2021)"/>
  </r>
  <r>
    <n v="5"/>
    <n v="51"/>
    <n v="1"/>
    <n v="152"/>
    <n v="1"/>
    <s v="Huhn"/>
    <x v="8"/>
    <x v="1"/>
    <x v="0"/>
    <n v="1856"/>
    <x v="1"/>
    <n v="28.945819467116518"/>
    <s v="17. AMGÄndG (2021)"/>
  </r>
  <r>
    <n v="5"/>
    <n v="51"/>
    <n v="1"/>
    <n v="152"/>
    <n v="1"/>
    <s v="Huhn"/>
    <x v="8"/>
    <x v="1"/>
    <x v="0"/>
    <n v="1856"/>
    <x v="2"/>
    <n v="3.7535818450993172"/>
    <s v="17. AMGÄndG (2021)"/>
  </r>
  <r>
    <n v="5"/>
    <n v="51"/>
    <n v="1"/>
    <n v="152"/>
    <n v="1"/>
    <s v="Huhn"/>
    <x v="8"/>
    <x v="1"/>
    <x v="0"/>
    <n v="1856"/>
    <x v="3"/>
    <n v="20.467304497158423"/>
    <s v="17. AMGÄndG (2021)"/>
  </r>
  <r>
    <n v="5"/>
    <n v="51"/>
    <n v="1"/>
    <n v="161"/>
    <n v="1"/>
    <s v="Huhn"/>
    <x v="8"/>
    <x v="2"/>
    <x v="1"/>
    <n v="1944"/>
    <x v="0"/>
    <n v="12.314083559595808"/>
    <s v="17. AMGÄndG (2021)"/>
  </r>
  <r>
    <n v="5"/>
    <n v="51"/>
    <n v="1"/>
    <n v="161"/>
    <n v="1"/>
    <s v="Huhn"/>
    <x v="8"/>
    <x v="2"/>
    <x v="1"/>
    <n v="1944"/>
    <x v="1"/>
    <n v="29.473064430055569"/>
    <s v="17. AMGÄndG (2021)"/>
  </r>
  <r>
    <n v="5"/>
    <n v="51"/>
    <n v="1"/>
    <n v="161"/>
    <n v="1"/>
    <s v="Huhn"/>
    <x v="8"/>
    <x v="2"/>
    <x v="1"/>
    <n v="1944"/>
    <x v="2"/>
    <n v="4.0283650587830611"/>
    <s v="17. AMGÄndG (2021)"/>
  </r>
  <r>
    <n v="5"/>
    <n v="51"/>
    <n v="1"/>
    <n v="161"/>
    <n v="1"/>
    <s v="Huhn"/>
    <x v="8"/>
    <x v="2"/>
    <x v="1"/>
    <n v="1944"/>
    <x v="3"/>
    <n v="21.08871975964459"/>
    <s v="17. AMGÄndG (2021)"/>
  </r>
  <r>
    <n v="5"/>
    <n v="51"/>
    <n v="1"/>
    <n v="162"/>
    <n v="1"/>
    <s v="Huhn"/>
    <x v="8"/>
    <x v="2"/>
    <x v="0"/>
    <n v="1968"/>
    <x v="0"/>
    <n v="13.781182392045563"/>
    <s v="17. AMGÄndG (2021)"/>
  </r>
  <r>
    <n v="5"/>
    <n v="51"/>
    <n v="1"/>
    <n v="162"/>
    <n v="1"/>
    <s v="Huhn"/>
    <x v="8"/>
    <x v="2"/>
    <x v="0"/>
    <n v="1968"/>
    <x v="1"/>
    <n v="32.858781694010176"/>
    <s v="17. AMGÄndG (2021)"/>
  </r>
  <r>
    <n v="5"/>
    <n v="51"/>
    <n v="1"/>
    <n v="162"/>
    <n v="1"/>
    <s v="Huhn"/>
    <x v="8"/>
    <x v="2"/>
    <x v="0"/>
    <n v="1968"/>
    <x v="2"/>
    <n v="3.8130217257374963"/>
    <s v="17. AMGÄndG (2021)"/>
  </r>
  <r>
    <n v="5"/>
    <n v="51"/>
    <n v="1"/>
    <n v="162"/>
    <n v="1"/>
    <s v="Huhn"/>
    <x v="8"/>
    <x v="2"/>
    <x v="0"/>
    <n v="1968"/>
    <x v="3"/>
    <n v="24.439396903997942"/>
    <s v="17. AMGÄndG (2021)"/>
  </r>
  <r>
    <n v="5"/>
    <n v="51"/>
    <n v="1"/>
    <n v="171"/>
    <n v="1"/>
    <s v="Huhn"/>
    <x v="8"/>
    <x v="3"/>
    <x v="1"/>
    <n v="2016"/>
    <x v="0"/>
    <n v="14.054484673473532"/>
    <s v="17. AMGÄndG (2021)"/>
  </r>
  <r>
    <n v="5"/>
    <n v="51"/>
    <n v="1"/>
    <n v="171"/>
    <n v="1"/>
    <s v="Huhn"/>
    <x v="8"/>
    <x v="3"/>
    <x v="1"/>
    <n v="2016"/>
    <x v="1"/>
    <n v="33.982532352797101"/>
    <s v="17. AMGÄndG (2021)"/>
  </r>
  <r>
    <n v="5"/>
    <n v="51"/>
    <n v="1"/>
    <n v="171"/>
    <n v="1"/>
    <s v="Huhn"/>
    <x v="8"/>
    <x v="3"/>
    <x v="1"/>
    <n v="2016"/>
    <x v="2"/>
    <n v="3.717213495422266"/>
    <s v="17. AMGÄndG (2021)"/>
  </r>
  <r>
    <n v="5"/>
    <n v="51"/>
    <n v="1"/>
    <n v="171"/>
    <n v="1"/>
    <s v="Huhn"/>
    <x v="8"/>
    <x v="3"/>
    <x v="1"/>
    <n v="2016"/>
    <x v="3"/>
    <n v="25.31222364620972"/>
    <s v="17. AMGÄndG (2021)"/>
  </r>
  <r>
    <n v="5"/>
    <n v="51"/>
    <n v="1"/>
    <n v="172"/>
    <n v="1"/>
    <s v="Huhn"/>
    <x v="8"/>
    <x v="3"/>
    <x v="0"/>
    <n v="1966"/>
    <x v="0"/>
    <n v="14.765250394597938"/>
    <s v="17. AMGÄndG (2021)"/>
  </r>
  <r>
    <n v="5"/>
    <n v="51"/>
    <n v="1"/>
    <n v="172"/>
    <n v="1"/>
    <s v="Huhn"/>
    <x v="8"/>
    <x v="3"/>
    <x v="0"/>
    <n v="1966"/>
    <x v="1"/>
    <n v="34.848864886050343"/>
    <s v="17. AMGÄndG (2021)"/>
  </r>
  <r>
    <n v="5"/>
    <n v="51"/>
    <n v="1"/>
    <n v="172"/>
    <n v="1"/>
    <s v="Huhn"/>
    <x v="8"/>
    <x v="3"/>
    <x v="0"/>
    <n v="1966"/>
    <x v="2"/>
    <n v="3.3786197730010201"/>
    <s v="17. AMGÄndG (2021)"/>
  </r>
  <r>
    <n v="5"/>
    <n v="51"/>
    <n v="1"/>
    <n v="172"/>
    <n v="1"/>
    <s v="Huhn"/>
    <x v="8"/>
    <x v="3"/>
    <x v="0"/>
    <n v="1966"/>
    <x v="3"/>
    <n v="26.450725698487751"/>
    <s v="17. AMGÄndG (2021)"/>
  </r>
  <r>
    <n v="5"/>
    <n v="51"/>
    <n v="1"/>
    <n v="181"/>
    <n v="1"/>
    <s v="Huhn"/>
    <x v="8"/>
    <x v="4"/>
    <x v="1"/>
    <n v="2023"/>
    <x v="0"/>
    <n v="18.102184511572794"/>
    <s v="17. AMGÄndG (2021)"/>
  </r>
  <r>
    <n v="5"/>
    <n v="51"/>
    <n v="1"/>
    <n v="181"/>
    <n v="1"/>
    <s v="Huhn"/>
    <x v="8"/>
    <x v="4"/>
    <x v="1"/>
    <n v="2023"/>
    <x v="1"/>
    <n v="38.134284771955933"/>
    <s v="17. AMGÄndG (2021)"/>
  </r>
  <r>
    <n v="5"/>
    <n v="51"/>
    <n v="1"/>
    <n v="181"/>
    <n v="1"/>
    <s v="Huhn"/>
    <x v="8"/>
    <x v="4"/>
    <x v="1"/>
    <n v="2023"/>
    <x v="2"/>
    <n v="4.7023788938858635"/>
    <s v="17. AMGÄndG (2021)"/>
  </r>
  <r>
    <n v="5"/>
    <n v="51"/>
    <n v="1"/>
    <n v="181"/>
    <n v="1"/>
    <s v="Huhn"/>
    <x v="8"/>
    <x v="4"/>
    <x v="1"/>
    <n v="2023"/>
    <x v="3"/>
    <n v="29.695715459414338"/>
    <s v="17. AMGÄndG (2021)"/>
  </r>
  <r>
    <n v="5"/>
    <n v="51"/>
    <n v="1"/>
    <n v="182"/>
    <n v="1"/>
    <s v="Huhn"/>
    <x v="8"/>
    <x v="4"/>
    <x v="0"/>
    <n v="2061"/>
    <x v="0"/>
    <n v="18.228966736369081"/>
    <s v="17. AMGÄndG (2021)"/>
  </r>
  <r>
    <n v="5"/>
    <n v="51"/>
    <n v="1"/>
    <n v="182"/>
    <n v="1"/>
    <s v="Huhn"/>
    <x v="8"/>
    <x v="4"/>
    <x v="0"/>
    <n v="2061"/>
    <x v="1"/>
    <n v="38.243582716220452"/>
    <s v="17. AMGÄndG (2021)"/>
  </r>
  <r>
    <n v="5"/>
    <n v="51"/>
    <n v="1"/>
    <n v="182"/>
    <n v="1"/>
    <s v="Huhn"/>
    <x v="8"/>
    <x v="4"/>
    <x v="0"/>
    <n v="2061"/>
    <x v="2"/>
    <n v="4.4611200623967324"/>
    <s v="17. AMGÄndG (2021)"/>
  </r>
  <r>
    <n v="5"/>
    <n v="51"/>
    <n v="1"/>
    <n v="182"/>
    <n v="1"/>
    <s v="Huhn"/>
    <x v="8"/>
    <x v="4"/>
    <x v="0"/>
    <n v="2061"/>
    <x v="3"/>
    <n v="29.647694979277549"/>
    <s v="17. AMGÄndG (2021)"/>
  </r>
  <r>
    <n v="5"/>
    <n v="51"/>
    <n v="1"/>
    <n v="191"/>
    <n v="1"/>
    <s v="Huhn"/>
    <x v="8"/>
    <x v="5"/>
    <x v="1"/>
    <n v="2077"/>
    <x v="0"/>
    <n v="16.366928934593023"/>
    <s v="17. AMGÄndG (2021)"/>
  </r>
  <r>
    <n v="5"/>
    <n v="51"/>
    <n v="1"/>
    <n v="191"/>
    <n v="1"/>
    <s v="Huhn"/>
    <x v="8"/>
    <x v="5"/>
    <x v="1"/>
    <n v="2077"/>
    <x v="1"/>
    <n v="35.31485836023009"/>
    <s v="17. AMGÄndG (2021)"/>
  </r>
  <r>
    <n v="5"/>
    <n v="51"/>
    <n v="1"/>
    <n v="191"/>
    <n v="1"/>
    <s v="Huhn"/>
    <x v="8"/>
    <x v="5"/>
    <x v="1"/>
    <n v="2077"/>
    <x v="2"/>
    <n v="4.2783047247756967"/>
    <s v="17. AMGÄndG (2021)"/>
  </r>
  <r>
    <n v="5"/>
    <n v="51"/>
    <n v="1"/>
    <n v="191"/>
    <n v="1"/>
    <s v="Huhn"/>
    <x v="8"/>
    <x v="5"/>
    <x v="1"/>
    <n v="2077"/>
    <x v="3"/>
    <n v="27.555452202909041"/>
    <s v="17. AMGÄndG (2021)"/>
  </r>
  <r>
    <n v="5"/>
    <n v="51"/>
    <n v="1"/>
    <n v="192"/>
    <n v="1"/>
    <s v="Huhn"/>
    <x v="8"/>
    <x v="5"/>
    <x v="0"/>
    <n v="2056"/>
    <x v="0"/>
    <n v="18.890223183640927"/>
    <s v="17. AMGÄndG (2021)"/>
  </r>
  <r>
    <n v="5"/>
    <n v="51"/>
    <n v="1"/>
    <n v="192"/>
    <n v="1"/>
    <s v="Huhn"/>
    <x v="8"/>
    <x v="5"/>
    <x v="0"/>
    <n v="2056"/>
    <x v="1"/>
    <n v="37.140519785705607"/>
    <s v="17. AMGÄndG (2021)"/>
  </r>
  <r>
    <n v="5"/>
    <n v="51"/>
    <n v="1"/>
    <n v="192"/>
    <n v="1"/>
    <s v="Huhn"/>
    <x v="8"/>
    <x v="5"/>
    <x v="0"/>
    <n v="2056"/>
    <x v="2"/>
    <n v="7.9599003435389193"/>
    <s v="17. AMGÄndG (2021)"/>
  </r>
  <r>
    <n v="5"/>
    <n v="51"/>
    <n v="1"/>
    <n v="192"/>
    <n v="1"/>
    <s v="Huhn"/>
    <x v="8"/>
    <x v="5"/>
    <x v="0"/>
    <n v="2056"/>
    <x v="3"/>
    <n v="28.820601481246122"/>
    <s v="17. AMGÄndG (2021)"/>
  </r>
  <r>
    <n v="5"/>
    <n v="51"/>
    <n v="1"/>
    <n v="201"/>
    <n v="1"/>
    <s v="Huhn"/>
    <x v="8"/>
    <x v="6"/>
    <x v="1"/>
    <n v="2091"/>
    <x v="0"/>
    <n v="21.463307154065063"/>
    <s v="17. AMGÄndG (2021)"/>
  </r>
  <r>
    <n v="5"/>
    <n v="51"/>
    <n v="1"/>
    <n v="201"/>
    <n v="1"/>
    <s v="Huhn"/>
    <x v="8"/>
    <x v="6"/>
    <x v="1"/>
    <n v="2091"/>
    <x v="1"/>
    <n v="41.267096076631454"/>
    <s v="17. AMGÄndG (2021)"/>
  </r>
  <r>
    <n v="5"/>
    <n v="51"/>
    <n v="1"/>
    <n v="201"/>
    <n v="1"/>
    <s v="Huhn"/>
    <x v="8"/>
    <x v="6"/>
    <x v="1"/>
    <n v="2091"/>
    <x v="2"/>
    <n v="8.0364420379675305"/>
    <s v="17. AMGÄndG (2021)"/>
  </r>
  <r>
    <n v="5"/>
    <n v="51"/>
    <n v="1"/>
    <n v="201"/>
    <n v="1"/>
    <s v="Huhn"/>
    <x v="8"/>
    <x v="6"/>
    <x v="1"/>
    <n v="2091"/>
    <x v="3"/>
    <n v="31.059718380712606"/>
    <s v="17. AMGÄndG (2021)"/>
  </r>
  <r>
    <n v="5"/>
    <n v="51"/>
    <n v="1"/>
    <n v="202"/>
    <n v="1"/>
    <s v="Huhn"/>
    <x v="8"/>
    <x v="6"/>
    <x v="0"/>
    <n v="2109"/>
    <x v="0"/>
    <n v="22.37072912404015"/>
    <s v="17. AMGÄndG (2021)"/>
  </r>
  <r>
    <n v="5"/>
    <n v="51"/>
    <n v="1"/>
    <n v="202"/>
    <n v="1"/>
    <s v="Huhn"/>
    <x v="8"/>
    <x v="6"/>
    <x v="0"/>
    <n v="2109"/>
    <x v="1"/>
    <n v="42.643735626437355"/>
    <s v="17. AMGÄndG (2021)"/>
  </r>
  <r>
    <n v="5"/>
    <n v="51"/>
    <n v="1"/>
    <n v="202"/>
    <n v="1"/>
    <s v="Huhn"/>
    <x v="8"/>
    <x v="6"/>
    <x v="0"/>
    <n v="2109"/>
    <x v="2"/>
    <n v="7.4062486101813043"/>
    <s v="17. AMGÄndG (2021)"/>
  </r>
  <r>
    <n v="5"/>
    <n v="51"/>
    <n v="1"/>
    <n v="202"/>
    <n v="1"/>
    <s v="Huhn"/>
    <x v="8"/>
    <x v="6"/>
    <x v="0"/>
    <n v="2109"/>
    <x v="3"/>
    <n v="32.588063457416546"/>
    <s v="17. AMGÄndG (2021)"/>
  </r>
  <r>
    <n v="5"/>
    <n v="51"/>
    <n v="1"/>
    <n v="211"/>
    <n v="1"/>
    <s v="Huhn"/>
    <x v="8"/>
    <x v="7"/>
    <x v="1"/>
    <n v="2142"/>
    <x v="0"/>
    <n v="23.519914961809512"/>
    <s v="17. AMGÄndG (2021)"/>
  </r>
  <r>
    <n v="5"/>
    <n v="51"/>
    <n v="1"/>
    <n v="211"/>
    <n v="1"/>
    <s v="Huhn"/>
    <x v="8"/>
    <x v="7"/>
    <x v="1"/>
    <n v="2142"/>
    <x v="1"/>
    <n v="41.892789101233774"/>
    <s v="17. AMGÄndG (2021)"/>
  </r>
  <r>
    <n v="5"/>
    <n v="51"/>
    <n v="1"/>
    <n v="211"/>
    <n v="1"/>
    <s v="Huhn"/>
    <x v="8"/>
    <x v="7"/>
    <x v="1"/>
    <n v="2142"/>
    <x v="2"/>
    <n v="7.0299377700711574"/>
    <s v="17. AMGÄndG (2021)"/>
  </r>
  <r>
    <n v="5"/>
    <n v="51"/>
    <n v="1"/>
    <n v="211"/>
    <n v="1"/>
    <s v="Huhn"/>
    <x v="8"/>
    <x v="7"/>
    <x v="1"/>
    <n v="2142"/>
    <x v="3"/>
    <n v="33.18097461478402"/>
    <s v="17. AMGÄndG (2021)"/>
  </r>
  <r>
    <n v="5"/>
    <n v="51"/>
    <n v="1"/>
    <n v="212"/>
    <n v="1"/>
    <s v="Huhn"/>
    <x v="8"/>
    <x v="7"/>
    <x v="0"/>
    <n v="2158"/>
    <x v="0"/>
    <n v="20.38158347980319"/>
    <s v="17. AMGÄndG (2021)"/>
  </r>
  <r>
    <n v="5"/>
    <n v="51"/>
    <n v="1"/>
    <n v="212"/>
    <n v="1"/>
    <s v="Huhn"/>
    <x v="8"/>
    <x v="7"/>
    <x v="0"/>
    <n v="2158"/>
    <x v="1"/>
    <n v="38.256801251478407"/>
    <s v="17. AMGÄndG (2021)"/>
  </r>
  <r>
    <n v="5"/>
    <n v="51"/>
    <n v="1"/>
    <n v="212"/>
    <n v="1"/>
    <s v="Huhn"/>
    <x v="8"/>
    <x v="7"/>
    <x v="0"/>
    <n v="2158"/>
    <x v="2"/>
    <n v="3.3716764814741214"/>
    <s v="17. AMGÄndG (2021)"/>
  </r>
  <r>
    <n v="5"/>
    <n v="51"/>
    <n v="1"/>
    <n v="212"/>
    <n v="1"/>
    <s v="Huhn"/>
    <x v="8"/>
    <x v="7"/>
    <x v="0"/>
    <n v="2158"/>
    <x v="3"/>
    <n v="30.739755382336551"/>
    <s v="17. AMGÄndG (2021)"/>
  </r>
  <r>
    <n v="5"/>
    <n v="51"/>
    <n v="1"/>
    <n v="221"/>
    <n v="1"/>
    <s v="Huhn"/>
    <x v="8"/>
    <x v="8"/>
    <x v="1"/>
    <n v="2127"/>
    <x v="0"/>
    <n v="19.806825210863629"/>
    <s v="17. AMGÄndG (2021)"/>
  </r>
  <r>
    <n v="5"/>
    <n v="51"/>
    <n v="1"/>
    <n v="221"/>
    <n v="1"/>
    <s v="Huhn"/>
    <x v="8"/>
    <x v="8"/>
    <x v="1"/>
    <n v="2127"/>
    <x v="1"/>
    <n v="39.444398324998481"/>
    <s v="17. AMGÄndG (2021)"/>
  </r>
  <r>
    <n v="5"/>
    <n v="51"/>
    <n v="1"/>
    <n v="221"/>
    <n v="1"/>
    <s v="Huhn"/>
    <x v="8"/>
    <x v="8"/>
    <x v="1"/>
    <n v="2127"/>
    <x v="2"/>
    <n v="0"/>
    <s v="17. AMGÄndG (2021)"/>
  </r>
  <r>
    <n v="5"/>
    <n v="51"/>
    <n v="1"/>
    <n v="221"/>
    <n v="1"/>
    <s v="Huhn"/>
    <x v="8"/>
    <x v="8"/>
    <x v="1"/>
    <n v="2127"/>
    <x v="3"/>
    <n v="30.900699255152496"/>
    <s v="17. AMGÄndG (2021)"/>
  </r>
  <r>
    <n v="5"/>
    <n v="51"/>
    <n v="1"/>
    <n v="222"/>
    <n v="1"/>
    <s v="Huhn"/>
    <x v="8"/>
    <x v="8"/>
    <x v="0"/>
    <n v="2159"/>
    <x v="0"/>
    <n v="20.721993496745441"/>
    <s v="17. AMGÄndG (2021)"/>
  </r>
  <r>
    <n v="5"/>
    <n v="51"/>
    <n v="1"/>
    <n v="222"/>
    <n v="1"/>
    <s v="Huhn"/>
    <x v="8"/>
    <x v="8"/>
    <x v="0"/>
    <n v="2159"/>
    <x v="1"/>
    <n v="39.844722342881965"/>
    <s v="17. AMGÄndG (2021)"/>
  </r>
  <r>
    <n v="5"/>
    <n v="51"/>
    <n v="1"/>
    <n v="222"/>
    <n v="1"/>
    <s v="Huhn"/>
    <x v="8"/>
    <x v="8"/>
    <x v="0"/>
    <n v="2159"/>
    <x v="2"/>
    <n v="1.944077679629034"/>
    <s v="17. AMGÄndG (2021)"/>
  </r>
  <r>
    <n v="5"/>
    <n v="51"/>
    <n v="1"/>
    <n v="222"/>
    <n v="1"/>
    <s v="Huhn"/>
    <x v="8"/>
    <x v="8"/>
    <x v="0"/>
    <n v="2159"/>
    <x v="3"/>
    <n v="31.331117864045545"/>
    <s v="17. AMGÄndG (2021)"/>
  </r>
  <r>
    <n v="5"/>
    <n v="51"/>
    <n v="1"/>
    <n v="231"/>
    <n v="1"/>
    <s v="Huhn"/>
    <x v="8"/>
    <x v="9"/>
    <x v="1"/>
    <n v="2053"/>
    <x v="0"/>
    <n v="19.803887578538681"/>
    <s v="17. AMGÄndG (2021)"/>
  </r>
  <r>
    <n v="5"/>
    <n v="51"/>
    <n v="1"/>
    <n v="231"/>
    <n v="1"/>
    <s v="Huhn"/>
    <x v="8"/>
    <x v="9"/>
    <x v="1"/>
    <n v="2053"/>
    <x v="1"/>
    <n v="37.548259025986155"/>
    <s v="17. AMGÄndG (2021)"/>
  </r>
  <r>
    <n v="5"/>
    <n v="51"/>
    <n v="1"/>
    <n v="231"/>
    <n v="1"/>
    <s v="Huhn"/>
    <x v="8"/>
    <x v="9"/>
    <x v="1"/>
    <n v="2053"/>
    <x v="2"/>
    <n v="0"/>
    <s v="17. AMGÄndG (2021)"/>
  </r>
  <r>
    <n v="5"/>
    <n v="51"/>
    <n v="1"/>
    <n v="231"/>
    <n v="1"/>
    <s v="Huhn"/>
    <x v="8"/>
    <x v="9"/>
    <x v="1"/>
    <n v="2053"/>
    <x v="3"/>
    <n v="29.965502999094653"/>
    <s v="17. AMGÄndG (2021)"/>
  </r>
  <r>
    <n v="5"/>
    <n v="51"/>
    <n v="1"/>
    <n v="232"/>
    <n v="1"/>
    <s v="Huhn"/>
    <x v="8"/>
    <x v="9"/>
    <x v="0"/>
    <n v="2127"/>
    <x v="0"/>
    <n v="20.827410010548022"/>
    <s v="17. AMGÄndG (2021)"/>
  </r>
  <r>
    <n v="5"/>
    <n v="51"/>
    <n v="1"/>
    <n v="232"/>
    <n v="1"/>
    <s v="Huhn"/>
    <x v="8"/>
    <x v="9"/>
    <x v="0"/>
    <n v="2127"/>
    <x v="1"/>
    <n v="38.491844056521323"/>
    <s v="17. AMGÄndG (2021)"/>
  </r>
  <r>
    <n v="5"/>
    <n v="51"/>
    <n v="1"/>
    <n v="232"/>
    <n v="1"/>
    <s v="Huhn"/>
    <x v="8"/>
    <x v="9"/>
    <x v="0"/>
    <n v="2127"/>
    <x v="2"/>
    <n v="2.1179880016792231E-3"/>
    <s v="17. AMGÄndG (2021)"/>
  </r>
  <r>
    <n v="5"/>
    <n v="51"/>
    <n v="1"/>
    <n v="232"/>
    <n v="1"/>
    <s v="Huhn"/>
    <x v="8"/>
    <x v="9"/>
    <x v="0"/>
    <n v="2127"/>
    <x v="3"/>
    <n v="30.583911800265007"/>
    <s v="17. AMGÄndG (2021)"/>
  </r>
  <r>
    <n v="5"/>
    <n v="51"/>
    <n v="1"/>
    <n v="241"/>
    <n v="1"/>
    <s v="Huhn"/>
    <x v="8"/>
    <x v="10"/>
    <x v="1"/>
    <n v="2120"/>
    <x v="0"/>
    <n v="22.752139995359592"/>
    <s v="17. AMGÄndG (2021)"/>
  </r>
  <r>
    <n v="5"/>
    <n v="51"/>
    <n v="1"/>
    <n v="241"/>
    <n v="1"/>
    <s v="Huhn"/>
    <x v="8"/>
    <x v="10"/>
    <x v="1"/>
    <n v="2120"/>
    <x v="1"/>
    <n v="39.170965010920355"/>
    <s v="17. AMGÄndG (2021)"/>
  </r>
  <r>
    <n v="5"/>
    <n v="51"/>
    <n v="1"/>
    <n v="241"/>
    <n v="1"/>
    <s v="Huhn"/>
    <x v="8"/>
    <x v="10"/>
    <x v="1"/>
    <n v="2120"/>
    <x v="2"/>
    <n v="4.0597790669221148"/>
    <s v="17. AMGÄndG (2021)"/>
  </r>
  <r>
    <n v="5"/>
    <n v="51"/>
    <n v="1"/>
    <n v="241"/>
    <n v="1"/>
    <s v="Huhn"/>
    <x v="8"/>
    <x v="10"/>
    <x v="1"/>
    <n v="2120"/>
    <x v="3"/>
    <n v="31.75102069026152"/>
    <s v="17. AMGÄndG (2021)"/>
  </r>
  <r>
    <n v="5"/>
    <n v="51"/>
    <n v="1"/>
    <n v="242"/>
    <n v="1"/>
    <s v="Huhn"/>
    <x v="8"/>
    <x v="10"/>
    <x v="0"/>
    <n v="2086"/>
    <x v="0"/>
    <n v="21.394996132015315"/>
    <s v="17. AMGÄndG (2021)"/>
  </r>
  <r>
    <n v="5"/>
    <n v="51"/>
    <n v="1"/>
    <n v="242"/>
    <n v="1"/>
    <s v="Huhn"/>
    <x v="8"/>
    <x v="10"/>
    <x v="0"/>
    <n v="2086"/>
    <x v="1"/>
    <n v="37.894423613937313"/>
    <s v="17. AMGÄndG (2021)"/>
  </r>
  <r>
    <n v="5"/>
    <n v="51"/>
    <n v="1"/>
    <n v="242"/>
    <n v="1"/>
    <s v="Huhn"/>
    <x v="8"/>
    <x v="10"/>
    <x v="0"/>
    <n v="2086"/>
    <x v="2"/>
    <n v="1.3677301380123761"/>
    <s v="17. AMGÄndG (2021)"/>
  </r>
  <r>
    <n v="5"/>
    <n v="51"/>
    <n v="1"/>
    <n v="242"/>
    <n v="1"/>
    <s v="Huhn"/>
    <x v="8"/>
    <x v="10"/>
    <x v="0"/>
    <n v="2086"/>
    <x v="3"/>
    <n v="30.776948252859071"/>
    <s v="17. AMGÄndG (2021)"/>
  </r>
  <r>
    <n v="5"/>
    <n v="51"/>
    <n v="1"/>
    <n v="251"/>
    <n v="1"/>
    <s v="Huhn"/>
    <x v="8"/>
    <x v="11"/>
    <x v="1"/>
    <n v="2129"/>
    <x v="0"/>
    <n v="22.316040124965859"/>
    <s v="17. AMGÄndG (2021)"/>
  </r>
  <r>
    <n v="5"/>
    <n v="51"/>
    <n v="1"/>
    <n v="251"/>
    <n v="1"/>
    <s v="Huhn"/>
    <x v="8"/>
    <x v="11"/>
    <x v="1"/>
    <n v="2129"/>
    <x v="1"/>
    <n v="39.291927225257041"/>
    <s v="17. AMGÄndG (2021)"/>
  </r>
  <r>
    <n v="5"/>
    <n v="51"/>
    <n v="1"/>
    <n v="251"/>
    <n v="1"/>
    <s v="Huhn"/>
    <x v="8"/>
    <x v="11"/>
    <x v="1"/>
    <n v="2129"/>
    <x v="2"/>
    <n v="3.7630195541766525"/>
    <s v="17. AMGÄndG (2021)"/>
  </r>
  <r>
    <n v="5"/>
    <n v="51"/>
    <n v="1"/>
    <n v="251"/>
    <n v="1"/>
    <s v="Huhn"/>
    <x v="8"/>
    <x v="11"/>
    <x v="1"/>
    <n v="2129"/>
    <x v="3"/>
    <n v="31.598776137016049"/>
    <s v="17. AMGÄndG (2021)"/>
  </r>
  <r>
    <n v="5"/>
    <n v="51"/>
    <n v="1"/>
    <n v="252"/>
    <n v="1"/>
    <s v="Huhn"/>
    <x v="8"/>
    <x v="11"/>
    <x v="0"/>
    <n v="2051"/>
    <x v="0"/>
    <n v="22.232659806327298"/>
    <s v="17. AMGÄndG (2021)"/>
  </r>
  <r>
    <n v="5"/>
    <n v="51"/>
    <n v="1"/>
    <n v="252"/>
    <n v="1"/>
    <s v="Huhn"/>
    <x v="8"/>
    <x v="11"/>
    <x v="0"/>
    <n v="2051"/>
    <x v="1"/>
    <n v="39.796192534337372"/>
    <s v="17. AMGÄndG (2021)"/>
  </r>
  <r>
    <n v="5"/>
    <n v="51"/>
    <n v="1"/>
    <n v="252"/>
    <n v="1"/>
    <s v="Huhn"/>
    <x v="8"/>
    <x v="11"/>
    <x v="0"/>
    <n v="2051"/>
    <x v="2"/>
    <n v="3.7642971972489438"/>
    <s v="17. AMGÄndG (2021)"/>
  </r>
  <r>
    <n v="5"/>
    <n v="51"/>
    <n v="1"/>
    <n v="252"/>
    <n v="1"/>
    <s v="Huhn"/>
    <x v="8"/>
    <x v="11"/>
    <x v="0"/>
    <n v="2051"/>
    <x v="3"/>
    <n v="32.247422099407146"/>
    <s v="17. AMGÄndG (2021)"/>
  </r>
  <r>
    <n v="5"/>
    <n v="54"/>
    <n v="2"/>
    <n v="231"/>
    <n v="1"/>
    <s v="Huhn"/>
    <x v="9"/>
    <x v="9"/>
    <x v="1"/>
    <n v="231"/>
    <x v="0"/>
    <n v="0"/>
    <s v="17. AMGÄndG (2021)"/>
  </r>
  <r>
    <n v="5"/>
    <n v="54"/>
    <n v="2"/>
    <n v="231"/>
    <n v="1"/>
    <s v="Huhn"/>
    <x v="9"/>
    <x v="9"/>
    <x v="1"/>
    <n v="231"/>
    <x v="1"/>
    <n v="5.8173194563302504"/>
    <s v="17. AMGÄndG (2021)"/>
  </r>
  <r>
    <n v="5"/>
    <n v="54"/>
    <n v="2"/>
    <n v="231"/>
    <n v="1"/>
    <s v="Huhn"/>
    <x v="9"/>
    <x v="9"/>
    <x v="1"/>
    <n v="231"/>
    <x v="2"/>
    <n v="0"/>
    <s v="17. AMGÄndG (2021)"/>
  </r>
  <r>
    <n v="5"/>
    <n v="54"/>
    <n v="2"/>
    <n v="231"/>
    <n v="1"/>
    <s v="Huhn"/>
    <x v="9"/>
    <x v="9"/>
    <x v="1"/>
    <n v="231"/>
    <x v="3"/>
    <n v="0"/>
    <s v="17. AMGÄndG (2021)"/>
  </r>
  <r>
    <n v="5"/>
    <n v="54"/>
    <n v="2"/>
    <n v="232"/>
    <n v="1"/>
    <s v="Huhn"/>
    <x v="9"/>
    <x v="9"/>
    <x v="0"/>
    <n v="282"/>
    <x v="0"/>
    <n v="0"/>
    <s v="17. AMGÄndG (2021)"/>
  </r>
  <r>
    <n v="5"/>
    <n v="54"/>
    <n v="2"/>
    <n v="232"/>
    <n v="1"/>
    <s v="Huhn"/>
    <x v="9"/>
    <x v="9"/>
    <x v="0"/>
    <n v="282"/>
    <x v="1"/>
    <n v="5.9623935645115367"/>
    <s v="17. AMGÄndG (2021)"/>
  </r>
  <r>
    <n v="5"/>
    <n v="54"/>
    <n v="2"/>
    <n v="232"/>
    <n v="1"/>
    <s v="Huhn"/>
    <x v="9"/>
    <x v="9"/>
    <x v="0"/>
    <n v="282"/>
    <x v="2"/>
    <n v="0"/>
    <s v="17. AMGÄndG (2021)"/>
  </r>
  <r>
    <n v="5"/>
    <n v="54"/>
    <n v="2"/>
    <n v="232"/>
    <n v="1"/>
    <s v="Huhn"/>
    <x v="9"/>
    <x v="9"/>
    <x v="0"/>
    <n v="282"/>
    <x v="3"/>
    <n v="0"/>
    <s v="17. AMGÄndG (2021)"/>
  </r>
  <r>
    <n v="5"/>
    <n v="54"/>
    <n v="2"/>
    <n v="241"/>
    <n v="1"/>
    <s v="Huhn"/>
    <x v="9"/>
    <x v="10"/>
    <x v="1"/>
    <n v="326"/>
    <x v="0"/>
    <n v="0"/>
    <s v="17. AMGÄndG (2021)"/>
  </r>
  <r>
    <n v="5"/>
    <n v="54"/>
    <n v="2"/>
    <n v="241"/>
    <n v="1"/>
    <s v="Huhn"/>
    <x v="9"/>
    <x v="10"/>
    <x v="1"/>
    <n v="326"/>
    <x v="1"/>
    <n v="5.686557723270286"/>
    <s v="17. AMGÄndG (2021)"/>
  </r>
  <r>
    <n v="5"/>
    <n v="54"/>
    <n v="2"/>
    <n v="241"/>
    <n v="1"/>
    <s v="Huhn"/>
    <x v="9"/>
    <x v="10"/>
    <x v="1"/>
    <n v="326"/>
    <x v="2"/>
    <n v="0"/>
    <s v="17. AMGÄndG (2021)"/>
  </r>
  <r>
    <n v="5"/>
    <n v="54"/>
    <n v="2"/>
    <n v="241"/>
    <n v="1"/>
    <s v="Huhn"/>
    <x v="9"/>
    <x v="10"/>
    <x v="1"/>
    <n v="326"/>
    <x v="3"/>
    <n v="0.78817632767692869"/>
    <s v="17. AMGÄndG (2021)"/>
  </r>
  <r>
    <n v="5"/>
    <n v="54"/>
    <n v="2"/>
    <n v="242"/>
    <n v="1"/>
    <s v="Huhn"/>
    <x v="9"/>
    <x v="10"/>
    <x v="0"/>
    <n v="331"/>
    <x v="0"/>
    <n v="0"/>
    <s v="17. AMGÄndG (2021)"/>
  </r>
  <r>
    <n v="5"/>
    <n v="54"/>
    <n v="2"/>
    <n v="242"/>
    <n v="1"/>
    <s v="Huhn"/>
    <x v="9"/>
    <x v="10"/>
    <x v="0"/>
    <n v="331"/>
    <x v="1"/>
    <n v="4.0475255447950858"/>
    <s v="17. AMGÄndG (2021)"/>
  </r>
  <r>
    <n v="5"/>
    <n v="54"/>
    <n v="2"/>
    <n v="242"/>
    <n v="1"/>
    <s v="Huhn"/>
    <x v="9"/>
    <x v="10"/>
    <x v="0"/>
    <n v="331"/>
    <x v="2"/>
    <n v="0"/>
    <s v="17. AMGÄndG (2021)"/>
  </r>
  <r>
    <n v="5"/>
    <n v="54"/>
    <n v="2"/>
    <n v="242"/>
    <n v="1"/>
    <s v="Huhn"/>
    <x v="9"/>
    <x v="10"/>
    <x v="0"/>
    <n v="331"/>
    <x v="3"/>
    <n v="0"/>
    <s v="17. AMGÄndG (2021)"/>
  </r>
  <r>
    <n v="5"/>
    <n v="54"/>
    <n v="2"/>
    <n v="251"/>
    <n v="1"/>
    <s v="Huhn"/>
    <x v="9"/>
    <x v="11"/>
    <x v="1"/>
    <n v="352"/>
    <x v="0"/>
    <n v="0"/>
    <s v="17. AMGÄndG (2021)"/>
  </r>
  <r>
    <n v="5"/>
    <n v="54"/>
    <n v="2"/>
    <n v="251"/>
    <n v="1"/>
    <s v="Huhn"/>
    <x v="9"/>
    <x v="11"/>
    <x v="1"/>
    <n v="352"/>
    <x v="1"/>
    <n v="5.5875228065601137"/>
    <s v="17. AMGÄndG (2021)"/>
  </r>
  <r>
    <n v="5"/>
    <n v="54"/>
    <n v="2"/>
    <n v="251"/>
    <n v="1"/>
    <s v="Huhn"/>
    <x v="9"/>
    <x v="11"/>
    <x v="1"/>
    <n v="352"/>
    <x v="2"/>
    <n v="0"/>
    <s v="17. AMGÄndG (2021)"/>
  </r>
  <r>
    <n v="5"/>
    <n v="54"/>
    <n v="2"/>
    <n v="251"/>
    <n v="1"/>
    <s v="Huhn"/>
    <x v="9"/>
    <x v="11"/>
    <x v="1"/>
    <n v="352"/>
    <x v="3"/>
    <n v="0.19606830687614801"/>
    <s v="17. AMGÄndG (2021)"/>
  </r>
  <r>
    <n v="5"/>
    <n v="54"/>
    <n v="2"/>
    <n v="252"/>
    <n v="1"/>
    <s v="Huhn"/>
    <x v="9"/>
    <x v="11"/>
    <x v="0"/>
    <n v="350"/>
    <x v="0"/>
    <n v="0"/>
    <s v="17. AMGÄndG (2021)"/>
  </r>
  <r>
    <n v="5"/>
    <n v="54"/>
    <n v="2"/>
    <n v="252"/>
    <n v="1"/>
    <s v="Huhn"/>
    <x v="9"/>
    <x v="11"/>
    <x v="0"/>
    <n v="350"/>
    <x v="1"/>
    <n v="4.1408455878288395"/>
    <s v="17. AMGÄndG (2021)"/>
  </r>
  <r>
    <n v="5"/>
    <n v="54"/>
    <n v="2"/>
    <n v="252"/>
    <n v="1"/>
    <s v="Huhn"/>
    <x v="9"/>
    <x v="11"/>
    <x v="0"/>
    <n v="350"/>
    <x v="2"/>
    <n v="0"/>
    <s v="17. AMGÄndG (2021)"/>
  </r>
  <r>
    <n v="5"/>
    <n v="54"/>
    <n v="2"/>
    <n v="252"/>
    <n v="1"/>
    <s v="Huhn"/>
    <x v="9"/>
    <x v="11"/>
    <x v="0"/>
    <n v="350"/>
    <x v="3"/>
    <n v="0"/>
    <s v="17. AMGÄndG (2021)"/>
  </r>
  <r>
    <n v="5"/>
    <n v="53"/>
    <n v="3"/>
    <n v="231"/>
    <n v="1"/>
    <s v="Huhn"/>
    <x v="10"/>
    <x v="9"/>
    <x v="1"/>
    <n v="1430"/>
    <x v="0"/>
    <n v="0"/>
    <s v="17. AMGÄndG (2021)"/>
  </r>
  <r>
    <n v="5"/>
    <n v="53"/>
    <n v="3"/>
    <n v="231"/>
    <n v="1"/>
    <s v="Huhn"/>
    <x v="10"/>
    <x v="9"/>
    <x v="1"/>
    <n v="1430"/>
    <x v="1"/>
    <n v="0"/>
    <s v="17. AMGÄndG (2021)"/>
  </r>
  <r>
    <n v="5"/>
    <n v="53"/>
    <n v="3"/>
    <n v="231"/>
    <n v="1"/>
    <s v="Huhn"/>
    <x v="10"/>
    <x v="9"/>
    <x v="1"/>
    <n v="1430"/>
    <x v="2"/>
    <n v="0"/>
    <s v="17. AMGÄndG (2021)"/>
  </r>
  <r>
    <n v="5"/>
    <n v="53"/>
    <n v="3"/>
    <n v="231"/>
    <n v="1"/>
    <s v="Huhn"/>
    <x v="10"/>
    <x v="9"/>
    <x v="1"/>
    <n v="1430"/>
    <x v="3"/>
    <n v="0"/>
    <s v="17. AMGÄndG (2021)"/>
  </r>
  <r>
    <n v="5"/>
    <n v="53"/>
    <n v="3"/>
    <n v="232"/>
    <n v="1"/>
    <s v="Huhn"/>
    <x v="10"/>
    <x v="9"/>
    <x v="0"/>
    <n v="1589"/>
    <x v="0"/>
    <n v="0"/>
    <s v="17. AMGÄndG (2021)"/>
  </r>
  <r>
    <n v="5"/>
    <n v="53"/>
    <n v="3"/>
    <n v="232"/>
    <n v="1"/>
    <s v="Huhn"/>
    <x v="10"/>
    <x v="9"/>
    <x v="0"/>
    <n v="1589"/>
    <x v="1"/>
    <n v="3.5567221692049196"/>
    <s v="17. AMGÄndG (2021)"/>
  </r>
  <r>
    <n v="5"/>
    <n v="53"/>
    <n v="3"/>
    <n v="232"/>
    <n v="1"/>
    <s v="Huhn"/>
    <x v="10"/>
    <x v="9"/>
    <x v="0"/>
    <n v="1589"/>
    <x v="2"/>
    <n v="0"/>
    <s v="17. AMGÄndG (2021)"/>
  </r>
  <r>
    <n v="5"/>
    <n v="53"/>
    <n v="3"/>
    <n v="232"/>
    <n v="1"/>
    <s v="Huhn"/>
    <x v="10"/>
    <x v="9"/>
    <x v="0"/>
    <n v="1589"/>
    <x v="3"/>
    <n v="0"/>
    <s v="17. AMGÄndG (2021)"/>
  </r>
  <r>
    <n v="5"/>
    <n v="53"/>
    <n v="3"/>
    <n v="241"/>
    <n v="1"/>
    <s v="Huhn"/>
    <x v="10"/>
    <x v="10"/>
    <x v="1"/>
    <n v="1731"/>
    <x v="0"/>
    <n v="0"/>
    <s v="17. AMGÄndG (2021)"/>
  </r>
  <r>
    <n v="5"/>
    <n v="53"/>
    <n v="3"/>
    <n v="241"/>
    <n v="1"/>
    <s v="Huhn"/>
    <x v="10"/>
    <x v="10"/>
    <x v="1"/>
    <n v="1731"/>
    <x v="1"/>
    <n v="2.3967012638496614"/>
    <s v="17. AMGÄndG (2021)"/>
  </r>
  <r>
    <n v="5"/>
    <n v="53"/>
    <n v="3"/>
    <n v="241"/>
    <n v="1"/>
    <s v="Huhn"/>
    <x v="10"/>
    <x v="10"/>
    <x v="1"/>
    <n v="1731"/>
    <x v="2"/>
    <n v="0"/>
    <s v="17. AMGÄndG (2021)"/>
  </r>
  <r>
    <n v="5"/>
    <n v="53"/>
    <n v="3"/>
    <n v="241"/>
    <n v="1"/>
    <s v="Huhn"/>
    <x v="10"/>
    <x v="10"/>
    <x v="1"/>
    <n v="1731"/>
    <x v="3"/>
    <n v="0"/>
    <s v="17. AMGÄndG (2021)"/>
  </r>
  <r>
    <n v="5"/>
    <n v="53"/>
    <n v="3"/>
    <n v="242"/>
    <n v="1"/>
    <s v="Huhn"/>
    <x v="10"/>
    <x v="10"/>
    <x v="0"/>
    <n v="1744"/>
    <x v="0"/>
    <n v="0"/>
    <s v="17. AMGÄndG (2021)"/>
  </r>
  <r>
    <n v="5"/>
    <n v="53"/>
    <n v="3"/>
    <n v="242"/>
    <n v="1"/>
    <s v="Huhn"/>
    <x v="10"/>
    <x v="10"/>
    <x v="0"/>
    <n v="1744"/>
    <x v="1"/>
    <n v="1.5270743759480578"/>
    <s v="17. AMGÄndG (2021)"/>
  </r>
  <r>
    <n v="5"/>
    <n v="53"/>
    <n v="3"/>
    <n v="242"/>
    <n v="1"/>
    <s v="Huhn"/>
    <x v="10"/>
    <x v="10"/>
    <x v="0"/>
    <n v="1744"/>
    <x v="2"/>
    <n v="0"/>
    <s v="17. AMGÄndG (2021)"/>
  </r>
  <r>
    <n v="5"/>
    <n v="53"/>
    <n v="3"/>
    <n v="242"/>
    <n v="1"/>
    <s v="Huhn"/>
    <x v="10"/>
    <x v="10"/>
    <x v="0"/>
    <n v="1744"/>
    <x v="3"/>
    <n v="0"/>
    <s v="17. AMGÄndG (2021)"/>
  </r>
  <r>
    <n v="5"/>
    <n v="53"/>
    <n v="3"/>
    <n v="251"/>
    <n v="1"/>
    <s v="Huhn"/>
    <x v="10"/>
    <x v="11"/>
    <x v="1"/>
    <n v="1842"/>
    <x v="0"/>
    <n v="0"/>
    <s v="17. AMGÄndG (2021)"/>
  </r>
  <r>
    <n v="5"/>
    <n v="53"/>
    <n v="3"/>
    <n v="251"/>
    <n v="1"/>
    <s v="Huhn"/>
    <x v="10"/>
    <x v="11"/>
    <x v="1"/>
    <n v="1842"/>
    <x v="1"/>
    <n v="0"/>
    <s v="17. AMGÄndG (2021)"/>
  </r>
  <r>
    <n v="5"/>
    <n v="53"/>
    <n v="3"/>
    <n v="251"/>
    <n v="1"/>
    <s v="Huhn"/>
    <x v="10"/>
    <x v="11"/>
    <x v="1"/>
    <n v="1842"/>
    <x v="2"/>
    <n v="0"/>
    <s v="17. AMGÄndG (2021)"/>
  </r>
  <r>
    <n v="5"/>
    <n v="53"/>
    <n v="3"/>
    <n v="251"/>
    <n v="1"/>
    <s v="Huhn"/>
    <x v="10"/>
    <x v="11"/>
    <x v="1"/>
    <n v="1842"/>
    <x v="3"/>
    <n v="0"/>
    <s v="17. AMGÄndG (2021)"/>
  </r>
  <r>
    <n v="5"/>
    <n v="53"/>
    <n v="3"/>
    <n v="252"/>
    <n v="1"/>
    <s v="Huhn"/>
    <x v="10"/>
    <x v="11"/>
    <x v="0"/>
    <n v="1846"/>
    <x v="0"/>
    <n v="0"/>
    <s v="17. AMGÄndG (2021)"/>
  </r>
  <r>
    <n v="5"/>
    <n v="53"/>
    <n v="3"/>
    <n v="252"/>
    <n v="1"/>
    <s v="Huhn"/>
    <x v="10"/>
    <x v="11"/>
    <x v="0"/>
    <n v="1846"/>
    <x v="1"/>
    <n v="0"/>
    <s v="17. AMGÄndG (2021)"/>
  </r>
  <r>
    <n v="5"/>
    <n v="53"/>
    <n v="3"/>
    <n v="252"/>
    <n v="1"/>
    <s v="Huhn"/>
    <x v="10"/>
    <x v="11"/>
    <x v="0"/>
    <n v="1846"/>
    <x v="2"/>
    <n v="0"/>
    <s v="17. AMGÄndG (2021)"/>
  </r>
  <r>
    <n v="5"/>
    <n v="53"/>
    <n v="3"/>
    <n v="252"/>
    <n v="1"/>
    <s v="Huhn"/>
    <x v="10"/>
    <x v="11"/>
    <x v="0"/>
    <n v="1846"/>
    <x v="3"/>
    <n v="0"/>
    <s v="17. AMGÄndG (2021)"/>
  </r>
  <r>
    <n v="7"/>
    <n v="71"/>
    <n v="1"/>
    <n v="142"/>
    <n v="1"/>
    <s v="Pute"/>
    <x v="11"/>
    <x v="0"/>
    <x v="0"/>
    <n v="854"/>
    <x v="0"/>
    <n v="23.033113048031126"/>
    <s v="17. AMGÄndG (2021)"/>
  </r>
  <r>
    <n v="7"/>
    <n v="71"/>
    <n v="1"/>
    <n v="142"/>
    <n v="1"/>
    <s v="Pute"/>
    <x v="11"/>
    <x v="0"/>
    <x v="0"/>
    <n v="854"/>
    <x v="1"/>
    <n v="65.82438023257896"/>
    <s v="17. AMGÄndG (2021)"/>
  </r>
  <r>
    <n v="7"/>
    <n v="71"/>
    <n v="1"/>
    <n v="142"/>
    <n v="1"/>
    <s v="Pute"/>
    <x v="11"/>
    <x v="0"/>
    <x v="0"/>
    <n v="854"/>
    <x v="2"/>
    <n v="9.3096816638888171"/>
    <s v="17. AMGÄndG (2021)"/>
  </r>
  <r>
    <n v="7"/>
    <n v="71"/>
    <n v="1"/>
    <n v="142"/>
    <n v="1"/>
    <s v="Pute"/>
    <x v="11"/>
    <x v="0"/>
    <x v="0"/>
    <n v="854"/>
    <x v="3"/>
    <n v="42.289154804423063"/>
    <s v="17. AMGÄndG (2021)"/>
  </r>
  <r>
    <n v="7"/>
    <n v="71"/>
    <n v="1"/>
    <n v="151"/>
    <n v="1"/>
    <s v="Pute"/>
    <x v="11"/>
    <x v="1"/>
    <x v="1"/>
    <n v="955"/>
    <x v="0"/>
    <n v="21.128120870582045"/>
    <s v="17. AMGÄndG (2021)"/>
  </r>
  <r>
    <n v="7"/>
    <n v="71"/>
    <n v="1"/>
    <n v="151"/>
    <n v="1"/>
    <s v="Pute"/>
    <x v="11"/>
    <x v="1"/>
    <x v="1"/>
    <n v="955"/>
    <x v="1"/>
    <n v="56.481531252670521"/>
    <s v="17. AMGÄndG (2021)"/>
  </r>
  <r>
    <n v="7"/>
    <n v="71"/>
    <n v="1"/>
    <n v="151"/>
    <n v="1"/>
    <s v="Pute"/>
    <x v="11"/>
    <x v="1"/>
    <x v="1"/>
    <n v="955"/>
    <x v="2"/>
    <n v="9.744459456399241"/>
    <s v="17. AMGÄndG (2021)"/>
  </r>
  <r>
    <n v="7"/>
    <n v="71"/>
    <n v="1"/>
    <n v="151"/>
    <n v="1"/>
    <s v="Pute"/>
    <x v="11"/>
    <x v="1"/>
    <x v="1"/>
    <n v="955"/>
    <x v="3"/>
    <n v="36.62499101574052"/>
    <s v="17. AMGÄndG (2021)"/>
  </r>
  <r>
    <n v="7"/>
    <n v="71"/>
    <n v="1"/>
    <n v="152"/>
    <n v="1"/>
    <s v="Pute"/>
    <x v="11"/>
    <x v="1"/>
    <x v="0"/>
    <n v="986"/>
    <x v="0"/>
    <n v="18.298341456943611"/>
    <s v="17. AMGÄndG (2021)"/>
  </r>
  <r>
    <n v="7"/>
    <n v="71"/>
    <n v="1"/>
    <n v="152"/>
    <n v="1"/>
    <s v="Pute"/>
    <x v="11"/>
    <x v="1"/>
    <x v="0"/>
    <n v="986"/>
    <x v="1"/>
    <n v="47.126448738129412"/>
    <s v="17. AMGÄndG (2021)"/>
  </r>
  <r>
    <n v="7"/>
    <n v="71"/>
    <n v="1"/>
    <n v="152"/>
    <n v="1"/>
    <s v="Pute"/>
    <x v="11"/>
    <x v="1"/>
    <x v="0"/>
    <n v="986"/>
    <x v="2"/>
    <n v="8.3869515279158566"/>
    <s v="17. AMGÄndG (2021)"/>
  </r>
  <r>
    <n v="7"/>
    <n v="71"/>
    <n v="1"/>
    <n v="152"/>
    <n v="1"/>
    <s v="Pute"/>
    <x v="11"/>
    <x v="1"/>
    <x v="0"/>
    <n v="986"/>
    <x v="3"/>
    <n v="30.374059312992394"/>
    <s v="17. AMGÄndG (2021)"/>
  </r>
  <r>
    <n v="7"/>
    <n v="71"/>
    <n v="1"/>
    <n v="161"/>
    <n v="1"/>
    <s v="Pute"/>
    <x v="11"/>
    <x v="2"/>
    <x v="1"/>
    <n v="1001"/>
    <x v="0"/>
    <n v="17.398422073053059"/>
    <s v="17. AMGÄndG (2021)"/>
  </r>
  <r>
    <n v="7"/>
    <n v="71"/>
    <n v="1"/>
    <n v="161"/>
    <n v="1"/>
    <s v="Pute"/>
    <x v="11"/>
    <x v="2"/>
    <x v="1"/>
    <n v="1001"/>
    <x v="1"/>
    <n v="45.604924123208988"/>
    <s v="17. AMGÄndG (2021)"/>
  </r>
  <r>
    <n v="7"/>
    <n v="71"/>
    <n v="1"/>
    <n v="161"/>
    <n v="1"/>
    <s v="Pute"/>
    <x v="11"/>
    <x v="2"/>
    <x v="1"/>
    <n v="1001"/>
    <x v="2"/>
    <n v="7.8571788429708471"/>
    <s v="17. AMGÄndG (2021)"/>
  </r>
  <r>
    <n v="7"/>
    <n v="71"/>
    <n v="1"/>
    <n v="161"/>
    <n v="1"/>
    <s v="Pute"/>
    <x v="11"/>
    <x v="2"/>
    <x v="1"/>
    <n v="1001"/>
    <x v="3"/>
    <n v="29.347648967426288"/>
    <s v="17. AMGÄndG (2021)"/>
  </r>
  <r>
    <n v="7"/>
    <n v="71"/>
    <n v="1"/>
    <n v="162"/>
    <n v="1"/>
    <s v="Pute"/>
    <x v="11"/>
    <x v="2"/>
    <x v="0"/>
    <n v="1019"/>
    <x v="0"/>
    <n v="15.058525082240557"/>
    <s v="17. AMGÄndG (2021)"/>
  </r>
  <r>
    <n v="7"/>
    <n v="71"/>
    <n v="1"/>
    <n v="162"/>
    <n v="1"/>
    <s v="Pute"/>
    <x v="11"/>
    <x v="2"/>
    <x v="0"/>
    <n v="1019"/>
    <x v="1"/>
    <n v="43.637383839384036"/>
    <s v="17. AMGÄndG (2021)"/>
  </r>
  <r>
    <n v="7"/>
    <n v="71"/>
    <n v="1"/>
    <n v="162"/>
    <n v="1"/>
    <s v="Pute"/>
    <x v="11"/>
    <x v="2"/>
    <x v="0"/>
    <n v="1019"/>
    <x v="2"/>
    <n v="5.4012150356694919"/>
    <s v="17. AMGÄndG (2021)"/>
  </r>
  <r>
    <n v="7"/>
    <n v="71"/>
    <n v="1"/>
    <n v="162"/>
    <n v="1"/>
    <s v="Pute"/>
    <x v="11"/>
    <x v="2"/>
    <x v="0"/>
    <n v="1019"/>
    <x v="3"/>
    <n v="27.170173546684801"/>
    <s v="17. AMGÄndG (2021)"/>
  </r>
  <r>
    <n v="7"/>
    <n v="71"/>
    <n v="1"/>
    <n v="171"/>
    <n v="1"/>
    <s v="Pute"/>
    <x v="11"/>
    <x v="3"/>
    <x v="1"/>
    <n v="1017"/>
    <x v="0"/>
    <n v="16.12305401194137"/>
    <s v="17. AMGÄndG (2021)"/>
  </r>
  <r>
    <n v="7"/>
    <n v="71"/>
    <n v="1"/>
    <n v="171"/>
    <n v="1"/>
    <s v="Pute"/>
    <x v="11"/>
    <x v="3"/>
    <x v="1"/>
    <n v="1017"/>
    <x v="1"/>
    <n v="47.471151017626219"/>
    <s v="17. AMGÄndG (2021)"/>
  </r>
  <r>
    <n v="7"/>
    <n v="71"/>
    <n v="1"/>
    <n v="171"/>
    <n v="1"/>
    <s v="Pute"/>
    <x v="11"/>
    <x v="3"/>
    <x v="1"/>
    <n v="1017"/>
    <x v="2"/>
    <n v="4.996896285749183"/>
    <s v="17. AMGÄndG (2021)"/>
  </r>
  <r>
    <n v="7"/>
    <n v="71"/>
    <n v="1"/>
    <n v="171"/>
    <n v="1"/>
    <s v="Pute"/>
    <x v="11"/>
    <x v="3"/>
    <x v="1"/>
    <n v="1017"/>
    <x v="3"/>
    <n v="27.45604830544357"/>
    <s v="17. AMGÄndG (2021)"/>
  </r>
  <r>
    <n v="7"/>
    <n v="71"/>
    <n v="1"/>
    <n v="172"/>
    <n v="1"/>
    <s v="Pute"/>
    <x v="11"/>
    <x v="3"/>
    <x v="0"/>
    <n v="1026"/>
    <x v="0"/>
    <n v="16.524779573933383"/>
    <s v="17. AMGÄndG (2021)"/>
  </r>
  <r>
    <n v="7"/>
    <n v="71"/>
    <n v="1"/>
    <n v="172"/>
    <n v="1"/>
    <s v="Pute"/>
    <x v="11"/>
    <x v="3"/>
    <x v="0"/>
    <n v="1026"/>
    <x v="1"/>
    <n v="44.386485332351981"/>
    <s v="17. AMGÄndG (2021)"/>
  </r>
  <r>
    <n v="7"/>
    <n v="71"/>
    <n v="1"/>
    <n v="172"/>
    <n v="1"/>
    <s v="Pute"/>
    <x v="11"/>
    <x v="3"/>
    <x v="0"/>
    <n v="1026"/>
    <x v="2"/>
    <n v="5.3143094122022569"/>
    <s v="17. AMGÄndG (2021)"/>
  </r>
  <r>
    <n v="7"/>
    <n v="71"/>
    <n v="1"/>
    <n v="172"/>
    <n v="1"/>
    <s v="Pute"/>
    <x v="11"/>
    <x v="3"/>
    <x v="0"/>
    <n v="1026"/>
    <x v="3"/>
    <n v="28.181376108167498"/>
    <s v="17. AMGÄndG (2021)"/>
  </r>
  <r>
    <n v="7"/>
    <n v="71"/>
    <n v="1"/>
    <n v="181"/>
    <n v="1"/>
    <s v="Pute"/>
    <x v="11"/>
    <x v="4"/>
    <x v="1"/>
    <n v="1030"/>
    <x v="0"/>
    <n v="16.29895819751421"/>
    <s v="17. AMGÄndG (2021)"/>
  </r>
  <r>
    <n v="7"/>
    <n v="71"/>
    <n v="1"/>
    <n v="181"/>
    <n v="1"/>
    <s v="Pute"/>
    <x v="11"/>
    <x v="4"/>
    <x v="1"/>
    <n v="1030"/>
    <x v="1"/>
    <n v="45.06410390254775"/>
    <s v="17. AMGÄndG (2021)"/>
  </r>
  <r>
    <n v="7"/>
    <n v="71"/>
    <n v="1"/>
    <n v="181"/>
    <n v="1"/>
    <s v="Pute"/>
    <x v="11"/>
    <x v="4"/>
    <x v="1"/>
    <n v="1030"/>
    <x v="2"/>
    <n v="5.8523509437285188"/>
    <s v="17. AMGÄndG (2021)"/>
  </r>
  <r>
    <n v="7"/>
    <n v="71"/>
    <n v="1"/>
    <n v="181"/>
    <n v="1"/>
    <s v="Pute"/>
    <x v="11"/>
    <x v="4"/>
    <x v="1"/>
    <n v="1030"/>
    <x v="3"/>
    <n v="28.855076667784612"/>
    <s v="17. AMGÄndG (2021)"/>
  </r>
  <r>
    <n v="7"/>
    <n v="71"/>
    <n v="1"/>
    <n v="182"/>
    <n v="1"/>
    <s v="Pute"/>
    <x v="11"/>
    <x v="4"/>
    <x v="0"/>
    <n v="1022"/>
    <x v="0"/>
    <n v="16.27220019868092"/>
    <s v="17. AMGÄndG (2021)"/>
  </r>
  <r>
    <n v="7"/>
    <n v="71"/>
    <n v="1"/>
    <n v="182"/>
    <n v="1"/>
    <s v="Pute"/>
    <x v="11"/>
    <x v="4"/>
    <x v="0"/>
    <n v="1022"/>
    <x v="1"/>
    <n v="46.99193060070214"/>
    <s v="17. AMGÄndG (2021)"/>
  </r>
  <r>
    <n v="7"/>
    <n v="71"/>
    <n v="1"/>
    <n v="182"/>
    <n v="1"/>
    <s v="Pute"/>
    <x v="11"/>
    <x v="4"/>
    <x v="0"/>
    <n v="1022"/>
    <x v="2"/>
    <n v="6.1880265265749355"/>
    <s v="17. AMGÄndG (2021)"/>
  </r>
  <r>
    <n v="7"/>
    <n v="71"/>
    <n v="1"/>
    <n v="182"/>
    <n v="1"/>
    <s v="Pute"/>
    <x v="11"/>
    <x v="4"/>
    <x v="0"/>
    <n v="1022"/>
    <x v="3"/>
    <n v="28.206120695947092"/>
    <s v="17. AMGÄndG (2021)"/>
  </r>
  <r>
    <n v="7"/>
    <n v="71"/>
    <n v="1"/>
    <n v="191"/>
    <n v="1"/>
    <s v="Pute"/>
    <x v="11"/>
    <x v="5"/>
    <x v="1"/>
    <n v="999"/>
    <x v="0"/>
    <n v="16.372424611263824"/>
    <s v="17. AMGÄndG (2021)"/>
  </r>
  <r>
    <n v="7"/>
    <n v="71"/>
    <n v="1"/>
    <n v="191"/>
    <n v="1"/>
    <s v="Pute"/>
    <x v="11"/>
    <x v="5"/>
    <x v="1"/>
    <n v="999"/>
    <x v="1"/>
    <n v="46.296281794642404"/>
    <s v="17. AMGÄndG (2021)"/>
  </r>
  <r>
    <n v="7"/>
    <n v="71"/>
    <n v="1"/>
    <n v="191"/>
    <n v="1"/>
    <s v="Pute"/>
    <x v="11"/>
    <x v="5"/>
    <x v="1"/>
    <n v="999"/>
    <x v="2"/>
    <n v="6.9800049964149231"/>
    <s v="17. AMGÄndG (2021)"/>
  </r>
  <r>
    <n v="7"/>
    <n v="71"/>
    <n v="1"/>
    <n v="191"/>
    <n v="1"/>
    <s v="Pute"/>
    <x v="11"/>
    <x v="5"/>
    <x v="1"/>
    <n v="999"/>
    <x v="3"/>
    <n v="29.838295239155002"/>
    <s v="17. AMGÄndG (2021)"/>
  </r>
  <r>
    <n v="7"/>
    <n v="71"/>
    <n v="1"/>
    <n v="192"/>
    <n v="1"/>
    <s v="Pute"/>
    <x v="11"/>
    <x v="5"/>
    <x v="0"/>
    <n v="1001"/>
    <x v="0"/>
    <n v="16.714971665873598"/>
    <s v="17. AMGÄndG (2021)"/>
  </r>
  <r>
    <n v="7"/>
    <n v="71"/>
    <n v="1"/>
    <n v="192"/>
    <n v="1"/>
    <s v="Pute"/>
    <x v="11"/>
    <x v="5"/>
    <x v="0"/>
    <n v="1001"/>
    <x v="1"/>
    <n v="44.583723175509888"/>
    <s v="17. AMGÄndG (2021)"/>
  </r>
  <r>
    <n v="7"/>
    <n v="71"/>
    <n v="1"/>
    <n v="192"/>
    <n v="1"/>
    <s v="Pute"/>
    <x v="11"/>
    <x v="5"/>
    <x v="0"/>
    <n v="1001"/>
    <x v="2"/>
    <n v="6.0042908633217005"/>
    <s v="17. AMGÄndG (2021)"/>
  </r>
  <r>
    <n v="7"/>
    <n v="71"/>
    <n v="1"/>
    <n v="192"/>
    <n v="1"/>
    <s v="Pute"/>
    <x v="11"/>
    <x v="5"/>
    <x v="0"/>
    <n v="1001"/>
    <x v="3"/>
    <n v="27.454033299860033"/>
    <s v="17. AMGÄndG (2021)"/>
  </r>
  <r>
    <n v="7"/>
    <n v="71"/>
    <n v="1"/>
    <n v="201"/>
    <n v="1"/>
    <s v="Pute"/>
    <x v="11"/>
    <x v="6"/>
    <x v="1"/>
    <n v="998"/>
    <x v="0"/>
    <n v="16.908346906881036"/>
    <s v="17. AMGÄndG (2021)"/>
  </r>
  <r>
    <n v="7"/>
    <n v="71"/>
    <n v="1"/>
    <n v="201"/>
    <n v="1"/>
    <s v="Pute"/>
    <x v="11"/>
    <x v="6"/>
    <x v="1"/>
    <n v="998"/>
    <x v="1"/>
    <n v="43.792789172295286"/>
    <s v="17. AMGÄndG (2021)"/>
  </r>
  <r>
    <n v="7"/>
    <n v="71"/>
    <n v="1"/>
    <n v="201"/>
    <n v="1"/>
    <s v="Pute"/>
    <x v="11"/>
    <x v="6"/>
    <x v="1"/>
    <n v="998"/>
    <x v="2"/>
    <n v="6.5088703064566076"/>
    <s v="17. AMGÄndG (2021)"/>
  </r>
  <r>
    <n v="7"/>
    <n v="71"/>
    <n v="1"/>
    <n v="201"/>
    <n v="1"/>
    <s v="Pute"/>
    <x v="11"/>
    <x v="6"/>
    <x v="1"/>
    <n v="998"/>
    <x v="3"/>
    <n v="27.902582799202744"/>
    <s v="17. AMGÄndG (2021)"/>
  </r>
  <r>
    <n v="7"/>
    <n v="71"/>
    <n v="1"/>
    <n v="202"/>
    <n v="1"/>
    <s v="Pute"/>
    <x v="11"/>
    <x v="6"/>
    <x v="0"/>
    <n v="1000"/>
    <x v="0"/>
    <n v="15.48471697136652"/>
    <s v="17. AMGÄndG (2021)"/>
  </r>
  <r>
    <n v="7"/>
    <n v="71"/>
    <n v="1"/>
    <n v="202"/>
    <n v="1"/>
    <s v="Pute"/>
    <x v="11"/>
    <x v="6"/>
    <x v="0"/>
    <n v="1000"/>
    <x v="1"/>
    <n v="47.587209483990456"/>
    <s v="17. AMGÄndG (2021)"/>
  </r>
  <r>
    <n v="7"/>
    <n v="71"/>
    <n v="1"/>
    <n v="202"/>
    <n v="1"/>
    <s v="Pute"/>
    <x v="11"/>
    <x v="6"/>
    <x v="0"/>
    <n v="1000"/>
    <x v="2"/>
    <n v="5.6292029715009058"/>
    <s v="17. AMGÄndG (2021)"/>
  </r>
  <r>
    <n v="7"/>
    <n v="71"/>
    <n v="1"/>
    <n v="202"/>
    <n v="1"/>
    <s v="Pute"/>
    <x v="11"/>
    <x v="6"/>
    <x v="0"/>
    <n v="1000"/>
    <x v="3"/>
    <n v="28.036936567312729"/>
    <s v="17. AMGÄndG (2021)"/>
  </r>
  <r>
    <n v="7"/>
    <n v="71"/>
    <n v="1"/>
    <n v="211"/>
    <n v="1"/>
    <s v="Pute"/>
    <x v="11"/>
    <x v="7"/>
    <x v="1"/>
    <n v="1041"/>
    <x v="0"/>
    <n v="14.710752391690042"/>
    <s v="17. AMGÄndG (2021)"/>
  </r>
  <r>
    <n v="7"/>
    <n v="71"/>
    <n v="1"/>
    <n v="211"/>
    <n v="1"/>
    <s v="Pute"/>
    <x v="11"/>
    <x v="7"/>
    <x v="1"/>
    <n v="1041"/>
    <x v="1"/>
    <n v="42.836626139824816"/>
    <s v="17. AMGÄndG (2021)"/>
  </r>
  <r>
    <n v="7"/>
    <n v="71"/>
    <n v="1"/>
    <n v="211"/>
    <n v="1"/>
    <s v="Pute"/>
    <x v="11"/>
    <x v="7"/>
    <x v="1"/>
    <n v="1041"/>
    <x v="2"/>
    <n v="3.5889253973112587"/>
    <s v="17. AMGÄndG (2021)"/>
  </r>
  <r>
    <n v="7"/>
    <n v="71"/>
    <n v="1"/>
    <n v="211"/>
    <n v="1"/>
    <s v="Pute"/>
    <x v="11"/>
    <x v="7"/>
    <x v="1"/>
    <n v="1041"/>
    <x v="3"/>
    <n v="27.540468318427784"/>
    <s v="17. AMGÄndG (2021)"/>
  </r>
  <r>
    <n v="7"/>
    <n v="71"/>
    <n v="1"/>
    <n v="212"/>
    <n v="1"/>
    <s v="Pute"/>
    <x v="11"/>
    <x v="7"/>
    <x v="0"/>
    <n v="1051"/>
    <x v="0"/>
    <n v="13.722669767459177"/>
    <s v="17. AMGÄndG (2021)"/>
  </r>
  <r>
    <n v="7"/>
    <n v="71"/>
    <n v="1"/>
    <n v="212"/>
    <n v="1"/>
    <s v="Pute"/>
    <x v="11"/>
    <x v="7"/>
    <x v="0"/>
    <n v="1051"/>
    <x v="1"/>
    <n v="44.253466675707372"/>
    <s v="17. AMGÄndG (2021)"/>
  </r>
  <r>
    <n v="7"/>
    <n v="71"/>
    <n v="1"/>
    <n v="212"/>
    <n v="1"/>
    <s v="Pute"/>
    <x v="11"/>
    <x v="7"/>
    <x v="0"/>
    <n v="1051"/>
    <x v="2"/>
    <n v="3.7544135321682104"/>
    <s v="17. AMGÄndG (2021)"/>
  </r>
  <r>
    <n v="7"/>
    <n v="71"/>
    <n v="1"/>
    <n v="212"/>
    <n v="1"/>
    <s v="Pute"/>
    <x v="11"/>
    <x v="7"/>
    <x v="0"/>
    <n v="1051"/>
    <x v="3"/>
    <n v="25.639825254771075"/>
    <s v="17. AMGÄndG (2021)"/>
  </r>
  <r>
    <n v="7"/>
    <n v="71"/>
    <n v="1"/>
    <n v="221"/>
    <n v="1"/>
    <s v="Pute"/>
    <x v="11"/>
    <x v="8"/>
    <x v="1"/>
    <n v="1042"/>
    <x v="0"/>
    <n v="11.99701527917974"/>
    <s v="17. AMGÄndG (2021)"/>
  </r>
  <r>
    <n v="7"/>
    <n v="71"/>
    <n v="1"/>
    <n v="221"/>
    <n v="1"/>
    <s v="Pute"/>
    <x v="11"/>
    <x v="8"/>
    <x v="1"/>
    <n v="1042"/>
    <x v="1"/>
    <n v="40.201169373355896"/>
    <s v="17. AMGÄndG (2021)"/>
  </r>
  <r>
    <n v="7"/>
    <n v="71"/>
    <n v="1"/>
    <n v="221"/>
    <n v="1"/>
    <s v="Pute"/>
    <x v="11"/>
    <x v="8"/>
    <x v="1"/>
    <n v="1042"/>
    <x v="2"/>
    <n v="0"/>
    <s v="17. AMGÄndG (2021)"/>
  </r>
  <r>
    <n v="7"/>
    <n v="71"/>
    <n v="1"/>
    <n v="221"/>
    <n v="1"/>
    <s v="Pute"/>
    <x v="11"/>
    <x v="8"/>
    <x v="1"/>
    <n v="1042"/>
    <x v="3"/>
    <n v="23.77919578601724"/>
    <s v="17. AMGÄndG (2021)"/>
  </r>
  <r>
    <n v="7"/>
    <n v="71"/>
    <n v="1"/>
    <n v="222"/>
    <n v="1"/>
    <s v="Pute"/>
    <x v="11"/>
    <x v="8"/>
    <x v="0"/>
    <n v="1099"/>
    <x v="0"/>
    <n v="13.489977500511351"/>
    <s v="17. AMGÄndG (2021)"/>
  </r>
  <r>
    <n v="7"/>
    <n v="71"/>
    <n v="1"/>
    <n v="222"/>
    <n v="1"/>
    <s v="Pute"/>
    <x v="11"/>
    <x v="8"/>
    <x v="0"/>
    <n v="1099"/>
    <x v="1"/>
    <n v="43.708219466050032"/>
    <s v="17. AMGÄndG (2021)"/>
  </r>
  <r>
    <n v="7"/>
    <n v="71"/>
    <n v="1"/>
    <n v="222"/>
    <n v="1"/>
    <s v="Pute"/>
    <x v="11"/>
    <x v="8"/>
    <x v="0"/>
    <n v="1099"/>
    <x v="2"/>
    <n v="1.9837121758778165"/>
    <s v="17. AMGÄndG (2021)"/>
  </r>
  <r>
    <n v="7"/>
    <n v="71"/>
    <n v="1"/>
    <n v="222"/>
    <n v="1"/>
    <s v="Pute"/>
    <x v="11"/>
    <x v="8"/>
    <x v="0"/>
    <n v="1099"/>
    <x v="3"/>
    <n v="26.096882032123172"/>
    <s v="17. AMGÄndG (2021)"/>
  </r>
  <r>
    <n v="7"/>
    <n v="71"/>
    <n v="1"/>
    <n v="231"/>
    <n v="1"/>
    <s v="Pute"/>
    <x v="11"/>
    <x v="9"/>
    <x v="1"/>
    <n v="1079"/>
    <x v="0"/>
    <n v="12.942375347486127"/>
    <s v="17. AMGÄndG (2021)"/>
  </r>
  <r>
    <n v="7"/>
    <n v="71"/>
    <n v="1"/>
    <n v="231"/>
    <n v="1"/>
    <s v="Pute"/>
    <x v="11"/>
    <x v="9"/>
    <x v="1"/>
    <n v="1079"/>
    <x v="1"/>
    <n v="40.781503639405244"/>
    <s v="17. AMGÄndG (2021)"/>
  </r>
  <r>
    <n v="7"/>
    <n v="71"/>
    <n v="1"/>
    <n v="231"/>
    <n v="1"/>
    <s v="Pute"/>
    <x v="11"/>
    <x v="9"/>
    <x v="1"/>
    <n v="1079"/>
    <x v="2"/>
    <n v="0"/>
    <s v="17. AMGÄndG (2021)"/>
  </r>
  <r>
    <n v="7"/>
    <n v="71"/>
    <n v="1"/>
    <n v="231"/>
    <n v="1"/>
    <s v="Pute"/>
    <x v="11"/>
    <x v="9"/>
    <x v="1"/>
    <n v="1079"/>
    <x v="3"/>
    <n v="25.991540832049942"/>
    <s v="17. AMGÄndG (2021)"/>
  </r>
  <r>
    <n v="7"/>
    <n v="71"/>
    <n v="1"/>
    <n v="232"/>
    <n v="1"/>
    <s v="Pute"/>
    <x v="11"/>
    <x v="9"/>
    <x v="0"/>
    <n v="1105"/>
    <x v="0"/>
    <n v="11.974344931342339"/>
    <s v="17. AMGÄndG (2021)"/>
  </r>
  <r>
    <n v="7"/>
    <n v="71"/>
    <n v="1"/>
    <n v="232"/>
    <n v="1"/>
    <s v="Pute"/>
    <x v="11"/>
    <x v="9"/>
    <x v="0"/>
    <n v="1105"/>
    <x v="1"/>
    <n v="43.379823207831208"/>
    <s v="17. AMGÄndG (2021)"/>
  </r>
  <r>
    <n v="7"/>
    <n v="71"/>
    <n v="1"/>
    <n v="232"/>
    <n v="1"/>
    <s v="Pute"/>
    <x v="11"/>
    <x v="9"/>
    <x v="0"/>
    <n v="1105"/>
    <x v="2"/>
    <n v="0"/>
    <s v="17. AMGÄndG (2021)"/>
  </r>
  <r>
    <n v="7"/>
    <n v="71"/>
    <n v="1"/>
    <n v="232"/>
    <n v="1"/>
    <s v="Pute"/>
    <x v="11"/>
    <x v="9"/>
    <x v="0"/>
    <n v="1105"/>
    <x v="3"/>
    <n v="26.401029644028672"/>
    <s v="17. AMGÄndG (2021)"/>
  </r>
  <r>
    <n v="7"/>
    <n v="71"/>
    <n v="1"/>
    <n v="241"/>
    <n v="1"/>
    <s v="Pute"/>
    <x v="11"/>
    <x v="10"/>
    <x v="1"/>
    <n v="1077"/>
    <x v="0"/>
    <n v="13.684106041915834"/>
    <s v="17. AMGÄndG (2021)"/>
  </r>
  <r>
    <n v="7"/>
    <n v="71"/>
    <n v="1"/>
    <n v="241"/>
    <n v="1"/>
    <s v="Pute"/>
    <x v="11"/>
    <x v="10"/>
    <x v="1"/>
    <n v="1077"/>
    <x v="1"/>
    <n v="44.919617913995189"/>
    <s v="17. AMGÄndG (2021)"/>
  </r>
  <r>
    <n v="7"/>
    <n v="71"/>
    <n v="1"/>
    <n v="241"/>
    <n v="1"/>
    <s v="Pute"/>
    <x v="11"/>
    <x v="10"/>
    <x v="1"/>
    <n v="1077"/>
    <x v="2"/>
    <n v="3.0926411707855861"/>
    <s v="17. AMGÄndG (2021)"/>
  </r>
  <r>
    <n v="7"/>
    <n v="71"/>
    <n v="1"/>
    <n v="241"/>
    <n v="1"/>
    <s v="Pute"/>
    <x v="11"/>
    <x v="10"/>
    <x v="1"/>
    <n v="1077"/>
    <x v="3"/>
    <n v="27.916695607881273"/>
    <s v="17. AMGÄndG (2021)"/>
  </r>
  <r>
    <n v="7"/>
    <n v="71"/>
    <n v="1"/>
    <n v="242"/>
    <n v="1"/>
    <s v="Pute"/>
    <x v="11"/>
    <x v="10"/>
    <x v="0"/>
    <n v="1084"/>
    <x v="0"/>
    <n v="15.0265995047228"/>
    <s v="17. AMGÄndG (2021)"/>
  </r>
  <r>
    <n v="7"/>
    <n v="71"/>
    <n v="1"/>
    <n v="242"/>
    <n v="1"/>
    <s v="Pute"/>
    <x v="11"/>
    <x v="10"/>
    <x v="0"/>
    <n v="1084"/>
    <x v="1"/>
    <n v="48.007914336426317"/>
    <s v="17. AMGÄndG (2021)"/>
  </r>
  <r>
    <n v="7"/>
    <n v="71"/>
    <n v="1"/>
    <n v="242"/>
    <n v="1"/>
    <s v="Pute"/>
    <x v="11"/>
    <x v="10"/>
    <x v="0"/>
    <n v="1084"/>
    <x v="2"/>
    <n v="3.1751404018707534"/>
    <s v="17. AMGÄndG (2021)"/>
  </r>
  <r>
    <n v="7"/>
    <n v="71"/>
    <n v="1"/>
    <n v="242"/>
    <n v="1"/>
    <s v="Pute"/>
    <x v="11"/>
    <x v="10"/>
    <x v="0"/>
    <n v="1084"/>
    <x v="3"/>
    <n v="28.81644063266927"/>
    <s v="17. AMGÄndG (2021)"/>
  </r>
  <r>
    <n v="7"/>
    <n v="71"/>
    <n v="1"/>
    <n v="251"/>
    <n v="1"/>
    <s v="Pute"/>
    <x v="11"/>
    <x v="11"/>
    <x v="1"/>
    <n v="1053"/>
    <x v="0"/>
    <n v="15.021559447951908"/>
    <s v="17. AMGÄndG (2021)"/>
  </r>
  <r>
    <n v="7"/>
    <n v="71"/>
    <n v="1"/>
    <n v="251"/>
    <n v="1"/>
    <s v="Pute"/>
    <x v="11"/>
    <x v="11"/>
    <x v="1"/>
    <n v="1053"/>
    <x v="1"/>
    <n v="45.179433038457013"/>
    <s v="17. AMGÄndG (2021)"/>
  </r>
  <r>
    <n v="7"/>
    <n v="71"/>
    <n v="1"/>
    <n v="251"/>
    <n v="1"/>
    <s v="Pute"/>
    <x v="11"/>
    <x v="11"/>
    <x v="1"/>
    <n v="1053"/>
    <x v="2"/>
    <n v="5.6889159641328524"/>
    <s v="17. AMGÄndG (2021)"/>
  </r>
  <r>
    <n v="7"/>
    <n v="71"/>
    <n v="1"/>
    <n v="251"/>
    <n v="1"/>
    <s v="Pute"/>
    <x v="11"/>
    <x v="11"/>
    <x v="1"/>
    <n v="1053"/>
    <x v="3"/>
    <n v="28.153200886273869"/>
    <s v="17. AMGÄndG (2021)"/>
  </r>
  <r>
    <n v="7"/>
    <n v="71"/>
    <n v="1"/>
    <n v="252"/>
    <n v="1"/>
    <s v="Pute"/>
    <x v="11"/>
    <x v="11"/>
    <x v="0"/>
    <n v="1028"/>
    <x v="0"/>
    <n v="16.087296188898613"/>
    <s v="17. AMGÄndG (2021)"/>
  </r>
  <r>
    <n v="7"/>
    <n v="71"/>
    <n v="1"/>
    <n v="252"/>
    <n v="1"/>
    <s v="Pute"/>
    <x v="11"/>
    <x v="11"/>
    <x v="0"/>
    <n v="1028"/>
    <x v="1"/>
    <n v="51.845953281082387"/>
    <s v="17. AMGÄndG (2021)"/>
  </r>
  <r>
    <n v="7"/>
    <n v="71"/>
    <n v="1"/>
    <n v="252"/>
    <n v="1"/>
    <s v="Pute"/>
    <x v="11"/>
    <x v="11"/>
    <x v="0"/>
    <n v="1028"/>
    <x v="2"/>
    <n v="4.4676508171845386"/>
    <s v="17. AMGÄndG (2021)"/>
  </r>
  <r>
    <n v="7"/>
    <n v="71"/>
    <n v="1"/>
    <n v="252"/>
    <n v="1"/>
    <s v="Pute"/>
    <x v="11"/>
    <x v="11"/>
    <x v="0"/>
    <n v="1028"/>
    <x v="3"/>
    <n v="32.64908443403138"/>
    <s v="17. AMGÄndG (2021)"/>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7">
  <r>
    <x v="0"/>
    <x v="0"/>
    <s v="Kälber, eigene Aufzucht"/>
    <x v="0"/>
    <s v="B"/>
    <s v="Ceph. 3. Gen."/>
    <s v="Ceftiofur"/>
    <n v="3.9706953390385999E-3"/>
    <n v="2.3349257888263678E-4"/>
  </r>
  <r>
    <x v="0"/>
    <x v="0"/>
    <s v="Kälber, eigene Aufzucht"/>
    <x v="0"/>
    <s v="B"/>
    <s v="Ceph. 4. Gen."/>
    <s v="Cefquinom"/>
    <n v="6.9400629002950012E-3"/>
    <n v="4.0810312699285107E-4"/>
  </r>
  <r>
    <x v="0"/>
    <x v="0"/>
    <s v="Kälber, eigene Aufzucht"/>
    <x v="0"/>
    <s v="B"/>
    <s v="Fluorchinolone"/>
    <s v="Danofloxacin"/>
    <n v="2.2336137943005001E-3"/>
    <n v="1.3134531877364599E-4"/>
  </r>
  <r>
    <x v="0"/>
    <x v="0"/>
    <s v="Kälber, eigene Aufzucht"/>
    <x v="0"/>
    <s v="B"/>
    <s v="Fluorchinolone"/>
    <s v="Enrofloxacin"/>
    <n v="4.9397960499999997E-2"/>
    <n v="2.9047953075846651E-3"/>
  </r>
  <r>
    <x v="0"/>
    <x v="0"/>
    <s v="Kälber, eigene Aufzucht"/>
    <x v="0"/>
    <s v="B"/>
    <s v="Fluorchinolone"/>
    <s v="Marbofloxacin"/>
    <n v="3.4761720000000003E-2"/>
    <n v="2.0441265209637958E-3"/>
  </r>
  <r>
    <x v="0"/>
    <x v="0"/>
    <s v="Kälber, eigene Aufzucht"/>
    <x v="0"/>
    <s v="B"/>
    <s v="Polypeptid-AB"/>
    <s v="Colistin"/>
    <n v="0.12570874082258066"/>
    <n v="7.3921707853466774E-3"/>
  </r>
  <r>
    <x v="0"/>
    <x v="0"/>
    <s v="Kälber, eigene Aufzucht"/>
    <x v="0"/>
    <s v="C"/>
    <s v="Aminoglykoside"/>
    <s v="Dihydrostreptomycin"/>
    <n v="3.2182611907120497E-2"/>
    <n v="1.8924647719741788E-3"/>
  </r>
  <r>
    <x v="0"/>
    <x v="0"/>
    <s v="Kälber, eigene Aufzucht"/>
    <x v="0"/>
    <s v="C"/>
    <s v="Aminoglykoside"/>
    <s v="Framycetin"/>
    <n v="3.1483999999999999E-4"/>
    <n v="1.8513836307876636E-5"/>
  </r>
  <r>
    <x v="0"/>
    <x v="0"/>
    <s v="Kälber, eigene Aufzucht"/>
    <x v="0"/>
    <s v="C"/>
    <s v="Aminoglykoside"/>
    <s v="Gentamicin"/>
    <n v="5.6635092742063492E-2"/>
    <n v="3.3303672859483413E-3"/>
  </r>
  <r>
    <x v="0"/>
    <x v="0"/>
    <s v="Kälber, eigene Aufzucht"/>
    <x v="0"/>
    <s v="C"/>
    <s v="Aminoglykoside"/>
    <s v="Kanamycin"/>
    <n v="3.5885471822130001E-4"/>
    <n v="2.1102075693870997E-5"/>
  </r>
  <r>
    <x v="0"/>
    <x v="0"/>
    <s v="Kälber, eigene Aufzucht"/>
    <x v="0"/>
    <s v="C"/>
    <s v="Aminoglykoside"/>
    <s v="Neomycin"/>
    <n v="0.48581989835483874"/>
    <n v="2.8568130076390391E-2"/>
  </r>
  <r>
    <x v="0"/>
    <x v="0"/>
    <s v="Kälber, eigene Aufzucht"/>
    <x v="0"/>
    <s v="C"/>
    <s v="Aminoglykoside"/>
    <s v="Paromomycin"/>
    <n v="6.2266486600000004"/>
    <n v="0.36615155011402434"/>
  </r>
  <r>
    <x v="0"/>
    <x v="0"/>
    <s v="Kälber, eigene Aufzucht"/>
    <x v="0"/>
    <s v="C"/>
    <s v="Ceph. 1. Gen."/>
    <s v="Cefalexin"/>
    <n v="9.745401851529999E-4"/>
    <n v="5.7306814456137816E-5"/>
  </r>
  <r>
    <x v="0"/>
    <x v="0"/>
    <s v="Kälber, eigene Aufzucht"/>
    <x v="0"/>
    <s v="C"/>
    <s v="Ceph. 1. Gen."/>
    <s v="Cefapirin"/>
    <n v="8.5517565542157889E-4"/>
    <n v="5.028770835648656E-5"/>
  </r>
  <r>
    <x v="0"/>
    <x v="0"/>
    <s v="Kälber, eigene Aufzucht"/>
    <x v="0"/>
    <s v="C"/>
    <s v="Fenicole"/>
    <s v="Florfenicol"/>
    <n v="1.300644481"/>
    <n v="7.6483035878468955E-2"/>
  </r>
  <r>
    <x v="0"/>
    <x v="0"/>
    <s v="Kälber, eigene Aufzucht"/>
    <x v="0"/>
    <s v="C"/>
    <s v="Fenicole"/>
    <s v="Thiamphenicol"/>
    <n v="1.4449499999999999E-4"/>
    <n v="8.4968770718670901E-6"/>
  </r>
  <r>
    <x v="0"/>
    <x v="0"/>
    <s v="Kälber, eigene Aufzucht"/>
    <x v="0"/>
    <s v="C"/>
    <s v="Lincosamide"/>
    <s v="Lincomycin"/>
    <n v="5.8544079589404607E-2"/>
    <n v="3.4426232572530129E-3"/>
  </r>
  <r>
    <x v="0"/>
    <x v="0"/>
    <s v="Kälber, eigene Aufzucht"/>
    <x v="0"/>
    <s v="C"/>
    <s v="Makrolide"/>
    <s v="Gamithromycin"/>
    <n v="4.0211474999999998E-3"/>
    <n v="2.3645936534375355E-4"/>
  </r>
  <r>
    <x v="0"/>
    <x v="0"/>
    <s v="Kälber, eigene Aufzucht"/>
    <x v="0"/>
    <s v="C"/>
    <s v="Makrolide"/>
    <s v="Tildipirosin"/>
    <n v="8.2735547999999992E-3"/>
    <n v="4.8651772091045297E-4"/>
  </r>
  <r>
    <x v="0"/>
    <x v="0"/>
    <s v="Kälber, eigene Aufzucht"/>
    <x v="0"/>
    <s v="C"/>
    <s v="Makrolide"/>
    <s v="Tilmicosin"/>
    <n v="2.60185190751E-2"/>
    <n v="1.5299917517779421E-3"/>
  </r>
  <r>
    <x v="0"/>
    <x v="0"/>
    <s v="Kälber, eigene Aufzucht"/>
    <x v="0"/>
    <s v="C"/>
    <s v="Makrolide"/>
    <s v="Tulathromycin"/>
    <n v="9.4470153500000001E-2"/>
    <n v="5.5552183899090944E-3"/>
  </r>
  <r>
    <x v="0"/>
    <x v="0"/>
    <s v="Kälber, eigene Aufzucht"/>
    <x v="0"/>
    <s v="C"/>
    <s v="Makrolide"/>
    <s v="Tylosin"/>
    <n v="6.2246198000000003E-2"/>
    <n v="3.6603224512758168E-3"/>
  </r>
  <r>
    <x v="0"/>
    <x v="0"/>
    <s v="Kälber, eigene Aufzucht"/>
    <x v="0"/>
    <s v="D"/>
    <s v="Aminoglykoside"/>
    <s v="Spectinomycin"/>
    <n v="0.11644672608182879"/>
    <n v="6.8475277133373379E-3"/>
  </r>
  <r>
    <x v="0"/>
    <x v="0"/>
    <s v="Kälber, eigene Aufzucht"/>
    <x v="0"/>
    <s v="D"/>
    <s v="Folsäureantag."/>
    <s v="Trimethoprim"/>
    <n v="0.30573487369000002"/>
    <n v="1.7978418895648583E-2"/>
  </r>
  <r>
    <x v="0"/>
    <x v="0"/>
    <s v="Kälber, eigene Aufzucht"/>
    <x v="0"/>
    <s v="D"/>
    <s v="Penicilline"/>
    <s v="Amoxicillin"/>
    <n v="1.4210186246345609"/>
    <n v="8.3561511265812016E-2"/>
  </r>
  <r>
    <x v="0"/>
    <x v="0"/>
    <s v="Kälber, eigene Aufzucht"/>
    <x v="0"/>
    <s v="D"/>
    <s v="Penicilline"/>
    <s v="Ampicillin"/>
    <n v="5.5017983999999997E-6"/>
    <n v="3.2352749007920715E-7"/>
  </r>
  <r>
    <x v="0"/>
    <x v="0"/>
    <s v="Kälber, eigene Aufzucht"/>
    <x v="0"/>
    <s v="D"/>
    <s v="Penicilline"/>
    <s v="Benzylpenicillin"/>
    <n v="0.35057093857083865"/>
    <n v="2.0614956711342849E-2"/>
  </r>
  <r>
    <x v="0"/>
    <x v="0"/>
    <s v="Kälber, eigene Aufzucht"/>
    <x v="0"/>
    <s v="D"/>
    <s v="Penicilline"/>
    <s v="Cloxacillin"/>
    <n v="4.6927884120454002E-3"/>
    <n v="2.7595450542532358E-4"/>
  </r>
  <r>
    <x v="0"/>
    <x v="0"/>
    <s v="Kälber, eigene Aufzucht"/>
    <x v="0"/>
    <s v="D"/>
    <s v="Sulfonamide"/>
    <s v="Sulfadiazin"/>
    <n v="0.83909859934932007"/>
    <n v="4.9342313919838246E-2"/>
  </r>
  <r>
    <x v="0"/>
    <x v="0"/>
    <s v="Kälber, eigene Aufzucht"/>
    <x v="0"/>
    <s v="D"/>
    <s v="Sulfonamide"/>
    <s v="Sulfadimethoxin"/>
    <n v="0.35363408946714286"/>
    <n v="2.0795082090203549E-2"/>
  </r>
  <r>
    <x v="0"/>
    <x v="0"/>
    <s v="Kälber, eigene Aufzucht"/>
    <x v="0"/>
    <s v="D"/>
    <s v="Sulfonamide"/>
    <s v="Sulfadimidin"/>
    <n v="2.3446448815033216"/>
    <n v="0.13787438551725736"/>
  </r>
  <r>
    <x v="0"/>
    <x v="0"/>
    <s v="Kälber, eigene Aufzucht"/>
    <x v="0"/>
    <s v="D"/>
    <s v="Sulfonamide"/>
    <s v="Sulfadoxin"/>
    <n v="0.18999495333333336"/>
    <n v="1.1172454152382145E-2"/>
  </r>
  <r>
    <x v="0"/>
    <x v="0"/>
    <s v="Kälber, eigene Aufzucht"/>
    <x v="0"/>
    <s v="D"/>
    <s v="Tetrazykline"/>
    <s v="Chlortetracyclin"/>
    <n v="1.6164067403438882"/>
    <n v="9.5051104680711485E-2"/>
  </r>
  <r>
    <x v="0"/>
    <x v="0"/>
    <s v="Kälber, eigene Aufzucht"/>
    <x v="0"/>
    <s v="D"/>
    <s v="Tetrazykline"/>
    <s v="Doxycyclin"/>
    <n v="0.1492990401395238"/>
    <n v="8.7793736185562427E-3"/>
  </r>
  <r>
    <x v="0"/>
    <x v="0"/>
    <s v="Kälber, eigene Aufzucht"/>
    <x v="0"/>
    <s v="D"/>
    <s v="Tetrazykline"/>
    <s v="Oxytetracyclin"/>
    <n v="0.47091692429660476"/>
    <n v="2.7691776302363344E-2"/>
  </r>
  <r>
    <x v="0"/>
    <x v="0"/>
    <s v="Kälber, eigene Aufzucht"/>
    <x v="0"/>
    <s v="D"/>
    <s v="Tetrazykline"/>
    <s v="Tetracyclin"/>
    <n v="0.26202992336000003"/>
    <n v="1.5408395085924601E-2"/>
  </r>
  <r>
    <x v="0"/>
    <x v="0"/>
    <s v="Kälber, zugegangen"/>
    <x v="0"/>
    <s v="B"/>
    <s v="Ceph. 3. Gen."/>
    <s v="Ceftiofur"/>
    <n v="6.4878249137199993E-4"/>
    <n v="3.5210499262930178E-4"/>
  </r>
  <r>
    <x v="0"/>
    <x v="0"/>
    <s v="Kälber, zugegangen"/>
    <x v="0"/>
    <s v="B"/>
    <s v="Ceph. 4. Gen."/>
    <s v="Cefquinom"/>
    <n v="3.8342872375500005E-4"/>
    <n v="2.0809311247921186E-4"/>
  </r>
  <r>
    <x v="0"/>
    <x v="0"/>
    <s v="Kälber, zugegangen"/>
    <x v="0"/>
    <s v="B"/>
    <s v="Fluorchinolone"/>
    <s v="Danofloxacin"/>
    <n v="2.3508575359200003E-4"/>
    <n v="1.2758492813318454E-4"/>
  </r>
  <r>
    <x v="0"/>
    <x v="0"/>
    <s v="Kälber, zugegangen"/>
    <x v="0"/>
    <s v="B"/>
    <s v="Fluorchinolone"/>
    <s v="Enrofloxacin"/>
    <n v="4.1906900000000004E-3"/>
    <n v="2.2743568009076067E-3"/>
  </r>
  <r>
    <x v="0"/>
    <x v="0"/>
    <s v="Kälber, zugegangen"/>
    <x v="0"/>
    <s v="B"/>
    <s v="Fluorchinolone"/>
    <s v="Marbofloxacin"/>
    <n v="4.02821E-3"/>
    <n v="2.1861762165619573E-3"/>
  </r>
  <r>
    <x v="0"/>
    <x v="0"/>
    <s v="Kälber, zugegangen"/>
    <x v="0"/>
    <s v="B"/>
    <s v="Polypeptid-AB"/>
    <s v="Colistin"/>
    <n v="1.86236E-3"/>
    <n v="1.0107335860534399E-3"/>
  </r>
  <r>
    <x v="0"/>
    <x v="0"/>
    <s v="Kälber, zugegangen"/>
    <x v="0"/>
    <s v="C"/>
    <s v="Aminoglykoside"/>
    <s v="Dihydrostreptomycin"/>
    <n v="2.045953234605E-3"/>
    <n v="1.1103726721525089E-3"/>
  </r>
  <r>
    <x v="0"/>
    <x v="0"/>
    <s v="Kälber, zugegangen"/>
    <x v="0"/>
    <s v="C"/>
    <s v="Aminoglykoside"/>
    <s v="Framycetin"/>
    <n v="5.7299999999999997E-5"/>
    <n v="3.109765806872039E-5"/>
  </r>
  <r>
    <x v="0"/>
    <x v="0"/>
    <s v="Kälber, zugegangen"/>
    <x v="0"/>
    <s v="C"/>
    <s v="Aminoglykoside"/>
    <s v="Gentamicin"/>
    <n v="1.7419305E-3"/>
    <n v="9.453745038128298E-4"/>
  </r>
  <r>
    <x v="0"/>
    <x v="0"/>
    <s v="Kälber, zugegangen"/>
    <x v="0"/>
    <s v="C"/>
    <s v="Aminoglykoside"/>
    <s v="Kanamycin"/>
    <n v="3.2723785500000004E-5"/>
    <n v="1.7759739828850794E-5"/>
  </r>
  <r>
    <x v="0"/>
    <x v="0"/>
    <s v="Kälber, zugegangen"/>
    <x v="0"/>
    <s v="C"/>
    <s v="Aminoglykoside"/>
    <s v="Neomycin"/>
    <n v="2.2854459000000001E-2"/>
    <n v="1.2403493042366306E-2"/>
  </r>
  <r>
    <x v="0"/>
    <x v="0"/>
    <s v="Kälber, zugegangen"/>
    <x v="0"/>
    <s v="C"/>
    <s v="Aminoglykoside"/>
    <s v="Paromomycin"/>
    <n v="0.1145857"/>
    <n v="6.2187555290837242E-2"/>
  </r>
  <r>
    <x v="0"/>
    <x v="0"/>
    <s v="Kälber, zugegangen"/>
    <x v="0"/>
    <s v="C"/>
    <s v="Ceph. 1. Gen."/>
    <s v="Cefalexin"/>
    <n v="4.7882983500000003E-4"/>
    <n v="2.5986887403022348E-4"/>
  </r>
  <r>
    <x v="0"/>
    <x v="0"/>
    <s v="Kälber, zugegangen"/>
    <x v="0"/>
    <s v="C"/>
    <s v="Ceph. 1. Gen."/>
    <s v="Cefapirin"/>
    <n v="2.1727500000000001E-4"/>
    <n v="1.179187374673861E-4"/>
  </r>
  <r>
    <x v="0"/>
    <x v="0"/>
    <s v="Kälber, zugegangen"/>
    <x v="0"/>
    <s v="C"/>
    <s v="Fenicole"/>
    <s v="Florfenicol"/>
    <n v="0.12709984299999999"/>
    <n v="6.8979187752217189E-2"/>
  </r>
  <r>
    <x v="0"/>
    <x v="0"/>
    <s v="Kälber, zugegangen"/>
    <x v="0"/>
    <s v="C"/>
    <s v="Lincosamide"/>
    <s v="Lincomycin"/>
    <n v="4.4939763765099996E-3"/>
    <n v="2.4389553355255674E-3"/>
  </r>
  <r>
    <x v="0"/>
    <x v="0"/>
    <s v="Kälber, zugegangen"/>
    <x v="0"/>
    <s v="C"/>
    <s v="Makrolide"/>
    <s v="Gamithromycin"/>
    <n v="6.40575E-4"/>
    <n v="3.4765065126301158E-4"/>
  </r>
  <r>
    <x v="0"/>
    <x v="0"/>
    <s v="Kälber, zugegangen"/>
    <x v="0"/>
    <s v="C"/>
    <s v="Makrolide"/>
    <s v="Tildipirosin"/>
    <n v="1.0099782E-3"/>
    <n v="5.4813187993824953E-4"/>
  </r>
  <r>
    <x v="0"/>
    <x v="0"/>
    <s v="Kälber, zugegangen"/>
    <x v="0"/>
    <s v="C"/>
    <s v="Makrolide"/>
    <s v="Tilmicosin"/>
    <n v="1.1805574385399999E-2"/>
    <n v="6.4070805504714322E-3"/>
  </r>
  <r>
    <x v="0"/>
    <x v="0"/>
    <s v="Kälber, zugegangen"/>
    <x v="0"/>
    <s v="C"/>
    <s v="Makrolide"/>
    <s v="Tulathromycin"/>
    <n v="2.1703609499999998E-2"/>
    <n v="1.1778907977103516E-2"/>
  </r>
  <r>
    <x v="0"/>
    <x v="0"/>
    <s v="Kälber, zugegangen"/>
    <x v="0"/>
    <s v="C"/>
    <s v="Makrolide"/>
    <s v="Tylosin"/>
    <n v="8.6674865714285714E-3"/>
    <n v="4.7039883719635486E-3"/>
  </r>
  <r>
    <x v="0"/>
    <x v="0"/>
    <s v="Kälber, zugegangen"/>
    <x v="0"/>
    <s v="D"/>
    <s v="Aminoglykoside"/>
    <s v="Spectinomycin"/>
    <n v="8.781773157359998E-3"/>
    <n v="4.7660135931003192E-3"/>
  </r>
  <r>
    <x v="0"/>
    <x v="0"/>
    <s v="Kälber, zugegangen"/>
    <x v="0"/>
    <s v="D"/>
    <s v="Folsäureantag."/>
    <s v="Trimethoprim"/>
    <n v="4.7207539270000001E-2"/>
    <n v="2.5620312643702448E-2"/>
  </r>
  <r>
    <x v="0"/>
    <x v="0"/>
    <s v="Kälber, zugegangen"/>
    <x v="0"/>
    <s v="D"/>
    <s v="Penicilline"/>
    <s v="Amoxicillin"/>
    <n v="0.31481305192273284"/>
    <n v="0.17085425208138683"/>
  </r>
  <r>
    <x v="0"/>
    <x v="0"/>
    <s v="Kälber, zugegangen"/>
    <x v="0"/>
    <s v="D"/>
    <s v="Penicilline"/>
    <s v="Benzylpenicillin"/>
    <n v="2.9536688318870654E-2"/>
    <n v="1.6030049455891926E-2"/>
  </r>
  <r>
    <x v="0"/>
    <x v="0"/>
    <s v="Kälber, zugegangen"/>
    <x v="0"/>
    <s v="D"/>
    <s v="Penicilline"/>
    <s v="Cloxacillin"/>
    <n v="7.9495455780000002E-5"/>
    <n v="4.3143499159921855E-5"/>
  </r>
  <r>
    <x v="0"/>
    <x v="0"/>
    <s v="Kälber, zugegangen"/>
    <x v="0"/>
    <s v="D"/>
    <s v="Sulfonamide"/>
    <s v="Sulfadiazin"/>
    <n v="0.16497736518720002"/>
    <n v="8.9535945753402471E-2"/>
  </r>
  <r>
    <x v="0"/>
    <x v="0"/>
    <s v="Kälber, zugegangen"/>
    <x v="0"/>
    <s v="D"/>
    <s v="Sulfonamide"/>
    <s v="Sulfadimethoxin"/>
    <n v="4.1690773930000001E-2"/>
    <n v="2.2626272814929533E-2"/>
  </r>
  <r>
    <x v="0"/>
    <x v="0"/>
    <s v="Kälber, zugegangen"/>
    <x v="0"/>
    <s v="D"/>
    <s v="Sulfonamide"/>
    <s v="Sulfadimidin"/>
    <n v="0.36490761955683998"/>
    <n v="0.19804140278620097"/>
  </r>
  <r>
    <x v="0"/>
    <x v="0"/>
    <s v="Kälber, zugegangen"/>
    <x v="0"/>
    <s v="D"/>
    <s v="Sulfonamide"/>
    <s v="Sulfadoxin"/>
    <n v="1.5736300000000002E-2"/>
    <n v="8.540350378129228E-3"/>
  </r>
  <r>
    <x v="0"/>
    <x v="0"/>
    <s v="Kälber, zugegangen"/>
    <x v="0"/>
    <s v="D"/>
    <s v="Tetrazykline"/>
    <s v="Chlortetracyclin"/>
    <n v="0.40148128850009429"/>
    <n v="0.21789053805872979"/>
  </r>
  <r>
    <x v="0"/>
    <x v="0"/>
    <s v="Kälber, zugegangen"/>
    <x v="0"/>
    <s v="D"/>
    <s v="Tetrazykline"/>
    <s v="Doxycyclin"/>
    <n v="7.563436065000001E-2"/>
    <n v="4.1048018948341723E-2"/>
  </r>
  <r>
    <x v="0"/>
    <x v="0"/>
    <s v="Kälber, zugegangen"/>
    <x v="0"/>
    <s v="D"/>
    <s v="Tetrazykline"/>
    <s v="Oxytetracyclin"/>
    <n v="2.4997191058934286E-2"/>
    <n v="1.3566389183755899E-2"/>
  </r>
  <r>
    <x v="0"/>
    <x v="0"/>
    <s v="Kälber, zugegangen"/>
    <x v="0"/>
    <s v="D"/>
    <s v="Tetrazykline"/>
    <s v="Tetracyclin"/>
    <n v="2.3955264E-2"/>
    <n v="1.3000918129457716E-2"/>
  </r>
  <r>
    <x v="0"/>
    <x v="0"/>
    <s v="Kälber, zugegangen"/>
    <x v="1"/>
    <s v="B"/>
    <s v="Ceph. 3. Gen."/>
    <s v="Ceftiofur"/>
    <n v="4.685347376336628E-3"/>
    <n v="8.2960931917653227E-5"/>
  </r>
  <r>
    <x v="0"/>
    <x v="0"/>
    <s v="Kälber, zugegangen"/>
    <x v="1"/>
    <s v="B"/>
    <s v="Ceph. 4. Gen."/>
    <s v="Cefquinom"/>
    <n v="4.3753134516E-3"/>
    <n v="7.7471327571102368E-5"/>
  </r>
  <r>
    <x v="0"/>
    <x v="0"/>
    <s v="Kälber, zugegangen"/>
    <x v="1"/>
    <s v="B"/>
    <s v="Fluorchinolone"/>
    <s v="Danofloxacin"/>
    <n v="4.2269001030990003E-3"/>
    <n v="7.4843452045192214E-5"/>
  </r>
  <r>
    <x v="0"/>
    <x v="0"/>
    <s v="Kälber, zugegangen"/>
    <x v="1"/>
    <s v="B"/>
    <s v="Fluorchinolone"/>
    <s v="Enrofloxacin"/>
    <n v="9.5346122000000005E-2"/>
    <n v="1.6882426211989685E-3"/>
  </r>
  <r>
    <x v="0"/>
    <x v="0"/>
    <s v="Kälber, zugegangen"/>
    <x v="1"/>
    <s v="B"/>
    <s v="Fluorchinolone"/>
    <s v="Marbofloxacin"/>
    <n v="5.9018119200000003E-2"/>
    <n v="1.0450021685878444E-3"/>
  </r>
  <r>
    <x v="0"/>
    <x v="0"/>
    <s v="Kälber, zugegangen"/>
    <x v="1"/>
    <s v="B"/>
    <s v="Polypeptid-AB"/>
    <s v="Colistin"/>
    <n v="4.6584869799999998E-2"/>
    <n v="8.2485329292537619E-4"/>
  </r>
  <r>
    <x v="0"/>
    <x v="0"/>
    <s v="Kälber, zugegangen"/>
    <x v="1"/>
    <s v="C"/>
    <s v="Aminoglykoside"/>
    <s v="Dihydrostreptomycin"/>
    <n v="3.5599535796299996E-3"/>
    <n v="6.3034187825921232E-5"/>
  </r>
  <r>
    <x v="0"/>
    <x v="0"/>
    <s v="Kälber, zugegangen"/>
    <x v="1"/>
    <s v="C"/>
    <s v="Aminoglykoside"/>
    <s v="Framycetin"/>
    <n v="2.2000000000000001E-6"/>
    <n v="3.8954219518626362E-8"/>
  </r>
  <r>
    <x v="0"/>
    <x v="0"/>
    <s v="Kälber, zugegangen"/>
    <x v="1"/>
    <s v="C"/>
    <s v="Aminoglykoside"/>
    <s v="Gentamicin"/>
    <n v="8.7591225000000009E-3"/>
    <n v="1.5509308211615426E-4"/>
  </r>
  <r>
    <x v="0"/>
    <x v="0"/>
    <s v="Kälber, zugegangen"/>
    <x v="1"/>
    <s v="C"/>
    <s v="Aminoglykoside"/>
    <s v="Kanamycin"/>
    <n v="6.6520482000000004E-6"/>
    <n v="1.1778424810512881E-7"/>
  </r>
  <r>
    <x v="0"/>
    <x v="0"/>
    <s v="Kälber, zugegangen"/>
    <x v="1"/>
    <s v="C"/>
    <s v="Aminoglykoside"/>
    <s v="Neomycin"/>
    <n v="0.90180437999999996"/>
    <n v="1.5967766264263064E-2"/>
  </r>
  <r>
    <x v="0"/>
    <x v="0"/>
    <s v="Kälber, zugegangen"/>
    <x v="1"/>
    <s v="C"/>
    <s v="Aminoglykoside"/>
    <s v="Paromomycin"/>
    <n v="5.33287E-2"/>
    <n v="9.4426267565589535E-4"/>
  </r>
  <r>
    <x v="0"/>
    <x v="0"/>
    <s v="Kälber, zugegangen"/>
    <x v="1"/>
    <s v="C"/>
    <s v="Ceph. 1. Gen."/>
    <s v="Cefalexin"/>
    <n v="3.6154113999999998E-5"/>
    <n v="6.4016149693520115E-7"/>
  </r>
  <r>
    <x v="0"/>
    <x v="0"/>
    <s v="Kälber, zugegangen"/>
    <x v="1"/>
    <s v="C"/>
    <s v="Ceph. 1. Gen."/>
    <s v="Cefapirin"/>
    <n v="2.2799999999999999E-5"/>
    <n v="4.0370736592030953E-7"/>
  </r>
  <r>
    <x v="0"/>
    <x v="0"/>
    <s v="Kälber, zugegangen"/>
    <x v="1"/>
    <s v="C"/>
    <s v="Fenicole"/>
    <s v="Florfenicol"/>
    <n v="1.0850200750000001"/>
    <n v="1.9211868265302929E-2"/>
  </r>
  <r>
    <x v="0"/>
    <x v="0"/>
    <s v="Kälber, zugegangen"/>
    <x v="1"/>
    <s v="C"/>
    <s v="Lincosamide"/>
    <s v="Lincomycin"/>
    <n v="3.4869108357670001E-2"/>
    <n v="6.1740859153793014E-4"/>
  </r>
  <r>
    <x v="0"/>
    <x v="0"/>
    <s v="Kälber, zugegangen"/>
    <x v="1"/>
    <s v="C"/>
    <s v="Makrolide"/>
    <s v="Gamithromycin"/>
    <n v="2.2271249999999999E-3"/>
    <n v="3.9434507338827608E-5"/>
  </r>
  <r>
    <x v="0"/>
    <x v="0"/>
    <s v="Kälber, zugegangen"/>
    <x v="1"/>
    <s v="C"/>
    <s v="Makrolide"/>
    <s v="Tildipirosin"/>
    <n v="8.7212961999999991E-3"/>
    <n v="1.5442331211898267E-4"/>
  </r>
  <r>
    <x v="0"/>
    <x v="0"/>
    <s v="Kälber, zugegangen"/>
    <x v="1"/>
    <s v="C"/>
    <s v="Makrolide"/>
    <s v="Tilmicosin"/>
    <n v="1.8131648959028415"/>
    <n v="3.2104737899303001E-2"/>
  </r>
  <r>
    <x v="0"/>
    <x v="0"/>
    <s v="Kälber, zugegangen"/>
    <x v="1"/>
    <s v="C"/>
    <s v="Makrolide"/>
    <s v="Tulathromycin"/>
    <n v="0.14539271200000001"/>
    <n v="2.5743907362074645E-3"/>
  </r>
  <r>
    <x v="0"/>
    <x v="0"/>
    <s v="Kälber, zugegangen"/>
    <x v="1"/>
    <s v="C"/>
    <s v="Makrolide"/>
    <s v="Tylosin"/>
    <n v="1.0881510899999998"/>
    <n v="1.9267307467860248E-2"/>
  </r>
  <r>
    <x v="0"/>
    <x v="0"/>
    <s v="Kälber, zugegangen"/>
    <x v="1"/>
    <s v="D"/>
    <s v="Aminoglykoside"/>
    <s v="Spectinomycin"/>
    <n v="6.9627012179760001E-2"/>
    <n v="1.2328481440347465E-3"/>
  </r>
  <r>
    <x v="0"/>
    <x v="0"/>
    <s v="Kälber, zugegangen"/>
    <x v="1"/>
    <s v="D"/>
    <s v="Folsäureantag."/>
    <s v="Trimethoprim"/>
    <n v="1.1564861203222223"/>
    <n v="2.0477279182398358E-2"/>
  </r>
  <r>
    <x v="0"/>
    <x v="0"/>
    <s v="Kälber, zugegangen"/>
    <x v="1"/>
    <s v="D"/>
    <s v="Penicilline"/>
    <s v="Amoxicillin"/>
    <n v="14.725127466927091"/>
    <n v="0.26072993081201473"/>
  </r>
  <r>
    <x v="0"/>
    <x v="0"/>
    <s v="Kälber, zugegangen"/>
    <x v="1"/>
    <s v="D"/>
    <s v="Penicilline"/>
    <s v="Benzylpenicillin"/>
    <n v="0.23184834624112585"/>
    <n v="4.1052142611396857E-3"/>
  </r>
  <r>
    <x v="0"/>
    <x v="0"/>
    <s v="Kälber, zugegangen"/>
    <x v="1"/>
    <s v="D"/>
    <s v="Penicilline"/>
    <s v="Cloxacillin"/>
    <n v="8.3661884279999995E-4"/>
    <n v="1.4813560934477436E-5"/>
  </r>
  <r>
    <x v="0"/>
    <x v="0"/>
    <s v="Kälber, zugegangen"/>
    <x v="1"/>
    <s v="D"/>
    <s v="Sulfonamide"/>
    <s v="Sulfadiazin"/>
    <n v="4.9527277636261893"/>
    <n v="8.7695292963768184E-2"/>
  </r>
  <r>
    <x v="0"/>
    <x v="0"/>
    <s v="Kälber, zugegangen"/>
    <x v="1"/>
    <s v="D"/>
    <s v="Sulfonamide"/>
    <s v="Sulfadimethoxin"/>
    <n v="0.65966334670000004"/>
    <n v="1.168030491624706E-2"/>
  </r>
  <r>
    <x v="0"/>
    <x v="0"/>
    <s v="Kälber, zugegangen"/>
    <x v="1"/>
    <s v="D"/>
    <s v="Sulfonamide"/>
    <s v="Sulfadimidin"/>
    <n v="10.895984065252293"/>
    <n v="0.1929293432496785"/>
  </r>
  <r>
    <x v="0"/>
    <x v="0"/>
    <s v="Kälber, zugegangen"/>
    <x v="1"/>
    <s v="D"/>
    <s v="Sulfonamide"/>
    <s v="Sulfadoxin"/>
    <n v="7.7800473999999994E-2"/>
    <n v="1.3775712467496285E-3"/>
  </r>
  <r>
    <x v="0"/>
    <x v="0"/>
    <s v="Kälber, zugegangen"/>
    <x v="1"/>
    <s v="D"/>
    <s v="Tetrazykline"/>
    <s v="Chlortetracyclin"/>
    <n v="10.639369991576835"/>
    <n v="0.18838561554171362"/>
  </r>
  <r>
    <x v="0"/>
    <x v="0"/>
    <s v="Kälber, zugegangen"/>
    <x v="1"/>
    <s v="D"/>
    <s v="Tetrazykline"/>
    <s v="Doxycyclin"/>
    <n v="6.9023558658416659"/>
    <n v="0.12221631163348845"/>
  </r>
  <r>
    <x v="0"/>
    <x v="0"/>
    <s v="Kälber, zugegangen"/>
    <x v="1"/>
    <s v="D"/>
    <s v="Tetrazykline"/>
    <s v="Oxytetracyclin"/>
    <n v="0.13988112515082418"/>
    <n v="2.4768000252898418E-3"/>
  </r>
  <r>
    <x v="0"/>
    <x v="0"/>
    <s v="Kälber, zugegangen"/>
    <x v="1"/>
    <s v="D"/>
    <s v="Tetrazykline"/>
    <s v="Tetracyclin"/>
    <n v="0.66554075726666662"/>
    <n v="1.1784373071435707E-2"/>
  </r>
  <r>
    <x v="0"/>
    <x v="0"/>
    <s v="Mastrinder"/>
    <x v="0"/>
    <s v="B"/>
    <s v="Ceph. 3. Gen."/>
    <s v="Ceftiofur"/>
    <n v="7.944007334967999E-3"/>
    <n v="6.6601054110849486E-3"/>
  </r>
  <r>
    <x v="0"/>
    <x v="0"/>
    <s v="Mastrinder"/>
    <x v="0"/>
    <s v="B"/>
    <s v="Ceph. 4. Gen."/>
    <s v="Cefquinom"/>
    <n v="1.8587771723500004E-3"/>
    <n v="1.5583636043582892E-3"/>
  </r>
  <r>
    <x v="0"/>
    <x v="0"/>
    <s v="Mastrinder"/>
    <x v="0"/>
    <s v="B"/>
    <s v="Fluorchinolone"/>
    <s v="Danofloxacin"/>
    <n v="3.5373100890600005E-4"/>
    <n v="2.9656138358700036E-4"/>
  </r>
  <r>
    <x v="0"/>
    <x v="0"/>
    <s v="Mastrinder"/>
    <x v="0"/>
    <s v="B"/>
    <s v="Fluorchinolone"/>
    <s v="Enrofloxacin"/>
    <n v="4.6919500000000003E-3"/>
    <n v="3.9336420859014615E-3"/>
  </r>
  <r>
    <x v="0"/>
    <x v="0"/>
    <s v="Mastrinder"/>
    <x v="0"/>
    <s v="B"/>
    <s v="Fluorchinolone"/>
    <s v="Marbofloxacin"/>
    <n v="8.5726699999999992E-3"/>
    <n v="7.1871642921482268E-3"/>
  </r>
  <r>
    <x v="0"/>
    <x v="0"/>
    <s v="Mastrinder"/>
    <x v="0"/>
    <s v="B"/>
    <s v="Polypeptid-AB"/>
    <s v="Colistin"/>
    <n v="1.88E-5"/>
    <n v="1.5761564214228086E-5"/>
  </r>
  <r>
    <x v="0"/>
    <x v="0"/>
    <s v="Mastrinder"/>
    <x v="0"/>
    <s v="C"/>
    <s v="Aminoglykoside"/>
    <s v="Dihydrostreptomycin"/>
    <n v="7.9815229147499995E-4"/>
    <n v="6.6915577632002676E-4"/>
  </r>
  <r>
    <x v="0"/>
    <x v="0"/>
    <s v="Mastrinder"/>
    <x v="0"/>
    <s v="C"/>
    <s v="Aminoglykoside"/>
    <s v="Framycetin"/>
    <n v="1.032E-4"/>
    <n v="8.6520926963209497E-5"/>
  </r>
  <r>
    <x v="0"/>
    <x v="0"/>
    <s v="Mastrinder"/>
    <x v="0"/>
    <s v="C"/>
    <s v="Aminoglykoside"/>
    <s v="Gentamicin"/>
    <n v="3.0557499999999999E-4"/>
    <n v="2.5618829706184823E-4"/>
  </r>
  <r>
    <x v="0"/>
    <x v="0"/>
    <s v="Mastrinder"/>
    <x v="0"/>
    <s v="C"/>
    <s v="Aminoglykoside"/>
    <s v="Kanamycin"/>
    <n v="4.3570915709999999E-5"/>
    <n v="3.6529031161483206E-5"/>
  </r>
  <r>
    <x v="0"/>
    <x v="0"/>
    <s v="Mastrinder"/>
    <x v="0"/>
    <s v="C"/>
    <s v="Aminoglykoside"/>
    <s v="Neomycin"/>
    <n v="3.9824250000000004E-3"/>
    <n v="3.3387897535025156E-3"/>
  </r>
  <r>
    <x v="0"/>
    <x v="0"/>
    <s v="Mastrinder"/>
    <x v="0"/>
    <s v="C"/>
    <s v="Aminoglykoside"/>
    <s v="Paromomycin"/>
    <n v="3.578E-3"/>
    <n v="2.9997274871546857E-3"/>
  </r>
  <r>
    <x v="0"/>
    <x v="0"/>
    <s v="Mastrinder"/>
    <x v="0"/>
    <s v="C"/>
    <s v="Ceph. 1. Gen."/>
    <s v="Cefalexin"/>
    <n v="1.0708019309999999E-4"/>
    <n v="8.977400742646771E-5"/>
  </r>
  <r>
    <x v="0"/>
    <x v="0"/>
    <s v="Mastrinder"/>
    <x v="0"/>
    <s v="C"/>
    <s v="Ceph. 1. Gen."/>
    <s v="Cefapirin"/>
    <n v="1.1193802752999999E-4"/>
    <n v="9.3846723879155642E-5"/>
  </r>
  <r>
    <x v="0"/>
    <x v="0"/>
    <s v="Mastrinder"/>
    <x v="0"/>
    <s v="C"/>
    <s v="Fenicole"/>
    <s v="Florfenicol"/>
    <n v="0.10542182"/>
    <n v="8.8383658803765669E-2"/>
  </r>
  <r>
    <x v="0"/>
    <x v="0"/>
    <s v="Mastrinder"/>
    <x v="0"/>
    <s v="C"/>
    <s v="Lincosamide"/>
    <s v="Lincomycin"/>
    <n v="2.5212021735599999E-3"/>
    <n v="2.1137281891285831E-3"/>
  </r>
  <r>
    <x v="0"/>
    <x v="0"/>
    <s v="Mastrinder"/>
    <x v="0"/>
    <s v="C"/>
    <s v="Makrolide"/>
    <s v="Gamithromycin"/>
    <n v="4.4729999999999998E-4"/>
    <n v="3.7500785494809692E-4"/>
  </r>
  <r>
    <x v="0"/>
    <x v="0"/>
    <s v="Mastrinder"/>
    <x v="0"/>
    <s v="C"/>
    <s v="Makrolide"/>
    <s v="Tildipirosin"/>
    <n v="1.4950961999999999E-3"/>
    <n v="1.2534603597206594E-3"/>
  </r>
  <r>
    <x v="0"/>
    <x v="0"/>
    <s v="Mastrinder"/>
    <x v="0"/>
    <s v="C"/>
    <s v="Makrolide"/>
    <s v="Tilmicosin"/>
    <n v="1.2899879999999999E-3"/>
    <n v="1.0815015264672159E-3"/>
  </r>
  <r>
    <x v="0"/>
    <x v="0"/>
    <s v="Mastrinder"/>
    <x v="0"/>
    <s v="C"/>
    <s v="Makrolide"/>
    <s v="Tulathromycin"/>
    <n v="1.3577811E-2"/>
    <n v="1.1383379785380451E-2"/>
  </r>
  <r>
    <x v="0"/>
    <x v="0"/>
    <s v="Mastrinder"/>
    <x v="0"/>
    <s v="C"/>
    <s v="Makrolide"/>
    <s v="Tylosin"/>
    <n v="6.9987979999999997E-3"/>
    <n v="5.8676597925218666E-3"/>
  </r>
  <r>
    <x v="0"/>
    <x v="0"/>
    <s v="Mastrinder"/>
    <x v="0"/>
    <s v="D"/>
    <s v="Aminoglykoside"/>
    <s v="Spectinomycin"/>
    <n v="5.0427855676799995E-3"/>
    <n v="4.2277759863601563E-3"/>
  </r>
  <r>
    <x v="0"/>
    <x v="0"/>
    <s v="Mastrinder"/>
    <x v="0"/>
    <s v="D"/>
    <s v="Folsäureantag."/>
    <s v="Trimethoprim"/>
    <n v="3.4164586166666663E-2"/>
    <n v="2.8642942485023679E-2"/>
  </r>
  <r>
    <x v="0"/>
    <x v="0"/>
    <s v="Mastrinder"/>
    <x v="0"/>
    <s v="D"/>
    <s v="Penicilline"/>
    <s v="Amoxicillin"/>
    <n v="0.20705814255483143"/>
    <n v="0.17359362818918983"/>
  </r>
  <r>
    <x v="0"/>
    <x v="0"/>
    <s v="Mastrinder"/>
    <x v="0"/>
    <s v="D"/>
    <s v="Penicilline"/>
    <s v="Benzylpenicillin"/>
    <n v="0.20397912736062795"/>
    <n v="0.17101224012003971"/>
  </r>
  <r>
    <x v="0"/>
    <x v="0"/>
    <s v="Mastrinder"/>
    <x v="0"/>
    <s v="D"/>
    <s v="Penicilline"/>
    <s v="Cloxacillin"/>
    <n v="4.1254258266000001E-4"/>
    <n v="3.4586789402654727E-4"/>
  </r>
  <r>
    <x v="0"/>
    <x v="0"/>
    <s v="Mastrinder"/>
    <x v="0"/>
    <s v="D"/>
    <s v="Sulfonamide"/>
    <s v="Sulfadiazin"/>
    <n v="8.3101566666666668E-2"/>
    <n v="6.9670780814873559E-2"/>
  </r>
  <r>
    <x v="0"/>
    <x v="0"/>
    <s v="Mastrinder"/>
    <x v="0"/>
    <s v="D"/>
    <s v="Sulfonamide"/>
    <s v="Sulfadimethoxin"/>
    <n v="5.2747580500000002E-2"/>
    <n v="4.4222573255101871E-2"/>
  </r>
  <r>
    <x v="0"/>
    <x v="0"/>
    <s v="Mastrinder"/>
    <x v="0"/>
    <s v="D"/>
    <s v="Sulfonamide"/>
    <s v="Sulfadimidin"/>
    <n v="9.886756624128E-2"/>
    <n v="8.2888696490233171E-2"/>
  </r>
  <r>
    <x v="0"/>
    <x v="0"/>
    <s v="Mastrinder"/>
    <x v="0"/>
    <s v="D"/>
    <s v="Sulfonamide"/>
    <s v="Sulfadoxin"/>
    <n v="2.7795199999999999E-2"/>
    <n v="2.330296966209109E-2"/>
  </r>
  <r>
    <x v="0"/>
    <x v="0"/>
    <s v="Mastrinder"/>
    <x v="0"/>
    <s v="D"/>
    <s v="Tetrazykline"/>
    <s v="Chlortetracyclin"/>
    <n v="0.17463227348608668"/>
    <n v="0.14640839321423382"/>
  </r>
  <r>
    <x v="0"/>
    <x v="0"/>
    <s v="Mastrinder"/>
    <x v="0"/>
    <s v="D"/>
    <s v="Tetrazykline"/>
    <s v="Doxycyclin"/>
    <n v="8.2163696250000001E-2"/>
    <n v="6.8884488006526939E-2"/>
  </r>
  <r>
    <x v="0"/>
    <x v="0"/>
    <s v="Mastrinder"/>
    <x v="0"/>
    <s v="D"/>
    <s v="Tetrazykline"/>
    <s v="Oxytetracyclin"/>
    <n v="4.1596823650333327E-2"/>
    <n v="3.4873989737906931E-2"/>
  </r>
  <r>
    <x v="0"/>
    <x v="0"/>
    <s v="Mastrinder"/>
    <x v="0"/>
    <s v="D"/>
    <s v="Tetrazykline"/>
    <s v="Tetracyclin"/>
    <n v="1.6991232160000001E-2"/>
    <n v="1.4245127487696669E-2"/>
  </r>
  <r>
    <x v="0"/>
    <x v="0"/>
    <s v="Milchkühe"/>
    <x v="0"/>
    <s v="B"/>
    <s v="Ceph. 3. Gen."/>
    <s v="Cefoperazon"/>
    <n v="2.20030272E-6"/>
    <n v="1.8407710353535175E-6"/>
  </r>
  <r>
    <x v="0"/>
    <x v="0"/>
    <s v="Milchkühe"/>
    <x v="0"/>
    <s v="B"/>
    <s v="Ceph. 3. Gen."/>
    <s v="Ceftiofur"/>
    <n v="1.6685361532437583E-2"/>
    <n v="1.3958956621801967E-2"/>
  </r>
  <r>
    <x v="0"/>
    <x v="0"/>
    <s v="Milchkühe"/>
    <x v="0"/>
    <s v="B"/>
    <s v="Ceph. 4. Gen."/>
    <s v="Cefquinom"/>
    <n v="4.7152774219992501E-3"/>
    <n v="3.9447963333302718E-3"/>
  </r>
  <r>
    <x v="0"/>
    <x v="0"/>
    <s v="Milchkühe"/>
    <x v="0"/>
    <s v="B"/>
    <s v="Fluorchinolone"/>
    <s v="Danofloxacin"/>
    <n v="3.7879888582500006E-4"/>
    <n v="3.1690276565710205E-4"/>
  </r>
  <r>
    <x v="0"/>
    <x v="0"/>
    <s v="Milchkühe"/>
    <x v="0"/>
    <s v="B"/>
    <s v="Fluorchinolone"/>
    <s v="Enrofloxacin"/>
    <n v="1.5119666E-2"/>
    <n v="1.2649097319217683E-2"/>
  </r>
  <r>
    <x v="0"/>
    <x v="0"/>
    <s v="Milchkühe"/>
    <x v="0"/>
    <s v="B"/>
    <s v="Fluorchinolone"/>
    <s v="Marbofloxacin"/>
    <n v="1.724935E-2"/>
    <n v="1.4430788804676475E-2"/>
  </r>
  <r>
    <x v="0"/>
    <x v="0"/>
    <s v="Milchkühe"/>
    <x v="0"/>
    <s v="B"/>
    <s v="Polypeptid-AB"/>
    <s v="Colistin"/>
    <n v="1.0740000000000001E-5"/>
    <n v="8.9850731628858681E-6"/>
  </r>
  <r>
    <x v="0"/>
    <x v="0"/>
    <s v="Milchkühe"/>
    <x v="0"/>
    <s v="C"/>
    <s v="Aminoglykoside"/>
    <s v="Dihydrostreptomycin"/>
    <n v="1.240727592034E-3"/>
    <n v="1.0379914515490408E-3"/>
  </r>
  <r>
    <x v="0"/>
    <x v="0"/>
    <s v="Milchkühe"/>
    <x v="0"/>
    <s v="C"/>
    <s v="Aminoglykoside"/>
    <s v="Framycetin"/>
    <n v="7.8566360000000002E-3"/>
    <n v="6.5728537499220646E-3"/>
  </r>
  <r>
    <x v="0"/>
    <x v="0"/>
    <s v="Milchkühe"/>
    <x v="0"/>
    <s v="C"/>
    <s v="Aminoglykoside"/>
    <s v="Gentamicin"/>
    <n v="7.7673E-4"/>
    <n v="6.4981153424658656E-4"/>
  </r>
  <r>
    <x v="0"/>
    <x v="0"/>
    <s v="Milchkühe"/>
    <x v="0"/>
    <s v="C"/>
    <s v="Aminoglykoside"/>
    <s v="Kanamycin"/>
    <n v="6.9116229227849995E-3"/>
    <n v="5.7822567630821491E-3"/>
  </r>
  <r>
    <x v="0"/>
    <x v="0"/>
    <s v="Milchkühe"/>
    <x v="0"/>
    <s v="C"/>
    <s v="Aminoglykoside"/>
    <s v="Neomycin"/>
    <n v="1.2505599343111112E-2"/>
    <n v="1.046217179176823E-2"/>
  </r>
  <r>
    <x v="0"/>
    <x v="0"/>
    <s v="Milchkühe"/>
    <x v="0"/>
    <s v="C"/>
    <s v="Aminoglykoside"/>
    <s v="Paromomycin"/>
    <n v="1.7866E-3"/>
    <n v="1.4946677572450549E-3"/>
  </r>
  <r>
    <x v="0"/>
    <x v="0"/>
    <s v="Milchkühe"/>
    <x v="0"/>
    <s v="C"/>
    <s v="Ceph. 1. Gen."/>
    <s v="Cefalexin"/>
    <n v="2.2381896753578E-2"/>
    <n v="1.8724672239763131E-2"/>
  </r>
  <r>
    <x v="0"/>
    <x v="0"/>
    <s v="Milchkühe"/>
    <x v="0"/>
    <s v="C"/>
    <s v="Ceph. 1. Gen."/>
    <s v="Cefalonium"/>
    <n v="6.9695636066666677E-4"/>
    <n v="5.8307298807529521E-4"/>
  </r>
  <r>
    <x v="0"/>
    <x v="0"/>
    <s v="Milchkühe"/>
    <x v="0"/>
    <s v="C"/>
    <s v="Ceph. 1. Gen."/>
    <s v="Cefapirin"/>
    <n v="1.2876727911649948E-2"/>
    <n v="1.07726575777234E-2"/>
  </r>
  <r>
    <x v="0"/>
    <x v="0"/>
    <s v="Milchkühe"/>
    <x v="0"/>
    <s v="C"/>
    <s v="Fenicole"/>
    <s v="Florfenicol"/>
    <n v="4.9218500000000002E-3"/>
    <n v="4.1176147436452334E-3"/>
  </r>
  <r>
    <x v="0"/>
    <x v="0"/>
    <s v="Milchkühe"/>
    <x v="0"/>
    <s v="C"/>
    <s v="Fenicole"/>
    <s v="Thiamphenicol"/>
    <n v="1.15425E-4"/>
    <n v="9.6564438531294346E-5"/>
  </r>
  <r>
    <x v="0"/>
    <x v="0"/>
    <s v="Milchkühe"/>
    <x v="0"/>
    <s v="C"/>
    <s v="Lincosamide"/>
    <s v="Lincomycin"/>
    <n v="4.1786707783904005E-3"/>
    <n v="3.4958717567459018E-3"/>
  </r>
  <r>
    <x v="0"/>
    <x v="0"/>
    <s v="Milchkühe"/>
    <x v="0"/>
    <s v="C"/>
    <s v="Makrolide"/>
    <s v="Gamithromycin"/>
    <n v="5.9999999999999997E-7"/>
    <n v="5.0195939457462948E-7"/>
  </r>
  <r>
    <x v="0"/>
    <x v="0"/>
    <s v="Milchkühe"/>
    <x v="0"/>
    <s v="C"/>
    <s v="Makrolide"/>
    <s v="Tildipirosin"/>
    <n v="4.2899999999999999E-5"/>
    <n v="3.5890096712086009E-5"/>
  </r>
  <r>
    <x v="0"/>
    <x v="0"/>
    <s v="Milchkühe"/>
    <x v="0"/>
    <s v="C"/>
    <s v="Makrolide"/>
    <s v="Tilmicosin"/>
    <n v="1.4205000000000001E-4"/>
    <n v="1.1883888666554353E-4"/>
  </r>
  <r>
    <x v="0"/>
    <x v="0"/>
    <s v="Milchkühe"/>
    <x v="0"/>
    <s v="C"/>
    <s v="Makrolide"/>
    <s v="Tulathromycin"/>
    <n v="4.1727000000000002E-4"/>
    <n v="3.4908766095692606E-4"/>
  </r>
  <r>
    <x v="0"/>
    <x v="0"/>
    <s v="Milchkühe"/>
    <x v="0"/>
    <s v="C"/>
    <s v="Makrolide"/>
    <s v="Tylosin"/>
    <n v="2.4562138000000001E-2"/>
    <n v="2.0548659866564168E-2"/>
  </r>
  <r>
    <x v="0"/>
    <x v="0"/>
    <s v="Milchkühe"/>
    <x v="0"/>
    <s v="D"/>
    <s v="Aminoglykoside"/>
    <s v="Spectinomycin"/>
    <n v="6.1442260991999992E-4"/>
    <n v="5.1402533548067816E-4"/>
  </r>
  <r>
    <x v="0"/>
    <x v="0"/>
    <s v="Milchkühe"/>
    <x v="0"/>
    <s v="D"/>
    <s v="Folsäureantag."/>
    <s v="Trimethoprim"/>
    <n v="3.5005094E-2"/>
    <n v="2.9285226318779993E-2"/>
  </r>
  <r>
    <x v="0"/>
    <x v="0"/>
    <s v="Milchkühe"/>
    <x v="0"/>
    <s v="D"/>
    <s v="Penicilline"/>
    <s v="Amoxicillin"/>
    <n v="0.28965519670090972"/>
    <n v="0.24232524528563976"/>
  </r>
  <r>
    <x v="0"/>
    <x v="0"/>
    <s v="Milchkühe"/>
    <x v="0"/>
    <s v="D"/>
    <s v="Penicilline"/>
    <s v="Ampicillin"/>
    <n v="1.4510581775199999E-3"/>
    <n v="1.213953807134174E-3"/>
  </r>
  <r>
    <x v="0"/>
    <x v="0"/>
    <s v="Milchkühe"/>
    <x v="0"/>
    <s v="D"/>
    <s v="Penicilline"/>
    <s v="Benzylpenicillin"/>
    <n v="0.36137304801567482"/>
    <n v="0.30232432732922776"/>
  </r>
  <r>
    <x v="0"/>
    <x v="0"/>
    <s v="Milchkühe"/>
    <x v="0"/>
    <s v="D"/>
    <s v="Penicilline"/>
    <s v="Cloxacillin"/>
    <n v="7.3817595182604348E-2"/>
    <n v="6.1755725644691936E-2"/>
  </r>
  <r>
    <x v="0"/>
    <x v="0"/>
    <s v="Milchkühe"/>
    <x v="0"/>
    <s v="D"/>
    <s v="Penicilline"/>
    <s v="Nafcillin"/>
    <n v="9.7471805760000003E-4"/>
    <n v="8.1544814345642478E-4"/>
  </r>
  <r>
    <x v="0"/>
    <x v="0"/>
    <s v="Milchkühe"/>
    <x v="0"/>
    <s v="D"/>
    <s v="Penicilline"/>
    <s v="Oxacillin"/>
    <n v="9.3212226839999989E-4"/>
    <n v="7.7981254919265702E-4"/>
  </r>
  <r>
    <x v="0"/>
    <x v="0"/>
    <s v="Milchkühe"/>
    <x v="0"/>
    <s v="D"/>
    <s v="Sulfonamide"/>
    <s v="Sulfadiazin"/>
    <n v="4.0819979999999999E-2"/>
    <n v="3.4149954078914135E-2"/>
  </r>
  <r>
    <x v="0"/>
    <x v="0"/>
    <s v="Milchkühe"/>
    <x v="0"/>
    <s v="D"/>
    <s v="Sulfonamide"/>
    <s v="Sulfadimethoxin"/>
    <n v="7.2692199999999996E-4"/>
    <n v="6.0814221170496464E-4"/>
  </r>
  <r>
    <x v="0"/>
    <x v="0"/>
    <s v="Milchkühe"/>
    <x v="0"/>
    <s v="D"/>
    <s v="Sulfonamide"/>
    <s v="Sulfadimidin"/>
    <n v="4.5550097108992001E-2"/>
    <n v="3.8107165279408675E-2"/>
  </r>
  <r>
    <x v="0"/>
    <x v="0"/>
    <s v="Milchkühe"/>
    <x v="0"/>
    <s v="D"/>
    <s v="Sulfonamide"/>
    <s v="Sulfadoxin"/>
    <n v="8.797924E-2"/>
    <n v="7.360334340922671E-2"/>
  </r>
  <r>
    <x v="0"/>
    <x v="0"/>
    <s v="Milchkühe"/>
    <x v="0"/>
    <s v="D"/>
    <s v="Tetrazykline"/>
    <s v="Chlortetracyclin"/>
    <n v="5.7216701976208892E-3"/>
    <n v="4.7867435139224701E-3"/>
  </r>
  <r>
    <x v="0"/>
    <x v="0"/>
    <s v="Milchkühe"/>
    <x v="0"/>
    <s v="D"/>
    <s v="Tetrazykline"/>
    <s v="Oxytetracyclin"/>
    <n v="3.724452205184E-2"/>
    <n v="3.115872956727174E-2"/>
  </r>
  <r>
    <x v="0"/>
    <x v="0"/>
    <s v="Milchkühe"/>
    <x v="0"/>
    <s v="D"/>
    <s v="Tetrazykline"/>
    <s v="Tetracyclin"/>
    <n v="5.7874328200000005E-2"/>
    <n v="4.8417604574475678E-2"/>
  </r>
  <r>
    <x v="0"/>
    <x v="0"/>
    <s v="Milchkühe"/>
    <x v="1"/>
    <s v="B"/>
    <s v="Ceph. 3. Gen."/>
    <s v="Cefoperazon"/>
    <n v="2.9104004159999999E-5"/>
    <n v="1.115569732499813E-6"/>
  </r>
  <r>
    <x v="0"/>
    <x v="0"/>
    <s v="Milchkühe"/>
    <x v="1"/>
    <s v="B"/>
    <s v="Ceph. 3. Gen."/>
    <s v="Ceftiofur"/>
    <n v="0.342573630809969"/>
    <n v="1.3131003266189984E-2"/>
  </r>
  <r>
    <x v="0"/>
    <x v="0"/>
    <s v="Milchkühe"/>
    <x v="1"/>
    <s v="B"/>
    <s v="Ceph. 4. Gen."/>
    <s v="Cefquinom"/>
    <n v="9.283889894594019E-2"/>
    <n v="3.5585572725089828E-3"/>
  </r>
  <r>
    <x v="0"/>
    <x v="0"/>
    <s v="Milchkühe"/>
    <x v="1"/>
    <s v="B"/>
    <s v="Fluorchinolone"/>
    <s v="Danofloxacin"/>
    <n v="1.0949759128263001E-2"/>
    <n v="4.1970925356182132E-4"/>
  </r>
  <r>
    <x v="0"/>
    <x v="0"/>
    <s v="Milchkühe"/>
    <x v="1"/>
    <s v="B"/>
    <s v="Fluorchinolone"/>
    <s v="Enrofloxacin"/>
    <n v="0.40667047933333333"/>
    <n v="1.5587864657776954E-2"/>
  </r>
  <r>
    <x v="0"/>
    <x v="0"/>
    <s v="Milchkühe"/>
    <x v="1"/>
    <s v="B"/>
    <s v="Fluorchinolone"/>
    <s v="Marbofloxacin"/>
    <n v="0.36089241999999999"/>
    <n v="1.3833170797643611E-2"/>
  </r>
  <r>
    <x v="0"/>
    <x v="0"/>
    <s v="Milchkühe"/>
    <x v="1"/>
    <s v="B"/>
    <s v="Polypeptid-AB"/>
    <s v="Colistin"/>
    <n v="1.1346E-4"/>
    <n v="4.348973466111159E-6"/>
  </r>
  <r>
    <x v="0"/>
    <x v="0"/>
    <s v="Milchkühe"/>
    <x v="1"/>
    <s v="C"/>
    <s v="Aminoglykoside"/>
    <s v="Dihydrostreptomycin"/>
    <n v="2.2141356066210496E-2"/>
    <n v="8.4868826049417246E-4"/>
  </r>
  <r>
    <x v="0"/>
    <x v="0"/>
    <s v="Milchkühe"/>
    <x v="1"/>
    <s v="C"/>
    <s v="Aminoglykoside"/>
    <s v="Framycetin"/>
    <n v="0.178947089"/>
    <n v="6.8591234082393104E-3"/>
  </r>
  <r>
    <x v="0"/>
    <x v="0"/>
    <s v="Milchkühe"/>
    <x v="1"/>
    <s v="C"/>
    <s v="Aminoglykoside"/>
    <s v="Gentamicin"/>
    <n v="1.3214864999999999E-2"/>
    <n v="5.0653179308338657E-4"/>
  </r>
  <r>
    <x v="0"/>
    <x v="0"/>
    <s v="Milchkühe"/>
    <x v="1"/>
    <s v="C"/>
    <s v="Aminoglykoside"/>
    <s v="Kanamycin"/>
    <n v="0.13898625782861398"/>
    <n v="5.32740655253593E-3"/>
  </r>
  <r>
    <x v="0"/>
    <x v="0"/>
    <s v="Milchkühe"/>
    <x v="1"/>
    <s v="C"/>
    <s v="Aminoglykoside"/>
    <s v="Neomycin"/>
    <n v="0.27368083687250794"/>
    <n v="1.0490311102958167E-2"/>
  </r>
  <r>
    <x v="0"/>
    <x v="0"/>
    <s v="Milchkühe"/>
    <x v="1"/>
    <s v="C"/>
    <s v="Aminoglykoside"/>
    <s v="Paromomycin"/>
    <n v="6.8940206000000004E-2"/>
    <n v="2.6425094891788944E-3"/>
  </r>
  <r>
    <x v="0"/>
    <x v="0"/>
    <s v="Milchkühe"/>
    <x v="1"/>
    <s v="C"/>
    <s v="Ceph. 1. Gen."/>
    <s v="Cefalexin"/>
    <n v="0.59739911672131019"/>
    <n v="2.2898580180673554E-2"/>
  </r>
  <r>
    <x v="0"/>
    <x v="0"/>
    <s v="Milchkühe"/>
    <x v="1"/>
    <s v="C"/>
    <s v="Ceph. 1. Gen."/>
    <s v="Cefalonium"/>
    <n v="2.9160048174569336E-2"/>
    <n v="1.1177179250989352E-3"/>
  </r>
  <r>
    <x v="0"/>
    <x v="0"/>
    <s v="Milchkühe"/>
    <x v="1"/>
    <s v="C"/>
    <s v="Ceph. 1. Gen."/>
    <s v="Cefapirin"/>
    <n v="0.33843905460069068"/>
    <n v="1.2972523077332538E-2"/>
  </r>
  <r>
    <x v="0"/>
    <x v="0"/>
    <s v="Milchkühe"/>
    <x v="1"/>
    <s v="C"/>
    <s v="Fenicole"/>
    <s v="Florfenicol"/>
    <n v="2.8916121999999999E-2"/>
    <n v="1.1083681237513939E-3"/>
  </r>
  <r>
    <x v="0"/>
    <x v="0"/>
    <s v="Milchkühe"/>
    <x v="1"/>
    <s v="C"/>
    <s v="Fenicole"/>
    <s v="Thiamphenicol"/>
    <n v="1.260555E-3"/>
    <n v="4.8317647167052287E-5"/>
  </r>
  <r>
    <x v="0"/>
    <x v="0"/>
    <s v="Milchkühe"/>
    <x v="1"/>
    <s v="C"/>
    <s v="Lincosamide"/>
    <s v="Lincomycin"/>
    <n v="6.4688459370458598E-2"/>
    <n v="2.4795381047570441E-3"/>
  </r>
  <r>
    <x v="0"/>
    <x v="0"/>
    <s v="Milchkühe"/>
    <x v="1"/>
    <s v="C"/>
    <s v="Lincosamide"/>
    <s v="Pirlimycin"/>
    <n v="1.1199999999999999E-5"/>
    <n v="4.2930110012731343E-7"/>
  </r>
  <r>
    <x v="0"/>
    <x v="0"/>
    <s v="Milchkühe"/>
    <x v="1"/>
    <s v="C"/>
    <s v="Makrolide"/>
    <s v="Gamithromycin"/>
    <n v="5.2049999999999998E-5"/>
    <n v="1.9951002019309523E-6"/>
  </r>
  <r>
    <x v="0"/>
    <x v="0"/>
    <s v="Milchkühe"/>
    <x v="1"/>
    <s v="C"/>
    <s v="Makrolide"/>
    <s v="Tildipirosin"/>
    <n v="1.8037000000000001E-4"/>
    <n v="6.913664234818172E-6"/>
  </r>
  <r>
    <x v="0"/>
    <x v="0"/>
    <s v="Milchkühe"/>
    <x v="1"/>
    <s v="C"/>
    <s v="Makrolide"/>
    <s v="Tilmicosin"/>
    <n v="1.2746999999999999E-3"/>
    <n v="4.8859831458239858E-5"/>
  </r>
  <r>
    <x v="0"/>
    <x v="0"/>
    <s v="Milchkühe"/>
    <x v="1"/>
    <s v="C"/>
    <s v="Makrolide"/>
    <s v="Tulathromycin"/>
    <n v="2.4199600000000001E-3"/>
    <n v="9.2758168773579783E-5"/>
  </r>
  <r>
    <x v="0"/>
    <x v="0"/>
    <s v="Milchkühe"/>
    <x v="1"/>
    <s v="C"/>
    <s v="Makrolide"/>
    <s v="Tylosin"/>
    <n v="0.41250473333333332"/>
    <n v="1.5811494270332505E-2"/>
  </r>
  <r>
    <x v="0"/>
    <x v="0"/>
    <s v="Milchkühe"/>
    <x v="1"/>
    <s v="D"/>
    <s v="Aminoglykoside"/>
    <s v="Spectinomycin"/>
    <n v="6.0205205470031994E-3"/>
    <n v="2.3076929412210433E-4"/>
  </r>
  <r>
    <x v="0"/>
    <x v="0"/>
    <s v="Milchkühe"/>
    <x v="1"/>
    <s v="D"/>
    <s v="Folsäureantag."/>
    <s v="Trimethoprim"/>
    <n v="0.77026786052999996"/>
    <n v="2.9524717849842948E-2"/>
  </r>
  <r>
    <x v="0"/>
    <x v="0"/>
    <s v="Milchkühe"/>
    <x v="1"/>
    <s v="D"/>
    <s v="Penicilline"/>
    <s v="Amoxicillin"/>
    <n v="6.0311901998857502"/>
    <n v="0.23117826677571643"/>
  </r>
  <r>
    <x v="0"/>
    <x v="0"/>
    <s v="Milchkühe"/>
    <x v="1"/>
    <s v="D"/>
    <s v="Penicilline"/>
    <s v="Ampicillin"/>
    <n v="2.2602538196683199E-2"/>
    <n v="8.6636558156301076E-4"/>
  </r>
  <r>
    <x v="0"/>
    <x v="0"/>
    <s v="Milchkühe"/>
    <x v="1"/>
    <s v="D"/>
    <s v="Penicilline"/>
    <s v="Benzylpenicillin"/>
    <n v="7.3834194179037249"/>
    <n v="0.28300982846494976"/>
  </r>
  <r>
    <x v="0"/>
    <x v="0"/>
    <s v="Milchkühe"/>
    <x v="1"/>
    <s v="D"/>
    <s v="Penicilline"/>
    <s v="Cloxacillin"/>
    <n v="2.4359236316568014"/>
    <n v="9.3370062044320135E-2"/>
  </r>
  <r>
    <x v="0"/>
    <x v="0"/>
    <s v="Milchkühe"/>
    <x v="1"/>
    <s v="D"/>
    <s v="Penicilline"/>
    <s v="Nafcillin"/>
    <n v="2.0228068936800001E-2"/>
    <n v="7.7535109357315852E-4"/>
  </r>
  <r>
    <x v="0"/>
    <x v="0"/>
    <s v="Milchkühe"/>
    <x v="1"/>
    <s v="D"/>
    <s v="Penicilline"/>
    <s v="Oxacillin"/>
    <n v="4.4414222975999989E-3"/>
    <n v="1.7024173915086246E-4"/>
  </r>
  <r>
    <x v="0"/>
    <x v="0"/>
    <s v="Milchkühe"/>
    <x v="1"/>
    <s v="D"/>
    <s v="Sulfonamide"/>
    <s v="Sulfadiazin"/>
    <n v="1.2032052639999999"/>
    <n v="4.6119405670908442E-2"/>
  </r>
  <r>
    <x v="0"/>
    <x v="0"/>
    <s v="Milchkühe"/>
    <x v="1"/>
    <s v="D"/>
    <s v="Sulfonamide"/>
    <s v="Sulfadimethoxin"/>
    <n v="1.223048667E-2"/>
    <n v="4.6880012343959309E-4"/>
  </r>
  <r>
    <x v="0"/>
    <x v="0"/>
    <s v="Milchkühe"/>
    <x v="1"/>
    <s v="D"/>
    <s v="Sulfonamide"/>
    <s v="Sulfadimidin"/>
    <n v="0.86465371622439446"/>
    <n v="3.3142570678955575E-2"/>
  </r>
  <r>
    <x v="0"/>
    <x v="0"/>
    <s v="Milchkühe"/>
    <x v="1"/>
    <s v="D"/>
    <s v="Sulfonamide"/>
    <s v="Sulfadoxin"/>
    <n v="1.7918176699999999"/>
    <n v="6.8681187228442811E-2"/>
  </r>
  <r>
    <x v="0"/>
    <x v="0"/>
    <s v="Milchkühe"/>
    <x v="1"/>
    <s v="D"/>
    <s v="Tetrazykline"/>
    <s v="Chlortetracyclin"/>
    <n v="0.13139582960380874"/>
    <n v="5.0364619822371535E-3"/>
  </r>
  <r>
    <x v="0"/>
    <x v="0"/>
    <s v="Milchkühe"/>
    <x v="1"/>
    <s v="D"/>
    <s v="Tetrazykline"/>
    <s v="Oxytetracyclin"/>
    <n v="0.79852537096237075"/>
    <n v="3.0607841092296147E-2"/>
  </r>
  <r>
    <x v="0"/>
    <x v="0"/>
    <s v="Milchkühe"/>
    <x v="1"/>
    <s v="D"/>
    <s v="Tetrazykline"/>
    <s v="Tetracyclin"/>
    <n v="1.2267084785760001"/>
    <n v="4.7020294588230337E-2"/>
  </r>
  <r>
    <x v="0"/>
    <x v="0"/>
    <s v="Rinder im Transit"/>
    <x v="0"/>
    <s v="B"/>
    <s v="Ceph. 3. Gen."/>
    <s v="Ceftiofur"/>
    <n v="6.5997632716000007E-5"/>
    <n v="2.8649706877667655E-4"/>
  </r>
  <r>
    <x v="0"/>
    <x v="0"/>
    <s v="Rinder im Transit"/>
    <x v="0"/>
    <s v="B"/>
    <s v="Ceph. 4. Gen."/>
    <s v="Cefquinom"/>
    <n v="4.0427166780000005E-5"/>
    <n v="1.7549515497406487E-4"/>
  </r>
  <r>
    <x v="0"/>
    <x v="0"/>
    <s v="Rinder im Transit"/>
    <x v="0"/>
    <s v="B"/>
    <s v="Fluorchinolone"/>
    <s v="Enrofloxacin"/>
    <n v="1.0835E-4"/>
    <n v="4.7034955837783123E-4"/>
  </r>
  <r>
    <x v="0"/>
    <x v="0"/>
    <s v="Rinder im Transit"/>
    <x v="0"/>
    <s v="B"/>
    <s v="Fluorchinolone"/>
    <s v="Marbofloxacin"/>
    <n v="9.3119999999999997E-4"/>
    <n v="4.0423581796163949E-3"/>
  </r>
  <r>
    <x v="0"/>
    <x v="0"/>
    <s v="Rinder im Transit"/>
    <x v="0"/>
    <s v="B"/>
    <s v="Polypeptid-AB"/>
    <s v="Colistin"/>
    <n v="1.3079999999999999E-3"/>
    <n v="5.6780546595127197E-3"/>
  </r>
  <r>
    <x v="0"/>
    <x v="0"/>
    <s v="Rinder im Transit"/>
    <x v="0"/>
    <s v="C"/>
    <s v="Aminoglykoside"/>
    <s v="Framycetin"/>
    <n v="2.4600000000000002E-5"/>
    <n v="1.0678910139450528E-4"/>
  </r>
  <r>
    <x v="0"/>
    <x v="0"/>
    <s v="Rinder im Transit"/>
    <x v="0"/>
    <s v="C"/>
    <s v="Aminoglykoside"/>
    <s v="Gentamicin"/>
    <n v="9.3499999999999996E-5"/>
    <n v="4.0588540570675788E-4"/>
  </r>
  <r>
    <x v="0"/>
    <x v="0"/>
    <s v="Rinder im Transit"/>
    <x v="0"/>
    <s v="C"/>
    <s v="Aminoglykoside"/>
    <s v="Neomycin"/>
    <n v="1.7535000000000001E-4"/>
    <n v="7.6119792396449196E-4"/>
  </r>
  <r>
    <x v="0"/>
    <x v="0"/>
    <s v="Rinder im Transit"/>
    <x v="0"/>
    <s v="C"/>
    <s v="Fenicole"/>
    <s v="Florfenicol"/>
    <n v="3.5159999999999997E-2"/>
    <n v="0.1526302766272685"/>
  </r>
  <r>
    <x v="0"/>
    <x v="0"/>
    <s v="Rinder im Transit"/>
    <x v="0"/>
    <s v="C"/>
    <s v="Lincosamide"/>
    <s v="Lincomycin"/>
    <n v="4.9548077460000003E-5"/>
    <n v="2.1508921413734725E-4"/>
  </r>
  <r>
    <x v="0"/>
    <x v="0"/>
    <s v="Rinder im Transit"/>
    <x v="0"/>
    <s v="C"/>
    <s v="Makrolide"/>
    <s v="Gamithromycin"/>
    <n v="1.6770000000000001E-3"/>
    <n v="7.2798911804302993E-3"/>
  </r>
  <r>
    <x v="0"/>
    <x v="0"/>
    <s v="Rinder im Transit"/>
    <x v="0"/>
    <s v="C"/>
    <s v="Makrolide"/>
    <s v="Tilmicosin"/>
    <n v="2.5545E-4"/>
    <n v="1.1089136565539176E-3"/>
  </r>
  <r>
    <x v="0"/>
    <x v="0"/>
    <s v="Rinder im Transit"/>
    <x v="0"/>
    <s v="C"/>
    <s v="Makrolide"/>
    <s v="Tulathromycin"/>
    <n v="2.2945469999999999E-2"/>
    <n v="9.9606752942056051E-2"/>
  </r>
  <r>
    <x v="0"/>
    <x v="0"/>
    <s v="Rinder im Transit"/>
    <x v="0"/>
    <s v="D"/>
    <s v="Aminoglykoside"/>
    <s v="Spectinomycin"/>
    <n v="9.9103646879999981E-5"/>
    <n v="4.3021095102575466E-4"/>
  </r>
  <r>
    <x v="0"/>
    <x v="0"/>
    <s v="Rinder im Transit"/>
    <x v="0"/>
    <s v="D"/>
    <s v="Folsäureantag."/>
    <s v="Trimethoprim"/>
    <n v="5.02075E-3"/>
    <n v="2.1795178082376521E-2"/>
  </r>
  <r>
    <x v="0"/>
    <x v="0"/>
    <s v="Rinder im Transit"/>
    <x v="0"/>
    <s v="D"/>
    <s v="Penicilline"/>
    <s v="Amoxicillin"/>
    <n v="6.0184917331177805E-2"/>
    <n v="0.26126395281703513"/>
  </r>
  <r>
    <x v="0"/>
    <x v="0"/>
    <s v="Rinder im Transit"/>
    <x v="0"/>
    <s v="D"/>
    <s v="Penicilline"/>
    <s v="Benzylpenicillin"/>
    <n v="1.0185494223999997E-2"/>
    <n v="4.4215438026011529E-2"/>
  </r>
  <r>
    <x v="0"/>
    <x v="0"/>
    <s v="Rinder im Transit"/>
    <x v="0"/>
    <s v="D"/>
    <s v="Sulfonamide"/>
    <s v="Sulfadiazin"/>
    <n v="1.69074E-2"/>
    <n v="7.3395368004774739E-2"/>
  </r>
  <r>
    <x v="0"/>
    <x v="0"/>
    <s v="Rinder im Transit"/>
    <x v="0"/>
    <s v="D"/>
    <s v="Sulfonamide"/>
    <s v="Sulfadimethoxin"/>
    <n v="2.0741700000000002E-3"/>
    <n v="9.0040142455057332E-3"/>
  </r>
  <r>
    <x v="0"/>
    <x v="0"/>
    <s v="Rinder im Transit"/>
    <x v="0"/>
    <s v="D"/>
    <s v="Sulfonamide"/>
    <s v="Sulfadimidin"/>
    <n v="3.4090586348000007E-3"/>
    <n v="1.4798793016726465E-2"/>
  </r>
  <r>
    <x v="0"/>
    <x v="0"/>
    <s v="Rinder im Transit"/>
    <x v="0"/>
    <s v="D"/>
    <s v="Sulfonamide"/>
    <s v="Sulfadoxin"/>
    <n v="2.7131999999999998E-3"/>
    <n v="1.1778056500145191E-2"/>
  </r>
  <r>
    <x v="0"/>
    <x v="0"/>
    <s v="Rinder im Transit"/>
    <x v="0"/>
    <s v="D"/>
    <s v="Tetrazykline"/>
    <s v="Chlortetracyclin"/>
    <n v="5.7158266551370199E-2"/>
    <n v="0.24812520009302569"/>
  </r>
  <r>
    <x v="0"/>
    <x v="0"/>
    <s v="Rinder im Transit"/>
    <x v="0"/>
    <s v="D"/>
    <s v="Tetrazykline"/>
    <s v="Doxycyclin"/>
    <n v="7.1919499999999999E-3"/>
    <n v="3.1220401535537082E-2"/>
  </r>
  <r>
    <x v="0"/>
    <x v="0"/>
    <s v="Rinder im Transit"/>
    <x v="0"/>
    <s v="D"/>
    <s v="Tetrazykline"/>
    <s v="Oxytetracyclin"/>
    <n v="2.5813829628200001E-3"/>
    <n v="1.12058360550664E-2"/>
  </r>
  <r>
    <x v="0"/>
    <x v="0"/>
    <s v="Sonstige Rinder"/>
    <x v="0"/>
    <s v="B"/>
    <s v="Ceph. 3. Gen."/>
    <s v="Ceftiofur"/>
    <n v="2.3089883159973061E-2"/>
    <n v="9.6034892275185385E-3"/>
  </r>
  <r>
    <x v="0"/>
    <x v="0"/>
    <s v="Sonstige Rinder"/>
    <x v="0"/>
    <s v="B"/>
    <s v="Ceph. 4. Gen."/>
    <s v="Cefquinom"/>
    <n v="3.2620213304175001E-3"/>
    <n v="1.3567321449640761E-3"/>
  </r>
  <r>
    <x v="0"/>
    <x v="0"/>
    <s v="Sonstige Rinder"/>
    <x v="0"/>
    <s v="B"/>
    <s v="Fluorchinolone"/>
    <s v="Danofloxacin"/>
    <n v="4.3596494088000005E-4"/>
    <n v="1.8132550019026261E-4"/>
  </r>
  <r>
    <x v="0"/>
    <x v="0"/>
    <s v="Sonstige Rinder"/>
    <x v="0"/>
    <s v="B"/>
    <s v="Fluorchinolone"/>
    <s v="Enrofloxacin"/>
    <n v="2.2664105E-2"/>
    <n v="9.426400588988644E-3"/>
  </r>
  <r>
    <x v="0"/>
    <x v="0"/>
    <s v="Sonstige Rinder"/>
    <x v="0"/>
    <s v="B"/>
    <s v="Fluorchinolone"/>
    <s v="Marbofloxacin"/>
    <n v="1.6549290000000001E-2"/>
    <n v="6.8831412933951681E-3"/>
  </r>
  <r>
    <x v="0"/>
    <x v="0"/>
    <s v="Sonstige Rinder"/>
    <x v="0"/>
    <s v="B"/>
    <s v="Polypeptid-AB"/>
    <s v="Colistin"/>
    <n v="4.3640000000000002E-5"/>
    <n v="1.815064489435892E-5"/>
  </r>
  <r>
    <x v="0"/>
    <x v="0"/>
    <s v="Sonstige Rinder"/>
    <x v="0"/>
    <s v="C"/>
    <s v="Aminoglykoside"/>
    <s v="Dihydrostreptomycin"/>
    <n v="3.2727044711829995E-2"/>
    <n v="1.3611754514349979E-2"/>
  </r>
  <r>
    <x v="0"/>
    <x v="0"/>
    <s v="Sonstige Rinder"/>
    <x v="0"/>
    <s v="C"/>
    <s v="Aminoglykoside"/>
    <s v="Framycetin"/>
    <n v="7.2753499999999997E-4"/>
    <n v="3.0259462495915251E-4"/>
  </r>
  <r>
    <x v="0"/>
    <x v="0"/>
    <s v="Sonstige Rinder"/>
    <x v="0"/>
    <s v="C"/>
    <s v="Aminoglykoside"/>
    <s v="Gentamicin"/>
    <n v="5.43014E-3"/>
    <n v="2.2584908997858419E-3"/>
  </r>
  <r>
    <x v="0"/>
    <x v="0"/>
    <s v="Sonstige Rinder"/>
    <x v="0"/>
    <s v="C"/>
    <s v="Aminoglykoside"/>
    <s v="Kanamycin"/>
    <n v="4.5233927760000001E-4"/>
    <n v="1.8813587533199913E-4"/>
  </r>
  <r>
    <x v="0"/>
    <x v="0"/>
    <s v="Sonstige Rinder"/>
    <x v="0"/>
    <s v="C"/>
    <s v="Aminoglykoside"/>
    <s v="Neomycin"/>
    <n v="3.1267619500000003E-2"/>
    <n v="1.3004753855096985E-2"/>
  </r>
  <r>
    <x v="0"/>
    <x v="0"/>
    <s v="Sonstige Rinder"/>
    <x v="0"/>
    <s v="C"/>
    <s v="Aminoglykoside"/>
    <s v="Paromomycin"/>
    <n v="2.3689100000000001E-2"/>
    <n v="9.8527140689037094E-3"/>
  </r>
  <r>
    <x v="0"/>
    <x v="0"/>
    <s v="Sonstige Rinder"/>
    <x v="0"/>
    <s v="C"/>
    <s v="Ceph. 1. Gen."/>
    <s v="Cefalexin"/>
    <n v="1.3414161189599998E-3"/>
    <n v="5.5791859832291651E-4"/>
  </r>
  <r>
    <x v="0"/>
    <x v="0"/>
    <s v="Sonstige Rinder"/>
    <x v="0"/>
    <s v="C"/>
    <s v="Ceph. 1. Gen."/>
    <s v="Cefalonium"/>
    <n v="3.8575670106666671E-5"/>
    <n v="1.6044300863154066E-5"/>
  </r>
  <r>
    <x v="0"/>
    <x v="0"/>
    <s v="Sonstige Rinder"/>
    <x v="0"/>
    <s v="C"/>
    <s v="Ceph. 1. Gen."/>
    <s v="Cefapirin"/>
    <n v="1.0598983041E-3"/>
    <n v="4.4083037905252848E-4"/>
  </r>
  <r>
    <x v="0"/>
    <x v="0"/>
    <s v="Sonstige Rinder"/>
    <x v="0"/>
    <s v="C"/>
    <s v="Fenicole"/>
    <s v="Florfenicol"/>
    <n v="0.10225509050000001"/>
    <n v="4.2529693774198768E-2"/>
  </r>
  <r>
    <x v="0"/>
    <x v="0"/>
    <s v="Sonstige Rinder"/>
    <x v="0"/>
    <s v="C"/>
    <s v="Fenicole"/>
    <s v="Thiamphenicol"/>
    <n v="2.8100999999999999E-4"/>
    <n v="1.1687701012291017E-4"/>
  </r>
  <r>
    <x v="0"/>
    <x v="0"/>
    <s v="Sonstige Rinder"/>
    <x v="0"/>
    <s v="C"/>
    <s v="Lincosamide"/>
    <s v="Lincomycin"/>
    <n v="8.6422624890740013E-3"/>
    <n v="3.5944692374661005E-3"/>
  </r>
  <r>
    <x v="0"/>
    <x v="0"/>
    <s v="Sonstige Rinder"/>
    <x v="0"/>
    <s v="C"/>
    <s v="Makrolide"/>
    <s v="Gamithromycin"/>
    <n v="1.0127549999999999E-3"/>
    <n v="4.2122264825816835E-4"/>
  </r>
  <r>
    <x v="0"/>
    <x v="0"/>
    <s v="Sonstige Rinder"/>
    <x v="0"/>
    <s v="C"/>
    <s v="Makrolide"/>
    <s v="Tildipirosin"/>
    <n v="1.7232300000000001E-3"/>
    <n v="7.1672171863671223E-4"/>
  </r>
  <r>
    <x v="0"/>
    <x v="0"/>
    <s v="Sonstige Rinder"/>
    <x v="0"/>
    <s v="C"/>
    <s v="Makrolide"/>
    <s v="Tilmicosin"/>
    <n v="1.1322000000000001E-3"/>
    <n v="4.7090192826290488E-4"/>
  </r>
  <r>
    <x v="0"/>
    <x v="0"/>
    <s v="Sonstige Rinder"/>
    <x v="0"/>
    <s v="C"/>
    <s v="Makrolide"/>
    <s v="Tulathromycin"/>
    <n v="2.2478959E-2"/>
    <n v="9.3493951054961846E-3"/>
  </r>
  <r>
    <x v="0"/>
    <x v="0"/>
    <s v="Sonstige Rinder"/>
    <x v="0"/>
    <s v="C"/>
    <s v="Makrolide"/>
    <s v="Tylosin"/>
    <n v="4.16464E-2"/>
    <n v="1.7321471529065748E-2"/>
  </r>
  <r>
    <x v="0"/>
    <x v="0"/>
    <s v="Sonstige Rinder"/>
    <x v="0"/>
    <s v="D"/>
    <s v="Aminoglykoside"/>
    <s v="Spectinomycin"/>
    <n v="4.6525612079519989E-3"/>
    <n v="1.9350821799909788E-3"/>
  </r>
  <r>
    <x v="0"/>
    <x v="0"/>
    <s v="Sonstige Rinder"/>
    <x v="0"/>
    <s v="D"/>
    <s v="Folsäureantag."/>
    <s v="Trimethoprim"/>
    <n v="5.3175786135999999E-2"/>
    <n v="2.2116746359599225E-2"/>
  </r>
  <r>
    <x v="0"/>
    <x v="0"/>
    <s v="Sonstige Rinder"/>
    <x v="0"/>
    <s v="D"/>
    <s v="Penicilline"/>
    <s v="Amoxicillin"/>
    <n v="0.72055128138220859"/>
    <n v="0.29968997333968289"/>
  </r>
  <r>
    <x v="0"/>
    <x v="0"/>
    <s v="Sonstige Rinder"/>
    <x v="0"/>
    <s v="D"/>
    <s v="Penicilline"/>
    <s v="Ampicillin"/>
    <n v="5.2833005987999997E-4"/>
    <n v="2.1974178056593179E-4"/>
  </r>
  <r>
    <x v="0"/>
    <x v="0"/>
    <s v="Sonstige Rinder"/>
    <x v="0"/>
    <s v="D"/>
    <s v="Penicilline"/>
    <s v="Benzylpenicillin"/>
    <n v="0.51746288652776296"/>
    <n v="0.21522193169971057"/>
  </r>
  <r>
    <x v="0"/>
    <x v="0"/>
    <s v="Sonstige Rinder"/>
    <x v="0"/>
    <s v="D"/>
    <s v="Penicilline"/>
    <s v="Cloxacillin"/>
    <n v="9.1778442230853342E-3"/>
    <n v="3.8172271170706993E-3"/>
  </r>
  <r>
    <x v="0"/>
    <x v="0"/>
    <s v="Sonstige Rinder"/>
    <x v="0"/>
    <s v="D"/>
    <s v="Penicilline"/>
    <s v="Nafcillin"/>
    <n v="1.06213572E-4"/>
    <n v="4.4176095974643067E-5"/>
  </r>
  <r>
    <x v="0"/>
    <x v="0"/>
    <s v="Sonstige Rinder"/>
    <x v="0"/>
    <s v="D"/>
    <s v="Sulfonamide"/>
    <s v="Sulfadiazin"/>
    <n v="0.11785397322400001"/>
    <n v="4.9017543936253634E-2"/>
  </r>
  <r>
    <x v="0"/>
    <x v="0"/>
    <s v="Sonstige Rinder"/>
    <x v="0"/>
    <s v="D"/>
    <s v="Sulfonamide"/>
    <s v="Sulfadimethoxin"/>
    <n v="5.0261409864000003E-2"/>
    <n v="2.0904605919598824E-2"/>
  </r>
  <r>
    <x v="0"/>
    <x v="0"/>
    <s v="Sonstige Rinder"/>
    <x v="0"/>
    <s v="D"/>
    <s v="Sulfonamide"/>
    <s v="Sulfadimidin"/>
    <n v="0.20903153032525598"/>
    <n v="8.6939896394549479E-2"/>
  </r>
  <r>
    <x v="0"/>
    <x v="0"/>
    <s v="Sonstige Rinder"/>
    <x v="0"/>
    <s v="D"/>
    <s v="Sulfonamide"/>
    <s v="Sulfadoxin"/>
    <n v="6.6602800000000004E-2"/>
    <n v="2.7701277996562974E-2"/>
  </r>
  <r>
    <x v="0"/>
    <x v="0"/>
    <s v="Sonstige Rinder"/>
    <x v="0"/>
    <s v="D"/>
    <s v="Tetrazykline"/>
    <s v="Chlortetracyclin"/>
    <n v="0.11339067953607333"/>
    <n v="4.716118145255082E-2"/>
  </r>
  <r>
    <x v="0"/>
    <x v="0"/>
    <s v="Sonstige Rinder"/>
    <x v="0"/>
    <s v="D"/>
    <s v="Tetrazykline"/>
    <s v="Doxycyclin"/>
    <n v="5.8488749999999999E-3"/>
    <n v="2.4326501639893106E-3"/>
  </r>
  <r>
    <x v="0"/>
    <x v="0"/>
    <s v="Sonstige Rinder"/>
    <x v="0"/>
    <s v="D"/>
    <s v="Tetrazykline"/>
    <s v="Oxytetracyclin"/>
    <n v="0.15849675989364001"/>
    <n v="6.5921594998531813E-2"/>
  </r>
  <r>
    <x v="0"/>
    <x v="0"/>
    <s v="Sonstige Rinder"/>
    <x v="0"/>
    <s v="D"/>
    <s v="Tetrazykline"/>
    <s v="Tetracyclin"/>
    <n v="3.5230873679999997E-2"/>
    <n v="1.4653141097243262E-2"/>
  </r>
  <r>
    <x v="0"/>
    <x v="1"/>
    <s v="Zuchtschweine"/>
    <x v="0"/>
    <s v="B"/>
    <s v="Ceph. 3. Gen."/>
    <s v="Ceftiofur"/>
    <n v="5.1780259616139536E-4"/>
    <n v="2.1849015459304619E-4"/>
  </r>
  <r>
    <x v="0"/>
    <x v="1"/>
    <s v="Zuchtschweine"/>
    <x v="0"/>
    <s v="B"/>
    <s v="Ceph. 4. Gen."/>
    <s v="Cefquinom"/>
    <n v="1.0488347859600002E-3"/>
    <n v="4.4256262179021092E-4"/>
  </r>
  <r>
    <x v="0"/>
    <x v="1"/>
    <s v="Zuchtschweine"/>
    <x v="0"/>
    <s v="B"/>
    <s v="Fluorchinolone"/>
    <s v="Danofloxacin"/>
    <n v="2.2255707570000002E-4"/>
    <n v="9.3909397588869459E-5"/>
  </r>
  <r>
    <x v="0"/>
    <x v="1"/>
    <s v="Zuchtschweine"/>
    <x v="0"/>
    <s v="B"/>
    <s v="Fluorchinolone"/>
    <s v="Enrofloxacin"/>
    <n v="8.3488499999999997E-3"/>
    <n v="3.5228512577901053E-3"/>
  </r>
  <r>
    <x v="0"/>
    <x v="1"/>
    <s v="Zuchtschweine"/>
    <x v="0"/>
    <s v="B"/>
    <s v="Fluorchinolone"/>
    <s v="Marbofloxacin"/>
    <n v="4.9724399999999998E-3"/>
    <n v="2.0981532196992199E-3"/>
  </r>
  <r>
    <x v="0"/>
    <x v="1"/>
    <s v="Zuchtschweine"/>
    <x v="0"/>
    <s v="B"/>
    <s v="Polypeptid-AB"/>
    <s v="Colistin"/>
    <n v="9.4619999999999999E-3"/>
    <n v="3.9925521001347459E-3"/>
  </r>
  <r>
    <x v="0"/>
    <x v="1"/>
    <s v="Zuchtschweine"/>
    <x v="0"/>
    <s v="C"/>
    <s v="Aminoglykoside"/>
    <s v="Gentamicin"/>
    <n v="3.4E-5"/>
    <n v="1.4346519911708029E-5"/>
  </r>
  <r>
    <x v="0"/>
    <x v="1"/>
    <s v="Zuchtschweine"/>
    <x v="0"/>
    <s v="C"/>
    <s v="Aminoglykoside"/>
    <s v="Neomycin"/>
    <n v="4.6827500000000003E-3"/>
    <n v="1.9759166504867876E-3"/>
  </r>
  <r>
    <x v="0"/>
    <x v="1"/>
    <s v="Zuchtschweine"/>
    <x v="0"/>
    <s v="C"/>
    <s v="Fenicole"/>
    <s v="Florfenicol"/>
    <n v="1.8242999999999999E-2"/>
    <n v="7.6977518455673402E-3"/>
  </r>
  <r>
    <x v="0"/>
    <x v="1"/>
    <s v="Zuchtschweine"/>
    <x v="0"/>
    <s v="C"/>
    <s v="Fenicole"/>
    <s v="Thiamphenicol"/>
    <n v="8.5499999999999995E-6"/>
    <n v="3.6077278013265775E-6"/>
  </r>
  <r>
    <x v="0"/>
    <x v="1"/>
    <s v="Zuchtschweine"/>
    <x v="0"/>
    <s v="C"/>
    <s v="Lincosamide"/>
    <s v="Lincomycin"/>
    <n v="3.3057390211936405E-2"/>
    <n v="1.3948779614842581E-2"/>
  </r>
  <r>
    <x v="0"/>
    <x v="1"/>
    <s v="Zuchtschweine"/>
    <x v="0"/>
    <s v="C"/>
    <s v="Makrolide"/>
    <s v="Tildipirosin"/>
    <n v="3.9799999999999998E-5"/>
    <n v="1.6793867426058221E-5"/>
  </r>
  <r>
    <x v="0"/>
    <x v="1"/>
    <s v="Zuchtschweine"/>
    <x v="0"/>
    <s v="C"/>
    <s v="Makrolide"/>
    <s v="Tulathromycin"/>
    <n v="2.7797999999999998E-3"/>
    <n v="1.1729545897225288E-3"/>
  </r>
  <r>
    <x v="0"/>
    <x v="1"/>
    <s v="Zuchtschweine"/>
    <x v="0"/>
    <s v="C"/>
    <s v="Makrolide"/>
    <s v="Tylosin"/>
    <n v="7.7449900000000002E-2"/>
    <n v="3.2680486250288111E-2"/>
  </r>
  <r>
    <x v="0"/>
    <x v="1"/>
    <s v="Zuchtschweine"/>
    <x v="0"/>
    <s v="C"/>
    <s v="Pleuromutiline"/>
    <s v="Tiamulin"/>
    <n v="6.9874520159999998E-3"/>
    <n v="2.9484005729308355E-3"/>
  </r>
  <r>
    <x v="0"/>
    <x v="1"/>
    <s v="Zuchtschweine"/>
    <x v="0"/>
    <s v="D"/>
    <s v="Aminoglykoside"/>
    <s v="Spectinomycin"/>
    <n v="7.295968481759999E-3"/>
    <n v="3.0785810911401184E-3"/>
  </r>
  <r>
    <x v="0"/>
    <x v="1"/>
    <s v="Zuchtschweine"/>
    <x v="0"/>
    <s v="D"/>
    <s v="Folsäureantag."/>
    <s v="Trimethoprim"/>
    <n v="3.7772897999999999E-2"/>
    <n v="1.5938518625879892E-2"/>
  </r>
  <r>
    <x v="0"/>
    <x v="1"/>
    <s v="Zuchtschweine"/>
    <x v="0"/>
    <s v="D"/>
    <s v="Penicilline"/>
    <s v="Amoxicillin"/>
    <n v="0.70677355156570787"/>
    <n v="0.29822767148841262"/>
  </r>
  <r>
    <x v="0"/>
    <x v="1"/>
    <s v="Zuchtschweine"/>
    <x v="0"/>
    <s v="D"/>
    <s v="Penicilline"/>
    <s v="Benzylpenicillin"/>
    <n v="5.0667915249999994E-2"/>
    <n v="2.1379654559378229E-2"/>
  </r>
  <r>
    <x v="0"/>
    <x v="1"/>
    <s v="Zuchtschweine"/>
    <x v="0"/>
    <s v="D"/>
    <s v="Sulfonamide"/>
    <s v="Sulfadiazin"/>
    <n v="5.44006E-2"/>
    <n v="2.295468503261364E-2"/>
  </r>
  <r>
    <x v="0"/>
    <x v="1"/>
    <s v="Zuchtschweine"/>
    <x v="0"/>
    <s v="D"/>
    <s v="Sulfonamide"/>
    <s v="Sulfadimethoxin"/>
    <n v="4.1508346000000002E-2"/>
    <n v="1.7514715070325482E-2"/>
  </r>
  <r>
    <x v="0"/>
    <x v="1"/>
    <s v="Zuchtschweine"/>
    <x v="0"/>
    <s v="D"/>
    <s v="Sulfonamide"/>
    <s v="Sulfadimidin"/>
    <n v="6.9014707032544004E-2"/>
    <n v="2.9121202018914372E-2"/>
  </r>
  <r>
    <x v="0"/>
    <x v="1"/>
    <s v="Zuchtschweine"/>
    <x v="0"/>
    <s v="D"/>
    <s v="Sulfonamide"/>
    <s v="Sulfadoxin"/>
    <n v="2.3942100000000001E-2"/>
    <n v="1.01025239522972E-2"/>
  </r>
  <r>
    <x v="0"/>
    <x v="1"/>
    <s v="Zuchtschweine"/>
    <x v="0"/>
    <s v="D"/>
    <s v="Tetrazykline"/>
    <s v="Chlortetracyclin"/>
    <n v="0.56158523270304683"/>
    <n v="0.23696452126751319"/>
  </r>
  <r>
    <x v="0"/>
    <x v="1"/>
    <s v="Zuchtschweine"/>
    <x v="0"/>
    <s v="D"/>
    <s v="Tetrazykline"/>
    <s v="Doxycyclin"/>
    <n v="0.57486979360000001"/>
    <n v="0.24257002766240837"/>
  </r>
  <r>
    <x v="0"/>
    <x v="1"/>
    <s v="Zuchtschweine"/>
    <x v="0"/>
    <s v="D"/>
    <s v="Tetrazykline"/>
    <s v="Oxytetracyclin"/>
    <n v="9.5324788347333333E-3"/>
    <n v="4.0222911003069744E-3"/>
  </r>
  <r>
    <x v="0"/>
    <x v="1"/>
    <s v="Zuchtschweine"/>
    <x v="0"/>
    <s v="D"/>
    <s v="Tetrazykline"/>
    <s v="Tetracyclin"/>
    <n v="6.4694000000000002E-2"/>
    <n v="2.7298051740236449E-2"/>
  </r>
  <r>
    <x v="0"/>
    <x v="1"/>
    <s v="Zuchtschweine"/>
    <x v="1"/>
    <s v="B"/>
    <s v="Ceph. 3. Gen."/>
    <s v="Ceftiofur"/>
    <n v="6.219867992632605E-3"/>
    <n v="1.7256118302430622E-4"/>
  </r>
  <r>
    <x v="0"/>
    <x v="1"/>
    <s v="Zuchtschweine"/>
    <x v="1"/>
    <s v="B"/>
    <s v="Ceph. 4. Gen."/>
    <s v="Cefquinom"/>
    <n v="1.2855000300610002E-2"/>
    <n v="3.5664326996627673E-4"/>
  </r>
  <r>
    <x v="0"/>
    <x v="1"/>
    <s v="Zuchtschweine"/>
    <x v="1"/>
    <s v="B"/>
    <s v="Fluorchinolone"/>
    <s v="Danofloxacin"/>
    <n v="1.4053604106E-3"/>
    <n v="3.8989678770660903E-5"/>
  </r>
  <r>
    <x v="0"/>
    <x v="1"/>
    <s v="Zuchtschweine"/>
    <x v="1"/>
    <s v="B"/>
    <s v="Fluorchinolone"/>
    <s v="Enrofloxacin"/>
    <n v="0.18417778500000001"/>
    <n v="5.1097445322058005E-3"/>
  </r>
  <r>
    <x v="0"/>
    <x v="1"/>
    <s v="Zuchtschweine"/>
    <x v="1"/>
    <s v="B"/>
    <s v="Fluorchinolone"/>
    <s v="Marbofloxacin"/>
    <n v="9.6889299999999998E-2"/>
    <n v="2.6880525841064241E-3"/>
  </r>
  <r>
    <x v="0"/>
    <x v="1"/>
    <s v="Zuchtschweine"/>
    <x v="1"/>
    <s v="B"/>
    <s v="Polypeptid-AB"/>
    <s v="Colistin"/>
    <n v="4.2438445191637628E-2"/>
    <n v="1.1773928830411653E-3"/>
  </r>
  <r>
    <x v="0"/>
    <x v="1"/>
    <s v="Zuchtschweine"/>
    <x v="1"/>
    <s v="C"/>
    <s v="Aminoglykoside"/>
    <s v="Gentamicin"/>
    <n v="4.6749999999999998E-4"/>
    <n v="1.2970106947513846E-5"/>
  </r>
  <r>
    <x v="0"/>
    <x v="1"/>
    <s v="Zuchtschweine"/>
    <x v="1"/>
    <s v="C"/>
    <s v="Aminoglykoside"/>
    <s v="Neomycin"/>
    <n v="8.4349828461538462E-2"/>
    <n v="2.3401632003221418E-3"/>
  </r>
  <r>
    <x v="0"/>
    <x v="1"/>
    <s v="Zuchtschweine"/>
    <x v="1"/>
    <s v="C"/>
    <s v="Ceph. 1. Gen."/>
    <s v="Cefalexin"/>
    <n v="1.1621584968E-4"/>
    <n v="3.2242395707931398E-6"/>
  </r>
  <r>
    <x v="0"/>
    <x v="1"/>
    <s v="Zuchtschweine"/>
    <x v="1"/>
    <s v="C"/>
    <s v="Fenicole"/>
    <s v="Florfenicol"/>
    <n v="0.32929914999999998"/>
    <n v="9.1359255470062125E-3"/>
  </r>
  <r>
    <x v="0"/>
    <x v="1"/>
    <s v="Zuchtschweine"/>
    <x v="1"/>
    <s v="C"/>
    <s v="Fenicole"/>
    <s v="Thiamphenicol"/>
    <n v="1.026E-4"/>
    <n v="2.8464876423848571E-6"/>
  </r>
  <r>
    <x v="0"/>
    <x v="1"/>
    <s v="Zuchtschweine"/>
    <x v="1"/>
    <s v="C"/>
    <s v="Lincosamide"/>
    <s v="Lincomycin"/>
    <n v="0.56491001654306006"/>
    <n v="1.5672606054086213E-2"/>
  </r>
  <r>
    <x v="0"/>
    <x v="1"/>
    <s v="Zuchtschweine"/>
    <x v="1"/>
    <s v="C"/>
    <s v="Makrolide"/>
    <s v="Tildipirosin"/>
    <n v="3.5780000000000002E-4"/>
    <n v="9.9266401407924157E-6"/>
  </r>
  <r>
    <x v="0"/>
    <x v="1"/>
    <s v="Zuchtschweine"/>
    <x v="1"/>
    <s v="C"/>
    <s v="Makrolide"/>
    <s v="Tulathromycin"/>
    <n v="0.11155972"/>
    <n v="3.0950620308763627E-3"/>
  </r>
  <r>
    <x v="0"/>
    <x v="1"/>
    <s v="Zuchtschweine"/>
    <x v="1"/>
    <s v="C"/>
    <s v="Makrolide"/>
    <s v="Tylosin"/>
    <n v="0.71407198000000005"/>
    <n v="1.9810887591065175E-2"/>
  </r>
  <r>
    <x v="0"/>
    <x v="1"/>
    <s v="Zuchtschweine"/>
    <x v="1"/>
    <s v="C"/>
    <s v="Pleuromutiline"/>
    <s v="Tiamulin"/>
    <n v="0.13807000019999999"/>
    <n v="3.8305511632882525E-3"/>
  </r>
  <r>
    <x v="0"/>
    <x v="1"/>
    <s v="Zuchtschweine"/>
    <x v="1"/>
    <s v="D"/>
    <s v="Aminoglykoside"/>
    <s v="Spectinomycin"/>
    <n v="0.13371226540383999"/>
    <n v="3.7096521550420542E-3"/>
  </r>
  <r>
    <x v="0"/>
    <x v="1"/>
    <s v="Zuchtschweine"/>
    <x v="1"/>
    <s v="D"/>
    <s v="Folsäureantag."/>
    <s v="Trimethoprim"/>
    <n v="0.82899398800000001"/>
    <n v="2.2999231407927295E-2"/>
  </r>
  <r>
    <x v="0"/>
    <x v="1"/>
    <s v="Zuchtschweine"/>
    <x v="1"/>
    <s v="D"/>
    <s v="Penicilline"/>
    <s v="Amoxicillin"/>
    <n v="11.113305223024224"/>
    <n v="0.30832247547163294"/>
  </r>
  <r>
    <x v="0"/>
    <x v="1"/>
    <s v="Zuchtschweine"/>
    <x v="1"/>
    <s v="D"/>
    <s v="Penicilline"/>
    <s v="Ampicillin"/>
    <n v="5.5424000000000001E-2"/>
    <n v="1.5376581977732779E-3"/>
  </r>
  <r>
    <x v="0"/>
    <x v="1"/>
    <s v="Zuchtschweine"/>
    <x v="1"/>
    <s v="D"/>
    <s v="Penicilline"/>
    <s v="Benzylpenicillin"/>
    <n v="1.0474656308215382"/>
    <n v="2.9060409102888572E-2"/>
  </r>
  <r>
    <x v="0"/>
    <x v="1"/>
    <s v="Zuchtschweine"/>
    <x v="1"/>
    <s v="D"/>
    <s v="Sulfonamide"/>
    <s v="Sulfadiazin"/>
    <n v="1.29379"/>
    <n v="3.5894320144650139E-2"/>
  </r>
  <r>
    <x v="0"/>
    <x v="1"/>
    <s v="Zuchtschweine"/>
    <x v="1"/>
    <s v="D"/>
    <s v="Sulfonamide"/>
    <s v="Sulfadimethoxin"/>
    <n v="0.56401990800000001"/>
    <n v="1.5647911288314269E-2"/>
  </r>
  <r>
    <x v="0"/>
    <x v="1"/>
    <s v="Zuchtschweine"/>
    <x v="1"/>
    <s v="D"/>
    <s v="Sulfonamide"/>
    <s v="Sulfadimidin"/>
    <n v="1.7177626050086321"/>
    <n v="4.7656822882143193E-2"/>
  </r>
  <r>
    <x v="0"/>
    <x v="1"/>
    <s v="Zuchtschweine"/>
    <x v="1"/>
    <s v="D"/>
    <s v="Sulfonamide"/>
    <s v="Sulfadoxin"/>
    <n v="0.56943142000000002"/>
    <n v="1.5798045811068823E-2"/>
  </r>
  <r>
    <x v="0"/>
    <x v="1"/>
    <s v="Zuchtschweine"/>
    <x v="1"/>
    <s v="D"/>
    <s v="Tetrazykline"/>
    <s v="Chlortetracyclin"/>
    <n v="2.7455998244607658"/>
    <n v="7.6172670285200805E-2"/>
  </r>
  <r>
    <x v="0"/>
    <x v="1"/>
    <s v="Zuchtschweine"/>
    <x v="1"/>
    <s v="D"/>
    <s v="Tetrazykline"/>
    <s v="Doxycyclin"/>
    <n v="12.876355803907046"/>
    <n v="0.35723574731746527"/>
  </r>
  <r>
    <x v="0"/>
    <x v="1"/>
    <s v="Zuchtschweine"/>
    <x v="1"/>
    <s v="D"/>
    <s v="Tetrazykline"/>
    <s v="Oxytetracyclin"/>
    <n v="0.30480852909934664"/>
    <n v="8.4564689217816302E-3"/>
  </r>
  <r>
    <x v="0"/>
    <x v="1"/>
    <s v="Zuchtschweine"/>
    <x v="1"/>
    <s v="D"/>
    <s v="Tetrazykline"/>
    <s v="Tetracyclin"/>
    <n v="0.50646159999999996"/>
    <n v="1.4051039822051291E-2"/>
  </r>
  <r>
    <x v="0"/>
    <x v="1"/>
    <s v="Saugferkel"/>
    <x v="0"/>
    <s v="B"/>
    <s v="Ceph. 3. Gen."/>
    <s v="Ceftiofur"/>
    <n v="1.7772031673999999E-3"/>
    <n v="6.550559876704126E-3"/>
  </r>
  <r>
    <x v="0"/>
    <x v="1"/>
    <s v="Saugferkel"/>
    <x v="0"/>
    <s v="B"/>
    <s v="Ceph. 4. Gen."/>
    <s v="Cefquinom"/>
    <n v="2.3215827635000004E-4"/>
    <n v="8.5570784364960323E-4"/>
  </r>
  <r>
    <x v="0"/>
    <x v="1"/>
    <s v="Saugferkel"/>
    <x v="0"/>
    <s v="B"/>
    <s v="Fluorchinolone"/>
    <s v="Danofloxacin"/>
    <n v="1.3692274067651514E-4"/>
    <n v="5.0468096599001375E-4"/>
  </r>
  <r>
    <x v="0"/>
    <x v="1"/>
    <s v="Saugferkel"/>
    <x v="0"/>
    <s v="B"/>
    <s v="Fluorchinolone"/>
    <s v="Enrofloxacin"/>
    <n v="3.1000895000000001E-3"/>
    <n v="1.1426561839072579E-2"/>
  </r>
  <r>
    <x v="0"/>
    <x v="1"/>
    <s v="Saugferkel"/>
    <x v="0"/>
    <s v="B"/>
    <s v="Fluorchinolone"/>
    <s v="Marbofloxacin"/>
    <n v="8.2264420202020209E-4"/>
    <n v="3.0321688602662454E-3"/>
  </r>
  <r>
    <x v="0"/>
    <x v="1"/>
    <s v="Saugferkel"/>
    <x v="0"/>
    <s v="B"/>
    <s v="Polypeptid-AB"/>
    <s v="Colistin"/>
    <n v="3.7522800000000002E-3"/>
    <n v="1.3830458590797221E-2"/>
  </r>
  <r>
    <x v="0"/>
    <x v="1"/>
    <s v="Saugferkel"/>
    <x v="0"/>
    <s v="C"/>
    <s v="Aminoglykoside"/>
    <s v="Apramycin"/>
    <n v="7.7565125000000001E-4"/>
    <n v="2.8589584183550008E-3"/>
  </r>
  <r>
    <x v="0"/>
    <x v="1"/>
    <s v="Saugferkel"/>
    <x v="0"/>
    <s v="C"/>
    <s v="Aminoglykoside"/>
    <s v="Dihydrostreptomycin"/>
    <n v="3.5315974134E-3"/>
    <n v="1.3017048777115585E-2"/>
  </r>
  <r>
    <x v="0"/>
    <x v="1"/>
    <s v="Saugferkel"/>
    <x v="0"/>
    <s v="C"/>
    <s v="Aminoglykoside"/>
    <s v="Gentamicin"/>
    <n v="1.9652E-4"/>
    <n v="7.2434938817558109E-4"/>
  </r>
  <r>
    <x v="0"/>
    <x v="1"/>
    <s v="Saugferkel"/>
    <x v="0"/>
    <s v="C"/>
    <s v="Aminoglykoside"/>
    <s v="Neomycin"/>
    <n v="3.4654999999999998E-3"/>
    <n v="1.2773421558734359E-2"/>
  </r>
  <r>
    <x v="0"/>
    <x v="1"/>
    <s v="Saugferkel"/>
    <x v="0"/>
    <s v="C"/>
    <s v="Aminoglykoside"/>
    <s v="Paromomycin"/>
    <n v="5.6776319999999998E-2"/>
    <n v="0.2092707747550428"/>
  </r>
  <r>
    <x v="0"/>
    <x v="1"/>
    <s v="Saugferkel"/>
    <x v="0"/>
    <s v="C"/>
    <s v="Fenicole"/>
    <s v="Florfenicol"/>
    <n v="2.0820000000000001E-3"/>
    <n v="7.6740048146832895E-3"/>
  </r>
  <r>
    <x v="0"/>
    <x v="1"/>
    <s v="Saugferkel"/>
    <x v="0"/>
    <s v="C"/>
    <s v="Lincosamide"/>
    <s v="Lincomycin"/>
    <n v="1.2698157292380002E-3"/>
    <n v="4.6803900191801084E-3"/>
  </r>
  <r>
    <x v="0"/>
    <x v="1"/>
    <s v="Saugferkel"/>
    <x v="0"/>
    <s v="C"/>
    <s v="Makrolide"/>
    <s v="Gamithromycin"/>
    <n v="1.35E-4"/>
    <n v="4.9759397213364263E-4"/>
  </r>
  <r>
    <x v="0"/>
    <x v="1"/>
    <s v="Saugferkel"/>
    <x v="0"/>
    <s v="C"/>
    <s v="Makrolide"/>
    <s v="Tildipirosin"/>
    <n v="9.5639999999999999E-5"/>
    <n v="3.5251768514712285E-4"/>
  </r>
  <r>
    <x v="0"/>
    <x v="1"/>
    <s v="Saugferkel"/>
    <x v="0"/>
    <s v="C"/>
    <s v="Makrolide"/>
    <s v="Tulathromycin"/>
    <n v="8.1361174999999997E-3"/>
    <n v="2.9988763144970683E-2"/>
  </r>
  <r>
    <x v="0"/>
    <x v="1"/>
    <s v="Saugferkel"/>
    <x v="0"/>
    <s v="C"/>
    <s v="Makrolide"/>
    <s v="Tylosin"/>
    <n v="9.4504080555555536E-3"/>
    <n v="3.4833082093686386E-2"/>
  </r>
  <r>
    <x v="0"/>
    <x v="1"/>
    <s v="Saugferkel"/>
    <x v="0"/>
    <s v="C"/>
    <s v="Pleuromutiline"/>
    <s v="Tiamulin"/>
    <n v="4.0499999999999998E-4"/>
    <n v="1.4927819164009279E-3"/>
  </r>
  <r>
    <x v="0"/>
    <x v="1"/>
    <s v="Saugferkel"/>
    <x v="0"/>
    <s v="D"/>
    <s v="Aminoglykoside"/>
    <s v="Spectinomycin"/>
    <n v="2.2862141295839993E-3"/>
    <n v="8.4267138510204492E-3"/>
  </r>
  <r>
    <x v="0"/>
    <x v="1"/>
    <s v="Saugferkel"/>
    <x v="0"/>
    <s v="D"/>
    <s v="Folsäureantag."/>
    <s v="Trimethoprim"/>
    <n v="9.7426800000000003E-4"/>
    <n v="3.5910361780940726E-3"/>
  </r>
  <r>
    <x v="0"/>
    <x v="1"/>
    <s v="Saugferkel"/>
    <x v="0"/>
    <s v="D"/>
    <s v="Penicilline"/>
    <s v="Amoxicillin"/>
    <n v="0.14394773259422944"/>
    <n v="0.53057425215699294"/>
  </r>
  <r>
    <x v="0"/>
    <x v="1"/>
    <s v="Saugferkel"/>
    <x v="0"/>
    <s v="D"/>
    <s v="Penicilline"/>
    <s v="Benzylpenicillin"/>
    <n v="8.2846093373479986E-3"/>
    <n v="3.0536086427751526E-2"/>
  </r>
  <r>
    <x v="0"/>
    <x v="1"/>
    <s v="Saugferkel"/>
    <x v="0"/>
    <s v="D"/>
    <s v="Sulfonamide"/>
    <s v="Sulfadiazin"/>
    <n v="1.0475999999999999E-3"/>
    <n v="3.8613292237570664E-3"/>
  </r>
  <r>
    <x v="0"/>
    <x v="1"/>
    <s v="Saugferkel"/>
    <x v="0"/>
    <s v="D"/>
    <s v="Sulfonamide"/>
    <s v="Sulfadimidin"/>
    <n v="2.3839610034240006E-3"/>
    <n v="8.7869972230033549E-3"/>
  </r>
  <r>
    <x v="0"/>
    <x v="1"/>
    <s v="Saugferkel"/>
    <x v="0"/>
    <s v="D"/>
    <s v="Sulfonamide"/>
    <s v="Sulfadoxin"/>
    <n v="1.4398200000000001E-3"/>
    <n v="5.3070055774626767E-3"/>
  </r>
  <r>
    <x v="0"/>
    <x v="1"/>
    <s v="Saugferkel"/>
    <x v="0"/>
    <s v="D"/>
    <s v="Tetrazykline"/>
    <s v="Chlortetracyclin"/>
    <n v="1.1341511434195557E-3"/>
    <n v="4.1803464626225875E-3"/>
  </r>
  <r>
    <x v="0"/>
    <x v="1"/>
    <s v="Saugferkel"/>
    <x v="0"/>
    <s v="D"/>
    <s v="Tetrazykline"/>
    <s v="Doxycyclin"/>
    <n v="6.6509940500000002E-3"/>
    <n v="2.4514774429457209E-2"/>
  </r>
  <r>
    <x v="0"/>
    <x v="1"/>
    <s v="Saugferkel"/>
    <x v="0"/>
    <s v="D"/>
    <s v="Tetrazykline"/>
    <s v="Oxytetracyclin"/>
    <n v="7.0153192737560004E-3"/>
    <n v="2.585763394973296E-2"/>
  </r>
  <r>
    <x v="0"/>
    <x v="1"/>
    <s v="Saugferkel"/>
    <x v="1"/>
    <s v="B"/>
    <s v="Ceph. 3. Gen."/>
    <s v="Ceftiofur"/>
    <n v="4.4795905079115225E-2"/>
    <n v="9.3336998338266891E-3"/>
  </r>
  <r>
    <x v="0"/>
    <x v="1"/>
    <s v="Saugferkel"/>
    <x v="1"/>
    <s v="B"/>
    <s v="Ceph. 4. Gen."/>
    <s v="Cefquinom"/>
    <n v="3.9006090614400009E-3"/>
    <n v="8.1273308540782572E-4"/>
  </r>
  <r>
    <x v="0"/>
    <x v="1"/>
    <s v="Saugferkel"/>
    <x v="1"/>
    <s v="B"/>
    <s v="Fluorchinolone"/>
    <s v="Danofloxacin"/>
    <n v="1.3728520737E-3"/>
    <n v="2.8604822582625679E-4"/>
  </r>
  <r>
    <x v="0"/>
    <x v="1"/>
    <s v="Saugferkel"/>
    <x v="1"/>
    <s v="B"/>
    <s v="Fluorchinolone"/>
    <s v="Enrofloxacin"/>
    <n v="6.0319110563909775E-2"/>
    <n v="1.2568123609794431E-2"/>
  </r>
  <r>
    <x v="0"/>
    <x v="1"/>
    <s v="Saugferkel"/>
    <x v="1"/>
    <s v="B"/>
    <s v="Fluorchinolone"/>
    <s v="Marbofloxacin"/>
    <n v="3.4724323125586286E-2"/>
    <n v="7.2351793855848232E-3"/>
  </r>
  <r>
    <x v="0"/>
    <x v="1"/>
    <s v="Saugferkel"/>
    <x v="1"/>
    <s v="B"/>
    <s v="Polypeptid-AB"/>
    <s v="Colistin"/>
    <n v="6.6027684535714282E-2"/>
    <n v="1.375756527500727E-2"/>
  </r>
  <r>
    <x v="0"/>
    <x v="1"/>
    <s v="Saugferkel"/>
    <x v="1"/>
    <s v="C"/>
    <s v="Aminoglykoside"/>
    <s v="Apramycin"/>
    <n v="0.13030601375"/>
    <n v="2.715063389693689E-2"/>
  </r>
  <r>
    <x v="0"/>
    <x v="1"/>
    <s v="Saugferkel"/>
    <x v="1"/>
    <s v="C"/>
    <s v="Aminoglykoside"/>
    <s v="Dihydrostreptomycin"/>
    <n v="0.19434790210013048"/>
    <n v="4.0494437568184563E-2"/>
  </r>
  <r>
    <x v="0"/>
    <x v="1"/>
    <s v="Saugferkel"/>
    <x v="1"/>
    <s v="C"/>
    <s v="Aminoglykoside"/>
    <s v="Gentamicin"/>
    <n v="8.4046049096385533E-3"/>
    <n v="1.7511881791410775E-3"/>
  </r>
  <r>
    <x v="0"/>
    <x v="1"/>
    <s v="Saugferkel"/>
    <x v="1"/>
    <s v="C"/>
    <s v="Aminoglykoside"/>
    <s v="Neomycin"/>
    <n v="7.1332600375939845E-2"/>
    <n v="1.4862900506183625E-2"/>
  </r>
  <r>
    <x v="0"/>
    <x v="1"/>
    <s v="Saugferkel"/>
    <x v="1"/>
    <s v="C"/>
    <s v="Aminoglykoside"/>
    <s v="Paromomycin"/>
    <n v="0.36299626101083032"/>
    <n v="7.5634103945275505E-2"/>
  </r>
  <r>
    <x v="0"/>
    <x v="1"/>
    <s v="Saugferkel"/>
    <x v="1"/>
    <s v="C"/>
    <s v="Fenicole"/>
    <s v="Florfenicol"/>
    <n v="3.3391379999999998E-2"/>
    <n v="6.9574466105061126E-3"/>
  </r>
  <r>
    <x v="0"/>
    <x v="1"/>
    <s v="Saugferkel"/>
    <x v="1"/>
    <s v="C"/>
    <s v="Lincosamide"/>
    <s v="Lincomycin"/>
    <n v="2.0012316825311998E-2"/>
    <n v="4.1697775253565867E-3"/>
  </r>
  <r>
    <x v="0"/>
    <x v="1"/>
    <s v="Saugferkel"/>
    <x v="1"/>
    <s v="C"/>
    <s v="Makrolide"/>
    <s v="Gamithromycin"/>
    <n v="2.6494499999999998E-3"/>
    <n v="5.5204088367133734E-4"/>
  </r>
  <r>
    <x v="0"/>
    <x v="1"/>
    <s v="Saugferkel"/>
    <x v="1"/>
    <s v="C"/>
    <s v="Makrolide"/>
    <s v="Tildipirosin"/>
    <n v="7.9199999999999995E-4"/>
    <n v="1.6502156291596339E-4"/>
  </r>
  <r>
    <x v="0"/>
    <x v="1"/>
    <s v="Saugferkel"/>
    <x v="1"/>
    <s v="C"/>
    <s v="Makrolide"/>
    <s v="Tulathromycin"/>
    <n v="0.19927686999999999"/>
    <n v="4.152144007626421E-2"/>
  </r>
  <r>
    <x v="0"/>
    <x v="1"/>
    <s v="Saugferkel"/>
    <x v="1"/>
    <s v="C"/>
    <s v="Makrolide"/>
    <s v="Tylosin"/>
    <n v="1.903786E-2"/>
    <n v="3.9667391562819478E-3"/>
  </r>
  <r>
    <x v="0"/>
    <x v="1"/>
    <s v="Saugferkel"/>
    <x v="1"/>
    <s v="C"/>
    <s v="Pleuromutiline"/>
    <s v="Tiamulin"/>
    <n v="3.2171140000000001E-3"/>
    <n v="6.7031967217023565E-4"/>
  </r>
  <r>
    <x v="0"/>
    <x v="1"/>
    <s v="Saugferkel"/>
    <x v="1"/>
    <s v="D"/>
    <s v="Aminoglykoside"/>
    <s v="Spectinomycin"/>
    <n v="3.5700198639599993E-2"/>
    <n v="7.4385133534307334E-3"/>
  </r>
  <r>
    <x v="0"/>
    <x v="1"/>
    <s v="Saugferkel"/>
    <x v="1"/>
    <s v="D"/>
    <s v="Folsäureantag."/>
    <s v="Trimethoprim"/>
    <n v="3.3692424601503762E-2"/>
    <n v="7.0201724320308155E-3"/>
  </r>
  <r>
    <x v="0"/>
    <x v="1"/>
    <s v="Saugferkel"/>
    <x v="1"/>
    <s v="D"/>
    <s v="Penicilline"/>
    <s v="Amoxicillin"/>
    <n v="2.8718516297927406"/>
    <n v="0.59838061163024592"/>
  </r>
  <r>
    <x v="0"/>
    <x v="1"/>
    <s v="Saugferkel"/>
    <x v="1"/>
    <s v="D"/>
    <s v="Penicilline"/>
    <s v="Ampicillin"/>
    <n v="2.4767600000000001E-2"/>
    <n v="5.1605909869664327E-3"/>
  </r>
  <r>
    <x v="0"/>
    <x v="1"/>
    <s v="Saugferkel"/>
    <x v="1"/>
    <s v="D"/>
    <s v="Penicilline"/>
    <s v="Benzylpenicillin"/>
    <n v="0.27114670860137446"/>
    <n v="5.6496279839543063E-2"/>
  </r>
  <r>
    <x v="0"/>
    <x v="1"/>
    <s v="Saugferkel"/>
    <x v="1"/>
    <s v="D"/>
    <s v="Sulfonamide"/>
    <s v="Sulfadiazin"/>
    <n v="0.10844718976000001"/>
    <n v="2.2596117106110179E-2"/>
  </r>
  <r>
    <x v="0"/>
    <x v="1"/>
    <s v="Saugferkel"/>
    <x v="1"/>
    <s v="D"/>
    <s v="Sulfonamide"/>
    <s v="Sulfadimidin"/>
    <n v="3.9806904666984007E-2"/>
    <n v="8.2941889179197707E-3"/>
  </r>
  <r>
    <x v="0"/>
    <x v="1"/>
    <s v="Saugferkel"/>
    <x v="1"/>
    <s v="D"/>
    <s v="Sulfonamide"/>
    <s v="Sulfadoxin"/>
    <n v="2.0218681081081082E-2"/>
    <n v="4.2127756970952281E-3"/>
  </r>
  <r>
    <x v="0"/>
    <x v="1"/>
    <s v="Saugferkel"/>
    <x v="1"/>
    <s v="D"/>
    <s v="Tetrazykline"/>
    <s v="Chlortetracyclin"/>
    <n v="2.1846933813828889E-2"/>
    <n v="4.5520393470702674E-3"/>
  </r>
  <r>
    <x v="0"/>
    <x v="1"/>
    <s v="Saugferkel"/>
    <x v="1"/>
    <s v="D"/>
    <s v="Tetrazykline"/>
    <s v="Doxycyclin"/>
    <n v="6.7405350000000003E-2"/>
    <n v="1.4044616421587795E-2"/>
  </r>
  <r>
    <x v="0"/>
    <x v="1"/>
    <s v="Saugferkel"/>
    <x v="1"/>
    <s v="D"/>
    <s v="Tetrazykline"/>
    <s v="Oxytetracyclin"/>
    <n v="4.7584318769135998E-2"/>
    <n v="9.914695269664436E-3"/>
  </r>
  <r>
    <x v="0"/>
    <x v="1"/>
    <s v="Ferkel"/>
    <x v="0"/>
    <s v="B"/>
    <s v="Ceph. 3. Gen."/>
    <s v="Ceftiofur"/>
    <n v="1.009E-4"/>
    <n v="5.9279480868508796E-5"/>
  </r>
  <r>
    <x v="0"/>
    <x v="1"/>
    <s v="Ferkel"/>
    <x v="0"/>
    <s v="B"/>
    <s v="Ceph. 4. Gen."/>
    <s v="Cefquinom"/>
    <n v="3.2239227930000002E-5"/>
    <n v="1.894077993351764E-5"/>
  </r>
  <r>
    <x v="0"/>
    <x v="1"/>
    <s v="Ferkel"/>
    <x v="0"/>
    <s v="B"/>
    <s v="Fluorchinolone"/>
    <s v="Danofloxacin"/>
    <n v="4.5161581878000004E-5"/>
    <n v="2.6532756480956343E-5"/>
  </r>
  <r>
    <x v="0"/>
    <x v="1"/>
    <s v="Ferkel"/>
    <x v="0"/>
    <s v="B"/>
    <s v="Fluorchinolone"/>
    <s v="Enrofloxacin"/>
    <n v="1.40135E-3"/>
    <n v="8.2330327566981971E-4"/>
  </r>
  <r>
    <x v="0"/>
    <x v="1"/>
    <s v="Ferkel"/>
    <x v="0"/>
    <s v="B"/>
    <s v="Fluorchinolone"/>
    <s v="Marbofloxacin"/>
    <n v="9.5730000000000001E-4"/>
    <n v="5.6242068419646652E-4"/>
  </r>
  <r>
    <x v="0"/>
    <x v="1"/>
    <s v="Ferkel"/>
    <x v="0"/>
    <s v="B"/>
    <s v="Polypeptid-AB"/>
    <s v="Colistin"/>
    <n v="9.3295729609022562E-2"/>
    <n v="5.4811916932325302E-2"/>
  </r>
  <r>
    <x v="0"/>
    <x v="1"/>
    <s v="Ferkel"/>
    <x v="0"/>
    <s v="C"/>
    <s v="Aminoglykoside"/>
    <s v="Apramycin"/>
    <n v="2.0911055000000001E-2"/>
    <n v="1.2285396281594007E-2"/>
  </r>
  <r>
    <x v="0"/>
    <x v="1"/>
    <s v="Ferkel"/>
    <x v="0"/>
    <s v="C"/>
    <s v="Aminoglykoside"/>
    <s v="Dihydrostreptomycin"/>
    <n v="2.1881185199999999E-5"/>
    <n v="1.2855354801225944E-5"/>
  </r>
  <r>
    <x v="0"/>
    <x v="1"/>
    <s v="Ferkel"/>
    <x v="0"/>
    <s v="C"/>
    <s v="Aminoglykoside"/>
    <s v="Gentamicin"/>
    <n v="5.1578E-5"/>
    <n v="3.0302448604915231E-5"/>
  </r>
  <r>
    <x v="0"/>
    <x v="1"/>
    <s v="Ferkel"/>
    <x v="0"/>
    <s v="C"/>
    <s v="Aminoglykoside"/>
    <s v="Neomycin"/>
    <n v="3.3472149999999999E-2"/>
    <n v="1.9665130580305817E-2"/>
  </r>
  <r>
    <x v="0"/>
    <x v="1"/>
    <s v="Ferkel"/>
    <x v="0"/>
    <s v="C"/>
    <s v="Aminoglykoside"/>
    <s v="Paromomycin"/>
    <n v="2.2000000000000001E-3"/>
    <n v="1.2925159356860195E-3"/>
  </r>
  <r>
    <x v="0"/>
    <x v="1"/>
    <s v="Ferkel"/>
    <x v="0"/>
    <s v="C"/>
    <s v="Fenicole"/>
    <s v="Florfenicol"/>
    <n v="7.7886600000000002E-3"/>
    <n v="4.575894167109215E-3"/>
  </r>
  <r>
    <x v="0"/>
    <x v="1"/>
    <s v="Ferkel"/>
    <x v="0"/>
    <s v="C"/>
    <s v="Lincosamide"/>
    <s v="Lincomycin"/>
    <n v="1.4937565284724803E-2"/>
    <n v="8.7759278049350364E-3"/>
  </r>
  <r>
    <x v="0"/>
    <x v="1"/>
    <s v="Ferkel"/>
    <x v="0"/>
    <s v="C"/>
    <s v="Makrolide"/>
    <s v="Gamithromycin"/>
    <n v="1.605E-5"/>
    <n v="9.4294912580730061E-6"/>
  </r>
  <r>
    <x v="0"/>
    <x v="1"/>
    <s v="Ferkel"/>
    <x v="0"/>
    <s v="C"/>
    <s v="Makrolide"/>
    <s v="Tildipirosin"/>
    <n v="1.0936E-4"/>
    <n v="6.4249792148465042E-5"/>
  </r>
  <r>
    <x v="0"/>
    <x v="1"/>
    <s v="Ferkel"/>
    <x v="0"/>
    <s v="C"/>
    <s v="Makrolide"/>
    <s v="Tilmicosin"/>
    <n v="1.9936760800000009E-5"/>
    <n v="1.1712991381800165E-5"/>
  </r>
  <r>
    <x v="0"/>
    <x v="1"/>
    <s v="Ferkel"/>
    <x v="0"/>
    <s v="C"/>
    <s v="Makrolide"/>
    <s v="Tulathromycin"/>
    <n v="1.483545E-3"/>
    <n v="8.7159343354877982E-4"/>
  </r>
  <r>
    <x v="0"/>
    <x v="1"/>
    <s v="Ferkel"/>
    <x v="0"/>
    <s v="C"/>
    <s v="Makrolide"/>
    <s v="Tylosin"/>
    <n v="0.11384654249999999"/>
    <n v="6.6885668365457118E-2"/>
  </r>
  <r>
    <x v="0"/>
    <x v="1"/>
    <s v="Ferkel"/>
    <x v="0"/>
    <s v="C"/>
    <s v="Pleuromutiline"/>
    <s v="Tiamulin"/>
    <n v="2.158863015E-2"/>
    <n v="1.2683476590230299E-2"/>
  </r>
  <r>
    <x v="0"/>
    <x v="1"/>
    <s v="Ferkel"/>
    <x v="0"/>
    <s v="D"/>
    <s v="Aminoglykoside"/>
    <s v="Spectinomycin"/>
    <n v="8.8054912259199983E-3"/>
    <n v="5.1732898777477367E-3"/>
  </r>
  <r>
    <x v="0"/>
    <x v="1"/>
    <s v="Ferkel"/>
    <x v="0"/>
    <s v="D"/>
    <s v="Folsäureantag."/>
    <s v="Trimethoprim"/>
    <n v="7.3093764000000004E-3"/>
    <n v="4.2943115804215037E-3"/>
  </r>
  <r>
    <x v="0"/>
    <x v="1"/>
    <s v="Ferkel"/>
    <x v="0"/>
    <s v="D"/>
    <s v="Penicilline"/>
    <s v="Amoxicillin"/>
    <n v="0.97187432144052555"/>
    <n v="0.57098320361178001"/>
  </r>
  <r>
    <x v="0"/>
    <x v="1"/>
    <s v="Ferkel"/>
    <x v="0"/>
    <s v="D"/>
    <s v="Penicilline"/>
    <s v="Ampicillin"/>
    <n v="6.0619999999999997E-3"/>
    <n v="3.5614689100584769E-3"/>
  </r>
  <r>
    <x v="0"/>
    <x v="1"/>
    <s v="Ferkel"/>
    <x v="0"/>
    <s v="D"/>
    <s v="Penicilline"/>
    <s v="Benzylpenicillin"/>
    <n v="5.7584020747999988E-3"/>
    <n v="3.3831029298938345E-3"/>
  </r>
  <r>
    <x v="0"/>
    <x v="1"/>
    <s v="Ferkel"/>
    <x v="0"/>
    <s v="D"/>
    <s v="Sulfonamide"/>
    <s v="Sulfadiazin"/>
    <n v="2.9902000000000001E-2"/>
    <n v="1.7567641594946979E-2"/>
  </r>
  <r>
    <x v="0"/>
    <x v="1"/>
    <s v="Ferkel"/>
    <x v="0"/>
    <s v="D"/>
    <s v="Sulfonamide"/>
    <s v="Sulfadimethoxin"/>
    <n v="4.7050275999999999E-3"/>
    <n v="2.764237795837521E-3"/>
  </r>
  <r>
    <x v="0"/>
    <x v="1"/>
    <s v="Ferkel"/>
    <x v="0"/>
    <s v="D"/>
    <s v="Sulfonamide"/>
    <s v="Sulfadimidin"/>
    <n v="1.4330246476000001E-3"/>
    <n v="8.419123605699283E-4"/>
  </r>
  <r>
    <x v="0"/>
    <x v="1"/>
    <s v="Ferkel"/>
    <x v="0"/>
    <s v="D"/>
    <s v="Sulfonamide"/>
    <s v="Sulfadoxin"/>
    <n v="5.0701999999999995E-4"/>
    <n v="2.9787792259614796E-4"/>
  </r>
  <r>
    <x v="0"/>
    <x v="1"/>
    <s v="Ferkel"/>
    <x v="0"/>
    <s v="D"/>
    <s v="Tetrazykline"/>
    <s v="Chlortetracyclin"/>
    <n v="9.5172240971712549E-2"/>
    <n v="5.5914380950403797E-2"/>
  </r>
  <r>
    <x v="0"/>
    <x v="1"/>
    <s v="Ferkel"/>
    <x v="0"/>
    <s v="D"/>
    <s v="Tetrazykline"/>
    <s v="Doxycyclin"/>
    <n v="0.23522421725000001"/>
    <n v="0.13819593147949785"/>
  </r>
  <r>
    <x v="0"/>
    <x v="1"/>
    <s v="Ferkel"/>
    <x v="0"/>
    <s v="D"/>
    <s v="Tetrazykline"/>
    <s v="Oxytetracyclin"/>
    <n v="2.8099085939300001E-3"/>
    <n v="1.6508416524889187E-3"/>
  </r>
  <r>
    <x v="0"/>
    <x v="1"/>
    <s v="Ferkel"/>
    <x v="0"/>
    <s v="D"/>
    <s v="Tetrazykline"/>
    <s v="Tetracyclin"/>
    <n v="2.0264009199999999E-2"/>
    <n v="1.1905252187221866E-2"/>
  </r>
  <r>
    <x v="0"/>
    <x v="1"/>
    <s v="Ferkel"/>
    <x v="1"/>
    <s v="B"/>
    <s v="Ceph. 3. Gen."/>
    <s v="Ceftiofur"/>
    <n v="2.727596120394E-3"/>
    <n v="3.3754765813854513E-5"/>
  </r>
  <r>
    <x v="0"/>
    <x v="1"/>
    <s v="Ferkel"/>
    <x v="1"/>
    <s v="B"/>
    <s v="Ceph. 4. Gen."/>
    <s v="Cefquinom"/>
    <n v="2.3669918639640003E-3"/>
    <n v="2.9292187158508896E-5"/>
  </r>
  <r>
    <x v="0"/>
    <x v="1"/>
    <s v="Ferkel"/>
    <x v="1"/>
    <s v="B"/>
    <s v="Fluorchinolone"/>
    <s v="Danofloxacin"/>
    <n v="5.2763531430000013E-4"/>
    <n v="6.5296347711270932E-6"/>
  </r>
  <r>
    <x v="0"/>
    <x v="1"/>
    <s v="Ferkel"/>
    <x v="1"/>
    <s v="B"/>
    <s v="Fluorchinolone"/>
    <s v="Enrofloxacin"/>
    <n v="4.9166010454545453E-2"/>
    <n v="6.0844314760756361E-4"/>
  </r>
  <r>
    <x v="0"/>
    <x v="1"/>
    <s v="Ferkel"/>
    <x v="1"/>
    <s v="B"/>
    <s v="Fluorchinolone"/>
    <s v="Marbofloxacin"/>
    <n v="4.4333850000000001E-2"/>
    <n v="5.4864380880567762E-4"/>
  </r>
  <r>
    <x v="0"/>
    <x v="1"/>
    <s v="Ferkel"/>
    <x v="1"/>
    <s v="B"/>
    <s v="Polypeptid-AB"/>
    <s v="Colistin"/>
    <n v="3.022426181378183"/>
    <n v="3.7403370381442765E-2"/>
  </r>
  <r>
    <x v="0"/>
    <x v="1"/>
    <s v="Ferkel"/>
    <x v="1"/>
    <s v="C"/>
    <s v="Aminoglykoside"/>
    <s v="Apramycin"/>
    <n v="0.88970865720000003"/>
    <n v="1.1010393782935455E-2"/>
  </r>
  <r>
    <x v="0"/>
    <x v="1"/>
    <s v="Ferkel"/>
    <x v="1"/>
    <s v="C"/>
    <s v="Aminoglykoside"/>
    <s v="Dihydrostreptomycin"/>
    <n v="3.5479711627499997E-3"/>
    <n v="4.3907136697215977E-5"/>
  </r>
  <r>
    <x v="0"/>
    <x v="1"/>
    <s v="Ferkel"/>
    <x v="1"/>
    <s v="C"/>
    <s v="Aminoglykoside"/>
    <s v="Gentamicin"/>
    <n v="2.6350000000000001E-4"/>
    <n v="3.2608862893769899E-6"/>
  </r>
  <r>
    <x v="0"/>
    <x v="1"/>
    <s v="Ferkel"/>
    <x v="1"/>
    <s v="C"/>
    <s v="Aminoglykoside"/>
    <s v="Neomycin"/>
    <n v="3.1543338780280381"/>
    <n v="3.903576506633389E-2"/>
  </r>
  <r>
    <x v="0"/>
    <x v="1"/>
    <s v="Ferkel"/>
    <x v="1"/>
    <s v="C"/>
    <s v="Aminoglykoside"/>
    <s v="Paromomycin"/>
    <n v="3.1033140000000001E-2"/>
    <n v="3.8404379788355462E-4"/>
  </r>
  <r>
    <x v="0"/>
    <x v="1"/>
    <s v="Ferkel"/>
    <x v="1"/>
    <s v="C"/>
    <s v="Fenicole"/>
    <s v="Florfenicol"/>
    <n v="0.32201662263157893"/>
    <n v="3.9850458811795057E-3"/>
  </r>
  <r>
    <x v="0"/>
    <x v="1"/>
    <s v="Ferkel"/>
    <x v="1"/>
    <s v="C"/>
    <s v="Lincosamide"/>
    <s v="Lincomycin"/>
    <n v="0.46580720256015207"/>
    <n v="5.7644945742749533E-3"/>
  </r>
  <r>
    <x v="0"/>
    <x v="1"/>
    <s v="Ferkel"/>
    <x v="1"/>
    <s v="C"/>
    <s v="Makrolide"/>
    <s v="Gamithromycin"/>
    <n v="8.6744999999999997E-4"/>
    <n v="1.0734936666869335E-5"/>
  </r>
  <r>
    <x v="0"/>
    <x v="1"/>
    <s v="Ferkel"/>
    <x v="1"/>
    <s v="C"/>
    <s v="Makrolide"/>
    <s v="Tildipirosin"/>
    <n v="1.5424200000000001E-3"/>
    <n v="1.9087879432489019E-5"/>
  </r>
  <r>
    <x v="0"/>
    <x v="1"/>
    <s v="Ferkel"/>
    <x v="1"/>
    <s v="C"/>
    <s v="Makrolide"/>
    <s v="Tilmicosin"/>
    <n v="0.26808680437999999"/>
    <n v="3.3176492780479434E-3"/>
  </r>
  <r>
    <x v="0"/>
    <x v="1"/>
    <s v="Ferkel"/>
    <x v="1"/>
    <s v="C"/>
    <s v="Makrolide"/>
    <s v="Tulathromycin"/>
    <n v="5.524834E-2"/>
    <n v="6.8371367900128398E-4"/>
  </r>
  <r>
    <x v="0"/>
    <x v="1"/>
    <s v="Ferkel"/>
    <x v="1"/>
    <s v="C"/>
    <s v="Makrolide"/>
    <s v="Tylosin"/>
    <n v="2.5753246600994428"/>
    <n v="3.1870363851281704E-2"/>
  </r>
  <r>
    <x v="0"/>
    <x v="1"/>
    <s v="Ferkel"/>
    <x v="1"/>
    <s v="C"/>
    <s v="Pleuromutiline"/>
    <s v="Tiamulin"/>
    <n v="0.74747573746640061"/>
    <n v="9.2502215709530933E-3"/>
  </r>
  <r>
    <x v="0"/>
    <x v="1"/>
    <s v="Ferkel"/>
    <x v="1"/>
    <s v="D"/>
    <s v="Aminoglykoside"/>
    <s v="Spectinomycin"/>
    <n v="0.37864150174847994"/>
    <n v="4.6857946172323781E-3"/>
  </r>
  <r>
    <x v="0"/>
    <x v="1"/>
    <s v="Ferkel"/>
    <x v="1"/>
    <s v="D"/>
    <s v="Folsäureantag."/>
    <s v="Trimethoprim"/>
    <n v="0.47981894768004807"/>
    <n v="5.9378938439209258E-3"/>
  </r>
  <r>
    <x v="0"/>
    <x v="1"/>
    <s v="Ferkel"/>
    <x v="1"/>
    <s v="D"/>
    <s v="Penicilline"/>
    <s v="Amoxicillin"/>
    <n v="52.734927580320388"/>
    <n v="0.65260949646282818"/>
  </r>
  <r>
    <x v="0"/>
    <x v="1"/>
    <s v="Ferkel"/>
    <x v="1"/>
    <s v="D"/>
    <s v="Penicilline"/>
    <s v="Ampicillin"/>
    <n v="2.9010999999999999E-2"/>
    <n v="3.590192491123941E-4"/>
  </r>
  <r>
    <x v="0"/>
    <x v="1"/>
    <s v="Ferkel"/>
    <x v="1"/>
    <s v="D"/>
    <s v="Penicilline"/>
    <s v="Benzylpenicillin"/>
    <n v="0.15634803692134178"/>
    <n v="1.9348507399157904E-3"/>
  </r>
  <r>
    <x v="0"/>
    <x v="1"/>
    <s v="Ferkel"/>
    <x v="1"/>
    <s v="D"/>
    <s v="Sulfonamide"/>
    <s v="Sulfadiazin"/>
    <n v="2.169969279614326"/>
    <n v="2.685397750384675E-2"/>
  </r>
  <r>
    <x v="0"/>
    <x v="1"/>
    <s v="Ferkel"/>
    <x v="1"/>
    <s v="D"/>
    <s v="Sulfonamide"/>
    <s v="Sulfadimethoxin"/>
    <n v="0.11996934444"/>
    <n v="1.4846542331307081E-3"/>
  </r>
  <r>
    <x v="0"/>
    <x v="1"/>
    <s v="Ferkel"/>
    <x v="1"/>
    <s v="D"/>
    <s v="Sulfonamide"/>
    <s v="Sulfadimidin"/>
    <n v="1.9496335331200002E-2"/>
    <n v="2.4127260939129516E-4"/>
  </r>
  <r>
    <x v="0"/>
    <x v="1"/>
    <s v="Ferkel"/>
    <x v="1"/>
    <s v="D"/>
    <s v="Sulfonamide"/>
    <s v="Sulfadoxin"/>
    <n v="4.1667600000000003E-3"/>
    <n v="5.1564821841079568E-5"/>
  </r>
  <r>
    <x v="0"/>
    <x v="1"/>
    <s v="Ferkel"/>
    <x v="1"/>
    <s v="D"/>
    <s v="Sulfonamide"/>
    <s v="Sulfamethoxazol"/>
    <n v="8.5508000000000001E-2"/>
    <n v="1.0581854452829133E-3"/>
  </r>
  <r>
    <x v="0"/>
    <x v="1"/>
    <s v="Ferkel"/>
    <x v="1"/>
    <s v="D"/>
    <s v="Tetrazykline"/>
    <s v="Chlortetracyclin"/>
    <n v="1.7172614863320312"/>
    <n v="2.1251591787686042E-2"/>
  </r>
  <r>
    <x v="0"/>
    <x v="1"/>
    <s v="Ferkel"/>
    <x v="1"/>
    <s v="D"/>
    <s v="Tetrazykline"/>
    <s v="Doxycyclin"/>
    <n v="11.022868107730899"/>
    <n v="0.13641107962850313"/>
  </r>
  <r>
    <x v="0"/>
    <x v="1"/>
    <s v="Ferkel"/>
    <x v="1"/>
    <s v="D"/>
    <s v="Tetrazykline"/>
    <s v="Oxytetracyclin"/>
    <n v="5.5283117846143995E-2"/>
    <n v="6.841440645863504E-4"/>
  </r>
  <r>
    <x v="0"/>
    <x v="1"/>
    <s v="Ferkel"/>
    <x v="1"/>
    <s v="D"/>
    <s v="Tetrazykline"/>
    <s v="Tetracyclin"/>
    <n v="0.1961780856"/>
    <n v="2.4277587461452202E-3"/>
  </r>
  <r>
    <x v="0"/>
    <x v="1"/>
    <s v="Mastschweine"/>
    <x v="0"/>
    <s v="B"/>
    <s v="Ceph. 3. Gen."/>
    <s v="Ceftiofur"/>
    <n v="1.00665627684E-4"/>
    <n v="2.8927448075908638E-5"/>
  </r>
  <r>
    <x v="0"/>
    <x v="1"/>
    <s v="Mastschweine"/>
    <x v="0"/>
    <s v="B"/>
    <s v="Ceph. 4. Gen."/>
    <s v="Cefquinom"/>
    <n v="1.4968302258000003E-4"/>
    <n v="4.3013171060932268E-5"/>
  </r>
  <r>
    <x v="0"/>
    <x v="1"/>
    <s v="Mastschweine"/>
    <x v="0"/>
    <s v="B"/>
    <s v="Fluorchinolone"/>
    <s v="Danofloxacin"/>
    <n v="2.00676464325E-4"/>
    <n v="5.7666734270421056E-5"/>
  </r>
  <r>
    <x v="0"/>
    <x v="1"/>
    <s v="Mastschweine"/>
    <x v="0"/>
    <s v="B"/>
    <s v="Fluorchinolone"/>
    <s v="Enrofloxacin"/>
    <n v="2.6059E-3"/>
    <n v="7.4883591028352271E-4"/>
  </r>
  <r>
    <x v="0"/>
    <x v="1"/>
    <s v="Mastschweine"/>
    <x v="0"/>
    <s v="B"/>
    <s v="Fluorchinolone"/>
    <s v="Marbofloxacin"/>
    <n v="1.0270699999999999E-3"/>
    <n v="2.9514060339034403E-4"/>
  </r>
  <r>
    <x v="0"/>
    <x v="1"/>
    <s v="Mastschweine"/>
    <x v="0"/>
    <s v="B"/>
    <s v="Polypeptid-AB"/>
    <s v="Colistin"/>
    <n v="1.4838501926423987E-2"/>
    <n v="4.2640174593489817E-3"/>
  </r>
  <r>
    <x v="0"/>
    <x v="1"/>
    <s v="Mastschweine"/>
    <x v="0"/>
    <s v="C"/>
    <s v="Aminoglykoside"/>
    <s v="Apramycin"/>
    <n v="3.7364249999999994E-3"/>
    <n v="1.0737055205806481E-3"/>
  </r>
  <r>
    <x v="0"/>
    <x v="1"/>
    <s v="Mastschweine"/>
    <x v="0"/>
    <s v="C"/>
    <s v="Aminoglykoside"/>
    <s v="Neomycin"/>
    <n v="5.1096999999999997E-2"/>
    <n v="1.4683321887930142E-2"/>
  </r>
  <r>
    <x v="0"/>
    <x v="1"/>
    <s v="Mastschweine"/>
    <x v="0"/>
    <s v="C"/>
    <s v="Fenicole"/>
    <s v="Florfenicol"/>
    <n v="3.1504771428571429E-2"/>
    <n v="9.0532653559187246E-3"/>
  </r>
  <r>
    <x v="0"/>
    <x v="1"/>
    <s v="Mastschweine"/>
    <x v="0"/>
    <s v="C"/>
    <s v="Fenicole"/>
    <s v="Thiamphenicol"/>
    <n v="4.2749999999999997E-6"/>
    <n v="1.2284713597843584E-6"/>
  </r>
  <r>
    <x v="0"/>
    <x v="1"/>
    <s v="Mastschweine"/>
    <x v="0"/>
    <s v="C"/>
    <s v="Lincosamide"/>
    <s v="Lincomycin"/>
    <n v="9.5992623212243541E-2"/>
    <n v="2.7584605465921026E-2"/>
  </r>
  <r>
    <x v="0"/>
    <x v="1"/>
    <s v="Mastschweine"/>
    <x v="0"/>
    <s v="C"/>
    <s v="Makrolide"/>
    <s v="Gamithromycin"/>
    <n v="1.053E-4"/>
    <n v="3.0259189283109456E-5"/>
  </r>
  <r>
    <x v="0"/>
    <x v="1"/>
    <s v="Mastschweine"/>
    <x v="0"/>
    <s v="C"/>
    <s v="Makrolide"/>
    <s v="Tildipirosin"/>
    <n v="3.91884E-4"/>
    <n v="1.126124609023938E-4"/>
  </r>
  <r>
    <x v="0"/>
    <x v="1"/>
    <s v="Mastschweine"/>
    <x v="0"/>
    <s v="C"/>
    <s v="Makrolide"/>
    <s v="Tilmicosin"/>
    <n v="2.5000000000000001E-4"/>
    <n v="7.1840430396746105E-5"/>
  </r>
  <r>
    <x v="0"/>
    <x v="1"/>
    <s v="Mastschweine"/>
    <x v="0"/>
    <s v="C"/>
    <s v="Makrolide"/>
    <s v="Tulathromycin"/>
    <n v="3.0151700000000002E-3"/>
    <n v="8.6644444207742779E-4"/>
  </r>
  <r>
    <x v="0"/>
    <x v="1"/>
    <s v="Mastschweine"/>
    <x v="0"/>
    <s v="C"/>
    <s v="Makrolide"/>
    <s v="Tylosin"/>
    <n v="0.36966336"/>
    <n v="0.10622709953722918"/>
  </r>
  <r>
    <x v="0"/>
    <x v="1"/>
    <s v="Mastschweine"/>
    <x v="0"/>
    <s v="C"/>
    <s v="Pleuromutiline"/>
    <s v="Tiamulin"/>
    <n v="0.11272968026250001"/>
    <n v="3.23941949941823E-2"/>
  </r>
  <r>
    <x v="0"/>
    <x v="1"/>
    <s v="Mastschweine"/>
    <x v="0"/>
    <s v="D"/>
    <s v="Aminoglykoside"/>
    <s v="Spectinomycin"/>
    <n v="9.0586045083999988E-3"/>
    <n v="2.6030961867094422E-3"/>
  </r>
  <r>
    <x v="0"/>
    <x v="1"/>
    <s v="Mastschweine"/>
    <x v="0"/>
    <s v="D"/>
    <s v="Folsäureantag."/>
    <s v="Trimethoprim"/>
    <n v="8.2521443E-3"/>
    <n v="2.3713503928322202E-3"/>
  </r>
  <r>
    <x v="0"/>
    <x v="1"/>
    <s v="Mastschweine"/>
    <x v="0"/>
    <s v="D"/>
    <s v="Penicilline"/>
    <s v="Amoxicillin"/>
    <n v="1.7026633261148543"/>
    <n v="0.4892802646753856"/>
  </r>
  <r>
    <x v="0"/>
    <x v="1"/>
    <s v="Mastschweine"/>
    <x v="0"/>
    <s v="D"/>
    <s v="Penicilline"/>
    <s v="Benzylpenicillin"/>
    <n v="3.8078108311999995E-2"/>
    <n v="1.0942190759311979E-2"/>
  </r>
  <r>
    <x v="0"/>
    <x v="1"/>
    <s v="Mastschweine"/>
    <x v="0"/>
    <s v="D"/>
    <s v="Sulfonamide"/>
    <s v="Sulfadiazin"/>
    <n v="3.2997400000000003E-2"/>
    <n v="9.4821896718943598E-3"/>
  </r>
  <r>
    <x v="0"/>
    <x v="1"/>
    <s v="Mastschweine"/>
    <x v="0"/>
    <s v="D"/>
    <s v="Sulfonamide"/>
    <s v="Sulfadimethoxin"/>
    <n v="4.9141757000000005E-3"/>
    <n v="1.4121459893329245E-3"/>
  </r>
  <r>
    <x v="0"/>
    <x v="1"/>
    <s v="Mastschweine"/>
    <x v="0"/>
    <s v="D"/>
    <s v="Sulfonamide"/>
    <s v="Sulfadimidin"/>
    <n v="5.2190260029600002E-3"/>
    <n v="1.4997482972178237E-3"/>
  </r>
  <r>
    <x v="0"/>
    <x v="1"/>
    <s v="Mastschweine"/>
    <x v="0"/>
    <s v="D"/>
    <s v="Sulfonamide"/>
    <s v="Sulfadoxin"/>
    <n v="1.8374000000000001E-3"/>
    <n v="5.2799842724392514E-4"/>
  </r>
  <r>
    <x v="0"/>
    <x v="1"/>
    <s v="Mastschweine"/>
    <x v="0"/>
    <s v="D"/>
    <s v="Tetrazykline"/>
    <s v="Chlortetracyclin"/>
    <n v="0.1852254066165919"/>
    <n v="5.3226691726993063E-2"/>
  </r>
  <r>
    <x v="0"/>
    <x v="1"/>
    <s v="Mastschweine"/>
    <x v="0"/>
    <s v="D"/>
    <s v="Tetrazykline"/>
    <s v="Doxycyclin"/>
    <n v="0.76878489835455077"/>
    <n v="0.22091935192123852"/>
  </r>
  <r>
    <x v="0"/>
    <x v="1"/>
    <s v="Mastschweine"/>
    <x v="0"/>
    <s v="D"/>
    <s v="Tetrazykline"/>
    <s v="Oxytetracyclin"/>
    <n v="6.563672268086E-3"/>
    <n v="1.8861481628899396E-3"/>
  </r>
  <r>
    <x v="0"/>
    <x v="1"/>
    <s v="Mastschweine"/>
    <x v="0"/>
    <s v="D"/>
    <s v="Tetrazykline"/>
    <s v="Tetracyclin"/>
    <n v="2.8927459999999999E-2"/>
    <n v="8.3126447067386269E-3"/>
  </r>
  <r>
    <x v="0"/>
    <x v="1"/>
    <s v="Mastschweine"/>
    <x v="1"/>
    <s v="B"/>
    <s v="Ceph. 3. Gen."/>
    <s v="Ceftiofur"/>
    <n v="2.1104205786075816E-3"/>
    <n v="1.9660058958754089E-5"/>
  </r>
  <r>
    <x v="0"/>
    <x v="1"/>
    <s v="Mastschweine"/>
    <x v="1"/>
    <s v="B"/>
    <s v="Ceph. 4. Gen."/>
    <s v="Cefquinom"/>
    <n v="2.4601668578760004E-3"/>
    <n v="2.2918192688457705E-5"/>
  </r>
  <r>
    <x v="0"/>
    <x v="1"/>
    <s v="Mastschweine"/>
    <x v="1"/>
    <s v="B"/>
    <s v="Fluorchinolone"/>
    <s v="Danofloxacin"/>
    <n v="4.1810972600130007E-3"/>
    <n v="3.8949875431168931E-5"/>
  </r>
  <r>
    <x v="0"/>
    <x v="1"/>
    <s v="Mastschweine"/>
    <x v="1"/>
    <s v="B"/>
    <s v="Fluorchinolone"/>
    <s v="Enrofloxacin"/>
    <n v="9.967689224480579E-2"/>
    <n v="9.2856068511765796E-4"/>
  </r>
  <r>
    <x v="0"/>
    <x v="1"/>
    <s v="Mastschweine"/>
    <x v="1"/>
    <s v="B"/>
    <s v="Fluorchinolone"/>
    <s v="Marbofloxacin"/>
    <n v="4.8493179999999997E-2"/>
    <n v="4.5174823803438129E-4"/>
  </r>
  <r>
    <x v="0"/>
    <x v="1"/>
    <s v="Mastschweine"/>
    <x v="1"/>
    <s v="B"/>
    <s v="Polypeptid-AB"/>
    <s v="Colistin"/>
    <n v="0.63603790500000001"/>
    <n v="5.9251425232750097E-3"/>
  </r>
  <r>
    <x v="0"/>
    <x v="1"/>
    <s v="Mastschweine"/>
    <x v="1"/>
    <s v="C"/>
    <s v="Aminoglykoside"/>
    <s v="Apramycin"/>
    <n v="6.6431887499999995E-2"/>
    <n v="6.1885997427727445E-4"/>
  </r>
  <r>
    <x v="0"/>
    <x v="1"/>
    <s v="Mastschweine"/>
    <x v="1"/>
    <s v="C"/>
    <s v="Aminoglykoside"/>
    <s v="Dihydrostreptomycin"/>
    <n v="9.9559392659999998E-4"/>
    <n v="9.2746609345743293E-6"/>
  </r>
  <r>
    <x v="0"/>
    <x v="1"/>
    <s v="Mastschweine"/>
    <x v="1"/>
    <s v="C"/>
    <s v="Aminoglykoside"/>
    <s v="Neomycin"/>
    <n v="0.87590599999999996"/>
    <n v="8.1596833242064716E-3"/>
  </r>
  <r>
    <x v="0"/>
    <x v="1"/>
    <s v="Mastschweine"/>
    <x v="1"/>
    <s v="C"/>
    <s v="Fenicole"/>
    <s v="Florfenicol"/>
    <n v="0.73185239285714276"/>
    <n v="6.8177221822627448E-3"/>
  </r>
  <r>
    <x v="0"/>
    <x v="1"/>
    <s v="Mastschweine"/>
    <x v="1"/>
    <s v="C"/>
    <s v="Fenicole"/>
    <s v="Thiamphenicol"/>
    <n v="1.1117850000000001E-4"/>
    <n v="1.0357062886431757E-6"/>
  </r>
  <r>
    <x v="0"/>
    <x v="1"/>
    <s v="Mastschweine"/>
    <x v="1"/>
    <s v="C"/>
    <s v="Lincosamide"/>
    <s v="Lincomycin"/>
    <n v="2.8368362935067135"/>
    <n v="2.6427134644163217E-2"/>
  </r>
  <r>
    <x v="0"/>
    <x v="1"/>
    <s v="Mastschweine"/>
    <x v="1"/>
    <s v="C"/>
    <s v="Makrolide"/>
    <s v="Gamithromycin"/>
    <n v="4.6860000000000001E-4"/>
    <n v="4.3653401229391656E-6"/>
  </r>
  <r>
    <x v="0"/>
    <x v="1"/>
    <s v="Mastschweine"/>
    <x v="1"/>
    <s v="C"/>
    <s v="Makrolide"/>
    <s v="Tildipirosin"/>
    <n v="4.7904999999999996E-3"/>
    <n v="4.4626892571361659E-5"/>
  </r>
  <r>
    <x v="0"/>
    <x v="1"/>
    <s v="Mastschweine"/>
    <x v="1"/>
    <s v="C"/>
    <s v="Makrolide"/>
    <s v="Tilmicosin"/>
    <n v="0.11111312638000001"/>
    <n v="1.0350972871784557E-3"/>
  </r>
  <r>
    <x v="0"/>
    <x v="1"/>
    <s v="Mastschweine"/>
    <x v="1"/>
    <s v="C"/>
    <s v="Makrolide"/>
    <s v="Tulathromycin"/>
    <n v="6.2475800370370371E-2"/>
    <n v="5.8200622720767264E-4"/>
  </r>
  <r>
    <x v="0"/>
    <x v="1"/>
    <s v="Mastschweine"/>
    <x v="1"/>
    <s v="C"/>
    <s v="Makrolide"/>
    <s v="Tylosin"/>
    <n v="15.905314799114846"/>
    <n v="0.14816924639469511"/>
  </r>
  <r>
    <x v="0"/>
    <x v="1"/>
    <s v="Mastschweine"/>
    <x v="1"/>
    <s v="C"/>
    <s v="Pleuromutiline"/>
    <s v="Tiamulin"/>
    <n v="4.0956803678011653"/>
    <n v="3.8154156722784181E-2"/>
  </r>
  <r>
    <x v="0"/>
    <x v="1"/>
    <s v="Mastschweine"/>
    <x v="1"/>
    <s v="D"/>
    <s v="Aminoglykoside"/>
    <s v="Spectinomycin"/>
    <n v="0.31921599725043087"/>
    <n v="2.9737225793455917E-3"/>
  </r>
  <r>
    <x v="0"/>
    <x v="1"/>
    <s v="Mastschweine"/>
    <x v="1"/>
    <s v="D"/>
    <s v="Folsäureantag."/>
    <s v="Trimethoprim"/>
    <n v="0.21620960147222221"/>
    <n v="2.0141452161147643E-3"/>
  </r>
  <r>
    <x v="0"/>
    <x v="1"/>
    <s v="Mastschweine"/>
    <x v="1"/>
    <s v="D"/>
    <s v="Penicilline"/>
    <s v="Amoxicillin"/>
    <n v="50.195238194433784"/>
    <n v="0.46760411282682518"/>
  </r>
  <r>
    <x v="0"/>
    <x v="1"/>
    <s v="Mastschweine"/>
    <x v="1"/>
    <s v="D"/>
    <s v="Penicilline"/>
    <s v="Benzylpenicillin"/>
    <n v="1.0606401006326598"/>
    <n v="9.8806120087280933E-3"/>
  </r>
  <r>
    <x v="0"/>
    <x v="1"/>
    <s v="Mastschweine"/>
    <x v="1"/>
    <s v="D"/>
    <s v="Sulfonamide"/>
    <s v="Sulfadiazin"/>
    <n v="0.90793253939506857"/>
    <n v="8.4580331693199697E-3"/>
  </r>
  <r>
    <x v="0"/>
    <x v="1"/>
    <s v="Mastschweine"/>
    <x v="1"/>
    <s v="D"/>
    <s v="Sulfonamide"/>
    <s v="Sulfadimethoxin"/>
    <n v="7.92370503E-2"/>
    <n v="7.3814911416546919E-4"/>
  </r>
  <r>
    <x v="0"/>
    <x v="1"/>
    <s v="Mastschweine"/>
    <x v="1"/>
    <s v="D"/>
    <s v="Sulfonamide"/>
    <s v="Sulfadimidin"/>
    <n v="9.1980888827440002E-2"/>
    <n v="8.5686697512170438E-4"/>
  </r>
  <r>
    <x v="0"/>
    <x v="1"/>
    <s v="Mastschweine"/>
    <x v="1"/>
    <s v="D"/>
    <s v="Sulfonamide"/>
    <s v="Sulfadoxin"/>
    <n v="6.5462419999999993E-2"/>
    <n v="6.0982869946797971E-4"/>
  </r>
  <r>
    <x v="0"/>
    <x v="1"/>
    <s v="Mastschweine"/>
    <x v="1"/>
    <s v="D"/>
    <s v="Tetrazykline"/>
    <s v="Chlortetracyclin"/>
    <n v="2.4643563893605043"/>
    <n v="2.2957221134649812E-2"/>
  </r>
  <r>
    <x v="0"/>
    <x v="1"/>
    <s v="Mastschweine"/>
    <x v="1"/>
    <s v="D"/>
    <s v="Tetrazykline"/>
    <s v="Doxycyclin"/>
    <n v="25.759318794073735"/>
    <n v="0.23996625666101368"/>
  </r>
  <r>
    <x v="0"/>
    <x v="1"/>
    <s v="Mastschweine"/>
    <x v="1"/>
    <s v="D"/>
    <s v="Tetrazykline"/>
    <s v="Oxytetracyclin"/>
    <n v="0.25095540760769003"/>
    <n v="2.3378269524080282E-3"/>
  </r>
  <r>
    <x v="0"/>
    <x v="1"/>
    <s v="Mastschweine"/>
    <x v="1"/>
    <s v="D"/>
    <s v="Tetrazykline"/>
    <s v="Tetracyclin"/>
    <n v="0.45010388400000001"/>
    <n v="4.1930357326418182E-3"/>
  </r>
  <r>
    <x v="0"/>
    <x v="1"/>
    <s v="Schweine im Transit"/>
    <x v="0"/>
    <s v="C"/>
    <s v="Makrolide"/>
    <s v="Tulathromycin"/>
    <n v="5.9809999999999996E-4"/>
    <n v="1"/>
  </r>
  <r>
    <x v="0"/>
    <x v="1"/>
    <s v="Sonstige Schweine"/>
    <x v="0"/>
    <s v="B"/>
    <s v="Ceph. 3. Gen."/>
    <s v="Ceftiofur"/>
    <n v="7.7220000000000001E-4"/>
    <n v="2.3092894627165018E-4"/>
  </r>
  <r>
    <x v="0"/>
    <x v="1"/>
    <s v="Sonstige Schweine"/>
    <x v="0"/>
    <s v="B"/>
    <s v="Ceph. 4. Gen."/>
    <s v="Cefquinom"/>
    <n v="1.2825687420000003E-4"/>
    <n v="3.8355639486016063E-5"/>
  </r>
  <r>
    <x v="0"/>
    <x v="1"/>
    <s v="Sonstige Schweine"/>
    <x v="0"/>
    <s v="B"/>
    <s v="Fluorchinolone"/>
    <s v="Danofloxacin"/>
    <n v="1.2078097479000001E-4"/>
    <n v="3.6119947213050309E-5"/>
  </r>
  <r>
    <x v="0"/>
    <x v="1"/>
    <s v="Sonstige Schweine"/>
    <x v="0"/>
    <s v="B"/>
    <s v="Fluorchinolone"/>
    <s v="Enrofloxacin"/>
    <n v="3.6114650000000002E-4"/>
    <n v="1.0800204700167641E-4"/>
  </r>
  <r>
    <x v="0"/>
    <x v="1"/>
    <s v="Sonstige Schweine"/>
    <x v="0"/>
    <s v="B"/>
    <s v="Fluorchinolone"/>
    <s v="Marbofloxacin"/>
    <n v="1.2672E-3"/>
    <n v="3.7896032208681058E-4"/>
  </r>
  <r>
    <x v="0"/>
    <x v="1"/>
    <s v="Sonstige Schweine"/>
    <x v="0"/>
    <s v="B"/>
    <s v="Polypeptid-AB"/>
    <s v="Colistin"/>
    <n v="2.0840000000000001E-2"/>
    <n v="6.2322704484604899E-3"/>
  </r>
  <r>
    <x v="0"/>
    <x v="1"/>
    <s v="Sonstige Schweine"/>
    <x v="0"/>
    <s v="C"/>
    <s v="Aminoglykoside"/>
    <s v="Neomycin"/>
    <n v="1.4500000000000001E-2"/>
    <n v="4.3362726248885363E-3"/>
  </r>
  <r>
    <x v="0"/>
    <x v="1"/>
    <s v="Sonstige Schweine"/>
    <x v="0"/>
    <s v="C"/>
    <s v="Fenicole"/>
    <s v="Florfenicol"/>
    <n v="8.5413360000000001E-3"/>
    <n v="2.5543145846051692E-3"/>
  </r>
  <r>
    <x v="0"/>
    <x v="1"/>
    <s v="Sonstige Schweine"/>
    <x v="0"/>
    <s v="C"/>
    <s v="Lincosamide"/>
    <s v="Lincomycin"/>
    <n v="5.7677643088610002E-2"/>
    <n v="1.7248688606429727E-2"/>
  </r>
  <r>
    <x v="0"/>
    <x v="1"/>
    <s v="Sonstige Schweine"/>
    <x v="0"/>
    <s v="C"/>
    <s v="Makrolide"/>
    <s v="Tulathromycin"/>
    <n v="1.4326665000000001E-2"/>
    <n v="4.2844362238240504E-3"/>
  </r>
  <r>
    <x v="0"/>
    <x v="1"/>
    <s v="Sonstige Schweine"/>
    <x v="0"/>
    <s v="C"/>
    <s v="Makrolide"/>
    <s v="Tylosin"/>
    <n v="0.15179364000000001"/>
    <n v="4.5394386604426587E-2"/>
  </r>
  <r>
    <x v="0"/>
    <x v="1"/>
    <s v="Sonstige Schweine"/>
    <x v="0"/>
    <s v="C"/>
    <s v="Pleuromutiline"/>
    <s v="Tiamulin"/>
    <n v="8.8456821599999999E-2"/>
    <n v="2.6453303033705446E-2"/>
  </r>
  <r>
    <x v="0"/>
    <x v="1"/>
    <s v="Sonstige Schweine"/>
    <x v="0"/>
    <s v="D"/>
    <s v="Aminoglykoside"/>
    <s v="Spectinomycin"/>
    <n v="1.0347880788E-3"/>
    <n v="3.0945677370078909E-4"/>
  </r>
  <r>
    <x v="0"/>
    <x v="1"/>
    <s v="Sonstige Schweine"/>
    <x v="0"/>
    <s v="D"/>
    <s v="Folsäureantag."/>
    <s v="Trimethoprim"/>
    <n v="1.1040849667703703E-2"/>
    <n v="3.3018023565222938E-3"/>
  </r>
  <r>
    <x v="0"/>
    <x v="1"/>
    <s v="Sonstige Schweine"/>
    <x v="0"/>
    <s v="D"/>
    <s v="Penicilline"/>
    <s v="Amoxicillin"/>
    <n v="1.6253011489660174"/>
    <n v="0.48605164685939489"/>
  </r>
  <r>
    <x v="0"/>
    <x v="1"/>
    <s v="Sonstige Schweine"/>
    <x v="0"/>
    <s v="D"/>
    <s v="Penicilline"/>
    <s v="Benzylpenicillin"/>
    <n v="2.1188849999999995E-2"/>
    <n v="6.3365951867496171E-3"/>
  </r>
  <r>
    <x v="0"/>
    <x v="1"/>
    <s v="Sonstige Schweine"/>
    <x v="0"/>
    <s v="D"/>
    <s v="Sulfonamide"/>
    <s v="Sulfadiazin"/>
    <n v="4.7504999999999999E-2"/>
    <n v="1.4206526278988271E-2"/>
  </r>
  <r>
    <x v="0"/>
    <x v="1"/>
    <s v="Sonstige Schweine"/>
    <x v="0"/>
    <s v="D"/>
    <s v="Sulfonamide"/>
    <s v="Sulfadimethoxin"/>
    <n v="4.0161740359999998E-3"/>
    <n v="1.2010500364893039E-3"/>
  </r>
  <r>
    <x v="0"/>
    <x v="1"/>
    <s v="Sonstige Schweine"/>
    <x v="0"/>
    <s v="D"/>
    <s v="Sulfonamide"/>
    <s v="Sulfadimidin"/>
    <n v="3.5944618236800003E-3"/>
    <n v="1.0749356142917593E-3"/>
  </r>
  <r>
    <x v="0"/>
    <x v="1"/>
    <s v="Sonstige Schweine"/>
    <x v="0"/>
    <s v="D"/>
    <s v="Sulfonamide"/>
    <s v="Sulfadoxin"/>
    <n v="8.3800000000000004E-5"/>
    <n v="2.506066523901099E-5"/>
  </r>
  <r>
    <x v="0"/>
    <x v="1"/>
    <s v="Sonstige Schweine"/>
    <x v="0"/>
    <s v="D"/>
    <s v="Tetrazykline"/>
    <s v="Chlortetracyclin"/>
    <n v="0.35513237693752592"/>
    <n v="0.10620350374660625"/>
  </r>
  <r>
    <x v="0"/>
    <x v="1"/>
    <s v="Sonstige Schweine"/>
    <x v="0"/>
    <s v="D"/>
    <s v="Tetrazykline"/>
    <s v="Doxycyclin"/>
    <n v="0.80814177025"/>
    <n v="0.2416774507147611"/>
  </r>
  <r>
    <x v="0"/>
    <x v="1"/>
    <s v="Sonstige Schweine"/>
    <x v="0"/>
    <s v="D"/>
    <s v="Tetrazykline"/>
    <s v="Oxytetracyclin"/>
    <n v="1.471658520616E-2"/>
    <n v="4.4010431421593948E-3"/>
  </r>
  <r>
    <x v="0"/>
    <x v="1"/>
    <s v="Sonstige Schweine"/>
    <x v="0"/>
    <s v="D"/>
    <s v="Tetrazykline"/>
    <s v="Tetracyclin"/>
    <n v="9.3344200000000002E-2"/>
    <n v="2.7914889596697967E-2"/>
  </r>
  <r>
    <x v="0"/>
    <x v="2"/>
    <s v="Masthühner"/>
    <x v="0"/>
    <s v="B"/>
    <s v="Fluorchinolone"/>
    <s v="Enrofloxacin"/>
    <n v="1.8636515261117724E-2"/>
    <n v="1.9082259335852073E-2"/>
  </r>
  <r>
    <x v="0"/>
    <x v="2"/>
    <s v="Masthühner"/>
    <x v="0"/>
    <s v="B"/>
    <s v="Polypeptid-AB"/>
    <s v="Colistin"/>
    <n v="0.12877338759999998"/>
    <n v="0.13185336117348911"/>
  </r>
  <r>
    <x v="0"/>
    <x v="2"/>
    <s v="Masthühner"/>
    <x v="0"/>
    <s v="C"/>
    <s v="Aminoglykoside"/>
    <s v="Apramycin"/>
    <n v="1.1131051249999999E-2"/>
    <n v="1.1397281286610089E-2"/>
  </r>
  <r>
    <x v="0"/>
    <x v="2"/>
    <s v="Masthühner"/>
    <x v="0"/>
    <s v="C"/>
    <s v="Aminoglykoside"/>
    <s v="Neomycin"/>
    <n v="4.9000000000000002E-2"/>
    <n v="5.0171971227236455E-2"/>
  </r>
  <r>
    <x v="0"/>
    <x v="2"/>
    <s v="Masthühner"/>
    <x v="0"/>
    <s v="C"/>
    <s v="Lincosamide"/>
    <s v="Lincomycin"/>
    <n v="8.4043253385668037E-2"/>
    <n v="8.6053381443042434E-2"/>
  </r>
  <r>
    <x v="0"/>
    <x v="2"/>
    <s v="Masthühner"/>
    <x v="0"/>
    <s v="C"/>
    <s v="Makrolide"/>
    <s v="Tylosin"/>
    <n v="0.16313499999999997"/>
    <n v="0.16703682706439221"/>
  </r>
  <r>
    <x v="0"/>
    <x v="2"/>
    <s v="Masthühner"/>
    <x v="0"/>
    <s v="D"/>
    <s v="Aminoglykoside"/>
    <s v="Spectinomycin"/>
    <n v="0.12097605018371754"/>
    <n v="0.12386952875514673"/>
  </r>
  <r>
    <x v="0"/>
    <x v="2"/>
    <s v="Masthühner"/>
    <x v="0"/>
    <s v="D"/>
    <s v="Folsäureantag."/>
    <s v="Trimethoprim"/>
    <n v="2.4766078114478115E-2"/>
    <n v="2.535842772594054E-2"/>
  </r>
  <r>
    <x v="0"/>
    <x v="2"/>
    <s v="Masthühner"/>
    <x v="0"/>
    <s v="D"/>
    <s v="Penicilline"/>
    <s v="Amoxicillin"/>
    <n v="0.20154776399999999"/>
    <n v="0.20636833910860905"/>
  </r>
  <r>
    <x v="0"/>
    <x v="2"/>
    <s v="Masthühner"/>
    <x v="0"/>
    <s v="D"/>
    <s v="Penicilline"/>
    <s v="Benzylpenicillin"/>
    <n v="1.1867873500000001E-2"/>
    <n v="1.2151726689193511E-2"/>
  </r>
  <r>
    <x v="0"/>
    <x v="2"/>
    <s v="Masthühner"/>
    <x v="0"/>
    <s v="D"/>
    <s v="Penicilline"/>
    <s v="Phenoxymethylpenicillin"/>
    <n v="8.5013500000000013E-3"/>
    <n v="8.7046834202585046E-3"/>
  </r>
  <r>
    <x v="0"/>
    <x v="2"/>
    <s v="Masthühner"/>
    <x v="0"/>
    <s v="D"/>
    <s v="Sulfonamide"/>
    <s v="Sulfamethoxazol"/>
    <n v="0.12383039057239058"/>
    <n v="0.12679213862970271"/>
  </r>
  <r>
    <x v="0"/>
    <x v="2"/>
    <s v="Masthühner"/>
    <x v="0"/>
    <s v="D"/>
    <s v="Tetrazykline"/>
    <s v="Chlortetracyclin"/>
    <n v="3.8477242799999999E-4"/>
    <n v="3.9397533033979412E-4"/>
  </r>
  <r>
    <x v="0"/>
    <x v="2"/>
    <s v="Masthühner"/>
    <x v="0"/>
    <s v="D"/>
    <s v="Tetrazykline"/>
    <s v="Doxycyclin"/>
    <n v="3.0047430962425084E-2"/>
    <n v="3.0766098810187045E-2"/>
  </r>
  <r>
    <x v="0"/>
    <x v="2"/>
    <s v="Masthühner"/>
    <x v="1"/>
    <s v="B"/>
    <s v="Fluorchinolone"/>
    <s v="Enrofloxacin"/>
    <n v="0.50881100000000001"/>
    <n v="8.9408163526228431E-3"/>
  </r>
  <r>
    <x v="0"/>
    <x v="2"/>
    <s v="Masthühner"/>
    <x v="1"/>
    <s v="B"/>
    <s v="Polypeptid-AB"/>
    <s v="Colistin"/>
    <n v="13.780756258682352"/>
    <n v="0.24215516352660763"/>
  </r>
  <r>
    <x v="0"/>
    <x v="2"/>
    <s v="Masthühner"/>
    <x v="1"/>
    <s v="C"/>
    <s v="Aminoglykoside"/>
    <s v="Apramycin"/>
    <n v="1.96491431125"/>
    <n v="3.4527433576567033E-2"/>
  </r>
  <r>
    <x v="0"/>
    <x v="2"/>
    <s v="Masthühner"/>
    <x v="1"/>
    <s v="C"/>
    <s v="Aminoglykoside"/>
    <s v="Neomycin"/>
    <n v="0.65718010256410253"/>
    <n v="1.1547955149600705E-2"/>
  </r>
  <r>
    <x v="0"/>
    <x v="2"/>
    <s v="Masthühner"/>
    <x v="1"/>
    <s v="C"/>
    <s v="Lincosamide"/>
    <s v="Lincomycin"/>
    <n v="5.7623144700440694"/>
    <n v="0.10125527050854884"/>
  </r>
  <r>
    <x v="0"/>
    <x v="2"/>
    <s v="Masthühner"/>
    <x v="1"/>
    <s v="C"/>
    <s v="Makrolide"/>
    <s v="Tylosin"/>
    <n v="6.6131199999999994"/>
    <n v="0.11620560765757258"/>
  </r>
  <r>
    <x v="0"/>
    <x v="2"/>
    <s v="Masthühner"/>
    <x v="1"/>
    <s v="D"/>
    <s v="Aminoglykoside"/>
    <s v="Spectinomycin"/>
    <n v="10.488117008574589"/>
    <n v="0.18429697482657698"/>
  </r>
  <r>
    <x v="0"/>
    <x v="2"/>
    <s v="Masthühner"/>
    <x v="1"/>
    <s v="D"/>
    <s v="Folsäureantag."/>
    <s v="Trimethoprim"/>
    <n v="1.1402586198026778"/>
    <n v="2.0036600848155669E-2"/>
  </r>
  <r>
    <x v="0"/>
    <x v="2"/>
    <s v="Masthühner"/>
    <x v="1"/>
    <s v="D"/>
    <s v="Penicilline"/>
    <s v="Amoxicillin"/>
    <n v="9.0236050080000005"/>
    <n v="0.15856260028799649"/>
  </r>
  <r>
    <x v="0"/>
    <x v="2"/>
    <s v="Masthühner"/>
    <x v="1"/>
    <s v="D"/>
    <s v="Penicilline"/>
    <s v="Ampicillin"/>
    <n v="0.106518"/>
    <n v="1.8717320896141788E-3"/>
  </r>
  <r>
    <x v="0"/>
    <x v="2"/>
    <s v="Masthühner"/>
    <x v="1"/>
    <s v="D"/>
    <s v="Penicilline"/>
    <s v="Benzylpenicillin"/>
    <n v="0.26322160699604746"/>
    <n v="4.6253246258314467E-3"/>
  </r>
  <r>
    <x v="0"/>
    <x v="2"/>
    <s v="Masthühner"/>
    <x v="1"/>
    <s v="D"/>
    <s v="Penicilline"/>
    <s v="Phenoxymethylpenicillin"/>
    <n v="5.6981144000000004E-2"/>
    <n v="1.0012714820755782E-3"/>
  </r>
  <r>
    <x v="0"/>
    <x v="2"/>
    <s v="Masthühner"/>
    <x v="1"/>
    <s v="D"/>
    <s v="Sulfonamide"/>
    <s v="Sulfamethoxazol"/>
    <n v="5.7012930990133892"/>
    <n v="0.10018300424077835"/>
  </r>
  <r>
    <x v="0"/>
    <x v="2"/>
    <s v="Masthühner"/>
    <x v="1"/>
    <s v="D"/>
    <s v="Tetrazykline"/>
    <s v="Doxycyclin"/>
    <n v="0.84169487036750001"/>
    <n v="1.4790244827451662E-2"/>
  </r>
  <r>
    <x v="0"/>
    <x v="2"/>
    <s v="Junghennen"/>
    <x v="0"/>
    <s v="B"/>
    <s v="Fluorchinolone"/>
    <s v="Enrofloxacin"/>
    <n v="2.7434734126984129E-3"/>
    <n v="3.3115041142799881E-2"/>
  </r>
  <r>
    <x v="0"/>
    <x v="2"/>
    <s v="Junghennen"/>
    <x v="0"/>
    <s v="C"/>
    <s v="Aminoglykoside"/>
    <s v="Neomycin"/>
    <n v="1.8E-3"/>
    <n v="2.1726864120914419E-2"/>
  </r>
  <r>
    <x v="0"/>
    <x v="2"/>
    <s v="Junghennen"/>
    <x v="0"/>
    <s v="C"/>
    <s v="Makrolide"/>
    <s v="Tylosin"/>
    <n v="7.0418226110166279E-2"/>
    <n v="0.8499817946285616"/>
  </r>
  <r>
    <x v="0"/>
    <x v="2"/>
    <s v="Junghennen"/>
    <x v="0"/>
    <s v="D"/>
    <s v="Folsäureantag."/>
    <s v="Trimethoprim"/>
    <n v="1.4999999999999999E-4"/>
    <n v="1.8105720100762017E-3"/>
  </r>
  <r>
    <x v="0"/>
    <x v="2"/>
    <s v="Junghennen"/>
    <x v="0"/>
    <s v="D"/>
    <s v="Penicilline"/>
    <s v="Amoxicillin"/>
    <n v="1.7503840330239998E-3"/>
    <n v="2.1127975580517013E-2"/>
  </r>
  <r>
    <x v="0"/>
    <x v="2"/>
    <s v="Junghennen"/>
    <x v="0"/>
    <s v="D"/>
    <s v="Penicilline"/>
    <s v="Benzylpenicillin"/>
    <n v="2.5719104999999999E-3"/>
    <n v="3.1044194424807259E-2"/>
  </r>
  <r>
    <x v="0"/>
    <x v="2"/>
    <s v="Junghennen"/>
    <x v="0"/>
    <s v="D"/>
    <s v="Penicilline"/>
    <s v="Phenoxymethylpenicillin"/>
    <n v="2.6627522570000007E-3"/>
    <n v="3.2140698041942896E-2"/>
  </r>
  <r>
    <x v="0"/>
    <x v="2"/>
    <s v="Junghennen"/>
    <x v="0"/>
    <s v="D"/>
    <s v="Sulfonamide"/>
    <s v="Sulfamethoxazol"/>
    <n v="7.5000000000000002E-4"/>
    <n v="9.0528600503810095E-3"/>
  </r>
  <r>
    <x v="0"/>
    <x v="2"/>
    <s v="Junghennen"/>
    <x v="1"/>
    <s v="B"/>
    <s v="Fluorchinolone"/>
    <s v="Enrofloxacin"/>
    <n v="1.2999999999999999E-2"/>
    <n v="1.3807320768372442E-2"/>
  </r>
  <r>
    <x v="0"/>
    <x v="2"/>
    <s v="Junghennen"/>
    <x v="1"/>
    <s v="C"/>
    <s v="Aminoglykoside"/>
    <s v="Neomycin"/>
    <n v="5.2081081081081081E-2"/>
    <n v="5.5315399419238451E-2"/>
  </r>
  <r>
    <x v="0"/>
    <x v="2"/>
    <s v="Junghennen"/>
    <x v="1"/>
    <s v="C"/>
    <s v="Makrolide"/>
    <s v="Tylosin"/>
    <n v="0.57089999999999985"/>
    <n v="0.60635380205106348"/>
  </r>
  <r>
    <x v="0"/>
    <x v="2"/>
    <s v="Junghennen"/>
    <x v="1"/>
    <s v="D"/>
    <s v="Folsäureantag."/>
    <s v="Trimethoprim"/>
    <n v="3.64E-3"/>
    <n v="3.866049815144284E-3"/>
  </r>
  <r>
    <x v="0"/>
    <x v="2"/>
    <s v="Junghennen"/>
    <x v="1"/>
    <s v="D"/>
    <s v="Penicilline"/>
    <s v="Amoxicillin"/>
    <n v="0.193402044"/>
    <n v="0.20541261990514467"/>
  </r>
  <r>
    <x v="0"/>
    <x v="2"/>
    <s v="Junghennen"/>
    <x v="1"/>
    <s v="D"/>
    <s v="Penicilline"/>
    <s v="Benzylpenicillin"/>
    <n v="5.7632339999999997E-2"/>
    <n v="6.1211400385530905E-2"/>
  </r>
  <r>
    <x v="0"/>
    <x v="2"/>
    <s v="Junghennen"/>
    <x v="1"/>
    <s v="D"/>
    <s v="Penicilline"/>
    <s v="Phenoxymethylpenicillin"/>
    <n v="3.2674048000000004E-2"/>
    <n v="3.4703158579784468E-2"/>
  </r>
  <r>
    <x v="0"/>
    <x v="2"/>
    <s v="Junghennen"/>
    <x v="1"/>
    <s v="D"/>
    <s v="Sulfonamide"/>
    <s v="Sulfamethoxazol"/>
    <n v="1.8200000000000001E-2"/>
    <n v="1.9330249075721419E-2"/>
  </r>
  <r>
    <x v="0"/>
    <x v="2"/>
    <s v="Legehennen"/>
    <x v="0"/>
    <s v="B"/>
    <s v="Ceph. 3. Gen."/>
    <s v="Ceftiofur"/>
    <n v="9.0729999999999994E-6"/>
    <n v="6.6036284102616952E-6"/>
  </r>
  <r>
    <x v="0"/>
    <x v="2"/>
    <s v="Legehennen"/>
    <x v="0"/>
    <s v="B"/>
    <s v="Fluorchinolone"/>
    <s v="Enrofloxacin"/>
    <n v="6.3072500000000003E-5"/>
    <n v="4.5906244120602982E-5"/>
  </r>
  <r>
    <x v="0"/>
    <x v="2"/>
    <s v="Legehennen"/>
    <x v="0"/>
    <s v="B"/>
    <s v="Polypeptid-AB"/>
    <s v="Colistin"/>
    <n v="0.3601686138837793"/>
    <n v="0.26214258692025794"/>
  </r>
  <r>
    <x v="0"/>
    <x v="2"/>
    <s v="Legehennen"/>
    <x v="0"/>
    <s v="C"/>
    <s v="Aminoglykoside"/>
    <s v="Neomycin"/>
    <n v="0.23291788920472642"/>
    <n v="0.16952531581731703"/>
  </r>
  <r>
    <x v="0"/>
    <x v="2"/>
    <s v="Legehennen"/>
    <x v="0"/>
    <s v="C"/>
    <s v="Makrolide"/>
    <s v="Tylosin"/>
    <n v="0.74769453399999986"/>
    <n v="0.54419672290529908"/>
  </r>
  <r>
    <x v="0"/>
    <x v="2"/>
    <s v="Legehennen"/>
    <x v="0"/>
    <s v="C"/>
    <s v="Pleuromutiline"/>
    <s v="Tiamulin"/>
    <n v="9.8123492118529394E-3"/>
    <n v="7.1417511326794924E-3"/>
  </r>
  <r>
    <x v="0"/>
    <x v="2"/>
    <s v="Legehennen"/>
    <x v="0"/>
    <s v="D"/>
    <s v="Penicilline"/>
    <s v="Amoxicillin"/>
    <n v="4.2963924959999999E-5"/>
    <n v="3.1270560507242105E-5"/>
  </r>
  <r>
    <x v="0"/>
    <x v="2"/>
    <s v="Legehennen"/>
    <x v="0"/>
    <s v="D"/>
    <s v="Penicilline"/>
    <s v="Phenoxymethylpenicillin"/>
    <n v="2.0793227592500005E-2"/>
    <n v="1.5133996304515644E-2"/>
  </r>
  <r>
    <x v="0"/>
    <x v="2"/>
    <s v="Legehennen"/>
    <x v="0"/>
    <s v="D"/>
    <s v="Tetrazykline"/>
    <s v="Chlortetracyclin"/>
    <n v="2.11411584E-4"/>
    <n v="1.5387231812639997E-4"/>
  </r>
  <r>
    <x v="0"/>
    <x v="2"/>
    <s v="Legehennen"/>
    <x v="0"/>
    <s v="D"/>
    <s v="Tetrazykline"/>
    <s v="Oxytetracyclin"/>
    <n v="2.2284978376960001E-3"/>
    <n v="1.6219741687662364E-3"/>
  </r>
  <r>
    <x v="0"/>
    <x v="2"/>
    <s v="Legehennen"/>
    <x v="1"/>
    <s v="B"/>
    <s v="Polypeptid-AB"/>
    <s v="Colistin"/>
    <n v="1.6873816811942588"/>
    <n v="0.29844754654286193"/>
  </r>
  <r>
    <x v="0"/>
    <x v="2"/>
    <s v="Legehennen"/>
    <x v="1"/>
    <s v="C"/>
    <s v="Aminoglykoside"/>
    <s v="Neomycin"/>
    <n v="1.6736699530386956"/>
    <n v="0.29602235035133151"/>
  </r>
  <r>
    <x v="0"/>
    <x v="2"/>
    <s v="Legehennen"/>
    <x v="1"/>
    <s v="C"/>
    <s v="Makrolide"/>
    <s v="Tylosin"/>
    <n v="1.9289859999999999"/>
    <n v="0.34118015232218923"/>
  </r>
  <r>
    <x v="0"/>
    <x v="2"/>
    <s v="Legehennen"/>
    <x v="1"/>
    <s v="C"/>
    <s v="Pleuromutiline"/>
    <s v="Tiamulin"/>
    <n v="5.4059620500000002E-2"/>
    <n v="9.561536245815027E-3"/>
  </r>
  <r>
    <x v="0"/>
    <x v="2"/>
    <s v="Legehennen"/>
    <x v="1"/>
    <s v="D"/>
    <s v="Penicilline"/>
    <s v="Phenoxymethylpenicillin"/>
    <n v="0.30976621555000006"/>
    <n v="5.4788414537802317E-2"/>
  </r>
  <r>
    <x v="0"/>
    <x v="2"/>
    <s v="Sonstige Hühner"/>
    <x v="0"/>
    <s v="B"/>
    <s v="Fluorchinolone"/>
    <s v="Enrofloxacin"/>
    <n v="0.44671072920454546"/>
    <n v="0.11997215877573533"/>
  </r>
  <r>
    <x v="0"/>
    <x v="2"/>
    <s v="Sonstige Hühner"/>
    <x v="0"/>
    <s v="B"/>
    <s v="Polypeptid-AB"/>
    <s v="Colistin"/>
    <n v="0.34490417000000001"/>
    <n v="9.2630185801304388E-2"/>
  </r>
  <r>
    <x v="0"/>
    <x v="2"/>
    <s v="Sonstige Hühner"/>
    <x v="0"/>
    <s v="C"/>
    <s v="Aminoglykoside"/>
    <s v="Gentamicin"/>
    <n v="6.7749999999999997E-7"/>
    <n v="1.8195474667755891E-7"/>
  </r>
  <r>
    <x v="0"/>
    <x v="2"/>
    <s v="Sonstige Hühner"/>
    <x v="0"/>
    <s v="C"/>
    <s v="Aminoglykoside"/>
    <s v="Neomycin"/>
    <n v="0.43008302265536724"/>
    <n v="0.11550649068276928"/>
  </r>
  <r>
    <x v="0"/>
    <x v="2"/>
    <s v="Sonstige Hühner"/>
    <x v="0"/>
    <s v="C"/>
    <s v="Fenicole"/>
    <s v="Florfenicol"/>
    <n v="3.1350000000000001E-6"/>
    <n v="8.4196034071460842E-7"/>
  </r>
  <r>
    <x v="0"/>
    <x v="2"/>
    <s v="Sonstige Hühner"/>
    <x v="0"/>
    <s v="C"/>
    <s v="Lincosamide"/>
    <s v="Lincomycin"/>
    <n v="1.0098179373638114E-2"/>
    <n v="2.712046745143725E-3"/>
  </r>
  <r>
    <x v="0"/>
    <x v="2"/>
    <s v="Sonstige Hühner"/>
    <x v="0"/>
    <s v="C"/>
    <s v="Makrolide"/>
    <s v="Tylosin"/>
    <n v="0.34443391999999995"/>
    <n v="9.2503891750197173E-2"/>
  </r>
  <r>
    <x v="0"/>
    <x v="2"/>
    <s v="Sonstige Hühner"/>
    <x v="0"/>
    <s v="C"/>
    <s v="Pleuromutiline"/>
    <s v="Tiamulin"/>
    <n v="1.727470659E-3"/>
    <n v="4.639431529907908E-4"/>
  </r>
  <r>
    <x v="0"/>
    <x v="2"/>
    <s v="Sonstige Hühner"/>
    <x v="0"/>
    <s v="D"/>
    <s v="Aminoglykoside"/>
    <s v="Spectinomycin"/>
    <n v="2.0259260999358975E-2"/>
    <n v="5.4409870155172129E-3"/>
  </r>
  <r>
    <x v="0"/>
    <x v="2"/>
    <s v="Sonstige Hühner"/>
    <x v="0"/>
    <s v="D"/>
    <s v="Folsäureantag."/>
    <s v="Trimethoprim"/>
    <n v="4.2834999999999998E-4"/>
    <n v="1.1504105644181898E-4"/>
  </r>
  <r>
    <x v="0"/>
    <x v="2"/>
    <s v="Sonstige Hühner"/>
    <x v="0"/>
    <s v="D"/>
    <s v="Penicilline"/>
    <s v="Amoxicillin"/>
    <n v="0.47552985465863884"/>
    <n v="0.12771205054174029"/>
  </r>
  <r>
    <x v="0"/>
    <x v="2"/>
    <s v="Sonstige Hühner"/>
    <x v="0"/>
    <s v="D"/>
    <s v="Penicilline"/>
    <s v="Ampicillin"/>
    <n v="8.9264963470938097E-2"/>
    <n v="2.3973703048761761E-2"/>
  </r>
  <r>
    <x v="0"/>
    <x v="2"/>
    <s v="Sonstige Hühner"/>
    <x v="0"/>
    <s v="D"/>
    <s v="Penicilline"/>
    <s v="Benzylpenicillin"/>
    <n v="4.1082791649999999E-2"/>
    <n v="1.1033518741671857E-2"/>
  </r>
  <r>
    <x v="0"/>
    <x v="2"/>
    <s v="Sonstige Hühner"/>
    <x v="0"/>
    <s v="D"/>
    <s v="Penicilline"/>
    <s v="Phenoxymethylpenicillin"/>
    <n v="0.27121545379062972"/>
    <n v="7.2839762641347922E-2"/>
  </r>
  <r>
    <x v="0"/>
    <x v="2"/>
    <s v="Sonstige Hühner"/>
    <x v="0"/>
    <s v="D"/>
    <s v="Sulfonamide"/>
    <s v="Sulfadimethoxin"/>
    <n v="2.5740000000000001E-5"/>
    <n v="6.9129375342883642E-6"/>
  </r>
  <r>
    <x v="0"/>
    <x v="2"/>
    <s v="Sonstige Hühner"/>
    <x v="0"/>
    <s v="D"/>
    <s v="Sulfonamide"/>
    <s v="Sulfamethoxazol"/>
    <n v="2.14175E-3"/>
    <n v="5.7520528220909493E-4"/>
  </r>
  <r>
    <x v="0"/>
    <x v="2"/>
    <s v="Sonstige Hühner"/>
    <x v="0"/>
    <s v="D"/>
    <s v="Tetrazykline"/>
    <s v="Chlortetracyclin"/>
    <n v="5.1998961200000005E-4"/>
    <n v="1.3965251383973751E-4"/>
  </r>
  <r>
    <x v="0"/>
    <x v="2"/>
    <s v="Sonstige Hühner"/>
    <x v="0"/>
    <s v="D"/>
    <s v="Tetrazykline"/>
    <s v="Doxycyclin"/>
    <n v="1.2400993997276195"/>
    <n v="0.33305088137628325"/>
  </r>
  <r>
    <x v="0"/>
    <x v="2"/>
    <s v="Sonstige Hühner"/>
    <x v="0"/>
    <s v="D"/>
    <s v="Tetrazykline"/>
    <s v="Oxytetracyclin"/>
    <n v="4.9244308866709333E-3"/>
    <n v="1.3225440214248805E-3"/>
  </r>
  <r>
    <x v="0"/>
    <x v="3"/>
    <s v="Mastputen"/>
    <x v="0"/>
    <s v="B"/>
    <s v="Fluorchinolone"/>
    <s v="Enrofloxacin"/>
    <n v="1.7756000000000001E-2"/>
    <n v="2.1731841159616013E-2"/>
  </r>
  <r>
    <x v="0"/>
    <x v="3"/>
    <s v="Mastputen"/>
    <x v="0"/>
    <s v="B"/>
    <s v="Polypeptid-AB"/>
    <s v="Colistin"/>
    <n v="4.5531559999999999E-2"/>
    <n v="5.5726775719166816E-2"/>
  </r>
  <r>
    <x v="0"/>
    <x v="3"/>
    <s v="Mastputen"/>
    <x v="0"/>
    <s v="C"/>
    <s v="Aminoglykoside"/>
    <s v="Paromomycin"/>
    <n v="7.4999999999999993E-5"/>
    <n v="9.1793652115972109E-5"/>
  </r>
  <r>
    <x v="0"/>
    <x v="3"/>
    <s v="Mastputen"/>
    <x v="0"/>
    <s v="C"/>
    <s v="Fenicole"/>
    <s v="Florfenicol"/>
    <n v="7.3940000000000004E-3"/>
    <n v="9.049630183273304E-3"/>
  </r>
  <r>
    <x v="0"/>
    <x v="3"/>
    <s v="Mastputen"/>
    <x v="0"/>
    <s v="C"/>
    <s v="Lincosamide"/>
    <s v="Lincomycin"/>
    <n v="4.322751142E-3"/>
    <n v="5.2906815268355884E-3"/>
  </r>
  <r>
    <x v="0"/>
    <x v="3"/>
    <s v="Mastputen"/>
    <x v="0"/>
    <s v="C"/>
    <s v="Makrolide"/>
    <s v="Tylosin"/>
    <n v="0.29323730999999997"/>
    <n v="0.35889764828751292"/>
  </r>
  <r>
    <x v="0"/>
    <x v="3"/>
    <s v="Mastputen"/>
    <x v="0"/>
    <s v="C"/>
    <s v="Pleuromutiline"/>
    <s v="Tiamulin"/>
    <n v="4.250925E-3"/>
    <n v="5.2027724082811836E-3"/>
  </r>
  <r>
    <x v="0"/>
    <x v="3"/>
    <s v="Mastputen"/>
    <x v="0"/>
    <s v="D"/>
    <s v="Aminoglykoside"/>
    <s v="Spectinomycin"/>
    <n v="8.6597697259999992E-3"/>
    <n v="1.0598825195104947E-2"/>
  </r>
  <r>
    <x v="0"/>
    <x v="3"/>
    <s v="Mastputen"/>
    <x v="0"/>
    <s v="D"/>
    <s v="Folsäureantag."/>
    <s v="Trimethoprim"/>
    <n v="1.6000000000000001E-4"/>
    <n v="1.958264578474072E-4"/>
  </r>
  <r>
    <x v="0"/>
    <x v="3"/>
    <s v="Mastputen"/>
    <x v="0"/>
    <s v="D"/>
    <s v="Penicilline"/>
    <s v="Amoxicillin"/>
    <n v="0.1803140064"/>
    <n v="0.22068908233491694"/>
  </r>
  <r>
    <x v="0"/>
    <x v="3"/>
    <s v="Mastputen"/>
    <x v="0"/>
    <s v="D"/>
    <s v="Penicilline"/>
    <s v="Benzylpenicillin"/>
    <n v="6.0168342499999999E-2"/>
    <n v="7.3640958664528799E-2"/>
  </r>
  <r>
    <x v="0"/>
    <x v="3"/>
    <s v="Mastputen"/>
    <x v="0"/>
    <s v="D"/>
    <s v="Sulfonamide"/>
    <s v="Sulfaclozin"/>
    <n v="9.7487884800000008E-2"/>
    <n v="0.11931691977137555"/>
  </r>
  <r>
    <x v="0"/>
    <x v="3"/>
    <s v="Mastputen"/>
    <x v="0"/>
    <s v="D"/>
    <s v="Sulfonamide"/>
    <s v="Sulfadiazin"/>
    <n v="8.0015871999999997E-4"/>
    <n v="9.793265490832205E-4"/>
  </r>
  <r>
    <x v="0"/>
    <x v="3"/>
    <s v="Mastputen"/>
    <x v="0"/>
    <s v="D"/>
    <s v="Tetrazykline"/>
    <s v="Doxycyclin"/>
    <n v="9.6886749999999994E-2"/>
    <n v="0.11858118165529548"/>
  </r>
  <r>
    <x v="0"/>
    <x v="3"/>
    <s v="Mastputen"/>
    <x v="0"/>
    <s v="D"/>
    <s v="Tetrazykline"/>
    <s v="Oxytetracyclin"/>
    <n v="5.5040040000000003E-6"/>
    <n v="6.7364350456122536E-6"/>
  </r>
  <r>
    <x v="0"/>
    <x v="3"/>
    <s v="Mastputen"/>
    <x v="1"/>
    <s v="B"/>
    <s v="Fluorchinolone"/>
    <s v="Enrofloxacin"/>
    <n v="2.1494789999999999"/>
    <n v="2.8183462187578331E-2"/>
  </r>
  <r>
    <x v="0"/>
    <x v="3"/>
    <s v="Mastputen"/>
    <x v="1"/>
    <s v="B"/>
    <s v="Polypeptid-AB"/>
    <s v="Colistin"/>
    <n v="3.2413059452038837"/>
    <n v="4.249923983673555E-2"/>
  </r>
  <r>
    <x v="0"/>
    <x v="3"/>
    <s v="Mastputen"/>
    <x v="1"/>
    <s v="C"/>
    <s v="Aminoglykoside"/>
    <s v="Neomycin"/>
    <n v="2.9328699999999999"/>
    <n v="3.8455100396925422E-2"/>
  </r>
  <r>
    <x v="0"/>
    <x v="3"/>
    <s v="Mastputen"/>
    <x v="1"/>
    <s v="C"/>
    <s v="Aminoglykoside"/>
    <s v="Paromomycin"/>
    <n v="0.49064999999999998"/>
    <n v="6.4332871930059829E-3"/>
  </r>
  <r>
    <x v="0"/>
    <x v="3"/>
    <s v="Mastputen"/>
    <x v="1"/>
    <s v="C"/>
    <s v="Fenicole"/>
    <s v="Florfenicol"/>
    <n v="0.19620000000000001"/>
    <n v="2.5725281713395985E-3"/>
  </r>
  <r>
    <x v="0"/>
    <x v="3"/>
    <s v="Mastputen"/>
    <x v="1"/>
    <s v="C"/>
    <s v="Lincosamide"/>
    <s v="Lincomycin"/>
    <n v="0.68750447899400002"/>
    <n v="9.0143967387065153E-3"/>
  </r>
  <r>
    <x v="0"/>
    <x v="3"/>
    <s v="Mastputen"/>
    <x v="1"/>
    <s v="C"/>
    <s v="Makrolide"/>
    <s v="Tylosin"/>
    <n v="18.759434168674698"/>
    <n v="0.24596928072021559"/>
  </r>
  <r>
    <x v="0"/>
    <x v="3"/>
    <s v="Mastputen"/>
    <x v="1"/>
    <s v="C"/>
    <s v="Pleuromutiline"/>
    <s v="Tiamulin"/>
    <n v="2.4266547059999999"/>
    <n v="3.1817724736487314E-2"/>
  </r>
  <r>
    <x v="0"/>
    <x v="3"/>
    <s v="Mastputen"/>
    <x v="1"/>
    <s v="D"/>
    <s v="Aminoglykoside"/>
    <s v="Spectinomycin"/>
    <n v="0.55299259144200008"/>
    <n v="7.2507085628268813E-3"/>
  </r>
  <r>
    <x v="0"/>
    <x v="3"/>
    <s v="Mastputen"/>
    <x v="1"/>
    <s v="D"/>
    <s v="Folsäureantag."/>
    <s v="Trimethoprim"/>
    <n v="0.21354000000000001"/>
    <n v="2.799886165687349E-3"/>
  </r>
  <r>
    <x v="0"/>
    <x v="3"/>
    <s v="Mastputen"/>
    <x v="1"/>
    <s v="D"/>
    <s v="Penicilline"/>
    <s v="Amoxicillin"/>
    <n v="20.392775113554713"/>
    <n v="0.26738526234155235"/>
  </r>
  <r>
    <x v="0"/>
    <x v="3"/>
    <s v="Mastputen"/>
    <x v="1"/>
    <s v="D"/>
    <s v="Penicilline"/>
    <s v="Benzylpenicillin"/>
    <n v="9.1126632055098469"/>
    <n v="0.11948309282417885"/>
  </r>
  <r>
    <x v="0"/>
    <x v="3"/>
    <s v="Mastputen"/>
    <x v="1"/>
    <s v="D"/>
    <s v="Penicilline"/>
    <s v="Phenoxymethylpenicillin"/>
    <n v="7.6805300000000021E-2"/>
    <n v="1.0070529967287937E-3"/>
  </r>
  <r>
    <x v="0"/>
    <x v="3"/>
    <s v="Mastputen"/>
    <x v="1"/>
    <s v="D"/>
    <s v="Sulfonamide"/>
    <s v="Sulfaclozin"/>
    <n v="3.7632185856000002"/>
    <n v="4.9342435404509472E-2"/>
  </r>
  <r>
    <x v="0"/>
    <x v="3"/>
    <s v="Mastputen"/>
    <x v="1"/>
    <s v="D"/>
    <s v="Sulfonamide"/>
    <s v="Sulfadiazin"/>
    <n v="1.0678998284800001"/>
    <n v="1.4002050932382902E-2"/>
  </r>
  <r>
    <x v="0"/>
    <x v="3"/>
    <s v="Mastputen"/>
    <x v="1"/>
    <s v="D"/>
    <s v="Sulfonamide"/>
    <s v="Sulfadimidin"/>
    <n v="0.13531280000000001"/>
    <n v="1.7741895511867525E-3"/>
  </r>
  <r>
    <x v="0"/>
    <x v="3"/>
    <s v="Mastputen"/>
    <x v="1"/>
    <s v="D"/>
    <s v="Tetrazykline"/>
    <s v="Doxycyclin"/>
    <n v="9.3951651979357145"/>
    <n v="0.12318719238572375"/>
  </r>
  <r>
    <x v="0"/>
    <x v="3"/>
    <s v="Mastputen"/>
    <x v="1"/>
    <s v="D"/>
    <s v="Tetrazykline"/>
    <s v="Oxytetracyclin"/>
    <n v="0.67291545200000003"/>
    <n v="8.8231088542289459E-3"/>
  </r>
  <r>
    <x v="0"/>
    <x v="3"/>
    <s v="Sonstige Puten"/>
    <x v="0"/>
    <s v="B"/>
    <s v="Fluorchinolone"/>
    <s v="Enrofloxacin"/>
    <n v="2.4306695E-2"/>
    <n v="4.5295955086898883E-2"/>
  </r>
  <r>
    <x v="0"/>
    <x v="3"/>
    <s v="Sonstige Puten"/>
    <x v="0"/>
    <s v="B"/>
    <s v="Polypeptid-AB"/>
    <s v="Colistin"/>
    <n v="3.5992629999999998E-2"/>
    <n v="6.7072901187897785E-2"/>
  </r>
  <r>
    <x v="0"/>
    <x v="3"/>
    <s v="Sonstige Puten"/>
    <x v="0"/>
    <s v="C"/>
    <s v="Makrolide"/>
    <s v="Tylosin"/>
    <n v="0.17464999999999997"/>
    <n v="0.32546335715023733"/>
  </r>
  <r>
    <x v="0"/>
    <x v="3"/>
    <s v="Sonstige Puten"/>
    <x v="0"/>
    <s v="D"/>
    <s v="Penicilline"/>
    <s v="Amoxicillin"/>
    <n v="0.15028668496511999"/>
    <n v="0.28006188962913292"/>
  </r>
  <r>
    <x v="0"/>
    <x v="3"/>
    <s v="Sonstige Puten"/>
    <x v="0"/>
    <s v="D"/>
    <s v="Penicilline"/>
    <s v="Benzylpenicillin"/>
    <n v="4.1745294250000002E-2"/>
    <n v="7.7793092538388217E-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2581A71-3242-4025-B992-A39813018D76}" name="PT VM Absolut" cacheId="37" applyNumberFormats="0" applyBorderFormats="0" applyFontFormats="0" applyPatternFormats="0" applyAlignmentFormats="0" applyWidthHeightFormats="1" dataCaption="Werte" tag="bae7d60a-f6df-4751-98fb-6c6c81c938e9" updatedVersion="7" minRefreshableVersion="3" useAutoFormatting="1" itemPrintTitles="1" createdVersion="7" indent="0" outline="1" outlineData="1" multipleFieldFilters="0" chartFormat="9" rowHeaderCaption="Kategorie, Tier- und Nutzungsart" colHeaderCaption="Wirkstoffklasse">
  <location ref="A3:P43" firstHeaderRow="1" firstDataRow="2" firstDataCol="1" rowPageCount="1" colPageCount="1"/>
  <pivotFields count="6">
    <pivotField axis="axisPage" allDrilled="1" subtotalTop="0" showAll="0" dataSourceSort="1" defaultSubtotal="0" defaultAttributeDrillState="1"/>
    <pivotField axis="axisCol" allDrilled="1" subtotalTop="0" showAll="0" dataSourceSort="1" defaultSubtotal="0" defaultAttributeDrillState="1">
      <items count="14">
        <item x="0"/>
        <item x="1"/>
        <item x="2"/>
        <item x="3"/>
        <item x="4"/>
        <item x="5"/>
        <item x="6"/>
        <item x="7"/>
        <item x="8"/>
        <item x="9"/>
        <item x="10"/>
        <item x="11"/>
        <item x="12"/>
        <item x="13"/>
      </items>
    </pivotField>
    <pivotField dataField="1" subtotalTop="0" showAll="0" defaultSubtotal="0"/>
    <pivotField axis="axisRow" allDrilled="1" subtotalTop="0" showAll="0" dataSourceSort="1" defaultSubtotal="0" defaultAttributeDrillState="1">
      <items count="2">
        <item x="0"/>
        <item x="1"/>
      </items>
    </pivotField>
    <pivotField axis="axisRow" allDrilled="1" subtotalTop="0" showAll="0" defaultSubtotal="0" defaultAttributeDrillState="1">
      <items count="4">
        <item x="0"/>
        <item x="1"/>
        <item x="2"/>
        <item x="3"/>
      </items>
    </pivotField>
    <pivotField axis="axisRow" allDrilled="1" subtotalTop="0" showAll="0" defaultSubtotal="0" defaultAttributeDrillState="1">
      <items count="18">
        <item x="0"/>
        <item x="1"/>
        <item x="2"/>
        <item x="3"/>
        <item x="4"/>
        <item x="5"/>
        <item x="6"/>
        <item x="7"/>
        <item x="8"/>
        <item x="9"/>
        <item x="10"/>
        <item x="11"/>
        <item x="12"/>
        <item x="13"/>
        <item x="14"/>
        <item x="15"/>
        <item x="16"/>
        <item x="17"/>
      </items>
    </pivotField>
  </pivotFields>
  <rowFields count="3">
    <field x="3"/>
    <field x="4"/>
    <field x="5"/>
  </rowFields>
  <rowItems count="39">
    <i>
      <x/>
    </i>
    <i r="1">
      <x/>
    </i>
    <i r="2">
      <x/>
    </i>
    <i r="2">
      <x v="1"/>
    </i>
    <i r="2">
      <x v="2"/>
    </i>
    <i r="2">
      <x v="3"/>
    </i>
    <i r="1">
      <x v="1"/>
    </i>
    <i r="2">
      <x v="4"/>
    </i>
    <i r="2">
      <x v="5"/>
    </i>
    <i r="1">
      <x v="2"/>
    </i>
    <i r="2">
      <x v="6"/>
    </i>
    <i r="2">
      <x v="7"/>
    </i>
    <i r="2">
      <x v="8"/>
    </i>
    <i r="2">
      <x v="9"/>
    </i>
    <i r="2">
      <x v="10"/>
    </i>
    <i r="2">
      <x v="11"/>
    </i>
    <i r="1">
      <x v="3"/>
    </i>
    <i r="2">
      <x v="12"/>
    </i>
    <i r="2">
      <x v="13"/>
    </i>
    <i r="2">
      <x v="14"/>
    </i>
    <i r="2">
      <x v="15"/>
    </i>
    <i r="2">
      <x v="16"/>
    </i>
    <i r="2">
      <x v="17"/>
    </i>
    <i>
      <x v="1"/>
    </i>
    <i r="1">
      <x/>
    </i>
    <i r="2">
      <x/>
    </i>
    <i r="2">
      <x v="1"/>
    </i>
    <i r="2">
      <x v="2"/>
    </i>
    <i r="1">
      <x v="1"/>
    </i>
    <i r="2">
      <x v="4"/>
    </i>
    <i r="1">
      <x v="2"/>
    </i>
    <i r="2">
      <x v="7"/>
    </i>
    <i r="2">
      <x v="9"/>
    </i>
    <i r="1">
      <x v="3"/>
    </i>
    <i r="2">
      <x v="12"/>
    </i>
    <i r="2">
      <x v="13"/>
    </i>
    <i r="2">
      <x v="14"/>
    </i>
    <i r="2">
      <x v="17"/>
    </i>
    <i t="grand">
      <x/>
    </i>
  </rowItems>
  <colFields count="1">
    <field x="1"/>
  </colFields>
  <colItems count="15">
    <i>
      <x/>
    </i>
    <i>
      <x v="1"/>
    </i>
    <i>
      <x v="2"/>
    </i>
    <i>
      <x v="3"/>
    </i>
    <i>
      <x v="4"/>
    </i>
    <i>
      <x v="5"/>
    </i>
    <i>
      <x v="6"/>
    </i>
    <i>
      <x v="7"/>
    </i>
    <i>
      <x v="8"/>
    </i>
    <i>
      <x v="9"/>
    </i>
    <i>
      <x v="10"/>
    </i>
    <i>
      <x v="11"/>
    </i>
    <i>
      <x v="12"/>
    </i>
    <i>
      <x v="13"/>
    </i>
    <i t="grand">
      <x/>
    </i>
  </colItems>
  <pageFields count="1">
    <pageField fld="0" hier="25" name="[VM].[AMEG].[All]" cap="All"/>
  </pageFields>
  <dataFields count="1">
    <dataField name="Absolute Verbrauchsmenge" fld="2" baseField="3" baseItem="0" numFmtId="173"/>
  </dataFields>
  <chartFormats count="14">
    <chartFormat chart="5" format="28" series="1">
      <pivotArea type="data" outline="0" fieldPosition="0">
        <references count="2">
          <reference field="4294967294" count="1" selected="0">
            <x v="0"/>
          </reference>
          <reference field="1" count="1" selected="0">
            <x v="0"/>
          </reference>
        </references>
      </pivotArea>
    </chartFormat>
    <chartFormat chart="5" format="29" series="1">
      <pivotArea type="data" outline="0" fieldPosition="0">
        <references count="2">
          <reference field="4294967294" count="1" selected="0">
            <x v="0"/>
          </reference>
          <reference field="1" count="1" selected="0">
            <x v="1"/>
          </reference>
        </references>
      </pivotArea>
    </chartFormat>
    <chartFormat chart="5" format="30" series="1">
      <pivotArea type="data" outline="0" fieldPosition="0">
        <references count="2">
          <reference field="4294967294" count="1" selected="0">
            <x v="0"/>
          </reference>
          <reference field="1" count="1" selected="0">
            <x v="2"/>
          </reference>
        </references>
      </pivotArea>
    </chartFormat>
    <chartFormat chart="5" format="31" series="1">
      <pivotArea type="data" outline="0" fieldPosition="0">
        <references count="2">
          <reference field="4294967294" count="1" selected="0">
            <x v="0"/>
          </reference>
          <reference field="1" count="1" selected="0">
            <x v="3"/>
          </reference>
        </references>
      </pivotArea>
    </chartFormat>
    <chartFormat chart="5" format="32" series="1">
      <pivotArea type="data" outline="0" fieldPosition="0">
        <references count="2">
          <reference field="4294967294" count="1" selected="0">
            <x v="0"/>
          </reference>
          <reference field="1" count="1" selected="0">
            <x v="4"/>
          </reference>
        </references>
      </pivotArea>
    </chartFormat>
    <chartFormat chart="5" format="33" series="1">
      <pivotArea type="data" outline="0" fieldPosition="0">
        <references count="2">
          <reference field="4294967294" count="1" selected="0">
            <x v="0"/>
          </reference>
          <reference field="1" count="1" selected="0">
            <x v="5"/>
          </reference>
        </references>
      </pivotArea>
    </chartFormat>
    <chartFormat chart="5" format="34" series="1">
      <pivotArea type="data" outline="0" fieldPosition="0">
        <references count="2">
          <reference field="4294967294" count="1" selected="0">
            <x v="0"/>
          </reference>
          <reference field="1" count="1" selected="0">
            <x v="6"/>
          </reference>
        </references>
      </pivotArea>
    </chartFormat>
    <chartFormat chart="5" format="35" series="1">
      <pivotArea type="data" outline="0" fieldPosition="0">
        <references count="2">
          <reference field="4294967294" count="1" selected="0">
            <x v="0"/>
          </reference>
          <reference field="1" count="1" selected="0">
            <x v="7"/>
          </reference>
        </references>
      </pivotArea>
    </chartFormat>
    <chartFormat chart="5" format="36" series="1">
      <pivotArea type="data" outline="0" fieldPosition="0">
        <references count="2">
          <reference field="4294967294" count="1" selected="0">
            <x v="0"/>
          </reference>
          <reference field="1" count="1" selected="0">
            <x v="8"/>
          </reference>
        </references>
      </pivotArea>
    </chartFormat>
    <chartFormat chart="5" format="37" series="1">
      <pivotArea type="data" outline="0" fieldPosition="0">
        <references count="2">
          <reference field="4294967294" count="1" selected="0">
            <x v="0"/>
          </reference>
          <reference field="1" count="1" selected="0">
            <x v="9"/>
          </reference>
        </references>
      </pivotArea>
    </chartFormat>
    <chartFormat chart="5" format="38" series="1">
      <pivotArea type="data" outline="0" fieldPosition="0">
        <references count="2">
          <reference field="4294967294" count="1" selected="0">
            <x v="0"/>
          </reference>
          <reference field="1" count="1" selected="0">
            <x v="10"/>
          </reference>
        </references>
      </pivotArea>
    </chartFormat>
    <chartFormat chart="5" format="39" series="1">
      <pivotArea type="data" outline="0" fieldPosition="0">
        <references count="2">
          <reference field="4294967294" count="1" selected="0">
            <x v="0"/>
          </reference>
          <reference field="1" count="1" selected="0">
            <x v="11"/>
          </reference>
        </references>
      </pivotArea>
    </chartFormat>
    <chartFormat chart="5" format="40" series="1">
      <pivotArea type="data" outline="0" fieldPosition="0">
        <references count="2">
          <reference field="4294967294" count="1" selected="0">
            <x v="0"/>
          </reference>
          <reference field="1" count="1" selected="0">
            <x v="12"/>
          </reference>
        </references>
      </pivotArea>
    </chartFormat>
    <chartFormat chart="5" format="41" series="1">
      <pivotArea type="data" outline="0" fieldPosition="0">
        <references count="2">
          <reference field="4294967294" count="1" selected="0">
            <x v="0"/>
          </reference>
          <reference field="1" count="1" selected="0">
            <x v="13"/>
          </reference>
        </references>
      </pivotArea>
    </chartFormat>
  </chartFormats>
  <pivotHierarchies count="6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3">
    <rowHierarchyUsage hierarchyUsage="24"/>
    <rowHierarchyUsage hierarchyUsage="22"/>
    <rowHierarchyUsage hierarchyUsage="23"/>
  </rowHierarchiesUsage>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Antibiotika-Verbrauchsmengen_und_Therapiehäufigkeit_2023_knime.xlsx!VM">
        <x15:activeTabTopLevelEntity name="[VM]"/>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8D1CC1F-C781-4D86-A9E3-16170917EF79}" name="PT VME Anteile" cacheId="7" applyNumberFormats="0" applyBorderFormats="0" applyFontFormats="0" applyPatternFormats="0" applyAlignmentFormats="0" applyWidthHeightFormats="1" dataCaption="Werte" tag="f942273f-df64-42f0-a5ec-872e0b17d6fe" updatedVersion="7" minRefreshableVersion="3" useAutoFormatting="1" itemPrintTitles="1" createdVersion="7" indent="0" outline="1" outlineData="1" multipleFieldFilters="0" chartFormat="4" rowHeaderCaption="Jahr" colHeaderCaption="Wirkstoffklasse">
  <location ref="U6:AJ20" firstHeaderRow="1" firstDataRow="2" firstDataCol="1" rowPageCount="4" colPageCount="1"/>
  <pivotFields count="7">
    <pivotField axis="axisRow"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s>
  <rowFields count="1">
    <field x="0"/>
  </rowFields>
  <rowItems count="13">
    <i>
      <x/>
    </i>
    <i>
      <x v="1"/>
    </i>
    <i>
      <x v="2"/>
    </i>
    <i>
      <x v="3"/>
    </i>
    <i>
      <x v="4"/>
    </i>
    <i>
      <x v="5"/>
    </i>
    <i>
      <x v="6"/>
    </i>
    <i>
      <x v="7"/>
    </i>
    <i>
      <x v="8"/>
    </i>
    <i>
      <x v="9"/>
    </i>
    <i>
      <x v="10"/>
    </i>
    <i>
      <x v="11"/>
    </i>
    <i t="grand">
      <x/>
    </i>
  </rowItems>
  <colFields count="1">
    <field x="2"/>
  </colFields>
  <colItems count="15">
    <i>
      <x/>
    </i>
    <i>
      <x v="1"/>
    </i>
    <i>
      <x v="2"/>
    </i>
    <i>
      <x v="3"/>
    </i>
    <i>
      <x v="4"/>
    </i>
    <i>
      <x v="5"/>
    </i>
    <i>
      <x v="6"/>
    </i>
    <i>
      <x v="7"/>
    </i>
    <i>
      <x v="8"/>
    </i>
    <i>
      <x v="9"/>
    </i>
    <i>
      <x v="10"/>
    </i>
    <i>
      <x v="11"/>
    </i>
    <i>
      <x v="12"/>
    </i>
    <i>
      <x v="13"/>
    </i>
    <i t="grand">
      <x/>
    </i>
  </colItems>
  <pageFields count="4">
    <pageField fld="3" hier="37" name="[VME].[Kategorie].&amp;[Minimierung]" cap="Minimierung"/>
    <pageField fld="4" hier="35" name="[VME].[Tierart].[All]" cap="All"/>
    <pageField fld="5" hier="36" name="[VME].[Nutzungsart].&amp;[Ferkel]" cap="Ferkel"/>
    <pageField fld="6" hier="38" name="[VME].[AMEG].[All]" cap="All"/>
  </pageFields>
  <dataFields count="1">
    <dataField name="Verbrauchsmenge (Anteil)" fld="1" baseField="0" baseItem="3" numFmtId="177"/>
  </dataFields>
  <chartFormats count="28">
    <chartFormat chart="0" format="0" series="1">
      <pivotArea type="data" outline="0" fieldPosition="0">
        <references count="2">
          <reference field="4294967294" count="1" selected="0">
            <x v="0"/>
          </reference>
          <reference field="2" count="1" selected="0">
            <x v="0"/>
          </reference>
        </references>
      </pivotArea>
    </chartFormat>
    <chartFormat chart="0" format="1" series="1">
      <pivotArea type="data" outline="0" fieldPosition="0">
        <references count="2">
          <reference field="4294967294" count="1" selected="0">
            <x v="0"/>
          </reference>
          <reference field="2" count="1" selected="0">
            <x v="1"/>
          </reference>
        </references>
      </pivotArea>
    </chartFormat>
    <chartFormat chart="0" format="2" series="1">
      <pivotArea type="data" outline="0" fieldPosition="0">
        <references count="2">
          <reference field="4294967294" count="1" selected="0">
            <x v="0"/>
          </reference>
          <reference field="2" count="1" selected="0">
            <x v="2"/>
          </reference>
        </references>
      </pivotArea>
    </chartFormat>
    <chartFormat chart="0" format="3" series="1">
      <pivotArea type="data" outline="0" fieldPosition="0">
        <references count="2">
          <reference field="4294967294" count="1" selected="0">
            <x v="0"/>
          </reference>
          <reference field="2" count="1" selected="0">
            <x v="3"/>
          </reference>
        </references>
      </pivotArea>
    </chartFormat>
    <chartFormat chart="0" format="4" series="1">
      <pivotArea type="data" outline="0" fieldPosition="0">
        <references count="2">
          <reference field="4294967294" count="1" selected="0">
            <x v="0"/>
          </reference>
          <reference field="2" count="1" selected="0">
            <x v="4"/>
          </reference>
        </references>
      </pivotArea>
    </chartFormat>
    <chartFormat chart="0" format="5" series="1">
      <pivotArea type="data" outline="0" fieldPosition="0">
        <references count="2">
          <reference field="4294967294" count="1" selected="0">
            <x v="0"/>
          </reference>
          <reference field="2" count="1" selected="0">
            <x v="5"/>
          </reference>
        </references>
      </pivotArea>
    </chartFormat>
    <chartFormat chart="0" format="6" series="1">
      <pivotArea type="data" outline="0" fieldPosition="0">
        <references count="2">
          <reference field="4294967294" count="1" selected="0">
            <x v="0"/>
          </reference>
          <reference field="2" count="1" selected="0">
            <x v="6"/>
          </reference>
        </references>
      </pivotArea>
    </chartFormat>
    <chartFormat chart="0" format="7" series="1">
      <pivotArea type="data" outline="0" fieldPosition="0">
        <references count="2">
          <reference field="4294967294" count="1" selected="0">
            <x v="0"/>
          </reference>
          <reference field="2" count="1" selected="0">
            <x v="7"/>
          </reference>
        </references>
      </pivotArea>
    </chartFormat>
    <chartFormat chart="0" format="8" series="1">
      <pivotArea type="data" outline="0" fieldPosition="0">
        <references count="2">
          <reference field="4294967294" count="1" selected="0">
            <x v="0"/>
          </reference>
          <reference field="2" count="1" selected="0">
            <x v="8"/>
          </reference>
        </references>
      </pivotArea>
    </chartFormat>
    <chartFormat chart="0" format="9" series="1">
      <pivotArea type="data" outline="0" fieldPosition="0">
        <references count="2">
          <reference field="4294967294" count="1" selected="0">
            <x v="0"/>
          </reference>
          <reference field="2" count="1" selected="0">
            <x v="9"/>
          </reference>
        </references>
      </pivotArea>
    </chartFormat>
    <chartFormat chart="0" format="10" series="1">
      <pivotArea type="data" outline="0" fieldPosition="0">
        <references count="2">
          <reference field="4294967294" count="1" selected="0">
            <x v="0"/>
          </reference>
          <reference field="2" count="1" selected="0">
            <x v="10"/>
          </reference>
        </references>
      </pivotArea>
    </chartFormat>
    <chartFormat chart="0" format="11" series="1">
      <pivotArea type="data" outline="0" fieldPosition="0">
        <references count="2">
          <reference field="4294967294" count="1" selected="0">
            <x v="0"/>
          </reference>
          <reference field="2" count="1" selected="0">
            <x v="11"/>
          </reference>
        </references>
      </pivotArea>
    </chartFormat>
    <chartFormat chart="0" format="12" series="1">
      <pivotArea type="data" outline="0" fieldPosition="0">
        <references count="2">
          <reference field="4294967294" count="1" selected="0">
            <x v="0"/>
          </reference>
          <reference field="2" count="1" selected="0">
            <x v="12"/>
          </reference>
        </references>
      </pivotArea>
    </chartFormat>
    <chartFormat chart="0" format="13" series="1">
      <pivotArea type="data" outline="0" fieldPosition="0">
        <references count="2">
          <reference field="4294967294" count="1" selected="0">
            <x v="0"/>
          </reference>
          <reference field="2" count="1" selected="0">
            <x v="13"/>
          </reference>
        </references>
      </pivotArea>
    </chartFormat>
    <chartFormat chart="3" format="28" series="1">
      <pivotArea type="data" outline="0" fieldPosition="0">
        <references count="2">
          <reference field="4294967294" count="1" selected="0">
            <x v="0"/>
          </reference>
          <reference field="2" count="1" selected="0">
            <x v="0"/>
          </reference>
        </references>
      </pivotArea>
    </chartFormat>
    <chartFormat chart="3" format="29" series="1">
      <pivotArea type="data" outline="0" fieldPosition="0">
        <references count="2">
          <reference field="4294967294" count="1" selected="0">
            <x v="0"/>
          </reference>
          <reference field="2" count="1" selected="0">
            <x v="1"/>
          </reference>
        </references>
      </pivotArea>
    </chartFormat>
    <chartFormat chart="3" format="30" series="1">
      <pivotArea type="data" outline="0" fieldPosition="0">
        <references count="2">
          <reference field="4294967294" count="1" selected="0">
            <x v="0"/>
          </reference>
          <reference field="2" count="1" selected="0">
            <x v="2"/>
          </reference>
        </references>
      </pivotArea>
    </chartFormat>
    <chartFormat chart="3" format="31" series="1">
      <pivotArea type="data" outline="0" fieldPosition="0">
        <references count="2">
          <reference field="4294967294" count="1" selected="0">
            <x v="0"/>
          </reference>
          <reference field="2" count="1" selected="0">
            <x v="3"/>
          </reference>
        </references>
      </pivotArea>
    </chartFormat>
    <chartFormat chart="3" format="32" series="1">
      <pivotArea type="data" outline="0" fieldPosition="0">
        <references count="2">
          <reference field="4294967294" count="1" selected="0">
            <x v="0"/>
          </reference>
          <reference field="2" count="1" selected="0">
            <x v="4"/>
          </reference>
        </references>
      </pivotArea>
    </chartFormat>
    <chartFormat chart="3" format="33" series="1">
      <pivotArea type="data" outline="0" fieldPosition="0">
        <references count="2">
          <reference field="4294967294" count="1" selected="0">
            <x v="0"/>
          </reference>
          <reference field="2" count="1" selected="0">
            <x v="5"/>
          </reference>
        </references>
      </pivotArea>
    </chartFormat>
    <chartFormat chart="3" format="34" series="1">
      <pivotArea type="data" outline="0" fieldPosition="0">
        <references count="2">
          <reference field="4294967294" count="1" selected="0">
            <x v="0"/>
          </reference>
          <reference field="2" count="1" selected="0">
            <x v="6"/>
          </reference>
        </references>
      </pivotArea>
    </chartFormat>
    <chartFormat chart="3" format="35" series="1">
      <pivotArea type="data" outline="0" fieldPosition="0">
        <references count="2">
          <reference field="4294967294" count="1" selected="0">
            <x v="0"/>
          </reference>
          <reference field="2" count="1" selected="0">
            <x v="7"/>
          </reference>
        </references>
      </pivotArea>
    </chartFormat>
    <chartFormat chart="3" format="36" series="1">
      <pivotArea type="data" outline="0" fieldPosition="0">
        <references count="2">
          <reference field="4294967294" count="1" selected="0">
            <x v="0"/>
          </reference>
          <reference field="2" count="1" selected="0">
            <x v="8"/>
          </reference>
        </references>
      </pivotArea>
    </chartFormat>
    <chartFormat chart="3" format="37" series="1">
      <pivotArea type="data" outline="0" fieldPosition="0">
        <references count="2">
          <reference field="4294967294" count="1" selected="0">
            <x v="0"/>
          </reference>
          <reference field="2" count="1" selected="0">
            <x v="9"/>
          </reference>
        </references>
      </pivotArea>
    </chartFormat>
    <chartFormat chart="3" format="38" series="1">
      <pivotArea type="data" outline="0" fieldPosition="0">
        <references count="2">
          <reference field="4294967294" count="1" selected="0">
            <x v="0"/>
          </reference>
          <reference field="2" count="1" selected="0">
            <x v="10"/>
          </reference>
        </references>
      </pivotArea>
    </chartFormat>
    <chartFormat chart="3" format="39" series="1">
      <pivotArea type="data" outline="0" fieldPosition="0">
        <references count="2">
          <reference field="4294967294" count="1" selected="0">
            <x v="0"/>
          </reference>
          <reference field="2" count="1" selected="0">
            <x v="11"/>
          </reference>
        </references>
      </pivotArea>
    </chartFormat>
    <chartFormat chart="3" format="40" series="1">
      <pivotArea type="data" outline="0" fieldPosition="0">
        <references count="2">
          <reference field="4294967294" count="1" selected="0">
            <x v="0"/>
          </reference>
          <reference field="2" count="1" selected="0">
            <x v="12"/>
          </reference>
        </references>
      </pivotArea>
    </chartFormat>
    <chartFormat chart="3" format="41" series="1">
      <pivotArea type="data" outline="0" fieldPosition="0">
        <references count="2">
          <reference field="4294967294" count="1" selected="0">
            <x v="0"/>
          </reference>
          <reference field="2" count="1" selected="0">
            <x v="13"/>
          </reference>
        </references>
      </pivotArea>
    </chartFormat>
  </chartFormats>
  <pivotHierarchies count="6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VME].[Nutzungsart].&amp;[Ferkel]"/>
      </members>
    </pivotHierarchy>
    <pivotHierarchy multipleItemSelectionAllowed="1" dragToData="1">
      <members count="1" level="1">
        <member name="[VME].[Kategorie].&amp;[Minimierung]"/>
      </members>
    </pivotHierarchy>
    <pivotHierarchy multipleItemSelectionAllowed="1" dragToData="1"/>
    <pivotHierarchy multipleItemSelectionAllowed="1"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34"/>
  </rowHierarchiesUsage>
  <colHierarchiesUsage count="1">
    <colHierarchyUsage hierarchyUsage="3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Antibiotika-Verbrauchsmengen_und_Therapiehäufigkeit_2025_knime.xlsx!VME">
        <x15:activeTabTopLevelEntity name="[VME]"/>
        <x15:activeTabTopLevelEntity name="[pTH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21029E6F-174A-431D-961C-050EA7902CE8}" name="PT VME Absolut" cacheId="6" applyNumberFormats="0" applyBorderFormats="0" applyFontFormats="0" applyPatternFormats="0" applyAlignmentFormats="0" applyWidthHeightFormats="1" dataCaption="Werte" missingCaption="#N/A" tag="e59363b0-3ca8-4960-9967-70e426a44911" updatedVersion="7" minRefreshableVersion="3" itemPrintTitles="1" createdVersion="7" indent="0" outline="1" outlineData="1" multipleFieldFilters="0" chartFormat="4" rowHeaderCaption="Jahr" colHeaderCaption="Wirkstoffklasse">
  <location ref="A6:P20" firstHeaderRow="1" firstDataRow="2" firstDataCol="1" rowPageCount="4" colPageCount="1"/>
  <pivotFields count="7">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s>
  <rowFields count="1">
    <field x="5"/>
  </rowFields>
  <rowItems count="13">
    <i>
      <x/>
    </i>
    <i>
      <x v="1"/>
    </i>
    <i>
      <x v="2"/>
    </i>
    <i>
      <x v="3"/>
    </i>
    <i>
      <x v="4"/>
    </i>
    <i>
      <x v="5"/>
    </i>
    <i>
      <x v="6"/>
    </i>
    <i>
      <x v="7"/>
    </i>
    <i>
      <x v="8"/>
    </i>
    <i>
      <x v="9"/>
    </i>
    <i>
      <x v="10"/>
    </i>
    <i>
      <x v="11"/>
    </i>
    <i t="grand">
      <x/>
    </i>
  </rowItems>
  <colFields count="1">
    <field x="0"/>
  </colFields>
  <colItems count="15">
    <i>
      <x/>
    </i>
    <i>
      <x v="1"/>
    </i>
    <i>
      <x v="2"/>
    </i>
    <i>
      <x v="3"/>
    </i>
    <i>
      <x v="4"/>
    </i>
    <i>
      <x v="5"/>
    </i>
    <i>
      <x v="6"/>
    </i>
    <i>
      <x v="7"/>
    </i>
    <i>
      <x v="8"/>
    </i>
    <i>
      <x v="9"/>
    </i>
    <i>
      <x v="10"/>
    </i>
    <i>
      <x v="11"/>
    </i>
    <i>
      <x v="12"/>
    </i>
    <i>
      <x v="13"/>
    </i>
    <i t="grand">
      <x/>
    </i>
  </colItems>
  <pageFields count="4">
    <pageField fld="2" hier="37" name="[VME].[Kategorie].&amp;[Minimierung]" cap="Minimierung"/>
    <pageField fld="3" hier="35" name="[VME].[Tierart].[All]" cap="All"/>
    <pageField fld="4" hier="36" name="[VME].[Nutzungsart].&amp;[Ferkel]" cap="Ferkel"/>
    <pageField fld="1" hier="38" name="[VME].[AMEG].[All]" cap="All"/>
  </pageFields>
  <dataFields count="1">
    <dataField name="Summe von Verbrauchsmenge [t]" fld="6" baseField="5" baseItem="2" numFmtId="173"/>
  </dataFields>
  <chartFormats count="28">
    <chartFormat chart="3" format="42" series="1">
      <pivotArea type="data" outline="0" fieldPosition="0">
        <references count="1">
          <reference field="0" count="1" selected="0">
            <x v="0"/>
          </reference>
        </references>
      </pivotArea>
    </chartFormat>
    <chartFormat chart="3" format="43" series="1">
      <pivotArea type="data" outline="0" fieldPosition="0">
        <references count="1">
          <reference field="0" count="1" selected="0">
            <x v="1"/>
          </reference>
        </references>
      </pivotArea>
    </chartFormat>
    <chartFormat chart="3" format="44" series="1">
      <pivotArea type="data" outline="0" fieldPosition="0">
        <references count="1">
          <reference field="0" count="1" selected="0">
            <x v="2"/>
          </reference>
        </references>
      </pivotArea>
    </chartFormat>
    <chartFormat chart="3" format="45" series="1">
      <pivotArea type="data" outline="0" fieldPosition="0">
        <references count="1">
          <reference field="0" count="1" selected="0">
            <x v="3"/>
          </reference>
        </references>
      </pivotArea>
    </chartFormat>
    <chartFormat chart="3" format="46" series="1">
      <pivotArea type="data" outline="0" fieldPosition="0">
        <references count="1">
          <reference field="0" count="1" selected="0">
            <x v="4"/>
          </reference>
        </references>
      </pivotArea>
    </chartFormat>
    <chartFormat chart="3" format="47" series="1">
      <pivotArea type="data" outline="0" fieldPosition="0">
        <references count="1">
          <reference field="0" count="1" selected="0">
            <x v="5"/>
          </reference>
        </references>
      </pivotArea>
    </chartFormat>
    <chartFormat chart="3" format="48" series="1">
      <pivotArea type="data" outline="0" fieldPosition="0">
        <references count="1">
          <reference field="0" count="1" selected="0">
            <x v="6"/>
          </reference>
        </references>
      </pivotArea>
    </chartFormat>
    <chartFormat chart="3" format="49" series="1">
      <pivotArea type="data" outline="0" fieldPosition="0">
        <references count="1">
          <reference field="0" count="1" selected="0">
            <x v="7"/>
          </reference>
        </references>
      </pivotArea>
    </chartFormat>
    <chartFormat chart="3" format="50" series="1">
      <pivotArea type="data" outline="0" fieldPosition="0">
        <references count="1">
          <reference field="0" count="1" selected="0">
            <x v="8"/>
          </reference>
        </references>
      </pivotArea>
    </chartFormat>
    <chartFormat chart="3" format="51" series="1">
      <pivotArea type="data" outline="0" fieldPosition="0">
        <references count="1">
          <reference field="0" count="1" selected="0">
            <x v="9"/>
          </reference>
        </references>
      </pivotArea>
    </chartFormat>
    <chartFormat chart="3" format="52" series="1">
      <pivotArea type="data" outline="0" fieldPosition="0">
        <references count="1">
          <reference field="0" count="1" selected="0">
            <x v="10"/>
          </reference>
        </references>
      </pivotArea>
    </chartFormat>
    <chartFormat chart="3" format="53" series="1">
      <pivotArea type="data" outline="0" fieldPosition="0">
        <references count="1">
          <reference field="0" count="1" selected="0">
            <x v="11"/>
          </reference>
        </references>
      </pivotArea>
    </chartFormat>
    <chartFormat chart="3" format="54" series="1">
      <pivotArea type="data" outline="0" fieldPosition="0">
        <references count="1">
          <reference field="0" count="1" selected="0">
            <x v="12"/>
          </reference>
        </references>
      </pivotArea>
    </chartFormat>
    <chartFormat chart="3" format="55" series="1">
      <pivotArea type="data" outline="0" fieldPosition="0">
        <references count="1">
          <reference field="0" count="1" selected="0">
            <x v="13"/>
          </reference>
        </references>
      </pivotArea>
    </chartFormat>
    <chartFormat chart="3" format="56" series="1">
      <pivotArea type="data" outline="0" fieldPosition="0">
        <references count="2">
          <reference field="4294967294" count="1" selected="0">
            <x v="0"/>
          </reference>
          <reference field="0" count="1" selected="0">
            <x v="13"/>
          </reference>
        </references>
      </pivotArea>
    </chartFormat>
    <chartFormat chart="3" format="57" series="1">
      <pivotArea type="data" outline="0" fieldPosition="0">
        <references count="2">
          <reference field="4294967294" count="1" selected="0">
            <x v="0"/>
          </reference>
          <reference field="0" count="1" selected="0">
            <x v="12"/>
          </reference>
        </references>
      </pivotArea>
    </chartFormat>
    <chartFormat chart="3" format="58" series="1">
      <pivotArea type="data" outline="0" fieldPosition="0">
        <references count="2">
          <reference field="4294967294" count="1" selected="0">
            <x v="0"/>
          </reference>
          <reference field="0" count="1" selected="0">
            <x v="11"/>
          </reference>
        </references>
      </pivotArea>
    </chartFormat>
    <chartFormat chart="3" format="59" series="1">
      <pivotArea type="data" outline="0" fieldPosition="0">
        <references count="2">
          <reference field="4294967294" count="1" selected="0">
            <x v="0"/>
          </reference>
          <reference field="0" count="1" selected="0">
            <x v="10"/>
          </reference>
        </references>
      </pivotArea>
    </chartFormat>
    <chartFormat chart="3" format="60" series="1">
      <pivotArea type="data" outline="0" fieldPosition="0">
        <references count="2">
          <reference field="4294967294" count="1" selected="0">
            <x v="0"/>
          </reference>
          <reference field="0" count="1" selected="0">
            <x v="9"/>
          </reference>
        </references>
      </pivotArea>
    </chartFormat>
    <chartFormat chart="3" format="61" series="1">
      <pivotArea type="data" outline="0" fieldPosition="0">
        <references count="2">
          <reference field="4294967294" count="1" selected="0">
            <x v="0"/>
          </reference>
          <reference field="0" count="1" selected="0">
            <x v="8"/>
          </reference>
        </references>
      </pivotArea>
    </chartFormat>
    <chartFormat chart="3" format="62" series="1">
      <pivotArea type="data" outline="0" fieldPosition="0">
        <references count="2">
          <reference field="4294967294" count="1" selected="0">
            <x v="0"/>
          </reference>
          <reference field="0" count="1" selected="0">
            <x v="7"/>
          </reference>
        </references>
      </pivotArea>
    </chartFormat>
    <chartFormat chart="3" format="63" series="1">
      <pivotArea type="data" outline="0" fieldPosition="0">
        <references count="2">
          <reference field="4294967294" count="1" selected="0">
            <x v="0"/>
          </reference>
          <reference field="0" count="1" selected="0">
            <x v="6"/>
          </reference>
        </references>
      </pivotArea>
    </chartFormat>
    <chartFormat chart="3" format="64" series="1">
      <pivotArea type="data" outline="0" fieldPosition="0">
        <references count="2">
          <reference field="4294967294" count="1" selected="0">
            <x v="0"/>
          </reference>
          <reference field="0" count="1" selected="0">
            <x v="5"/>
          </reference>
        </references>
      </pivotArea>
    </chartFormat>
    <chartFormat chart="3" format="65" series="1">
      <pivotArea type="data" outline="0" fieldPosition="0">
        <references count="2">
          <reference field="4294967294" count="1" selected="0">
            <x v="0"/>
          </reference>
          <reference field="0" count="1" selected="0">
            <x v="4"/>
          </reference>
        </references>
      </pivotArea>
    </chartFormat>
    <chartFormat chart="3" format="66" series="1">
      <pivotArea type="data" outline="0" fieldPosition="0">
        <references count="2">
          <reference field="4294967294" count="1" selected="0">
            <x v="0"/>
          </reference>
          <reference field="0" count="1" selected="0">
            <x v="3"/>
          </reference>
        </references>
      </pivotArea>
    </chartFormat>
    <chartFormat chart="3" format="67" series="1">
      <pivotArea type="data" outline="0" fieldPosition="0">
        <references count="2">
          <reference field="4294967294" count="1" selected="0">
            <x v="0"/>
          </reference>
          <reference field="0" count="1" selected="0">
            <x v="2"/>
          </reference>
        </references>
      </pivotArea>
    </chartFormat>
    <chartFormat chart="3" format="68" series="1">
      <pivotArea type="data" outline="0" fieldPosition="0">
        <references count="2">
          <reference field="4294967294" count="1" selected="0">
            <x v="0"/>
          </reference>
          <reference field="0" count="1" selected="0">
            <x v="1"/>
          </reference>
        </references>
      </pivotArea>
    </chartFormat>
    <chartFormat chart="3" format="69" series="1">
      <pivotArea type="data" outline="0" fieldPosition="0">
        <references count="2">
          <reference field="4294967294" count="1" selected="0">
            <x v="0"/>
          </reference>
          <reference field="0" count="1" selected="0">
            <x v="0"/>
          </reference>
        </references>
      </pivotArea>
    </chartFormat>
  </chartFormats>
  <pivotHierarchies count="6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VME].[Nutzungsart].&amp;[Ferkel]"/>
      </members>
    </pivotHierarchy>
    <pivotHierarchy multipleItemSelectionAllowed="1" dragToData="1">
      <members count="1" level="1">
        <member name="[VME].[Kategorie].&amp;[Minimierung]"/>
      </members>
    </pivotHierarchy>
    <pivotHierarchy multipleItemSelectionAllowed="1" dragToData="1"/>
    <pivotHierarchy multipleItemSelectionAllowed="1"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34"/>
  </rowHierarchiesUsage>
  <colHierarchiesUsage count="1">
    <colHierarchyUsage hierarchyUsage="3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ME]"/>
        <x15:activeTabTopLevelEntity name="[pTH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890AFEE0-F56E-4AB6-9913-7F4298378359}" name="PT VME Kategorie" cacheId="5" applyNumberFormats="0" applyBorderFormats="0" applyFontFormats="0" applyPatternFormats="0" applyAlignmentFormats="0" applyWidthHeightFormats="1" dataCaption="Werte" tag="02b12f5b-cb1d-4a46-a25e-f6171ac2c1e1" updatedVersion="7" minRefreshableVersion="3" colGrandTotals="0" itemPrintTitles="1" createdVersion="7" indent="0" outline="1" outlineData="1" multipleFieldFilters="0">
  <location ref="A34:A35" firstHeaderRow="1" firstDataRow="2" firstDataCol="0"/>
  <pivotFields count="1">
    <pivotField axis="axisCol" allDrilled="1" subtotalTop="0" showAll="0" dataSourceSort="1" defaultSubtotal="0" defaultAttributeDrillState="1">
      <items count="1">
        <item s="1" x="0"/>
      </items>
    </pivotField>
  </pivotFields>
  <colFields count="1">
    <field x="0"/>
  </colFields>
  <colItems count="1">
    <i>
      <x/>
    </i>
  </colItems>
  <pivotHierarchies count="6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colHierarchiesUsage count="1">
    <colHierarchyUsage hierarchyUsage="3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Antibiotika-Verbrauchsmengen_und_Therapiehäufigkeit_2025_knime.xlsx!VME">
        <x15:activeTabTopLevelEntity name="[VM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B4508D24-E97F-40E0-B6EA-67F0FEC3E428}" name="PT VME Nutzung" cacheId="8" applyNumberFormats="0" applyBorderFormats="0" applyFontFormats="0" applyPatternFormats="0" applyAlignmentFormats="0" applyWidthHeightFormats="1" dataCaption="Werte" tag="14c6ae3b-4b53-4b90-a235-a60a6a7ed936" updatedVersion="7" minRefreshableVersion="3" colGrandTotals="0" itemPrintTitles="1" createdVersion="7" indent="0" outline="1" outlineData="1" multipleFieldFilters="0">
  <location ref="A30:A31" firstHeaderRow="1" firstDataRow="2" firstDataCol="0"/>
  <pivotFields count="1">
    <pivotField axis="axisCol" allDrilled="1" subtotalTop="0" showAll="0" dataSourceSort="1" defaultSubtotal="0" defaultAttributeDrillState="1">
      <items count="1">
        <item s="1" x="0"/>
      </items>
    </pivotField>
  </pivotFields>
  <colFields count="1">
    <field x="0"/>
  </colFields>
  <colItems count="1">
    <i>
      <x/>
    </i>
  </colItems>
  <pivotHierarchies count="6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colHierarchiesUsage count="1">
    <colHierarchyUsage hierarchyUsage="3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Antibiotika-Verbrauchsmengen_und_Therapiehäufigkeit_2025_knime.xlsx!VME">
        <x15:activeTabTopLevelEntity name="[VM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EF5615FF-9E97-4CF8-8B17-E018E80735EE}" name="PT bTHE" cacheId="3" applyNumberFormats="0" applyBorderFormats="0" applyFontFormats="0" applyPatternFormats="0" applyAlignmentFormats="0" applyWidthHeightFormats="1" dataCaption="Values" updatedVersion="7" minRefreshableVersion="3" rowGrandTotals="0" colGrandTotals="0" itemPrintTitles="1" createdVersion="7" indent="0" outline="1" outlineData="1" multipleFieldFilters="0" chartFormat="89">
  <location ref="A3:E39" firstHeaderRow="1" firstDataRow="2" firstDataCol="1" rowPageCount="1" colPageCount="1"/>
  <pivotFields count="13">
    <pivotField showAll="0"/>
    <pivotField showAll="0"/>
    <pivotField showAll="0"/>
    <pivotField showAll="0"/>
    <pivotField showAll="0"/>
    <pivotField showAll="0"/>
    <pivotField axis="axisPage" multipleItemSelectionAllowed="1" showAll="0">
      <items count="13">
        <item x="6"/>
        <item h="1" x="7"/>
        <item h="1" x="8"/>
        <item h="1" x="11"/>
        <item h="1" x="2"/>
        <item h="1" x="3"/>
        <item h="1" x="4"/>
        <item h="1" x="5"/>
        <item h="1" x="9"/>
        <item h="1" x="10"/>
        <item h="1" x="0"/>
        <item h="1" x="1"/>
        <item t="default"/>
      </items>
    </pivotField>
    <pivotField axis="axisRow" showAll="0" defaultSubtotal="0">
      <items count="12">
        <item x="0"/>
        <item x="1"/>
        <item x="2"/>
        <item x="3"/>
        <item x="4"/>
        <item x="5"/>
        <item x="6"/>
        <item x="7"/>
        <item x="8"/>
        <item x="9"/>
        <item x="10"/>
        <item x="11"/>
      </items>
    </pivotField>
    <pivotField axis="axisRow" showAll="0">
      <items count="3">
        <item x="1"/>
        <item x="0"/>
        <item t="default"/>
      </items>
    </pivotField>
    <pivotField showAll="0"/>
    <pivotField axis="axisCol" showAll="0">
      <items count="5">
        <item x="1"/>
        <item x="3"/>
        <item x="0"/>
        <item x="2"/>
        <item t="default"/>
      </items>
    </pivotField>
    <pivotField dataField="1" showAll="0"/>
    <pivotField showAll="0"/>
  </pivotFields>
  <rowFields count="2">
    <field x="7"/>
    <field x="8"/>
  </rowFields>
  <rowItems count="35">
    <i>
      <x/>
    </i>
    <i r="1">
      <x v="1"/>
    </i>
    <i>
      <x v="1"/>
    </i>
    <i r="1">
      <x/>
    </i>
    <i r="1">
      <x v="1"/>
    </i>
    <i>
      <x v="2"/>
    </i>
    <i r="1">
      <x/>
    </i>
    <i r="1">
      <x v="1"/>
    </i>
    <i>
      <x v="3"/>
    </i>
    <i r="1">
      <x/>
    </i>
    <i r="1">
      <x v="1"/>
    </i>
    <i>
      <x v="4"/>
    </i>
    <i r="1">
      <x/>
    </i>
    <i r="1">
      <x v="1"/>
    </i>
    <i>
      <x v="5"/>
    </i>
    <i r="1">
      <x/>
    </i>
    <i r="1">
      <x v="1"/>
    </i>
    <i>
      <x v="6"/>
    </i>
    <i r="1">
      <x/>
    </i>
    <i r="1">
      <x v="1"/>
    </i>
    <i>
      <x v="7"/>
    </i>
    <i r="1">
      <x/>
    </i>
    <i r="1">
      <x v="1"/>
    </i>
    <i>
      <x v="8"/>
    </i>
    <i r="1">
      <x/>
    </i>
    <i r="1">
      <x v="1"/>
    </i>
    <i>
      <x v="9"/>
    </i>
    <i r="1">
      <x/>
    </i>
    <i r="1">
      <x v="1"/>
    </i>
    <i>
      <x v="10"/>
    </i>
    <i r="1">
      <x/>
    </i>
    <i r="1">
      <x v="1"/>
    </i>
    <i>
      <x v="11"/>
    </i>
    <i r="1">
      <x/>
    </i>
    <i r="1">
      <x v="1"/>
    </i>
  </rowItems>
  <colFields count="1">
    <field x="10"/>
  </colFields>
  <colItems count="4">
    <i>
      <x/>
    </i>
    <i>
      <x v="1"/>
    </i>
    <i>
      <x v="2"/>
    </i>
    <i>
      <x v="3"/>
    </i>
  </colItems>
  <pageFields count="1">
    <pageField fld="6" hier="-1"/>
  </pageFields>
  <dataFields count="1">
    <dataField name="Summe von Therapiehäufigkeit" fld="11" baseField="7" baseItem="0" numFmtId="172"/>
  </dataFields>
  <chartFormats count="5">
    <chartFormat chart="34" format="28" series="1">
      <pivotArea type="data" outline="0" fieldPosition="0">
        <references count="1">
          <reference field="4294967294" count="1" selected="0">
            <x v="0"/>
          </reference>
        </references>
      </pivotArea>
    </chartFormat>
    <chartFormat chart="34" format="35" series="1">
      <pivotArea type="data" outline="0" fieldPosition="0">
        <references count="2">
          <reference field="4294967294" count="1" selected="0">
            <x v="0"/>
          </reference>
          <reference field="10" count="1" selected="0">
            <x v="2"/>
          </reference>
        </references>
      </pivotArea>
    </chartFormat>
    <chartFormat chart="34" format="36" series="1">
      <pivotArea type="data" outline="0" fieldPosition="0">
        <references count="2">
          <reference field="4294967294" count="1" selected="0">
            <x v="0"/>
          </reference>
          <reference field="10" count="1" selected="0">
            <x v="1"/>
          </reference>
        </references>
      </pivotArea>
    </chartFormat>
    <chartFormat chart="34" format="37" series="1">
      <pivotArea type="data" outline="0" fieldPosition="0">
        <references count="2">
          <reference field="4294967294" count="1" selected="0">
            <x v="0"/>
          </reference>
          <reference field="10" count="1" selected="0">
            <x v="0"/>
          </reference>
        </references>
      </pivotArea>
    </chartFormat>
    <chartFormat chart="34" format="38" series="1">
      <pivotArea type="data" outline="0" fieldPosition="0">
        <references count="2">
          <reference field="4294967294" count="1" selected="0">
            <x v="0"/>
          </reference>
          <reference field="1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FA3F98D3-5B62-487D-AF4A-7115322A4B90}" name="PT bTHE Nutzung" cacheId="3" applyNumberFormats="0" applyBorderFormats="0" applyFontFormats="0" applyPatternFormats="0" applyAlignmentFormats="0" applyWidthHeightFormats="1" dataCaption="Values" updatedVersion="7" minRefreshableVersion="3" colGrandTotals="0" itemPrintTitles="1" createdVersion="7" indent="0" outline="1" outlineData="1" multipleFieldFilters="0" colHeaderCaption="Nutzungsart">
  <location ref="A42:A43" firstHeaderRow="1" firstDataRow="2" firstDataCol="0"/>
  <pivotFields count="13">
    <pivotField showAll="0"/>
    <pivotField showAll="0"/>
    <pivotField showAll="0"/>
    <pivotField showAll="0"/>
    <pivotField showAll="0"/>
    <pivotField showAll="0"/>
    <pivotField axis="axisCol" showAll="0">
      <items count="13">
        <item x="6"/>
        <item h="1" x="7"/>
        <item h="1" x="8"/>
        <item h="1" x="11"/>
        <item h="1" x="2"/>
        <item h="1" x="3"/>
        <item h="1" x="4"/>
        <item h="1" x="5"/>
        <item h="1" x="9"/>
        <item h="1" x="10"/>
        <item h="1" x="0"/>
        <item h="1" x="1"/>
        <item t="default"/>
      </items>
    </pivotField>
    <pivotField showAll="0"/>
    <pivotField showAll="0"/>
    <pivotField showAll="0"/>
    <pivotField showAll="0"/>
    <pivotField showAll="0"/>
    <pivotField showAll="0"/>
  </pivotFields>
  <rowItems count="1">
    <i/>
  </rowItems>
  <colFields count="1">
    <field x="6"/>
  </colFields>
  <colItems count="1">
    <i>
      <x/>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D308A020-8AF9-4C2A-80E0-6C1E14C2FAE7}" name="PT pTHE Absolut" cacheId="11" applyNumberFormats="0" applyBorderFormats="0" applyFontFormats="0" applyPatternFormats="0" applyAlignmentFormats="0" applyWidthHeightFormats="1" dataCaption="Werte" tag="cbc2336f-11e3-42f0-aef8-1b76413c157d" updatedVersion="7" minRefreshableVersion="3" subtotalHiddenItems="1" rowGrandTotals="0" itemPrintTitles="1" createdVersion="7" indent="0" outline="1" outlineData="1" multipleFieldFilters="0" chartFormat="46">
  <location ref="A5:P18" firstHeaderRow="1" firstDataRow="2" firstDataCol="1" rowPageCount="3" colPageCount="1"/>
  <pivotFields count="6">
    <pivotField dataField="1" subtotalTop="0" showAll="0" defaultSubtotal="0"/>
    <pivotField axis="axisCol" allDrilled="1" subtotalTop="0" showAll="0" sortType="ascending"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 axis="axisPage" allDrilled="1" subtotalTop="0" showAll="0" defaultSubtotal="0" defaultAttributeDrillState="1"/>
    <pivotField axis="axisPage" allDrilled="1" subtotalTop="0" showAll="0" dataSourceSort="1" defaultSubtotal="0" defaultAttributeDrillState="1"/>
    <pivotField axis="axisRow" allDrilled="1" subtotalTop="0" showAll="0" dataSourceSort="1" defaultSubtotal="0" defaultAttributeDrillState="1">
      <items count="12">
        <item x="0"/>
        <item x="1"/>
        <item x="2"/>
        <item x="3"/>
        <item x="4"/>
        <item x="5"/>
        <item x="6"/>
        <item x="7"/>
        <item x="8"/>
        <item x="9"/>
        <item x="10"/>
        <item x="11"/>
      </items>
    </pivotField>
  </pivotFields>
  <rowFields count="1">
    <field x="5"/>
  </rowFields>
  <rowItems count="12">
    <i>
      <x/>
    </i>
    <i>
      <x v="1"/>
    </i>
    <i>
      <x v="2"/>
    </i>
    <i>
      <x v="3"/>
    </i>
    <i>
      <x v="4"/>
    </i>
    <i>
      <x v="5"/>
    </i>
    <i>
      <x v="6"/>
    </i>
    <i>
      <x v="7"/>
    </i>
    <i>
      <x v="8"/>
    </i>
    <i>
      <x v="9"/>
    </i>
    <i>
      <x v="10"/>
    </i>
    <i>
      <x v="11"/>
    </i>
  </rowItems>
  <colFields count="1">
    <field x="1"/>
  </colFields>
  <colItems count="15">
    <i>
      <x/>
    </i>
    <i>
      <x v="1"/>
    </i>
    <i>
      <x v="2"/>
    </i>
    <i>
      <x v="3"/>
    </i>
    <i>
      <x v="4"/>
    </i>
    <i>
      <x v="5"/>
    </i>
    <i>
      <x v="6"/>
    </i>
    <i>
      <x v="7"/>
    </i>
    <i>
      <x v="8"/>
    </i>
    <i>
      <x v="9"/>
    </i>
    <i>
      <x v="10"/>
    </i>
    <i>
      <x v="11"/>
    </i>
    <i>
      <x v="12"/>
    </i>
    <i>
      <x v="13"/>
    </i>
    <i t="grand">
      <x/>
    </i>
  </colItems>
  <pageFields count="3">
    <pageField fld="2" hier="13" name="[pTHE].[Tierart].[All]" cap="All"/>
    <pageField fld="3" hier="14" name="[pTHE].[Nutzungsart].&amp;[Ferkel]" cap="Ferkel"/>
    <pageField fld="4" hier="15" name="[pTHE].[AMEG].[All]" cap="All"/>
  </pageFields>
  <dataFields count="1">
    <dataField name="Summe von Populationsweite Therapiehäufigkeit" fld="0" baseField="0" baseItem="0"/>
  </dataFields>
  <chartFormats count="56">
    <chartFormat chart="0" format="0" series="1">
      <pivotArea type="data" outline="0" fieldPosition="0">
        <references count="2">
          <reference field="4294967294" count="1" selected="0">
            <x v="0"/>
          </reference>
          <reference field="1" count="1" selected="0">
            <x v="0"/>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2"/>
          </reference>
        </references>
      </pivotArea>
    </chartFormat>
    <chartFormat chart="0" format="3" series="1">
      <pivotArea type="data" outline="0" fieldPosition="0">
        <references count="2">
          <reference field="4294967294" count="1" selected="0">
            <x v="0"/>
          </reference>
          <reference field="1"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6"/>
          </reference>
        </references>
      </pivotArea>
    </chartFormat>
    <chartFormat chart="0" format="7" series="1">
      <pivotArea type="data" outline="0" fieldPosition="0">
        <references count="2">
          <reference field="4294967294" count="1" selected="0">
            <x v="0"/>
          </reference>
          <reference field="1" count="1" selected="0">
            <x v="7"/>
          </reference>
        </references>
      </pivotArea>
    </chartFormat>
    <chartFormat chart="0" format="8" series="1">
      <pivotArea type="data" outline="0" fieldPosition="0">
        <references count="2">
          <reference field="4294967294" count="1" selected="0">
            <x v="0"/>
          </reference>
          <reference field="1" count="1" selected="0">
            <x v="8"/>
          </reference>
        </references>
      </pivotArea>
    </chartFormat>
    <chartFormat chart="0" format="9" series="1">
      <pivotArea type="data" outline="0" fieldPosition="0">
        <references count="2">
          <reference field="4294967294" count="1" selected="0">
            <x v="0"/>
          </reference>
          <reference field="1" count="1" selected="0">
            <x v="9"/>
          </reference>
        </references>
      </pivotArea>
    </chartFormat>
    <chartFormat chart="0" format="10" series="1">
      <pivotArea type="data" outline="0" fieldPosition="0">
        <references count="2">
          <reference field="4294967294" count="1" selected="0">
            <x v="0"/>
          </reference>
          <reference field="1" count="1" selected="0">
            <x v="10"/>
          </reference>
        </references>
      </pivotArea>
    </chartFormat>
    <chartFormat chart="0" format="11" series="1">
      <pivotArea type="data" outline="0" fieldPosition="0">
        <references count="2">
          <reference field="4294967294" count="1" selected="0">
            <x v="0"/>
          </reference>
          <reference field="1" count="1" selected="0">
            <x v="11"/>
          </reference>
        </references>
      </pivotArea>
    </chartFormat>
    <chartFormat chart="0" format="12" series="1">
      <pivotArea type="data" outline="0" fieldPosition="0">
        <references count="2">
          <reference field="4294967294" count="1" selected="0">
            <x v="0"/>
          </reference>
          <reference field="1" count="1" selected="0">
            <x v="12"/>
          </reference>
        </references>
      </pivotArea>
    </chartFormat>
    <chartFormat chart="0" format="13" series="1">
      <pivotArea type="data" outline="0" fieldPosition="0">
        <references count="2">
          <reference field="4294967294" count="1" selected="0">
            <x v="0"/>
          </reference>
          <reference field="1" count="1" selected="0">
            <x v="13"/>
          </reference>
        </references>
      </pivotArea>
    </chartFormat>
    <chartFormat chart="1" format="14" series="1">
      <pivotArea type="data" outline="0" fieldPosition="0">
        <references count="2">
          <reference field="4294967294" count="1" selected="0">
            <x v="0"/>
          </reference>
          <reference field="1" count="1" selected="0">
            <x v="0"/>
          </reference>
        </references>
      </pivotArea>
    </chartFormat>
    <chartFormat chart="1" format="15" series="1">
      <pivotArea type="data" outline="0" fieldPosition="0">
        <references count="2">
          <reference field="4294967294" count="1" selected="0">
            <x v="0"/>
          </reference>
          <reference field="1" count="1" selected="0">
            <x v="1"/>
          </reference>
        </references>
      </pivotArea>
    </chartFormat>
    <chartFormat chart="1" format="16" series="1">
      <pivotArea type="data" outline="0" fieldPosition="0">
        <references count="2">
          <reference field="4294967294" count="1" selected="0">
            <x v="0"/>
          </reference>
          <reference field="1" count="1" selected="0">
            <x v="2"/>
          </reference>
        </references>
      </pivotArea>
    </chartFormat>
    <chartFormat chart="1" format="17" series="1">
      <pivotArea type="data" outline="0" fieldPosition="0">
        <references count="2">
          <reference field="4294967294" count="1" selected="0">
            <x v="0"/>
          </reference>
          <reference field="1" count="1" selected="0">
            <x v="3"/>
          </reference>
        </references>
      </pivotArea>
    </chartFormat>
    <chartFormat chart="1" format="18" series="1">
      <pivotArea type="data" outline="0" fieldPosition="0">
        <references count="2">
          <reference field="4294967294" count="1" selected="0">
            <x v="0"/>
          </reference>
          <reference field="1" count="1" selected="0">
            <x v="4"/>
          </reference>
        </references>
      </pivotArea>
    </chartFormat>
    <chartFormat chart="1" format="19" series="1">
      <pivotArea type="data" outline="0" fieldPosition="0">
        <references count="2">
          <reference field="4294967294" count="1" selected="0">
            <x v="0"/>
          </reference>
          <reference field="1" count="1" selected="0">
            <x v="5"/>
          </reference>
        </references>
      </pivotArea>
    </chartFormat>
    <chartFormat chart="1" format="20" series="1">
      <pivotArea type="data" outline="0" fieldPosition="0">
        <references count="2">
          <reference field="4294967294" count="1" selected="0">
            <x v="0"/>
          </reference>
          <reference field="1" count="1" selected="0">
            <x v="6"/>
          </reference>
        </references>
      </pivotArea>
    </chartFormat>
    <chartFormat chart="1" format="21" series="1">
      <pivotArea type="data" outline="0" fieldPosition="0">
        <references count="2">
          <reference field="4294967294" count="1" selected="0">
            <x v="0"/>
          </reference>
          <reference field="1" count="1" selected="0">
            <x v="7"/>
          </reference>
        </references>
      </pivotArea>
    </chartFormat>
    <chartFormat chart="1" format="22" series="1">
      <pivotArea type="data" outline="0" fieldPosition="0">
        <references count="2">
          <reference field="4294967294" count="1" selected="0">
            <x v="0"/>
          </reference>
          <reference field="1" count="1" selected="0">
            <x v="8"/>
          </reference>
        </references>
      </pivotArea>
    </chartFormat>
    <chartFormat chart="1" format="23" series="1">
      <pivotArea type="data" outline="0" fieldPosition="0">
        <references count="2">
          <reference field="4294967294" count="1" selected="0">
            <x v="0"/>
          </reference>
          <reference field="1" count="1" selected="0">
            <x v="9"/>
          </reference>
        </references>
      </pivotArea>
    </chartFormat>
    <chartFormat chart="1" format="24" series="1">
      <pivotArea type="data" outline="0" fieldPosition="0">
        <references count="2">
          <reference field="4294967294" count="1" selected="0">
            <x v="0"/>
          </reference>
          <reference field="1" count="1" selected="0">
            <x v="10"/>
          </reference>
        </references>
      </pivotArea>
    </chartFormat>
    <chartFormat chart="1" format="25" series="1">
      <pivotArea type="data" outline="0" fieldPosition="0">
        <references count="2">
          <reference field="4294967294" count="1" selected="0">
            <x v="0"/>
          </reference>
          <reference field="1" count="1" selected="0">
            <x v="11"/>
          </reference>
        </references>
      </pivotArea>
    </chartFormat>
    <chartFormat chart="1" format="26" series="1">
      <pivotArea type="data" outline="0" fieldPosition="0">
        <references count="2">
          <reference field="4294967294" count="1" selected="0">
            <x v="0"/>
          </reference>
          <reference field="1" count="1" selected="0">
            <x v="12"/>
          </reference>
        </references>
      </pivotArea>
    </chartFormat>
    <chartFormat chart="1" format="27" series="1">
      <pivotArea type="data" outline="0" fieldPosition="0">
        <references count="2">
          <reference field="4294967294" count="1" selected="0">
            <x v="0"/>
          </reference>
          <reference field="1" count="1" selected="0">
            <x v="13"/>
          </reference>
        </references>
      </pivotArea>
    </chartFormat>
    <chartFormat chart="2" format="28" series="1">
      <pivotArea type="data" outline="0" fieldPosition="0">
        <references count="2">
          <reference field="4294967294" count="1" selected="0">
            <x v="0"/>
          </reference>
          <reference field="1" count="1" selected="0">
            <x v="0"/>
          </reference>
        </references>
      </pivotArea>
    </chartFormat>
    <chartFormat chart="2" format="29" series="1">
      <pivotArea type="data" outline="0" fieldPosition="0">
        <references count="2">
          <reference field="4294967294" count="1" selected="0">
            <x v="0"/>
          </reference>
          <reference field="1" count="1" selected="0">
            <x v="1"/>
          </reference>
        </references>
      </pivotArea>
    </chartFormat>
    <chartFormat chart="2" format="30" series="1">
      <pivotArea type="data" outline="0" fieldPosition="0">
        <references count="2">
          <reference field="4294967294" count="1" selected="0">
            <x v="0"/>
          </reference>
          <reference field="1" count="1" selected="0">
            <x v="2"/>
          </reference>
        </references>
      </pivotArea>
    </chartFormat>
    <chartFormat chart="2" format="31" series="1">
      <pivotArea type="data" outline="0" fieldPosition="0">
        <references count="2">
          <reference field="4294967294" count="1" selected="0">
            <x v="0"/>
          </reference>
          <reference field="1" count="1" selected="0">
            <x v="3"/>
          </reference>
        </references>
      </pivotArea>
    </chartFormat>
    <chartFormat chart="2" format="32" series="1">
      <pivotArea type="data" outline="0" fieldPosition="0">
        <references count="2">
          <reference field="4294967294" count="1" selected="0">
            <x v="0"/>
          </reference>
          <reference field="1" count="1" selected="0">
            <x v="4"/>
          </reference>
        </references>
      </pivotArea>
    </chartFormat>
    <chartFormat chart="2" format="33" series="1">
      <pivotArea type="data" outline="0" fieldPosition="0">
        <references count="2">
          <reference field="4294967294" count="1" selected="0">
            <x v="0"/>
          </reference>
          <reference field="1" count="1" selected="0">
            <x v="5"/>
          </reference>
        </references>
      </pivotArea>
    </chartFormat>
    <chartFormat chart="2" format="34" series="1">
      <pivotArea type="data" outline="0" fieldPosition="0">
        <references count="2">
          <reference field="4294967294" count="1" selected="0">
            <x v="0"/>
          </reference>
          <reference field="1" count="1" selected="0">
            <x v="6"/>
          </reference>
        </references>
      </pivotArea>
    </chartFormat>
    <chartFormat chart="2" format="35" series="1">
      <pivotArea type="data" outline="0" fieldPosition="0">
        <references count="2">
          <reference field="4294967294" count="1" selected="0">
            <x v="0"/>
          </reference>
          <reference field="1" count="1" selected="0">
            <x v="7"/>
          </reference>
        </references>
      </pivotArea>
    </chartFormat>
    <chartFormat chart="2" format="36" series="1">
      <pivotArea type="data" outline="0" fieldPosition="0">
        <references count="2">
          <reference field="4294967294" count="1" selected="0">
            <x v="0"/>
          </reference>
          <reference field="1" count="1" selected="0">
            <x v="8"/>
          </reference>
        </references>
      </pivotArea>
    </chartFormat>
    <chartFormat chart="2" format="37" series="1">
      <pivotArea type="data" outline="0" fieldPosition="0">
        <references count="2">
          <reference field="4294967294" count="1" selected="0">
            <x v="0"/>
          </reference>
          <reference field="1" count="1" selected="0">
            <x v="9"/>
          </reference>
        </references>
      </pivotArea>
    </chartFormat>
    <chartFormat chart="2" format="38" series="1">
      <pivotArea type="data" outline="0" fieldPosition="0">
        <references count="2">
          <reference field="4294967294" count="1" selected="0">
            <x v="0"/>
          </reference>
          <reference field="1" count="1" selected="0">
            <x v="10"/>
          </reference>
        </references>
      </pivotArea>
    </chartFormat>
    <chartFormat chart="2" format="39" series="1">
      <pivotArea type="data" outline="0" fieldPosition="0">
        <references count="2">
          <reference field="4294967294" count="1" selected="0">
            <x v="0"/>
          </reference>
          <reference field="1" count="1" selected="0">
            <x v="11"/>
          </reference>
        </references>
      </pivotArea>
    </chartFormat>
    <chartFormat chart="2" format="40" series="1">
      <pivotArea type="data" outline="0" fieldPosition="0">
        <references count="2">
          <reference field="4294967294" count="1" selected="0">
            <x v="0"/>
          </reference>
          <reference field="1" count="1" selected="0">
            <x v="12"/>
          </reference>
        </references>
      </pivotArea>
    </chartFormat>
    <chartFormat chart="2" format="41" series="1">
      <pivotArea type="data" outline="0" fieldPosition="0">
        <references count="2">
          <reference field="4294967294" count="1" selected="0">
            <x v="0"/>
          </reference>
          <reference field="1" count="1" selected="0">
            <x v="13"/>
          </reference>
        </references>
      </pivotArea>
    </chartFormat>
    <chartFormat chart="3" format="70" series="1">
      <pivotArea type="data" outline="0" fieldPosition="0">
        <references count="2">
          <reference field="4294967294" count="1" selected="0">
            <x v="0"/>
          </reference>
          <reference field="1" count="1" selected="0">
            <x v="0"/>
          </reference>
        </references>
      </pivotArea>
    </chartFormat>
    <chartFormat chart="3" format="71" series="1">
      <pivotArea type="data" outline="0" fieldPosition="0">
        <references count="2">
          <reference field="4294967294" count="1" selected="0">
            <x v="0"/>
          </reference>
          <reference field="1" count="1" selected="0">
            <x v="1"/>
          </reference>
        </references>
      </pivotArea>
    </chartFormat>
    <chartFormat chart="3" format="72" series="1">
      <pivotArea type="data" outline="0" fieldPosition="0">
        <references count="2">
          <reference field="4294967294" count="1" selected="0">
            <x v="0"/>
          </reference>
          <reference field="1" count="1" selected="0">
            <x v="2"/>
          </reference>
        </references>
      </pivotArea>
    </chartFormat>
    <chartFormat chart="3" format="73" series="1">
      <pivotArea type="data" outline="0" fieldPosition="0">
        <references count="2">
          <reference field="4294967294" count="1" selected="0">
            <x v="0"/>
          </reference>
          <reference field="1" count="1" selected="0">
            <x v="3"/>
          </reference>
        </references>
      </pivotArea>
    </chartFormat>
    <chartFormat chart="3" format="74" series="1">
      <pivotArea type="data" outline="0" fieldPosition="0">
        <references count="2">
          <reference field="4294967294" count="1" selected="0">
            <x v="0"/>
          </reference>
          <reference field="1" count="1" selected="0">
            <x v="4"/>
          </reference>
        </references>
      </pivotArea>
    </chartFormat>
    <chartFormat chart="3" format="75" series="1">
      <pivotArea type="data" outline="0" fieldPosition="0">
        <references count="2">
          <reference field="4294967294" count="1" selected="0">
            <x v="0"/>
          </reference>
          <reference field="1" count="1" selected="0">
            <x v="5"/>
          </reference>
        </references>
      </pivotArea>
    </chartFormat>
    <chartFormat chart="3" format="76" series="1">
      <pivotArea type="data" outline="0" fieldPosition="0">
        <references count="2">
          <reference field="4294967294" count="1" selected="0">
            <x v="0"/>
          </reference>
          <reference field="1" count="1" selected="0">
            <x v="6"/>
          </reference>
        </references>
      </pivotArea>
    </chartFormat>
    <chartFormat chart="3" format="77" series="1">
      <pivotArea type="data" outline="0" fieldPosition="0">
        <references count="2">
          <reference field="4294967294" count="1" selected="0">
            <x v="0"/>
          </reference>
          <reference field="1" count="1" selected="0">
            <x v="7"/>
          </reference>
        </references>
      </pivotArea>
    </chartFormat>
    <chartFormat chart="3" format="78" series="1">
      <pivotArea type="data" outline="0" fieldPosition="0">
        <references count="2">
          <reference field="4294967294" count="1" selected="0">
            <x v="0"/>
          </reference>
          <reference field="1" count="1" selected="0">
            <x v="8"/>
          </reference>
        </references>
      </pivotArea>
    </chartFormat>
    <chartFormat chart="3" format="79" series="1">
      <pivotArea type="data" outline="0" fieldPosition="0">
        <references count="2">
          <reference field="4294967294" count="1" selected="0">
            <x v="0"/>
          </reference>
          <reference field="1" count="1" selected="0">
            <x v="9"/>
          </reference>
        </references>
      </pivotArea>
    </chartFormat>
    <chartFormat chart="3" format="80" series="1">
      <pivotArea type="data" outline="0" fieldPosition="0">
        <references count="2">
          <reference field="4294967294" count="1" selected="0">
            <x v="0"/>
          </reference>
          <reference field="1" count="1" selected="0">
            <x v="10"/>
          </reference>
        </references>
      </pivotArea>
    </chartFormat>
    <chartFormat chart="3" format="81" series="1">
      <pivotArea type="data" outline="0" fieldPosition="0">
        <references count="2">
          <reference field="4294967294" count="1" selected="0">
            <x v="0"/>
          </reference>
          <reference field="1" count="1" selected="0">
            <x v="11"/>
          </reference>
        </references>
      </pivotArea>
    </chartFormat>
    <chartFormat chart="3" format="82" series="1">
      <pivotArea type="data" outline="0" fieldPosition="0">
        <references count="2">
          <reference field="4294967294" count="1" selected="0">
            <x v="0"/>
          </reference>
          <reference field="1" count="1" selected="0">
            <x v="12"/>
          </reference>
        </references>
      </pivotArea>
    </chartFormat>
    <chartFormat chart="3" format="83" series="1">
      <pivotArea type="data" outline="0" fieldPosition="0">
        <references count="2">
          <reference field="4294967294" count="1" selected="0">
            <x v="0"/>
          </reference>
          <reference field="1" count="1" selected="0">
            <x v="13"/>
          </reference>
        </references>
      </pivotArea>
    </chartFormat>
  </chartFormats>
  <pivotHierarchies count="6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pTHE].[Nutzungsart].&amp;[Ferkel]"/>
      </members>
    </pivotHierarchy>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2"/>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Antibiotika-Verbrauchsmengen_und_Therapiehäufigkeit_2025_knime.xlsx!pTHE">
        <x15:activeTabTopLevelEntity name="[pTH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76C7572D-B352-4A46-8E33-D5174D768617}" name="PT pTHE Anteile" cacheId="12" applyNumberFormats="0" applyBorderFormats="0" applyFontFormats="0" applyPatternFormats="0" applyAlignmentFormats="0" applyWidthHeightFormats="1" dataCaption="Werte" tag="a642447d-2eab-4242-bafb-61e897faee13" updatedVersion="7" minRefreshableVersion="3" subtotalHiddenItems="1" rowGrandTotals="0" itemPrintTitles="1" createdVersion="7" indent="0" outline="1" outlineData="1" multipleFieldFilters="0" chartFormat="17">
  <location ref="A28:P41" firstHeaderRow="1" firstDataRow="2" firstDataCol="1" rowPageCount="3" colPageCount="1"/>
  <pivotFields count="6">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sortType="ascending" defaultSubtotal="0" defaultAttributeDrillState="1">
      <items count="14">
        <item x="0"/>
        <item x="1"/>
        <item x="2"/>
        <item x="3"/>
        <item x="4"/>
        <item x="5"/>
        <item x="6"/>
        <item x="7"/>
        <item x="8"/>
        <item x="9"/>
        <item x="10"/>
        <item x="11"/>
        <item x="12"/>
        <item x="13"/>
      </items>
    </pivotField>
    <pivotField axis="axisPage" allDrilled="1" subtotalTop="0" showAll="0" dataSourceSort="1" defaultSubtotal="0" defaultAttributeDrillState="1"/>
    <pivotField axis="axisPage" allDrilled="1" subtotalTop="0" showAll="0" defaultSubtotal="0" defaultAttributeDrillState="1"/>
    <pivotField axis="axisPage" allDrilled="1" subtotalTop="0" showAll="0" dataSourceSort="1" defaultSubtotal="0" defaultAttributeDrillState="1"/>
    <pivotField dataField="1" subtotalTop="0" showAll="0" defaultSubtotal="0"/>
  </pivotFields>
  <rowFields count="1">
    <field x="0"/>
  </rowFields>
  <rowItems count="12">
    <i>
      <x/>
    </i>
    <i>
      <x v="1"/>
    </i>
    <i>
      <x v="2"/>
    </i>
    <i>
      <x v="3"/>
    </i>
    <i>
      <x v="4"/>
    </i>
    <i>
      <x v="5"/>
    </i>
    <i>
      <x v="6"/>
    </i>
    <i>
      <x v="7"/>
    </i>
    <i>
      <x v="8"/>
    </i>
    <i>
      <x v="9"/>
    </i>
    <i>
      <x v="10"/>
    </i>
    <i>
      <x v="11"/>
    </i>
  </rowItems>
  <colFields count="1">
    <field x="1"/>
  </colFields>
  <colItems count="15">
    <i>
      <x/>
    </i>
    <i>
      <x v="1"/>
    </i>
    <i>
      <x v="2"/>
    </i>
    <i>
      <x v="3"/>
    </i>
    <i>
      <x v="4"/>
    </i>
    <i>
      <x v="5"/>
    </i>
    <i>
      <x v="6"/>
    </i>
    <i>
      <x v="7"/>
    </i>
    <i>
      <x v="8"/>
    </i>
    <i>
      <x v="9"/>
    </i>
    <i>
      <x v="10"/>
    </i>
    <i>
      <x v="11"/>
    </i>
    <i>
      <x v="12"/>
    </i>
    <i>
      <x v="13"/>
    </i>
    <i t="grand">
      <x/>
    </i>
  </colItems>
  <pageFields count="3">
    <pageField fld="2" hier="13" name="[pTHE].[Tierart].[All]" cap="All"/>
    <pageField fld="3" hier="14" name="[pTHE].[Nutzungsart].&amp;[Ferkel]" cap="Ferkel"/>
    <pageField fld="4" hier="15" name="[pTHE].[AMEG].[All]" cap="All"/>
  </pageFields>
  <dataFields count="1">
    <dataField name="Summe von Anteil an populationsweiter Therapiehäufigkeit" fld="5" baseField="0" baseItem="0" numFmtId="176"/>
  </dataFields>
  <chartFormats count="14">
    <chartFormat chart="14" format="28" series="1">
      <pivotArea type="data" outline="0" fieldPosition="0">
        <references count="2">
          <reference field="4294967294" count="1" selected="0">
            <x v="0"/>
          </reference>
          <reference field="1" count="1" selected="0">
            <x v="0"/>
          </reference>
        </references>
      </pivotArea>
    </chartFormat>
    <chartFormat chart="14" format="29" series="1">
      <pivotArea type="data" outline="0" fieldPosition="0">
        <references count="2">
          <reference field="4294967294" count="1" selected="0">
            <x v="0"/>
          </reference>
          <reference field="1" count="1" selected="0">
            <x v="1"/>
          </reference>
        </references>
      </pivotArea>
    </chartFormat>
    <chartFormat chart="14" format="30" series="1">
      <pivotArea type="data" outline="0" fieldPosition="0">
        <references count="2">
          <reference field="4294967294" count="1" selected="0">
            <x v="0"/>
          </reference>
          <reference field="1" count="1" selected="0">
            <x v="2"/>
          </reference>
        </references>
      </pivotArea>
    </chartFormat>
    <chartFormat chart="14" format="31" series="1">
      <pivotArea type="data" outline="0" fieldPosition="0">
        <references count="2">
          <reference field="4294967294" count="1" selected="0">
            <x v="0"/>
          </reference>
          <reference field="1" count="1" selected="0">
            <x v="3"/>
          </reference>
        </references>
      </pivotArea>
    </chartFormat>
    <chartFormat chart="14" format="32" series="1">
      <pivotArea type="data" outline="0" fieldPosition="0">
        <references count="2">
          <reference field="4294967294" count="1" selected="0">
            <x v="0"/>
          </reference>
          <reference field="1" count="1" selected="0">
            <x v="4"/>
          </reference>
        </references>
      </pivotArea>
    </chartFormat>
    <chartFormat chart="14" format="33" series="1">
      <pivotArea type="data" outline="0" fieldPosition="0">
        <references count="2">
          <reference field="4294967294" count="1" selected="0">
            <x v="0"/>
          </reference>
          <reference field="1" count="1" selected="0">
            <x v="5"/>
          </reference>
        </references>
      </pivotArea>
    </chartFormat>
    <chartFormat chart="14" format="34" series="1">
      <pivotArea type="data" outline="0" fieldPosition="0">
        <references count="2">
          <reference field="4294967294" count="1" selected="0">
            <x v="0"/>
          </reference>
          <reference field="1" count="1" selected="0">
            <x v="6"/>
          </reference>
        </references>
      </pivotArea>
    </chartFormat>
    <chartFormat chart="14" format="35" series="1">
      <pivotArea type="data" outline="0" fieldPosition="0">
        <references count="2">
          <reference field="4294967294" count="1" selected="0">
            <x v="0"/>
          </reference>
          <reference field="1" count="1" selected="0">
            <x v="7"/>
          </reference>
        </references>
      </pivotArea>
    </chartFormat>
    <chartFormat chart="14" format="36" series="1">
      <pivotArea type="data" outline="0" fieldPosition="0">
        <references count="2">
          <reference field="4294967294" count="1" selected="0">
            <x v="0"/>
          </reference>
          <reference field="1" count="1" selected="0">
            <x v="8"/>
          </reference>
        </references>
      </pivotArea>
    </chartFormat>
    <chartFormat chart="14" format="37" series="1">
      <pivotArea type="data" outline="0" fieldPosition="0">
        <references count="2">
          <reference field="4294967294" count="1" selected="0">
            <x v="0"/>
          </reference>
          <reference field="1" count="1" selected="0">
            <x v="9"/>
          </reference>
        </references>
      </pivotArea>
    </chartFormat>
    <chartFormat chart="14" format="38" series="1">
      <pivotArea type="data" outline="0" fieldPosition="0">
        <references count="2">
          <reference field="4294967294" count="1" selected="0">
            <x v="0"/>
          </reference>
          <reference field="1" count="1" selected="0">
            <x v="10"/>
          </reference>
        </references>
      </pivotArea>
    </chartFormat>
    <chartFormat chart="14" format="39" series="1">
      <pivotArea type="data" outline="0" fieldPosition="0">
        <references count="2">
          <reference field="4294967294" count="1" selected="0">
            <x v="0"/>
          </reference>
          <reference field="1" count="1" selected="0">
            <x v="11"/>
          </reference>
        </references>
      </pivotArea>
    </chartFormat>
    <chartFormat chart="14" format="40" series="1">
      <pivotArea type="data" outline="0" fieldPosition="0">
        <references count="2">
          <reference field="4294967294" count="1" selected="0">
            <x v="0"/>
          </reference>
          <reference field="1" count="1" selected="0">
            <x v="12"/>
          </reference>
        </references>
      </pivotArea>
    </chartFormat>
    <chartFormat chart="14" format="41" series="1">
      <pivotArea type="data" outline="0" fieldPosition="0">
        <references count="2">
          <reference field="4294967294" count="1" selected="0">
            <x v="0"/>
          </reference>
          <reference field="1" count="1" selected="0">
            <x v="13"/>
          </reference>
        </references>
      </pivotArea>
    </chartFormat>
  </chartFormats>
  <pivotHierarchies count="6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pTHE].[Nutzungsart].&amp;[Ferkel]"/>
      </members>
    </pivotHierarchy>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12"/>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Antibiotika-Verbrauchsmengen_und_Therapiehäufigkeit_2025_knime.xlsx!pTHE">
        <x15:activeTabTopLevelEntity name="[pTH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96836C9F-8849-4601-87EE-486F24E7619D}" name="PT pTHE Nutzung" cacheId="13" applyNumberFormats="0" applyBorderFormats="0" applyFontFormats="0" applyPatternFormats="0" applyAlignmentFormats="0" applyWidthHeightFormats="1" dataCaption="Werte" tag="6cf3b7dd-0b60-4121-a986-3031f25d8858" updatedVersion="7" minRefreshableVersion="3" subtotalHiddenItems="1" colGrandTotals="0" itemPrintTitles="1" createdVersion="7" indent="0" outline="1" outlineData="1" multipleFieldFilters="0">
  <location ref="A46:A47" firstHeaderRow="1" firstDataRow="2" firstDataCol="0"/>
  <pivotFields count="1">
    <pivotField axis="axisCol" allDrilled="1" subtotalTop="0" showAll="0" dataSourceSort="1" defaultSubtotal="0" defaultAttributeDrillState="1">
      <items count="1">
        <item s="1" x="0"/>
      </items>
    </pivotField>
  </pivotFields>
  <colFields count="1">
    <field x="0"/>
  </colFields>
  <colItems count="1">
    <i>
      <x/>
    </i>
  </colItems>
  <pivotHierarchies count="6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colHierarchiesUsage count="1">
    <colHierarchyUsage hierarchyUsage="1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Antibiotika-Verbrauchsmengen_und_Therapiehäufigkeit_2025_knime.xlsx!pTHE">
        <x15:activeTabTopLevelEntity name="[pTH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946BDAA9-E4C0-4631-A120-2D07CBB19D76}" name="PT A VM" cacheId="24" applyNumberFormats="0" applyBorderFormats="0" applyFontFormats="0" applyPatternFormats="0" applyAlignmentFormats="0" applyWidthHeightFormats="1" dataCaption="Values" grandTotalCaption="Gesamt" tag="4fb4ec17-0978-4bc8-82f5-6ab56161c872" updatedVersion="7" minRefreshableVersion="3" subtotalHiddenItems="1" itemPrintTitles="1" createdVersion="7" indent="0" outline="1" outlineData="1" multipleFieldFilters="0" chartFormat="99" rowHeaderCaption="Wirkstoffklasse">
  <location ref="A5:B19" firstHeaderRow="1" firstDataRow="1" firstDataCol="1" rowPageCount="3" colPageCount="1"/>
  <pivotFields count="8">
    <pivotField dataField="1" subtotalTop="0" showAll="0" defaultSubtotal="0"/>
    <pivotField axis="axisRow" allDrilled="1" subtotalTop="0" showAll="0" dataSourceSort="1" defaultSubtotal="0" defaultAttributeDrillState="1">
      <items count="14">
        <item x="0"/>
        <item x="1"/>
        <item x="2"/>
        <item x="3"/>
        <item x="4"/>
        <item x="5"/>
        <item x="6"/>
        <item x="7"/>
        <item x="8"/>
        <item x="9"/>
        <item x="10"/>
        <item x="11"/>
        <item x="12"/>
        <item x="13"/>
      </items>
    </pivotField>
    <pivotField allDrilled="1" subtotalTop="0" showAll="0" dataSourceSort="1" defaultSubtotal="0" defaultAttributeDrillState="1"/>
    <pivotField axis="axisPage" allDrilled="1" subtotalTop="0" showAll="0" dataSourceSort="1" defaultSubtotal="0" defaultAttributeDrillState="1"/>
    <pivotField axis="axisPage" allDrilled="1" subtotalTop="0" showAll="0" dataSourceSort="1" defaultSubtotal="0" defaultAttributeDrillState="1"/>
    <pivotField allDrilled="1" subtotalTop="0" showAll="0" dataSourceSort="1" defaultSubtotal="0" defaultAttributeDrillState="1"/>
    <pivotField axis="axisPage" allDrilled="1" subtotalTop="0" showAll="0" dataSourceSort="1" defaultSubtotal="0" defaultAttributeDrillState="1"/>
    <pivotField allDrilled="1" subtotalTop="0" showAll="0" dataSourceSort="1" defaultSubtotal="0" defaultAttributeDrillState="1"/>
  </pivotFields>
  <rowFields count="1">
    <field x="1"/>
  </rowFields>
  <rowItems count="14">
    <i>
      <x/>
    </i>
    <i>
      <x v="1"/>
    </i>
    <i>
      <x v="2"/>
    </i>
    <i>
      <x v="3"/>
    </i>
    <i>
      <x v="4"/>
    </i>
    <i>
      <x v="5"/>
    </i>
    <i>
      <x v="6"/>
    </i>
    <i>
      <x v="7"/>
    </i>
    <i>
      <x v="8"/>
    </i>
    <i>
      <x v="9"/>
    </i>
    <i>
      <x v="10"/>
    </i>
    <i>
      <x v="11"/>
    </i>
    <i>
      <x v="12"/>
    </i>
    <i t="grand">
      <x/>
    </i>
  </rowItems>
  <colItems count="1">
    <i/>
  </colItems>
  <pageFields count="3">
    <pageField fld="6" hier="21" name="[VM].[Jahr].&amp;[2025]" cap="2025"/>
    <pageField fld="3" hier="24" name="[VM].[Kategorie].&amp;[Minimierung]" cap="Minimierung"/>
    <pageField fld="4" hier="23" name="[VM].[Nutzungsart].&amp;[Ferkel]" cap="Ferkel"/>
  </pageFields>
  <dataFields count="1">
    <dataField name="Verbrauchsmenge" fld="0" baseField="1" baseItem="12" numFmtId="171"/>
  </dataFields>
  <formats count="2">
    <format dxfId="37">
      <pivotArea dataOnly="0" labelOnly="1" outline="0" axis="axisValues" fieldPosition="0"/>
    </format>
    <format dxfId="36">
      <pivotArea dataOnly="0" labelOnly="1" grandRow="1" outline="0" fieldPosition="0"/>
    </format>
  </formats>
  <chartFormats count="15">
    <chartFormat chart="20" format="30" series="1">
      <pivotArea type="data" outline="0" fieldPosition="0">
        <references count="1">
          <reference field="4294967294" count="1" selected="0">
            <x v="0"/>
          </reference>
        </references>
      </pivotArea>
    </chartFormat>
    <chartFormat chart="20" format="31">
      <pivotArea type="data" outline="0" fieldPosition="0">
        <references count="2">
          <reference field="4294967294" count="1" selected="0">
            <x v="0"/>
          </reference>
          <reference field="1" count="1" selected="0">
            <x v="0"/>
          </reference>
        </references>
      </pivotArea>
    </chartFormat>
    <chartFormat chart="20" format="32">
      <pivotArea type="data" outline="0" fieldPosition="0">
        <references count="2">
          <reference field="4294967294" count="1" selected="0">
            <x v="0"/>
          </reference>
          <reference field="1" count="1" selected="0">
            <x v="13"/>
          </reference>
        </references>
      </pivotArea>
    </chartFormat>
    <chartFormat chart="20" format="33">
      <pivotArea type="data" outline="0" fieldPosition="0">
        <references count="2">
          <reference field="4294967294" count="1" selected="0">
            <x v="0"/>
          </reference>
          <reference field="1" count="1" selected="0">
            <x v="1"/>
          </reference>
        </references>
      </pivotArea>
    </chartFormat>
    <chartFormat chart="20" format="34">
      <pivotArea type="data" outline="0" fieldPosition="0">
        <references count="2">
          <reference field="4294967294" count="1" selected="0">
            <x v="0"/>
          </reference>
          <reference field="1" count="1" selected="0">
            <x v="2"/>
          </reference>
        </references>
      </pivotArea>
    </chartFormat>
    <chartFormat chart="20" format="35">
      <pivotArea type="data" outline="0" fieldPosition="0">
        <references count="2">
          <reference field="4294967294" count="1" selected="0">
            <x v="0"/>
          </reference>
          <reference field="1" count="1" selected="0">
            <x v="3"/>
          </reference>
        </references>
      </pivotArea>
    </chartFormat>
    <chartFormat chart="20" format="36">
      <pivotArea type="data" outline="0" fieldPosition="0">
        <references count="2">
          <reference field="4294967294" count="1" selected="0">
            <x v="0"/>
          </reference>
          <reference field="1" count="1" selected="0">
            <x v="4"/>
          </reference>
        </references>
      </pivotArea>
    </chartFormat>
    <chartFormat chart="20" format="37">
      <pivotArea type="data" outline="0" fieldPosition="0">
        <references count="2">
          <reference field="4294967294" count="1" selected="0">
            <x v="0"/>
          </reference>
          <reference field="1" count="1" selected="0">
            <x v="5"/>
          </reference>
        </references>
      </pivotArea>
    </chartFormat>
    <chartFormat chart="20" format="38">
      <pivotArea type="data" outline="0" fieldPosition="0">
        <references count="2">
          <reference field="4294967294" count="1" selected="0">
            <x v="0"/>
          </reference>
          <reference field="1" count="1" selected="0">
            <x v="6"/>
          </reference>
        </references>
      </pivotArea>
    </chartFormat>
    <chartFormat chart="20" format="39">
      <pivotArea type="data" outline="0" fieldPosition="0">
        <references count="2">
          <reference field="4294967294" count="1" selected="0">
            <x v="0"/>
          </reference>
          <reference field="1" count="1" selected="0">
            <x v="7"/>
          </reference>
        </references>
      </pivotArea>
    </chartFormat>
    <chartFormat chart="20" format="40">
      <pivotArea type="data" outline="0" fieldPosition="0">
        <references count="2">
          <reference field="4294967294" count="1" selected="0">
            <x v="0"/>
          </reference>
          <reference field="1" count="1" selected="0">
            <x v="8"/>
          </reference>
        </references>
      </pivotArea>
    </chartFormat>
    <chartFormat chart="20" format="41">
      <pivotArea type="data" outline="0" fieldPosition="0">
        <references count="2">
          <reference field="4294967294" count="1" selected="0">
            <x v="0"/>
          </reference>
          <reference field="1" count="1" selected="0">
            <x v="9"/>
          </reference>
        </references>
      </pivotArea>
    </chartFormat>
    <chartFormat chart="20" format="42">
      <pivotArea type="data" outline="0" fieldPosition="0">
        <references count="2">
          <reference field="4294967294" count="1" selected="0">
            <x v="0"/>
          </reference>
          <reference field="1" count="1" selected="0">
            <x v="10"/>
          </reference>
        </references>
      </pivotArea>
    </chartFormat>
    <chartFormat chart="20" format="43">
      <pivotArea type="data" outline="0" fieldPosition="0">
        <references count="2">
          <reference field="4294967294" count="1" selected="0">
            <x v="0"/>
          </reference>
          <reference field="1" count="1" selected="0">
            <x v="11"/>
          </reference>
        </references>
      </pivotArea>
    </chartFormat>
    <chartFormat chart="20" format="44">
      <pivotArea type="data" outline="0" fieldPosition="0">
        <references count="2">
          <reference field="4294967294" count="1" selected="0">
            <x v="0"/>
          </reference>
          <reference field="1" count="1" selected="0">
            <x v="12"/>
          </reference>
        </references>
      </pivotArea>
    </chartFormat>
  </chartFormats>
  <pivotHierarchies count="60">
    <pivotHierarchy multipleItemSelectionAllowed="1" dragToData="1"/>
    <pivotHierarchy multipleItemSelectionAllowed="1" dragToData="1">
      <members count="1" level="1">
        <member name="[Nutzungsart].[Nutzungsart].&amp;[Ferkel]"/>
      </members>
    </pivotHierarchy>
    <pivotHierarchy multipleItemSelectionAllowed="1" dragToData="1">
      <members count="1" level="1">
        <member name="[NutzungsartMinimierung].[Nutzungsart].&amp;[Ferke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0" level="1">
        <member name="[VM].[Nutzungsart].&amp;[Ferkel]"/>
        <member name="[VM].[Nutzungsart].&amp;[Mastputen]"/>
        <member name="[VM].[Nutzungsart].&amp;[Milchkühe]"/>
        <member name="[VM].[Nutzungsart].&amp;[Junghennen]"/>
        <member name="[VM].[Nutzungsart].&amp;[Legehennen]"/>
        <member name="[VM].[Nutzungsart].&amp;[Masthühner]"/>
        <member name="[VM].[Nutzungsart].&amp;[Saugferkel]"/>
        <member name="[VM].[Nutzungsart].&amp;[Mastschweine]"/>
        <member name="[VM].[Nutzungsart].&amp;[Zuchtschweine]"/>
        <member name="[VM].[Nutzungsart].&amp;[Kälber, zugegangen]"/>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Verbrauchsmenge"/>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2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M]"/>
        <x15:activeTabTopLevelEntity name="[NutzungsartMinimierung]"/>
        <x15:activeTabTopLevelEntity name="[Wirkstoffklasse]"/>
        <x15:activeTabTopLevelEntity name="[AMEG]"/>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CA549A8-5D54-4846-9C26-E3CC4F6525FC}" name="PT VM Anteile" cacheId="34" applyNumberFormats="0" applyBorderFormats="0" applyFontFormats="0" applyPatternFormats="0" applyAlignmentFormats="0" applyWidthHeightFormats="1" dataCaption="Werte" tag="d319a098-3def-4d83-b674-6c2a914bf2df" updatedVersion="7" minRefreshableVersion="3" useAutoFormatting="1" rowGrandTotals="0" itemPrintTitles="1" createdVersion="7" indent="0" outline="1" outlineData="1" multipleFieldFilters="0" chartFormat="4" rowHeaderCaption="Kategorie, Tier- und Nutzungsart" colHeaderCaption="Wirkstoffklasse">
  <location ref="U3:AJ42" firstHeaderRow="1" firstDataRow="2" firstDataCol="1" rowPageCount="1" colPageCount="1"/>
  <pivotFields count="6">
    <pivotField axis="axisRow" allDrilled="1" subtotalTop="0" showAll="0" defaultSubtotal="0" defaultAttributeDrillState="1">
      <items count="4">
        <item x="0"/>
        <item x="1"/>
        <item x="2"/>
        <item x="3"/>
      </items>
    </pivotField>
    <pivotField axis="axisRow" allDrilled="1" subtotalTop="0" showAll="0" defaultSubtotal="0" defaultAttributeDrillState="1">
      <items count="18">
        <item x="0"/>
        <item x="1"/>
        <item x="2"/>
        <item x="3"/>
        <item x="4"/>
        <item x="5"/>
        <item x="6"/>
        <item x="7"/>
        <item x="8"/>
        <item x="9"/>
        <item x="10"/>
        <item x="11"/>
        <item x="12"/>
        <item x="13"/>
        <item x="14"/>
        <item x="15"/>
        <item x="16"/>
        <item x="17"/>
      </items>
    </pivotField>
    <pivotField axis="axisPage" allDrilled="1" subtotalTop="0" showAll="0" dataSourceSort="1" defaultSubtotal="0" defaultAttributeDrillState="1"/>
    <pivotField axis="axisCol" allDrilled="1" subtotalTop="0" showAll="0" dataSourceSort="1" defaultSubtotal="0" defaultAttributeDrillState="1">
      <items count="14">
        <item x="0"/>
        <item x="1"/>
        <item x="2"/>
        <item x="3"/>
        <item x="4"/>
        <item x="5"/>
        <item x="6"/>
        <item x="7"/>
        <item x="8"/>
        <item x="9"/>
        <item x="10"/>
        <item x="11"/>
        <item x="12"/>
        <item x="13"/>
      </items>
    </pivotField>
    <pivotField dataField="1" subtotalTop="0" showAll="0" defaultSubtotal="0"/>
    <pivotField axis="axisRow" allDrilled="1" subtotalTop="0" showAll="0" dataSourceSort="1" defaultSubtotal="0" defaultAttributeDrillState="1">
      <items count="2">
        <item x="0"/>
        <item x="1"/>
      </items>
    </pivotField>
  </pivotFields>
  <rowFields count="3">
    <field x="5"/>
    <field x="0"/>
    <field x="1"/>
  </rowFields>
  <rowItems count="38">
    <i>
      <x/>
    </i>
    <i r="1">
      <x/>
    </i>
    <i r="2">
      <x/>
    </i>
    <i r="2">
      <x v="1"/>
    </i>
    <i r="2">
      <x v="2"/>
    </i>
    <i r="2">
      <x v="3"/>
    </i>
    <i r="1">
      <x v="1"/>
    </i>
    <i r="2">
      <x v="4"/>
    </i>
    <i r="2">
      <x v="5"/>
    </i>
    <i r="1">
      <x v="2"/>
    </i>
    <i r="2">
      <x v="6"/>
    </i>
    <i r="2">
      <x v="7"/>
    </i>
    <i r="2">
      <x v="8"/>
    </i>
    <i r="2">
      <x v="9"/>
    </i>
    <i r="2">
      <x v="10"/>
    </i>
    <i r="2">
      <x v="11"/>
    </i>
    <i r="1">
      <x v="3"/>
    </i>
    <i r="2">
      <x v="12"/>
    </i>
    <i r="2">
      <x v="13"/>
    </i>
    <i r="2">
      <x v="14"/>
    </i>
    <i r="2">
      <x v="15"/>
    </i>
    <i r="2">
      <x v="16"/>
    </i>
    <i r="2">
      <x v="17"/>
    </i>
    <i>
      <x v="1"/>
    </i>
    <i r="1">
      <x/>
    </i>
    <i r="2">
      <x/>
    </i>
    <i r="2">
      <x v="1"/>
    </i>
    <i r="2">
      <x v="2"/>
    </i>
    <i r="1">
      <x v="1"/>
    </i>
    <i r="2">
      <x v="4"/>
    </i>
    <i r="1">
      <x v="2"/>
    </i>
    <i r="2">
      <x v="7"/>
    </i>
    <i r="2">
      <x v="9"/>
    </i>
    <i r="1">
      <x v="3"/>
    </i>
    <i r="2">
      <x v="12"/>
    </i>
    <i r="2">
      <x v="13"/>
    </i>
    <i r="2">
      <x v="14"/>
    </i>
    <i r="2">
      <x v="17"/>
    </i>
  </rowItems>
  <colFields count="1">
    <field x="3"/>
  </colFields>
  <colItems count="15">
    <i>
      <x/>
    </i>
    <i>
      <x v="1"/>
    </i>
    <i>
      <x v="2"/>
    </i>
    <i>
      <x v="3"/>
    </i>
    <i>
      <x v="4"/>
    </i>
    <i>
      <x v="5"/>
    </i>
    <i>
      <x v="6"/>
    </i>
    <i>
      <x v="7"/>
    </i>
    <i>
      <x v="8"/>
    </i>
    <i>
      <x v="9"/>
    </i>
    <i>
      <x v="10"/>
    </i>
    <i>
      <x v="11"/>
    </i>
    <i>
      <x v="12"/>
    </i>
    <i>
      <x v="13"/>
    </i>
    <i t="grand">
      <x/>
    </i>
  </colItems>
  <pageFields count="1">
    <pageField fld="2" hier="25" name="[VM].[AMEG].[All]" cap="All"/>
  </pageFields>
  <dataFields count="1">
    <dataField name="Verbrauchsmengenanteil" fld="4" baseField="0" baseItem="0" numFmtId="176"/>
  </dataFields>
  <chartFormats count="14">
    <chartFormat chart="3" format="28" series="1">
      <pivotArea type="data" outline="0" fieldPosition="0">
        <references count="2">
          <reference field="4294967294" count="1" selected="0">
            <x v="0"/>
          </reference>
          <reference field="3" count="1" selected="0">
            <x v="0"/>
          </reference>
        </references>
      </pivotArea>
    </chartFormat>
    <chartFormat chart="3" format="29" series="1">
      <pivotArea type="data" outline="0" fieldPosition="0">
        <references count="2">
          <reference field="4294967294" count="1" selected="0">
            <x v="0"/>
          </reference>
          <reference field="3" count="1" selected="0">
            <x v="1"/>
          </reference>
        </references>
      </pivotArea>
    </chartFormat>
    <chartFormat chart="3" format="30" series="1">
      <pivotArea type="data" outline="0" fieldPosition="0">
        <references count="2">
          <reference field="4294967294" count="1" selected="0">
            <x v="0"/>
          </reference>
          <reference field="3" count="1" selected="0">
            <x v="2"/>
          </reference>
        </references>
      </pivotArea>
    </chartFormat>
    <chartFormat chart="3" format="31" series="1">
      <pivotArea type="data" outline="0" fieldPosition="0">
        <references count="2">
          <reference field="4294967294" count="1" selected="0">
            <x v="0"/>
          </reference>
          <reference field="3" count="1" selected="0">
            <x v="3"/>
          </reference>
        </references>
      </pivotArea>
    </chartFormat>
    <chartFormat chart="3" format="32" series="1">
      <pivotArea type="data" outline="0" fieldPosition="0">
        <references count="2">
          <reference field="4294967294" count="1" selected="0">
            <x v="0"/>
          </reference>
          <reference field="3" count="1" selected="0">
            <x v="4"/>
          </reference>
        </references>
      </pivotArea>
    </chartFormat>
    <chartFormat chart="3" format="33" series="1">
      <pivotArea type="data" outline="0" fieldPosition="0">
        <references count="2">
          <reference field="4294967294" count="1" selected="0">
            <x v="0"/>
          </reference>
          <reference field="3" count="1" selected="0">
            <x v="5"/>
          </reference>
        </references>
      </pivotArea>
    </chartFormat>
    <chartFormat chart="3" format="34" series="1">
      <pivotArea type="data" outline="0" fieldPosition="0">
        <references count="2">
          <reference field="4294967294" count="1" selected="0">
            <x v="0"/>
          </reference>
          <reference field="3" count="1" selected="0">
            <x v="6"/>
          </reference>
        </references>
      </pivotArea>
    </chartFormat>
    <chartFormat chart="3" format="35" series="1">
      <pivotArea type="data" outline="0" fieldPosition="0">
        <references count="2">
          <reference field="4294967294" count="1" selected="0">
            <x v="0"/>
          </reference>
          <reference field="3" count="1" selected="0">
            <x v="7"/>
          </reference>
        </references>
      </pivotArea>
    </chartFormat>
    <chartFormat chart="3" format="36" series="1">
      <pivotArea type="data" outline="0" fieldPosition="0">
        <references count="2">
          <reference field="4294967294" count="1" selected="0">
            <x v="0"/>
          </reference>
          <reference field="3" count="1" selected="0">
            <x v="8"/>
          </reference>
        </references>
      </pivotArea>
    </chartFormat>
    <chartFormat chart="3" format="37" series="1">
      <pivotArea type="data" outline="0" fieldPosition="0">
        <references count="2">
          <reference field="4294967294" count="1" selected="0">
            <x v="0"/>
          </reference>
          <reference field="3" count="1" selected="0">
            <x v="9"/>
          </reference>
        </references>
      </pivotArea>
    </chartFormat>
    <chartFormat chart="3" format="38" series="1">
      <pivotArea type="data" outline="0" fieldPosition="0">
        <references count="2">
          <reference field="4294967294" count="1" selected="0">
            <x v="0"/>
          </reference>
          <reference field="3" count="1" selected="0">
            <x v="10"/>
          </reference>
        </references>
      </pivotArea>
    </chartFormat>
    <chartFormat chart="3" format="39" series="1">
      <pivotArea type="data" outline="0" fieldPosition="0">
        <references count="2">
          <reference field="4294967294" count="1" selected="0">
            <x v="0"/>
          </reference>
          <reference field="3" count="1" selected="0">
            <x v="11"/>
          </reference>
        </references>
      </pivotArea>
    </chartFormat>
    <chartFormat chart="3" format="40" series="1">
      <pivotArea type="data" outline="0" fieldPosition="0">
        <references count="2">
          <reference field="4294967294" count="1" selected="0">
            <x v="0"/>
          </reference>
          <reference field="3" count="1" selected="0">
            <x v="12"/>
          </reference>
        </references>
      </pivotArea>
    </chartFormat>
    <chartFormat chart="3" format="41" series="1">
      <pivotArea type="data" outline="0" fieldPosition="0">
        <references count="2">
          <reference field="4294967294" count="1" selected="0">
            <x v="0"/>
          </reference>
          <reference field="3" count="1" selected="0">
            <x v="13"/>
          </reference>
        </references>
      </pivotArea>
    </chartFormat>
  </chartFormats>
  <pivotHierarchies count="6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caption="Verbrauchsmengenanteil"/>
    <pivotHierarchy dragToData="1"/>
    <pivotHierarchy dragToData="1"/>
  </pivotHierarchies>
  <pivotTableStyleInfo name="PivotStyleLight16" showRowHeaders="1" showColHeaders="1" showRowStripes="0" showColStripes="0" showLastColumn="1"/>
  <rowHierarchiesUsage count="3">
    <rowHierarchyUsage hierarchyUsage="24"/>
    <rowHierarchyUsage hierarchyUsage="22"/>
    <rowHierarchyUsage hierarchyUsage="23"/>
  </rowHierarchiesUsage>
  <colHierarchiesUsage count="1">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Antibiotika-Verbrauchsmengen_und_Therapiehäufigkeit_2023_knime.xlsx!VM">
        <x15:activeTabTopLevelEntity name="[VM]"/>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7113E9F9-8310-4FB4-BF89-924F0EFCF0DD}" name="PT A Nutzung" cacheId="30" applyNumberFormats="0" applyBorderFormats="0" applyFontFormats="0" applyPatternFormats="0" applyAlignmentFormats="0" applyWidthHeightFormats="1" dataCaption="Values" grandTotalCaption="Gesamt" tag="574adcc3-80f8-4e47-b5ec-35270525c283" updatedVersion="7" minRefreshableVersion="3" subtotalHiddenItems="1" colGrandTotals="0" itemPrintTitles="1" createdVersion="7" indent="0" outline="1" outlineData="1" multipleFieldFilters="0" chartFormat="11" rowHeaderCaption="Wirkstoffklasse" colHeaderCaption="Nutzungsart">
  <location ref="A29:A30" firstHeaderRow="1" firstDataRow="2" firstDataCol="0"/>
  <pivotFields count="2">
    <pivotField allDrilled="1" subtotalTop="0" showAll="0" dataSourceSort="1" defaultSubtotal="0" defaultAttributeDrillState="1"/>
    <pivotField axis="axisCol" allDrilled="1" subtotalTop="0" showAll="0" dataSourceSort="1" defaultSubtotal="0" defaultAttributeDrillState="1">
      <items count="1">
        <item s="1" x="0"/>
      </items>
    </pivotField>
  </pivotFields>
  <colFields count="1">
    <field x="1"/>
  </colFields>
  <colItems count="1">
    <i>
      <x/>
    </i>
  </colItems>
  <formats count="4">
    <format dxfId="41">
      <pivotArea outline="0" collapsedLevelsAreSubtotals="1" fieldPosition="0"/>
    </format>
    <format dxfId="40">
      <pivotArea dataOnly="0" labelOnly="1" outline="0" axis="axisValues" fieldPosition="0"/>
    </format>
    <format dxfId="39">
      <pivotArea dataOnly="0" labelOnly="1" outline="0" axis="axisValues" fieldPosition="0"/>
    </format>
    <format dxfId="38">
      <pivotArea dataOnly="0" labelOnly="1" grandRow="1" outline="0" fieldPosition="0"/>
    </format>
  </formats>
  <pivotHierarchies count="60">
    <pivotHierarchy dragToData="1"/>
    <pivotHierarchy multipleItemSelectionAllowed="1" dragToData="1">
      <members count="1" level="1">
        <member name="[Nutzungsart].[Nutzungsart].&amp;[Ferkel]"/>
      </members>
    </pivotHierarchy>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caption="Populationsweite Therapiehäufigkeit"/>
    <pivotHierarchy dragToData="1"/>
    <pivotHierarchy dragToData="1"/>
    <pivotHierarchy dragToData="1"/>
    <pivotHierarchy dragToData="1"/>
    <pivotHierarchy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TH]"/>
        <x15:activeTabTopLevelEntity name="[Nutzungsart]"/>
        <x15:activeTabTopLevelEntity name="[NutzungsartMinimierung]"/>
        <x15:activeTabTopLevelEntity name="[Wirkstoffklasse]"/>
        <x15:activeTabTopLevelEntity name="[Table8]"/>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3FBBD8A6-5C4E-4B3C-B7CF-E6CB721D712B}" name="PT A pTH" cacheId="27" applyNumberFormats="0" applyBorderFormats="0" applyFontFormats="0" applyPatternFormats="0" applyAlignmentFormats="0" applyWidthHeightFormats="1" dataCaption="Values" grandTotalCaption="Gesamt" tag="bb6605e4-771a-4139-9276-bdb232d9e1ce" updatedVersion="7" minRefreshableVersion="3" subtotalHiddenItems="1" itemPrintTitles="1" createdVersion="7" indent="0" outline="1" outlineData="1" multipleFieldFilters="0" chartFormat="100" rowHeaderCaption="Wirkstoffklasse">
  <location ref="C5:D19" firstHeaderRow="1" firstDataRow="1" firstDataCol="1" rowPageCount="2" colPageCount="1"/>
  <pivotFields count="7">
    <pivotField axis="axisRow" allDrilled="1" subtotalTop="0" showAll="0" dataSourceSort="1" defaultSubtotal="0" defaultAttributeDrillState="1">
      <items count="14">
        <item x="0"/>
        <item x="1"/>
        <item x="2"/>
        <item x="3"/>
        <item x="4"/>
        <item x="5"/>
        <item x="6"/>
        <item x="7"/>
        <item x="8"/>
        <item x="9"/>
        <item x="10"/>
        <item x="11"/>
        <item x="12"/>
        <item x="13"/>
      </items>
    </pivotField>
    <pivotField dataField="1" subtotalTop="0" showAll="0" defaultSubtotal="0"/>
    <pivotField axis="axisPage" allDrilled="1" subtotalTop="0" showAll="0" dataSourceSort="1" defaultSubtotal="0" defaultAttributeDrillState="1"/>
    <pivotField allDrilled="1" subtotalTop="0" showAll="0" dataSourceSort="1" defaultSubtotal="0" defaultAttributeDrillState="1"/>
    <pivotField allDrilled="1" subtotalTop="0" showAll="0" dataSourceSort="1" defaultSubtotal="0" defaultAttributeDrillState="1"/>
    <pivotField axis="axisPage" allDrilled="1" subtotalTop="0" showAll="0" dataSourceSort="1" defaultSubtotal="0" defaultAttributeDrillState="1"/>
    <pivotField allDrilled="1" subtotalTop="0" showAll="0" dataSourceSort="1" defaultSubtotal="0" defaultAttributeDrillState="1"/>
  </pivotFields>
  <rowFields count="1">
    <field x="0"/>
  </rowFields>
  <rowItems count="14">
    <i>
      <x/>
    </i>
    <i>
      <x v="1"/>
    </i>
    <i>
      <x v="2"/>
    </i>
    <i>
      <x v="3"/>
    </i>
    <i>
      <x v="4"/>
    </i>
    <i>
      <x v="5"/>
    </i>
    <i>
      <x v="6"/>
    </i>
    <i>
      <x v="7"/>
    </i>
    <i>
      <x v="8"/>
    </i>
    <i>
      <x v="9"/>
    </i>
    <i>
      <x v="10"/>
    </i>
    <i>
      <x v="11"/>
    </i>
    <i>
      <x v="12"/>
    </i>
    <i t="grand">
      <x/>
    </i>
  </rowItems>
  <colItems count="1">
    <i/>
  </colItems>
  <pageFields count="2">
    <pageField fld="5" hier="3" name="[pTH].[Jahr].[All]" cap="All"/>
    <pageField fld="2" hier="10" name="[pTH].[Berechnungsmodus].&amp;[TAMGÄndG (2022)]" cap="TAMGÄndG (2022)"/>
  </pageFields>
  <dataFields count="1">
    <dataField name="Populationsweite Therapiehäufigkeit" fld="1" baseField="0" baseItem="0" numFmtId="172"/>
  </dataFields>
  <formats count="5">
    <format dxfId="46">
      <pivotArea outline="0" collapsedLevelsAreSubtotals="1" fieldPosition="0"/>
    </format>
    <format dxfId="45">
      <pivotArea dataOnly="0" labelOnly="1" outline="0" fieldPosition="0">
        <references count="1">
          <reference field="2" count="0"/>
        </references>
      </pivotArea>
    </format>
    <format dxfId="44">
      <pivotArea dataOnly="0" labelOnly="1" outline="0" axis="axisValues" fieldPosition="0"/>
    </format>
    <format dxfId="43">
      <pivotArea dataOnly="0" labelOnly="1" outline="0" axis="axisValues" fieldPosition="0"/>
    </format>
    <format dxfId="42">
      <pivotArea dataOnly="0" labelOnly="1" grandRow="1" outline="0" fieldPosition="0"/>
    </format>
  </formats>
  <chartFormats count="15">
    <chartFormat chart="23" format="87" series="1">
      <pivotArea type="data" outline="0" fieldPosition="0">
        <references count="1">
          <reference field="4294967294" count="1" selected="0">
            <x v="0"/>
          </reference>
        </references>
      </pivotArea>
    </chartFormat>
    <chartFormat chart="23" format="88">
      <pivotArea type="data" outline="0" fieldPosition="0">
        <references count="2">
          <reference field="4294967294" count="1" selected="0">
            <x v="0"/>
          </reference>
          <reference field="0" count="1" selected="0">
            <x v="0"/>
          </reference>
        </references>
      </pivotArea>
    </chartFormat>
    <chartFormat chart="23" format="89">
      <pivotArea type="data" outline="0" fieldPosition="0">
        <references count="2">
          <reference field="4294967294" count="1" selected="0">
            <x v="0"/>
          </reference>
          <reference field="0" count="1" selected="0">
            <x v="13"/>
          </reference>
        </references>
      </pivotArea>
    </chartFormat>
    <chartFormat chart="23" format="90">
      <pivotArea type="data" outline="0" fieldPosition="0">
        <references count="2">
          <reference field="4294967294" count="1" selected="0">
            <x v="0"/>
          </reference>
          <reference field="0" count="1" selected="0">
            <x v="1"/>
          </reference>
        </references>
      </pivotArea>
    </chartFormat>
    <chartFormat chart="23" format="91">
      <pivotArea type="data" outline="0" fieldPosition="0">
        <references count="2">
          <reference field="4294967294" count="1" selected="0">
            <x v="0"/>
          </reference>
          <reference field="0" count="1" selected="0">
            <x v="2"/>
          </reference>
        </references>
      </pivotArea>
    </chartFormat>
    <chartFormat chart="23" format="92">
      <pivotArea type="data" outline="0" fieldPosition="0">
        <references count="2">
          <reference field="4294967294" count="1" selected="0">
            <x v="0"/>
          </reference>
          <reference field="0" count="1" selected="0">
            <x v="3"/>
          </reference>
        </references>
      </pivotArea>
    </chartFormat>
    <chartFormat chart="23" format="93">
      <pivotArea type="data" outline="0" fieldPosition="0">
        <references count="2">
          <reference field="4294967294" count="1" selected="0">
            <x v="0"/>
          </reference>
          <reference field="0" count="1" selected="0">
            <x v="4"/>
          </reference>
        </references>
      </pivotArea>
    </chartFormat>
    <chartFormat chart="23" format="94">
      <pivotArea type="data" outline="0" fieldPosition="0">
        <references count="2">
          <reference field="4294967294" count="1" selected="0">
            <x v="0"/>
          </reference>
          <reference field="0" count="1" selected="0">
            <x v="5"/>
          </reference>
        </references>
      </pivotArea>
    </chartFormat>
    <chartFormat chart="23" format="95">
      <pivotArea type="data" outline="0" fieldPosition="0">
        <references count="2">
          <reference field="4294967294" count="1" selected="0">
            <x v="0"/>
          </reference>
          <reference field="0" count="1" selected="0">
            <x v="6"/>
          </reference>
        </references>
      </pivotArea>
    </chartFormat>
    <chartFormat chart="23" format="96">
      <pivotArea type="data" outline="0" fieldPosition="0">
        <references count="2">
          <reference field="4294967294" count="1" selected="0">
            <x v="0"/>
          </reference>
          <reference field="0" count="1" selected="0">
            <x v="7"/>
          </reference>
        </references>
      </pivotArea>
    </chartFormat>
    <chartFormat chart="23" format="97">
      <pivotArea type="data" outline="0" fieldPosition="0">
        <references count="2">
          <reference field="4294967294" count="1" selected="0">
            <x v="0"/>
          </reference>
          <reference field="0" count="1" selected="0">
            <x v="8"/>
          </reference>
        </references>
      </pivotArea>
    </chartFormat>
    <chartFormat chart="23" format="98">
      <pivotArea type="data" outline="0" fieldPosition="0">
        <references count="2">
          <reference field="4294967294" count="1" selected="0">
            <x v="0"/>
          </reference>
          <reference field="0" count="1" selected="0">
            <x v="9"/>
          </reference>
        </references>
      </pivotArea>
    </chartFormat>
    <chartFormat chart="23" format="99">
      <pivotArea type="data" outline="0" fieldPosition="0">
        <references count="2">
          <reference field="4294967294" count="1" selected="0">
            <x v="0"/>
          </reference>
          <reference field="0" count="1" selected="0">
            <x v="10"/>
          </reference>
        </references>
      </pivotArea>
    </chartFormat>
    <chartFormat chart="23" format="100">
      <pivotArea type="data" outline="0" fieldPosition="0">
        <references count="2">
          <reference field="4294967294" count="1" selected="0">
            <x v="0"/>
          </reference>
          <reference field="0" count="1" selected="0">
            <x v="11"/>
          </reference>
        </references>
      </pivotArea>
    </chartFormat>
    <chartFormat chart="23" format="101">
      <pivotArea type="data" outline="0" fieldPosition="0">
        <references count="2">
          <reference field="4294967294" count="1" selected="0">
            <x v="0"/>
          </reference>
          <reference field="0" count="1" selected="0">
            <x v="12"/>
          </reference>
        </references>
      </pivotArea>
    </chartFormat>
  </chartFormats>
  <pivotHierarchies count="60">
    <pivotHierarchy multipleItemSelectionAllowed="1" dragToData="1"/>
    <pivotHierarchy multipleItemSelectionAllowed="1" dragToData="1">
      <members count="1" level="1">
        <member name="[Nutzungsart].[Nutzungsart].&amp;[Ferkel]"/>
      </members>
    </pivotHierarchy>
    <pivotHierarchy multipleItemSelectionAllowed="1" dragToData="1">
      <members count="1" level="1">
        <member name="[NutzungsartMinimierung].[Nutzungsart].&amp;[Ferke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caption="Populationsweite Therapiehäufigkeit"/>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1">
    <rowHierarchyUsage hierarchyUsage="7"/>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pTH]"/>
        <x15:activeTabTopLevelEntity name="[Nutzungsart]"/>
        <x15:activeTabTopLevelEntity name="[NutzungsartMinimierung]"/>
        <x15:activeTabTopLevelEntity name="[Wirkstoffklasse]"/>
        <x15:activeTabTopLevelEntity name="[AMEG]"/>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9C522E9E-1368-493B-93A0-251C8A0A4529}" name="PivotTable1" cacheId="0" applyNumberFormats="0" applyBorderFormats="0" applyFontFormats="0" applyPatternFormats="0" applyAlignmentFormats="0" applyWidthHeightFormats="1" dataCaption="Values" grandTotalCaption="Gesamt" missingCaption="0" updatedVersion="7" minRefreshableVersion="3" rowGrandTotals="0" itemPrintTitles="1" createdVersion="7" indent="0" compact="0" compactData="0" multipleFieldFilters="0" chartFormat="1">
  <location ref="A3:G60" firstHeaderRow="1" firstDataRow="2" firstDataCol="4"/>
  <pivotFields count="13">
    <pivotField compact="0" outline="0" showAll="0"/>
    <pivotField compact="0" outline="0" showAll="0"/>
    <pivotField compact="0" outline="0" showAll="0"/>
    <pivotField compact="0" outline="0" showAll="0"/>
    <pivotField compact="0" outline="0" showAll="0"/>
    <pivotField axis="axisRow" compact="0" outline="0" showAll="0" defaultSubtotal="0">
      <items count="3">
        <item m="1" x="2"/>
        <item x="0"/>
        <item x="1"/>
      </items>
    </pivotField>
    <pivotField axis="axisRow" compact="0" outline="0" showAll="0">
      <items count="3">
        <item x="0"/>
        <item x="1"/>
        <item t="default"/>
      </items>
    </pivotField>
    <pivotField axis="axisRow" compact="0" outline="0" showAll="0" defaultSubtotal="0">
      <items count="4">
        <item h="1" x="0"/>
        <item x="1"/>
        <item x="2"/>
        <item x="3"/>
      </items>
    </pivotField>
    <pivotField axis="axisRow" compact="0" outline="0" multipleItemSelectionAllowed="1" showAll="0" defaultSubtotal="0">
      <items count="20">
        <item x="0"/>
        <item x="1"/>
        <item x="2"/>
        <item x="3"/>
        <item x="4"/>
        <item x="5"/>
        <item x="6"/>
        <item x="7"/>
        <item x="8"/>
        <item x="9"/>
        <item x="10"/>
        <item x="11"/>
        <item x="12"/>
        <item x="13"/>
        <item x="14"/>
        <item x="15"/>
        <item x="16"/>
        <item x="17"/>
        <item x="18"/>
        <item x="19"/>
      </items>
    </pivotField>
    <pivotField axis="axisCol" compact="0" outline="0" showAll="0">
      <items count="3">
        <item x="0"/>
        <item x="1"/>
        <item t="default"/>
      </items>
    </pivotField>
    <pivotField dataField="1" compact="0" outline="0" showAll="0"/>
    <pivotField compact="0" outline="0" showAll="0"/>
    <pivotField compact="0" outline="0" showAll="0"/>
  </pivotFields>
  <rowFields count="4">
    <field x="7"/>
    <field x="8"/>
    <field x="5"/>
    <field x="6"/>
  </rowFields>
  <rowItems count="56">
    <i>
      <x v="1"/>
      <x v="6"/>
      <x v="1"/>
      <x/>
    </i>
    <i r="3">
      <x v="1"/>
    </i>
    <i r="2">
      <x v="2"/>
      <x/>
    </i>
    <i r="3">
      <x v="1"/>
    </i>
    <i r="1">
      <x v="7"/>
      <x v="1"/>
      <x/>
    </i>
    <i r="3">
      <x v="1"/>
    </i>
    <i r="2">
      <x v="2"/>
      <x/>
    </i>
    <i r="3">
      <x v="1"/>
    </i>
    <i r="1">
      <x v="8"/>
      <x v="1"/>
      <x/>
    </i>
    <i r="3">
      <x v="1"/>
    </i>
    <i r="2">
      <x v="2"/>
      <x/>
    </i>
    <i r="3">
      <x v="1"/>
    </i>
    <i r="1">
      <x v="9"/>
      <x v="1"/>
      <x/>
    </i>
    <i r="3">
      <x v="1"/>
    </i>
    <i r="2">
      <x v="2"/>
      <x/>
    </i>
    <i r="3">
      <x v="1"/>
    </i>
    <i r="1">
      <x v="10"/>
      <x v="1"/>
      <x/>
    </i>
    <i r="3">
      <x v="1"/>
    </i>
    <i r="2">
      <x v="2"/>
      <x/>
    </i>
    <i r="3">
      <x v="1"/>
    </i>
    <i r="1">
      <x v="11"/>
      <x v="1"/>
      <x/>
    </i>
    <i r="3">
      <x v="1"/>
    </i>
    <i r="2">
      <x v="2"/>
      <x/>
    </i>
    <i r="3">
      <x v="1"/>
    </i>
    <i>
      <x v="2"/>
      <x v="12"/>
      <x v="1"/>
      <x/>
    </i>
    <i r="3">
      <x v="1"/>
    </i>
    <i r="2">
      <x v="2"/>
      <x/>
    </i>
    <i r="3">
      <x v="1"/>
    </i>
    <i r="1">
      <x v="13"/>
      <x v="1"/>
      <x/>
    </i>
    <i r="3">
      <x v="1"/>
    </i>
    <i r="2">
      <x v="2"/>
      <x/>
    </i>
    <i r="3">
      <x v="1"/>
    </i>
    <i r="1">
      <x v="14"/>
      <x v="1"/>
      <x/>
    </i>
    <i r="3">
      <x v="1"/>
    </i>
    <i r="2">
      <x v="2"/>
      <x/>
    </i>
    <i r="3">
      <x v="1"/>
    </i>
    <i r="1">
      <x v="15"/>
      <x v="1"/>
      <x/>
    </i>
    <i r="3">
      <x v="1"/>
    </i>
    <i r="2">
      <x v="2"/>
      <x/>
    </i>
    <i r="3">
      <x v="1"/>
    </i>
    <i r="1">
      <x v="16"/>
      <x v="1"/>
      <x/>
    </i>
    <i r="3">
      <x v="1"/>
    </i>
    <i r="2">
      <x v="2"/>
      <x/>
    </i>
    <i r="3">
      <x v="1"/>
    </i>
    <i>
      <x v="3"/>
      <x v="17"/>
      <x v="1"/>
      <x/>
    </i>
    <i r="3">
      <x v="1"/>
    </i>
    <i r="2">
      <x v="2"/>
      <x/>
    </i>
    <i r="3">
      <x v="1"/>
    </i>
    <i r="1">
      <x v="18"/>
      <x v="1"/>
      <x/>
    </i>
    <i r="3">
      <x v="1"/>
    </i>
    <i r="2">
      <x v="2"/>
      <x/>
    </i>
    <i r="3">
      <x v="1"/>
    </i>
    <i r="1">
      <x v="19"/>
      <x v="1"/>
      <x/>
    </i>
    <i r="3">
      <x v="1"/>
    </i>
    <i r="2">
      <x v="2"/>
      <x/>
    </i>
    <i r="3">
      <x v="1"/>
    </i>
  </rowItems>
  <colFields count="1">
    <field x="9"/>
  </colFields>
  <colItems count="3">
    <i>
      <x/>
    </i>
    <i>
      <x v="1"/>
    </i>
    <i t="grand">
      <x/>
    </i>
  </colItems>
  <dataFields count="1">
    <dataField name="Sum of Gesamt" fld="10" baseField="6" baseItem="1" numFmtId="3"/>
  </dataFields>
  <chartFormats count="10">
    <chartFormat chart="0" format="0" series="1">
      <pivotArea type="data" outline="0" fieldPosition="0">
        <references count="3">
          <reference field="4294967294" count="1" selected="0">
            <x v="0"/>
          </reference>
          <reference field="5" count="1" selected="0">
            <x v="0"/>
          </reference>
          <reference field="6" count="1" selected="0">
            <x v="0"/>
          </reference>
        </references>
      </pivotArea>
    </chartFormat>
    <chartFormat chart="0" format="1" series="1">
      <pivotArea type="data" outline="0" fieldPosition="0">
        <references count="3">
          <reference field="4294967294" count="1" selected="0">
            <x v="0"/>
          </reference>
          <reference field="5" count="1" selected="0">
            <x v="0"/>
          </reference>
          <reference field="6" count="1" selected="0">
            <x v="1"/>
          </reference>
        </references>
      </pivotArea>
    </chartFormat>
    <chartFormat chart="0" format="2" series="1">
      <pivotArea type="data" outline="0" fieldPosition="0">
        <references count="3">
          <reference field="4294967294" count="1" selected="0">
            <x v="0"/>
          </reference>
          <reference field="5" count="1" selected="0">
            <x v="1"/>
          </reference>
          <reference field="6" count="1" selected="0">
            <x v="0"/>
          </reference>
        </references>
      </pivotArea>
    </chartFormat>
    <chartFormat chart="0" format="3" series="1">
      <pivotArea type="data" outline="0" fieldPosition="0">
        <references count="3">
          <reference field="4294967294" count="1" selected="0">
            <x v="0"/>
          </reference>
          <reference field="5" count="1" selected="0">
            <x v="1"/>
          </reference>
          <reference field="6" count="1" selected="0">
            <x v="1"/>
          </reference>
        </references>
      </pivotArea>
    </chartFormat>
    <chartFormat chart="0" format="4" series="1">
      <pivotArea type="data" outline="0" fieldPosition="0">
        <references count="2">
          <reference field="4294967294" count="1" selected="0">
            <x v="0"/>
          </reference>
          <reference field="6" count="1" selected="0">
            <x v="0"/>
          </reference>
        </references>
      </pivotArea>
    </chartFormat>
    <chartFormat chart="0" format="5" series="1">
      <pivotArea type="data" outline="0" fieldPosition="0">
        <references count="2">
          <reference field="4294967294" count="1" selected="0">
            <x v="0"/>
          </reference>
          <reference field="6" count="1" selected="0">
            <x v="1"/>
          </reference>
        </references>
      </pivotArea>
    </chartFormat>
    <chartFormat chart="0" format="6" series="1">
      <pivotArea type="data" outline="0" fieldPosition="0">
        <references count="1">
          <reference field="4294967294" count="1" selected="0">
            <x v="0"/>
          </reference>
        </references>
      </pivotArea>
    </chartFormat>
    <chartFormat chart="0" format="41">
      <pivotArea type="data" outline="0" fieldPosition="0">
        <references count="4">
          <reference field="4294967294" count="1" selected="0">
            <x v="0"/>
          </reference>
          <reference field="5" count="1" selected="0">
            <x v="1"/>
          </reference>
          <reference field="6" count="1" selected="0">
            <x v="1"/>
          </reference>
          <reference field="9" count="1" selected="0">
            <x v="0"/>
          </reference>
        </references>
      </pivotArea>
    </chartFormat>
    <chartFormat chart="0" format="40" series="1">
      <pivotArea type="data" outline="0" fieldPosition="0">
        <references count="2">
          <reference field="4294967294" count="1" selected="0">
            <x v="0"/>
          </reference>
          <reference field="9" count="1" selected="0">
            <x v="0"/>
          </reference>
        </references>
      </pivotArea>
    </chartFormat>
    <chartFormat chart="0" format="40" series="1">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4922091-B59D-4CC9-B32B-1CA3338DAA69}" name="PivotTable1" cacheId="4" applyNumberFormats="0" applyBorderFormats="0" applyFontFormats="0" applyPatternFormats="0" applyAlignmentFormats="0" applyWidthHeightFormats="1" dataCaption="Werte" updatedVersion="7" minRefreshableVersion="3" useAutoFormatting="1" itemPrintTitles="1" createdVersion="7" indent="0" outline="1" outlineData="1" multipleFieldFilters="0">
  <location ref="A3:D9" firstHeaderRow="1" firstDataRow="2" firstDataCol="1" rowPageCount="1" colPageCount="1"/>
  <pivotFields count="9">
    <pivotField axis="axisPage" showAll="0">
      <items count="2">
        <item x="0"/>
        <item t="default"/>
      </items>
    </pivotField>
    <pivotField axis="axisRow" showAll="0">
      <items count="5">
        <item x="0"/>
        <item x="1"/>
        <item x="2"/>
        <item x="3"/>
        <item t="default"/>
      </items>
    </pivotField>
    <pivotField showAll="0"/>
    <pivotField axis="axisCol" showAll="0">
      <items count="3">
        <item x="1"/>
        <item x="0"/>
        <item t="default"/>
      </items>
    </pivotField>
    <pivotField showAll="0"/>
    <pivotField showAll="0"/>
    <pivotField showAll="0"/>
    <pivotField dataField="1" numFmtId="173" showAll="0"/>
    <pivotField numFmtId="177" showAll="0"/>
  </pivotFields>
  <rowFields count="1">
    <field x="1"/>
  </rowFields>
  <rowItems count="5">
    <i>
      <x/>
    </i>
    <i>
      <x v="1"/>
    </i>
    <i>
      <x v="2"/>
    </i>
    <i>
      <x v="3"/>
    </i>
    <i t="grand">
      <x/>
    </i>
  </rowItems>
  <colFields count="1">
    <field x="3"/>
  </colFields>
  <colItems count="3">
    <i>
      <x/>
    </i>
    <i>
      <x v="1"/>
    </i>
    <i t="grand">
      <x/>
    </i>
  </colItems>
  <pageFields count="1">
    <pageField fld="0" item="0" hier="-1"/>
  </pageFields>
  <dataFields count="1">
    <dataField name="Summe von Verbrauchsmenge" fld="7" baseField="1" baseItem="0" numFmtId="17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12C74FE-6769-4B05-8DB8-FFDA9605DC33}" name="PivotTable2" cacheId="4" applyNumberFormats="0" applyBorderFormats="0" applyFontFormats="0" applyPatternFormats="0" applyAlignmentFormats="0" applyWidthHeightFormats="1" dataCaption="Werte" updatedVersion="7" minRefreshableVersion="3" useAutoFormatting="1" itemPrintTitles="1" createdVersion="7" indent="0" outline="1" outlineData="1" multipleFieldFilters="0">
  <location ref="G3:J9" firstHeaderRow="1" firstDataRow="2" firstDataCol="1" rowPageCount="1" colPageCount="1"/>
  <pivotFields count="9">
    <pivotField axis="axisPage" showAll="0">
      <items count="2">
        <item x="0"/>
        <item t="default"/>
      </items>
    </pivotField>
    <pivotField axis="axisRow" showAll="0">
      <items count="5">
        <item x="0"/>
        <item x="1"/>
        <item x="2"/>
        <item x="3"/>
        <item t="default"/>
      </items>
    </pivotField>
    <pivotField showAll="0"/>
    <pivotField axis="axisCol" showAll="0">
      <items count="3">
        <item x="1"/>
        <item x="0"/>
        <item t="default"/>
      </items>
    </pivotField>
    <pivotField showAll="0"/>
    <pivotField showAll="0"/>
    <pivotField showAll="0"/>
    <pivotField dataField="1" numFmtId="173" showAll="0"/>
    <pivotField numFmtId="177" showAll="0"/>
  </pivotFields>
  <rowFields count="1">
    <field x="1"/>
  </rowFields>
  <rowItems count="5">
    <i>
      <x/>
    </i>
    <i>
      <x v="1"/>
    </i>
    <i>
      <x v="2"/>
    </i>
    <i>
      <x v="3"/>
    </i>
    <i t="grand">
      <x/>
    </i>
  </rowItems>
  <colFields count="1">
    <field x="3"/>
  </colFields>
  <colItems count="3">
    <i>
      <x/>
    </i>
    <i>
      <x v="1"/>
    </i>
    <i t="grand">
      <x/>
    </i>
  </colItems>
  <pageFields count="1">
    <pageField fld="0" hier="-1"/>
  </pageFields>
  <dataFields count="1">
    <dataField name="Summe von Verbrauchsmenge" fld="7" showDataAs="percentOfTotal" baseField="1" baseItem="0" numFmtId="17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74532D3-5BEA-4EB9-AAD5-8667953B7335}" name="PT bTH" cacheId="1" applyNumberFormats="0" applyBorderFormats="0" applyFontFormats="0" applyPatternFormats="0" applyAlignmentFormats="0" applyWidthHeightFormats="1" dataCaption="Values" updatedVersion="7" minRefreshableVersion="3" rowGrandTotals="0" itemPrintTitles="1" createdVersion="7" indent="0" outline="1" outlineData="1" multipleFieldFilters="0" chartFormat="1">
  <location ref="A3:E37" firstHeaderRow="0" firstDataRow="1" firstDataCol="1" rowPageCount="1" colPageCount="1"/>
  <pivotFields count="14">
    <pivotField showAll="0"/>
    <pivotField axis="axisRow" showAll="0">
      <items count="3">
        <item n="2. Hj." x="1"/>
        <item n="1. Hj." x="0"/>
        <item t="default"/>
      </items>
    </pivotField>
    <pivotField axis="axisRow" showAll="0" defaultSubtotal="0">
      <items count="14">
        <item x="3"/>
        <item x="2"/>
        <item x="1"/>
        <item x="0"/>
        <item m="1" x="9"/>
        <item m="1" x="5"/>
        <item m="1" x="12"/>
        <item m="1" x="7"/>
        <item m="1" x="4"/>
        <item m="1" x="10"/>
        <item m="1" x="13"/>
        <item m="1" x="11"/>
        <item m="1" x="6"/>
        <item m="1" x="8"/>
      </items>
    </pivotField>
    <pivotField axis="axisRow" showAll="0" defaultSubtotal="0">
      <items count="12">
        <item x="5"/>
        <item x="9"/>
        <item x="4"/>
        <item x="8"/>
        <item x="1"/>
        <item x="3"/>
        <item x="2"/>
        <item x="0"/>
        <item x="7"/>
        <item x="6"/>
        <item m="1" x="11"/>
        <item m="1" x="10"/>
      </items>
    </pivotField>
    <pivotField numFmtId="3" showAll="0"/>
    <pivotField showAll="0"/>
    <pivotField numFmtId="169" showAll="0"/>
    <pivotField numFmtId="169" showAll="0"/>
    <pivotField numFmtId="169" showAll="0"/>
    <pivotField axis="axisPage" multipleItemSelectionAllowed="1" showAll="0">
      <items count="4">
        <item h="1" x="0"/>
        <item h="1" x="1"/>
        <item x="2"/>
        <item t="default"/>
      </items>
    </pivotField>
    <pivotField dataField="1" dragToRow="0" dragToCol="0" dragToPage="0" showAll="0" defaultSubtotal="0"/>
    <pivotField dataField="1" dragToRow="0" dragToCol="0" dragToPage="0" showAll="0" defaultSubtotal="0"/>
    <pivotField dataField="1" dragToRow="0" dragToCol="0" dragToPage="0" showAll="0" defaultSubtotal="0"/>
    <pivotField dataField="1" dragToRow="0" dragToCol="0" dragToPage="0" showAll="0" defaultSubtotal="0"/>
  </pivotFields>
  <rowFields count="3">
    <field x="2"/>
    <field x="3"/>
    <field x="1"/>
  </rowFields>
  <rowItems count="34">
    <i>
      <x/>
    </i>
    <i r="1">
      <x v="1"/>
    </i>
    <i r="2">
      <x/>
    </i>
    <i r="2">
      <x v="1"/>
    </i>
    <i>
      <x v="1"/>
    </i>
    <i r="1">
      <x v="3"/>
    </i>
    <i r="2">
      <x/>
    </i>
    <i r="2">
      <x v="1"/>
    </i>
    <i r="1">
      <x v="8"/>
    </i>
    <i r="2">
      <x/>
    </i>
    <i r="2">
      <x v="1"/>
    </i>
    <i r="1">
      <x v="9"/>
    </i>
    <i r="2">
      <x/>
    </i>
    <i r="2">
      <x v="1"/>
    </i>
    <i>
      <x v="2"/>
    </i>
    <i r="1">
      <x/>
    </i>
    <i r="2">
      <x/>
    </i>
    <i r="2">
      <x v="1"/>
    </i>
    <i r="1">
      <x v="2"/>
    </i>
    <i r="2">
      <x/>
    </i>
    <i r="2">
      <x v="1"/>
    </i>
    <i r="1">
      <x v="5"/>
    </i>
    <i r="2">
      <x/>
    </i>
    <i r="2">
      <x v="1"/>
    </i>
    <i r="1">
      <x v="6"/>
    </i>
    <i r="2">
      <x/>
    </i>
    <i r="2">
      <x v="1"/>
    </i>
    <i>
      <x v="3"/>
    </i>
    <i r="1">
      <x v="4"/>
    </i>
    <i r="2">
      <x/>
    </i>
    <i r="2">
      <x v="1"/>
    </i>
    <i r="1">
      <x v="7"/>
    </i>
    <i r="2">
      <x/>
    </i>
    <i r="2">
      <x v="1"/>
    </i>
  </rowItems>
  <colFields count="1">
    <field x="-2"/>
  </colFields>
  <colItems count="4">
    <i>
      <x/>
    </i>
    <i i="1">
      <x v="1"/>
    </i>
    <i i="2">
      <x v="2"/>
    </i>
    <i i="3">
      <x v="3"/>
    </i>
  </colItems>
  <pageFields count="1">
    <pageField fld="9" hier="-1"/>
  </pageFields>
  <dataFields count="4">
    <dataField name=" 25 %" fld="10" baseField="0" baseItem="0" numFmtId="169"/>
    <dataField name=" 50 %" fld="11" baseField="0" baseItem="0" numFmtId="169"/>
    <dataField name=" 75 %" fld="12" baseField="0" baseItem="0" numFmtId="169"/>
    <dataField name=" 90 %" fld="13" baseField="0" baseItem="0" numFmtId="169"/>
  </dataFields>
  <formats count="3">
    <format dxfId="108">
      <pivotArea outline="0" collapsedLevelsAreSubtotals="1" fieldPosition="0"/>
    </format>
    <format dxfId="107">
      <pivotArea dataOnly="0" labelOnly="1" outline="0" fieldPosition="0">
        <references count="1">
          <reference field="9" count="0"/>
        </references>
      </pivotArea>
    </format>
    <format dxfId="106">
      <pivotArea dataOnly="0" labelOnly="1" outline="0" fieldPosition="0">
        <references count="1">
          <reference field="4294967294" count="4">
            <x v="0"/>
            <x v="1"/>
            <x v="2"/>
            <x v="3"/>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0A8A886-A536-466B-8C07-02679A54F026}" name="PT bTH Modus" cacheId="1" applyNumberFormats="0" applyBorderFormats="0" applyFontFormats="0" applyPatternFormats="0" applyAlignmentFormats="0" applyWidthHeightFormats="1" dataCaption="Values" updatedVersion="7" minRefreshableVersion="3" colGrandTotals="0" itemPrintTitles="1" createdVersion="7" indent="0" outline="1" outlineData="1" multipleFieldFilters="0" colHeaderCaption="Berechnungsmodus">
  <location ref="I1:I2" firstHeaderRow="1" firstDataRow="2" firstDataCol="0"/>
  <pivotFields count="14">
    <pivotField showAll="0"/>
    <pivotField showAll="0"/>
    <pivotField showAll="0"/>
    <pivotField showAll="0"/>
    <pivotField numFmtId="3" showAll="0"/>
    <pivotField showAll="0"/>
    <pivotField numFmtId="169" showAll="0"/>
    <pivotField numFmtId="169" showAll="0"/>
    <pivotField numFmtId="169" showAll="0"/>
    <pivotField axis="axisCol" showAll="0">
      <items count="4">
        <item h="1" x="0"/>
        <item h="1" x="1"/>
        <item x="2"/>
        <item t="default"/>
      </items>
    </pivotField>
    <pivotField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Items count="1">
    <i/>
  </rowItems>
  <colFields count="1">
    <field x="9"/>
  </colFields>
  <colItems count="1">
    <i>
      <x v="2"/>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5F3214B-76C3-449A-81A6-1B0CB41D513E}" name="PT pTH Anteile" cacheId="2" applyNumberFormats="0" applyBorderFormats="0" applyFontFormats="0" applyPatternFormats="0" applyAlignmentFormats="0" applyWidthHeightFormats="1" dataCaption="Values" updatedVersion="7" minRefreshableVersion="3" rowGrandTotals="0" itemPrintTitles="1" createdVersion="7" indent="0" outline="1" outlineData="1" multipleFieldFilters="0" chartFormat="17" rowHeaderCaption="Tier- und Nutzungsart" colHeaderCaption="Wirkstoffklasse">
  <location ref="U5:AJ20" firstHeaderRow="1" firstDataRow="2" firstDataCol="1" rowPageCount="3" colPageCount="1"/>
  <pivotFields count="9">
    <pivotField axis="axisPage" showAll="0">
      <items count="4">
        <item m="1" x="1"/>
        <item m="1" x="2"/>
        <item x="0"/>
        <item t="default"/>
      </items>
    </pivotField>
    <pivotField axis="axisRow" showAll="0" defaultSubtotal="0">
      <items count="4">
        <item x="3"/>
        <item x="2"/>
        <item x="1"/>
        <item x="0"/>
      </items>
    </pivotField>
    <pivotField axis="axisRow" showAll="0">
      <items count="11">
        <item x="5"/>
        <item x="9"/>
        <item x="4"/>
        <item x="8"/>
        <item x="1"/>
        <item x="3"/>
        <item x="2"/>
        <item x="0"/>
        <item x="7"/>
        <item x="6"/>
        <item t="default"/>
      </items>
    </pivotField>
    <pivotField axis="axisPage" multipleItemSelectionAllowed="1" showAll="0">
      <items count="4">
        <item x="0"/>
        <item x="1"/>
        <item x="2"/>
        <item t="default"/>
      </items>
    </pivotField>
    <pivotField axis="axisCol" showAll="0">
      <items count="20">
        <item x="4"/>
        <item m="1" x="16"/>
        <item m="1" x="17"/>
        <item m="1" x="15"/>
        <item x="5"/>
        <item x="0"/>
        <item x="1"/>
        <item x="6"/>
        <item x="2"/>
        <item m="1" x="14"/>
        <item x="9"/>
        <item x="7"/>
        <item x="8"/>
        <item x="10"/>
        <item x="13"/>
        <item m="1" x="18"/>
        <item x="3"/>
        <item x="11"/>
        <item x="12"/>
        <item t="default"/>
      </items>
    </pivotField>
    <pivotField showAll="0"/>
    <pivotField numFmtId="168" showAll="0"/>
    <pivotField axis="axisPage" multipleItemSelectionAllowed="1" showAll="0">
      <items count="7">
        <item h="1" m="1" x="4"/>
        <item h="1" m="1" x="3"/>
        <item h="1" m="1" x="5"/>
        <item h="1" x="0"/>
        <item h="1" x="1"/>
        <item x="2"/>
        <item t="default"/>
      </items>
    </pivotField>
    <pivotField dataField="1" numFmtId="177" showAll="0"/>
  </pivotFields>
  <rowFields count="2">
    <field x="1"/>
    <field x="2"/>
  </rowFields>
  <rowItems count="14">
    <i>
      <x/>
    </i>
    <i r="1">
      <x v="1"/>
    </i>
    <i>
      <x v="1"/>
    </i>
    <i r="1">
      <x v="3"/>
    </i>
    <i r="1">
      <x v="8"/>
    </i>
    <i r="1">
      <x v="9"/>
    </i>
    <i>
      <x v="2"/>
    </i>
    <i r="1">
      <x/>
    </i>
    <i r="1">
      <x v="2"/>
    </i>
    <i r="1">
      <x v="5"/>
    </i>
    <i r="1">
      <x v="6"/>
    </i>
    <i>
      <x v="3"/>
    </i>
    <i r="1">
      <x v="4"/>
    </i>
    <i r="1">
      <x v="7"/>
    </i>
  </rowItems>
  <colFields count="1">
    <field x="4"/>
  </colFields>
  <colItems count="15">
    <i>
      <x/>
    </i>
    <i>
      <x v="4"/>
    </i>
    <i>
      <x v="5"/>
    </i>
    <i>
      <x v="6"/>
    </i>
    <i>
      <x v="7"/>
    </i>
    <i>
      <x v="8"/>
    </i>
    <i>
      <x v="10"/>
    </i>
    <i>
      <x v="11"/>
    </i>
    <i>
      <x v="12"/>
    </i>
    <i>
      <x v="13"/>
    </i>
    <i>
      <x v="14"/>
    </i>
    <i>
      <x v="16"/>
    </i>
    <i>
      <x v="17"/>
    </i>
    <i>
      <x v="18"/>
    </i>
    <i t="grand">
      <x/>
    </i>
  </colItems>
  <pageFields count="3">
    <pageField fld="0" hier="-1"/>
    <pageField fld="3" hier="-1"/>
    <pageField fld="7" hier="-1"/>
  </pageFields>
  <dataFields count="1">
    <dataField name="Populationsweite Therapiehäufigkeit (Anteil)" fld="8" baseField="2" baseItem="0" numFmtId="176"/>
  </dataFields>
  <chartFormats count="14">
    <chartFormat chart="16" format="28" series="1">
      <pivotArea type="data" outline="0" fieldPosition="0">
        <references count="2">
          <reference field="4294967294" count="1" selected="0">
            <x v="0"/>
          </reference>
          <reference field="4" count="1" selected="0">
            <x v="0"/>
          </reference>
        </references>
      </pivotArea>
    </chartFormat>
    <chartFormat chart="16" format="29" series="1">
      <pivotArea type="data" outline="0" fieldPosition="0">
        <references count="2">
          <reference field="4294967294" count="1" selected="0">
            <x v="0"/>
          </reference>
          <reference field="4" count="1" selected="0">
            <x v="4"/>
          </reference>
        </references>
      </pivotArea>
    </chartFormat>
    <chartFormat chart="16" format="30" series="1">
      <pivotArea type="data" outline="0" fieldPosition="0">
        <references count="2">
          <reference field="4294967294" count="1" selected="0">
            <x v="0"/>
          </reference>
          <reference field="4" count="1" selected="0">
            <x v="5"/>
          </reference>
        </references>
      </pivotArea>
    </chartFormat>
    <chartFormat chart="16" format="31" series="1">
      <pivotArea type="data" outline="0" fieldPosition="0">
        <references count="2">
          <reference field="4294967294" count="1" selected="0">
            <x v="0"/>
          </reference>
          <reference field="4" count="1" selected="0">
            <x v="6"/>
          </reference>
        </references>
      </pivotArea>
    </chartFormat>
    <chartFormat chart="16" format="32" series="1">
      <pivotArea type="data" outline="0" fieldPosition="0">
        <references count="2">
          <reference field="4294967294" count="1" selected="0">
            <x v="0"/>
          </reference>
          <reference field="4" count="1" selected="0">
            <x v="7"/>
          </reference>
        </references>
      </pivotArea>
    </chartFormat>
    <chartFormat chart="16" format="33" series="1">
      <pivotArea type="data" outline="0" fieldPosition="0">
        <references count="2">
          <reference field="4294967294" count="1" selected="0">
            <x v="0"/>
          </reference>
          <reference field="4" count="1" selected="0">
            <x v="8"/>
          </reference>
        </references>
      </pivotArea>
    </chartFormat>
    <chartFormat chart="16" format="34" series="1">
      <pivotArea type="data" outline="0" fieldPosition="0">
        <references count="2">
          <reference field="4294967294" count="1" selected="0">
            <x v="0"/>
          </reference>
          <reference field="4" count="1" selected="0">
            <x v="10"/>
          </reference>
        </references>
      </pivotArea>
    </chartFormat>
    <chartFormat chart="16" format="35" series="1">
      <pivotArea type="data" outline="0" fieldPosition="0">
        <references count="2">
          <reference field="4294967294" count="1" selected="0">
            <x v="0"/>
          </reference>
          <reference field="4" count="1" selected="0">
            <x v="11"/>
          </reference>
        </references>
      </pivotArea>
    </chartFormat>
    <chartFormat chart="16" format="36" series="1">
      <pivotArea type="data" outline="0" fieldPosition="0">
        <references count="2">
          <reference field="4294967294" count="1" selected="0">
            <x v="0"/>
          </reference>
          <reference field="4" count="1" selected="0">
            <x v="12"/>
          </reference>
        </references>
      </pivotArea>
    </chartFormat>
    <chartFormat chart="16" format="37" series="1">
      <pivotArea type="data" outline="0" fieldPosition="0">
        <references count="2">
          <reference field="4294967294" count="1" selected="0">
            <x v="0"/>
          </reference>
          <reference field="4" count="1" selected="0">
            <x v="13"/>
          </reference>
        </references>
      </pivotArea>
    </chartFormat>
    <chartFormat chart="16" format="38" series="1">
      <pivotArea type="data" outline="0" fieldPosition="0">
        <references count="2">
          <reference field="4294967294" count="1" selected="0">
            <x v="0"/>
          </reference>
          <reference field="4" count="1" selected="0">
            <x v="14"/>
          </reference>
        </references>
      </pivotArea>
    </chartFormat>
    <chartFormat chart="16" format="39" series="1">
      <pivotArea type="data" outline="0" fieldPosition="0">
        <references count="2">
          <reference field="4294967294" count="1" selected="0">
            <x v="0"/>
          </reference>
          <reference field="4" count="1" selected="0">
            <x v="16"/>
          </reference>
        </references>
      </pivotArea>
    </chartFormat>
    <chartFormat chart="16" format="40" series="1">
      <pivotArea type="data" outline="0" fieldPosition="0">
        <references count="2">
          <reference field="4294967294" count="1" selected="0">
            <x v="0"/>
          </reference>
          <reference field="4" count="1" selected="0">
            <x v="17"/>
          </reference>
        </references>
      </pivotArea>
    </chartFormat>
    <chartFormat chart="16" format="41" series="1">
      <pivotArea type="data" outline="0" fieldPosition="0">
        <references count="2">
          <reference field="4294967294" count="1" selected="0">
            <x v="0"/>
          </reference>
          <reference field="4" count="1" selected="0">
            <x v="1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0CF7BC5-3E63-40DB-BD17-D532EE2E499F}" name="PT pTH Absolut" cacheId="2" applyNumberFormats="0" applyBorderFormats="0" applyFontFormats="0" applyPatternFormats="0" applyAlignmentFormats="0" applyWidthHeightFormats="1" dataCaption="Values" updatedVersion="7" minRefreshableVersion="3" rowGrandTotals="0" itemPrintTitles="1" createdVersion="7" indent="0" outline="1" outlineData="1" multipleFieldFilters="0" chartFormat="16" rowHeaderCaption="Tier- und Nutzungsart" colHeaderCaption="Wirkstoffklasse">
  <location ref="A5:P20" firstHeaderRow="1" firstDataRow="2" firstDataCol="1" rowPageCount="3" colPageCount="1"/>
  <pivotFields count="9">
    <pivotField axis="axisPage" showAll="0">
      <items count="4">
        <item m="1" x="1"/>
        <item m="1" x="2"/>
        <item x="0"/>
        <item t="default"/>
      </items>
    </pivotField>
    <pivotField axis="axisRow" showAll="0" defaultSubtotal="0">
      <items count="4">
        <item x="3"/>
        <item x="2"/>
        <item x="1"/>
        <item x="0"/>
      </items>
    </pivotField>
    <pivotField axis="axisRow" showAll="0">
      <items count="11">
        <item x="5"/>
        <item x="9"/>
        <item x="4"/>
        <item x="8"/>
        <item x="1"/>
        <item x="3"/>
        <item x="2"/>
        <item x="0"/>
        <item x="7"/>
        <item x="6"/>
        <item t="default"/>
      </items>
    </pivotField>
    <pivotField axis="axisPage" multipleItemSelectionAllowed="1" showAll="0">
      <items count="4">
        <item x="0"/>
        <item x="1"/>
        <item x="2"/>
        <item t="default"/>
      </items>
    </pivotField>
    <pivotField axis="axisCol" showAll="0">
      <items count="20">
        <item x="4"/>
        <item m="1" x="16"/>
        <item m="1" x="17"/>
        <item m="1" x="15"/>
        <item x="5"/>
        <item x="0"/>
        <item x="1"/>
        <item x="6"/>
        <item x="2"/>
        <item m="1" x="14"/>
        <item x="9"/>
        <item x="7"/>
        <item x="8"/>
        <item x="10"/>
        <item x="13"/>
        <item m="1" x="18"/>
        <item x="3"/>
        <item x="11"/>
        <item x="12"/>
        <item t="default"/>
      </items>
    </pivotField>
    <pivotField showAll="0"/>
    <pivotField dataField="1" numFmtId="168" showAll="0"/>
    <pivotField axis="axisPage" multipleItemSelectionAllowed="1" showAll="0">
      <items count="7">
        <item h="1" m="1" x="4"/>
        <item h="1" m="1" x="3"/>
        <item h="1" m="1" x="5"/>
        <item h="1" x="0"/>
        <item h="1" x="1"/>
        <item x="2"/>
        <item t="default"/>
      </items>
    </pivotField>
    <pivotField numFmtId="177" showAll="0"/>
  </pivotFields>
  <rowFields count="2">
    <field x="1"/>
    <field x="2"/>
  </rowFields>
  <rowItems count="14">
    <i>
      <x/>
    </i>
    <i r="1">
      <x v="1"/>
    </i>
    <i>
      <x v="1"/>
    </i>
    <i r="1">
      <x v="3"/>
    </i>
    <i r="1">
      <x v="8"/>
    </i>
    <i r="1">
      <x v="9"/>
    </i>
    <i>
      <x v="2"/>
    </i>
    <i r="1">
      <x/>
    </i>
    <i r="1">
      <x v="2"/>
    </i>
    <i r="1">
      <x v="5"/>
    </i>
    <i r="1">
      <x v="6"/>
    </i>
    <i>
      <x v="3"/>
    </i>
    <i r="1">
      <x v="4"/>
    </i>
    <i r="1">
      <x v="7"/>
    </i>
  </rowItems>
  <colFields count="1">
    <field x="4"/>
  </colFields>
  <colItems count="15">
    <i>
      <x/>
    </i>
    <i>
      <x v="4"/>
    </i>
    <i>
      <x v="5"/>
    </i>
    <i>
      <x v="6"/>
    </i>
    <i>
      <x v="7"/>
    </i>
    <i>
      <x v="8"/>
    </i>
    <i>
      <x v="10"/>
    </i>
    <i>
      <x v="11"/>
    </i>
    <i>
      <x v="12"/>
    </i>
    <i>
      <x v="13"/>
    </i>
    <i>
      <x v="14"/>
    </i>
    <i>
      <x v="16"/>
    </i>
    <i>
      <x v="17"/>
    </i>
    <i>
      <x v="18"/>
    </i>
    <i t="grand">
      <x/>
    </i>
  </colItems>
  <pageFields count="3">
    <pageField fld="0" hier="-1"/>
    <pageField fld="3" hier="-1"/>
    <pageField fld="7" hier="-1"/>
  </pageFields>
  <dataFields count="1">
    <dataField name="Populationsweite Therapiehäufigkeit (Absolut)" fld="6" baseField="2" baseItem="1" numFmtId="174"/>
  </dataFields>
  <chartFormats count="20">
    <chartFormat chart="0" format="57" series="1">
      <pivotArea type="data" outline="0" fieldPosition="0">
        <references count="2">
          <reference field="4294967294" count="1" selected="0">
            <x v="0"/>
          </reference>
          <reference field="4" count="1" selected="0">
            <x v="0"/>
          </reference>
        </references>
      </pivotArea>
    </chartFormat>
    <chartFormat chart="0" format="58" series="1">
      <pivotArea type="data" outline="0" fieldPosition="0">
        <references count="2">
          <reference field="4294967294" count="1" selected="0">
            <x v="0"/>
          </reference>
          <reference field="4" count="1" selected="0">
            <x v="1"/>
          </reference>
        </references>
      </pivotArea>
    </chartFormat>
    <chartFormat chart="0" format="59" series="1">
      <pivotArea type="data" outline="0" fieldPosition="0">
        <references count="2">
          <reference field="4294967294" count="1" selected="0">
            <x v="0"/>
          </reference>
          <reference field="4" count="1" selected="0">
            <x v="2"/>
          </reference>
        </references>
      </pivotArea>
    </chartFormat>
    <chartFormat chart="0" format="60" series="1">
      <pivotArea type="data" outline="0" fieldPosition="0">
        <references count="2">
          <reference field="4294967294" count="1" selected="0">
            <x v="0"/>
          </reference>
          <reference field="4" count="1" selected="0">
            <x v="3"/>
          </reference>
        </references>
      </pivotArea>
    </chartFormat>
    <chartFormat chart="0" format="61" series="1">
      <pivotArea type="data" outline="0" fieldPosition="0">
        <references count="2">
          <reference field="4294967294" count="1" selected="0">
            <x v="0"/>
          </reference>
          <reference field="4" count="1" selected="0">
            <x v="7"/>
          </reference>
        </references>
      </pivotArea>
    </chartFormat>
    <chartFormat chart="0" format="62" series="1">
      <pivotArea type="data" outline="0" fieldPosition="0">
        <references count="2">
          <reference field="4294967294" count="1" selected="0">
            <x v="0"/>
          </reference>
          <reference field="4" count="1" selected="0">
            <x v="8"/>
          </reference>
        </references>
      </pivotArea>
    </chartFormat>
    <chartFormat chart="0" format="63" series="1">
      <pivotArea type="data" outline="0" fieldPosition="0">
        <references count="2">
          <reference field="4294967294" count="1" selected="0">
            <x v="0"/>
          </reference>
          <reference field="4" count="1" selected="0">
            <x v="9"/>
          </reference>
        </references>
      </pivotArea>
    </chartFormat>
    <chartFormat chart="0" format="64" series="1">
      <pivotArea type="data" outline="0" fieldPosition="0">
        <references count="2">
          <reference field="4294967294" count="1" selected="0">
            <x v="0"/>
          </reference>
          <reference field="4" count="1" selected="0">
            <x v="11"/>
          </reference>
        </references>
      </pivotArea>
    </chartFormat>
    <chartFormat chart="0" format="65" series="1">
      <pivotArea type="data" outline="0" fieldPosition="0">
        <references count="2">
          <reference field="4294967294" count="1" selected="0">
            <x v="0"/>
          </reference>
          <reference field="4" count="1" selected="0">
            <x v="12"/>
          </reference>
        </references>
      </pivotArea>
    </chartFormat>
    <chartFormat chart="0" format="66" series="1">
      <pivotArea type="data" outline="0" fieldPosition="0">
        <references count="2">
          <reference field="4294967294" count="1" selected="0">
            <x v="0"/>
          </reference>
          <reference field="4" count="1" selected="0">
            <x v="13"/>
          </reference>
        </references>
      </pivotArea>
    </chartFormat>
    <chartFormat chart="0" format="67" series="1">
      <pivotArea type="data" outline="0" fieldPosition="0">
        <references count="2">
          <reference field="4294967294" count="1" selected="0">
            <x v="0"/>
          </reference>
          <reference field="4" count="1" selected="0">
            <x v="14"/>
          </reference>
        </references>
      </pivotArea>
    </chartFormat>
    <chartFormat chart="0" format="68" series="1">
      <pivotArea type="data" outline="0" fieldPosition="0">
        <references count="2">
          <reference field="4294967294" count="1" selected="0">
            <x v="0"/>
          </reference>
          <reference field="4" count="1" selected="0">
            <x v="15"/>
          </reference>
        </references>
      </pivotArea>
    </chartFormat>
    <chartFormat chart="0" format="69" series="1">
      <pivotArea type="data" outline="0" fieldPosition="0">
        <references count="2">
          <reference field="4294967294" count="1" selected="0">
            <x v="0"/>
          </reference>
          <reference field="4" count="1" selected="0">
            <x v="17"/>
          </reference>
        </references>
      </pivotArea>
    </chartFormat>
    <chartFormat chart="0" format="70" series="1">
      <pivotArea type="data" outline="0" fieldPosition="0">
        <references count="2">
          <reference field="4294967294" count="1" selected="0">
            <x v="0"/>
          </reference>
          <reference field="4" count="1" selected="0">
            <x v="18"/>
          </reference>
        </references>
      </pivotArea>
    </chartFormat>
    <chartFormat chart="0" format="71" series="1">
      <pivotArea type="data" outline="0" fieldPosition="0">
        <references count="2">
          <reference field="4294967294" count="1" selected="0">
            <x v="0"/>
          </reference>
          <reference field="4" count="1" selected="0">
            <x v="5"/>
          </reference>
        </references>
      </pivotArea>
    </chartFormat>
    <chartFormat chart="0" format="72" series="1">
      <pivotArea type="data" outline="0" fieldPosition="0">
        <references count="2">
          <reference field="4294967294" count="1" selected="0">
            <x v="0"/>
          </reference>
          <reference field="4" count="1" selected="0">
            <x v="6"/>
          </reference>
        </references>
      </pivotArea>
    </chartFormat>
    <chartFormat chart="0" format="73" series="1">
      <pivotArea type="data" outline="0" fieldPosition="0">
        <references count="2">
          <reference field="4294967294" count="1" selected="0">
            <x v="0"/>
          </reference>
          <reference field="4" count="1" selected="0">
            <x v="16"/>
          </reference>
        </references>
      </pivotArea>
    </chartFormat>
    <chartFormat chart="0" format="74" series="1">
      <pivotArea type="data" outline="0" fieldPosition="0">
        <references count="2">
          <reference field="4294967294" count="1" selected="0">
            <x v="0"/>
          </reference>
          <reference field="4" count="1" selected="0">
            <x v="4"/>
          </reference>
        </references>
      </pivotArea>
    </chartFormat>
    <chartFormat chart="0" format="75" series="1">
      <pivotArea type="data" outline="0" fieldPosition="0">
        <references count="2">
          <reference field="4294967294" count="1" selected="0">
            <x v="0"/>
          </reference>
          <reference field="4" count="1" selected="0">
            <x v="10"/>
          </reference>
        </references>
      </pivotArea>
    </chartFormat>
    <chartFormat chart="0" format="7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4FFFE06A-1A35-4C50-833F-E16989F8A730}" name="PT pTH Modus" cacheId="2" applyNumberFormats="0" applyBorderFormats="0" applyFontFormats="0" applyPatternFormats="0" applyAlignmentFormats="0" applyWidthHeightFormats="1" dataCaption="Values" updatedVersion="7" minRefreshableVersion="3" colGrandTotals="0" itemPrintTitles="1" createdVersion="7" indent="0" outline="1" outlineData="1" multipleFieldFilters="0" colHeaderCaption="Berechnungsmodus">
  <location ref="A30:A31" firstHeaderRow="1" firstDataRow="2" firstDataCol="0"/>
  <pivotFields count="9">
    <pivotField showAll="0"/>
    <pivotField showAll="0"/>
    <pivotField showAll="0"/>
    <pivotField showAll="0"/>
    <pivotField showAll="0"/>
    <pivotField showAll="0"/>
    <pivotField showAll="0"/>
    <pivotField axis="axisCol" showAll="0">
      <items count="7">
        <item h="1" x="0"/>
        <item h="1" x="1"/>
        <item x="2"/>
        <item h="1" m="1" x="4"/>
        <item h="1" m="1" x="3"/>
        <item h="1" m="1" x="5"/>
        <item t="default"/>
      </items>
    </pivotField>
    <pivotField numFmtId="177" showAll="0"/>
  </pivotFields>
  <rowItems count="1">
    <i/>
  </rowItems>
  <colFields count="1">
    <field x="7"/>
  </colFields>
  <colItems count="1">
    <i>
      <x v="2"/>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ierart2" xr10:uid="{DBCE1B64-6180-48EA-B4E0-811594CD22ED}" sourceName="Tierart">
  <pivotTables>
    <pivotTable tabId="291" name="PT pTH Absolut"/>
    <pivotTable tabId="291" name="PT pTH Anteile"/>
  </pivotTables>
  <data>
    <tabular pivotCacheId="1241800134" customListSort="0" showMissing="0" crossFilter="showItemsWithNoData">
      <items count="4">
        <i x="2" s="1"/>
        <i x="3" s="1"/>
        <i x="0" s="1"/>
        <i x="1" s="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utzungsart4" xr10:uid="{F035D2A9-B11A-46BD-8EC4-517755D45260}" sourceName="[NutzungsartMinimierung].[Nutzungsart]">
  <pivotTables>
    <pivotTable tabId="292" name="PT A Nutzung"/>
    <pivotTable tabId="292" name="PT A VM"/>
    <pivotTable tabId="292" name="PT A pTH"/>
  </pivotTables>
  <data>
    <olap pivotCacheId="787247487">
      <levels count="2">
        <level uniqueName="[NutzungsartMinimierung].[Nutzungsart].[(All)]" sourceCaption="(All)" count="0"/>
        <level uniqueName="[NutzungsartMinimierung].[Nutzungsart].[Nutzungsart]" sourceCaption="Nutzungsart" count="11" sortOrder="ascending">
          <ranges>
            <range startItem="0">
              <i n="[NutzungsartMinimierung].[Nutzungsart].&amp;[Ferkel]" c="Ferkel"/>
              <i n="[NutzungsartMinimierung].[Nutzungsart].&amp;[Junghennen]" c="Junghennen"/>
              <i n="[NutzungsartMinimierung].[Nutzungsart].&amp;[Kälber, zugegangen]" c="Kälber, zugegangen"/>
              <i n="[NutzungsartMinimierung].[Nutzungsart].&amp;[Legehennen]" c="Legehennen"/>
              <i n="[NutzungsartMinimierung].[Nutzungsart].&amp;[Masthühner]" c="Masthühner"/>
              <i n="[NutzungsartMinimierung].[Nutzungsart].&amp;[Mastputen]" c="Mastputen"/>
              <i n="[NutzungsartMinimierung].[Nutzungsart].&amp;[Mastschweine]" c="Mastschweine"/>
              <i n="[NutzungsartMinimierung].[Nutzungsart].&amp;[Milchkühe]" c="Milchkühe"/>
              <i n="[NutzungsartMinimierung].[Nutzungsart].&amp;[Saugferkel]" c="Saugferkel"/>
              <i n="[NutzungsartMinimierung].[Nutzungsart].&amp;[Zuchtschweine]" c="Zuchtschweine"/>
              <i n="[NutzungsartMinimierung].[Nutzungsart].&amp;" c="(Leer)" nd="1"/>
            </range>
          </ranges>
        </level>
      </levels>
      <selections count="1">
        <selection n="[NutzungsartMinimierung].[Nutzungsart].&amp;[Ferkel]"/>
      </selections>
    </olap>
  </data>
  <extLst>
    <x:ext xmlns:x15="http://schemas.microsoft.com/office/spreadsheetml/2010/11/main" uri="{470722E0-AACD-4C17-9CDC-17EF765DBC7E}">
      <x15:slicerCacheHideItemsWithNoData count="1">
        <x15:slicerCacheOlapLevelName uniqueName="[NutzungsartMinimierung].[Nutzungsart].[Nutzungsart]" count="1"/>
      </x15:slicerCacheHideItemsWithNoData>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MEG" xr10:uid="{CED8A051-DE40-43EC-B355-592288AE7B10}" sourceName="[AMEG].[AMEG]">
  <pivotTables>
    <pivotTable tabId="292" name="PT A VM"/>
    <pivotTable tabId="292" name="PT A pTH"/>
  </pivotTables>
  <data>
    <olap pivotCacheId="787247487">
      <levels count="2">
        <level uniqueName="[AMEG].[AMEG].[(All)]" sourceCaption="(All)" count="0"/>
        <level uniqueName="[AMEG].[AMEG].[AMEG]" sourceCaption="AMEG" count="3">
          <ranges>
            <range startItem="0">
              <i n="[AMEG].[AMEG].&amp;[B]" c="B"/>
              <i n="[AMEG].[AMEG].&amp;[C]" c="C"/>
              <i n="[AMEG].[AMEG].&amp;[D]" c="D"/>
            </range>
          </ranges>
        </level>
      </levels>
      <selections count="1">
        <selection n="[AMEG].[AMEG].[All]"/>
      </selections>
    </olap>
  </data>
  <extLst>
    <x:ext xmlns:x15="http://schemas.microsoft.com/office/spreadsheetml/2010/11/main" uri="{470722E0-AACD-4C17-9CDC-17EF765DBC7E}">
      <x15:slicerCacheHideItemsWithNoData count="1">
        <x15:slicerCacheOlapLevelName uniqueName="[AMEG].[AMEG].[AMEG]" count="0"/>
      </x15:slicerCacheHideItemsWithNoData>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MEG" xr10:uid="{268626DE-E7A0-4C5C-9C8D-34DD80F2AA5D}" sourceName="[pTHE].[AMEG]">
  <pivotTables>
    <pivotTable tabId="540" name="PT pTHE Anteile"/>
    <pivotTable tabId="540" name="PT pTHE Nutzung"/>
    <pivotTable tabId="540" name="PT pTHE Absolut"/>
  </pivotTables>
  <data>
    <olap pivotCacheId="1929674766">
      <levels count="2">
        <level uniqueName="[pTHE].[AMEG].[(All)]" sourceCaption="(All)" count="0"/>
        <level uniqueName="[pTHE].[AMEG].[AMEG]" sourceCaption="AMEG" count="3" sortOrder="ascending" crossFilter="showItemsWithNoData">
          <ranges>
            <range startItem="0">
              <i n="[pTHE].[AMEG].&amp;[B]" c="B"/>
              <i n="[pTHE].[AMEG].&amp;[C]" c="C"/>
              <i n="[pTHE].[AMEG].&amp;[D]" c="D"/>
            </range>
          </ranges>
        </level>
      </levels>
      <selections count="1">
        <selection n="[pTHE].[AMEG].[All]"/>
      </selections>
    </olap>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Nutzungsart" xr10:uid="{2B6E183F-21DF-4AAA-8BF4-C2815ECBE39E}" sourceName="[pTHE].[Nutzungsart]">
  <pivotTables>
    <pivotTable tabId="540" name="PT pTHE Absolut"/>
    <pivotTable tabId="540" name="PT pTHE Anteile"/>
    <pivotTable tabId="540" name="PT pTHE Nutzung"/>
  </pivotTables>
  <data>
    <olap pivotCacheId="1929674766">
      <levels count="2">
        <level uniqueName="[pTHE].[Nutzungsart].[(All)]" sourceCaption="(All)" count="0"/>
        <level uniqueName="[pTHE].[Nutzungsart].[Nutzungsart]" sourceCaption="Nutzungsart" count="12" sortOrder="ascending" crossFilter="showItemsWithNoData">
          <ranges>
            <range startItem="0">
              <i n="[pTHE].[Nutzungsart].&amp;[Ferkel]" c="Ferkel"/>
              <i n="[pTHE].[Nutzungsart].&amp;[Junghennen]" c="Junghennen"/>
              <i n="[pTHE].[Nutzungsart].&amp;[Kälber, zugegangen]" c="Kälber, zugegangen"/>
              <i n="[pTHE].[Nutzungsart].&amp;[Legehennen]" c="Legehennen"/>
              <i n="[pTHE].[Nutzungsart].&amp;[Masthühner]" c="Masthühner"/>
              <i n="[pTHE].[Nutzungsart].&amp;[Mastkälber]" c="Mastkälber"/>
              <i n="[pTHE].[Nutzungsart].&amp;[Mastputen]" c="Mastputen"/>
              <i n="[pTHE].[Nutzungsart].&amp;[Mastrinder]" c="Mastrinder"/>
              <i n="[pTHE].[Nutzungsart].&amp;[Mastschweine]" c="Mastschweine"/>
              <i n="[pTHE].[Nutzungsart].&amp;[Milchkühe]" c="Milchkühe"/>
              <i n="[pTHE].[Nutzungsart].&amp;[Saugferkel]" c="Saugferkel"/>
              <i n="[pTHE].[Nutzungsart].&amp;[Zuchtschweine]" c="Zuchtschweine"/>
            </range>
          </ranges>
        </level>
      </levels>
      <selections count="1">
        <selection n="[pTHE].[Nutzungsart].&amp;[Ferkel]"/>
      </selections>
    </olap>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Tierart" xr10:uid="{C03B148B-2070-4571-A7B5-939A990C2B63}" sourceName="[pTHE].[Tierart]">
  <pivotTables>
    <pivotTable tabId="540" name="PT pTHE Absolut"/>
    <pivotTable tabId="540" name="PT pTHE Anteile"/>
  </pivotTables>
  <data>
    <olap pivotCacheId="1929674766">
      <levels count="2">
        <level uniqueName="[pTHE].[Tierart].[(All)]" sourceCaption="(All)" count="0"/>
        <level uniqueName="[pTHE].[Tierart].[Tierart]" sourceCaption="Tierart" count="4" sortOrder="ascending" crossFilter="showItemsWithNoData">
          <ranges>
            <range startItem="0">
              <i n="[pTHE].[Tierart].&amp;[Huhn]" c="Huhn" nd="1"/>
              <i n="[pTHE].[Tierart].&amp;[Pute]" c="Pute" nd="1"/>
              <i n="[pTHE].[Tierart].&amp;[Rind]" c="Rind" nd="1"/>
              <i n="[pTHE].[Tierart].&amp;[Schwein]" c="Schwein"/>
            </range>
          </ranges>
        </level>
      </levels>
      <selections count="1">
        <selection n="[pTHE].[Tierart].[All]"/>
      </selections>
    </olap>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Wirkstoffklasse" xr10:uid="{8AF6BA99-AC1C-42BF-A66E-A887B6E2AE03}" sourceName="[pTHE].[Wirkstoffklasse]">
  <pivotTables>
    <pivotTable tabId="540" name="PT pTHE Absolut"/>
    <pivotTable tabId="540" name="PT pTHE Anteile"/>
  </pivotTables>
  <data>
    <olap pivotCacheId="1929674766">
      <levels count="2">
        <level uniqueName="[pTHE].[Wirkstoffklasse].[(All)]" sourceCaption="(All)" count="0"/>
        <level uniqueName="[pTHE].[Wirkstoffklasse].[Wirkstoffklasse]" sourceCaption="Wirkstoffklasse" count="14" sortOrder="ascending" crossFilter="showItemsWithNoData">
          <ranges>
            <range startItem="0">
              <i n="[pTHE].[Wirkstoffklasse].&amp;[Aminoglykoside]" c="Aminoglykoside"/>
              <i n="[pTHE].[Wirkstoffklasse].&amp;[Ceph. 1. Gen.]" c="Ceph. 1. Gen."/>
              <i n="[pTHE].[Wirkstoffklasse].&amp;[Ceph. 3. Gen.]" c="Ceph. 3. Gen."/>
              <i n="[pTHE].[Wirkstoffklasse].&amp;[Ceph. 4. Gen.]" c="Ceph. 4. Gen."/>
              <i n="[pTHE].[Wirkstoffklasse].&amp;[Fenicole]" c="Fenicole"/>
              <i n="[pTHE].[Wirkstoffklasse].&amp;[Fluorchinolone]" c="Fluorchinolone"/>
              <i n="[pTHE].[Wirkstoffklasse].&amp;[Folsäureantag.]" c="Folsäureantag."/>
              <i n="[pTHE].[Wirkstoffklasse].&amp;[Lincosamide]" c="Lincosamide"/>
              <i n="[pTHE].[Wirkstoffklasse].&amp;[Makrolide]" c="Makrolide"/>
              <i n="[pTHE].[Wirkstoffklasse].&amp;[Penicilline]" c="Penicilline"/>
              <i n="[pTHE].[Wirkstoffklasse].&amp;[Pleuromutiline]" c="Pleuromutiline"/>
              <i n="[pTHE].[Wirkstoffklasse].&amp;[Polypeptid-AB]" c="Polypeptid-AB"/>
              <i n="[pTHE].[Wirkstoffklasse].&amp;[Sulfonamide]" c="Sulfonamide"/>
              <i n="[pTHE].[Wirkstoffklasse].&amp;[Tetrazykline]" c="Tetrazykline"/>
            </range>
          </ranges>
        </level>
      </levels>
      <selections count="1">
        <selection n="[pTHE].[Wirkstoffklasse].[All]"/>
      </selections>
    </olap>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ategorie" xr10:uid="{E8687BC3-BB49-4071-8AEC-C28119175B4E}" sourceName="[VM].[Kategorie]">
  <pivotTables>
    <pivotTable tabId="541" name="PT VM Absolut"/>
    <pivotTable tabId="541" name="PT VM Anteile"/>
  </pivotTables>
  <data>
    <olap pivotCacheId="1088725613">
      <levels count="2">
        <level uniqueName="[VM].[Kategorie].[(All)]" sourceCaption="(All)" count="0"/>
        <level uniqueName="[VM].[Kategorie].[Kategorie]" sourceCaption="Kategorie" count="2" sortOrder="ascending" crossFilter="showItemsWithNoData">
          <ranges>
            <range startItem="0">
              <i n="[VM].[Kategorie].&amp;[Beobachtung]" c="Beobachtung"/>
              <i n="[VM].[Kategorie].&amp;[Minimierung]" c="Minimierung"/>
            </range>
          </ranges>
        </level>
      </levels>
      <selections count="1">
        <selection n="[VM].[Kategorie].[All]"/>
      </selections>
    </olap>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Tierart1" xr10:uid="{043792BC-47F4-4AF7-8550-073BBFC69802}" sourceName="[VM].[Tierart]">
  <pivotTables>
    <pivotTable tabId="541" name="PT VM Absolut"/>
    <pivotTable tabId="541" name="PT VM Anteile"/>
  </pivotTables>
  <data>
    <olap pivotCacheId="1088725613">
      <levels count="2">
        <level uniqueName="[VM].[Tierart].[(All)]" sourceCaption="(All)" count="0"/>
        <level uniqueName="[VM].[Tierart].[Tierart]" sourceCaption="Tierart" count="4" sortOrder="ascending" crossFilter="showItemsWithNoData">
          <ranges>
            <range startItem="0">
              <i n="[VM].[Tierart].&amp;[Huhn]" c="Huhn"/>
              <i n="[VM].[Tierart].&amp;[Pute]" c="Pute"/>
              <i n="[VM].[Tierart].&amp;[Rind]" c="Rind"/>
              <i n="[VM].[Tierart].&amp;[Schwein]" c="Schwein"/>
            </range>
          </ranges>
        </level>
      </levels>
      <selections count="1">
        <selection n="[VM].[Tierart].[All]"/>
      </selections>
    </olap>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Nutzungsart1" xr10:uid="{652FFC5C-3D8D-451D-8120-E9BA82DBA232}" sourceName="[VM].[Nutzungsart]">
  <pivotTables>
    <pivotTable tabId="541" name="PT VM Absolut"/>
    <pivotTable tabId="541" name="PT VM Anteile"/>
  </pivotTables>
  <data>
    <olap pivotCacheId="1088725613">
      <levels count="2">
        <level uniqueName="[VM].[Nutzungsart].[(All)]" sourceCaption="(All)" count="0"/>
        <level uniqueName="[VM].[Nutzungsart].[Nutzungsart]" sourceCaption="Nutzungsart" count="18" sortOrder="ascending">
          <ranges>
            <range startItem="0">
              <i n="[VM].[Nutzungsart].&amp;[Ferkel]" c="Ferkel"/>
              <i n="[VM].[Nutzungsart].&amp;[Junghennen]" c="Junghennen"/>
              <i n="[VM].[Nutzungsart].&amp;[Kälber, eigene Aufzucht]" c="Kälber, eigene Aufzucht"/>
              <i n="[VM].[Nutzungsart].&amp;[Kälber, zugegangen]" c="Kälber, zugegangen"/>
              <i n="[VM].[Nutzungsart].&amp;[Legehennen]" c="Legehennen"/>
              <i n="[VM].[Nutzungsart].&amp;[Masthühner]" c="Masthühner"/>
              <i n="[VM].[Nutzungsart].&amp;[Mastputen]" c="Mastputen"/>
              <i n="[VM].[Nutzungsart].&amp;[Mastrinder]" c="Mastrinder"/>
              <i n="[VM].[Nutzungsart].&amp;[Mastschweine]" c="Mastschweine"/>
              <i n="[VM].[Nutzungsart].&amp;[Milchkühe]" c="Milchkühe"/>
              <i n="[VM].[Nutzungsart].&amp;[Rinder im Transit]" c="Rinder im Transit"/>
              <i n="[VM].[Nutzungsart].&amp;[Saugferkel]" c="Saugferkel"/>
              <i n="[VM].[Nutzungsart].&amp;[Schweine im Transit]" c="Schweine im Transit"/>
              <i n="[VM].[Nutzungsart].&amp;[Sonstige Hühner]" c="Sonstige Hühner"/>
              <i n="[VM].[Nutzungsart].&amp;[Sonstige Puten]" c="Sonstige Puten"/>
              <i n="[VM].[Nutzungsart].&amp;[Sonstige Rinder]" c="Sonstige Rinder"/>
              <i n="[VM].[Nutzungsart].&amp;[Sonstige Schweine]" c="Sonstige Schweine"/>
              <i n="[VM].[Nutzungsart].&amp;[Zuchtschweine]" c="Zuchtschweine"/>
            </range>
          </ranges>
        </level>
      </levels>
      <selections count="1">
        <selection n="[VM].[Nutzungsart].[All]"/>
      </selections>
    </olap>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MEG1" xr10:uid="{2ECB9C2E-F118-457D-BE5D-A75A865EDFED}" sourceName="[VM].[AMEG]">
  <pivotTables>
    <pivotTable tabId="541" name="PT VM Absolut"/>
    <pivotTable tabId="541" name="PT VM Anteile"/>
  </pivotTables>
  <data>
    <olap pivotCacheId="1088725613">
      <levels count="2">
        <level uniqueName="[VM].[AMEG].[(All)]" sourceCaption="(All)" count="0"/>
        <level uniqueName="[VM].[AMEG].[AMEG]" sourceCaption="AMEG" count="3" sortOrder="ascending" crossFilter="showItemsWithNoData">
          <ranges>
            <range startItem="0">
              <i n="[VM].[AMEG].&amp;[B]" c="B"/>
              <i n="[VM].[AMEG].&amp;[C]" c="C"/>
              <i n="[VM].[AMEG].&amp;[D]" c="D"/>
            </range>
          </ranges>
        </level>
      </levels>
      <selections count="1">
        <selection n="[VM].[AMEG].[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utzungsart3" xr10:uid="{F55E39A8-EF6D-431C-8E5A-175F01F4C266}" sourceName="Nutzungsart">
  <pivotTables>
    <pivotTable tabId="291" name="PT pTH Absolut"/>
    <pivotTable tabId="291" name="PT pTH Anteile"/>
  </pivotTables>
  <data>
    <tabular pivotCacheId="1241800134" customListSort="0" showMissing="0" crossFilter="showItemsWithNoData">
      <items count="10">
        <i x="4" s="1"/>
        <i x="7" s="1"/>
        <i x="0" s="1"/>
        <i x="8" s="1"/>
        <i x="6" s="1"/>
        <i x="9" s="1"/>
        <i x="5" s="1"/>
        <i x="1" s="1"/>
        <i x="3" s="1"/>
        <i x="2" s="1"/>
      </items>
    </tabular>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Wirkstoffklasse1" xr10:uid="{F6161844-0A14-4FD2-A776-618A28DC4FED}" sourceName="[VM].[Wirkstoffklasse]">
  <pivotTables>
    <pivotTable tabId="541" name="PT VM Absolut"/>
    <pivotTable tabId="541" name="PT VM Anteile"/>
  </pivotTables>
  <data>
    <olap pivotCacheId="1088725613">
      <levels count="2">
        <level uniqueName="[VM].[Wirkstoffklasse].[(All)]" sourceCaption="(All)" count="0"/>
        <level uniqueName="[VM].[Wirkstoffklasse].[Wirkstoffklasse]" sourceCaption="Wirkstoffklasse" count="14" sortOrder="ascending" crossFilter="showItemsWithNoData">
          <ranges>
            <range startItem="0">
              <i n="[VM].[Wirkstoffklasse].&amp;[Aminoglykoside]" c="Aminoglykoside"/>
              <i n="[VM].[Wirkstoffklasse].&amp;[Ceph. 1. Gen.]" c="Ceph. 1. Gen."/>
              <i n="[VM].[Wirkstoffklasse].&amp;[Ceph. 3. Gen.]" c="Ceph. 3. Gen."/>
              <i n="[VM].[Wirkstoffklasse].&amp;[Ceph. 4. Gen.]" c="Ceph. 4. Gen."/>
              <i n="[VM].[Wirkstoffklasse].&amp;[Fenicole]" c="Fenicole"/>
              <i n="[VM].[Wirkstoffklasse].&amp;[Fluorchinolone]" c="Fluorchinolone"/>
              <i n="[VM].[Wirkstoffklasse].&amp;[Folsäureantag.]" c="Folsäureantag."/>
              <i n="[VM].[Wirkstoffklasse].&amp;[Lincosamide]" c="Lincosamide"/>
              <i n="[VM].[Wirkstoffklasse].&amp;[Makrolide]" c="Makrolide"/>
              <i n="[VM].[Wirkstoffklasse].&amp;[Penicilline]" c="Penicilline"/>
              <i n="[VM].[Wirkstoffklasse].&amp;[Pleuromutiline]" c="Pleuromutiline"/>
              <i n="[VM].[Wirkstoffklasse].&amp;[Polypeptid-AB]" c="Polypeptid-AB"/>
              <i n="[VM].[Wirkstoffklasse].&amp;[Sulfonamide]" c="Sulfonamide"/>
              <i n="[VM].[Wirkstoffklasse].&amp;[Tetrazykline]" c="Tetrazykline"/>
            </range>
          </ranges>
        </level>
      </levels>
      <selections count="1">
        <selection n="[VM].[Wirkstoffklasse].[All]"/>
      </selections>
    </olap>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ategorie1" xr10:uid="{4E1478F0-EF6C-4C0A-B307-23961B83A6CC}" sourceName="[VME].[Kategorie]">
  <pivotTables>
    <pivotTable tabId="607" name="PT VME Absolut"/>
    <pivotTable tabId="607" name="PT VME Anteile"/>
    <pivotTable tabId="607" name="PT VME Kategorie"/>
  </pivotTables>
  <data>
    <olap pivotCacheId="2055880373">
      <levels count="2">
        <level uniqueName="[VME].[Kategorie].[(All)]" sourceCaption="(All)" count="0"/>
        <level uniqueName="[VME].[Kategorie].[Kategorie]" sourceCaption="Kategorie" count="2" sortOrder="ascending" crossFilter="showItemsWithNoData">
          <ranges>
            <range startItem="0">
              <i n="[VME].[Kategorie].&amp;[Beobachtung]" c="Beobachtung"/>
              <i n="[VME].[Kategorie].&amp;[Minimierung]" c="Minimierung"/>
            </range>
          </ranges>
        </level>
      </levels>
      <selections count="1">
        <selection n="[VME].[Kategorie].&amp;[Minimierung]"/>
      </selections>
    </olap>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Nutzungsart2" xr10:uid="{79796286-DFE4-4C25-AB18-71B1B7A9A5D1}" sourceName="[VME].[Nutzungsart]">
  <pivotTables>
    <pivotTable tabId="607" name="PT VME Absolut"/>
    <pivotTable tabId="607" name="PT VME Anteile"/>
    <pivotTable tabId="607" name="PT VME Nutzung"/>
  </pivotTables>
  <data>
    <olap pivotCacheId="2055880373">
      <levels count="2">
        <level uniqueName="[VME].[Nutzungsart].[(All)]" sourceCaption="(All)" count="0"/>
        <level uniqueName="[VME].[Nutzungsart].[Nutzungsart]" sourceCaption="Nutzungsart" count="19" sortOrder="ascending" crossFilter="showItemsWithNoData">
          <ranges>
            <range startItem="0">
              <i n="[VME].[Nutzungsart].&amp;[Ferkel]" c="Ferkel"/>
              <i n="[VME].[Nutzungsart].&amp;[Junghennen]" c="Junghennen"/>
              <i n="[VME].[Nutzungsart].&amp;[Kälber, eigene Aufzucht]" c="Kälber, eigene Aufzucht" nd="1"/>
              <i n="[VME].[Nutzungsart].&amp;[Kälber, zugegangen]" c="Kälber, zugegangen"/>
              <i n="[VME].[Nutzungsart].&amp;[Legehennen]" c="Legehennen"/>
              <i n="[VME].[Nutzungsart].&amp;[Masthühner]" c="Masthühner"/>
              <i n="[VME].[Nutzungsart].&amp;[Mastkälber]" c="Mastkälber"/>
              <i n="[VME].[Nutzungsart].&amp;[Mastputen]" c="Mastputen"/>
              <i n="[VME].[Nutzungsart].&amp;[Mastrinder]" c="Mastrinder"/>
              <i n="[VME].[Nutzungsart].&amp;[Mastschweine]" c="Mastschweine"/>
              <i n="[VME].[Nutzungsart].&amp;[Milchkühe]" c="Milchkühe"/>
              <i n="[VME].[Nutzungsart].&amp;[Rinder im Transit]" c="Rinder im Transit" nd="1"/>
              <i n="[VME].[Nutzungsart].&amp;[Saugferkel]" c="Saugferkel"/>
              <i n="[VME].[Nutzungsart].&amp;[Schweine im Transit]" c="Schweine im Transit" nd="1"/>
              <i n="[VME].[Nutzungsart].&amp;[Sonstige Hühner]" c="Sonstige Hühner" nd="1"/>
              <i n="[VME].[Nutzungsart].&amp;[Sonstige Puten]" c="Sonstige Puten" nd="1"/>
              <i n="[VME].[Nutzungsart].&amp;[Sonstige Rinder]" c="Sonstige Rinder" nd="1"/>
              <i n="[VME].[Nutzungsart].&amp;[Sonstige Schweine]" c="Sonstige Schweine" nd="1"/>
              <i n="[VME].[Nutzungsart].&amp;[Zuchtschweine]" c="Zuchtschweine"/>
            </range>
          </ranges>
        </level>
      </levels>
      <selections count="1">
        <selection n="[VME].[Nutzungsart].&amp;[Ferkel]"/>
      </selections>
    </olap>
  </data>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Tierart2" xr10:uid="{0A22AE40-4A54-40E2-95BE-4828DE2B7E2E}" sourceName="[VME].[Tierart]">
  <pivotTables>
    <pivotTable tabId="607" name="PT VME Absolut"/>
    <pivotTable tabId="607" name="PT VME Anteile"/>
  </pivotTables>
  <data>
    <olap pivotCacheId="2055880373">
      <levels count="2">
        <level uniqueName="[VME].[Tierart].[(All)]" sourceCaption="(All)" count="0"/>
        <level uniqueName="[VME].[Tierart].[Tierart]" sourceCaption="Tierart" count="4" sortOrder="ascending" crossFilter="showItemsWithNoData">
          <ranges>
            <range startItem="0">
              <i n="[VME].[Tierart].&amp;[Huhn]" c="Huhn" nd="1"/>
              <i n="[VME].[Tierart].&amp;[Pute]" c="Pute" nd="1"/>
              <i n="[VME].[Tierart].&amp;[Rind]" c="Rind" nd="1"/>
              <i n="[VME].[Tierart].&amp;[Schwein]" c="Schwein"/>
            </range>
          </ranges>
        </level>
      </levels>
      <selections count="1">
        <selection n="[VME].[Tierart].[All]"/>
      </selections>
    </olap>
  </data>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Wirkstoffklasse2" xr10:uid="{F87F605A-A183-4D9D-AB5A-724E178CC74E}" sourceName="[VME].[Wirkstoffklasse]">
  <pivotTables>
    <pivotTable tabId="607" name="PT VME Absolut"/>
    <pivotTable tabId="607" name="PT VME Anteile"/>
  </pivotTables>
  <data>
    <olap pivotCacheId="2055880373">
      <levels count="2">
        <level uniqueName="[VME].[Wirkstoffklasse].[(All)]" sourceCaption="(All)" count="0"/>
        <level uniqueName="[VME].[Wirkstoffklasse].[Wirkstoffklasse]" sourceCaption="Wirkstoffklasse" count="14" sortOrder="ascending" crossFilter="showItemsWithNoData">
          <ranges>
            <range startItem="0">
              <i n="[VME].[Wirkstoffklasse].&amp;[Aminoglykoside]" c="Aminoglykoside"/>
              <i n="[VME].[Wirkstoffklasse].&amp;[Ceph. 1. Gen.]" c="Ceph. 1. Gen."/>
              <i n="[VME].[Wirkstoffklasse].&amp;[Ceph. 3. Gen.]" c="Ceph. 3. Gen."/>
              <i n="[VME].[Wirkstoffklasse].&amp;[Ceph. 4. Gen.]" c="Ceph. 4. Gen."/>
              <i n="[VME].[Wirkstoffklasse].&amp;[Fenicole]" c="Fenicole"/>
              <i n="[VME].[Wirkstoffklasse].&amp;[Fluorchinolone]" c="Fluorchinolone"/>
              <i n="[VME].[Wirkstoffklasse].&amp;[Folsäureantag.]" c="Folsäureantag."/>
              <i n="[VME].[Wirkstoffklasse].&amp;[Lincosamide]" c="Lincosamide"/>
              <i n="[VME].[Wirkstoffklasse].&amp;[Makrolide]" c="Makrolide"/>
              <i n="[VME].[Wirkstoffklasse].&amp;[Penicilline]" c="Penicilline"/>
              <i n="[VME].[Wirkstoffklasse].&amp;[Pleuromutiline]" c="Pleuromutiline"/>
              <i n="[VME].[Wirkstoffklasse].&amp;[Polypeptid-AB]" c="Polypeptid-AB"/>
              <i n="[VME].[Wirkstoffklasse].&amp;[Sulfonamide]" c="Sulfonamide"/>
              <i n="[VME].[Wirkstoffklasse].&amp;[Tetrazykline]" c="Tetrazykline"/>
            </range>
          </ranges>
        </level>
      </levels>
      <selections count="1">
        <selection n="[VME].[Wirkstoffklasse].[All]"/>
      </selections>
    </olap>
  </data>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MEG2" xr10:uid="{950708C6-A032-46BE-956E-8C1589C9F831}" sourceName="[VME].[AMEG]">
  <pivotTables>
    <pivotTable tabId="607" name="PT VME Absolut"/>
    <pivotTable tabId="607" name="PT VME Anteile"/>
  </pivotTables>
  <data>
    <olap pivotCacheId="2055880373">
      <levels count="2">
        <level uniqueName="[VME].[AMEG].[(All)]" sourceCaption="(All)" count="0"/>
        <level uniqueName="[VME].[AMEG].[AMEG]" sourceCaption="AMEG" count="3" sortOrder="ascending" crossFilter="showItemsWithNoData">
          <ranges>
            <range startItem="0">
              <i n="[VME].[AMEG].&amp;[B]" c="B"/>
              <i n="[VME].[AMEG].&amp;[C]" c="C"/>
              <i n="[VME].[AMEG].&amp;[D]" c="D"/>
            </range>
          </ranges>
        </level>
      </levels>
      <selections count="1">
        <selection n="[VME].[AMEG].[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MEG1" xr10:uid="{A89CC125-B26A-4F8E-85EA-A26C6AB5AEA0}" sourceName="AMEG">
  <pivotTables>
    <pivotTable tabId="291" name="PT pTH Absolut"/>
    <pivotTable tabId="291" name="PT pTH Anteile"/>
  </pivotTables>
  <data>
    <tabular pivotCacheId="1241800134" customListSort="0" showMissing="0" crossFilter="showItemsWithNoData">
      <items count="3">
        <i x="0" s="1"/>
        <i x="1" s="1"/>
        <i x="2"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Wirkstoffklasse2" xr10:uid="{D69D625D-F778-4C8D-A2E5-1F96F09C8E47}" sourceName="Wirkstoffklasse">
  <pivotTables>
    <pivotTable tabId="291" name="PT pTH Absolut"/>
    <pivotTable tabId="291" name="PT pTH Anteile"/>
  </pivotTables>
  <data>
    <tabular pivotCacheId="1241800134" customListSort="0" showMissing="0" crossFilter="showItemsWithNoData">
      <items count="19">
        <i x="4" s="1"/>
        <i x="5" s="1"/>
        <i x="0" s="1"/>
        <i x="1" s="1"/>
        <i x="6" s="1"/>
        <i x="2" s="1"/>
        <i x="9" s="1"/>
        <i x="7" s="1"/>
        <i x="8" s="1"/>
        <i x="10" s="1"/>
        <i x="13" s="1"/>
        <i x="3" s="1"/>
        <i x="11" s="1"/>
        <i x="12" s="1"/>
        <i x="16" s="1" nd="1"/>
        <i x="17" s="1" nd="1"/>
        <i x="15" s="1" nd="1"/>
        <i x="14" s="1" nd="1"/>
        <i x="1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erechnungsmodus1" xr10:uid="{04E151F4-18EC-4B18-BF87-ED42B266F0E3}" sourceName="Berechnungsmodus">
  <pivotTables>
    <pivotTable tabId="291" name="PT pTH Modus"/>
    <pivotTable tabId="291" name="PT pTH Absolut"/>
    <pivotTable tabId="291" name="PT pTH Anteile"/>
  </pivotTables>
  <data>
    <tabular pivotCacheId="1241800134" sortOrder="descending" customListSort="0" showMissing="0" crossFilter="showItemsWithNoData">
      <items count="6">
        <i x="2" s="1"/>
        <i x="1"/>
        <i x="0"/>
        <i x="5" nd="1"/>
        <i x="3" nd="1"/>
        <i x="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ierart" xr10:uid="{26D176C7-F4BF-4360-9AF3-C9EDCB733673}" sourceName="Tierart">
  <pivotTables>
    <pivotTable tabId="293" name="PT bTH"/>
  </pivotTables>
  <data>
    <tabular pivotCacheId="247029344" showMissing="0" crossFilter="showItemsWithNoData">
      <items count="14">
        <i x="0" s="1"/>
        <i x="1" s="1"/>
        <i x="2" s="1"/>
        <i x="3" s="1"/>
        <i x="9" s="1" nd="1"/>
        <i x="5" s="1" nd="1"/>
        <i x="12" s="1" nd="1"/>
        <i x="7" s="1" nd="1"/>
        <i x="4" s="1" nd="1"/>
        <i x="10" s="1" nd="1"/>
        <i x="13" s="1" nd="1"/>
        <i x="11" s="1" nd="1"/>
        <i x="6" s="1" nd="1"/>
        <i x="8" s="1"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utzungsart" xr10:uid="{A84BCF31-2227-4E2E-B6F5-FF504EAD7375}" sourceName="Nutzungsart">
  <pivotTables>
    <pivotTable tabId="293" name="PT bTH"/>
  </pivotTables>
  <data>
    <tabular pivotCacheId="247029344" showMissing="0" crossFilter="showItemsWithNoData">
      <items count="12">
        <i x="0" s="1"/>
        <i x="1" s="1"/>
        <i x="2" s="1"/>
        <i x="3" s="1"/>
        <i x="4" s="1"/>
        <i x="5" s="1"/>
        <i x="6" s="1"/>
        <i x="7" s="1"/>
        <i x="8" s="1"/>
        <i x="9" s="1"/>
        <i x="11" s="1" nd="1"/>
        <i x="10" s="1"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erechnungsmodus" xr10:uid="{B03540F8-0C3F-43BC-9A4A-A279EF57E2CD}" sourceName="Berechnungsmodus">
  <pivotTables>
    <pivotTable tabId="293" name="PT bTH"/>
    <pivotTable tabId="293" name="PT bTH Modus"/>
  </pivotTables>
  <data>
    <tabular pivotCacheId="247029344" sortOrder="descending" customListSort="0" showMissing="0" crossFilter="showItemsWithNoData">
      <items count="3">
        <i x="2" s="1"/>
        <i x="1"/>
        <i x="0"/>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Nutzungsart1" xr10:uid="{D5468820-20B5-402D-8D29-4AE10370FED3}" sourceName="Nutzungsart">
  <pivotTables>
    <pivotTable tabId="290" name="PT bTHE"/>
    <pivotTable tabId="290" name="PT bTHE Nutzung"/>
  </pivotTables>
  <data>
    <tabular pivotCacheId="192872591" customListSort="0" showMissing="0" crossFilter="showItemsWithNoData">
      <items count="12">
        <i x="6" s="1"/>
        <i x="9"/>
        <i x="2"/>
        <i x="10"/>
        <i x="8"/>
        <i x="0"/>
        <i x="11"/>
        <i x="1"/>
        <i x="7"/>
        <i x="3"/>
        <i x="5"/>
        <i x="4"/>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b VM Ds Kategorie" xr10:uid="{2F314371-4954-4F3B-817C-8F435A1DD62A}" cache="Datenschnitt_Kategorie" caption="1) Kategorie" level="1" rowHeight="241300"/>
  <slicer name="Db VM DS Tierart" xr10:uid="{6BAB988F-180C-400F-8AD7-BC811FA591A0}" cache="Datenschnitt_Tierart1" caption="2) Tierart" level="1" rowHeight="241300"/>
  <slicer name="Db VM DS Nutzungsart" xr10:uid="{00F5F610-D398-4269-9F5F-0F1E067E5186}" cache="Datenschnitt_Nutzungsart1" caption="3) Nutzungsart" level="1" rowHeight="241300"/>
  <slicer name="Db VM DS AMEG" xr10:uid="{DC5FA22A-9694-4DC9-AFB3-ED730E6A72BE}" cache="Datenschnitt_AMEG1" caption="4) AMEG" level="1" rowHeight="241300"/>
  <slicer name="Db VM DS Wirkstoffklasse" xr10:uid="{DD029983-4C35-406C-9E0A-8974BFAB2990}" cache="Datenschnitt_Wirkstoffklasse1" caption="5) Wirkstoffklasse" level="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ierart" xr10:uid="{21D0F5C7-1FC8-4FF2-964D-37543B5948BC}" cache="Slicer_Tierart" caption="1) Tierart" rowHeight="241300"/>
  <slicer name="Nutzungsart" xr10:uid="{E5D00BF9-FDFA-4A90-845A-81F4D08E2CB1}" cache="Slicer_Nutzungsart" caption="2) Nutzungsart" rowHeight="241300"/>
  <slicer name="Berechnungsmodus" xr10:uid="{F3A1F3EA-80B3-46AC-9D96-E891D9B22235}" cache="Slicer_Berechnungsmodus" caption="3) Berechnungsmodus"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b pTH Ds Tierart" xr10:uid="{6EA9FFA9-3184-41F1-994C-0BDC726FDB58}" cache="Slicer_Tierart2" caption="1) Tierart" rowHeight="241300"/>
  <slicer name="Db pTH Ds Nutzungsart" xr10:uid="{679CEF60-BAA1-4B44-810B-C1CBB3C7DE6E}" cache="Slicer_Nutzungsart3" caption="2) Nutzungsart" rowHeight="241300"/>
  <slicer name="Db pTH Ds AMEG" xr10:uid="{ACC6838A-DFCF-47BF-A570-F29650EB67CC}" cache="Slicer_AMEG1" caption="3) AMEG" rowHeight="241300"/>
  <slicer name="Db pTH Ds Wirkstoffklasse" xr10:uid="{810D54C7-AD85-4451-824B-AB9F7C75F490}" cache="Slicer_Wirkstoffklasse2" caption="4) Wirkstoffklasse" rowHeight="241300"/>
  <slicer name="Db pTH Ds Berechnungsmodus" xr10:uid="{2FB81737-953A-4F3D-8FA8-F3A64EA22DEE}" cache="Slicer_Berechnungsmodus1" caption="5) Berechnungsmodus"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b THE Ds Kategorie" xr10:uid="{9392A45B-1CB2-4C31-B0F1-DAD99C31AD51}" cache="Datenschnitt_Kategorie1" caption="1) Kategorie" level="1" rowHeight="241300"/>
  <slicer name="Db THE Ds Nutzungsart" xr10:uid="{C9CCA0B5-30B3-4B47-AA7B-14265C51B9F9}" cache="Datenschnitt_Nutzungsart2" caption="3) Nutzungsart" level="1" rowHeight="241300"/>
  <slicer name="Db THE Ds Tierart" xr10:uid="{79099DEE-2C40-4442-88CC-E9FA5D45B861}" cache="Datenschnitt_Tierart2" caption="2) Tierart" level="1" rowHeight="241300"/>
  <slicer name="Db THE Ds Wirkstoffklasse" xr10:uid="{882CB126-F996-4ADB-945C-5A967C483103}" cache="Datenschnitt_Wirkstoffklasse2" caption="5) Wirkstoffklasse" level="1" rowHeight="241300"/>
  <slicer name="Db THE Ds AMEG" xr10:uid="{9670CF51-B7E7-40EE-B580-1163AFE7BAEA}" cache="Datenschnitt_AMEG2" caption="4) AMEG" level="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utzungsart 1" xr10:uid="{615AEE13-AB98-46DE-B8E5-3BC136ECCC1A}" cache="Slicer_Nutzungsart1" caption="Nutzungsart"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b pTHE Ds AMEG" xr10:uid="{3D0946E5-888D-456B-BCB7-802679F6B3F0}" cache="Datenschnitt_AMEG" caption="3) AMEG" level="1" rowHeight="241300"/>
  <slicer name="Db pTHE Ds Nutzungsart" xr10:uid="{E96C29C5-80C8-49D7-80A9-3A4906DCCCE6}" cache="Datenschnitt_Nutzungsart" caption="2) Nutzungsart" level="1" rowHeight="241300"/>
  <slicer name="Db pTHE Ds Tierart" xr10:uid="{AB65E2D0-77EE-4172-A34C-E48147E52F95}" cache="Datenschnitt_Tierart" caption="1) Tierart" level="1" rowHeight="241300"/>
  <slicer name="Db pTHE Ds Wirkstoffklasse" xr10:uid="{FF663C6A-AD54-4422-B1D1-80D04A491650}" cache="Datenschnitt_Wirkstoffklasse" caption="4) Wirkstoffklasse" level="1"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Nutzungsart 6" xr10:uid="{5C2F40BB-314B-4464-8CCD-2C85FE931C3A}" cache="Slicer_Nutzungsart4" caption="1) Nutzungsart" level="1" rowHeight="241300"/>
  <slicer name="AMEG 3" xr10:uid="{78AC18FE-5F75-4041-BECC-078FE2ED1A45}" cache="Slicer_AMEG" caption="2) AMEG" level="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5200982-339B-43DF-A7FB-51A55F5B2F3B}" name="VM" displayName="VM" ref="B7:J664" totalsRowShown="0" headerRowDxfId="126" dataDxfId="124" headerRowBorderDxfId="125" tableBorderDxfId="123" totalsRowBorderDxfId="122">
  <autoFilter ref="B7:J664" xr:uid="{25200982-339B-43DF-A7FB-51A55F5B2F3B}"/>
  <tableColumns count="9">
    <tableColumn id="1" xr3:uid="{05C6B1EE-ED84-4D73-A7AE-52E4EE43BFAC}" name="Jahr" dataDxfId="121">
      <calculatedColumnFormula>_VM!F2</calculatedColumnFormula>
    </tableColumn>
    <tableColumn id="3" xr3:uid="{2E927337-CC3A-4907-807F-B1F15D66BE90}" name="Tierart" dataDxfId="120">
      <calculatedColumnFormula>_VM!G2</calculatedColumnFormula>
    </tableColumn>
    <tableColumn id="4" xr3:uid="{7A99685A-013D-4A11-97D3-426751538508}" name="Nutzungsart" dataDxfId="119">
      <calculatedColumnFormula>_VM!H2</calculatedColumnFormula>
    </tableColumn>
    <tableColumn id="5" xr3:uid="{0B3B8F4C-E2E0-47E6-B7B9-3402EC60D261}" name="Kategorie" dataDxfId="118">
      <calculatedColumnFormula>_VM!I2</calculatedColumnFormula>
    </tableColumn>
    <tableColumn id="8" xr3:uid="{42FFE160-871F-43F3-B6D4-11B70819C097}" name="AMEG" dataDxfId="117">
      <calculatedColumnFormula>_VM!J2</calculatedColumnFormula>
    </tableColumn>
    <tableColumn id="6" xr3:uid="{E95633E7-27A3-458D-8C4A-883E7EC43F4D}" name="Wirkstoffklasse" dataDxfId="116">
      <calculatedColumnFormula>_VM!K2</calculatedColumnFormula>
    </tableColumn>
    <tableColumn id="7" xr3:uid="{F19772E6-BB95-4DF2-B46A-F9B7EE50B9B6}" name="Wirkstoff" dataDxfId="115">
      <calculatedColumnFormula>_VM!L2</calculatedColumnFormula>
    </tableColumn>
    <tableColumn id="10" xr3:uid="{A6B9FF57-0A58-4F45-B626-CCD24C26FE92}" name="Verbrauchsmenge" dataDxfId="114">
      <calculatedColumnFormula>_VM!M2</calculatedColumnFormula>
    </tableColumn>
    <tableColumn id="2" xr3:uid="{DD0F0BA3-0947-45AC-AA35-9706552B4051}" name="Anteil an Verbrauchsmenge" dataDxfId="113">
      <calculatedColumnFormula>_VM!N2</calculatedColumnFormula>
    </tableColumn>
  </tableColumns>
  <tableStyleInfo name="TableStyleLight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969E70-4BC6-4098-B1C1-1252C3F08EE2}" name="Nutzungsart" displayName="Nutzungsart" ref="A3:A23" totalsRowShown="0">
  <autoFilter ref="A3:A23" xr:uid="{2E969E70-4BC6-4098-B1C1-1252C3F08EE2}"/>
  <tableColumns count="1">
    <tableColumn id="1" xr3:uid="{F1291DB3-9E67-45C6-B56B-5EAE3A551E61}" name="Nutzungsart"/>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C958C1B-A297-4BBB-89D0-F84E9CC9AB53}" name="NutzungsartMinimierung" displayName="NutzungsartMinimierung" ref="E3:E13" totalsRowShown="0" headerRowDxfId="27" dataDxfId="26">
  <autoFilter ref="E3:E13" xr:uid="{EC958C1B-A297-4BBB-89D0-F84E9CC9AB53}"/>
  <tableColumns count="1">
    <tableColumn id="1" xr3:uid="{7793D324-AD11-4705-BB77-4AF388771DCB}" name="Nutzungsart" dataDxfId="25"/>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153632F-7626-4533-9209-B511954698B7}" name="Table8" displayName="Table8" ref="C3:C7" totalsRowShown="0">
  <autoFilter ref="C3:C7" xr:uid="{3153632F-7626-4533-9209-B511954698B7}"/>
  <tableColumns count="1">
    <tableColumn id="1" xr3:uid="{16FB5BFD-FC4A-4F72-BB70-6F81D9761F59}" name="Nutzungsart"/>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2142441-5D18-4703-87E2-91E64A6EBDAE}" name="Wirkstoffklasse" displayName="Wirkstoffklasse" ref="G3:G17" totalsRowShown="0">
  <autoFilter ref="G3:G17" xr:uid="{C2142441-5D18-4703-87E2-91E64A6EBDAE}"/>
  <tableColumns count="1">
    <tableColumn id="1" xr3:uid="{0477ADDC-0535-4E92-9855-CA157F7226E1}" name="Wirkstoffklasse"/>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F8CBE59-A34C-4D89-8C55-D0A76B37397A}" name="AMEG" displayName="AMEG" ref="I3:I6" totalsRowShown="0">
  <autoFilter ref="I3:I6" xr:uid="{5F8CBE59-A34C-4D89-8C55-D0A76B37397A}"/>
  <tableColumns count="1">
    <tableColumn id="1" xr3:uid="{965EC9F9-E2D1-4540-912C-BD0300C9BC46}" name="AMEG"/>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6C3755A-358C-44DA-92A7-6E88D83DB0B3}" name="Tabelle15" displayName="Tabelle15" ref="A1:J21" totalsRowShown="0">
  <autoFilter ref="A1:J21" xr:uid="{76C3755A-358C-44DA-92A7-6E88D83DB0B3}"/>
  <tableColumns count="10">
    <tableColumn id="1" xr3:uid="{BFA89F25-112D-456C-BC05-22861B339A91}" name="TA" dataDxfId="20"/>
    <tableColumn id="2" xr3:uid="{31D2A89B-C635-44E6-81AE-DCF666268851}" name="FORM" dataDxfId="19"/>
    <tableColumn id="3" xr3:uid="{147AAC15-8922-47BB-AD3A-7E41A7220C33}" name="SORT" dataDxfId="18"/>
    <tableColumn id="4" xr3:uid="{B3D55CF2-FBB6-4560-9130-14136A17EBB0}" name="Tierart" dataDxfId="17"/>
    <tableColumn id="5" xr3:uid="{C7A65DCC-FD1C-4410-AF9A-797DF9A8DE9F}" name="Nutzungsart" dataDxfId="16"/>
    <tableColumn id="6" xr3:uid="{37327E6B-654A-4C1D-90A2-2F2B7C2F3866}" name="VM_Beob_str" dataDxfId="15"/>
    <tableColumn id="7" xr3:uid="{15F6DACD-1E84-4A0E-A88C-A6209470F111}" name="VM_Min_str" dataDxfId="14"/>
    <tableColumn id="8" xr3:uid="{AEF69C2A-B06F-4910-8996-FAEA0F0BCA03}" name="VM_Gesamt_str" dataDxfId="13"/>
    <tableColumn id="9" xr3:uid="{D4817CB7-6705-46B1-8F57-B6F8234241B9}" name="THP_Min_str" dataDxfId="12"/>
    <tableColumn id="10" xr3:uid="{3D269BBE-0BD4-40CA-B953-C427BE19AB7B}" name="Verbrauchsmenge Gesamt" dataDxfId="11"/>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03B11E-43BB-4E25-9A9F-95DFC42EFEE7}" name="bTH" displayName="bTH" ref="B7:K67" totalsRowShown="0" headerRowDxfId="105" dataDxfId="103" headerRowBorderDxfId="104" tableBorderDxfId="102" totalsRowBorderDxfId="101">
  <autoFilter ref="B7:K67" xr:uid="{DC03B11E-43BB-4E25-9A9F-95DFC42EFEE7}">
    <filterColumn colId="9">
      <filters>
        <filter val="TAMGÄndG (2022)"/>
      </filters>
    </filterColumn>
  </autoFilter>
  <tableColumns count="10">
    <tableColumn id="2" xr3:uid="{A8E83FC7-F3E2-4B29-88EB-44797E54EBCB}" name="Jahr" dataDxfId="100">
      <calculatedColumnFormula>_bTH!F2</calculatedColumnFormula>
    </tableColumn>
    <tableColumn id="3" xr3:uid="{F5414895-E577-4FDE-9B09-11C8AA87C210}" name="Hj." dataDxfId="99">
      <calculatedColumnFormula>_bTH!G2</calculatedColumnFormula>
    </tableColumn>
    <tableColumn id="5" xr3:uid="{70089383-7FDC-456B-A300-C142929D6F20}" name="Tierart" dataDxfId="98">
      <calculatedColumnFormula>_bTH!H2</calculatedColumnFormula>
    </tableColumn>
    <tableColumn id="7" xr3:uid="{6E8C9DEA-628B-4117-B1D3-66D927C24A94}" name="Nutzungsart" dataDxfId="97">
      <calculatedColumnFormula>_bTH!I2</calculatedColumnFormula>
    </tableColumn>
    <tableColumn id="10" xr3:uid="{DE80F65E-1CDB-40CF-B67D-9EF145379D06}" name="Anzahl Betriebe" dataDxfId="96">
      <calculatedColumnFormula>_bTH!J2</calculatedColumnFormula>
    </tableColumn>
    <tableColumn id="1" xr3:uid="{6C11EB92-F718-443D-92C3-D6CD432E5D51}" name="25 %-Quantil" dataDxfId="95">
      <calculatedColumnFormula>_bTH!K2</calculatedColumnFormula>
    </tableColumn>
    <tableColumn id="4" xr3:uid="{A451CED9-D474-4FED-B2D1-CB0297B19E1E}" name="50 %-Quantil" dataDxfId="94">
      <calculatedColumnFormula>_bTH!L2</calculatedColumnFormula>
    </tableColumn>
    <tableColumn id="6" xr3:uid="{0ACAC7FC-1F27-4647-807E-BFBC80D25CC6}" name="75 %-Quantil" dataDxfId="93">
      <calculatedColumnFormula>_bTH!M2</calculatedColumnFormula>
    </tableColumn>
    <tableColumn id="8" xr3:uid="{ADD7AD4D-85B1-492A-A2AA-0303A4C296BB}" name="90 %-Quantil" dataDxfId="92">
      <calculatedColumnFormula>_bTH!N2</calculatedColumnFormula>
    </tableColumn>
    <tableColumn id="9" xr3:uid="{72974A2E-6C98-4072-8B42-3B18F815BD1F}" name="Berechnungsmodus" dataDxfId="91">
      <calculatedColumnFormula>_bTH!O2</calculatedColumnFormula>
    </tableColumn>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8899E89-21F6-458D-82DF-5DAA04682911}" name="pTH" displayName="pTH" ref="B7:J727" totalsRowShown="0" headerRowDxfId="88" dataDxfId="87">
  <autoFilter ref="B7:J727" xr:uid="{A8899E89-21F6-458D-82DF-5DAA04682911}">
    <filterColumn colId="7">
      <filters>
        <filter val="TAMGÄndG (2022)"/>
      </filters>
    </filterColumn>
  </autoFilter>
  <tableColumns count="9">
    <tableColumn id="1" xr3:uid="{6CCB3498-1D6E-46DA-AEBF-4DEA9FEB5A54}" name="Jahr" dataDxfId="86">
      <calculatedColumnFormula>_pTH!E2</calculatedColumnFormula>
    </tableColumn>
    <tableColumn id="2" xr3:uid="{9EB7451F-FE2F-41C4-BF13-AEEAC5C57011}" name="Tierart" dataDxfId="85">
      <calculatedColumnFormula>_pTH!F2</calculatedColumnFormula>
    </tableColumn>
    <tableColumn id="3" xr3:uid="{1CE0D83D-FFEE-447C-AF6C-DF7C226E47E7}" name="Nutzungsart" dataDxfId="84">
      <calculatedColumnFormula>_pTH!G2</calculatedColumnFormula>
    </tableColumn>
    <tableColumn id="4" xr3:uid="{52514B7A-1168-4F55-BBE9-1F00DCE3F3A3}" name="AMEG" dataDxfId="83">
      <calculatedColumnFormula>_pTH!H2</calculatedColumnFormula>
    </tableColumn>
    <tableColumn id="5" xr3:uid="{F1ED0628-4975-4F86-8121-5608C9C1AC63}" name="Wirkstoffklasse" dataDxfId="82">
      <calculatedColumnFormula>_pTH!I2</calculatedColumnFormula>
    </tableColumn>
    <tableColumn id="6" xr3:uid="{A1816009-E157-4295-966B-AAFF3C8ED2FD}" name="Wirkstoff" dataDxfId="81">
      <calculatedColumnFormula>_pTH!J2</calculatedColumnFormula>
    </tableColumn>
    <tableColumn id="8" xr3:uid="{1F134B70-04E6-47A3-8D8A-E843B092E8A7}" name="Populationsweite Therapiehäufigkeit" dataDxfId="80">
      <calculatedColumnFormula>_pTH!K2</calculatedColumnFormula>
    </tableColumn>
    <tableColumn id="7" xr3:uid="{88588340-3254-44E7-9BA1-C5BD55860FC2}" name="Berechnungsmodus" dataDxfId="79">
      <calculatedColumnFormula>_pTH!L2</calculatedColumnFormula>
    </tableColumn>
    <tableColumn id="9" xr3:uid="{16159C5B-6E44-43A1-9F5D-124216D5F210}" name="Anteil an populationsweiter Therapiehäufigkeit" dataDxfId="78">
      <calculatedColumnFormula>_pTH!M2</calculatedColumnFormula>
    </tableColumn>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AC29DFE-B178-44B3-9D03-B4FE969E1680}" name="VME" displayName="VME" ref="B8:M1842" totalsRowShown="0" headerRowDxfId="75">
  <autoFilter ref="B8:M1842" xr:uid="{CAC29DFE-B178-44B3-9D03-B4FE969E1680}"/>
  <tableColumns count="12">
    <tableColumn id="1" xr3:uid="{6C47F8C1-8219-41AF-A4FD-9AE3209BB37A}" name="TA">
      <calculatedColumnFormula>_VM_since142!A2</calculatedColumnFormula>
    </tableColumn>
    <tableColumn id="2" xr3:uid="{E857F024-0B56-4C7B-A4D7-7ED984713EF7}" name="FORM">
      <calculatedColumnFormula>_VM_since142!B2</calculatedColumnFormula>
    </tableColumn>
    <tableColumn id="3" xr3:uid="{9E48186D-7877-44E5-8340-47F908B15167}" name="SORT">
      <calculatedColumnFormula>_VM_since142!C2</calculatedColumnFormula>
    </tableColumn>
    <tableColumn id="4" xr3:uid="{C4316A08-6B7C-405D-9464-DF366DE969BB}" name="KATABE">
      <calculatedColumnFormula>_VM_since142!D2</calculatedColumnFormula>
    </tableColumn>
    <tableColumn id="5" xr3:uid="{97798586-C333-4726-ACD6-4A2D3AD11438}" name="Jahr" dataDxfId="74">
      <calculatedColumnFormula>_VM_since142!E2</calculatedColumnFormula>
    </tableColumn>
    <tableColumn id="6" xr3:uid="{45EE99A3-D95E-4769-8F66-1BB8DC5945D5}" name="Tierart" dataDxfId="73">
      <calculatedColumnFormula>_VM_since142!F2</calculatedColumnFormula>
    </tableColumn>
    <tableColumn id="7" xr3:uid="{6ED1EF4D-6C0B-4193-9FC5-178E7DCF209A}" name="Nutzungsart" dataDxfId="72">
      <calculatedColumnFormula>_VM_since142!G2</calculatedColumnFormula>
    </tableColumn>
    <tableColumn id="8" xr3:uid="{D120A5B2-C6B8-43ED-BB7D-639B80BE1FE1}" name="Kategorie" dataDxfId="71">
      <calculatedColumnFormula>_VM_since142!H2</calculatedColumnFormula>
    </tableColumn>
    <tableColumn id="9" xr3:uid="{A936EBF4-D851-4A97-9AAB-250618C858C6}" name="AMEG" dataDxfId="70">
      <calculatedColumnFormula>_VM_since142!I2</calculatedColumnFormula>
    </tableColumn>
    <tableColumn id="10" xr3:uid="{0AF35A0B-FEC6-468C-9C9E-650314B2C784}" name="Wirkstoffklasse" dataDxfId="69">
      <calculatedColumnFormula>_VM_since142!J2</calculatedColumnFormula>
    </tableColumn>
    <tableColumn id="11" xr3:uid="{3C6FDD44-5649-442E-A17C-5AB4CDD1496F}" name="Verbrauchsmenge [t]" dataDxfId="68">
      <calculatedColumnFormula>_VM_since142!K2</calculatedColumnFormula>
    </tableColumn>
    <tableColumn id="12" xr3:uid="{976928CD-6002-4EB2-9C33-33B762274D98}" name="Anteil an Verbrauchsmenge">
      <calculatedColumnFormula>_VM_since142!L2</calculatedColumnFormula>
    </tableColumn>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A4B9B53-4F26-4FB8-A6DB-5394A96E3862}" name="bTHE" displayName="bTHE" ref="B7:N655" totalsRowShown="0">
  <autoFilter ref="B7:N655" xr:uid="{AA4B9B53-4F26-4FB8-A6DB-5394A96E3862}"/>
  <tableColumns count="13">
    <tableColumn id="1" xr3:uid="{D631BC22-B222-417C-B46E-7246BC05F40C}" name="TA">
      <calculatedColumnFormula>_bTH_QUANT_since142!A2</calculatedColumnFormula>
    </tableColumn>
    <tableColumn id="2" xr3:uid="{9025FFC2-94AE-4F20-9B4C-54B6C847AD3E}" name="FORM">
      <calculatedColumnFormula>_bTH_QUANT_since142!B2</calculatedColumnFormula>
    </tableColumn>
    <tableColumn id="3" xr3:uid="{7336C2F4-03B1-4925-9528-644AACFB9620}" name="SORT">
      <calculatedColumnFormula>_bTH_QUANT_since142!C2</calculatedColumnFormula>
    </tableColumn>
    <tableColumn id="4" xr3:uid="{069EA225-F415-4BF2-A477-84BFE39723AF}" name="PERIOD">
      <calculatedColumnFormula>_bTH_QUANT_since142!D2</calculatedColumnFormula>
    </tableColumn>
    <tableColumn id="5" xr3:uid="{DBF07B54-8057-45D1-8D02-7D488C4ECD04}" name="GESETZ">
      <calculatedColumnFormula>_bTH_QUANT_since142!E2</calculatedColumnFormula>
    </tableColumn>
    <tableColumn id="6" xr3:uid="{A9BB24C4-85FB-4176-A0C1-E87B2E151399}" name="Tierart" dataDxfId="65">
      <calculatedColumnFormula>_bTH_QUANT_since142!F2</calculatedColumnFormula>
    </tableColumn>
    <tableColumn id="7" xr3:uid="{E68B681B-CA68-4CE6-9C11-80041205A4CA}" name="Nutzungsart" dataDxfId="64">
      <calculatedColumnFormula>_bTH_QUANT_since142!G2</calculatedColumnFormula>
    </tableColumn>
    <tableColumn id="8" xr3:uid="{F67C2B63-361D-4878-8EA6-A77B31F8E7A7}" name="Jahr" dataDxfId="63">
      <calculatedColumnFormula>_bTH_QUANT_since142!H2</calculatedColumnFormula>
    </tableColumn>
    <tableColumn id="9" xr3:uid="{A9B80CDC-31D8-4909-B2A8-BB367CCE458A}" name="Hj." dataDxfId="62">
      <calculatedColumnFormula>_bTH_QUANT_since142!I2</calculatedColumnFormula>
    </tableColumn>
    <tableColumn id="10" xr3:uid="{714A030D-564A-490F-AF8E-355D81C4DE65}" name="Anzahl Betriebe" dataDxfId="61">
      <calculatedColumnFormula>_bTH_QUANT_since142!J2</calculatedColumnFormula>
    </tableColumn>
    <tableColumn id="11" xr3:uid="{02D28C5E-B0D5-4185-BD74-E0F07B809635}" name="Quantil" dataDxfId="60">
      <calculatedColumnFormula>IF(_bTH_QUANT_since142!K2="q0.25","25 %",IF(_bTH_QUANT_since142!K2="q0.5","50 %",IF(_bTH_QUANT_since142!K2="q0.75","75 %",IF(_bTH_QUANT_since142!K2="q0.9","90 %","#N/A"))))</calculatedColumnFormula>
    </tableColumn>
    <tableColumn id="12" xr3:uid="{F3C5D66E-F719-4D7C-AD39-18FD2EDF62CF}" name="Therapiehäufigkeit" dataDxfId="59">
      <calculatedColumnFormula>_bTH_QUANT_since142!L2</calculatedColumnFormula>
    </tableColumn>
    <tableColumn id="13" xr3:uid="{823C40AC-C580-4672-BE43-4F4CA2A0B603}" name="Berechnungsmodus" dataDxfId="58">
      <calculatedColumnFormula>_bTH_QUANT_since142!M2</calculatedColumnFormula>
    </tableColumn>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F8FFB9B-BEDC-4A04-9787-6DD8405E28DD}" name="pTHE" displayName="pTHE" ref="B8:I1179" totalsRowShown="0">
  <autoFilter ref="B8:I1179" xr:uid="{FF8FFB9B-BEDC-4A04-9787-6DD8405E28DD}"/>
  <sortState xmlns:xlrd2="http://schemas.microsoft.com/office/spreadsheetml/2017/richdata2" ref="B9:G1179">
    <sortCondition ref="D9:D1179" customList="Kälber,zugegangen,Milchkühe,Zuchtschweine,Saugferkel,Ferkel,Mastschweine,Masthühner,Junghennen,Legehennen,Mastputen"/>
    <sortCondition ref="B9:B1179"/>
    <sortCondition ref="E9:E1179"/>
    <sortCondition ref="F9:F1179"/>
  </sortState>
  <tableColumns count="8">
    <tableColumn id="5" xr3:uid="{6EAE87E0-704D-438E-BE6C-853107111B69}" name="Jahr" dataDxfId="55">
      <calculatedColumnFormula>_THP_since142!E2</calculatedColumnFormula>
    </tableColumn>
    <tableColumn id="6" xr3:uid="{043EA1E0-B508-47EB-8A22-9C8D1564D693}" name="Tierart" dataDxfId="54">
      <calculatedColumnFormula>_THP_since142!F2</calculatedColumnFormula>
    </tableColumn>
    <tableColumn id="7" xr3:uid="{973B5571-EBD6-40E2-BE50-9953170C5FFF}" name="Nutzungsart" dataDxfId="53">
      <calculatedColumnFormula>_THP_since142!G2</calculatedColumnFormula>
    </tableColumn>
    <tableColumn id="8" xr3:uid="{F5D985A3-5FAB-4C39-8330-33C9ADBEAA02}" name="AMEG" dataDxfId="52">
      <calculatedColumnFormula>_THP_since142!H2</calculatedColumnFormula>
    </tableColumn>
    <tableColumn id="9" xr3:uid="{313903EA-BBA9-4B7B-92BF-8974FB5EFD08}" name="Wirkstoffklasse" dataDxfId="51">
      <calculatedColumnFormula>_THP_since142!I2</calculatedColumnFormula>
    </tableColumn>
    <tableColumn id="10" xr3:uid="{C06DA861-3713-4FDE-8837-9C543057336F}" name="Populationsweite Therapiehäufigkeit" dataDxfId="50">
      <calculatedColumnFormula>_THP_since142!J2</calculatedColumnFormula>
    </tableColumn>
    <tableColumn id="1" xr3:uid="{50B51977-285F-4C5D-8D39-200C007B5C8B}" name="Berechnungsmodus" dataDxfId="49">
      <calculatedColumnFormula>_THP_since142!K2</calculatedColumnFormula>
    </tableColumn>
    <tableColumn id="2" xr3:uid="{E2C74915-2215-43D5-8B62-C61E02E9788B}" name="Anteil an populationsweiter Therapiehäufigkeit">
      <calculatedColumnFormula>_THP_since142!L2</calculatedColumnFormula>
    </tableColumn>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178D98B-CB04-451E-A856-ACDDA3FED4AD}" name="Tabelle12" displayName="Tabelle12" ref="A1:U61" totalsRowShown="0">
  <autoFilter ref="A1:U61" xr:uid="{3178D98B-CB04-451E-A856-ACDDA3FED4AD}">
    <filterColumn colId="8">
      <filters>
        <filter val="Minimierung"/>
      </filters>
    </filterColumn>
  </autoFilter>
  <sortState xmlns:xlrd2="http://schemas.microsoft.com/office/spreadsheetml/2017/richdata2" ref="A6:U57">
    <sortCondition ref="S1:S61"/>
  </sortState>
  <tableColumns count="21">
    <tableColumn id="1" xr3:uid="{6F6C9975-0355-433F-B7D7-267A148ADABF}" name="PERIOD"/>
    <tableColumn id="2" xr3:uid="{4F17C9A0-8CA7-457D-9D51-7093FDD42DCA}" name="TA"/>
    <tableColumn id="3" xr3:uid="{83A380EF-3613-4B52-9781-B1B12686916E}" name="FORM"/>
    <tableColumn id="4" xr3:uid="{9FCAAD09-9015-44DC-9295-F2AE6D99CD40}" name="SORT"/>
    <tableColumn id="5" xr3:uid="{1BD46443-B357-462E-8B78-9A5CD3D6E4E4}" name="KATABE"/>
    <tableColumn id="6" xr3:uid="{3AD42971-C4F9-472A-B545-149D71ED4B82}" name="Jahr"/>
    <tableColumn id="7" xr3:uid="{EA853C32-75D7-4B75-90BF-3F62115C7006}" name="Tierart"/>
    <tableColumn id="8" xr3:uid="{8D991323-B273-4904-BC11-12163DF9DEB4}" name="Nutzungsart"/>
    <tableColumn id="9" xr3:uid="{9885E152-230A-4C33-AAE8-270874CC25E7}" name="Kategorie"/>
    <tableColumn id="10" xr3:uid="{BE48347E-65A9-42D9-96B0-E582ED70DBF3}" name="Halbjahr"/>
    <tableColumn id="11" xr3:uid="{EB37A890-2E63-422B-BA62-87B028D44EEB}" name="Gesamt"/>
    <tableColumn id="12" xr3:uid="{7A16E15F-2EAF-4467-AB92-2DCA624CB3B5}" name="Ein"/>
    <tableColumn id="13" xr3:uid="{BE3C5ACF-4900-4EC9-AAC4-9E671039B14A}" name="Ein (%)"/>
    <tableColumn id="14" xr3:uid="{C30A3856-6FE5-4B7C-8412-7DD252E21C32}" name="Mit AB"/>
    <tableColumn id="15" xr3:uid="{9B0A3E16-EFF6-4E7A-8EDC-C2F598A5218F}" name="Ohne AB"/>
    <tableColumn id="16" xr3:uid="{79E121D8-8A71-4FFE-9261-F99677AEC40F}" name="0-Meldung"/>
    <tableColumn id="17" xr3:uid="{631AAFC1-37C0-484D-A7E2-D895FD9F1A58}" name="Aus"/>
    <tableColumn id="18" xr3:uid="{697DCBBD-7EAE-41B3-AA61-92C97C000C92}" name="TH"/>
    <tableColumn id="19" xr3:uid="{949E353D-A670-4745-A91A-1D27525DA3E5}" name="TH (%)"/>
    <tableColumn id="20" xr3:uid="{3798ADC2-EA27-4B38-B478-ECD8AB312353}" name="TH &gt; 0"/>
    <tableColumn id="21" xr3:uid="{4276F5B7-2F43-41F4-ABE3-7539DE6E275B}" name="TH = 0"/>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01C7364-9CF2-4179-ACE7-BA5CFE1EED94}" name="Tabelle14" displayName="Tabelle14" ref="A1:O31" totalsRowShown="0">
  <autoFilter ref="A1:O31" xr:uid="{601C7364-9CF2-4179-ACE7-BA5CFE1EED94}"/>
  <sortState xmlns:xlrd2="http://schemas.microsoft.com/office/spreadsheetml/2017/richdata2" ref="A2:O31">
    <sortCondition ref="K1:K31"/>
  </sortState>
  <tableColumns count="15">
    <tableColumn id="1" xr3:uid="{DACAA953-DB0E-495E-8D47-F67B0701B802}" name="TA"/>
    <tableColumn id="2" xr3:uid="{812F478D-B39A-441A-B6BB-1011513B2417}" name="FORM"/>
    <tableColumn id="3" xr3:uid="{50DC2768-F4C4-4D0A-9DA2-115721E6CA96}" name="SORT"/>
    <tableColumn id="4" xr3:uid="{98AB36A8-F993-4C72-8299-266EF6DB23AA}" name="KATABE"/>
    <tableColumn id="5" xr3:uid="{E77D2FF1-9552-4314-8C52-F45FC013F386}" name="Jahr"/>
    <tableColumn id="6" xr3:uid="{C74D9192-1C18-4E57-8837-D606FDC0D160}" name="Tierart"/>
    <tableColumn id="7" xr3:uid="{74B59B83-1661-4158-B389-2DC20DB54C5B}" name="Nutzungsart"/>
    <tableColumn id="8" xr3:uid="{D1C82BA7-80D2-4B85-ABF9-5916C1A56CC0}" name="Kategorie"/>
    <tableColumn id="9" xr3:uid="{EC96F9C7-176E-44EB-B8E9-F824F9C79473}" name="Gesamt"/>
    <tableColumn id="10" xr3:uid="{4EA9D054-8C1A-40A0-BC02-655F57533469}" name="Ein"/>
    <tableColumn id="11" xr3:uid="{4ADF76F6-A313-46DA-9750-543B539B143C}" name="Ein (%)"/>
    <tableColumn id="12" xr3:uid="{45B02AFA-0356-4E6F-9110-F24199B5DDED}" name="Imp"/>
    <tableColumn id="13" xr3:uid="{872CDBD3-A291-4E2A-97FF-42DCC14F3036}" name="Aus"/>
    <tableColumn id="14" xr3:uid="{40A4C1FF-355E-46FA-9D79-B3C5B3ABA198}" name="TH"/>
    <tableColumn id="15" xr3:uid="{93E4068B-81F7-43EA-8ED0-9113F030FDD4}" name="TH (%)"/>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C55AB2-59AD-4380-B128-9B77FDF24764}" name="Tabelle13" displayName="Tabelle13" ref="B8:F22" totalsRowShown="0" headerRowBorderDxfId="35" tableBorderDxfId="34" totalsRowBorderDxfId="33">
  <tableColumns count="5">
    <tableColumn id="1" xr3:uid="{881CEEDF-5206-4FC3-A7C0-88E533BF2331}" name="Wirkstoffklasse" dataDxfId="32">
      <calculatedColumnFormula>_VMV!B2</calculatedColumnFormula>
    </tableColumn>
    <tableColumn id="2" xr3:uid="{C3FA9A83-0E6F-4459-B21F-9A13C82DED71}" name="Vor Plausibilisierung" dataDxfId="31">
      <calculatedColumnFormula>_VMV!C2</calculatedColumnFormula>
    </tableColumn>
    <tableColumn id="3" xr3:uid="{7960070C-F94D-4F54-9E2E-A97B5B81445A}" name="Nach Plausibilisierung" dataDxfId="30">
      <calculatedColumnFormula>_VMV!D2</calculatedColumnFormula>
    </tableColumn>
    <tableColumn id="4" xr3:uid="{F12124F3-4A97-4615-8017-2BB7E767A744}" name="Differenz" dataDxfId="29">
      <calculatedColumnFormula>Tabelle13[[#This Row],[Nach Plausibilisierung]]-Tabelle13[[#This Row],[Vor Plausibilisierung]]</calculatedColumnFormula>
    </tableColumn>
    <tableColumn id="5" xr3:uid="{7A5A5AB9-086B-415C-A69B-2B27B48831FE}" name="Quotient" dataDxfId="28">
      <calculatedColumnFormula>Tabelle13[[#This Row],[Nach Plausibilisierung]]/Tabelle13[[#This Row],[Vor Plausibilisierung]]</calculatedColumnFormula>
    </tableColumn>
  </tableColumns>
  <tableStyleInfo name="TableStyleLight1" showFirstColumn="0" showLastColumn="0" showRowStripes="0" showColumnStripes="0"/>
</table>
</file>

<file path=xl/theme/theme1.xml><?xml version="1.0" encoding="utf-8"?>
<a:theme xmlns:a="http://schemas.openxmlformats.org/drawingml/2006/main" name="BfR Theme">
  <a:themeElements>
    <a:clrScheme name="Benutzerdefiniert 5">
      <a:dk1>
        <a:sysClr val="windowText" lastClr="000000"/>
      </a:dk1>
      <a:lt1>
        <a:sysClr val="window" lastClr="FFFFFF"/>
      </a:lt1>
      <a:dk2>
        <a:srgbClr val="000000"/>
      </a:dk2>
      <a:lt2>
        <a:srgbClr val="FFFFFF"/>
      </a:lt2>
      <a:accent1>
        <a:srgbClr val="003869"/>
      </a:accent1>
      <a:accent2>
        <a:srgbClr val="00AEC3"/>
      </a:accent2>
      <a:accent3>
        <a:srgbClr val="AFCA00"/>
      </a:accent3>
      <a:accent4>
        <a:srgbClr val="00A754"/>
      </a:accent4>
      <a:accent5>
        <a:srgbClr val="324657"/>
      </a:accent5>
      <a:accent6>
        <a:srgbClr val="FFDD00"/>
      </a:accent6>
      <a:hlink>
        <a:srgbClr val="000000"/>
      </a:hlink>
      <a:folHlink>
        <a:srgbClr val="000000"/>
      </a:folHlink>
    </a:clrScheme>
    <a:fontScheme name="BfR">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E5EBF0"/>
        </a:solidFill>
        <a:ln w="9525">
          <a:noFill/>
        </a:ln>
      </a:spPr>
      <a:bodyPr lIns="180000" tIns="144000" rIns="180000" bIns="144000" rtlCol="0" anchor="ctr"/>
      <a:lstStyle>
        <a:defPPr algn="ctr">
          <a:defRPr dirty="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lgn="l">
          <a:defRPr dirty="0" err="1" smtClean="0"/>
        </a:defPPr>
      </a:lstStyle>
    </a:txDef>
  </a:objectDefaults>
  <a:extraClrSchemeLst>
    <a:extraClrScheme>
      <a:clrScheme name="BfR Farben">
        <a:dk1>
          <a:srgbClr val="000000"/>
        </a:dk1>
        <a:lt1>
          <a:srgbClr val="FFFFFF"/>
        </a:lt1>
        <a:dk2>
          <a:srgbClr val="000000"/>
        </a:dk2>
        <a:lt2>
          <a:srgbClr val="FFFFFF"/>
        </a:lt2>
        <a:accent1>
          <a:srgbClr val="003869"/>
        </a:accent1>
        <a:accent2>
          <a:srgbClr val="00AEC3"/>
        </a:accent2>
        <a:accent3>
          <a:srgbClr val="AFCA00"/>
        </a:accent3>
        <a:accent4>
          <a:srgbClr val="00A754"/>
        </a:accent4>
        <a:accent5>
          <a:srgbClr val="324657"/>
        </a:accent5>
        <a:accent6>
          <a:srgbClr val="FFDD00"/>
        </a:accent6>
        <a:hlink>
          <a:srgbClr val="F39200"/>
        </a:hlink>
        <a:folHlink>
          <a:srgbClr val="E40038"/>
        </a:folHlink>
      </a:clrScheme>
    </a:extraClrScheme>
  </a:extraClrSchemeLst>
  <a:custClrLst>
    <a:custClr name="Basisfarbe Blau">
      <a:srgbClr val="003869"/>
    </a:custClr>
    <a:custClr name="Akzentfarbe Blau">
      <a:srgbClr val="00AEC3"/>
    </a:custClr>
    <a:custClr name="Akzentfarbe Grün">
      <a:srgbClr val="AFCA00"/>
    </a:custClr>
    <a:custClr name="Akzentfarbe Blaugrün">
      <a:srgbClr val="00A754"/>
    </a:custClr>
    <a:custClr name="Akzentfarbe Grau">
      <a:srgbClr val="324657"/>
    </a:custClr>
    <a:custClr name="Akzentfarbe Gelb">
      <a:srgbClr val="FFDD00"/>
    </a:custClr>
    <a:custClr name="Akzentfarbe Orange">
      <a:srgbClr val="F39200"/>
    </a:custClr>
    <a:custClr name="Akzentfarbe Rot">
      <a:srgbClr val="E40038"/>
    </a:custClr>
    <a:custClr name="Akzentfarbe Hellblau">
      <a:srgbClr val="BAD8E9"/>
    </a:custClr>
    <a:custClr name="--">
      <a:srgbClr val="FFFFFF"/>
    </a:custClr>
    <a:custClr name="Basisfarbe Blau 60%">
      <a:srgbClr val="6688A5"/>
    </a:custClr>
    <a:custClr name="Akzentfarbe Blau 60%">
      <a:srgbClr val="66CEDB"/>
    </a:custClr>
    <a:custClr name="Akzentfarbe Grün 60%">
      <a:srgbClr val="CFDF66"/>
    </a:custClr>
    <a:custClr name="Akzentfarbe Blaugrün 60%">
      <a:srgbClr val="66CA98"/>
    </a:custClr>
    <a:custClr name="Akzentfarbe Grau 60%">
      <a:srgbClr val="84909A"/>
    </a:custClr>
    <a:custClr name="Akzentfarbe Gelb 60%">
      <a:srgbClr val="FFEB66"/>
    </a:custClr>
    <a:custClr name="Akzentfarbe Orange 60%">
      <a:srgbClr val="F8BE66"/>
    </a:custClr>
    <a:custClr name="Akzentfarbe Rot 60%">
      <a:srgbClr val="EF6688"/>
    </a:custClr>
    <a:custClr name="Akzentfarbe Hellblau 60%">
      <a:srgbClr val="D6E8F2"/>
    </a:custClr>
    <a:custClr name="--">
      <a:srgbClr val="FFFFFF"/>
    </a:custClr>
    <a:custClr name="Basisfarbe Blau 30%">
      <a:srgbClr val="B2C3D2"/>
    </a:custClr>
    <a:custClr name="Akzentfarbe Blau 30%">
      <a:srgbClr val="B2E7ED"/>
    </a:custClr>
    <a:custClr name="Akzentfarbe Grün 30%">
      <a:srgbClr val="E7EFB2"/>
    </a:custClr>
    <a:custClr name="Akzentfarbe Blaugrün 30%">
      <a:srgbClr val="B3E5CC"/>
    </a:custClr>
    <a:custClr name="Akzentfarbe Grau 30%">
      <a:srgbClr val="C2C7CD"/>
    </a:custClr>
    <a:custClr name="Akzentfarbe Gelb 30%">
      <a:srgbClr val="FFF5B2"/>
    </a:custClr>
    <a:custClr name="Akzentfarbe Orange 30%">
      <a:srgbClr val="FBDEB2"/>
    </a:custClr>
    <a:custClr name="Akzentfarbe Rot 30%">
      <a:srgbClr val="F7B2C3"/>
    </a:custClr>
    <a:custClr name="Akzentfarbe Hellblau 30%">
      <a:srgbClr val="EAF3F8"/>
    </a:custClr>
    <a:custClr name="--">
      <a:srgbClr val="FFFFFF"/>
    </a:custClr>
    <a:custClr name="Basisfarbe Blau 10%">
      <a:srgbClr val="E5EBF0"/>
    </a:custClr>
    <a:custClr name="--">
      <a:srgbClr val="FFFFFF"/>
    </a:custClr>
    <a:custClr name="--">
      <a:srgbClr val="FFFFFF"/>
    </a:custClr>
    <a:custClr name="--">
      <a:srgbClr val="FFFFFF"/>
    </a:custClr>
    <a:custClr name="--">
      <a:srgbClr val="FFFFFF"/>
    </a:custClr>
    <a:custClr name="--">
      <a:srgbClr val="FFFFFF"/>
    </a:custClr>
    <a:custClr name="--">
      <a:srgbClr val="FFFFFF"/>
    </a:custClr>
    <a:custClr name="--">
      <a:srgbClr val="FFFFFF"/>
    </a:custClr>
    <a:custClr name="--">
      <a:srgbClr val="FFFFFF"/>
    </a:custClr>
    <a:custClr name="--">
      <a:srgbClr val="FFFFFF"/>
    </a:custClr>
  </a:custClrLst>
  <a:extLst>
    <a:ext uri="{05A4C25C-085E-4340-85A3-A5531E510DB2}">
      <thm15:themeFamily xmlns:thm15="http://schemas.microsoft.com/office/thememl/2012/main" name="BfR Theme" id="{E6CFF983-4C5D-4C47-AE66-7224354790DB}" vid="{0304C2D9-164D-4A92-8E90-64D56920EA4D}"/>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i.org/10.17590/20240830-135348-0"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microsoft.com/office/2007/relationships/slicer" Target="../slicers/slicer3.xml"/></Relationships>
</file>

<file path=xl/worksheets/_rels/sheet14.xml.rels><?xml version="1.0" encoding="UTF-8" standalone="yes"?>
<Relationships xmlns="http://schemas.openxmlformats.org/package/2006/relationships"><Relationship Id="rId3" Type="http://schemas.openxmlformats.org/officeDocument/2006/relationships/pivotTable" Target="../pivotTables/pivotTable9.xml"/><Relationship Id="rId2" Type="http://schemas.openxmlformats.org/officeDocument/2006/relationships/pivotTable" Target="../pivotTables/pivotTable8.xml"/><Relationship Id="rId1" Type="http://schemas.openxmlformats.org/officeDocument/2006/relationships/pivotTable" Target="../pivotTables/pivotTable7.xml"/><Relationship Id="rId4"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13.bin"/><Relationship Id="rId4" Type="http://schemas.microsoft.com/office/2007/relationships/slicer" Target="../slicers/slicer4.xml"/></Relationships>
</file>

<file path=xl/worksheets/_rels/sheet18.xml.rels><?xml version="1.0" encoding="UTF-8" standalone="yes"?>
<Relationships xmlns="http://schemas.openxmlformats.org/package/2006/relationships"><Relationship Id="rId3" Type="http://schemas.openxmlformats.org/officeDocument/2006/relationships/pivotTable" Target="../pivotTables/pivotTable12.xml"/><Relationship Id="rId2" Type="http://schemas.openxmlformats.org/officeDocument/2006/relationships/pivotTable" Target="../pivotTables/pivotTable11.xml"/><Relationship Id="rId1" Type="http://schemas.openxmlformats.org/officeDocument/2006/relationships/pivotTable" Target="../pivotTables/pivotTable10.xml"/><Relationship Id="rId5" Type="http://schemas.openxmlformats.org/officeDocument/2006/relationships/printerSettings" Target="../printerSettings/printerSettings14.bin"/><Relationship Id="rId4" Type="http://schemas.openxmlformats.org/officeDocument/2006/relationships/pivotTable" Target="../pivotTables/pivotTable13.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microsoft.com/office/2007/relationships/slicer" Target="../slicers/slicer5.xml"/></Relationships>
</file>

<file path=xl/worksheets/_rels/sheet22.xml.rels><?xml version="1.0" encoding="UTF-8" standalone="yes"?>
<Relationships xmlns="http://schemas.openxmlformats.org/package/2006/relationships"><Relationship Id="rId2" Type="http://schemas.openxmlformats.org/officeDocument/2006/relationships/pivotTable" Target="../pivotTables/pivotTable15.xml"/><Relationship Id="rId1" Type="http://schemas.openxmlformats.org/officeDocument/2006/relationships/pivotTable" Target="../pivotTables/pivotTable14.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microsoft.com/office/2007/relationships/slicer" Target="../slicers/slicer6.xml"/></Relationships>
</file>

<file path=xl/worksheets/_rels/sheet26.xml.rels><?xml version="1.0" encoding="UTF-8" standalone="yes"?>
<Relationships xmlns="http://schemas.openxmlformats.org/package/2006/relationships"><Relationship Id="rId3" Type="http://schemas.openxmlformats.org/officeDocument/2006/relationships/pivotTable" Target="../pivotTables/pivotTable18.xml"/><Relationship Id="rId2" Type="http://schemas.openxmlformats.org/officeDocument/2006/relationships/pivotTable" Target="../pivotTables/pivotTable17.xml"/><Relationship Id="rId1" Type="http://schemas.openxmlformats.org/officeDocument/2006/relationships/pivotTable" Target="../pivotTables/pivotTable16.xml"/><Relationship Id="rId4"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20.bin"/><Relationship Id="rId4" Type="http://schemas.microsoft.com/office/2007/relationships/slicer" Target="../slicers/slicer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ivotTable" Target="../pivotTables/pivotTable21.xml"/><Relationship Id="rId2" Type="http://schemas.openxmlformats.org/officeDocument/2006/relationships/pivotTable" Target="../pivotTables/pivotTable20.xml"/><Relationship Id="rId1" Type="http://schemas.openxmlformats.org/officeDocument/2006/relationships/pivotTable" Target="../pivotTables/pivotTable19.xml"/><Relationship Id="rId4"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table" Target="../tables/table7.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table" Target="../tables/table8.xml"/></Relationships>
</file>

<file path=xl/worksheets/_rels/sheet3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2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table" Target="../tables/table10.xml"/><Relationship Id="rId5" Type="http://schemas.openxmlformats.org/officeDocument/2006/relationships/table" Target="../tables/table14.xml"/><Relationship Id="rId4"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ivotTable" Target="../pivotTables/pivotTable2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61.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microsoft.com/office/2007/relationships/slicer" Target="../slicers/slicer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3223-E309-4AD1-9ADE-28D1E5C6D436}">
  <dimension ref="B1:C23"/>
  <sheetViews>
    <sheetView showGridLines="0" showRowColHeaders="0" tabSelected="1" zoomScaleNormal="100" workbookViewId="0">
      <selection activeCell="J4" sqref="J4"/>
    </sheetView>
  </sheetViews>
  <sheetFormatPr baseColWidth="10" defaultColWidth="11.44140625" defaultRowHeight="14.4" x14ac:dyDescent="0.3"/>
  <cols>
    <col min="1" max="1" width="4.33203125" style="48" customWidth="1"/>
    <col min="2" max="2" width="79.109375" style="48" customWidth="1"/>
    <col min="3" max="3" width="4.33203125" style="48" customWidth="1"/>
    <col min="4" max="16384" width="11.44140625" style="48"/>
  </cols>
  <sheetData>
    <row r="1" spans="2:3" ht="60" customHeight="1" x14ac:dyDescent="0.3"/>
    <row r="2" spans="2:3" ht="30" customHeight="1" x14ac:dyDescent="0.3"/>
    <row r="3" spans="2:3" ht="165" customHeight="1" x14ac:dyDescent="0.3"/>
    <row r="4" spans="2:3" ht="18" x14ac:dyDescent="0.35">
      <c r="B4" s="49" t="s">
        <v>112</v>
      </c>
    </row>
    <row r="6" spans="2:3" ht="273.60000000000002" x14ac:dyDescent="0.3">
      <c r="B6" s="50" t="s">
        <v>720</v>
      </c>
    </row>
    <row r="8" spans="2:3" ht="7.5" customHeight="1" x14ac:dyDescent="0.3">
      <c r="B8" s="51"/>
      <c r="C8" s="51"/>
    </row>
    <row r="9" spans="2:3" s="49" customFormat="1" ht="18" x14ac:dyDescent="0.35">
      <c r="B9" s="49" t="s">
        <v>224</v>
      </c>
    </row>
    <row r="11" spans="2:3" ht="43.2" x14ac:dyDescent="0.3">
      <c r="B11" s="52" t="s">
        <v>657</v>
      </c>
    </row>
    <row r="12" spans="2:3" x14ac:dyDescent="0.3">
      <c r="B12" s="53" t="s">
        <v>269</v>
      </c>
    </row>
    <row r="14" spans="2:3" ht="7.5" customHeight="1" x14ac:dyDescent="0.3">
      <c r="B14" s="51"/>
      <c r="C14" s="51"/>
    </row>
    <row r="15" spans="2:3" ht="18" x14ac:dyDescent="0.35">
      <c r="B15" s="49" t="s">
        <v>225</v>
      </c>
    </row>
    <row r="17" spans="2:2" x14ac:dyDescent="0.3">
      <c r="B17" s="54" t="s">
        <v>226</v>
      </c>
    </row>
    <row r="18" spans="2:2" x14ac:dyDescent="0.3">
      <c r="B18" s="55" t="s">
        <v>227</v>
      </c>
    </row>
    <row r="19" spans="2:2" x14ac:dyDescent="0.3">
      <c r="B19" s="55" t="s">
        <v>228</v>
      </c>
    </row>
    <row r="20" spans="2:2" x14ac:dyDescent="0.3">
      <c r="B20" s="55" t="s">
        <v>229</v>
      </c>
    </row>
    <row r="21" spans="2:2" x14ac:dyDescent="0.3">
      <c r="B21" s="55" t="s">
        <v>230</v>
      </c>
    </row>
    <row r="22" spans="2:2" x14ac:dyDescent="0.3">
      <c r="B22" s="55" t="s">
        <v>231</v>
      </c>
    </row>
    <row r="23" spans="2:2" x14ac:dyDescent="0.3">
      <c r="B23" s="55" t="s">
        <v>232</v>
      </c>
    </row>
  </sheetData>
  <hyperlinks>
    <hyperlink ref="B12" r:id="rId1" display="https://doi.org/10.17590/20240830-135348-0 " xr:uid="{D82D3EDB-962D-46BA-BA0D-31A46E8DD030}"/>
  </hyperlinks>
  <pageMargins left="0.62992125984251968" right="0.74803149606299213" top="0.59055118110236227" bottom="0.35433070866141736" header="0.31496062992125984" footer="0.31496062992125984"/>
  <pageSetup paperSize="9" orientation="portrait" verticalDpi="12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675B-1F44-4484-AB9C-970A5E624689}">
  <dimension ref="A1:I58"/>
  <sheetViews>
    <sheetView showGridLines="0" workbookViewId="0">
      <selection activeCell="I6" sqref="I6"/>
    </sheetView>
  </sheetViews>
  <sheetFormatPr baseColWidth="10" defaultColWidth="9.109375" defaultRowHeight="14.4" x14ac:dyDescent="0.3"/>
  <cols>
    <col min="1" max="1" width="84.6640625" customWidth="1"/>
    <col min="2" max="5" width="29.44140625" style="107" customWidth="1"/>
    <col min="9" max="9" width="82.6640625" customWidth="1"/>
  </cols>
  <sheetData>
    <row r="1" spans="1:9" x14ac:dyDescent="0.3">
      <c r="A1" s="1" t="s">
        <v>56</v>
      </c>
      <c r="B1" s="107" t="s">
        <v>126</v>
      </c>
      <c r="I1" s="1" t="s">
        <v>56</v>
      </c>
    </row>
    <row r="2" spans="1:9" x14ac:dyDescent="0.3">
      <c r="I2" t="s">
        <v>126</v>
      </c>
    </row>
    <row r="3" spans="1:9" x14ac:dyDescent="0.3">
      <c r="A3" s="1" t="s">
        <v>634</v>
      </c>
      <c r="B3" s="107" t="s">
        <v>131</v>
      </c>
      <c r="C3" s="107" t="s">
        <v>132</v>
      </c>
      <c r="D3" s="107" t="s">
        <v>133</v>
      </c>
      <c r="E3" s="107" t="s">
        <v>134</v>
      </c>
    </row>
    <row r="4" spans="1:9" x14ac:dyDescent="0.3">
      <c r="A4" s="2" t="s">
        <v>36</v>
      </c>
    </row>
    <row r="5" spans="1:9" x14ac:dyDescent="0.3">
      <c r="A5" s="3" t="s">
        <v>37</v>
      </c>
      <c r="I5" s="141" t="s">
        <v>267</v>
      </c>
    </row>
    <row r="6" spans="1:9" ht="21" x14ac:dyDescent="0.3">
      <c r="A6" s="5" t="s">
        <v>640</v>
      </c>
      <c r="B6" s="107">
        <v>5.2331375970245562</v>
      </c>
      <c r="C6" s="107">
        <v>15.371635061914784</v>
      </c>
      <c r="D6" s="107">
        <v>20.180223447385529</v>
      </c>
      <c r="E6" s="107">
        <v>28.019978338036097</v>
      </c>
      <c r="I6" s="143" t="str">
        <f>IF(NOT(ISBLANK($J$2)),"Fehler: Bitte nur einen Berechnungsmodus auswählen!","")</f>
        <v/>
      </c>
    </row>
    <row r="7" spans="1:9" x14ac:dyDescent="0.3">
      <c r="A7" s="5" t="s">
        <v>641</v>
      </c>
      <c r="B7" s="107">
        <v>6.1859257599707922</v>
      </c>
      <c r="C7" s="107">
        <v>11.84392174247424</v>
      </c>
      <c r="D7" s="107">
        <v>17.576709874604145</v>
      </c>
      <c r="E7" s="107">
        <v>25.018379229993279</v>
      </c>
    </row>
    <row r="8" spans="1:9" x14ac:dyDescent="0.3">
      <c r="A8" s="2" t="s">
        <v>31</v>
      </c>
    </row>
    <row r="9" spans="1:9" x14ac:dyDescent="0.3">
      <c r="A9" s="3" t="s">
        <v>33</v>
      </c>
    </row>
    <row r="10" spans="1:9" x14ac:dyDescent="0.3">
      <c r="A10" s="5" t="s">
        <v>640</v>
      </c>
      <c r="B10" s="107">
        <v>0</v>
      </c>
      <c r="C10" s="107">
        <v>0</v>
      </c>
      <c r="D10" s="107">
        <v>0</v>
      </c>
      <c r="E10" s="107">
        <v>0</v>
      </c>
    </row>
    <row r="11" spans="1:9" x14ac:dyDescent="0.3">
      <c r="A11" s="5" t="s">
        <v>641</v>
      </c>
      <c r="B11" s="107">
        <v>0</v>
      </c>
      <c r="C11" s="107">
        <v>0</v>
      </c>
      <c r="D11" s="107">
        <v>0</v>
      </c>
      <c r="E11" s="107">
        <v>0</v>
      </c>
    </row>
    <row r="12" spans="1:9" x14ac:dyDescent="0.3">
      <c r="A12" s="3" t="s">
        <v>34</v>
      </c>
    </row>
    <row r="13" spans="1:9" x14ac:dyDescent="0.3">
      <c r="A13" s="5" t="s">
        <v>640</v>
      </c>
      <c r="B13" s="107">
        <v>0</v>
      </c>
      <c r="C13" s="107">
        <v>0</v>
      </c>
      <c r="D13" s="107">
        <v>0</v>
      </c>
      <c r="E13" s="107">
        <v>4.6739090426384307</v>
      </c>
    </row>
    <row r="14" spans="1:9" x14ac:dyDescent="0.3">
      <c r="A14" s="5" t="s">
        <v>641</v>
      </c>
      <c r="B14" s="107">
        <v>0</v>
      </c>
      <c r="C14" s="107">
        <v>0</v>
      </c>
      <c r="D14" s="107">
        <v>0.19606830687614801</v>
      </c>
      <c r="E14" s="107">
        <v>7.5400097692436558</v>
      </c>
    </row>
    <row r="15" spans="1:9" x14ac:dyDescent="0.3">
      <c r="A15" s="3" t="s">
        <v>32</v>
      </c>
    </row>
    <row r="16" spans="1:9" x14ac:dyDescent="0.3">
      <c r="A16" s="5" t="s">
        <v>640</v>
      </c>
      <c r="B16" s="107">
        <v>4.8257958562581837</v>
      </c>
      <c r="C16" s="107">
        <v>18.934760667295734</v>
      </c>
      <c r="D16" s="107">
        <v>10.658035250277546</v>
      </c>
      <c r="E16" s="107">
        <v>11.225843202091568</v>
      </c>
    </row>
    <row r="17" spans="1:5" x14ac:dyDescent="0.3">
      <c r="A17" s="5" t="s">
        <v>641</v>
      </c>
      <c r="B17" s="107">
        <v>4.385537368124365</v>
      </c>
      <c r="C17" s="107">
        <v>18.912388314156061</v>
      </c>
      <c r="D17" s="107">
        <v>10.497749171365339</v>
      </c>
      <c r="E17" s="107">
        <v>12.974955487368319</v>
      </c>
    </row>
    <row r="18" spans="1:5" x14ac:dyDescent="0.3">
      <c r="A18" s="2" t="s">
        <v>25</v>
      </c>
    </row>
    <row r="19" spans="1:5" x14ac:dyDescent="0.3">
      <c r="A19" s="3" t="s">
        <v>28</v>
      </c>
    </row>
    <row r="20" spans="1:5" x14ac:dyDescent="0.3">
      <c r="A20" s="5" t="s">
        <v>640</v>
      </c>
      <c r="B20" s="107">
        <v>0</v>
      </c>
      <c r="C20" s="107">
        <v>0.41299315628861938</v>
      </c>
      <c r="D20" s="107">
        <v>3.6716160855417854</v>
      </c>
      <c r="E20" s="107">
        <v>7.1602022706039055</v>
      </c>
    </row>
    <row r="21" spans="1:5" x14ac:dyDescent="0.3">
      <c r="A21" s="5" t="s">
        <v>641</v>
      </c>
      <c r="B21" s="107">
        <v>0</v>
      </c>
      <c r="C21" s="107">
        <v>0.36509909698604431</v>
      </c>
      <c r="D21" s="107">
        <v>3.5164760245005291</v>
      </c>
      <c r="E21" s="107">
        <v>7.3529763552408625</v>
      </c>
    </row>
    <row r="22" spans="1:5" x14ac:dyDescent="0.3">
      <c r="A22" s="3" t="s">
        <v>27</v>
      </c>
    </row>
    <row r="23" spans="1:5" x14ac:dyDescent="0.3">
      <c r="A23" s="5" t="s">
        <v>640</v>
      </c>
      <c r="B23" s="107">
        <v>0</v>
      </c>
      <c r="C23" s="107">
        <v>2.6044848394546674</v>
      </c>
      <c r="D23" s="107">
        <v>9.8397295423841271</v>
      </c>
      <c r="E23" s="107">
        <v>21.770301746072928</v>
      </c>
    </row>
    <row r="24" spans="1:5" x14ac:dyDescent="0.3">
      <c r="A24" s="5" t="s">
        <v>641</v>
      </c>
      <c r="B24" s="107">
        <v>0</v>
      </c>
      <c r="C24" s="107">
        <v>2.517996358713412</v>
      </c>
      <c r="D24" s="107">
        <v>9.6744729192769157</v>
      </c>
      <c r="E24" s="107">
        <v>21.081169867608295</v>
      </c>
    </row>
    <row r="25" spans="1:5" x14ac:dyDescent="0.3">
      <c r="A25" s="3" t="s">
        <v>26</v>
      </c>
    </row>
    <row r="26" spans="1:5" x14ac:dyDescent="0.3">
      <c r="A26" s="5" t="s">
        <v>640</v>
      </c>
      <c r="B26" s="107">
        <v>2.3461644877273358</v>
      </c>
      <c r="C26" s="107">
        <v>9.7246861573634131</v>
      </c>
      <c r="D26" s="107">
        <v>16.843440844984379</v>
      </c>
      <c r="E26" s="107">
        <v>22.824094980758311</v>
      </c>
    </row>
    <row r="27" spans="1:5" x14ac:dyDescent="0.3">
      <c r="A27" s="5" t="s">
        <v>641</v>
      </c>
      <c r="B27" s="107">
        <v>2.8045719573721657</v>
      </c>
      <c r="C27" s="107">
        <v>10.242598583487812</v>
      </c>
      <c r="D27" s="107">
        <v>18.283156274236347</v>
      </c>
      <c r="E27" s="107">
        <v>25.408953834748072</v>
      </c>
    </row>
    <row r="28" spans="1:5" x14ac:dyDescent="0.3">
      <c r="A28" s="3" t="s">
        <v>29</v>
      </c>
    </row>
    <row r="29" spans="1:5" x14ac:dyDescent="0.3">
      <c r="A29" s="5" t="s">
        <v>640</v>
      </c>
      <c r="B29" s="107">
        <v>0.39482833214608082</v>
      </c>
      <c r="C29" s="107">
        <v>0.98989871831806697</v>
      </c>
      <c r="D29" s="107">
        <v>2.666316627952471</v>
      </c>
      <c r="E29" s="107">
        <v>4.8423562160065448</v>
      </c>
    </row>
    <row r="30" spans="1:5" x14ac:dyDescent="0.3">
      <c r="A30" s="5" t="s">
        <v>641</v>
      </c>
      <c r="B30" s="107">
        <v>0.39581814694034145</v>
      </c>
      <c r="C30" s="107">
        <v>0.86531602221731108</v>
      </c>
      <c r="D30" s="107">
        <v>2.3745806421145126</v>
      </c>
      <c r="E30" s="107">
        <v>4.2892934683167478</v>
      </c>
    </row>
    <row r="31" spans="1:5" x14ac:dyDescent="0.3">
      <c r="A31" s="2" t="s">
        <v>8</v>
      </c>
    </row>
    <row r="32" spans="1:5" x14ac:dyDescent="0.3">
      <c r="A32" s="3" t="s">
        <v>9</v>
      </c>
    </row>
    <row r="33" spans="1:5" x14ac:dyDescent="0.3">
      <c r="A33" s="5" t="s">
        <v>640</v>
      </c>
      <c r="B33" s="107">
        <v>0.90960063096986121</v>
      </c>
      <c r="C33" s="107">
        <v>1.3506550128368968</v>
      </c>
      <c r="D33" s="107">
        <v>1.4589811933928476</v>
      </c>
      <c r="E33" s="107">
        <v>1.6233978633763955</v>
      </c>
    </row>
    <row r="34" spans="1:5" x14ac:dyDescent="0.3">
      <c r="A34" s="5" t="s">
        <v>641</v>
      </c>
      <c r="B34" s="107">
        <v>0.74220618330160382</v>
      </c>
      <c r="C34" s="107">
        <v>1.1095649944030799</v>
      </c>
      <c r="D34" s="107">
        <v>1.2650725468751141</v>
      </c>
      <c r="E34" s="107">
        <v>1.4157918940265461</v>
      </c>
    </row>
    <row r="35" spans="1:5" x14ac:dyDescent="0.3">
      <c r="A35" s="3" t="s">
        <v>20</v>
      </c>
    </row>
    <row r="36" spans="1:5" x14ac:dyDescent="0.3">
      <c r="A36" s="5" t="s">
        <v>640</v>
      </c>
      <c r="B36" s="107">
        <v>0</v>
      </c>
      <c r="C36" s="107">
        <v>0.10244275871668174</v>
      </c>
      <c r="D36" s="107">
        <v>2.7435357499124291</v>
      </c>
      <c r="E36" s="107">
        <v>9.7467522082702018</v>
      </c>
    </row>
    <row r="37" spans="1:5" x14ac:dyDescent="0.3">
      <c r="A37" s="5" t="s">
        <v>641</v>
      </c>
      <c r="B37" s="107">
        <v>0</v>
      </c>
      <c r="C37" s="107">
        <v>7.4433932850886286E-2</v>
      </c>
      <c r="D37" s="107">
        <v>2.4329419635174996</v>
      </c>
      <c r="E37" s="107">
        <v>8.2995187798440035</v>
      </c>
    </row>
    <row r="57" spans="1:1" x14ac:dyDescent="0.3">
      <c r="A57" s="141" t="s">
        <v>267</v>
      </c>
    </row>
    <row r="58" spans="1:1" ht="31.5" customHeight="1" x14ac:dyDescent="0.3">
      <c r="A58" s="143" t="str">
        <f>IF(NOT(ISBLANK($B$50)),"Fehler: Bitte nur einen Berechnungsmodus auswählen!","")</f>
        <v/>
      </c>
    </row>
  </sheetData>
  <conditionalFormatting sqref="A58">
    <cfRule type="expression" dxfId="112" priority="3">
      <formula>ISBLANK($B$50)</formula>
    </cfRule>
    <cfRule type="expression" dxfId="111" priority="4">
      <formula>NOT(ISBLANK($B$3+$B$501))</formula>
    </cfRule>
  </conditionalFormatting>
  <conditionalFormatting sqref="I6">
    <cfRule type="expression" dxfId="110" priority="1">
      <formula>ISBLANK($J$2)</formula>
    </cfRule>
    <cfRule type="expression" dxfId="109" priority="2">
      <formula>NOT(ISBLANK($J$2))</formula>
    </cfRule>
  </conditionalFormatting>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73401-FD67-49DD-83AA-01BDF5CDD673}">
  <sheetPr>
    <pageSetUpPr autoPageBreaks="0"/>
  </sheetPr>
  <dimension ref="B2:P67"/>
  <sheetViews>
    <sheetView showGridLines="0" showRowColHeaders="0" zoomScaleNormal="100" workbookViewId="0">
      <pane xSplit="1" ySplit="11" topLeftCell="B12" activePane="bottomRight" state="frozen"/>
      <selection pane="topRight" activeCell="B1" sqref="B1"/>
      <selection pane="bottomLeft" activeCell="A13" sqref="A13"/>
      <selection pane="bottomRight" activeCell="B3" sqref="B3"/>
    </sheetView>
  </sheetViews>
  <sheetFormatPr baseColWidth="10" defaultColWidth="9.109375" defaultRowHeight="14.4" x14ac:dyDescent="0.3"/>
  <cols>
    <col min="1" max="1" width="2.88671875" customWidth="1"/>
    <col min="2" max="2" width="9.109375" style="19" collapsed="1"/>
    <col min="3" max="3" width="8" style="19" bestFit="1" customWidth="1" collapsed="1"/>
    <col min="4" max="4" width="11.44140625" style="19" bestFit="1" customWidth="1" collapsed="1"/>
    <col min="5" max="5" width="18.44140625" style="19" bestFit="1" customWidth="1" collapsed="1"/>
    <col min="6" max="6" width="19.88671875" style="127" customWidth="1" collapsed="1"/>
    <col min="7" max="7" width="16.88671875" style="133" bestFit="1" customWidth="1" collapsed="1"/>
    <col min="8" max="10" width="16.88671875" style="133" bestFit="1" customWidth="1"/>
    <col min="11" max="11" width="23.109375" bestFit="1" customWidth="1"/>
    <col min="16" max="16" width="157.5546875" style="18" hidden="1" customWidth="1"/>
  </cols>
  <sheetData>
    <row r="2" spans="2:16" ht="21" x14ac:dyDescent="0.3">
      <c r="B2" s="215" t="str">
        <f>"Betriebliche Therapiehäufigkeiten "&amp;Berichtsjahr&amp;" (Tabelle)"</f>
        <v>Betriebliche Therapiehäufigkeiten 2025 (Tabelle)</v>
      </c>
      <c r="C2" s="225"/>
      <c r="D2" s="225"/>
      <c r="E2" s="225"/>
      <c r="F2" s="225"/>
      <c r="G2" s="225"/>
      <c r="H2" s="225"/>
      <c r="I2" s="225"/>
      <c r="J2" s="225"/>
      <c r="K2" s="216"/>
    </row>
    <row r="3" spans="2:16" ht="21" x14ac:dyDescent="0.3">
      <c r="B3" s="57"/>
      <c r="C3" s="57"/>
      <c r="D3" s="57"/>
      <c r="E3" s="57"/>
      <c r="F3" s="122"/>
      <c r="G3" s="128"/>
      <c r="H3" s="128"/>
      <c r="I3" s="128"/>
      <c r="J3" s="128"/>
      <c r="K3" s="206"/>
    </row>
    <row r="4" spans="2:16" ht="43.2" x14ac:dyDescent="0.3">
      <c r="B4" s="224" t="s">
        <v>742</v>
      </c>
      <c r="C4" s="224"/>
      <c r="D4" s="224"/>
      <c r="E4" s="224"/>
      <c r="F4" s="224"/>
      <c r="G4" s="224"/>
      <c r="H4" s="224"/>
      <c r="I4" s="224"/>
      <c r="J4" s="224"/>
      <c r="K4" s="224"/>
      <c r="P4" s="18" t="str">
        <f>B4</f>
        <v>In der Tabelle enthalten sind für die Nutzungsarten in der Antibiotika-Minimierung ausgewählte Quantile (25 %-, 50 %-, 75 %- und 90 %-Quantil) der halbjährlichen betrieblichen Therapiehäufigkeiten in Tagen [d], die sich aus den für das Jahr 2025 an das BfR übermittelten und plausibilisierten Anwendungsdaten ergeben. Die Tabelle kann gefiltert werden nach Halbjahr, Tierart und Nutzungsart sowie Berechnungsmodus.</v>
      </c>
    </row>
    <row r="5" spans="2:16" x14ac:dyDescent="0.3">
      <c r="B5" s="224" t="s">
        <v>161</v>
      </c>
      <c r="C5" s="224"/>
      <c r="D5" s="224"/>
      <c r="E5" s="224"/>
      <c r="F5" s="224"/>
      <c r="G5" s="224"/>
      <c r="H5" s="224"/>
      <c r="I5" s="224"/>
      <c r="J5" s="224"/>
      <c r="K5" s="206"/>
      <c r="P5" s="18" t="str">
        <f t="shared" ref="P5" si="0">B5</f>
        <v>Abkürzungen: Hj. – Halbjahr</v>
      </c>
    </row>
    <row r="6" spans="2:16" x14ac:dyDescent="0.3">
      <c r="B6" s="33"/>
      <c r="C6" s="33"/>
      <c r="D6" s="33"/>
      <c r="E6" s="33"/>
      <c r="F6" s="123"/>
      <c r="G6" s="129"/>
      <c r="H6" s="129"/>
      <c r="I6" s="129"/>
      <c r="J6" s="129"/>
    </row>
    <row r="7" spans="2:16" x14ac:dyDescent="0.3">
      <c r="B7" s="98" t="s">
        <v>1</v>
      </c>
      <c r="C7" s="98" t="s">
        <v>117</v>
      </c>
      <c r="D7" s="98" t="s">
        <v>4</v>
      </c>
      <c r="E7" s="98" t="s">
        <v>6</v>
      </c>
      <c r="F7" s="124" t="s">
        <v>216</v>
      </c>
      <c r="G7" s="130" t="s">
        <v>127</v>
      </c>
      <c r="H7" s="130" t="s">
        <v>128</v>
      </c>
      <c r="I7" s="130" t="s">
        <v>129</v>
      </c>
      <c r="J7" s="130" t="s">
        <v>130</v>
      </c>
      <c r="K7" s="98" t="s">
        <v>56</v>
      </c>
    </row>
    <row r="8" spans="2:16" hidden="1" x14ac:dyDescent="0.3">
      <c r="B8" s="99">
        <f>_bTH!F2</f>
        <v>2025</v>
      </c>
      <c r="C8" s="99">
        <f>_bTH!G2</f>
        <v>1</v>
      </c>
      <c r="D8" s="99" t="str">
        <f>_bTH!H2</f>
        <v>Rind</v>
      </c>
      <c r="E8" s="99" t="str">
        <f>_bTH!I2</f>
        <v>Kälber, zugegangen</v>
      </c>
      <c r="F8" s="125">
        <f>_bTH!J2</f>
        <v>9016</v>
      </c>
      <c r="G8" s="131">
        <f>_bTH!K2</f>
        <v>0</v>
      </c>
      <c r="H8" s="131">
        <f>_bTH!L2</f>
        <v>7.0154103510447222E-2</v>
      </c>
      <c r="I8" s="131">
        <f>_bTH!M2</f>
        <v>2.4625815823800061</v>
      </c>
      <c r="J8" s="131">
        <f>_bTH!N2</f>
        <v>11.464767151631076</v>
      </c>
      <c r="K8" s="104" t="str">
        <f>_bTH!O2</f>
        <v>16. AMGÄndG (2013)</v>
      </c>
    </row>
    <row r="9" spans="2:16" hidden="1" x14ac:dyDescent="0.3">
      <c r="B9" s="99">
        <f>_bTH!F3</f>
        <v>2025</v>
      </c>
      <c r="C9" s="99">
        <f>_bTH!G3</f>
        <v>2</v>
      </c>
      <c r="D9" s="99" t="str">
        <f>_bTH!H3</f>
        <v>Rind</v>
      </c>
      <c r="E9" s="99" t="str">
        <f>_bTH!I3</f>
        <v>Kälber, zugegangen</v>
      </c>
      <c r="F9" s="125">
        <f>_bTH!J3</f>
        <v>8909</v>
      </c>
      <c r="G9" s="131">
        <f>_bTH!K3</f>
        <v>0</v>
      </c>
      <c r="H9" s="131">
        <f>_bTH!L3</f>
        <v>9.8977945131791284E-2</v>
      </c>
      <c r="I9" s="131">
        <f>_bTH!M3</f>
        <v>2.861811350430338</v>
      </c>
      <c r="J9" s="131">
        <f>_bTH!N3</f>
        <v>13.36914372165567</v>
      </c>
      <c r="K9" s="104" t="str">
        <f>_bTH!O3</f>
        <v>16. AMGÄndG (2013)</v>
      </c>
    </row>
    <row r="10" spans="2:16" hidden="1" x14ac:dyDescent="0.3">
      <c r="B10" s="99">
        <f>_bTH!F4</f>
        <v>2025</v>
      </c>
      <c r="C10" s="99">
        <f>_bTH!G4</f>
        <v>1</v>
      </c>
      <c r="D10" s="99" t="str">
        <f>_bTH!H4</f>
        <v>Rind</v>
      </c>
      <c r="E10" s="99" t="str">
        <f>_bTH!I4</f>
        <v>Kälber, zugegangen</v>
      </c>
      <c r="F10" s="125">
        <f>_bTH!J4</f>
        <v>9016</v>
      </c>
      <c r="G10" s="131">
        <f>_bTH!K4</f>
        <v>0</v>
      </c>
      <c r="H10" s="131">
        <f>_bTH!L4</f>
        <v>6.9136771430516997E-2</v>
      </c>
      <c r="I10" s="131">
        <f>_bTH!M4</f>
        <v>2.293057599562653</v>
      </c>
      <c r="J10" s="131">
        <f>_bTH!N4</f>
        <v>10.340384205363845</v>
      </c>
      <c r="K10" s="104" t="str">
        <f>_bTH!O4</f>
        <v>17. AMGÄndG (2021)</v>
      </c>
    </row>
    <row r="11" spans="2:16" hidden="1" x14ac:dyDescent="0.3">
      <c r="B11" s="99">
        <f>_bTH!F5</f>
        <v>2025</v>
      </c>
      <c r="C11" s="99">
        <f>_bTH!G5</f>
        <v>2</v>
      </c>
      <c r="D11" s="99" t="str">
        <f>_bTH!H5</f>
        <v>Rind</v>
      </c>
      <c r="E11" s="99" t="str">
        <f>_bTH!I5</f>
        <v>Kälber, zugegangen</v>
      </c>
      <c r="F11" s="125">
        <f>_bTH!J5</f>
        <v>8909</v>
      </c>
      <c r="G11" s="131">
        <f>_bTH!K5</f>
        <v>0</v>
      </c>
      <c r="H11" s="131">
        <f>_bTH!L5</f>
        <v>9.4875247070955904E-2</v>
      </c>
      <c r="I11" s="131">
        <f>_bTH!M5</f>
        <v>2.7077069533140294</v>
      </c>
      <c r="J11" s="131">
        <f>_bTH!N5</f>
        <v>11.958536920783899</v>
      </c>
      <c r="K11" s="104" t="str">
        <f>_bTH!O5</f>
        <v>17. AMGÄndG (2021)</v>
      </c>
    </row>
    <row r="12" spans="2:16" x14ac:dyDescent="0.3">
      <c r="B12" s="99">
        <f>_bTH!F6</f>
        <v>2025</v>
      </c>
      <c r="C12" s="99">
        <f>_bTH!G6</f>
        <v>1</v>
      </c>
      <c r="D12" s="99" t="str">
        <f>_bTH!H6</f>
        <v>Rind</v>
      </c>
      <c r="E12" s="99" t="str">
        <f>_bTH!I6</f>
        <v>Kälber, zugegangen</v>
      </c>
      <c r="F12" s="125">
        <f>_bTH!J6</f>
        <v>9016</v>
      </c>
      <c r="G12" s="131">
        <f>_bTH!K6</f>
        <v>0</v>
      </c>
      <c r="H12" s="131">
        <f>_bTH!L6</f>
        <v>7.4433932850886286E-2</v>
      </c>
      <c r="I12" s="131">
        <f>_bTH!M6</f>
        <v>2.5073758963683859</v>
      </c>
      <c r="J12" s="131">
        <f>_bTH!N6</f>
        <v>10.806894676212389</v>
      </c>
      <c r="K12" s="104" t="str">
        <f>_bTH!O6</f>
        <v>TAMGÄndG (2022)</v>
      </c>
    </row>
    <row r="13" spans="2:16" x14ac:dyDescent="0.3">
      <c r="B13" s="99">
        <f>_bTH!F7</f>
        <v>2025</v>
      </c>
      <c r="C13" s="99">
        <f>_bTH!G7</f>
        <v>2</v>
      </c>
      <c r="D13" s="99" t="str">
        <f>_bTH!H7</f>
        <v>Rind</v>
      </c>
      <c r="E13" s="99" t="str">
        <f>_bTH!I7</f>
        <v>Kälber, zugegangen</v>
      </c>
      <c r="F13" s="125">
        <f>_bTH!J7</f>
        <v>8909</v>
      </c>
      <c r="G13" s="131">
        <f>_bTH!K7</f>
        <v>0</v>
      </c>
      <c r="H13" s="131">
        <f>_bTH!L7</f>
        <v>0.10244275871668174</v>
      </c>
      <c r="I13" s="131">
        <f>_bTH!M7</f>
        <v>2.8459785086291109</v>
      </c>
      <c r="J13" s="131">
        <f>_bTH!N7</f>
        <v>12.592730716899313</v>
      </c>
      <c r="K13" s="104" t="str">
        <f>_bTH!O7</f>
        <v>TAMGÄndG (2022)</v>
      </c>
    </row>
    <row r="14" spans="2:16" hidden="1" x14ac:dyDescent="0.3">
      <c r="B14" s="99">
        <f>_bTH!F8</f>
        <v>2025</v>
      </c>
      <c r="C14" s="99">
        <f>_bTH!G8</f>
        <v>1</v>
      </c>
      <c r="D14" s="99" t="str">
        <f>_bTH!H8</f>
        <v>Rind</v>
      </c>
      <c r="E14" s="99" t="str">
        <f>_bTH!I8</f>
        <v>Milchkühe</v>
      </c>
      <c r="F14" s="125">
        <f>_bTH!J8</f>
        <v>30570</v>
      </c>
      <c r="G14" s="131">
        <f>_bTH!K8</f>
        <v>0.67927767286737828</v>
      </c>
      <c r="H14" s="131">
        <f>_bTH!L8</f>
        <v>1.8821518637098071</v>
      </c>
      <c r="I14" s="131">
        <f>_bTH!M8</f>
        <v>3.3585169177053498</v>
      </c>
      <c r="J14" s="131">
        <f>_bTH!N8</f>
        <v>5.0850798530229779</v>
      </c>
      <c r="K14" s="104" t="str">
        <f>_bTH!O8</f>
        <v>16. AMGÄndG (2013)</v>
      </c>
    </row>
    <row r="15" spans="2:16" hidden="1" x14ac:dyDescent="0.3">
      <c r="B15" s="99">
        <f>_bTH!F9</f>
        <v>2025</v>
      </c>
      <c r="C15" s="99">
        <f>_bTH!G9</f>
        <v>2</v>
      </c>
      <c r="D15" s="99" t="str">
        <f>_bTH!H9</f>
        <v>Rind</v>
      </c>
      <c r="E15" s="99" t="str">
        <f>_bTH!I9</f>
        <v>Milchkühe</v>
      </c>
      <c r="F15" s="125">
        <f>_bTH!J9</f>
        <v>29867</v>
      </c>
      <c r="G15" s="131">
        <f>_bTH!K9</f>
        <v>0.83759230083196046</v>
      </c>
      <c r="H15" s="131">
        <f>_bTH!L9</f>
        <v>2.3029441046792773</v>
      </c>
      <c r="I15" s="131">
        <f>_bTH!M9</f>
        <v>3.9928110136755093</v>
      </c>
      <c r="J15" s="131">
        <f>_bTH!N9</f>
        <v>6.0732315707496483</v>
      </c>
      <c r="K15" s="104" t="str">
        <f>_bTH!O9</f>
        <v>16. AMGÄndG (2013)</v>
      </c>
    </row>
    <row r="16" spans="2:16" hidden="1" x14ac:dyDescent="0.3">
      <c r="B16" s="99">
        <f>_bTH!F10</f>
        <v>2025</v>
      </c>
      <c r="C16" s="99">
        <f>_bTH!G10</f>
        <v>1</v>
      </c>
      <c r="D16" s="99" t="str">
        <f>_bTH!H10</f>
        <v>Rind</v>
      </c>
      <c r="E16" s="99" t="str">
        <f>_bTH!I10</f>
        <v>Milchkühe</v>
      </c>
      <c r="F16" s="125">
        <f>_bTH!J10</f>
        <v>30570</v>
      </c>
      <c r="G16" s="131">
        <f>_bTH!K10</f>
        <v>0.62687114377761854</v>
      </c>
      <c r="H16" s="131">
        <f>_bTH!L10</f>
        <v>1.6550142107837611</v>
      </c>
      <c r="I16" s="131">
        <f>_bTH!M10</f>
        <v>2.8014540936003103</v>
      </c>
      <c r="J16" s="131">
        <f>_bTH!N10</f>
        <v>4.0416058679120805</v>
      </c>
      <c r="K16" s="104" t="str">
        <f>_bTH!O10</f>
        <v>17. AMGÄndG (2021)</v>
      </c>
    </row>
    <row r="17" spans="2:11" hidden="1" x14ac:dyDescent="0.3">
      <c r="B17" s="99">
        <f>_bTH!F11</f>
        <v>2025</v>
      </c>
      <c r="C17" s="99">
        <f>_bTH!G11</f>
        <v>2</v>
      </c>
      <c r="D17" s="99" t="str">
        <f>_bTH!H11</f>
        <v>Rind</v>
      </c>
      <c r="E17" s="99" t="str">
        <f>_bTH!I11</f>
        <v>Milchkühe</v>
      </c>
      <c r="F17" s="125">
        <f>_bTH!J11</f>
        <v>29867</v>
      </c>
      <c r="G17" s="131">
        <f>_bTH!K11</f>
        <v>0.77009335394181344</v>
      </c>
      <c r="H17" s="131">
        <f>_bTH!L11</f>
        <v>2.0230827016321791</v>
      </c>
      <c r="I17" s="131">
        <f>_bTH!M11</f>
        <v>3.3433056119674438</v>
      </c>
      <c r="J17" s="131">
        <f>_bTH!N11</f>
        <v>4.7573794060141523</v>
      </c>
      <c r="K17" s="104" t="str">
        <f>_bTH!O11</f>
        <v>17. AMGÄndG (2021)</v>
      </c>
    </row>
    <row r="18" spans="2:11" x14ac:dyDescent="0.3">
      <c r="B18" s="99">
        <f>_bTH!F12</f>
        <v>2025</v>
      </c>
      <c r="C18" s="99">
        <f>_bTH!G12</f>
        <v>1</v>
      </c>
      <c r="D18" s="99" t="str">
        <f>_bTH!H12</f>
        <v>Rind</v>
      </c>
      <c r="E18" s="99" t="str">
        <f>_bTH!I12</f>
        <v>Milchkühe</v>
      </c>
      <c r="F18" s="125">
        <f>_bTH!J12</f>
        <v>30570</v>
      </c>
      <c r="G18" s="131">
        <f>_bTH!K12</f>
        <v>0.74220618330160382</v>
      </c>
      <c r="H18" s="131">
        <f>_bTH!L12</f>
        <v>1.8517711777046837</v>
      </c>
      <c r="I18" s="131">
        <f>_bTH!M12</f>
        <v>3.1168437245797977</v>
      </c>
      <c r="J18" s="131">
        <f>_bTH!N12</f>
        <v>4.5326356186063439</v>
      </c>
      <c r="K18" s="104" t="str">
        <f>_bTH!O12</f>
        <v>TAMGÄndG (2022)</v>
      </c>
    </row>
    <row r="19" spans="2:11" x14ac:dyDescent="0.3">
      <c r="B19" s="99">
        <f>_bTH!F13</f>
        <v>2025</v>
      </c>
      <c r="C19" s="99">
        <f>_bTH!G13</f>
        <v>2</v>
      </c>
      <c r="D19" s="99" t="str">
        <f>_bTH!H13</f>
        <v>Rind</v>
      </c>
      <c r="E19" s="99" t="str">
        <f>_bTH!I13</f>
        <v>Milchkühe</v>
      </c>
      <c r="F19" s="125">
        <f>_bTH!J13</f>
        <v>29867</v>
      </c>
      <c r="G19" s="131">
        <f>_bTH!K13</f>
        <v>0.90960063096986121</v>
      </c>
      <c r="H19" s="131">
        <f>_bTH!L13</f>
        <v>2.260255643806758</v>
      </c>
      <c r="I19" s="131">
        <f>_bTH!M13</f>
        <v>3.7192368371996056</v>
      </c>
      <c r="J19" s="131">
        <f>_bTH!N13</f>
        <v>5.3426347005760011</v>
      </c>
      <c r="K19" s="104" t="str">
        <f>_bTH!O13</f>
        <v>TAMGÄndG (2022)</v>
      </c>
    </row>
    <row r="20" spans="2:11" hidden="1" x14ac:dyDescent="0.3">
      <c r="B20" s="99">
        <f>_bTH!F14</f>
        <v>2025</v>
      </c>
      <c r="C20" s="99">
        <f>_bTH!G14</f>
        <v>1</v>
      </c>
      <c r="D20" s="99" t="str">
        <f>_bTH!H14</f>
        <v>Schwein</v>
      </c>
      <c r="E20" s="99" t="str">
        <f>_bTH!I14</f>
        <v>Zuchtschweine</v>
      </c>
      <c r="F20" s="125">
        <f>_bTH!J14</f>
        <v>3449</v>
      </c>
      <c r="G20" s="131">
        <f>_bTH!K14</f>
        <v>0.39378821411155701</v>
      </c>
      <c r="H20" s="131">
        <f>_bTH!L14</f>
        <v>1.2496554735362742</v>
      </c>
      <c r="I20" s="131">
        <f>_bTH!M14</f>
        <v>3.5011319063095372</v>
      </c>
      <c r="J20" s="131">
        <f>_bTH!N14</f>
        <v>7.5120804120248552</v>
      </c>
      <c r="K20" s="104" t="str">
        <f>_bTH!O14</f>
        <v>16. AMGÄndG (2013)</v>
      </c>
    </row>
    <row r="21" spans="2:11" hidden="1" x14ac:dyDescent="0.3">
      <c r="B21" s="99">
        <f>_bTH!F15</f>
        <v>2025</v>
      </c>
      <c r="C21" s="99">
        <f>_bTH!G15</f>
        <v>2</v>
      </c>
      <c r="D21" s="99" t="str">
        <f>_bTH!H15</f>
        <v>Schwein</v>
      </c>
      <c r="E21" s="99" t="str">
        <f>_bTH!I15</f>
        <v>Zuchtschweine</v>
      </c>
      <c r="F21" s="125">
        <f>_bTH!J15</f>
        <v>3435</v>
      </c>
      <c r="G21" s="131">
        <f>_bTH!K15</f>
        <v>0.41038487204619917</v>
      </c>
      <c r="H21" s="131">
        <f>_bTH!L15</f>
        <v>1.3704054842473745</v>
      </c>
      <c r="I21" s="131">
        <f>_bTH!M15</f>
        <v>3.9624515570266965</v>
      </c>
      <c r="J21" s="131">
        <f>_bTH!N15</f>
        <v>8.7858415928784535</v>
      </c>
      <c r="K21" s="104" t="str">
        <f>_bTH!O15</f>
        <v>16. AMGÄndG (2013)</v>
      </c>
    </row>
    <row r="22" spans="2:11" hidden="1" x14ac:dyDescent="0.3">
      <c r="B22" s="99">
        <f>_bTH!F16</f>
        <v>2025</v>
      </c>
      <c r="C22" s="99">
        <f>_bTH!G16</f>
        <v>1</v>
      </c>
      <c r="D22" s="99" t="str">
        <f>_bTH!H16</f>
        <v>Schwein</v>
      </c>
      <c r="E22" s="99" t="str">
        <f>_bTH!I16</f>
        <v>Zuchtschweine</v>
      </c>
      <c r="F22" s="125">
        <f>_bTH!J16</f>
        <v>3449</v>
      </c>
      <c r="G22" s="131">
        <f>_bTH!K16</f>
        <v>0.34902048458765333</v>
      </c>
      <c r="H22" s="131">
        <f>_bTH!L16</f>
        <v>1.0840641711229948</v>
      </c>
      <c r="I22" s="131">
        <f>_bTH!M16</f>
        <v>3.1495523005705612</v>
      </c>
      <c r="J22" s="131">
        <f>_bTH!N16</f>
        <v>7.088412353506703</v>
      </c>
      <c r="K22" s="104" t="str">
        <f>_bTH!O16</f>
        <v>17. AMGÄndG (2021)</v>
      </c>
    </row>
    <row r="23" spans="2:11" hidden="1" x14ac:dyDescent="0.3">
      <c r="B23" s="99">
        <f>_bTH!F17</f>
        <v>2025</v>
      </c>
      <c r="C23" s="99">
        <f>_bTH!G17</f>
        <v>2</v>
      </c>
      <c r="D23" s="99" t="str">
        <f>_bTH!H17</f>
        <v>Schwein</v>
      </c>
      <c r="E23" s="99" t="str">
        <f>_bTH!I17</f>
        <v>Zuchtschweine</v>
      </c>
      <c r="F23" s="125">
        <f>_bTH!J17</f>
        <v>3435</v>
      </c>
      <c r="G23" s="131">
        <f>_bTH!K17</f>
        <v>0.36613970782245592</v>
      </c>
      <c r="H23" s="131">
        <f>_bTH!L17</f>
        <v>1.2085385878489328</v>
      </c>
      <c r="I23" s="131">
        <f>_bTH!M17</f>
        <v>3.5852256839042393</v>
      </c>
      <c r="J23" s="131">
        <f>_bTH!N17</f>
        <v>8.2125026964283911</v>
      </c>
      <c r="K23" s="104" t="str">
        <f>_bTH!O17</f>
        <v>17. AMGÄndG (2021)</v>
      </c>
    </row>
    <row r="24" spans="2:11" x14ac:dyDescent="0.3">
      <c r="B24" s="99">
        <f>_bTH!F18</f>
        <v>2025</v>
      </c>
      <c r="C24" s="99">
        <f>_bTH!G18</f>
        <v>1</v>
      </c>
      <c r="D24" s="99" t="str">
        <f>_bTH!H18</f>
        <v>Schwein</v>
      </c>
      <c r="E24" s="99" t="str">
        <f>_bTH!I18</f>
        <v>Zuchtschweine</v>
      </c>
      <c r="F24" s="125">
        <f>_bTH!J18</f>
        <v>3449</v>
      </c>
      <c r="G24" s="131">
        <f>_bTH!K18</f>
        <v>0.39581814694034145</v>
      </c>
      <c r="H24" s="131">
        <f>_bTH!L18</f>
        <v>1.2611341691576525</v>
      </c>
      <c r="I24" s="131">
        <f>_bTH!M18</f>
        <v>3.6357148112721651</v>
      </c>
      <c r="J24" s="131">
        <f>_bTH!N18</f>
        <v>7.925008279588913</v>
      </c>
      <c r="K24" s="104" t="str">
        <f>_bTH!O18</f>
        <v>TAMGÄndG (2022)</v>
      </c>
    </row>
    <row r="25" spans="2:11" x14ac:dyDescent="0.3">
      <c r="B25" s="99">
        <f>_bTH!F19</f>
        <v>2025</v>
      </c>
      <c r="C25" s="99">
        <f>_bTH!G19</f>
        <v>2</v>
      </c>
      <c r="D25" s="99" t="str">
        <f>_bTH!H19</f>
        <v>Schwein</v>
      </c>
      <c r="E25" s="99" t="str">
        <f>_bTH!I19</f>
        <v>Zuchtschweine</v>
      </c>
      <c r="F25" s="125">
        <f>_bTH!J19</f>
        <v>3435</v>
      </c>
      <c r="G25" s="131">
        <f>_bTH!K19</f>
        <v>0.39482833214608082</v>
      </c>
      <c r="H25" s="131">
        <f>_bTH!L19</f>
        <v>1.3847270504641478</v>
      </c>
      <c r="I25" s="131">
        <f>_bTH!M19</f>
        <v>4.0510436784166188</v>
      </c>
      <c r="J25" s="131">
        <f>_bTH!N19</f>
        <v>8.8933998944231636</v>
      </c>
      <c r="K25" s="104" t="str">
        <f>_bTH!O19</f>
        <v>TAMGÄndG (2022)</v>
      </c>
    </row>
    <row r="26" spans="2:11" hidden="1" x14ac:dyDescent="0.3">
      <c r="B26" s="99">
        <f>_bTH!F20</f>
        <v>2025</v>
      </c>
      <c r="C26" s="99">
        <f>_bTH!G20</f>
        <v>1</v>
      </c>
      <c r="D26" s="99" t="str">
        <f>_bTH!H20</f>
        <v>Schwein</v>
      </c>
      <c r="E26" s="99" t="str">
        <f>_bTH!I20</f>
        <v>Saugferkel</v>
      </c>
      <c r="F26" s="125">
        <f>_bTH!J20</f>
        <v>3250</v>
      </c>
      <c r="G26" s="131">
        <f>_bTH!K20</f>
        <v>1.932871337766052</v>
      </c>
      <c r="H26" s="131">
        <f>_bTH!L20</f>
        <v>11.03016670391859</v>
      </c>
      <c r="I26" s="131">
        <f>_bTH!M20</f>
        <v>26.815507794670445</v>
      </c>
      <c r="J26" s="131">
        <f>_bTH!N20</f>
        <v>46.810690432978625</v>
      </c>
      <c r="K26" s="104" t="str">
        <f>_bTH!O20</f>
        <v>16. AMGÄndG (2013)</v>
      </c>
    </row>
    <row r="27" spans="2:11" hidden="1" x14ac:dyDescent="0.3">
      <c r="B27" s="99">
        <f>_bTH!F21</f>
        <v>2025</v>
      </c>
      <c r="C27" s="99">
        <f>_bTH!G21</f>
        <v>2</v>
      </c>
      <c r="D27" s="99" t="str">
        <f>_bTH!H21</f>
        <v>Schwein</v>
      </c>
      <c r="E27" s="99" t="str">
        <f>_bTH!I21</f>
        <v>Saugferkel</v>
      </c>
      <c r="F27" s="125">
        <f>_bTH!J21</f>
        <v>3247</v>
      </c>
      <c r="G27" s="131">
        <f>_bTH!K21</f>
        <v>1.9146492014188865</v>
      </c>
      <c r="H27" s="131">
        <f>_bTH!L21</f>
        <v>10.778512190039592</v>
      </c>
      <c r="I27" s="131">
        <f>_bTH!M21</f>
        <v>25.883159322543811</v>
      </c>
      <c r="J27" s="131">
        <f>_bTH!N21</f>
        <v>45.505817038281755</v>
      </c>
      <c r="K27" s="104" t="str">
        <f>_bTH!O21</f>
        <v>16. AMGÄndG (2013)</v>
      </c>
    </row>
    <row r="28" spans="2:11" hidden="1" x14ac:dyDescent="0.3">
      <c r="B28" s="99">
        <f>_bTH!F22</f>
        <v>2025</v>
      </c>
      <c r="C28" s="99">
        <f>_bTH!G22</f>
        <v>1</v>
      </c>
      <c r="D28" s="99" t="str">
        <f>_bTH!H22</f>
        <v>Schwein</v>
      </c>
      <c r="E28" s="99" t="str">
        <f>_bTH!I22</f>
        <v>Saugferkel</v>
      </c>
      <c r="F28" s="125">
        <f>_bTH!J22</f>
        <v>3250</v>
      </c>
      <c r="G28" s="131">
        <f>_bTH!K22</f>
        <v>1.9203007568567703</v>
      </c>
      <c r="H28" s="131">
        <f>_bTH!L22</f>
        <v>10.968654543364899</v>
      </c>
      <c r="I28" s="131">
        <f>_bTH!M22</f>
        <v>26.701576353167479</v>
      </c>
      <c r="J28" s="131">
        <f>_bTH!N22</f>
        <v>46.661339726341104</v>
      </c>
      <c r="K28" s="104" t="str">
        <f>_bTH!O22</f>
        <v>17. AMGÄndG (2021)</v>
      </c>
    </row>
    <row r="29" spans="2:11" hidden="1" x14ac:dyDescent="0.3">
      <c r="B29" s="99">
        <f>_bTH!F23</f>
        <v>2025</v>
      </c>
      <c r="C29" s="99">
        <f>_bTH!G23</f>
        <v>2</v>
      </c>
      <c r="D29" s="99" t="str">
        <f>_bTH!H23</f>
        <v>Schwein</v>
      </c>
      <c r="E29" s="99" t="str">
        <f>_bTH!I23</f>
        <v>Saugferkel</v>
      </c>
      <c r="F29" s="125">
        <f>_bTH!J23</f>
        <v>3247</v>
      </c>
      <c r="G29" s="131">
        <f>_bTH!K23</f>
        <v>1.8803912880539295</v>
      </c>
      <c r="H29" s="131">
        <f>_bTH!L23</f>
        <v>10.739230081964028</v>
      </c>
      <c r="I29" s="131">
        <f>_bTH!M23</f>
        <v>25.870190514736034</v>
      </c>
      <c r="J29" s="131">
        <f>_bTH!N23</f>
        <v>45.262177743496601</v>
      </c>
      <c r="K29" s="104" t="str">
        <f>_bTH!O23</f>
        <v>17. AMGÄndG (2021)</v>
      </c>
    </row>
    <row r="30" spans="2:11" x14ac:dyDescent="0.3">
      <c r="B30" s="99">
        <f>_bTH!F24</f>
        <v>2025</v>
      </c>
      <c r="C30" s="99">
        <f>_bTH!G24</f>
        <v>1</v>
      </c>
      <c r="D30" s="99" t="str">
        <f>_bTH!H24</f>
        <v>Schwein</v>
      </c>
      <c r="E30" s="99" t="str">
        <f>_bTH!I24</f>
        <v>Saugferkel</v>
      </c>
      <c r="F30" s="125">
        <f>_bTH!J24</f>
        <v>3250</v>
      </c>
      <c r="G30" s="131">
        <f>_bTH!K24</f>
        <v>2.8045719573721657</v>
      </c>
      <c r="H30" s="131">
        <f>_bTH!L24</f>
        <v>13.047170540859977</v>
      </c>
      <c r="I30" s="131">
        <f>_bTH!M24</f>
        <v>31.330326815096324</v>
      </c>
      <c r="J30" s="131">
        <f>_bTH!N24</f>
        <v>56.739280649844396</v>
      </c>
      <c r="K30" s="104" t="str">
        <f>_bTH!O24</f>
        <v>TAMGÄndG (2022)</v>
      </c>
    </row>
    <row r="31" spans="2:11" x14ac:dyDescent="0.3">
      <c r="B31" s="99">
        <f>_bTH!F25</f>
        <v>2025</v>
      </c>
      <c r="C31" s="99">
        <f>_bTH!G25</f>
        <v>2</v>
      </c>
      <c r="D31" s="99" t="str">
        <f>_bTH!H25</f>
        <v>Schwein</v>
      </c>
      <c r="E31" s="99" t="str">
        <f>_bTH!I25</f>
        <v>Saugferkel</v>
      </c>
      <c r="F31" s="125">
        <f>_bTH!J25</f>
        <v>3247</v>
      </c>
      <c r="G31" s="131">
        <f>_bTH!K25</f>
        <v>2.3461644877273358</v>
      </c>
      <c r="H31" s="131">
        <f>_bTH!L25</f>
        <v>12.070850645090749</v>
      </c>
      <c r="I31" s="131">
        <f>_bTH!M25</f>
        <v>28.914291490075129</v>
      </c>
      <c r="J31" s="131">
        <f>_bTH!N25</f>
        <v>51.73838647083344</v>
      </c>
      <c r="K31" s="104" t="str">
        <f>_bTH!O25</f>
        <v>TAMGÄndG (2022)</v>
      </c>
    </row>
    <row r="32" spans="2:11" hidden="1" x14ac:dyDescent="0.3">
      <c r="B32" s="99">
        <f>_bTH!F26</f>
        <v>2025</v>
      </c>
      <c r="C32" s="99">
        <f>_bTH!G26</f>
        <v>1</v>
      </c>
      <c r="D32" s="99" t="str">
        <f>_bTH!H26</f>
        <v>Schwein</v>
      </c>
      <c r="E32" s="99" t="str">
        <f>_bTH!I26</f>
        <v>Ferkel</v>
      </c>
      <c r="F32" s="125">
        <f>_bTH!J26</f>
        <v>5123</v>
      </c>
      <c r="G32" s="131">
        <f>_bTH!K26</f>
        <v>0</v>
      </c>
      <c r="H32" s="131">
        <f>_bTH!L26</f>
        <v>2.2727653233772536</v>
      </c>
      <c r="I32" s="131">
        <f>_bTH!M26</f>
        <v>10.221450641600287</v>
      </c>
      <c r="J32" s="131">
        <f>_bTH!N26</f>
        <v>26.710912767287315</v>
      </c>
      <c r="K32" s="104" t="str">
        <f>_bTH!O26</f>
        <v>16. AMGÄndG (2013)</v>
      </c>
    </row>
    <row r="33" spans="2:11" hidden="1" x14ac:dyDescent="0.3">
      <c r="B33" s="99">
        <f>_bTH!F27</f>
        <v>2025</v>
      </c>
      <c r="C33" s="99">
        <f>_bTH!G27</f>
        <v>2</v>
      </c>
      <c r="D33" s="99" t="str">
        <f>_bTH!H27</f>
        <v>Schwein</v>
      </c>
      <c r="E33" s="99" t="str">
        <f>_bTH!I27</f>
        <v>Ferkel</v>
      </c>
      <c r="F33" s="125">
        <f>_bTH!J27</f>
        <v>5075</v>
      </c>
      <c r="G33" s="131">
        <f>_bTH!K27</f>
        <v>0</v>
      </c>
      <c r="H33" s="131">
        <f>_bTH!L27</f>
        <v>2.358560545308741</v>
      </c>
      <c r="I33" s="131">
        <f>_bTH!M27</f>
        <v>10.350412327539255</v>
      </c>
      <c r="J33" s="131">
        <f>_bTH!N27</f>
        <v>26.599768629465274</v>
      </c>
      <c r="K33" s="104" t="str">
        <f>_bTH!O27</f>
        <v>16. AMGÄndG (2013)</v>
      </c>
    </row>
    <row r="34" spans="2:11" hidden="1" x14ac:dyDescent="0.3">
      <c r="B34" s="99">
        <f>_bTH!F28</f>
        <v>2025</v>
      </c>
      <c r="C34" s="99">
        <f>_bTH!G28</f>
        <v>1</v>
      </c>
      <c r="D34" s="99" t="str">
        <f>_bTH!H28</f>
        <v>Schwein</v>
      </c>
      <c r="E34" s="99" t="str">
        <f>_bTH!I28</f>
        <v>Ferkel</v>
      </c>
      <c r="F34" s="125">
        <f>_bTH!J28</f>
        <v>5123</v>
      </c>
      <c r="G34" s="131">
        <f>_bTH!K28</f>
        <v>0</v>
      </c>
      <c r="H34" s="131">
        <f>_bTH!L28</f>
        <v>2.2304752045549563</v>
      </c>
      <c r="I34" s="131">
        <f>_bTH!M28</f>
        <v>9.9783527813677555</v>
      </c>
      <c r="J34" s="131">
        <f>_bTH!N28</f>
        <v>25.72477667639529</v>
      </c>
      <c r="K34" s="104" t="str">
        <f>_bTH!O28</f>
        <v>17. AMGÄndG (2021)</v>
      </c>
    </row>
    <row r="35" spans="2:11" hidden="1" x14ac:dyDescent="0.3">
      <c r="B35" s="99">
        <f>_bTH!F29</f>
        <v>2025</v>
      </c>
      <c r="C35" s="99">
        <f>_bTH!G29</f>
        <v>2</v>
      </c>
      <c r="D35" s="99" t="str">
        <f>_bTH!H29</f>
        <v>Schwein</v>
      </c>
      <c r="E35" s="99" t="str">
        <f>_bTH!I29</f>
        <v>Ferkel</v>
      </c>
      <c r="F35" s="125">
        <f>_bTH!J29</f>
        <v>5075</v>
      </c>
      <c r="G35" s="131">
        <f>_bTH!K29</f>
        <v>0</v>
      </c>
      <c r="H35" s="131">
        <f>_bTH!L29</f>
        <v>2.3338743612864441</v>
      </c>
      <c r="I35" s="131">
        <f>_bTH!M29</f>
        <v>9.985929931081996</v>
      </c>
      <c r="J35" s="131">
        <f>_bTH!N29</f>
        <v>25.98460451396366</v>
      </c>
      <c r="K35" s="104" t="str">
        <f>_bTH!O29</f>
        <v>17. AMGÄndG (2021)</v>
      </c>
    </row>
    <row r="36" spans="2:11" x14ac:dyDescent="0.3">
      <c r="B36" s="99">
        <f>_bTH!F30</f>
        <v>2025</v>
      </c>
      <c r="C36" s="99">
        <f>_bTH!G30</f>
        <v>1</v>
      </c>
      <c r="D36" s="99" t="str">
        <f>_bTH!H30</f>
        <v>Schwein</v>
      </c>
      <c r="E36" s="99" t="str">
        <f>_bTH!I30</f>
        <v>Ferkel</v>
      </c>
      <c r="F36" s="125">
        <f>_bTH!J30</f>
        <v>5123</v>
      </c>
      <c r="G36" s="131">
        <f>_bTH!K30</f>
        <v>0</v>
      </c>
      <c r="H36" s="131">
        <f>_bTH!L30</f>
        <v>2.517996358713412</v>
      </c>
      <c r="I36" s="131">
        <f>_bTH!M30</f>
        <v>12.192469277990327</v>
      </c>
      <c r="J36" s="131">
        <f>_bTH!N30</f>
        <v>33.273639145598622</v>
      </c>
      <c r="K36" s="104" t="str">
        <f>_bTH!O30</f>
        <v>TAMGÄndG (2022)</v>
      </c>
    </row>
    <row r="37" spans="2:11" x14ac:dyDescent="0.3">
      <c r="B37" s="99">
        <f>_bTH!F31</f>
        <v>2025</v>
      </c>
      <c r="C37" s="99">
        <f>_bTH!G31</f>
        <v>2</v>
      </c>
      <c r="D37" s="99" t="str">
        <f>_bTH!H31</f>
        <v>Schwein</v>
      </c>
      <c r="E37" s="99" t="str">
        <f>_bTH!I31</f>
        <v>Ferkel</v>
      </c>
      <c r="F37" s="125">
        <f>_bTH!J31</f>
        <v>5075</v>
      </c>
      <c r="G37" s="131">
        <f>_bTH!K31</f>
        <v>0</v>
      </c>
      <c r="H37" s="131">
        <f>_bTH!L31</f>
        <v>2.6044848394546674</v>
      </c>
      <c r="I37" s="131">
        <f>_bTH!M31</f>
        <v>12.444214381838794</v>
      </c>
      <c r="J37" s="131">
        <f>_bTH!N31</f>
        <v>34.214516127911722</v>
      </c>
      <c r="K37" s="104" t="str">
        <f>_bTH!O31</f>
        <v>TAMGÄndG (2022)</v>
      </c>
    </row>
    <row r="38" spans="2:11" hidden="1" x14ac:dyDescent="0.3">
      <c r="B38" s="99">
        <f>_bTH!F32</f>
        <v>2025</v>
      </c>
      <c r="C38" s="99">
        <f>_bTH!G32</f>
        <v>1</v>
      </c>
      <c r="D38" s="99" t="str">
        <f>_bTH!H32</f>
        <v>Schwein</v>
      </c>
      <c r="E38" s="99" t="str">
        <f>_bTH!I32</f>
        <v>Mastschweine</v>
      </c>
      <c r="F38" s="125">
        <f>_bTH!J32</f>
        <v>15371</v>
      </c>
      <c r="G38" s="131">
        <f>_bTH!K32</f>
        <v>0</v>
      </c>
      <c r="H38" s="131">
        <f>_bTH!L32</f>
        <v>0.352924791086351</v>
      </c>
      <c r="I38" s="131">
        <f>_bTH!M32</f>
        <v>3.7837866190344238</v>
      </c>
      <c r="J38" s="131">
        <f>_bTH!N32</f>
        <v>10.808314889554312</v>
      </c>
      <c r="K38" s="104" t="str">
        <f>_bTH!O32</f>
        <v>16. AMGÄndG (2013)</v>
      </c>
    </row>
    <row r="39" spans="2:11" hidden="1" x14ac:dyDescent="0.3">
      <c r="B39" s="99">
        <f>_bTH!F33</f>
        <v>2025</v>
      </c>
      <c r="C39" s="99">
        <f>_bTH!G33</f>
        <v>2</v>
      </c>
      <c r="D39" s="99" t="str">
        <f>_bTH!H33</f>
        <v>Schwein</v>
      </c>
      <c r="E39" s="99" t="str">
        <f>_bTH!I33</f>
        <v>Mastschweine</v>
      </c>
      <c r="F39" s="125">
        <f>_bTH!J33</f>
        <v>15106</v>
      </c>
      <c r="G39" s="131">
        <f>_bTH!K33</f>
        <v>0</v>
      </c>
      <c r="H39" s="131">
        <f>_bTH!L33</f>
        <v>0.40670848371447788</v>
      </c>
      <c r="I39" s="131">
        <f>_bTH!M33</f>
        <v>3.9686486020429346</v>
      </c>
      <c r="J39" s="131">
        <f>_bTH!N33</f>
        <v>10.791620671117229</v>
      </c>
      <c r="K39" s="104" t="str">
        <f>_bTH!O33</f>
        <v>16. AMGÄndG (2013)</v>
      </c>
    </row>
    <row r="40" spans="2:11" hidden="1" x14ac:dyDescent="0.3">
      <c r="B40" s="99">
        <f>_bTH!F34</f>
        <v>2025</v>
      </c>
      <c r="C40" s="99">
        <f>_bTH!G34</f>
        <v>1</v>
      </c>
      <c r="D40" s="99" t="str">
        <f>_bTH!H34</f>
        <v>Schwein</v>
      </c>
      <c r="E40" s="99" t="str">
        <f>_bTH!I34</f>
        <v>Mastschweine</v>
      </c>
      <c r="F40" s="125">
        <f>_bTH!J34</f>
        <v>15371</v>
      </c>
      <c r="G40" s="131">
        <f>_bTH!K34</f>
        <v>0</v>
      </c>
      <c r="H40" s="131">
        <f>_bTH!L34</f>
        <v>0.35044445244178934</v>
      </c>
      <c r="I40" s="131">
        <f>_bTH!M34</f>
        <v>3.7700666129703153</v>
      </c>
      <c r="J40" s="131">
        <f>_bTH!N34</f>
        <v>10.733502001093107</v>
      </c>
      <c r="K40" s="104" t="str">
        <f>_bTH!O34</f>
        <v>17. AMGÄndG (2021)</v>
      </c>
    </row>
    <row r="41" spans="2:11" hidden="1" x14ac:dyDescent="0.3">
      <c r="B41" s="99">
        <f>_bTH!F35</f>
        <v>2025</v>
      </c>
      <c r="C41" s="99">
        <f>_bTH!G35</f>
        <v>2</v>
      </c>
      <c r="D41" s="99" t="str">
        <f>_bTH!H35</f>
        <v>Schwein</v>
      </c>
      <c r="E41" s="99" t="str">
        <f>_bTH!I35</f>
        <v>Mastschweine</v>
      </c>
      <c r="F41" s="125">
        <f>_bTH!J35</f>
        <v>15106</v>
      </c>
      <c r="G41" s="131">
        <f>_bTH!K35</f>
        <v>0</v>
      </c>
      <c r="H41" s="131">
        <f>_bTH!L35</f>
        <v>0.40569838477711506</v>
      </c>
      <c r="I41" s="131">
        <f>_bTH!M35</f>
        <v>3.9473772284758608</v>
      </c>
      <c r="J41" s="131">
        <f>_bTH!N35</f>
        <v>10.733464788106236</v>
      </c>
      <c r="K41" s="104" t="str">
        <f>_bTH!O35</f>
        <v>17. AMGÄndG (2021)</v>
      </c>
    </row>
    <row r="42" spans="2:11" x14ac:dyDescent="0.3">
      <c r="B42" s="99">
        <f>_bTH!F36</f>
        <v>2025</v>
      </c>
      <c r="C42" s="99">
        <f>_bTH!G36</f>
        <v>1</v>
      </c>
      <c r="D42" s="99" t="str">
        <f>_bTH!H36</f>
        <v>Schwein</v>
      </c>
      <c r="E42" s="99" t="str">
        <f>_bTH!I36</f>
        <v>Mastschweine</v>
      </c>
      <c r="F42" s="125">
        <f>_bTH!J36</f>
        <v>15371</v>
      </c>
      <c r="G42" s="131">
        <f>_bTH!K36</f>
        <v>0</v>
      </c>
      <c r="H42" s="131">
        <f>_bTH!L36</f>
        <v>0.36509909698604431</v>
      </c>
      <c r="I42" s="131">
        <f>_bTH!M36</f>
        <v>3.8815751214865735</v>
      </c>
      <c r="J42" s="131">
        <f>_bTH!N36</f>
        <v>11.234551476727436</v>
      </c>
      <c r="K42" s="104" t="str">
        <f>_bTH!O36</f>
        <v>TAMGÄndG (2022)</v>
      </c>
    </row>
    <row r="43" spans="2:11" x14ac:dyDescent="0.3">
      <c r="B43" s="99">
        <f>_bTH!F37</f>
        <v>2025</v>
      </c>
      <c r="C43" s="99">
        <f>_bTH!G37</f>
        <v>2</v>
      </c>
      <c r="D43" s="99" t="str">
        <f>_bTH!H37</f>
        <v>Schwein</v>
      </c>
      <c r="E43" s="99" t="str">
        <f>_bTH!I37</f>
        <v>Mastschweine</v>
      </c>
      <c r="F43" s="125">
        <f>_bTH!J37</f>
        <v>15106</v>
      </c>
      <c r="G43" s="131">
        <f>_bTH!K37</f>
        <v>0</v>
      </c>
      <c r="H43" s="131">
        <f>_bTH!L37</f>
        <v>0.41299315628861938</v>
      </c>
      <c r="I43" s="131">
        <f>_bTH!M37</f>
        <v>4.084609241830405</v>
      </c>
      <c r="J43" s="131">
        <f>_bTH!N37</f>
        <v>11.24481151243431</v>
      </c>
      <c r="K43" s="104" t="str">
        <f>_bTH!O37</f>
        <v>TAMGÄndG (2022)</v>
      </c>
    </row>
    <row r="44" spans="2:11" hidden="1" x14ac:dyDescent="0.3">
      <c r="B44" s="99">
        <f>_bTH!F38</f>
        <v>2025</v>
      </c>
      <c r="C44" s="99">
        <f>_bTH!G38</f>
        <v>1</v>
      </c>
      <c r="D44" s="99" t="str">
        <f>_bTH!H38</f>
        <v>Huhn</v>
      </c>
      <c r="E44" s="99" t="str">
        <f>_bTH!I38</f>
        <v>Masthühner</v>
      </c>
      <c r="F44" s="125">
        <f>_bTH!J38</f>
        <v>2129</v>
      </c>
      <c r="G44" s="131">
        <f>_bTH!K38</f>
        <v>5.8070961312932381</v>
      </c>
      <c r="H44" s="131">
        <f>_bTH!L38</f>
        <v>23.711600876527488</v>
      </c>
      <c r="I44" s="131">
        <f>_bTH!M38</f>
        <v>33.652241346866859</v>
      </c>
      <c r="J44" s="131">
        <f>_bTH!N38</f>
        <v>43.872954696606861</v>
      </c>
      <c r="K44" s="104" t="str">
        <f>_bTH!O38</f>
        <v>16. AMGÄndG (2013)</v>
      </c>
    </row>
    <row r="45" spans="2:11" hidden="1" x14ac:dyDescent="0.3">
      <c r="B45" s="99">
        <f>_bTH!F39</f>
        <v>2025</v>
      </c>
      <c r="C45" s="99">
        <f>_bTH!G39</f>
        <v>2</v>
      </c>
      <c r="D45" s="99" t="str">
        <f>_bTH!H39</f>
        <v>Huhn</v>
      </c>
      <c r="E45" s="99" t="str">
        <f>_bTH!I39</f>
        <v>Masthühner</v>
      </c>
      <c r="F45" s="125">
        <f>_bTH!J39</f>
        <v>2051</v>
      </c>
      <c r="G45" s="131">
        <f>_bTH!K39</f>
        <v>5.0614469730915861</v>
      </c>
      <c r="H45" s="131">
        <f>_bTH!L39</f>
        <v>23.852281781869152</v>
      </c>
      <c r="I45" s="131">
        <f>_bTH!M39</f>
        <v>34.850822096023222</v>
      </c>
      <c r="J45" s="131">
        <f>_bTH!N39</f>
        <v>44.280698173265222</v>
      </c>
      <c r="K45" s="104" t="str">
        <f>_bTH!O39</f>
        <v>16. AMGÄndG (2013)</v>
      </c>
    </row>
    <row r="46" spans="2:11" hidden="1" x14ac:dyDescent="0.3">
      <c r="B46" s="99">
        <f>_bTH!F40</f>
        <v>2025</v>
      </c>
      <c r="C46" s="99">
        <f>_bTH!G40</f>
        <v>1</v>
      </c>
      <c r="D46" s="99" t="str">
        <f>_bTH!H40</f>
        <v>Huhn</v>
      </c>
      <c r="E46" s="99" t="str">
        <f>_bTH!I40</f>
        <v>Masthühner</v>
      </c>
      <c r="F46" s="125">
        <f>_bTH!J40</f>
        <v>2129</v>
      </c>
      <c r="G46" s="131">
        <f>_bTH!K40</f>
        <v>3.7630195541766525</v>
      </c>
      <c r="H46" s="131">
        <f>_bTH!L40</f>
        <v>22.316040124965859</v>
      </c>
      <c r="I46" s="131">
        <f>_bTH!M40</f>
        <v>31.598776137016049</v>
      </c>
      <c r="J46" s="131">
        <f>_bTH!N40</f>
        <v>39.291927225257041</v>
      </c>
      <c r="K46" s="104" t="str">
        <f>_bTH!O40</f>
        <v>17. AMGÄndG (2021)</v>
      </c>
    </row>
    <row r="47" spans="2:11" hidden="1" x14ac:dyDescent="0.3">
      <c r="B47" s="99">
        <f>_bTH!F41</f>
        <v>2025</v>
      </c>
      <c r="C47" s="99">
        <f>_bTH!G41</f>
        <v>2</v>
      </c>
      <c r="D47" s="99" t="str">
        <f>_bTH!H41</f>
        <v>Huhn</v>
      </c>
      <c r="E47" s="99" t="str">
        <f>_bTH!I41</f>
        <v>Masthühner</v>
      </c>
      <c r="F47" s="125">
        <f>_bTH!J41</f>
        <v>2051</v>
      </c>
      <c r="G47" s="131">
        <f>_bTH!K41</f>
        <v>3.7642971972489438</v>
      </c>
      <c r="H47" s="131">
        <f>_bTH!L41</f>
        <v>22.232659806327298</v>
      </c>
      <c r="I47" s="131">
        <f>_bTH!M41</f>
        <v>32.247422099407146</v>
      </c>
      <c r="J47" s="131">
        <f>_bTH!N41</f>
        <v>39.796192534337372</v>
      </c>
      <c r="K47" s="104" t="str">
        <f>_bTH!O41</f>
        <v>17. AMGÄndG (2021)</v>
      </c>
    </row>
    <row r="48" spans="2:11" x14ac:dyDescent="0.3">
      <c r="B48" s="99">
        <f>_bTH!F42</f>
        <v>2025</v>
      </c>
      <c r="C48" s="99">
        <f>_bTH!G42</f>
        <v>1</v>
      </c>
      <c r="D48" s="99" t="str">
        <f>_bTH!H42</f>
        <v>Huhn</v>
      </c>
      <c r="E48" s="99" t="str">
        <f>_bTH!I42</f>
        <v>Masthühner</v>
      </c>
      <c r="F48" s="125">
        <f>_bTH!J42</f>
        <v>2129</v>
      </c>
      <c r="G48" s="131">
        <f>_bTH!K42</f>
        <v>4.385537368124365</v>
      </c>
      <c r="H48" s="131">
        <f>_bTH!L42</f>
        <v>23.297925682280425</v>
      </c>
      <c r="I48" s="131">
        <f>_bTH!M42</f>
        <v>33.795674853645764</v>
      </c>
      <c r="J48" s="131">
        <f>_bTH!N42</f>
        <v>46.770630341014083</v>
      </c>
      <c r="K48" s="104" t="str">
        <f>_bTH!O42</f>
        <v>TAMGÄndG (2022)</v>
      </c>
    </row>
    <row r="49" spans="2:11" x14ac:dyDescent="0.3">
      <c r="B49" s="99">
        <f>_bTH!F43</f>
        <v>2025</v>
      </c>
      <c r="C49" s="99">
        <f>_bTH!G43</f>
        <v>2</v>
      </c>
      <c r="D49" s="99" t="str">
        <f>_bTH!H43</f>
        <v>Huhn</v>
      </c>
      <c r="E49" s="99" t="str">
        <f>_bTH!I43</f>
        <v>Masthühner</v>
      </c>
      <c r="F49" s="125">
        <f>_bTH!J43</f>
        <v>2051</v>
      </c>
      <c r="G49" s="131">
        <f>_bTH!K43</f>
        <v>4.8257958562581837</v>
      </c>
      <c r="H49" s="131">
        <f>_bTH!L43</f>
        <v>23.76055652355392</v>
      </c>
      <c r="I49" s="131">
        <f>_bTH!M43</f>
        <v>34.418591773831466</v>
      </c>
      <c r="J49" s="131">
        <f>_bTH!N43</f>
        <v>45.644434975923033</v>
      </c>
      <c r="K49" s="104" t="str">
        <f>_bTH!O43</f>
        <v>TAMGÄndG (2022)</v>
      </c>
    </row>
    <row r="50" spans="2:11" hidden="1" x14ac:dyDescent="0.3">
      <c r="B50" s="99">
        <f>_bTH!F44</f>
        <v>2025</v>
      </c>
      <c r="C50" s="99">
        <f>_bTH!G44</f>
        <v>1</v>
      </c>
      <c r="D50" s="99" t="str">
        <f>_bTH!H44</f>
        <v>Huhn</v>
      </c>
      <c r="E50" s="99" t="str">
        <f>_bTH!I44</f>
        <v>Junghennen</v>
      </c>
      <c r="F50" s="125">
        <f>_bTH!J44</f>
        <v>352</v>
      </c>
      <c r="G50" s="131">
        <f>_bTH!K44</f>
        <v>0</v>
      </c>
      <c r="H50" s="131">
        <f>_bTH!L44</f>
        <v>0</v>
      </c>
      <c r="I50" s="131">
        <f>_bTH!M44</f>
        <v>0.19606830687614801</v>
      </c>
      <c r="J50" s="131">
        <f>_bTH!N44</f>
        <v>6.3492105272431427</v>
      </c>
      <c r="K50" s="104" t="str">
        <f>_bTH!O44</f>
        <v>16. AMGÄndG (2013)</v>
      </c>
    </row>
    <row r="51" spans="2:11" hidden="1" x14ac:dyDescent="0.3">
      <c r="B51" s="99">
        <f>_bTH!F45</f>
        <v>2025</v>
      </c>
      <c r="C51" s="99">
        <f>_bTH!G45</f>
        <v>2</v>
      </c>
      <c r="D51" s="99" t="str">
        <f>_bTH!H45</f>
        <v>Huhn</v>
      </c>
      <c r="E51" s="99" t="str">
        <f>_bTH!I45</f>
        <v>Junghennen</v>
      </c>
      <c r="F51" s="125">
        <f>_bTH!J45</f>
        <v>350</v>
      </c>
      <c r="G51" s="131">
        <f>_bTH!K45</f>
        <v>0</v>
      </c>
      <c r="H51" s="131">
        <f>_bTH!L45</f>
        <v>0</v>
      </c>
      <c r="I51" s="131">
        <f>_bTH!M45</f>
        <v>0</v>
      </c>
      <c r="J51" s="131">
        <f>_bTH!N45</f>
        <v>4.6739090426384307</v>
      </c>
      <c r="K51" s="104" t="str">
        <f>_bTH!O45</f>
        <v>16. AMGÄndG (2013)</v>
      </c>
    </row>
    <row r="52" spans="2:11" hidden="1" x14ac:dyDescent="0.3">
      <c r="B52" s="99">
        <f>_bTH!F46</f>
        <v>2025</v>
      </c>
      <c r="C52" s="99">
        <f>_bTH!G46</f>
        <v>1</v>
      </c>
      <c r="D52" s="99" t="str">
        <f>_bTH!H46</f>
        <v>Huhn</v>
      </c>
      <c r="E52" s="99" t="str">
        <f>_bTH!I46</f>
        <v>Junghennen</v>
      </c>
      <c r="F52" s="125">
        <f>_bTH!J46</f>
        <v>352</v>
      </c>
      <c r="G52" s="131">
        <f>_bTH!K46</f>
        <v>0</v>
      </c>
      <c r="H52" s="131">
        <f>_bTH!L46</f>
        <v>0</v>
      </c>
      <c r="I52" s="131">
        <f>_bTH!M46</f>
        <v>0.19606830687614801</v>
      </c>
      <c r="J52" s="131">
        <f>_bTH!N46</f>
        <v>5.5875228065601137</v>
      </c>
      <c r="K52" s="104" t="str">
        <f>_bTH!O46</f>
        <v>17. AMGÄndG (2021)</v>
      </c>
    </row>
    <row r="53" spans="2:11" hidden="1" x14ac:dyDescent="0.3">
      <c r="B53" s="99">
        <f>_bTH!F47</f>
        <v>2025</v>
      </c>
      <c r="C53" s="99">
        <f>_bTH!G47</f>
        <v>2</v>
      </c>
      <c r="D53" s="99" t="str">
        <f>_bTH!H47</f>
        <v>Huhn</v>
      </c>
      <c r="E53" s="99" t="str">
        <f>_bTH!I47</f>
        <v>Junghennen</v>
      </c>
      <c r="F53" s="125">
        <f>_bTH!J47</f>
        <v>350</v>
      </c>
      <c r="G53" s="131">
        <f>_bTH!K47</f>
        <v>0</v>
      </c>
      <c r="H53" s="131">
        <f>_bTH!L47</f>
        <v>0</v>
      </c>
      <c r="I53" s="131">
        <f>_bTH!M47</f>
        <v>0</v>
      </c>
      <c r="J53" s="131">
        <f>_bTH!N47</f>
        <v>4.1408455878288395</v>
      </c>
      <c r="K53" s="104" t="str">
        <f>_bTH!O47</f>
        <v>17. AMGÄndG (2021)</v>
      </c>
    </row>
    <row r="54" spans="2:11" x14ac:dyDescent="0.3">
      <c r="B54" s="99">
        <f>_bTH!F48</f>
        <v>2025</v>
      </c>
      <c r="C54" s="99">
        <f>_bTH!G48</f>
        <v>1</v>
      </c>
      <c r="D54" s="99" t="str">
        <f>_bTH!H48</f>
        <v>Huhn</v>
      </c>
      <c r="E54" s="99" t="str">
        <f>_bTH!I48</f>
        <v>Junghennen</v>
      </c>
      <c r="F54" s="125">
        <f>_bTH!J48</f>
        <v>352</v>
      </c>
      <c r="G54" s="131">
        <f>_bTH!K48</f>
        <v>0</v>
      </c>
      <c r="H54" s="131">
        <f>_bTH!L48</f>
        <v>0</v>
      </c>
      <c r="I54" s="131">
        <f>_bTH!M48</f>
        <v>0.19606830687614801</v>
      </c>
      <c r="J54" s="131">
        <f>_bTH!N48</f>
        <v>7.7360780761198038</v>
      </c>
      <c r="K54" s="104" t="str">
        <f>_bTH!O48</f>
        <v>TAMGÄndG (2022)</v>
      </c>
    </row>
    <row r="55" spans="2:11" x14ac:dyDescent="0.3">
      <c r="B55" s="99">
        <f>_bTH!F49</f>
        <v>2025</v>
      </c>
      <c r="C55" s="99">
        <f>_bTH!G49</f>
        <v>2</v>
      </c>
      <c r="D55" s="99" t="str">
        <f>_bTH!H49</f>
        <v>Huhn</v>
      </c>
      <c r="E55" s="99" t="str">
        <f>_bTH!I49</f>
        <v>Junghennen</v>
      </c>
      <c r="F55" s="125">
        <f>_bTH!J49</f>
        <v>350</v>
      </c>
      <c r="G55" s="131">
        <f>_bTH!K49</f>
        <v>0</v>
      </c>
      <c r="H55" s="131">
        <f>_bTH!L49</f>
        <v>0</v>
      </c>
      <c r="I55" s="131">
        <f>_bTH!M49</f>
        <v>0</v>
      </c>
      <c r="J55" s="131">
        <f>_bTH!N49</f>
        <v>4.6739090426384307</v>
      </c>
      <c r="K55" s="104" t="str">
        <f>_bTH!O49</f>
        <v>TAMGÄndG (2022)</v>
      </c>
    </row>
    <row r="56" spans="2:11" hidden="1" x14ac:dyDescent="0.3">
      <c r="B56" s="99">
        <f>_bTH!F50</f>
        <v>2025</v>
      </c>
      <c r="C56" s="99">
        <f>_bTH!G50</f>
        <v>1</v>
      </c>
      <c r="D56" s="99" t="str">
        <f>_bTH!H50</f>
        <v>Huhn</v>
      </c>
      <c r="E56" s="99" t="str">
        <f>_bTH!I50</f>
        <v>Legehennen</v>
      </c>
      <c r="F56" s="125">
        <f>_bTH!J50</f>
        <v>1842</v>
      </c>
      <c r="G56" s="131">
        <f>_bTH!K50</f>
        <v>0</v>
      </c>
      <c r="H56" s="131">
        <f>_bTH!L50</f>
        <v>0</v>
      </c>
      <c r="I56" s="131">
        <f>_bTH!M50</f>
        <v>0</v>
      </c>
      <c r="J56" s="131">
        <f>_bTH!N50</f>
        <v>0</v>
      </c>
      <c r="K56" s="104" t="str">
        <f>_bTH!O50</f>
        <v>16. AMGÄndG (2013)</v>
      </c>
    </row>
    <row r="57" spans="2:11" hidden="1" x14ac:dyDescent="0.3">
      <c r="B57" s="99">
        <f>_bTH!F51</f>
        <v>2025</v>
      </c>
      <c r="C57" s="99">
        <f>_bTH!G51</f>
        <v>2</v>
      </c>
      <c r="D57" s="99" t="str">
        <f>_bTH!H51</f>
        <v>Huhn</v>
      </c>
      <c r="E57" s="99" t="str">
        <f>_bTH!I51</f>
        <v>Legehennen</v>
      </c>
      <c r="F57" s="125">
        <f>_bTH!J51</f>
        <v>1846</v>
      </c>
      <c r="G57" s="131">
        <f>_bTH!K51</f>
        <v>0</v>
      </c>
      <c r="H57" s="131">
        <f>_bTH!L51</f>
        <v>0</v>
      </c>
      <c r="I57" s="131">
        <f>_bTH!M51</f>
        <v>0</v>
      </c>
      <c r="J57" s="131">
        <f>_bTH!N51</f>
        <v>0</v>
      </c>
      <c r="K57" s="104" t="str">
        <f>_bTH!O51</f>
        <v>16. AMGÄndG (2013)</v>
      </c>
    </row>
    <row r="58" spans="2:11" hidden="1" x14ac:dyDescent="0.3">
      <c r="B58" s="99">
        <f>_bTH!F52</f>
        <v>2025</v>
      </c>
      <c r="C58" s="99">
        <f>_bTH!G52</f>
        <v>1</v>
      </c>
      <c r="D58" s="99" t="str">
        <f>_bTH!H52</f>
        <v>Huhn</v>
      </c>
      <c r="E58" s="99" t="str">
        <f>_bTH!I52</f>
        <v>Legehennen</v>
      </c>
      <c r="F58" s="125">
        <f>_bTH!J52</f>
        <v>1842</v>
      </c>
      <c r="G58" s="131">
        <f>_bTH!K52</f>
        <v>0</v>
      </c>
      <c r="H58" s="131">
        <f>_bTH!L52</f>
        <v>0</v>
      </c>
      <c r="I58" s="131">
        <f>_bTH!M52</f>
        <v>0</v>
      </c>
      <c r="J58" s="131">
        <f>_bTH!N52</f>
        <v>0</v>
      </c>
      <c r="K58" s="104" t="str">
        <f>_bTH!O52</f>
        <v>17. AMGÄndG (2021)</v>
      </c>
    </row>
    <row r="59" spans="2:11" hidden="1" x14ac:dyDescent="0.3">
      <c r="B59" s="99">
        <f>_bTH!F53</f>
        <v>2025</v>
      </c>
      <c r="C59" s="99">
        <f>_bTH!G53</f>
        <v>2</v>
      </c>
      <c r="D59" s="99" t="str">
        <f>_bTH!H53</f>
        <v>Huhn</v>
      </c>
      <c r="E59" s="99" t="str">
        <f>_bTH!I53</f>
        <v>Legehennen</v>
      </c>
      <c r="F59" s="125">
        <f>_bTH!J53</f>
        <v>1846</v>
      </c>
      <c r="G59" s="131">
        <f>_bTH!K53</f>
        <v>0</v>
      </c>
      <c r="H59" s="131">
        <f>_bTH!L53</f>
        <v>0</v>
      </c>
      <c r="I59" s="131">
        <f>_bTH!M53</f>
        <v>0</v>
      </c>
      <c r="J59" s="131">
        <f>_bTH!N53</f>
        <v>0</v>
      </c>
      <c r="K59" s="104" t="str">
        <f>_bTH!O53</f>
        <v>17. AMGÄndG (2021)</v>
      </c>
    </row>
    <row r="60" spans="2:11" x14ac:dyDescent="0.3">
      <c r="B60" s="99">
        <f>_bTH!F54</f>
        <v>2025</v>
      </c>
      <c r="C60" s="99">
        <f>_bTH!G54</f>
        <v>1</v>
      </c>
      <c r="D60" s="99" t="str">
        <f>_bTH!H54</f>
        <v>Huhn</v>
      </c>
      <c r="E60" s="99" t="str">
        <f>_bTH!I54</f>
        <v>Legehennen</v>
      </c>
      <c r="F60" s="125">
        <f>_bTH!J54</f>
        <v>1842</v>
      </c>
      <c r="G60" s="131">
        <f>_bTH!K54</f>
        <v>0</v>
      </c>
      <c r="H60" s="131">
        <f>_bTH!L54</f>
        <v>0</v>
      </c>
      <c r="I60" s="131">
        <f>_bTH!M54</f>
        <v>0</v>
      </c>
      <c r="J60" s="131">
        <f>_bTH!N54</f>
        <v>0</v>
      </c>
      <c r="K60" s="104" t="str">
        <f>_bTH!O54</f>
        <v>TAMGÄndG (2022)</v>
      </c>
    </row>
    <row r="61" spans="2:11" x14ac:dyDescent="0.3">
      <c r="B61" s="99">
        <f>_bTH!F55</f>
        <v>2025</v>
      </c>
      <c r="C61" s="99">
        <f>_bTH!G55</f>
        <v>2</v>
      </c>
      <c r="D61" s="99" t="str">
        <f>_bTH!H55</f>
        <v>Huhn</v>
      </c>
      <c r="E61" s="99" t="str">
        <f>_bTH!I55</f>
        <v>Legehennen</v>
      </c>
      <c r="F61" s="125">
        <f>_bTH!J55</f>
        <v>1846</v>
      </c>
      <c r="G61" s="131">
        <f>_bTH!K55</f>
        <v>0</v>
      </c>
      <c r="H61" s="131">
        <f>_bTH!L55</f>
        <v>0</v>
      </c>
      <c r="I61" s="131">
        <f>_bTH!M55</f>
        <v>0</v>
      </c>
      <c r="J61" s="131">
        <f>_bTH!N55</f>
        <v>0</v>
      </c>
      <c r="K61" s="104" t="str">
        <f>_bTH!O55</f>
        <v>TAMGÄndG (2022)</v>
      </c>
    </row>
    <row r="62" spans="2:11" hidden="1" x14ac:dyDescent="0.3">
      <c r="B62" s="99">
        <f>_bTH!F56</f>
        <v>2025</v>
      </c>
      <c r="C62" s="99">
        <f>_bTH!G56</f>
        <v>1</v>
      </c>
      <c r="D62" s="99" t="str">
        <f>_bTH!H56</f>
        <v>Pute</v>
      </c>
      <c r="E62" s="99" t="str">
        <f>_bTH!I56</f>
        <v>Mastputen</v>
      </c>
      <c r="F62" s="125">
        <f>_bTH!J56</f>
        <v>1053</v>
      </c>
      <c r="G62" s="131">
        <f>_bTH!K56</f>
        <v>5.6889159641328524</v>
      </c>
      <c r="H62" s="131">
        <f>_bTH!L56</f>
        <v>15.332810944746818</v>
      </c>
      <c r="I62" s="131">
        <f>_bTH!M56</f>
        <v>28.394326485950931</v>
      </c>
      <c r="J62" s="131">
        <f>_bTH!N56</f>
        <v>46.643404416129222</v>
      </c>
      <c r="K62" s="104" t="str">
        <f>_bTH!O56</f>
        <v>16. AMGÄndG (2013)</v>
      </c>
    </row>
    <row r="63" spans="2:11" hidden="1" x14ac:dyDescent="0.3">
      <c r="B63" s="99">
        <f>_bTH!F57</f>
        <v>2025</v>
      </c>
      <c r="C63" s="99">
        <f>_bTH!G57</f>
        <v>2</v>
      </c>
      <c r="D63" s="99" t="str">
        <f>_bTH!H57</f>
        <v>Pute</v>
      </c>
      <c r="E63" s="99" t="str">
        <f>_bTH!I57</f>
        <v>Mastputen</v>
      </c>
      <c r="F63" s="125">
        <f>_bTH!J57</f>
        <v>1028</v>
      </c>
      <c r="G63" s="131">
        <f>_bTH!K57</f>
        <v>4.5277734136212295</v>
      </c>
      <c r="H63" s="131">
        <f>_bTH!L57</f>
        <v>16.194745338306085</v>
      </c>
      <c r="I63" s="131">
        <f>_bTH!M57</f>
        <v>32.825039528283348</v>
      </c>
      <c r="J63" s="131">
        <f>_bTH!N57</f>
        <v>52.078053984468241</v>
      </c>
      <c r="K63" s="104" t="str">
        <f>_bTH!O57</f>
        <v>16. AMGÄndG (2013)</v>
      </c>
    </row>
    <row r="64" spans="2:11" hidden="1" x14ac:dyDescent="0.3">
      <c r="B64" s="99">
        <f>_bTH!F58</f>
        <v>2025</v>
      </c>
      <c r="C64" s="99">
        <f>_bTH!G58</f>
        <v>1</v>
      </c>
      <c r="D64" s="99" t="str">
        <f>_bTH!H58</f>
        <v>Pute</v>
      </c>
      <c r="E64" s="99" t="str">
        <f>_bTH!I58</f>
        <v>Mastputen</v>
      </c>
      <c r="F64" s="125">
        <f>_bTH!J58</f>
        <v>1053</v>
      </c>
      <c r="G64" s="131">
        <f>_bTH!K58</f>
        <v>5.6889159641328524</v>
      </c>
      <c r="H64" s="131">
        <f>_bTH!L58</f>
        <v>15.021559447951908</v>
      </c>
      <c r="I64" s="131">
        <f>_bTH!M58</f>
        <v>28.153200886273869</v>
      </c>
      <c r="J64" s="131">
        <f>_bTH!N58</f>
        <v>45.179433038457013</v>
      </c>
      <c r="K64" s="104" t="str">
        <f>_bTH!O58</f>
        <v>17. AMGÄndG (2021)</v>
      </c>
    </row>
    <row r="65" spans="2:11" hidden="1" x14ac:dyDescent="0.3">
      <c r="B65" s="99">
        <f>_bTH!F59</f>
        <v>2025</v>
      </c>
      <c r="C65" s="99">
        <f>_bTH!G59</f>
        <v>2</v>
      </c>
      <c r="D65" s="99" t="str">
        <f>_bTH!H59</f>
        <v>Pute</v>
      </c>
      <c r="E65" s="99" t="str">
        <f>_bTH!I59</f>
        <v>Mastputen</v>
      </c>
      <c r="F65" s="125">
        <f>_bTH!J59</f>
        <v>1028</v>
      </c>
      <c r="G65" s="131">
        <f>_bTH!K59</f>
        <v>4.4676508171845386</v>
      </c>
      <c r="H65" s="131">
        <f>_bTH!L59</f>
        <v>16.087296188898613</v>
      </c>
      <c r="I65" s="131">
        <f>_bTH!M59</f>
        <v>32.64908443403138</v>
      </c>
      <c r="J65" s="131">
        <f>_bTH!N59</f>
        <v>51.845953281082387</v>
      </c>
      <c r="K65" s="104" t="str">
        <f>_bTH!O59</f>
        <v>17. AMGÄndG (2021)</v>
      </c>
    </row>
    <row r="66" spans="2:11" x14ac:dyDescent="0.3">
      <c r="B66" s="99">
        <f>_bTH!F60</f>
        <v>2025</v>
      </c>
      <c r="C66" s="99">
        <f>_bTH!G60</f>
        <v>1</v>
      </c>
      <c r="D66" s="99" t="str">
        <f>_bTH!H60</f>
        <v>Pute</v>
      </c>
      <c r="E66" s="99" t="str">
        <f>_bTH!I60</f>
        <v>Mastputen</v>
      </c>
      <c r="F66" s="125">
        <f>_bTH!J60</f>
        <v>1053</v>
      </c>
      <c r="G66" s="131">
        <f>_bTH!K60</f>
        <v>6.1859257599707922</v>
      </c>
      <c r="H66" s="131">
        <f>_bTH!L60</f>
        <v>18.029847502445033</v>
      </c>
      <c r="I66" s="131">
        <f>_bTH!M60</f>
        <v>35.606557377049178</v>
      </c>
      <c r="J66" s="131">
        <f>_bTH!N60</f>
        <v>60.624936607042457</v>
      </c>
      <c r="K66" s="104" t="str">
        <f>_bTH!O60</f>
        <v>TAMGÄndG (2022)</v>
      </c>
    </row>
    <row r="67" spans="2:11" x14ac:dyDescent="0.3">
      <c r="B67" s="105">
        <f>_bTH!F61</f>
        <v>2025</v>
      </c>
      <c r="C67" s="105">
        <f>_bTH!G61</f>
        <v>2</v>
      </c>
      <c r="D67" s="105" t="str">
        <f>_bTH!H61</f>
        <v>Pute</v>
      </c>
      <c r="E67" s="105" t="str">
        <f>_bTH!I61</f>
        <v>Mastputen</v>
      </c>
      <c r="F67" s="126">
        <f>_bTH!J61</f>
        <v>1028</v>
      </c>
      <c r="G67" s="132">
        <f>_bTH!K61</f>
        <v>5.2331375970245562</v>
      </c>
      <c r="H67" s="132">
        <f>_bTH!L61</f>
        <v>20.604772658939339</v>
      </c>
      <c r="I67" s="132">
        <f>_bTH!M61</f>
        <v>40.784996106324868</v>
      </c>
      <c r="J67" s="132">
        <f>_bTH!N61</f>
        <v>68.804974444360965</v>
      </c>
      <c r="K67" s="101" t="str">
        <f>_bTH!O61</f>
        <v>TAMGÄndG (2022)</v>
      </c>
    </row>
  </sheetData>
  <sheetProtection sort="0" autoFilter="0"/>
  <mergeCells count="3">
    <mergeCell ref="B5:J5"/>
    <mergeCell ref="B2:K2"/>
    <mergeCell ref="B4:K4"/>
  </mergeCells>
  <phoneticPr fontId="14" type="noConversion"/>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34FF7-F1C3-4EB8-97CB-E7C03CD35BD7}">
  <dimension ref="A1:O61"/>
  <sheetViews>
    <sheetView workbookViewId="0">
      <selection sqref="A1:N1048576"/>
    </sheetView>
  </sheetViews>
  <sheetFormatPr baseColWidth="10" defaultColWidth="9.109375" defaultRowHeight="14.4" x14ac:dyDescent="0.3"/>
  <cols>
    <col min="1" max="1" width="7.5546875" bestFit="1" customWidth="1"/>
    <col min="2" max="2" width="3.33203125" bestFit="1" customWidth="1"/>
    <col min="3" max="3" width="6.33203125" bestFit="1" customWidth="1"/>
    <col min="4" max="4" width="5.5546875" bestFit="1" customWidth="1"/>
    <col min="5" max="5" width="7.33203125" bestFit="1" customWidth="1"/>
    <col min="6" max="6" width="5" bestFit="1" customWidth="1"/>
    <col min="7" max="8" width="8.44140625" bestFit="1" customWidth="1"/>
    <col min="9" max="9" width="18.44140625" bestFit="1" customWidth="1"/>
    <col min="10" max="10" width="15.109375" bestFit="1" customWidth="1"/>
    <col min="11" max="14" width="12.33203125" bestFit="1" customWidth="1"/>
    <col min="15" max="15" width="19.109375" bestFit="1" customWidth="1"/>
  </cols>
  <sheetData>
    <row r="1" spans="1:15" x14ac:dyDescent="0.3">
      <c r="A1" t="s">
        <v>0</v>
      </c>
      <c r="B1" t="s">
        <v>3</v>
      </c>
      <c r="C1" t="s">
        <v>5</v>
      </c>
      <c r="D1" t="s">
        <v>165</v>
      </c>
      <c r="E1" t="s">
        <v>215</v>
      </c>
      <c r="F1" t="s">
        <v>1</v>
      </c>
      <c r="G1" t="s">
        <v>2</v>
      </c>
      <c r="H1" t="s">
        <v>4</v>
      </c>
      <c r="I1" t="s">
        <v>6</v>
      </c>
      <c r="J1" t="s">
        <v>216</v>
      </c>
      <c r="K1" t="s">
        <v>127</v>
      </c>
      <c r="L1" t="s">
        <v>128</v>
      </c>
      <c r="M1" t="s">
        <v>129</v>
      </c>
      <c r="N1" t="s">
        <v>130</v>
      </c>
      <c r="O1" t="s">
        <v>56</v>
      </c>
    </row>
    <row r="2" spans="1:15" x14ac:dyDescent="0.3">
      <c r="A2">
        <v>251</v>
      </c>
      <c r="B2">
        <v>1</v>
      </c>
      <c r="C2">
        <v>15</v>
      </c>
      <c r="D2">
        <v>2</v>
      </c>
      <c r="E2">
        <v>0</v>
      </c>
      <c r="F2">
        <v>2025</v>
      </c>
      <c r="G2">
        <v>1</v>
      </c>
      <c r="H2" t="s">
        <v>8</v>
      </c>
      <c r="I2" t="s">
        <v>20</v>
      </c>
      <c r="J2">
        <v>9016</v>
      </c>
      <c r="K2">
        <v>0</v>
      </c>
      <c r="L2">
        <v>7.0154103510447222E-2</v>
      </c>
      <c r="M2">
        <v>2.4625815823800061</v>
      </c>
      <c r="N2">
        <v>11.464767151631076</v>
      </c>
      <c r="O2" t="s">
        <v>136</v>
      </c>
    </row>
    <row r="3" spans="1:15" x14ac:dyDescent="0.3">
      <c r="A3">
        <v>252</v>
      </c>
      <c r="B3">
        <v>1</v>
      </c>
      <c r="C3">
        <v>15</v>
      </c>
      <c r="D3">
        <v>2</v>
      </c>
      <c r="E3">
        <v>0</v>
      </c>
      <c r="F3">
        <v>2025</v>
      </c>
      <c r="G3">
        <v>2</v>
      </c>
      <c r="H3" t="s">
        <v>8</v>
      </c>
      <c r="I3" t="s">
        <v>20</v>
      </c>
      <c r="J3">
        <v>8909</v>
      </c>
      <c r="K3">
        <v>0</v>
      </c>
      <c r="L3">
        <v>9.8977945131791284E-2</v>
      </c>
      <c r="M3">
        <v>2.861811350430338</v>
      </c>
      <c r="N3">
        <v>13.36914372165567</v>
      </c>
      <c r="O3" t="s">
        <v>136</v>
      </c>
    </row>
    <row r="4" spans="1:15" x14ac:dyDescent="0.3">
      <c r="A4">
        <v>251</v>
      </c>
      <c r="B4">
        <v>1</v>
      </c>
      <c r="C4">
        <v>15</v>
      </c>
      <c r="D4">
        <v>2</v>
      </c>
      <c r="E4">
        <v>1</v>
      </c>
      <c r="F4">
        <v>2025</v>
      </c>
      <c r="G4">
        <v>1</v>
      </c>
      <c r="H4" t="s">
        <v>8</v>
      </c>
      <c r="I4" t="s">
        <v>20</v>
      </c>
      <c r="J4">
        <v>9016</v>
      </c>
      <c r="K4">
        <v>0</v>
      </c>
      <c r="L4">
        <v>6.9136771430516997E-2</v>
      </c>
      <c r="M4">
        <v>2.293057599562653</v>
      </c>
      <c r="N4">
        <v>10.340384205363845</v>
      </c>
      <c r="O4" t="s">
        <v>135</v>
      </c>
    </row>
    <row r="5" spans="1:15" x14ac:dyDescent="0.3">
      <c r="A5">
        <v>252</v>
      </c>
      <c r="B5">
        <v>1</v>
      </c>
      <c r="C5">
        <v>15</v>
      </c>
      <c r="D5">
        <v>2</v>
      </c>
      <c r="E5">
        <v>1</v>
      </c>
      <c r="F5">
        <v>2025</v>
      </c>
      <c r="G5">
        <v>2</v>
      </c>
      <c r="H5" t="s">
        <v>8</v>
      </c>
      <c r="I5" t="s">
        <v>20</v>
      </c>
      <c r="J5">
        <v>8909</v>
      </c>
      <c r="K5">
        <v>0</v>
      </c>
      <c r="L5">
        <v>9.4875247070955904E-2</v>
      </c>
      <c r="M5">
        <v>2.7077069533140294</v>
      </c>
      <c r="N5">
        <v>11.958536920783899</v>
      </c>
      <c r="O5" t="s">
        <v>135</v>
      </c>
    </row>
    <row r="6" spans="1:15" x14ac:dyDescent="0.3">
      <c r="A6">
        <v>251</v>
      </c>
      <c r="B6">
        <v>1</v>
      </c>
      <c r="C6">
        <v>15</v>
      </c>
      <c r="D6">
        <v>2</v>
      </c>
      <c r="E6">
        <v>2</v>
      </c>
      <c r="F6">
        <v>2025</v>
      </c>
      <c r="G6">
        <v>1</v>
      </c>
      <c r="H6" t="s">
        <v>8</v>
      </c>
      <c r="I6" t="s">
        <v>20</v>
      </c>
      <c r="J6">
        <v>9016</v>
      </c>
      <c r="K6">
        <v>0</v>
      </c>
      <c r="L6">
        <v>7.4433932850886286E-2</v>
      </c>
      <c r="M6">
        <v>2.5073758963683859</v>
      </c>
      <c r="N6">
        <v>10.806894676212389</v>
      </c>
      <c r="O6" t="s">
        <v>126</v>
      </c>
    </row>
    <row r="7" spans="1:15" x14ac:dyDescent="0.3">
      <c r="A7">
        <v>252</v>
      </c>
      <c r="B7">
        <v>1</v>
      </c>
      <c r="C7">
        <v>15</v>
      </c>
      <c r="D7">
        <v>2</v>
      </c>
      <c r="E7">
        <v>2</v>
      </c>
      <c r="F7">
        <v>2025</v>
      </c>
      <c r="G7">
        <v>2</v>
      </c>
      <c r="H7" t="s">
        <v>8</v>
      </c>
      <c r="I7" t="s">
        <v>20</v>
      </c>
      <c r="J7">
        <v>8909</v>
      </c>
      <c r="K7">
        <v>0</v>
      </c>
      <c r="L7">
        <v>0.10244275871668174</v>
      </c>
      <c r="M7">
        <v>2.8459785086291109</v>
      </c>
      <c r="N7">
        <v>12.592730716899313</v>
      </c>
      <c r="O7" t="s">
        <v>126</v>
      </c>
    </row>
    <row r="8" spans="1:15" x14ac:dyDescent="0.3">
      <c r="A8">
        <v>251</v>
      </c>
      <c r="B8">
        <v>1</v>
      </c>
      <c r="C8">
        <v>14</v>
      </c>
      <c r="D8">
        <v>4</v>
      </c>
      <c r="E8">
        <v>0</v>
      </c>
      <c r="F8">
        <v>2025</v>
      </c>
      <c r="G8">
        <v>1</v>
      </c>
      <c r="H8" t="s">
        <v>8</v>
      </c>
      <c r="I8" t="s">
        <v>9</v>
      </c>
      <c r="J8">
        <v>30570</v>
      </c>
      <c r="K8">
        <v>0.67927767286737828</v>
      </c>
      <c r="L8">
        <v>1.8821518637098071</v>
      </c>
      <c r="M8">
        <v>3.3585169177053498</v>
      </c>
      <c r="N8">
        <v>5.0850798530229779</v>
      </c>
      <c r="O8" t="s">
        <v>136</v>
      </c>
    </row>
    <row r="9" spans="1:15" x14ac:dyDescent="0.3">
      <c r="A9">
        <v>252</v>
      </c>
      <c r="B9">
        <v>1</v>
      </c>
      <c r="C9">
        <v>14</v>
      </c>
      <c r="D9">
        <v>4</v>
      </c>
      <c r="E9">
        <v>0</v>
      </c>
      <c r="F9">
        <v>2025</v>
      </c>
      <c r="G9">
        <v>2</v>
      </c>
      <c r="H9" t="s">
        <v>8</v>
      </c>
      <c r="I9" t="s">
        <v>9</v>
      </c>
      <c r="J9">
        <v>29867</v>
      </c>
      <c r="K9">
        <v>0.83759230083196046</v>
      </c>
      <c r="L9">
        <v>2.3029441046792773</v>
      </c>
      <c r="M9">
        <v>3.9928110136755093</v>
      </c>
      <c r="N9">
        <v>6.0732315707496483</v>
      </c>
      <c r="O9" t="s">
        <v>136</v>
      </c>
    </row>
    <row r="10" spans="1:15" x14ac:dyDescent="0.3">
      <c r="A10">
        <v>251</v>
      </c>
      <c r="B10">
        <v>1</v>
      </c>
      <c r="C10">
        <v>14</v>
      </c>
      <c r="D10">
        <v>4</v>
      </c>
      <c r="E10">
        <v>1</v>
      </c>
      <c r="F10">
        <v>2025</v>
      </c>
      <c r="G10">
        <v>1</v>
      </c>
      <c r="H10" t="s">
        <v>8</v>
      </c>
      <c r="I10" t="s">
        <v>9</v>
      </c>
      <c r="J10">
        <v>30570</v>
      </c>
      <c r="K10">
        <v>0.62687114377761854</v>
      </c>
      <c r="L10">
        <v>1.6550142107837611</v>
      </c>
      <c r="M10">
        <v>2.8014540936003103</v>
      </c>
      <c r="N10">
        <v>4.0416058679120805</v>
      </c>
      <c r="O10" t="s">
        <v>135</v>
      </c>
    </row>
    <row r="11" spans="1:15" x14ac:dyDescent="0.3">
      <c r="A11">
        <v>252</v>
      </c>
      <c r="B11">
        <v>1</v>
      </c>
      <c r="C11">
        <v>14</v>
      </c>
      <c r="D11">
        <v>4</v>
      </c>
      <c r="E11">
        <v>1</v>
      </c>
      <c r="F11">
        <v>2025</v>
      </c>
      <c r="G11">
        <v>2</v>
      </c>
      <c r="H11" t="s">
        <v>8</v>
      </c>
      <c r="I11" t="s">
        <v>9</v>
      </c>
      <c r="J11">
        <v>29867</v>
      </c>
      <c r="K11">
        <v>0.77009335394181344</v>
      </c>
      <c r="L11">
        <v>2.0230827016321791</v>
      </c>
      <c r="M11">
        <v>3.3433056119674438</v>
      </c>
      <c r="N11">
        <v>4.7573794060141523</v>
      </c>
      <c r="O11" t="s">
        <v>135</v>
      </c>
    </row>
    <row r="12" spans="1:15" x14ac:dyDescent="0.3">
      <c r="A12">
        <v>251</v>
      </c>
      <c r="B12">
        <v>1</v>
      </c>
      <c r="C12">
        <v>14</v>
      </c>
      <c r="D12">
        <v>4</v>
      </c>
      <c r="E12">
        <v>2</v>
      </c>
      <c r="F12">
        <v>2025</v>
      </c>
      <c r="G12">
        <v>1</v>
      </c>
      <c r="H12" t="s">
        <v>8</v>
      </c>
      <c r="I12" t="s">
        <v>9</v>
      </c>
      <c r="J12">
        <v>30570</v>
      </c>
      <c r="K12">
        <v>0.74220618330160382</v>
      </c>
      <c r="L12">
        <v>1.8517711777046837</v>
      </c>
      <c r="M12">
        <v>3.1168437245797977</v>
      </c>
      <c r="N12">
        <v>4.5326356186063439</v>
      </c>
      <c r="O12" t="s">
        <v>126</v>
      </c>
    </row>
    <row r="13" spans="1:15" x14ac:dyDescent="0.3">
      <c r="A13">
        <v>252</v>
      </c>
      <c r="B13">
        <v>1</v>
      </c>
      <c r="C13">
        <v>14</v>
      </c>
      <c r="D13">
        <v>4</v>
      </c>
      <c r="E13">
        <v>2</v>
      </c>
      <c r="F13">
        <v>2025</v>
      </c>
      <c r="G13">
        <v>2</v>
      </c>
      <c r="H13" t="s">
        <v>8</v>
      </c>
      <c r="I13" t="s">
        <v>9</v>
      </c>
      <c r="J13">
        <v>29867</v>
      </c>
      <c r="K13">
        <v>0.90960063096986121</v>
      </c>
      <c r="L13">
        <v>2.260255643806758</v>
      </c>
      <c r="M13">
        <v>3.7192368371996056</v>
      </c>
      <c r="N13">
        <v>5.3426347005760011</v>
      </c>
      <c r="O13" t="s">
        <v>126</v>
      </c>
    </row>
    <row r="14" spans="1:15" x14ac:dyDescent="0.3">
      <c r="A14">
        <v>251</v>
      </c>
      <c r="B14">
        <v>3</v>
      </c>
      <c r="C14">
        <v>34</v>
      </c>
      <c r="D14">
        <v>1</v>
      </c>
      <c r="E14">
        <v>0</v>
      </c>
      <c r="F14">
        <v>2025</v>
      </c>
      <c r="G14">
        <v>1</v>
      </c>
      <c r="H14" t="s">
        <v>25</v>
      </c>
      <c r="I14" t="s">
        <v>29</v>
      </c>
      <c r="J14">
        <v>3449</v>
      </c>
      <c r="K14">
        <v>0.39378821411155701</v>
      </c>
      <c r="L14">
        <v>1.2496554735362742</v>
      </c>
      <c r="M14">
        <v>3.5011319063095372</v>
      </c>
      <c r="N14">
        <v>7.5120804120248552</v>
      </c>
      <c r="O14" t="s">
        <v>136</v>
      </c>
    </row>
    <row r="15" spans="1:15" x14ac:dyDescent="0.3">
      <c r="A15">
        <v>252</v>
      </c>
      <c r="B15">
        <v>3</v>
      </c>
      <c r="C15">
        <v>34</v>
      </c>
      <c r="D15">
        <v>1</v>
      </c>
      <c r="E15">
        <v>0</v>
      </c>
      <c r="F15">
        <v>2025</v>
      </c>
      <c r="G15">
        <v>2</v>
      </c>
      <c r="H15" t="s">
        <v>25</v>
      </c>
      <c r="I15" t="s">
        <v>29</v>
      </c>
      <c r="J15">
        <v>3435</v>
      </c>
      <c r="K15">
        <v>0.41038487204619917</v>
      </c>
      <c r="L15">
        <v>1.3704054842473745</v>
      </c>
      <c r="M15">
        <v>3.9624515570266965</v>
      </c>
      <c r="N15">
        <v>8.7858415928784535</v>
      </c>
      <c r="O15" t="s">
        <v>136</v>
      </c>
    </row>
    <row r="16" spans="1:15" x14ac:dyDescent="0.3">
      <c r="A16">
        <v>251</v>
      </c>
      <c r="B16">
        <v>3</v>
      </c>
      <c r="C16">
        <v>34</v>
      </c>
      <c r="D16">
        <v>1</v>
      </c>
      <c r="E16">
        <v>1</v>
      </c>
      <c r="F16">
        <v>2025</v>
      </c>
      <c r="G16">
        <v>1</v>
      </c>
      <c r="H16" t="s">
        <v>25</v>
      </c>
      <c r="I16" t="s">
        <v>29</v>
      </c>
      <c r="J16">
        <v>3449</v>
      </c>
      <c r="K16">
        <v>0.34902048458765333</v>
      </c>
      <c r="L16">
        <v>1.0840641711229948</v>
      </c>
      <c r="M16">
        <v>3.1495523005705612</v>
      </c>
      <c r="N16">
        <v>7.088412353506703</v>
      </c>
      <c r="O16" t="s">
        <v>135</v>
      </c>
    </row>
    <row r="17" spans="1:15" x14ac:dyDescent="0.3">
      <c r="A17">
        <v>252</v>
      </c>
      <c r="B17">
        <v>3</v>
      </c>
      <c r="C17">
        <v>34</v>
      </c>
      <c r="D17">
        <v>1</v>
      </c>
      <c r="E17">
        <v>1</v>
      </c>
      <c r="F17">
        <v>2025</v>
      </c>
      <c r="G17">
        <v>2</v>
      </c>
      <c r="H17" t="s">
        <v>25</v>
      </c>
      <c r="I17" t="s">
        <v>29</v>
      </c>
      <c r="J17">
        <v>3435</v>
      </c>
      <c r="K17">
        <v>0.36613970782245592</v>
      </c>
      <c r="L17">
        <v>1.2085385878489328</v>
      </c>
      <c r="M17">
        <v>3.5852256839042393</v>
      </c>
      <c r="N17">
        <v>8.2125026964283911</v>
      </c>
      <c r="O17" t="s">
        <v>135</v>
      </c>
    </row>
    <row r="18" spans="1:15" x14ac:dyDescent="0.3">
      <c r="A18">
        <v>251</v>
      </c>
      <c r="B18">
        <v>3</v>
      </c>
      <c r="C18">
        <v>34</v>
      </c>
      <c r="D18">
        <v>1</v>
      </c>
      <c r="E18">
        <v>2</v>
      </c>
      <c r="F18">
        <v>2025</v>
      </c>
      <c r="G18">
        <v>1</v>
      </c>
      <c r="H18" t="s">
        <v>25</v>
      </c>
      <c r="I18" t="s">
        <v>29</v>
      </c>
      <c r="J18">
        <v>3449</v>
      </c>
      <c r="K18">
        <v>0.39581814694034145</v>
      </c>
      <c r="L18">
        <v>1.2611341691576525</v>
      </c>
      <c r="M18">
        <v>3.6357148112721651</v>
      </c>
      <c r="N18">
        <v>7.925008279588913</v>
      </c>
      <c r="O18" t="s">
        <v>126</v>
      </c>
    </row>
    <row r="19" spans="1:15" x14ac:dyDescent="0.3">
      <c r="A19">
        <v>252</v>
      </c>
      <c r="B19">
        <v>3</v>
      </c>
      <c r="C19">
        <v>34</v>
      </c>
      <c r="D19">
        <v>1</v>
      </c>
      <c r="E19">
        <v>2</v>
      </c>
      <c r="F19">
        <v>2025</v>
      </c>
      <c r="G19">
        <v>2</v>
      </c>
      <c r="H19" t="s">
        <v>25</v>
      </c>
      <c r="I19" t="s">
        <v>29</v>
      </c>
      <c r="J19">
        <v>3435</v>
      </c>
      <c r="K19">
        <v>0.39482833214608082</v>
      </c>
      <c r="L19">
        <v>1.3847270504641478</v>
      </c>
      <c r="M19">
        <v>4.0510436784166188</v>
      </c>
      <c r="N19">
        <v>8.8933998944231636</v>
      </c>
      <c r="O19" t="s">
        <v>126</v>
      </c>
    </row>
    <row r="20" spans="1:15" x14ac:dyDescent="0.3">
      <c r="A20">
        <v>251</v>
      </c>
      <c r="B20">
        <v>3</v>
      </c>
      <c r="C20">
        <v>30</v>
      </c>
      <c r="D20">
        <v>2</v>
      </c>
      <c r="E20">
        <v>0</v>
      </c>
      <c r="F20">
        <v>2025</v>
      </c>
      <c r="G20">
        <v>1</v>
      </c>
      <c r="H20" t="s">
        <v>25</v>
      </c>
      <c r="I20" t="s">
        <v>26</v>
      </c>
      <c r="J20">
        <v>3250</v>
      </c>
      <c r="K20">
        <v>1.932871337766052</v>
      </c>
      <c r="L20">
        <v>11.03016670391859</v>
      </c>
      <c r="M20">
        <v>26.815507794670445</v>
      </c>
      <c r="N20">
        <v>46.810690432978625</v>
      </c>
      <c r="O20" t="s">
        <v>136</v>
      </c>
    </row>
    <row r="21" spans="1:15" x14ac:dyDescent="0.3">
      <c r="A21">
        <v>252</v>
      </c>
      <c r="B21">
        <v>3</v>
      </c>
      <c r="C21">
        <v>30</v>
      </c>
      <c r="D21">
        <v>2</v>
      </c>
      <c r="E21">
        <v>0</v>
      </c>
      <c r="F21">
        <v>2025</v>
      </c>
      <c r="G21">
        <v>2</v>
      </c>
      <c r="H21" t="s">
        <v>25</v>
      </c>
      <c r="I21" t="s">
        <v>26</v>
      </c>
      <c r="J21">
        <v>3247</v>
      </c>
      <c r="K21">
        <v>1.9146492014188865</v>
      </c>
      <c r="L21">
        <v>10.778512190039592</v>
      </c>
      <c r="M21">
        <v>25.883159322543811</v>
      </c>
      <c r="N21">
        <v>45.505817038281755</v>
      </c>
      <c r="O21" t="s">
        <v>136</v>
      </c>
    </row>
    <row r="22" spans="1:15" x14ac:dyDescent="0.3">
      <c r="A22">
        <v>251</v>
      </c>
      <c r="B22">
        <v>3</v>
      </c>
      <c r="C22">
        <v>30</v>
      </c>
      <c r="D22">
        <v>2</v>
      </c>
      <c r="E22">
        <v>1</v>
      </c>
      <c r="F22">
        <v>2025</v>
      </c>
      <c r="G22">
        <v>1</v>
      </c>
      <c r="H22" t="s">
        <v>25</v>
      </c>
      <c r="I22" t="s">
        <v>26</v>
      </c>
      <c r="J22">
        <v>3250</v>
      </c>
      <c r="K22">
        <v>1.9203007568567703</v>
      </c>
      <c r="L22">
        <v>10.968654543364899</v>
      </c>
      <c r="M22">
        <v>26.701576353167479</v>
      </c>
      <c r="N22">
        <v>46.661339726341104</v>
      </c>
      <c r="O22" t="s">
        <v>135</v>
      </c>
    </row>
    <row r="23" spans="1:15" x14ac:dyDescent="0.3">
      <c r="A23">
        <v>252</v>
      </c>
      <c r="B23">
        <v>3</v>
      </c>
      <c r="C23">
        <v>30</v>
      </c>
      <c r="D23">
        <v>2</v>
      </c>
      <c r="E23">
        <v>1</v>
      </c>
      <c r="F23">
        <v>2025</v>
      </c>
      <c r="G23">
        <v>2</v>
      </c>
      <c r="H23" t="s">
        <v>25</v>
      </c>
      <c r="I23" t="s">
        <v>26</v>
      </c>
      <c r="J23">
        <v>3247</v>
      </c>
      <c r="K23">
        <v>1.8803912880539295</v>
      </c>
      <c r="L23">
        <v>10.739230081964028</v>
      </c>
      <c r="M23">
        <v>25.870190514736034</v>
      </c>
      <c r="N23">
        <v>45.262177743496601</v>
      </c>
      <c r="O23" t="s">
        <v>135</v>
      </c>
    </row>
    <row r="24" spans="1:15" x14ac:dyDescent="0.3">
      <c r="A24">
        <v>251</v>
      </c>
      <c r="B24">
        <v>3</v>
      </c>
      <c r="C24">
        <v>30</v>
      </c>
      <c r="D24">
        <v>2</v>
      </c>
      <c r="E24">
        <v>2</v>
      </c>
      <c r="F24">
        <v>2025</v>
      </c>
      <c r="G24">
        <v>1</v>
      </c>
      <c r="H24" t="s">
        <v>25</v>
      </c>
      <c r="I24" t="s">
        <v>26</v>
      </c>
      <c r="J24">
        <v>3250</v>
      </c>
      <c r="K24">
        <v>2.8045719573721657</v>
      </c>
      <c r="L24">
        <v>13.047170540859977</v>
      </c>
      <c r="M24">
        <v>31.330326815096324</v>
      </c>
      <c r="N24">
        <v>56.739280649844396</v>
      </c>
      <c r="O24" t="s">
        <v>126</v>
      </c>
    </row>
    <row r="25" spans="1:15" x14ac:dyDescent="0.3">
      <c r="A25">
        <v>252</v>
      </c>
      <c r="B25">
        <v>3</v>
      </c>
      <c r="C25">
        <v>30</v>
      </c>
      <c r="D25">
        <v>2</v>
      </c>
      <c r="E25">
        <v>2</v>
      </c>
      <c r="F25">
        <v>2025</v>
      </c>
      <c r="G25">
        <v>2</v>
      </c>
      <c r="H25" t="s">
        <v>25</v>
      </c>
      <c r="I25" t="s">
        <v>26</v>
      </c>
      <c r="J25">
        <v>3247</v>
      </c>
      <c r="K25">
        <v>2.3461644877273358</v>
      </c>
      <c r="L25">
        <v>12.070850645090749</v>
      </c>
      <c r="M25">
        <v>28.914291490075129</v>
      </c>
      <c r="N25">
        <v>51.73838647083344</v>
      </c>
      <c r="O25" t="s">
        <v>126</v>
      </c>
    </row>
    <row r="26" spans="1:15" x14ac:dyDescent="0.3">
      <c r="A26">
        <v>251</v>
      </c>
      <c r="B26">
        <v>3</v>
      </c>
      <c r="C26">
        <v>31</v>
      </c>
      <c r="D26">
        <v>3</v>
      </c>
      <c r="E26">
        <v>0</v>
      </c>
      <c r="F26">
        <v>2025</v>
      </c>
      <c r="G26">
        <v>1</v>
      </c>
      <c r="H26" t="s">
        <v>25</v>
      </c>
      <c r="I26" t="s">
        <v>27</v>
      </c>
      <c r="J26">
        <v>5123</v>
      </c>
      <c r="K26">
        <v>0</v>
      </c>
      <c r="L26">
        <v>2.2727653233772536</v>
      </c>
      <c r="M26">
        <v>10.221450641600287</v>
      </c>
      <c r="N26">
        <v>26.710912767287315</v>
      </c>
      <c r="O26" t="s">
        <v>136</v>
      </c>
    </row>
    <row r="27" spans="1:15" x14ac:dyDescent="0.3">
      <c r="A27">
        <v>252</v>
      </c>
      <c r="B27">
        <v>3</v>
      </c>
      <c r="C27">
        <v>31</v>
      </c>
      <c r="D27">
        <v>3</v>
      </c>
      <c r="E27">
        <v>0</v>
      </c>
      <c r="F27">
        <v>2025</v>
      </c>
      <c r="G27">
        <v>2</v>
      </c>
      <c r="H27" t="s">
        <v>25</v>
      </c>
      <c r="I27" t="s">
        <v>27</v>
      </c>
      <c r="J27">
        <v>5075</v>
      </c>
      <c r="K27">
        <v>0</v>
      </c>
      <c r="L27">
        <v>2.358560545308741</v>
      </c>
      <c r="M27">
        <v>10.350412327539255</v>
      </c>
      <c r="N27">
        <v>26.599768629465274</v>
      </c>
      <c r="O27" t="s">
        <v>136</v>
      </c>
    </row>
    <row r="28" spans="1:15" x14ac:dyDescent="0.3">
      <c r="A28">
        <v>251</v>
      </c>
      <c r="B28">
        <v>3</v>
      </c>
      <c r="C28">
        <v>31</v>
      </c>
      <c r="D28">
        <v>3</v>
      </c>
      <c r="E28">
        <v>1</v>
      </c>
      <c r="F28">
        <v>2025</v>
      </c>
      <c r="G28">
        <v>1</v>
      </c>
      <c r="H28" t="s">
        <v>25</v>
      </c>
      <c r="I28" t="s">
        <v>27</v>
      </c>
      <c r="J28">
        <v>5123</v>
      </c>
      <c r="K28">
        <v>0</v>
      </c>
      <c r="L28">
        <v>2.2304752045549563</v>
      </c>
      <c r="M28">
        <v>9.9783527813677555</v>
      </c>
      <c r="N28">
        <v>25.72477667639529</v>
      </c>
      <c r="O28" t="s">
        <v>135</v>
      </c>
    </row>
    <row r="29" spans="1:15" x14ac:dyDescent="0.3">
      <c r="A29">
        <v>252</v>
      </c>
      <c r="B29">
        <v>3</v>
      </c>
      <c r="C29">
        <v>31</v>
      </c>
      <c r="D29">
        <v>3</v>
      </c>
      <c r="E29">
        <v>1</v>
      </c>
      <c r="F29">
        <v>2025</v>
      </c>
      <c r="G29">
        <v>2</v>
      </c>
      <c r="H29" t="s">
        <v>25</v>
      </c>
      <c r="I29" t="s">
        <v>27</v>
      </c>
      <c r="J29">
        <v>5075</v>
      </c>
      <c r="K29">
        <v>0</v>
      </c>
      <c r="L29">
        <v>2.3338743612864441</v>
      </c>
      <c r="M29">
        <v>9.985929931081996</v>
      </c>
      <c r="N29">
        <v>25.98460451396366</v>
      </c>
      <c r="O29" t="s">
        <v>135</v>
      </c>
    </row>
    <row r="30" spans="1:15" x14ac:dyDescent="0.3">
      <c r="A30">
        <v>251</v>
      </c>
      <c r="B30">
        <v>3</v>
      </c>
      <c r="C30">
        <v>31</v>
      </c>
      <c r="D30">
        <v>3</v>
      </c>
      <c r="E30">
        <v>2</v>
      </c>
      <c r="F30">
        <v>2025</v>
      </c>
      <c r="G30">
        <v>1</v>
      </c>
      <c r="H30" t="s">
        <v>25</v>
      </c>
      <c r="I30" t="s">
        <v>27</v>
      </c>
      <c r="J30">
        <v>5123</v>
      </c>
      <c r="K30">
        <v>0</v>
      </c>
      <c r="L30">
        <v>2.517996358713412</v>
      </c>
      <c r="M30">
        <v>12.192469277990327</v>
      </c>
      <c r="N30">
        <v>33.273639145598622</v>
      </c>
      <c r="O30" t="s">
        <v>126</v>
      </c>
    </row>
    <row r="31" spans="1:15" x14ac:dyDescent="0.3">
      <c r="A31">
        <v>252</v>
      </c>
      <c r="B31">
        <v>3</v>
      </c>
      <c r="C31">
        <v>31</v>
      </c>
      <c r="D31">
        <v>3</v>
      </c>
      <c r="E31">
        <v>2</v>
      </c>
      <c r="F31">
        <v>2025</v>
      </c>
      <c r="G31">
        <v>2</v>
      </c>
      <c r="H31" t="s">
        <v>25</v>
      </c>
      <c r="I31" t="s">
        <v>27</v>
      </c>
      <c r="J31">
        <v>5075</v>
      </c>
      <c r="K31">
        <v>0</v>
      </c>
      <c r="L31">
        <v>2.6044848394546674</v>
      </c>
      <c r="M31">
        <v>12.444214381838794</v>
      </c>
      <c r="N31">
        <v>34.214516127911722</v>
      </c>
      <c r="O31" t="s">
        <v>126</v>
      </c>
    </row>
    <row r="32" spans="1:15" x14ac:dyDescent="0.3">
      <c r="A32">
        <v>251</v>
      </c>
      <c r="B32">
        <v>3</v>
      </c>
      <c r="C32">
        <v>32</v>
      </c>
      <c r="D32">
        <v>4</v>
      </c>
      <c r="E32">
        <v>0</v>
      </c>
      <c r="F32">
        <v>2025</v>
      </c>
      <c r="G32">
        <v>1</v>
      </c>
      <c r="H32" t="s">
        <v>25</v>
      </c>
      <c r="I32" t="s">
        <v>28</v>
      </c>
      <c r="J32">
        <v>15371</v>
      </c>
      <c r="K32">
        <v>0</v>
      </c>
      <c r="L32">
        <v>0.352924791086351</v>
      </c>
      <c r="M32">
        <v>3.7837866190344238</v>
      </c>
      <c r="N32">
        <v>10.808314889554312</v>
      </c>
      <c r="O32" t="s">
        <v>136</v>
      </c>
    </row>
    <row r="33" spans="1:15" x14ac:dyDescent="0.3">
      <c r="A33">
        <v>252</v>
      </c>
      <c r="B33">
        <v>3</v>
      </c>
      <c r="C33">
        <v>32</v>
      </c>
      <c r="D33">
        <v>4</v>
      </c>
      <c r="E33">
        <v>0</v>
      </c>
      <c r="F33">
        <v>2025</v>
      </c>
      <c r="G33">
        <v>2</v>
      </c>
      <c r="H33" t="s">
        <v>25</v>
      </c>
      <c r="I33" t="s">
        <v>28</v>
      </c>
      <c r="J33">
        <v>15106</v>
      </c>
      <c r="K33">
        <v>0</v>
      </c>
      <c r="L33">
        <v>0.40670848371447788</v>
      </c>
      <c r="M33">
        <v>3.9686486020429346</v>
      </c>
      <c r="N33">
        <v>10.791620671117229</v>
      </c>
      <c r="O33" t="s">
        <v>136</v>
      </c>
    </row>
    <row r="34" spans="1:15" x14ac:dyDescent="0.3">
      <c r="A34">
        <v>251</v>
      </c>
      <c r="B34">
        <v>3</v>
      </c>
      <c r="C34">
        <v>32</v>
      </c>
      <c r="D34">
        <v>4</v>
      </c>
      <c r="E34">
        <v>1</v>
      </c>
      <c r="F34">
        <v>2025</v>
      </c>
      <c r="G34">
        <v>1</v>
      </c>
      <c r="H34" t="s">
        <v>25</v>
      </c>
      <c r="I34" t="s">
        <v>28</v>
      </c>
      <c r="J34">
        <v>15371</v>
      </c>
      <c r="K34">
        <v>0</v>
      </c>
      <c r="L34">
        <v>0.35044445244178934</v>
      </c>
      <c r="M34">
        <v>3.7700666129703153</v>
      </c>
      <c r="N34">
        <v>10.733502001093107</v>
      </c>
      <c r="O34" t="s">
        <v>135</v>
      </c>
    </row>
    <row r="35" spans="1:15" x14ac:dyDescent="0.3">
      <c r="A35">
        <v>252</v>
      </c>
      <c r="B35">
        <v>3</v>
      </c>
      <c r="C35">
        <v>32</v>
      </c>
      <c r="D35">
        <v>4</v>
      </c>
      <c r="E35">
        <v>1</v>
      </c>
      <c r="F35">
        <v>2025</v>
      </c>
      <c r="G35">
        <v>2</v>
      </c>
      <c r="H35" t="s">
        <v>25</v>
      </c>
      <c r="I35" t="s">
        <v>28</v>
      </c>
      <c r="J35">
        <v>15106</v>
      </c>
      <c r="K35">
        <v>0</v>
      </c>
      <c r="L35">
        <v>0.40569838477711506</v>
      </c>
      <c r="M35">
        <v>3.9473772284758608</v>
      </c>
      <c r="N35">
        <v>10.733464788106236</v>
      </c>
      <c r="O35" t="s">
        <v>135</v>
      </c>
    </row>
    <row r="36" spans="1:15" x14ac:dyDescent="0.3">
      <c r="A36">
        <v>251</v>
      </c>
      <c r="B36">
        <v>3</v>
      </c>
      <c r="C36">
        <v>32</v>
      </c>
      <c r="D36">
        <v>4</v>
      </c>
      <c r="E36">
        <v>2</v>
      </c>
      <c r="F36">
        <v>2025</v>
      </c>
      <c r="G36">
        <v>1</v>
      </c>
      <c r="H36" t="s">
        <v>25</v>
      </c>
      <c r="I36" t="s">
        <v>28</v>
      </c>
      <c r="J36">
        <v>15371</v>
      </c>
      <c r="K36">
        <v>0</v>
      </c>
      <c r="L36">
        <v>0.36509909698604431</v>
      </c>
      <c r="M36">
        <v>3.8815751214865735</v>
      </c>
      <c r="N36">
        <v>11.234551476727436</v>
      </c>
      <c r="O36" t="s">
        <v>126</v>
      </c>
    </row>
    <row r="37" spans="1:15" x14ac:dyDescent="0.3">
      <c r="A37">
        <v>252</v>
      </c>
      <c r="B37">
        <v>3</v>
      </c>
      <c r="C37">
        <v>32</v>
      </c>
      <c r="D37">
        <v>4</v>
      </c>
      <c r="E37">
        <v>2</v>
      </c>
      <c r="F37">
        <v>2025</v>
      </c>
      <c r="G37">
        <v>2</v>
      </c>
      <c r="H37" t="s">
        <v>25</v>
      </c>
      <c r="I37" t="s">
        <v>28</v>
      </c>
      <c r="J37">
        <v>15106</v>
      </c>
      <c r="K37">
        <v>0</v>
      </c>
      <c r="L37">
        <v>0.41299315628861938</v>
      </c>
      <c r="M37">
        <v>4.084609241830405</v>
      </c>
      <c r="N37">
        <v>11.24481151243431</v>
      </c>
      <c r="O37" t="s">
        <v>126</v>
      </c>
    </row>
    <row r="38" spans="1:15" x14ac:dyDescent="0.3">
      <c r="A38">
        <v>251</v>
      </c>
      <c r="B38">
        <v>5</v>
      </c>
      <c r="C38">
        <v>51</v>
      </c>
      <c r="D38">
        <v>1</v>
      </c>
      <c r="E38">
        <v>0</v>
      </c>
      <c r="F38">
        <v>2025</v>
      </c>
      <c r="G38">
        <v>1</v>
      </c>
      <c r="H38" t="s">
        <v>31</v>
      </c>
      <c r="I38" t="s">
        <v>32</v>
      </c>
      <c r="J38">
        <v>2129</v>
      </c>
      <c r="K38">
        <v>5.8070961312932381</v>
      </c>
      <c r="L38">
        <v>23.711600876527488</v>
      </c>
      <c r="M38">
        <v>33.652241346866859</v>
      </c>
      <c r="N38">
        <v>43.872954696606861</v>
      </c>
      <c r="O38" t="s">
        <v>136</v>
      </c>
    </row>
    <row r="39" spans="1:15" x14ac:dyDescent="0.3">
      <c r="A39">
        <v>252</v>
      </c>
      <c r="B39">
        <v>5</v>
      </c>
      <c r="C39">
        <v>51</v>
      </c>
      <c r="D39">
        <v>1</v>
      </c>
      <c r="E39">
        <v>0</v>
      </c>
      <c r="F39">
        <v>2025</v>
      </c>
      <c r="G39">
        <v>2</v>
      </c>
      <c r="H39" t="s">
        <v>31</v>
      </c>
      <c r="I39" t="s">
        <v>32</v>
      </c>
      <c r="J39">
        <v>2051</v>
      </c>
      <c r="K39">
        <v>5.0614469730915861</v>
      </c>
      <c r="L39">
        <v>23.852281781869152</v>
      </c>
      <c r="M39">
        <v>34.850822096023222</v>
      </c>
      <c r="N39">
        <v>44.280698173265222</v>
      </c>
      <c r="O39" t="s">
        <v>136</v>
      </c>
    </row>
    <row r="40" spans="1:15" x14ac:dyDescent="0.3">
      <c r="A40">
        <v>251</v>
      </c>
      <c r="B40">
        <v>5</v>
      </c>
      <c r="C40">
        <v>51</v>
      </c>
      <c r="D40">
        <v>1</v>
      </c>
      <c r="E40">
        <v>1</v>
      </c>
      <c r="F40">
        <v>2025</v>
      </c>
      <c r="G40">
        <v>1</v>
      </c>
      <c r="H40" t="s">
        <v>31</v>
      </c>
      <c r="I40" t="s">
        <v>32</v>
      </c>
      <c r="J40">
        <v>2129</v>
      </c>
      <c r="K40">
        <v>3.7630195541766525</v>
      </c>
      <c r="L40">
        <v>22.316040124965859</v>
      </c>
      <c r="M40">
        <v>31.598776137016049</v>
      </c>
      <c r="N40">
        <v>39.291927225257041</v>
      </c>
      <c r="O40" t="s">
        <v>135</v>
      </c>
    </row>
    <row r="41" spans="1:15" x14ac:dyDescent="0.3">
      <c r="A41">
        <v>252</v>
      </c>
      <c r="B41">
        <v>5</v>
      </c>
      <c r="C41">
        <v>51</v>
      </c>
      <c r="D41">
        <v>1</v>
      </c>
      <c r="E41">
        <v>1</v>
      </c>
      <c r="F41">
        <v>2025</v>
      </c>
      <c r="G41">
        <v>2</v>
      </c>
      <c r="H41" t="s">
        <v>31</v>
      </c>
      <c r="I41" t="s">
        <v>32</v>
      </c>
      <c r="J41">
        <v>2051</v>
      </c>
      <c r="K41">
        <v>3.7642971972489438</v>
      </c>
      <c r="L41">
        <v>22.232659806327298</v>
      </c>
      <c r="M41">
        <v>32.247422099407146</v>
      </c>
      <c r="N41">
        <v>39.796192534337372</v>
      </c>
      <c r="O41" t="s">
        <v>135</v>
      </c>
    </row>
    <row r="42" spans="1:15" x14ac:dyDescent="0.3">
      <c r="A42">
        <v>251</v>
      </c>
      <c r="B42">
        <v>5</v>
      </c>
      <c r="C42">
        <v>51</v>
      </c>
      <c r="D42">
        <v>1</v>
      </c>
      <c r="E42">
        <v>2</v>
      </c>
      <c r="F42">
        <v>2025</v>
      </c>
      <c r="G42">
        <v>1</v>
      </c>
      <c r="H42" t="s">
        <v>31</v>
      </c>
      <c r="I42" t="s">
        <v>32</v>
      </c>
      <c r="J42">
        <v>2129</v>
      </c>
      <c r="K42">
        <v>4.385537368124365</v>
      </c>
      <c r="L42">
        <v>23.297925682280425</v>
      </c>
      <c r="M42">
        <v>33.795674853645764</v>
      </c>
      <c r="N42">
        <v>46.770630341014083</v>
      </c>
      <c r="O42" t="s">
        <v>126</v>
      </c>
    </row>
    <row r="43" spans="1:15" x14ac:dyDescent="0.3">
      <c r="A43">
        <v>252</v>
      </c>
      <c r="B43">
        <v>5</v>
      </c>
      <c r="C43">
        <v>51</v>
      </c>
      <c r="D43">
        <v>1</v>
      </c>
      <c r="E43">
        <v>2</v>
      </c>
      <c r="F43">
        <v>2025</v>
      </c>
      <c r="G43">
        <v>2</v>
      </c>
      <c r="H43" t="s">
        <v>31</v>
      </c>
      <c r="I43" t="s">
        <v>32</v>
      </c>
      <c r="J43">
        <v>2051</v>
      </c>
      <c r="K43">
        <v>4.8257958562581837</v>
      </c>
      <c r="L43">
        <v>23.76055652355392</v>
      </c>
      <c r="M43">
        <v>34.418591773831466</v>
      </c>
      <c r="N43">
        <v>45.644434975923033</v>
      </c>
      <c r="O43" t="s">
        <v>126</v>
      </c>
    </row>
    <row r="44" spans="1:15" x14ac:dyDescent="0.3">
      <c r="A44">
        <v>251</v>
      </c>
      <c r="B44">
        <v>5</v>
      </c>
      <c r="C44">
        <v>54</v>
      </c>
      <c r="D44">
        <v>2</v>
      </c>
      <c r="E44">
        <v>0</v>
      </c>
      <c r="F44">
        <v>2025</v>
      </c>
      <c r="G44">
        <v>1</v>
      </c>
      <c r="H44" t="s">
        <v>31</v>
      </c>
      <c r="I44" t="s">
        <v>34</v>
      </c>
      <c r="J44">
        <v>352</v>
      </c>
      <c r="K44">
        <v>0</v>
      </c>
      <c r="L44">
        <v>0</v>
      </c>
      <c r="M44">
        <v>0.19606830687614801</v>
      </c>
      <c r="N44">
        <v>6.3492105272431427</v>
      </c>
      <c r="O44" t="s">
        <v>136</v>
      </c>
    </row>
    <row r="45" spans="1:15" x14ac:dyDescent="0.3">
      <c r="A45">
        <v>252</v>
      </c>
      <c r="B45">
        <v>5</v>
      </c>
      <c r="C45">
        <v>54</v>
      </c>
      <c r="D45">
        <v>2</v>
      </c>
      <c r="E45">
        <v>0</v>
      </c>
      <c r="F45">
        <v>2025</v>
      </c>
      <c r="G45">
        <v>2</v>
      </c>
      <c r="H45" t="s">
        <v>31</v>
      </c>
      <c r="I45" t="s">
        <v>34</v>
      </c>
      <c r="J45">
        <v>350</v>
      </c>
      <c r="K45">
        <v>0</v>
      </c>
      <c r="L45">
        <v>0</v>
      </c>
      <c r="M45">
        <v>0</v>
      </c>
      <c r="N45">
        <v>4.6739090426384307</v>
      </c>
      <c r="O45" t="s">
        <v>136</v>
      </c>
    </row>
    <row r="46" spans="1:15" x14ac:dyDescent="0.3">
      <c r="A46">
        <v>251</v>
      </c>
      <c r="B46">
        <v>5</v>
      </c>
      <c r="C46">
        <v>54</v>
      </c>
      <c r="D46">
        <v>2</v>
      </c>
      <c r="E46">
        <v>1</v>
      </c>
      <c r="F46">
        <v>2025</v>
      </c>
      <c r="G46">
        <v>1</v>
      </c>
      <c r="H46" t="s">
        <v>31</v>
      </c>
      <c r="I46" t="s">
        <v>34</v>
      </c>
      <c r="J46">
        <v>352</v>
      </c>
      <c r="K46">
        <v>0</v>
      </c>
      <c r="L46">
        <v>0</v>
      </c>
      <c r="M46">
        <v>0.19606830687614801</v>
      </c>
      <c r="N46">
        <v>5.5875228065601137</v>
      </c>
      <c r="O46" t="s">
        <v>135</v>
      </c>
    </row>
    <row r="47" spans="1:15" x14ac:dyDescent="0.3">
      <c r="A47">
        <v>252</v>
      </c>
      <c r="B47">
        <v>5</v>
      </c>
      <c r="C47">
        <v>54</v>
      </c>
      <c r="D47">
        <v>2</v>
      </c>
      <c r="E47">
        <v>1</v>
      </c>
      <c r="F47">
        <v>2025</v>
      </c>
      <c r="G47">
        <v>2</v>
      </c>
      <c r="H47" t="s">
        <v>31</v>
      </c>
      <c r="I47" t="s">
        <v>34</v>
      </c>
      <c r="J47">
        <v>350</v>
      </c>
      <c r="K47">
        <v>0</v>
      </c>
      <c r="L47">
        <v>0</v>
      </c>
      <c r="M47">
        <v>0</v>
      </c>
      <c r="N47">
        <v>4.1408455878288395</v>
      </c>
      <c r="O47" t="s">
        <v>135</v>
      </c>
    </row>
    <row r="48" spans="1:15" x14ac:dyDescent="0.3">
      <c r="A48">
        <v>251</v>
      </c>
      <c r="B48">
        <v>5</v>
      </c>
      <c r="C48">
        <v>54</v>
      </c>
      <c r="D48">
        <v>2</v>
      </c>
      <c r="E48">
        <v>2</v>
      </c>
      <c r="F48">
        <v>2025</v>
      </c>
      <c r="G48">
        <v>1</v>
      </c>
      <c r="H48" t="s">
        <v>31</v>
      </c>
      <c r="I48" t="s">
        <v>34</v>
      </c>
      <c r="J48">
        <v>352</v>
      </c>
      <c r="K48">
        <v>0</v>
      </c>
      <c r="L48">
        <v>0</v>
      </c>
      <c r="M48">
        <v>0.19606830687614801</v>
      </c>
      <c r="N48">
        <v>7.7360780761198038</v>
      </c>
      <c r="O48" t="s">
        <v>126</v>
      </c>
    </row>
    <row r="49" spans="1:15" x14ac:dyDescent="0.3">
      <c r="A49">
        <v>252</v>
      </c>
      <c r="B49">
        <v>5</v>
      </c>
      <c r="C49">
        <v>54</v>
      </c>
      <c r="D49">
        <v>2</v>
      </c>
      <c r="E49">
        <v>2</v>
      </c>
      <c r="F49">
        <v>2025</v>
      </c>
      <c r="G49">
        <v>2</v>
      </c>
      <c r="H49" t="s">
        <v>31</v>
      </c>
      <c r="I49" t="s">
        <v>34</v>
      </c>
      <c r="J49">
        <v>350</v>
      </c>
      <c r="K49">
        <v>0</v>
      </c>
      <c r="L49">
        <v>0</v>
      </c>
      <c r="M49">
        <v>0</v>
      </c>
      <c r="N49">
        <v>4.6739090426384307</v>
      </c>
      <c r="O49" t="s">
        <v>126</v>
      </c>
    </row>
    <row r="50" spans="1:15" x14ac:dyDescent="0.3">
      <c r="A50">
        <v>251</v>
      </c>
      <c r="B50">
        <v>5</v>
      </c>
      <c r="C50">
        <v>53</v>
      </c>
      <c r="D50">
        <v>3</v>
      </c>
      <c r="E50">
        <v>0</v>
      </c>
      <c r="F50">
        <v>2025</v>
      </c>
      <c r="G50">
        <v>1</v>
      </c>
      <c r="H50" t="s">
        <v>31</v>
      </c>
      <c r="I50" t="s">
        <v>33</v>
      </c>
      <c r="J50">
        <v>1842</v>
      </c>
      <c r="K50">
        <v>0</v>
      </c>
      <c r="L50">
        <v>0</v>
      </c>
      <c r="M50">
        <v>0</v>
      </c>
      <c r="N50">
        <v>0</v>
      </c>
      <c r="O50" t="s">
        <v>136</v>
      </c>
    </row>
    <row r="51" spans="1:15" x14ac:dyDescent="0.3">
      <c r="A51">
        <v>252</v>
      </c>
      <c r="B51">
        <v>5</v>
      </c>
      <c r="C51">
        <v>53</v>
      </c>
      <c r="D51">
        <v>3</v>
      </c>
      <c r="E51">
        <v>0</v>
      </c>
      <c r="F51">
        <v>2025</v>
      </c>
      <c r="G51">
        <v>2</v>
      </c>
      <c r="H51" t="s">
        <v>31</v>
      </c>
      <c r="I51" t="s">
        <v>33</v>
      </c>
      <c r="J51">
        <v>1846</v>
      </c>
      <c r="K51">
        <v>0</v>
      </c>
      <c r="L51">
        <v>0</v>
      </c>
      <c r="M51">
        <v>0</v>
      </c>
      <c r="N51">
        <v>0</v>
      </c>
      <c r="O51" t="s">
        <v>136</v>
      </c>
    </row>
    <row r="52" spans="1:15" x14ac:dyDescent="0.3">
      <c r="A52">
        <v>251</v>
      </c>
      <c r="B52">
        <v>5</v>
      </c>
      <c r="C52">
        <v>53</v>
      </c>
      <c r="D52">
        <v>3</v>
      </c>
      <c r="E52">
        <v>1</v>
      </c>
      <c r="F52">
        <v>2025</v>
      </c>
      <c r="G52">
        <v>1</v>
      </c>
      <c r="H52" t="s">
        <v>31</v>
      </c>
      <c r="I52" t="s">
        <v>33</v>
      </c>
      <c r="J52">
        <v>1842</v>
      </c>
      <c r="K52">
        <v>0</v>
      </c>
      <c r="L52">
        <v>0</v>
      </c>
      <c r="M52">
        <v>0</v>
      </c>
      <c r="N52">
        <v>0</v>
      </c>
      <c r="O52" t="s">
        <v>135</v>
      </c>
    </row>
    <row r="53" spans="1:15" x14ac:dyDescent="0.3">
      <c r="A53">
        <v>252</v>
      </c>
      <c r="B53">
        <v>5</v>
      </c>
      <c r="C53">
        <v>53</v>
      </c>
      <c r="D53">
        <v>3</v>
      </c>
      <c r="E53">
        <v>1</v>
      </c>
      <c r="F53">
        <v>2025</v>
      </c>
      <c r="G53">
        <v>2</v>
      </c>
      <c r="H53" t="s">
        <v>31</v>
      </c>
      <c r="I53" t="s">
        <v>33</v>
      </c>
      <c r="J53">
        <v>1846</v>
      </c>
      <c r="K53">
        <v>0</v>
      </c>
      <c r="L53">
        <v>0</v>
      </c>
      <c r="M53">
        <v>0</v>
      </c>
      <c r="N53">
        <v>0</v>
      </c>
      <c r="O53" t="s">
        <v>135</v>
      </c>
    </row>
    <row r="54" spans="1:15" x14ac:dyDescent="0.3">
      <c r="A54">
        <v>251</v>
      </c>
      <c r="B54">
        <v>5</v>
      </c>
      <c r="C54">
        <v>53</v>
      </c>
      <c r="D54">
        <v>3</v>
      </c>
      <c r="E54">
        <v>2</v>
      </c>
      <c r="F54">
        <v>2025</v>
      </c>
      <c r="G54">
        <v>1</v>
      </c>
      <c r="H54" t="s">
        <v>31</v>
      </c>
      <c r="I54" t="s">
        <v>33</v>
      </c>
      <c r="J54">
        <v>1842</v>
      </c>
      <c r="K54">
        <v>0</v>
      </c>
      <c r="L54">
        <v>0</v>
      </c>
      <c r="M54">
        <v>0</v>
      </c>
      <c r="N54">
        <v>0</v>
      </c>
      <c r="O54" t="s">
        <v>126</v>
      </c>
    </row>
    <row r="55" spans="1:15" x14ac:dyDescent="0.3">
      <c r="A55">
        <v>252</v>
      </c>
      <c r="B55">
        <v>5</v>
      </c>
      <c r="C55">
        <v>53</v>
      </c>
      <c r="D55">
        <v>3</v>
      </c>
      <c r="E55">
        <v>2</v>
      </c>
      <c r="F55">
        <v>2025</v>
      </c>
      <c r="G55">
        <v>2</v>
      </c>
      <c r="H55" t="s">
        <v>31</v>
      </c>
      <c r="I55" t="s">
        <v>33</v>
      </c>
      <c r="J55">
        <v>1846</v>
      </c>
      <c r="K55">
        <v>0</v>
      </c>
      <c r="L55">
        <v>0</v>
      </c>
      <c r="M55">
        <v>0</v>
      </c>
      <c r="N55">
        <v>0</v>
      </c>
      <c r="O55" t="s">
        <v>126</v>
      </c>
    </row>
    <row r="56" spans="1:15" x14ac:dyDescent="0.3">
      <c r="A56">
        <v>251</v>
      </c>
      <c r="B56">
        <v>7</v>
      </c>
      <c r="C56">
        <v>71</v>
      </c>
      <c r="D56">
        <v>1</v>
      </c>
      <c r="E56">
        <v>0</v>
      </c>
      <c r="F56">
        <v>2025</v>
      </c>
      <c r="G56">
        <v>1</v>
      </c>
      <c r="H56" t="s">
        <v>36</v>
      </c>
      <c r="I56" t="s">
        <v>37</v>
      </c>
      <c r="J56">
        <v>1053</v>
      </c>
      <c r="K56">
        <v>5.6889159641328524</v>
      </c>
      <c r="L56">
        <v>15.332810944746818</v>
      </c>
      <c r="M56">
        <v>28.394326485950931</v>
      </c>
      <c r="N56">
        <v>46.643404416129222</v>
      </c>
      <c r="O56" t="s">
        <v>136</v>
      </c>
    </row>
    <row r="57" spans="1:15" x14ac:dyDescent="0.3">
      <c r="A57">
        <v>252</v>
      </c>
      <c r="B57">
        <v>7</v>
      </c>
      <c r="C57">
        <v>71</v>
      </c>
      <c r="D57">
        <v>1</v>
      </c>
      <c r="E57">
        <v>0</v>
      </c>
      <c r="F57">
        <v>2025</v>
      </c>
      <c r="G57">
        <v>2</v>
      </c>
      <c r="H57" t="s">
        <v>36</v>
      </c>
      <c r="I57" t="s">
        <v>37</v>
      </c>
      <c r="J57">
        <v>1028</v>
      </c>
      <c r="K57">
        <v>4.5277734136212295</v>
      </c>
      <c r="L57">
        <v>16.194745338306085</v>
      </c>
      <c r="M57">
        <v>32.825039528283348</v>
      </c>
      <c r="N57">
        <v>52.078053984468241</v>
      </c>
      <c r="O57" t="s">
        <v>136</v>
      </c>
    </row>
    <row r="58" spans="1:15" x14ac:dyDescent="0.3">
      <c r="A58">
        <v>251</v>
      </c>
      <c r="B58">
        <v>7</v>
      </c>
      <c r="C58">
        <v>71</v>
      </c>
      <c r="D58">
        <v>1</v>
      </c>
      <c r="E58">
        <v>1</v>
      </c>
      <c r="F58">
        <v>2025</v>
      </c>
      <c r="G58">
        <v>1</v>
      </c>
      <c r="H58" t="s">
        <v>36</v>
      </c>
      <c r="I58" t="s">
        <v>37</v>
      </c>
      <c r="J58">
        <v>1053</v>
      </c>
      <c r="K58">
        <v>5.6889159641328524</v>
      </c>
      <c r="L58">
        <v>15.021559447951908</v>
      </c>
      <c r="M58">
        <v>28.153200886273869</v>
      </c>
      <c r="N58">
        <v>45.179433038457013</v>
      </c>
      <c r="O58" t="s">
        <v>135</v>
      </c>
    </row>
    <row r="59" spans="1:15" x14ac:dyDescent="0.3">
      <c r="A59">
        <v>252</v>
      </c>
      <c r="B59">
        <v>7</v>
      </c>
      <c r="C59">
        <v>71</v>
      </c>
      <c r="D59">
        <v>1</v>
      </c>
      <c r="E59">
        <v>1</v>
      </c>
      <c r="F59">
        <v>2025</v>
      </c>
      <c r="G59">
        <v>2</v>
      </c>
      <c r="H59" t="s">
        <v>36</v>
      </c>
      <c r="I59" t="s">
        <v>37</v>
      </c>
      <c r="J59">
        <v>1028</v>
      </c>
      <c r="K59">
        <v>4.4676508171845386</v>
      </c>
      <c r="L59">
        <v>16.087296188898613</v>
      </c>
      <c r="M59">
        <v>32.64908443403138</v>
      </c>
      <c r="N59">
        <v>51.845953281082387</v>
      </c>
      <c r="O59" t="s">
        <v>135</v>
      </c>
    </row>
    <row r="60" spans="1:15" x14ac:dyDescent="0.3">
      <c r="A60">
        <v>251</v>
      </c>
      <c r="B60">
        <v>7</v>
      </c>
      <c r="C60">
        <v>71</v>
      </c>
      <c r="D60">
        <v>1</v>
      </c>
      <c r="E60">
        <v>2</v>
      </c>
      <c r="F60">
        <v>2025</v>
      </c>
      <c r="G60">
        <v>1</v>
      </c>
      <c r="H60" t="s">
        <v>36</v>
      </c>
      <c r="I60" t="s">
        <v>37</v>
      </c>
      <c r="J60">
        <v>1053</v>
      </c>
      <c r="K60">
        <v>6.1859257599707922</v>
      </c>
      <c r="L60">
        <v>18.029847502445033</v>
      </c>
      <c r="M60">
        <v>35.606557377049178</v>
      </c>
      <c r="N60">
        <v>60.624936607042457</v>
      </c>
      <c r="O60" t="s">
        <v>126</v>
      </c>
    </row>
    <row r="61" spans="1:15" x14ac:dyDescent="0.3">
      <c r="A61">
        <v>252</v>
      </c>
      <c r="B61">
        <v>7</v>
      </c>
      <c r="C61">
        <v>71</v>
      </c>
      <c r="D61">
        <v>1</v>
      </c>
      <c r="E61">
        <v>2</v>
      </c>
      <c r="F61">
        <v>2025</v>
      </c>
      <c r="G61">
        <v>2</v>
      </c>
      <c r="H61" t="s">
        <v>36</v>
      </c>
      <c r="I61" t="s">
        <v>37</v>
      </c>
      <c r="J61">
        <v>1028</v>
      </c>
      <c r="K61">
        <v>5.2331375970245562</v>
      </c>
      <c r="L61">
        <v>20.604772658939339</v>
      </c>
      <c r="M61">
        <v>40.784996106324868</v>
      </c>
      <c r="N61">
        <v>68.804974444360965</v>
      </c>
      <c r="O61" t="s">
        <v>126</v>
      </c>
    </row>
  </sheetData>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630A-004B-4ECD-8A3C-5171E7A9AB9B}">
  <sheetPr>
    <pageSetUpPr autoPageBreaks="0"/>
  </sheetPr>
  <dimension ref="B2:Q39"/>
  <sheetViews>
    <sheetView showGridLines="0" showRowColHeaders="0" zoomScaleNormal="100" workbookViewId="0">
      <selection activeCell="B2" sqref="B2:E8"/>
    </sheetView>
  </sheetViews>
  <sheetFormatPr baseColWidth="10" defaultColWidth="9.109375" defaultRowHeight="14.4" x14ac:dyDescent="0.3"/>
  <cols>
    <col min="1" max="1" width="2.88671875" customWidth="1"/>
    <col min="2" max="2" width="58.88671875" customWidth="1" collapsed="1"/>
    <col min="3" max="3" width="82.6640625" customWidth="1" collapsed="1"/>
    <col min="4" max="4" width="2.88671875" customWidth="1" collapsed="1"/>
    <col min="5" max="5" width="82.88671875" customWidth="1" collapsed="1"/>
    <col min="6" max="6" width="22.109375" bestFit="1" customWidth="1" collapsed="1"/>
    <col min="7" max="7" width="12" bestFit="1" customWidth="1" collapsed="1"/>
    <col min="8" max="8" width="14.5546875" bestFit="1" customWidth="1" collapsed="1"/>
    <col min="9" max="9" width="226" style="165" hidden="1" customWidth="1" collapsed="1"/>
    <col min="10" max="12" width="12" bestFit="1" customWidth="1" collapsed="1"/>
    <col min="13" max="13" width="19.33203125" customWidth="1" collapsed="1"/>
    <col min="14" max="14" width="20.5546875" bestFit="1" customWidth="1" collapsed="1"/>
    <col min="15" max="15" width="12.33203125" bestFit="1" customWidth="1" collapsed="1"/>
    <col min="16" max="17" width="12" bestFit="1" customWidth="1" collapsed="1"/>
  </cols>
  <sheetData>
    <row r="2" spans="2:14" ht="21" x14ac:dyDescent="0.3">
      <c r="B2" s="215" t="str">
        <f>"Populationsweite Therapiehäufigkeiten "&amp;Berichtsjahr&amp;" (Dashboard)"</f>
        <v>Populationsweite Therapiehäufigkeiten 2025 (Dashboard)</v>
      </c>
      <c r="C2" s="225"/>
      <c r="D2" s="225"/>
      <c r="E2" s="216"/>
      <c r="F2" s="16"/>
      <c r="G2" s="16"/>
      <c r="H2" s="16"/>
      <c r="I2" s="175"/>
      <c r="J2" s="16"/>
      <c r="K2" s="16"/>
      <c r="L2" s="16"/>
      <c r="M2" s="16"/>
    </row>
    <row r="3" spans="2:14" ht="21" x14ac:dyDescent="0.3">
      <c r="B3" s="57"/>
      <c r="C3" s="57"/>
      <c r="D3" s="16"/>
      <c r="E3" s="16"/>
      <c r="F3" s="16"/>
      <c r="G3" s="16"/>
      <c r="H3" s="16"/>
      <c r="I3" s="175"/>
      <c r="J3" s="16"/>
      <c r="K3" s="16"/>
      <c r="L3" s="16"/>
      <c r="M3" s="16"/>
    </row>
    <row r="4" spans="2:14" s="18" customFormat="1" ht="46.5" customHeight="1" x14ac:dyDescent="0.3">
      <c r="B4" s="224" t="s">
        <v>740</v>
      </c>
      <c r="C4" s="224"/>
      <c r="D4" s="224"/>
      <c r="E4" s="224"/>
      <c r="F4" s="22"/>
      <c r="G4" s="22"/>
      <c r="H4" s="22"/>
      <c r="I4" s="202" t="str">
        <f>B4</f>
        <v>Dargestellt werden für die Nutzungsarten in der Antibiotika-Minimierung in Abbildung (a) die absoluten populationsweiten Therapiehäufigkeiten in Tagen [d] je Wirkstoffklasse, die sich aus den an das BfR übermittelten und plausibilisierten Anwendungsdaten ergeben, und in Abbildung (b) die entsprechenden prozentualen Anteile an der populationsweiten Therapiehäufigkeit. Dabei kann die Darstellung mit Hilfe von Datenschnitten gefiltert werden, und zwar nach (1) Tierart, (2) Nutzungsart, (3) AMEG-Kategorie und (4) Wirkstoffklasse. Zudem kann der (5) Berechnungsmodus gewählt werden.</v>
      </c>
      <c r="J4" s="22"/>
      <c r="K4" s="22"/>
      <c r="L4" s="22"/>
      <c r="M4" s="22"/>
      <c r="N4" s="22"/>
    </row>
    <row r="5" spans="2:14" s="18" customFormat="1" x14ac:dyDescent="0.3">
      <c r="B5" s="224" t="s">
        <v>738</v>
      </c>
      <c r="C5" s="224"/>
      <c r="D5" s="224"/>
      <c r="E5" s="224"/>
      <c r="F5" s="22"/>
      <c r="G5" s="22"/>
      <c r="H5" s="22"/>
      <c r="I5" s="202" t="str">
        <f>B5</f>
        <v xml:space="preserve">Zur Auswahl mehrerer Elemente eines Datenschnittes halten Sie STRG gedrückt und wählen Sie die anzuzeigenden Elemente aus. Um die Filter eines Datenschnittes zu löschen, klicken Sie auf das Symbol rechts oben im jeweiligen Datenschnitt. </v>
      </c>
      <c r="J5" s="22"/>
      <c r="K5" s="22"/>
      <c r="L5" s="22"/>
      <c r="M5" s="22"/>
      <c r="N5" s="22"/>
    </row>
    <row r="6" spans="2:14" s="18" customFormat="1" x14ac:dyDescent="0.3">
      <c r="B6" s="224" t="s">
        <v>667</v>
      </c>
      <c r="C6" s="224"/>
      <c r="D6" s="224"/>
      <c r="E6" s="224"/>
      <c r="F6" s="201"/>
      <c r="G6" s="201"/>
      <c r="H6" s="201"/>
      <c r="I6" s="202" t="str">
        <f t="shared" ref="I6:I8" si="0">B6</f>
        <v>Achtung: Bei diesem Datenschnitt wird eine Fehlermeldung angezeigt, wenn mehrere Berechnungsmodi ausgewählt sind, da die Addition von populationsweiten Therapiehäufigkeiten mehrerer Berechnungsmodi zu unsinnigen Werten führt.</v>
      </c>
      <c r="J6" s="201"/>
      <c r="K6" s="201"/>
      <c r="L6" s="201"/>
      <c r="M6" s="201"/>
      <c r="N6" s="22"/>
    </row>
    <row r="7" spans="2:14" s="18" customFormat="1" x14ac:dyDescent="0.3">
      <c r="B7" s="224" t="s">
        <v>668</v>
      </c>
      <c r="C7" s="224"/>
      <c r="D7" s="224"/>
      <c r="E7" s="224"/>
      <c r="F7" s="201"/>
      <c r="G7" s="201"/>
      <c r="H7" s="201"/>
      <c r="I7" s="202" t="str">
        <f t="shared" si="0"/>
        <v>Hinweis: Die Skalierung der Therapiehäufigkeitsachse in Abbildung (a) passt sich dynamisch an die jeweils ausgewählten Elemente der Datenschnitte an. Die Anteilsachse in Abbildung (b) ist dagegen fixiert auf den Bereich 0 bis 100 %.</v>
      </c>
      <c r="J7" s="201"/>
      <c r="K7" s="201"/>
      <c r="L7" s="201"/>
      <c r="M7" s="201"/>
      <c r="N7" s="22"/>
    </row>
    <row r="8" spans="2:14" s="18" customFormat="1" x14ac:dyDescent="0.3">
      <c r="B8" s="224" t="s">
        <v>663</v>
      </c>
      <c r="C8" s="224"/>
      <c r="D8" s="224"/>
      <c r="E8" s="224"/>
      <c r="F8" s="201"/>
      <c r="G8" s="201"/>
      <c r="H8" s="201"/>
      <c r="I8" s="202" t="str">
        <f t="shared" si="0"/>
        <v>Abkürzungen: AB - Antibiotika; Ceph. - Cephalosporine; Folsäureantag. - Folsäureantagonisten; Gen. - Generation</v>
      </c>
      <c r="J8" s="201"/>
      <c r="K8" s="201"/>
      <c r="L8" s="201"/>
      <c r="M8" s="201"/>
      <c r="N8" s="22"/>
    </row>
    <row r="9" spans="2:14" x14ac:dyDescent="0.3">
      <c r="B9" s="32"/>
      <c r="C9" s="32"/>
      <c r="D9" s="32"/>
      <c r="E9" s="32"/>
      <c r="F9" s="32"/>
      <c r="G9" s="32"/>
      <c r="H9" s="32"/>
      <c r="J9" s="32"/>
      <c r="K9" s="32"/>
      <c r="L9" s="32"/>
      <c r="M9" s="32"/>
      <c r="N9" s="22"/>
    </row>
    <row r="10" spans="2:14" ht="15.6" x14ac:dyDescent="0.3">
      <c r="C10" s="134" t="s">
        <v>250</v>
      </c>
      <c r="E10" s="134" t="s">
        <v>252</v>
      </c>
    </row>
    <row r="11" spans="2:14" x14ac:dyDescent="0.3">
      <c r="C11" s="63" t="s">
        <v>251</v>
      </c>
      <c r="E11" s="63" t="s">
        <v>645</v>
      </c>
    </row>
    <row r="12" spans="2:14" x14ac:dyDescent="0.3">
      <c r="C12" s="59"/>
      <c r="E12" s="59"/>
    </row>
    <row r="13" spans="2:14" x14ac:dyDescent="0.3">
      <c r="C13" s="59"/>
      <c r="E13" s="59"/>
    </row>
    <row r="14" spans="2:14" x14ac:dyDescent="0.3">
      <c r="C14" s="59"/>
      <c r="E14" s="59"/>
    </row>
    <row r="15" spans="2:14" x14ac:dyDescent="0.3">
      <c r="C15" s="59"/>
      <c r="E15" s="59"/>
    </row>
    <row r="16" spans="2:14" x14ac:dyDescent="0.3">
      <c r="C16" s="59"/>
      <c r="E16" s="59"/>
    </row>
    <row r="17" spans="3:5" x14ac:dyDescent="0.3">
      <c r="C17" s="59"/>
      <c r="E17" s="59"/>
    </row>
    <row r="18" spans="3:5" x14ac:dyDescent="0.3">
      <c r="C18" s="59"/>
      <c r="E18" s="59"/>
    </row>
    <row r="19" spans="3:5" x14ac:dyDescent="0.3">
      <c r="C19" s="59"/>
      <c r="E19" s="59"/>
    </row>
    <row r="20" spans="3:5" x14ac:dyDescent="0.3">
      <c r="C20" s="59"/>
      <c r="E20" s="59"/>
    </row>
    <row r="21" spans="3:5" x14ac:dyDescent="0.3">
      <c r="C21" s="59"/>
      <c r="E21" s="59"/>
    </row>
    <row r="22" spans="3:5" x14ac:dyDescent="0.3">
      <c r="C22" s="59"/>
      <c r="E22" s="59"/>
    </row>
    <row r="23" spans="3:5" x14ac:dyDescent="0.3">
      <c r="C23" s="59"/>
      <c r="E23" s="59"/>
    </row>
    <row r="24" spans="3:5" x14ac:dyDescent="0.3">
      <c r="C24" s="59"/>
      <c r="E24" s="59"/>
    </row>
    <row r="25" spans="3:5" x14ac:dyDescent="0.3">
      <c r="C25" s="59"/>
      <c r="E25" s="59"/>
    </row>
    <row r="26" spans="3:5" x14ac:dyDescent="0.3">
      <c r="C26" s="59"/>
      <c r="E26" s="59"/>
    </row>
    <row r="27" spans="3:5" x14ac:dyDescent="0.3">
      <c r="C27" s="59"/>
      <c r="E27" s="59"/>
    </row>
    <row r="28" spans="3:5" x14ac:dyDescent="0.3">
      <c r="C28" s="59"/>
      <c r="E28" s="59"/>
    </row>
    <row r="29" spans="3:5" x14ac:dyDescent="0.3">
      <c r="C29" s="59"/>
      <c r="E29" s="59"/>
    </row>
    <row r="30" spans="3:5" x14ac:dyDescent="0.3">
      <c r="C30" s="59"/>
      <c r="E30" s="59"/>
    </row>
    <row r="31" spans="3:5" x14ac:dyDescent="0.3">
      <c r="C31" s="59"/>
      <c r="E31" s="59"/>
    </row>
    <row r="32" spans="3:5" x14ac:dyDescent="0.3">
      <c r="C32" s="60"/>
      <c r="D32" s="59"/>
      <c r="E32" s="60"/>
    </row>
    <row r="33" spans="3:5" x14ac:dyDescent="0.3">
      <c r="C33" s="11"/>
      <c r="D33" s="11"/>
      <c r="E33" s="11"/>
    </row>
    <row r="34" spans="3:5" x14ac:dyDescent="0.3">
      <c r="C34" s="11"/>
      <c r="D34" s="11"/>
      <c r="E34" s="11"/>
    </row>
    <row r="35" spans="3:5" x14ac:dyDescent="0.3">
      <c r="C35" s="11"/>
      <c r="D35" s="11"/>
      <c r="E35" s="11"/>
    </row>
    <row r="36" spans="3:5" x14ac:dyDescent="0.3">
      <c r="C36" s="11"/>
      <c r="D36" s="11"/>
      <c r="E36" s="11"/>
    </row>
    <row r="37" spans="3:5" x14ac:dyDescent="0.3">
      <c r="C37" s="11"/>
      <c r="D37" s="11"/>
      <c r="E37" s="11"/>
    </row>
    <row r="38" spans="3:5" x14ac:dyDescent="0.3">
      <c r="C38" s="11"/>
      <c r="D38" s="11"/>
      <c r="E38" s="11"/>
    </row>
    <row r="39" spans="3:5" x14ac:dyDescent="0.3">
      <c r="C39" s="11"/>
      <c r="D39" s="11"/>
      <c r="E39" s="11"/>
    </row>
  </sheetData>
  <sheetProtection pivotTables="0"/>
  <mergeCells count="6">
    <mergeCell ref="B2:E2"/>
    <mergeCell ref="B4:E4"/>
    <mergeCell ref="B7:E7"/>
    <mergeCell ref="B6:E6"/>
    <mergeCell ref="B8:E8"/>
    <mergeCell ref="B5:E5"/>
  </mergeCells>
  <pageMargins left="0.7" right="0.7" top="0.75" bottom="0.75" header="0.3" footer="0.3"/>
  <pageSetup paperSize="9" orientation="portrait" r:id="rId1"/>
  <drawing r:id="rId2"/>
  <legacyDrawing r:id="rId3"/>
  <extLst>
    <ext xmlns:x14="http://schemas.microsoft.com/office/spreadsheetml/2009/9/main" uri="{A8765BA9-456A-4dab-B4F3-ACF838C121DE}">
      <x14:slicerList>
        <x14:slicer r:id="rId4"/>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878E5-D8BA-4F18-B692-D02529174DA8}">
  <dimension ref="A1:AJ38"/>
  <sheetViews>
    <sheetView showGridLines="0" workbookViewId="0">
      <pane xSplit="1" ySplit="6" topLeftCell="B7" activePane="bottomRight" state="frozen"/>
      <selection pane="topRight" activeCell="B1" sqref="B1"/>
      <selection pane="bottomLeft" activeCell="A7" sqref="A7"/>
      <selection pane="bottomRight" activeCell="A44" sqref="A44"/>
    </sheetView>
  </sheetViews>
  <sheetFormatPr baseColWidth="10" defaultColWidth="9.109375" defaultRowHeight="14.4" x14ac:dyDescent="0.3"/>
  <cols>
    <col min="1" max="1" width="84.6640625" customWidth="1"/>
    <col min="2" max="2" width="23.88671875" customWidth="1"/>
    <col min="3" max="5" width="12.88671875" bestFit="1" customWidth="1"/>
    <col min="6" max="6" width="12" bestFit="1" customWidth="1"/>
    <col min="7" max="7" width="14.44140625" bestFit="1" customWidth="1"/>
    <col min="8" max="8" width="14" bestFit="1" customWidth="1"/>
    <col min="9" max="11" width="12" bestFit="1" customWidth="1"/>
    <col min="12" max="12" width="14.44140625" bestFit="1" customWidth="1"/>
    <col min="13" max="13" width="13.88671875" bestFit="1" customWidth="1"/>
    <col min="14" max="14" width="12.33203125" bestFit="1" customWidth="1"/>
    <col min="15" max="15" width="12" bestFit="1" customWidth="1"/>
    <col min="16" max="16" width="15.5546875" bestFit="1" customWidth="1"/>
    <col min="21" max="21" width="41.33203125" bestFit="1" customWidth="1"/>
    <col min="22" max="22" width="23.6640625" bestFit="1" customWidth="1"/>
  </cols>
  <sheetData>
    <row r="1" spans="1:36" x14ac:dyDescent="0.3">
      <c r="A1" s="1" t="s">
        <v>1</v>
      </c>
      <c r="B1" t="s">
        <v>636</v>
      </c>
      <c r="U1" s="1" t="s">
        <v>1</v>
      </c>
      <c r="V1" t="s">
        <v>636</v>
      </c>
    </row>
    <row r="2" spans="1:36" x14ac:dyDescent="0.3">
      <c r="A2" s="1" t="s">
        <v>43</v>
      </c>
      <c r="B2" t="s">
        <v>636</v>
      </c>
      <c r="U2" s="1" t="s">
        <v>43</v>
      </c>
      <c r="V2" t="s">
        <v>636</v>
      </c>
    </row>
    <row r="3" spans="1:36" x14ac:dyDescent="0.3">
      <c r="A3" s="1" t="s">
        <v>56</v>
      </c>
      <c r="B3" t="s">
        <v>126</v>
      </c>
      <c r="U3" s="1" t="s">
        <v>56</v>
      </c>
      <c r="V3" t="s">
        <v>126</v>
      </c>
    </row>
    <row r="5" spans="1:36" x14ac:dyDescent="0.3">
      <c r="A5" s="1" t="s">
        <v>653</v>
      </c>
      <c r="B5" s="1" t="s">
        <v>47</v>
      </c>
      <c r="U5" s="1" t="s">
        <v>652</v>
      </c>
      <c r="V5" s="1" t="s">
        <v>47</v>
      </c>
    </row>
    <row r="6" spans="1:36" x14ac:dyDescent="0.3">
      <c r="A6" s="1" t="s">
        <v>648</v>
      </c>
      <c r="B6" t="s">
        <v>11</v>
      </c>
      <c r="C6" t="s">
        <v>220</v>
      </c>
      <c r="D6" t="s">
        <v>217</v>
      </c>
      <c r="E6" t="s">
        <v>218</v>
      </c>
      <c r="F6" t="s">
        <v>13</v>
      </c>
      <c r="G6" t="s">
        <v>14</v>
      </c>
      <c r="H6" t="s">
        <v>221</v>
      </c>
      <c r="I6" t="s">
        <v>15</v>
      </c>
      <c r="J6" t="s">
        <v>16</v>
      </c>
      <c r="K6" t="s">
        <v>17</v>
      </c>
      <c r="L6" t="s">
        <v>24</v>
      </c>
      <c r="M6" t="s">
        <v>219</v>
      </c>
      <c r="N6" t="s">
        <v>18</v>
      </c>
      <c r="O6" t="s">
        <v>19</v>
      </c>
      <c r="P6" t="s">
        <v>635</v>
      </c>
      <c r="U6" s="1" t="s">
        <v>648</v>
      </c>
      <c r="V6" t="s">
        <v>11</v>
      </c>
      <c r="W6" t="s">
        <v>220</v>
      </c>
      <c r="X6" t="s">
        <v>217</v>
      </c>
      <c r="Y6" t="s">
        <v>218</v>
      </c>
      <c r="Z6" t="s">
        <v>13</v>
      </c>
      <c r="AA6" t="s">
        <v>14</v>
      </c>
      <c r="AB6" t="s">
        <v>221</v>
      </c>
      <c r="AC6" t="s">
        <v>15</v>
      </c>
      <c r="AD6" t="s">
        <v>16</v>
      </c>
      <c r="AE6" t="s">
        <v>17</v>
      </c>
      <c r="AF6" t="s">
        <v>24</v>
      </c>
      <c r="AG6" t="s">
        <v>219</v>
      </c>
      <c r="AH6" t="s">
        <v>18</v>
      </c>
      <c r="AI6" t="s">
        <v>19</v>
      </c>
      <c r="AJ6" t="s">
        <v>635</v>
      </c>
    </row>
    <row r="7" spans="1:36" x14ac:dyDescent="0.3">
      <c r="A7" s="2" t="s">
        <v>36</v>
      </c>
      <c r="B7" s="156"/>
      <c r="C7" s="156"/>
      <c r="D7" s="156"/>
      <c r="E7" s="156"/>
      <c r="F7" s="156"/>
      <c r="G7" s="156"/>
      <c r="H7" s="156"/>
      <c r="I7" s="156"/>
      <c r="J7" s="156"/>
      <c r="K7" s="156"/>
      <c r="L7" s="156"/>
      <c r="M7" s="156"/>
      <c r="N7" s="156"/>
      <c r="O7" s="156"/>
      <c r="P7" s="156"/>
      <c r="U7" s="2" t="s">
        <v>36</v>
      </c>
      <c r="V7" s="158"/>
      <c r="W7" s="158"/>
      <c r="X7" s="158"/>
      <c r="Y7" s="158"/>
      <c r="Z7" s="158"/>
      <c r="AA7" s="158"/>
      <c r="AB7" s="158"/>
      <c r="AC7" s="158"/>
      <c r="AD7" s="158"/>
      <c r="AE7" s="158"/>
      <c r="AF7" s="158"/>
      <c r="AG7" s="158"/>
      <c r="AH7" s="158"/>
      <c r="AI7" s="158"/>
      <c r="AJ7" s="158"/>
    </row>
    <row r="8" spans="1:36" x14ac:dyDescent="0.3">
      <c r="A8" s="3" t="s">
        <v>37</v>
      </c>
      <c r="B8" s="156">
        <v>2.5435093103218458</v>
      </c>
      <c r="C8" s="156"/>
      <c r="D8" s="156"/>
      <c r="E8" s="156"/>
      <c r="F8" s="156">
        <v>0.28505333422381313</v>
      </c>
      <c r="G8" s="156">
        <v>16.580511760268191</v>
      </c>
      <c r="H8" s="156">
        <v>0.23605702905208706</v>
      </c>
      <c r="I8" s="156">
        <v>1.4260654971917266</v>
      </c>
      <c r="J8" s="156">
        <v>4.4534027955076176</v>
      </c>
      <c r="K8" s="156">
        <v>24.147802970004392</v>
      </c>
      <c r="L8" s="156">
        <v>1.0540363974738109</v>
      </c>
      <c r="M8" s="156">
        <v>5.5295023915537076</v>
      </c>
      <c r="N8" s="156">
        <v>3.9163471087121855</v>
      </c>
      <c r="O8" s="156">
        <v>3.7558271327047863</v>
      </c>
      <c r="P8" s="156">
        <v>63.928115727014166</v>
      </c>
      <c r="U8" s="3" t="s">
        <v>37</v>
      </c>
      <c r="V8" s="158">
        <v>3.9787021428617411E-2</v>
      </c>
      <c r="W8" s="158"/>
      <c r="X8" s="158"/>
      <c r="Y8" s="158"/>
      <c r="Z8" s="158">
        <v>4.4589666218389397E-3</v>
      </c>
      <c r="AA8" s="158">
        <v>0.25936180930265945</v>
      </c>
      <c r="AB8" s="158">
        <v>3.6925385077842396E-3</v>
      </c>
      <c r="AC8" s="158">
        <v>2.2307328801638882E-2</v>
      </c>
      <c r="AD8" s="158">
        <v>6.9662663209479503E-2</v>
      </c>
      <c r="AE8" s="158">
        <v>0.3777336887750663</v>
      </c>
      <c r="AF8" s="158">
        <v>1.6487837714078059E-2</v>
      </c>
      <c r="AG8" s="158">
        <v>8.6495626042941545E-2</v>
      </c>
      <c r="AH8" s="158">
        <v>6.1261732246821889E-2</v>
      </c>
      <c r="AI8" s="158">
        <v>5.8750787349073748E-2</v>
      </c>
      <c r="AJ8" s="158">
        <v>1</v>
      </c>
    </row>
    <row r="9" spans="1:36" x14ac:dyDescent="0.3">
      <c r="A9" s="2" t="s">
        <v>31</v>
      </c>
      <c r="B9" s="156"/>
      <c r="C9" s="156"/>
      <c r="D9" s="156"/>
      <c r="E9" s="156"/>
      <c r="F9" s="156"/>
      <c r="G9" s="156"/>
      <c r="H9" s="156"/>
      <c r="I9" s="156"/>
      <c r="J9" s="156"/>
      <c r="K9" s="156"/>
      <c r="L9" s="156"/>
      <c r="M9" s="156"/>
      <c r="N9" s="156"/>
      <c r="O9" s="156"/>
      <c r="P9" s="156"/>
      <c r="U9" s="2" t="s">
        <v>31</v>
      </c>
      <c r="V9" s="158"/>
      <c r="W9" s="158"/>
      <c r="X9" s="158"/>
      <c r="Y9" s="158"/>
      <c r="Z9" s="158"/>
      <c r="AA9" s="158"/>
      <c r="AB9" s="158"/>
      <c r="AC9" s="158"/>
      <c r="AD9" s="158"/>
      <c r="AE9" s="158"/>
      <c r="AF9" s="158"/>
      <c r="AG9" s="158"/>
      <c r="AH9" s="158"/>
      <c r="AI9" s="158"/>
      <c r="AJ9" s="158"/>
    </row>
    <row r="10" spans="1:36" x14ac:dyDescent="0.3">
      <c r="A10" s="3" t="s">
        <v>33</v>
      </c>
      <c r="B10" s="156">
        <v>0.2305131918441097</v>
      </c>
      <c r="C10" s="156"/>
      <c r="D10" s="156"/>
      <c r="E10" s="156"/>
      <c r="F10" s="156"/>
      <c r="G10" s="156"/>
      <c r="H10" s="156"/>
      <c r="I10" s="156"/>
      <c r="J10" s="156">
        <v>0.21391052205111491</v>
      </c>
      <c r="K10" s="156">
        <v>7.5331248383085608E-2</v>
      </c>
      <c r="L10" s="156">
        <v>1.5956572421491247E-2</v>
      </c>
      <c r="M10" s="156">
        <v>0.97762232717968234</v>
      </c>
      <c r="N10" s="156"/>
      <c r="O10" s="156"/>
      <c r="P10" s="156">
        <v>1.5133338618794838</v>
      </c>
      <c r="U10" s="3" t="s">
        <v>33</v>
      </c>
      <c r="V10" s="158">
        <v>0.15232143920828153</v>
      </c>
      <c r="W10" s="158"/>
      <c r="X10" s="158"/>
      <c r="Y10" s="158"/>
      <c r="Z10" s="158"/>
      <c r="AA10" s="158"/>
      <c r="AB10" s="158"/>
      <c r="AC10" s="158"/>
      <c r="AD10" s="158">
        <v>0.14135051586399375</v>
      </c>
      <c r="AE10" s="158">
        <v>4.9778340576829505E-2</v>
      </c>
      <c r="AF10" s="158">
        <v>1.0543986904300149E-2</v>
      </c>
      <c r="AG10" s="158">
        <v>0.64600571744659507</v>
      </c>
      <c r="AH10" s="158"/>
      <c r="AI10" s="158"/>
      <c r="AJ10" s="158">
        <v>1</v>
      </c>
    </row>
    <row r="11" spans="1:36" x14ac:dyDescent="0.3">
      <c r="A11" s="3" t="s">
        <v>34</v>
      </c>
      <c r="B11" s="156">
        <v>0.16568157610389936</v>
      </c>
      <c r="C11" s="156"/>
      <c r="D11" s="156"/>
      <c r="E11" s="156"/>
      <c r="F11" s="156"/>
      <c r="G11" s="156">
        <v>2.0242599152242367</v>
      </c>
      <c r="H11" s="156">
        <v>0.26895552943644407</v>
      </c>
      <c r="I11" s="156"/>
      <c r="J11" s="156">
        <v>0.78221290717640635</v>
      </c>
      <c r="K11" s="156">
        <v>1.1359267101416204</v>
      </c>
      <c r="L11" s="156"/>
      <c r="M11" s="156"/>
      <c r="N11" s="156">
        <v>0.26895552943644407</v>
      </c>
      <c r="O11" s="156"/>
      <c r="P11" s="156">
        <v>4.6459921675190508</v>
      </c>
      <c r="U11" s="3" t="s">
        <v>34</v>
      </c>
      <c r="V11" s="158">
        <v>3.5661182828117623E-2</v>
      </c>
      <c r="W11" s="158"/>
      <c r="X11" s="158"/>
      <c r="Y11" s="158"/>
      <c r="Z11" s="158"/>
      <c r="AA11" s="158">
        <v>0.43570024275464647</v>
      </c>
      <c r="AB11" s="158">
        <v>5.7889793985611844E-2</v>
      </c>
      <c r="AC11" s="158"/>
      <c r="AD11" s="158">
        <v>0.16836294142831201</v>
      </c>
      <c r="AE11" s="158">
        <v>0.2444960450177002</v>
      </c>
      <c r="AF11" s="158"/>
      <c r="AG11" s="158"/>
      <c r="AH11" s="158">
        <v>5.7889793985611844E-2</v>
      </c>
      <c r="AI11" s="158"/>
      <c r="AJ11" s="158">
        <v>1</v>
      </c>
    </row>
    <row r="12" spans="1:36" x14ac:dyDescent="0.3">
      <c r="A12" s="3" t="s">
        <v>32</v>
      </c>
      <c r="B12" s="156">
        <v>17.863594291876758</v>
      </c>
      <c r="C12" s="156"/>
      <c r="D12" s="156"/>
      <c r="E12" s="156"/>
      <c r="F12" s="156"/>
      <c r="G12" s="156">
        <v>3.6760609195573815</v>
      </c>
      <c r="H12" s="156">
        <v>2.3929894169385664</v>
      </c>
      <c r="I12" s="156">
        <v>18.586233000871562</v>
      </c>
      <c r="J12" s="156">
        <v>0.78574999643886423</v>
      </c>
      <c r="K12" s="156">
        <v>1.9654757853704852</v>
      </c>
      <c r="L12" s="156"/>
      <c r="M12" s="156">
        <v>6.3819612866635635</v>
      </c>
      <c r="N12" s="156">
        <v>2.3929894169385664</v>
      </c>
      <c r="O12" s="156">
        <v>0.42070953953800971</v>
      </c>
      <c r="P12" s="156">
        <v>54.465763654193765</v>
      </c>
      <c r="U12" s="3" t="s">
        <v>32</v>
      </c>
      <c r="V12" s="158">
        <v>0.3279784050269402</v>
      </c>
      <c r="W12" s="158"/>
      <c r="X12" s="158"/>
      <c r="Y12" s="158"/>
      <c r="Z12" s="158"/>
      <c r="AA12" s="158">
        <v>6.7493057526869571E-2</v>
      </c>
      <c r="AB12" s="158">
        <v>4.3935662632618035E-2</v>
      </c>
      <c r="AC12" s="158">
        <v>0.34124616555230214</v>
      </c>
      <c r="AD12" s="158">
        <v>1.4426493703964857E-2</v>
      </c>
      <c r="AE12" s="158">
        <v>3.608644501616471E-2</v>
      </c>
      <c r="AF12" s="158"/>
      <c r="AG12" s="158">
        <v>0.11717381449350459</v>
      </c>
      <c r="AH12" s="158">
        <v>4.3935662632618035E-2</v>
      </c>
      <c r="AI12" s="158">
        <v>7.7242934150178926E-3</v>
      </c>
      <c r="AJ12" s="158">
        <v>1.0000000000000002</v>
      </c>
    </row>
    <row r="13" spans="1:36" x14ac:dyDescent="0.3">
      <c r="A13" s="2" t="s">
        <v>25</v>
      </c>
      <c r="B13" s="156"/>
      <c r="C13" s="156"/>
      <c r="D13" s="156"/>
      <c r="E13" s="156"/>
      <c r="F13" s="156"/>
      <c r="G13" s="156"/>
      <c r="H13" s="156"/>
      <c r="I13" s="156"/>
      <c r="J13" s="156"/>
      <c r="K13" s="156"/>
      <c r="L13" s="156"/>
      <c r="M13" s="156"/>
      <c r="N13" s="156"/>
      <c r="O13" s="156"/>
      <c r="P13" s="156"/>
      <c r="U13" s="2" t="s">
        <v>25</v>
      </c>
      <c r="V13" s="158"/>
      <c r="W13" s="158"/>
      <c r="X13" s="158"/>
      <c r="Y13" s="158"/>
      <c r="Z13" s="158"/>
      <c r="AA13" s="158"/>
      <c r="AB13" s="158"/>
      <c r="AC13" s="158"/>
      <c r="AD13" s="158"/>
      <c r="AE13" s="158"/>
      <c r="AF13" s="158"/>
      <c r="AG13" s="158"/>
      <c r="AH13" s="158"/>
      <c r="AI13" s="158"/>
      <c r="AJ13" s="158"/>
    </row>
    <row r="14" spans="1:36" x14ac:dyDescent="0.3">
      <c r="A14" s="3" t="s">
        <v>28</v>
      </c>
      <c r="B14" s="156">
        <v>0.14443182723390718</v>
      </c>
      <c r="C14" s="156"/>
      <c r="D14" s="156">
        <v>1.9538354754213959E-3</v>
      </c>
      <c r="E14" s="156">
        <v>3.8962596935397816E-3</v>
      </c>
      <c r="F14" s="156">
        <v>0.11177394995842249</v>
      </c>
      <c r="G14" s="156">
        <v>0.24569760679227978</v>
      </c>
      <c r="H14" s="156">
        <v>3.0188138857394232E-2</v>
      </c>
      <c r="I14" s="156">
        <v>0.5844931194656322</v>
      </c>
      <c r="J14" s="156">
        <v>1.4996341899653161</v>
      </c>
      <c r="K14" s="156">
        <v>2.0594701689507988</v>
      </c>
      <c r="L14" s="156">
        <v>0.53948963113916693</v>
      </c>
      <c r="M14" s="156">
        <v>0.47144263019024629</v>
      </c>
      <c r="N14" s="156">
        <v>3.0972662796976178E-2</v>
      </c>
      <c r="O14" s="156">
        <v>2.0894056245339803</v>
      </c>
      <c r="P14" s="156">
        <v>7.8128496450530811</v>
      </c>
      <c r="U14" s="3" t="s">
        <v>28</v>
      </c>
      <c r="V14" s="158">
        <v>1.8486446533033964E-2</v>
      </c>
      <c r="W14" s="158"/>
      <c r="X14" s="158">
        <v>2.5007974864312406E-4</v>
      </c>
      <c r="Y14" s="158">
        <v>4.9869892171888958E-4</v>
      </c>
      <c r="Z14" s="158">
        <v>1.4306425316810647E-2</v>
      </c>
      <c r="AA14" s="158">
        <v>3.1447886232886857E-2</v>
      </c>
      <c r="AB14" s="158">
        <v>3.8639088461799175E-3</v>
      </c>
      <c r="AC14" s="158">
        <v>7.4811771123193177E-2</v>
      </c>
      <c r="AD14" s="158">
        <v>0.19194458591876914</v>
      </c>
      <c r="AE14" s="158">
        <v>0.26360038430469585</v>
      </c>
      <c r="AF14" s="158">
        <v>6.9051582412156032E-2</v>
      </c>
      <c r="AG14" s="158">
        <v>6.0341956086247352E-2</v>
      </c>
      <c r="AH14" s="158">
        <v>3.9643234164358152E-3</v>
      </c>
      <c r="AI14" s="158">
        <v>0.26743195113922924</v>
      </c>
      <c r="AJ14" s="158">
        <v>1</v>
      </c>
    </row>
    <row r="15" spans="1:36" x14ac:dyDescent="0.3">
      <c r="A15" s="3" t="s">
        <v>27</v>
      </c>
      <c r="B15" s="156">
        <v>3.156086187180144</v>
      </c>
      <c r="C15" s="156"/>
      <c r="D15" s="156">
        <v>6.1586841257511765E-2</v>
      </c>
      <c r="E15" s="156">
        <v>2.7655513166802478E-2</v>
      </c>
      <c r="F15" s="156">
        <v>0.29018410499075742</v>
      </c>
      <c r="G15" s="156">
        <v>1.2910922866734023</v>
      </c>
      <c r="H15" s="156">
        <v>0.40064350240322333</v>
      </c>
      <c r="I15" s="156">
        <v>0.72690562039812812</v>
      </c>
      <c r="J15" s="156">
        <v>2.3314034463265076</v>
      </c>
      <c r="K15" s="156">
        <v>11.210602318705725</v>
      </c>
      <c r="L15" s="156">
        <v>0.461735247369018</v>
      </c>
      <c r="M15" s="156">
        <v>11.196927551550921</v>
      </c>
      <c r="N15" s="156">
        <v>0.40064350240322333</v>
      </c>
      <c r="O15" s="156">
        <v>4.5981463186809162</v>
      </c>
      <c r="P15" s="156">
        <v>36.153612441106283</v>
      </c>
      <c r="U15" s="3" t="s">
        <v>27</v>
      </c>
      <c r="V15" s="158">
        <v>8.7296565241477941E-2</v>
      </c>
      <c r="W15" s="158"/>
      <c r="X15" s="158">
        <v>1.7034768339632958E-3</v>
      </c>
      <c r="Y15" s="158">
        <v>7.6494467079473479E-4</v>
      </c>
      <c r="Z15" s="158">
        <v>8.0264207474000874E-3</v>
      </c>
      <c r="AA15" s="158">
        <v>3.5711294100321866E-2</v>
      </c>
      <c r="AB15" s="158">
        <v>1.1081700426364468E-2</v>
      </c>
      <c r="AC15" s="158">
        <v>2.0106030111990796E-2</v>
      </c>
      <c r="AD15" s="158">
        <v>6.4486044102074994E-2</v>
      </c>
      <c r="AE15" s="158">
        <v>0.31008249416203243</v>
      </c>
      <c r="AF15" s="158">
        <v>1.2771483019053158E-2</v>
      </c>
      <c r="AG15" s="158">
        <v>0.30970425347648328</v>
      </c>
      <c r="AH15" s="158">
        <v>1.1081700426364468E-2</v>
      </c>
      <c r="AI15" s="158">
        <v>0.1271835926816782</v>
      </c>
      <c r="AJ15" s="158">
        <v>0.99999999999999967</v>
      </c>
    </row>
    <row r="16" spans="1:36" x14ac:dyDescent="0.3">
      <c r="A16" s="3" t="s">
        <v>26</v>
      </c>
      <c r="B16" s="156">
        <v>3.3520192255132057</v>
      </c>
      <c r="C16" s="156"/>
      <c r="D16" s="156">
        <v>7.557314476645244</v>
      </c>
      <c r="E16" s="156">
        <v>0.42118824528982102</v>
      </c>
      <c r="F16" s="156">
        <v>0.28498329068434292</v>
      </c>
      <c r="G16" s="156">
        <v>7.2172942604176065</v>
      </c>
      <c r="H16" s="156">
        <v>0.19260319511231155</v>
      </c>
      <c r="I16" s="156">
        <v>0.22394549378350301</v>
      </c>
      <c r="J16" s="156">
        <v>20.575155769444549</v>
      </c>
      <c r="K16" s="156">
        <v>22.139261919796752</v>
      </c>
      <c r="L16" s="156">
        <v>1.2195405378531289E-2</v>
      </c>
      <c r="M16" s="156">
        <v>1.8136061003791391</v>
      </c>
      <c r="N16" s="156">
        <v>0.19260202645830804</v>
      </c>
      <c r="O16" s="156">
        <v>0.71009420661229194</v>
      </c>
      <c r="P16" s="156">
        <v>64.692263615515614</v>
      </c>
      <c r="U16" s="3" t="s">
        <v>26</v>
      </c>
      <c r="V16" s="158">
        <v>5.1814839026737447E-2</v>
      </c>
      <c r="W16" s="158"/>
      <c r="X16" s="158">
        <v>0.11681944724581748</v>
      </c>
      <c r="Y16" s="158">
        <v>6.5106431859157324E-3</v>
      </c>
      <c r="Z16" s="158">
        <v>4.4052143912922739E-3</v>
      </c>
      <c r="AA16" s="158">
        <v>0.11156348312855496</v>
      </c>
      <c r="AB16" s="158">
        <v>2.9772214535111448E-3</v>
      </c>
      <c r="AC16" s="158">
        <v>3.4617044027779628E-3</v>
      </c>
      <c r="AD16" s="158">
        <v>0.31804661978947757</v>
      </c>
      <c r="AE16" s="158">
        <v>0.3422242580871282</v>
      </c>
      <c r="AF16" s="158">
        <v>1.8851412358998637E-4</v>
      </c>
      <c r="AG16" s="158">
        <v>2.8034358345503444E-2</v>
      </c>
      <c r="AH16" s="158">
        <v>2.9772033886925993E-3</v>
      </c>
      <c r="AI16" s="158">
        <v>1.0976493431000996E-2</v>
      </c>
      <c r="AJ16" s="158">
        <v>0.99999999999999989</v>
      </c>
    </row>
    <row r="17" spans="1:36" x14ac:dyDescent="0.3">
      <c r="A17" s="3" t="s">
        <v>29</v>
      </c>
      <c r="B17" s="156">
        <v>7.1222807580253913E-2</v>
      </c>
      <c r="C17" s="156">
        <v>1.3208738956635041E-3</v>
      </c>
      <c r="D17" s="156">
        <v>3.4031927429447932E-2</v>
      </c>
      <c r="E17" s="156">
        <v>5.8127869404885187E-2</v>
      </c>
      <c r="F17" s="156">
        <v>0.13920896397469898</v>
      </c>
      <c r="G17" s="156">
        <v>0.88510323504068533</v>
      </c>
      <c r="H17" s="156">
        <v>0.32481725338708445</v>
      </c>
      <c r="I17" s="156">
        <v>0.22897737473649099</v>
      </c>
      <c r="J17" s="156">
        <v>0.94545139692972491</v>
      </c>
      <c r="K17" s="156">
        <v>1.7151928179183111</v>
      </c>
      <c r="L17" s="156">
        <v>5.1943385567791656E-2</v>
      </c>
      <c r="M17" s="156">
        <v>0.19116176753818165</v>
      </c>
      <c r="N17" s="156">
        <v>0.32481725338708445</v>
      </c>
      <c r="O17" s="156">
        <v>2.9730783735673976</v>
      </c>
      <c r="P17" s="156">
        <v>7.944455300357701</v>
      </c>
      <c r="U17" s="3" t="s">
        <v>29</v>
      </c>
      <c r="V17" s="158">
        <v>8.9650963958532309E-3</v>
      </c>
      <c r="W17" s="158">
        <v>1.6626361981091789E-4</v>
      </c>
      <c r="X17" s="158">
        <v>4.28373326336365E-3</v>
      </c>
      <c r="Y17" s="158">
        <v>7.3167847520355456E-3</v>
      </c>
      <c r="Z17" s="158">
        <v>1.7522782709650478E-2</v>
      </c>
      <c r="AA17" s="158">
        <v>0.11141144377775447</v>
      </c>
      <c r="AB17" s="158">
        <v>4.0886031969046333E-2</v>
      </c>
      <c r="AC17" s="158">
        <v>2.8822287504869124E-2</v>
      </c>
      <c r="AD17" s="158">
        <v>0.11900770552351854</v>
      </c>
      <c r="AE17" s="158">
        <v>0.2158981016409123</v>
      </c>
      <c r="AF17" s="158">
        <v>6.5383193188150862E-3</v>
      </c>
      <c r="AG17" s="158">
        <v>2.4062287508820723E-2</v>
      </c>
      <c r="AH17" s="158">
        <v>4.0886031969046333E-2</v>
      </c>
      <c r="AI17" s="158">
        <v>0.37423313004650355</v>
      </c>
      <c r="AJ17" s="158">
        <v>1.0000000000000002</v>
      </c>
    </row>
    <row r="18" spans="1:36" x14ac:dyDescent="0.3">
      <c r="A18" s="2" t="s">
        <v>8</v>
      </c>
      <c r="B18" s="156"/>
      <c r="C18" s="156"/>
      <c r="D18" s="156"/>
      <c r="E18" s="156"/>
      <c r="F18" s="156"/>
      <c r="G18" s="156"/>
      <c r="H18" s="156"/>
      <c r="I18" s="156"/>
      <c r="J18" s="156"/>
      <c r="K18" s="156"/>
      <c r="L18" s="156"/>
      <c r="M18" s="156"/>
      <c r="N18" s="156"/>
      <c r="O18" s="156"/>
      <c r="P18" s="156"/>
      <c r="U18" s="2" t="s">
        <v>8</v>
      </c>
      <c r="V18" s="158"/>
      <c r="W18" s="158"/>
      <c r="X18" s="158"/>
      <c r="Y18" s="158"/>
      <c r="Z18" s="158"/>
      <c r="AA18" s="158"/>
      <c r="AB18" s="158"/>
      <c r="AC18" s="158"/>
      <c r="AD18" s="158"/>
      <c r="AE18" s="158"/>
      <c r="AF18" s="158"/>
      <c r="AG18" s="158"/>
      <c r="AH18" s="158"/>
      <c r="AI18" s="158"/>
      <c r="AJ18" s="158"/>
    </row>
    <row r="19" spans="1:36" x14ac:dyDescent="0.3">
      <c r="A19" s="3" t="s">
        <v>9</v>
      </c>
      <c r="B19" s="156">
        <v>1.0666631342155486</v>
      </c>
      <c r="C19" s="156">
        <v>0.84538300189943016</v>
      </c>
      <c r="D19" s="156">
        <v>0.32692653209638001</v>
      </c>
      <c r="E19" s="156">
        <v>0.23192121128570281</v>
      </c>
      <c r="F19" s="156">
        <v>6.2599045113250502E-3</v>
      </c>
      <c r="G19" s="156">
        <v>0.3718586231888289</v>
      </c>
      <c r="H19" s="156">
        <v>5.6787405655811876E-2</v>
      </c>
      <c r="I19" s="156">
        <v>2.2827376263144222E-2</v>
      </c>
      <c r="J19" s="156">
        <v>2.4119378572900078E-2</v>
      </c>
      <c r="K19" s="156">
        <v>2.547321490560388</v>
      </c>
      <c r="L19" s="156"/>
      <c r="M19" s="156">
        <v>4.0116244949356069E-4</v>
      </c>
      <c r="N19" s="156">
        <v>5.7001738312042485E-2</v>
      </c>
      <c r="O19" s="156">
        <v>0.30115255599735746</v>
      </c>
      <c r="P19" s="156">
        <v>5.858623515008353</v>
      </c>
      <c r="U19" s="3" t="s">
        <v>9</v>
      </c>
      <c r="V19" s="158">
        <v>0.18206719231625301</v>
      </c>
      <c r="W19" s="158">
        <v>0.14429720560363141</v>
      </c>
      <c r="X19" s="158">
        <v>5.5802618355467709E-2</v>
      </c>
      <c r="Y19" s="158">
        <v>3.9586297138155001E-2</v>
      </c>
      <c r="Z19" s="158">
        <v>1.0684940746386437E-3</v>
      </c>
      <c r="AA19" s="158">
        <v>6.3472012194710659E-2</v>
      </c>
      <c r="AB19" s="158">
        <v>9.6929603874248774E-3</v>
      </c>
      <c r="AC19" s="158">
        <v>3.8963719386757127E-3</v>
      </c>
      <c r="AD19" s="158">
        <v>4.1169019499396322E-3</v>
      </c>
      <c r="AE19" s="158">
        <v>0.43479863214196579</v>
      </c>
      <c r="AF19" s="158"/>
      <c r="AG19" s="158">
        <v>6.8473840052340115E-5</v>
      </c>
      <c r="AH19" s="158">
        <v>9.7295445194622958E-3</v>
      </c>
      <c r="AI19" s="158">
        <v>5.1403295539622681E-2</v>
      </c>
      <c r="AJ19" s="158">
        <v>0.99999999999999967</v>
      </c>
    </row>
    <row r="20" spans="1:36" x14ac:dyDescent="0.3">
      <c r="A20" s="3" t="s">
        <v>20</v>
      </c>
      <c r="B20" s="156">
        <v>0.58158227656201111</v>
      </c>
      <c r="C20" s="156">
        <v>1.4883478971534876E-4</v>
      </c>
      <c r="D20" s="156">
        <v>3.1404140629938591E-2</v>
      </c>
      <c r="E20" s="156">
        <v>4.6727922521048043E-2</v>
      </c>
      <c r="F20" s="156">
        <v>0.74139053129408106</v>
      </c>
      <c r="G20" s="156">
        <v>1.1007324931381477</v>
      </c>
      <c r="H20" s="156">
        <v>0.90425610066488726</v>
      </c>
      <c r="I20" s="156">
        <v>5.3568121398382608E-2</v>
      </c>
      <c r="J20" s="156">
        <v>3.5062386067899718</v>
      </c>
      <c r="K20" s="156">
        <v>3.641470516870295</v>
      </c>
      <c r="L20" s="156"/>
      <c r="M20" s="156">
        <v>0.19088371853472053</v>
      </c>
      <c r="N20" s="156">
        <v>2.2166575041514753</v>
      </c>
      <c r="O20" s="156">
        <v>7.7471381385140496</v>
      </c>
      <c r="P20" s="156">
        <v>20.762198905858725</v>
      </c>
      <c r="U20" s="3" t="s">
        <v>20</v>
      </c>
      <c r="V20" s="158">
        <v>2.8011593531063753E-2</v>
      </c>
      <c r="W20" s="158">
        <v>7.16854656822261E-6</v>
      </c>
      <c r="X20" s="158">
        <v>1.5125633258949709E-3</v>
      </c>
      <c r="Y20" s="158">
        <v>2.2506249329815571E-3</v>
      </c>
      <c r="Z20" s="158">
        <v>3.5708671063972609E-2</v>
      </c>
      <c r="AA20" s="158">
        <v>5.3016180903051685E-2</v>
      </c>
      <c r="AB20" s="158">
        <v>4.3553002490970376E-2</v>
      </c>
      <c r="AC20" s="158">
        <v>2.5800793856794544E-3</v>
      </c>
      <c r="AD20" s="158">
        <v>0.16887607245688094</v>
      </c>
      <c r="AE20" s="158">
        <v>0.17538944373771206</v>
      </c>
      <c r="AF20" s="158"/>
      <c r="AG20" s="158">
        <v>9.1938103184656689E-3</v>
      </c>
      <c r="AH20" s="158">
        <v>0.10676410115336937</v>
      </c>
      <c r="AI20" s="158">
        <v>0.37313668815338941</v>
      </c>
      <c r="AJ20" s="158">
        <v>1</v>
      </c>
    </row>
    <row r="30" spans="1:36" x14ac:dyDescent="0.3">
      <c r="A30" s="1" t="s">
        <v>56</v>
      </c>
    </row>
    <row r="31" spans="1:36" x14ac:dyDescent="0.3">
      <c r="A31" t="s">
        <v>126</v>
      </c>
    </row>
    <row r="32" spans="1:36" x14ac:dyDescent="0.3">
      <c r="A32" t="s">
        <v>265</v>
      </c>
      <c r="B32" t="s">
        <v>266</v>
      </c>
    </row>
    <row r="33" spans="1:2" x14ac:dyDescent="0.3">
      <c r="A33" t="str">
        <f>IF(ISBLANK($B$31)," a) Absolute populationsweite Therapiehäufigkeit"," Fehler: Bitte nur einen Berechnungsmodus auswählen!")</f>
        <v xml:space="preserve"> a) Absolute populationsweite Therapiehäufigkeit</v>
      </c>
      <c r="B33" t="str">
        <f>IF(ISBLANK($B$31)," b) Anteile an der populationsweiten Therapiehäufigkeit"," Fehler: Bitte nur einen Berechnungsmodus auswählen!")</f>
        <v xml:space="preserve"> b) Anteile an der populationsweiten Therapiehäufigkeit</v>
      </c>
    </row>
    <row r="34" spans="1:2" x14ac:dyDescent="0.3">
      <c r="A34" t="str">
        <f>IF(ISBLANK($B$31),"       Populationsweite Therapiehäufigkeiten der ausgewählten Wirkstoffklassen in Tagen [d]","")</f>
        <v xml:space="preserve">       Populationsweite Therapiehäufigkeiten der ausgewählten Wirkstoffklassen in Tagen [d]</v>
      </c>
      <c r="B34" t="str">
        <f>IF(ISBLANK($B$31),"       Anteile [%] der ausgewählten Wirkstoffklassen summieren immer auf 100 %","")</f>
        <v xml:space="preserve">       Anteile [%] der ausgewählten Wirkstoffklassen summieren immer auf 100 %</v>
      </c>
    </row>
    <row r="37" spans="1:2" x14ac:dyDescent="0.3">
      <c r="A37" s="141" t="s">
        <v>267</v>
      </c>
    </row>
    <row r="38" spans="1:2" ht="31.5" customHeight="1" x14ac:dyDescent="0.3">
      <c r="A38" s="143" t="str">
        <f>IF(NOT(ISBLANK($B$31)),"Fehler: Bitte nur einen Berechnungsmodus auswählen!","")</f>
        <v/>
      </c>
    </row>
  </sheetData>
  <conditionalFormatting sqref="A38">
    <cfRule type="expression" dxfId="90" priority="1">
      <formula>ISBLANK($B$31)</formula>
    </cfRule>
    <cfRule type="expression" dxfId="89" priority="2">
      <formula>NOT(ISBLANK($B$31))</formula>
    </cfRule>
  </conditionalFormatting>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501E-0DFA-476C-A70D-512A0CE3B46A}">
  <sheetPr>
    <pageSetUpPr autoPageBreaks="0"/>
  </sheetPr>
  <dimension ref="A2:O727"/>
  <sheetViews>
    <sheetView showGridLines="0" showRowColHeaders="0" zoomScaleNormal="100" workbookViewId="0">
      <pane xSplit="1" ySplit="7" topLeftCell="B8" activePane="bottomRight" state="frozen"/>
      <selection pane="topRight" activeCell="B1" sqref="B1"/>
      <selection pane="bottomLeft" activeCell="A8" sqref="A8"/>
      <selection pane="bottomRight" activeCell="B3" sqref="B3"/>
    </sheetView>
  </sheetViews>
  <sheetFormatPr baseColWidth="10" defaultColWidth="9.109375" defaultRowHeight="14.4" x14ac:dyDescent="0.3"/>
  <cols>
    <col min="1" max="1" width="2.88671875" customWidth="1"/>
    <col min="2" max="2" width="9.109375" style="19" bestFit="1" customWidth="1" collapsed="1"/>
    <col min="3" max="3" width="11.44140625" style="19" bestFit="1" customWidth="1" collapsed="1"/>
    <col min="4" max="4" width="18.5546875" style="19" bestFit="1" customWidth="1" collapsed="1"/>
    <col min="5" max="5" width="11.109375" style="19" bestFit="1" customWidth="1" collapsed="1"/>
    <col min="6" max="6" width="28" style="19" bestFit="1" customWidth="1" collapsed="1"/>
    <col min="7" max="7" width="23.6640625" style="19" bestFit="1" customWidth="1" collapsed="1"/>
    <col min="8" max="8" width="39.44140625" style="121" bestFit="1" customWidth="1" collapsed="1"/>
    <col min="9" max="9" width="23.33203125" style="20" bestFit="1" customWidth="1" collapsed="1"/>
    <col min="10" max="10" width="48.5546875" style="4" hidden="1" customWidth="1" collapsed="1"/>
    <col min="15" max="15" width="164.6640625" style="165" hidden="1" customWidth="1"/>
  </cols>
  <sheetData>
    <row r="2" spans="1:15" ht="21" x14ac:dyDescent="0.3">
      <c r="B2" s="215" t="str">
        <f>"Populationsweite Therapiehäufigkeiten "&amp;Berichtsjahr&amp;" (Tabelle)"</f>
        <v>Populationsweite Therapiehäufigkeiten 2025 (Tabelle)</v>
      </c>
      <c r="C2" s="225"/>
      <c r="D2" s="225"/>
      <c r="E2" s="225"/>
      <c r="F2" s="225"/>
      <c r="G2" s="225"/>
      <c r="H2" s="225"/>
      <c r="I2" s="216"/>
      <c r="J2" s="167"/>
      <c r="K2" s="16"/>
    </row>
    <row r="3" spans="1:15" ht="21" x14ac:dyDescent="0.3">
      <c r="B3" s="57"/>
      <c r="C3" s="57"/>
      <c r="D3" s="57"/>
      <c r="E3" s="57"/>
      <c r="F3" s="57"/>
      <c r="G3" s="57"/>
      <c r="H3" s="117"/>
      <c r="I3" s="57"/>
      <c r="J3" s="159"/>
      <c r="K3" s="16"/>
    </row>
    <row r="4" spans="1:15" ht="43.2" x14ac:dyDescent="0.3">
      <c r="B4" s="226" t="s">
        <v>743</v>
      </c>
      <c r="C4" s="226"/>
      <c r="D4" s="226"/>
      <c r="E4" s="226"/>
      <c r="F4" s="226"/>
      <c r="G4" s="226"/>
      <c r="H4" s="226"/>
      <c r="I4" s="226"/>
      <c r="J4" s="226"/>
      <c r="O4" s="165" t="str">
        <f>B4</f>
        <v>In der Tabelle enthalten sind für die Nutzungsarten in der Antibiotika-Minimierung die populationsweiten Therapiehäufigkeiten in Tagen [d] je Wirkstoff, die sich aus den für das Jahr 2025 an das BfR übermittelten Anwendungsdaten nach Plausibilisierung ergeben. Die Tabelle kann gefiltert werden nach Tierart, Nutzungsart, AMEG-Kategorie, Wirkstoffklasse und Wirkstoff sowie Berechnungsmodus.</v>
      </c>
    </row>
    <row r="5" spans="1:15" x14ac:dyDescent="0.3">
      <c r="B5" s="224" t="s">
        <v>663</v>
      </c>
      <c r="C5" s="224"/>
      <c r="D5" s="224"/>
      <c r="E5" s="224"/>
      <c r="F5" s="224"/>
      <c r="G5" s="224"/>
      <c r="H5" s="224"/>
      <c r="I5" s="224"/>
      <c r="J5" s="205"/>
    </row>
    <row r="6" spans="1:15" x14ac:dyDescent="0.3">
      <c r="A6" s="11"/>
      <c r="B6" s="102"/>
      <c r="C6" s="47"/>
      <c r="D6" s="47"/>
      <c r="E6" s="47"/>
      <c r="F6" s="47"/>
      <c r="G6" s="47"/>
      <c r="H6" s="118"/>
      <c r="I6" s="47"/>
      <c r="J6" s="160"/>
    </row>
    <row r="7" spans="1:15" s="23" customFormat="1" x14ac:dyDescent="0.3">
      <c r="A7" s="103"/>
      <c r="B7" s="100" t="s">
        <v>1</v>
      </c>
      <c r="C7" s="100" t="s">
        <v>4</v>
      </c>
      <c r="D7" s="100" t="s">
        <v>6</v>
      </c>
      <c r="E7" s="100" t="s">
        <v>43</v>
      </c>
      <c r="F7" s="100" t="s">
        <v>47</v>
      </c>
      <c r="G7" s="100" t="s">
        <v>124</v>
      </c>
      <c r="H7" s="119" t="s">
        <v>125</v>
      </c>
      <c r="I7" s="100" t="s">
        <v>56</v>
      </c>
      <c r="J7" s="161" t="s">
        <v>642</v>
      </c>
      <c r="O7" s="165"/>
    </row>
    <row r="8" spans="1:15" hidden="1" x14ac:dyDescent="0.3">
      <c r="A8" s="11"/>
      <c r="B8" s="99">
        <f>_pTH!E2</f>
        <v>2025</v>
      </c>
      <c r="C8" s="99" t="str">
        <f>_pTH!F2</f>
        <v>Rind</v>
      </c>
      <c r="D8" s="99" t="str">
        <f>_pTH!G2</f>
        <v>Kälber, zugegangen</v>
      </c>
      <c r="E8" s="99" t="str">
        <f>_pTH!H2</f>
        <v>B</v>
      </c>
      <c r="F8" s="99" t="str">
        <f>_pTH!I2</f>
        <v>Ceph. 3. Gen.</v>
      </c>
      <c r="G8" s="99" t="str">
        <f>_pTH!J2</f>
        <v>Ceftiofur</v>
      </c>
      <c r="H8" s="120">
        <f>_pTH!K2</f>
        <v>1.0468046876646197E-2</v>
      </c>
      <c r="I8" s="99" t="str">
        <f>_pTH!L2</f>
        <v>16. AMGÄndG (2013)</v>
      </c>
      <c r="J8" s="162">
        <f>_pTH!M2</f>
        <v>4.8325182673532519E-4</v>
      </c>
    </row>
    <row r="9" spans="1:15" hidden="1" x14ac:dyDescent="0.3">
      <c r="A9" s="11"/>
      <c r="B9" s="99">
        <f>_pTH!E3</f>
        <v>2025</v>
      </c>
      <c r="C9" s="99" t="str">
        <f>_pTH!F3</f>
        <v>Rind</v>
      </c>
      <c r="D9" s="99" t="str">
        <f>_pTH!G3</f>
        <v>Kälber, zugegangen</v>
      </c>
      <c r="E9" s="99" t="str">
        <f>_pTH!H3</f>
        <v>B</v>
      </c>
      <c r="F9" s="99" t="str">
        <f>_pTH!I3</f>
        <v>Ceph. 3. Gen.</v>
      </c>
      <c r="G9" s="99" t="str">
        <f>_pTH!J3</f>
        <v>Ceftiofur</v>
      </c>
      <c r="H9" s="120">
        <f>_pTH!K3</f>
        <v>1.0468046876646197E-2</v>
      </c>
      <c r="I9" s="99" t="str">
        <f>_pTH!L3</f>
        <v>17. AMGÄndG (2021)</v>
      </c>
      <c r="J9" s="162">
        <f>_pTH!M3</f>
        <v>5.273832065940397E-4</v>
      </c>
    </row>
    <row r="10" spans="1:15" x14ac:dyDescent="0.3">
      <c r="A10" s="11"/>
      <c r="B10" s="99">
        <f>_pTH!E4</f>
        <v>2025</v>
      </c>
      <c r="C10" s="99" t="str">
        <f>_pTH!F4</f>
        <v>Rind</v>
      </c>
      <c r="D10" s="99" t="str">
        <f>_pTH!G4</f>
        <v>Kälber, zugegangen</v>
      </c>
      <c r="E10" s="99" t="str">
        <f>_pTH!H4</f>
        <v>B</v>
      </c>
      <c r="F10" s="99" t="str">
        <f>_pTH!I4</f>
        <v>Ceph. 3. Gen.</v>
      </c>
      <c r="G10" s="99" t="str">
        <f>_pTH!J4</f>
        <v>Ceftiofur</v>
      </c>
      <c r="H10" s="120">
        <f>_pTH!K4</f>
        <v>3.1404140629938591E-2</v>
      </c>
      <c r="I10" s="99" t="str">
        <f>_pTH!L4</f>
        <v>TAMGÄndG (2022)</v>
      </c>
      <c r="J10" s="162">
        <f>_pTH!M4</f>
        <v>1.5125633258949709E-3</v>
      </c>
    </row>
    <row r="11" spans="1:15" hidden="1" x14ac:dyDescent="0.3">
      <c r="A11" s="11"/>
      <c r="B11" s="99">
        <f>_pTH!E5</f>
        <v>2025</v>
      </c>
      <c r="C11" s="99" t="str">
        <f>_pTH!F5</f>
        <v>Rind</v>
      </c>
      <c r="D11" s="99" t="str">
        <f>_pTH!G5</f>
        <v>Kälber, zugegangen</v>
      </c>
      <c r="E11" s="99" t="str">
        <f>_pTH!H5</f>
        <v>B</v>
      </c>
      <c r="F11" s="99" t="str">
        <f>_pTH!I5</f>
        <v>Ceph. 4. Gen.</v>
      </c>
      <c r="G11" s="99" t="str">
        <f>_pTH!J5</f>
        <v>Cefquinom</v>
      </c>
      <c r="H11" s="120">
        <f>_pTH!K5</f>
        <v>1.557597417368268E-2</v>
      </c>
      <c r="I11" s="99" t="str">
        <f>_pTH!L5</f>
        <v>16. AMGÄndG (2013)</v>
      </c>
      <c r="J11" s="162">
        <f>_pTH!M5</f>
        <v>7.1905657868299284E-4</v>
      </c>
    </row>
    <row r="12" spans="1:15" hidden="1" x14ac:dyDescent="0.3">
      <c r="A12" s="11"/>
      <c r="B12" s="99">
        <f>_pTH!E6</f>
        <v>2025</v>
      </c>
      <c r="C12" s="99" t="str">
        <f>_pTH!F6</f>
        <v>Rind</v>
      </c>
      <c r="D12" s="99" t="str">
        <f>_pTH!G6</f>
        <v>Kälber, zugegangen</v>
      </c>
      <c r="E12" s="99" t="str">
        <f>_pTH!H6</f>
        <v>B</v>
      </c>
      <c r="F12" s="99" t="str">
        <f>_pTH!I6</f>
        <v>Ceph. 4. Gen.</v>
      </c>
      <c r="G12" s="99" t="str">
        <f>_pTH!J6</f>
        <v>Cefquinom</v>
      </c>
      <c r="H12" s="120">
        <f>_pTH!K6</f>
        <v>1.557597417368268E-2</v>
      </c>
      <c r="I12" s="99" t="str">
        <f>_pTH!L6</f>
        <v>17. AMGÄndG (2021)</v>
      </c>
      <c r="J12" s="162">
        <f>_pTH!M6</f>
        <v>7.8472205009598916E-4</v>
      </c>
    </row>
    <row r="13" spans="1:15" x14ac:dyDescent="0.3">
      <c r="A13" s="11"/>
      <c r="B13" s="99">
        <f>_pTH!E7</f>
        <v>2025</v>
      </c>
      <c r="C13" s="99" t="str">
        <f>_pTH!F7</f>
        <v>Rind</v>
      </c>
      <c r="D13" s="99" t="str">
        <f>_pTH!G7</f>
        <v>Kälber, zugegangen</v>
      </c>
      <c r="E13" s="99" t="str">
        <f>_pTH!H7</f>
        <v>B</v>
      </c>
      <c r="F13" s="99" t="str">
        <f>_pTH!I7</f>
        <v>Ceph. 4. Gen.</v>
      </c>
      <c r="G13" s="99" t="str">
        <f>_pTH!J7</f>
        <v>Cefquinom</v>
      </c>
      <c r="H13" s="120">
        <f>_pTH!K7</f>
        <v>4.6727922521048043E-2</v>
      </c>
      <c r="I13" s="99" t="str">
        <f>_pTH!L7</f>
        <v>TAMGÄndG (2022)</v>
      </c>
      <c r="J13" s="162">
        <f>_pTH!M7</f>
        <v>2.2506249329815571E-3</v>
      </c>
    </row>
    <row r="14" spans="1:15" hidden="1" x14ac:dyDescent="0.3">
      <c r="A14" s="11"/>
      <c r="B14" s="99">
        <f>_pTH!E8</f>
        <v>2025</v>
      </c>
      <c r="C14" s="99" t="str">
        <f>_pTH!F8</f>
        <v>Rind</v>
      </c>
      <c r="D14" s="99" t="str">
        <f>_pTH!G8</f>
        <v>Kälber, zugegangen</v>
      </c>
      <c r="E14" s="99" t="str">
        <f>_pTH!H8</f>
        <v>B</v>
      </c>
      <c r="F14" s="99" t="str">
        <f>_pTH!I8</f>
        <v>Fluorchinolone</v>
      </c>
      <c r="G14" s="99" t="str">
        <f>_pTH!J8</f>
        <v>Danofloxacin</v>
      </c>
      <c r="H14" s="120">
        <f>_pTH!K8</f>
        <v>1.1401365037152862E-2</v>
      </c>
      <c r="I14" s="99" t="str">
        <f>_pTH!L8</f>
        <v>16. AMGÄndG (2013)</v>
      </c>
      <c r="J14" s="162">
        <f>_pTH!M8</f>
        <v>5.2633796413086215E-4</v>
      </c>
    </row>
    <row r="15" spans="1:15" hidden="1" x14ac:dyDescent="0.3">
      <c r="A15" s="11"/>
      <c r="B15" s="99">
        <f>_pTH!E9</f>
        <v>2025</v>
      </c>
      <c r="C15" s="99" t="str">
        <f>_pTH!F9</f>
        <v>Rind</v>
      </c>
      <c r="D15" s="99" t="str">
        <f>_pTH!G9</f>
        <v>Kälber, zugegangen</v>
      </c>
      <c r="E15" s="99" t="str">
        <f>_pTH!H9</f>
        <v>B</v>
      </c>
      <c r="F15" s="99" t="str">
        <f>_pTH!I9</f>
        <v>Fluorchinolone</v>
      </c>
      <c r="G15" s="99" t="str">
        <f>_pTH!J9</f>
        <v>Danofloxacin</v>
      </c>
      <c r="H15" s="120">
        <f>_pTH!K9</f>
        <v>1.1401365037152862E-2</v>
      </c>
      <c r="I15" s="99" t="str">
        <f>_pTH!L9</f>
        <v>17. AMGÄndG (2021)</v>
      </c>
      <c r="J15" s="162">
        <f>_pTH!M9</f>
        <v>5.7440404343788028E-4</v>
      </c>
    </row>
    <row r="16" spans="1:15" x14ac:dyDescent="0.3">
      <c r="A16" s="11"/>
      <c r="B16" s="99">
        <f>_pTH!E10</f>
        <v>2025</v>
      </c>
      <c r="C16" s="99" t="str">
        <f>_pTH!F10</f>
        <v>Rind</v>
      </c>
      <c r="D16" s="99" t="str">
        <f>_pTH!G10</f>
        <v>Kälber, zugegangen</v>
      </c>
      <c r="E16" s="99" t="str">
        <f>_pTH!H10</f>
        <v>B</v>
      </c>
      <c r="F16" s="99" t="str">
        <f>_pTH!I10</f>
        <v>Fluorchinolone</v>
      </c>
      <c r="G16" s="99" t="str">
        <f>_pTH!J10</f>
        <v>Danofloxacin</v>
      </c>
      <c r="H16" s="120">
        <f>_pTH!K10</f>
        <v>3.4204095111458589E-2</v>
      </c>
      <c r="I16" s="99" t="str">
        <f>_pTH!L10</f>
        <v>TAMGÄndG (2022)</v>
      </c>
      <c r="J16" s="162">
        <f>_pTH!M10</f>
        <v>1.6474216082096587E-3</v>
      </c>
    </row>
    <row r="17" spans="1:10" hidden="1" x14ac:dyDescent="0.3">
      <c r="A17" s="11"/>
      <c r="B17" s="99">
        <f>_pTH!E11</f>
        <v>2025</v>
      </c>
      <c r="C17" s="99" t="str">
        <f>_pTH!F11</f>
        <v>Rind</v>
      </c>
      <c r="D17" s="99" t="str">
        <f>_pTH!G11</f>
        <v>Kälber, zugegangen</v>
      </c>
      <c r="E17" s="99" t="str">
        <f>_pTH!H11</f>
        <v>B</v>
      </c>
      <c r="F17" s="99" t="str">
        <f>_pTH!I11</f>
        <v>Fluorchinolone</v>
      </c>
      <c r="G17" s="99" t="str">
        <f>_pTH!J11</f>
        <v>Enrofloxacin</v>
      </c>
      <c r="H17" s="120">
        <f>_pTH!K11</f>
        <v>0.15970903153892643</v>
      </c>
      <c r="I17" s="99" t="str">
        <f>_pTH!L11</f>
        <v>16. AMGÄndG (2013)</v>
      </c>
      <c r="J17" s="162">
        <f>_pTH!M11</f>
        <v>7.3728826539266575E-3</v>
      </c>
    </row>
    <row r="18" spans="1:10" hidden="1" x14ac:dyDescent="0.3">
      <c r="A18" s="11"/>
      <c r="B18" s="99">
        <f>_pTH!E12</f>
        <v>2025</v>
      </c>
      <c r="C18" s="99" t="str">
        <f>_pTH!F12</f>
        <v>Rind</v>
      </c>
      <c r="D18" s="99" t="str">
        <f>_pTH!G12</f>
        <v>Kälber, zugegangen</v>
      </c>
      <c r="E18" s="99" t="str">
        <f>_pTH!H12</f>
        <v>B</v>
      </c>
      <c r="F18" s="99" t="str">
        <f>_pTH!I12</f>
        <v>Fluorchinolone</v>
      </c>
      <c r="G18" s="99" t="str">
        <f>_pTH!J12</f>
        <v>Enrofloxacin</v>
      </c>
      <c r="H18" s="120">
        <f>_pTH!K12</f>
        <v>0.15970903153892643</v>
      </c>
      <c r="I18" s="99" t="str">
        <f>_pTH!L12</f>
        <v>17. AMGÄndG (2021)</v>
      </c>
      <c r="J18" s="162">
        <f>_pTH!M12</f>
        <v>8.0461868548694325E-3</v>
      </c>
    </row>
    <row r="19" spans="1:10" x14ac:dyDescent="0.3">
      <c r="A19" s="11"/>
      <c r="B19" s="99">
        <f>_pTH!E13</f>
        <v>2025</v>
      </c>
      <c r="C19" s="99" t="str">
        <f>_pTH!F13</f>
        <v>Rind</v>
      </c>
      <c r="D19" s="99" t="str">
        <f>_pTH!G13</f>
        <v>Kälber, zugegangen</v>
      </c>
      <c r="E19" s="99" t="str">
        <f>_pTH!H13</f>
        <v>B</v>
      </c>
      <c r="F19" s="99" t="str">
        <f>_pTH!I13</f>
        <v>Fluorchinolone</v>
      </c>
      <c r="G19" s="99" t="str">
        <f>_pTH!J13</f>
        <v>Enrofloxacin</v>
      </c>
      <c r="H19" s="120">
        <f>_pTH!K13</f>
        <v>0.47912709461677933</v>
      </c>
      <c r="I19" s="99" t="str">
        <f>_pTH!L13</f>
        <v>TAMGÄndG (2022)</v>
      </c>
      <c r="J19" s="162">
        <f>_pTH!M13</f>
        <v>2.3076895505590125E-2</v>
      </c>
    </row>
    <row r="20" spans="1:10" hidden="1" x14ac:dyDescent="0.3">
      <c r="A20" s="11"/>
      <c r="B20" s="99">
        <f>_pTH!E14</f>
        <v>2025</v>
      </c>
      <c r="C20" s="99" t="str">
        <f>_pTH!F14</f>
        <v>Rind</v>
      </c>
      <c r="D20" s="99" t="str">
        <f>_pTH!G14</f>
        <v>Kälber, zugegangen</v>
      </c>
      <c r="E20" s="99" t="str">
        <f>_pTH!H14</f>
        <v>B</v>
      </c>
      <c r="F20" s="99" t="str">
        <f>_pTH!I14</f>
        <v>Fluorchinolone</v>
      </c>
      <c r="G20" s="99" t="str">
        <f>_pTH!J14</f>
        <v>Marbofloxacin</v>
      </c>
      <c r="H20" s="120">
        <f>_pTH!K14</f>
        <v>0.19580043446996995</v>
      </c>
      <c r="I20" s="99" t="str">
        <f>_pTH!L14</f>
        <v>16. AMGÄndG (2013)</v>
      </c>
      <c r="J20" s="162">
        <f>_pTH!M14</f>
        <v>9.039023109867695E-3</v>
      </c>
    </row>
    <row r="21" spans="1:10" hidden="1" x14ac:dyDescent="0.3">
      <c r="A21" s="11"/>
      <c r="B21" s="99">
        <f>_pTH!E15</f>
        <v>2025</v>
      </c>
      <c r="C21" s="99" t="str">
        <f>_pTH!F15</f>
        <v>Rind</v>
      </c>
      <c r="D21" s="99" t="str">
        <f>_pTH!G15</f>
        <v>Kälber, zugegangen</v>
      </c>
      <c r="E21" s="99" t="str">
        <f>_pTH!H15</f>
        <v>B</v>
      </c>
      <c r="F21" s="99" t="str">
        <f>_pTH!I15</f>
        <v>Fluorchinolone</v>
      </c>
      <c r="G21" s="99" t="str">
        <f>_pTH!J15</f>
        <v>Marbofloxacin</v>
      </c>
      <c r="H21" s="120">
        <f>_pTH!K15</f>
        <v>0.19580043446996995</v>
      </c>
      <c r="I21" s="99" t="str">
        <f>_pTH!L15</f>
        <v>17. AMGÄndG (2021)</v>
      </c>
      <c r="J21" s="162">
        <f>_pTH!M15</f>
        <v>9.864482094902734E-3</v>
      </c>
    </row>
    <row r="22" spans="1:10" x14ac:dyDescent="0.3">
      <c r="A22" s="11"/>
      <c r="B22" s="99">
        <f>_pTH!E16</f>
        <v>2025</v>
      </c>
      <c r="C22" s="99" t="str">
        <f>_pTH!F16</f>
        <v>Rind</v>
      </c>
      <c r="D22" s="99" t="str">
        <f>_pTH!G16</f>
        <v>Kälber, zugegangen</v>
      </c>
      <c r="E22" s="99" t="str">
        <f>_pTH!H16</f>
        <v>B</v>
      </c>
      <c r="F22" s="99" t="str">
        <f>_pTH!I16</f>
        <v>Fluorchinolone</v>
      </c>
      <c r="G22" s="99" t="str">
        <f>_pTH!J16</f>
        <v>Marbofloxacin</v>
      </c>
      <c r="H22" s="120">
        <f>_pTH!K16</f>
        <v>0.58740130340990981</v>
      </c>
      <c r="I22" s="99" t="str">
        <f>_pTH!L16</f>
        <v>TAMGÄndG (2022)</v>
      </c>
      <c r="J22" s="162">
        <f>_pTH!M16</f>
        <v>2.8291863789251904E-2</v>
      </c>
    </row>
    <row r="23" spans="1:10" hidden="1" x14ac:dyDescent="0.3">
      <c r="A23" s="11"/>
      <c r="B23" s="99">
        <f>_pTH!E17</f>
        <v>2025</v>
      </c>
      <c r="C23" s="99" t="str">
        <f>_pTH!F17</f>
        <v>Rind</v>
      </c>
      <c r="D23" s="99" t="str">
        <f>_pTH!G17</f>
        <v>Kälber, zugegangen</v>
      </c>
      <c r="E23" s="99" t="str">
        <f>_pTH!H17</f>
        <v>B</v>
      </c>
      <c r="F23" s="99" t="str">
        <f>_pTH!I17</f>
        <v>Polypeptid-AB</v>
      </c>
      <c r="G23" s="99" t="str">
        <f>_pTH!J17</f>
        <v>Colistin</v>
      </c>
      <c r="H23" s="120">
        <f>_pTH!K17</f>
        <v>6.3627906178240171E-2</v>
      </c>
      <c r="I23" s="99" t="str">
        <f>_pTH!L17</f>
        <v>16. AMGÄndG (2013)</v>
      </c>
      <c r="J23" s="162">
        <f>_pTH!M17</f>
        <v>2.9373485096419187E-3</v>
      </c>
    </row>
    <row r="24" spans="1:10" hidden="1" x14ac:dyDescent="0.3">
      <c r="A24" s="11"/>
      <c r="B24" s="99">
        <f>_pTH!E18</f>
        <v>2025</v>
      </c>
      <c r="C24" s="99" t="str">
        <f>_pTH!F18</f>
        <v>Rind</v>
      </c>
      <c r="D24" s="99" t="str">
        <f>_pTH!G18</f>
        <v>Kälber, zugegangen</v>
      </c>
      <c r="E24" s="99" t="str">
        <f>_pTH!H18</f>
        <v>B</v>
      </c>
      <c r="F24" s="99" t="str">
        <f>_pTH!I18</f>
        <v>Polypeptid-AB</v>
      </c>
      <c r="G24" s="99" t="str">
        <f>_pTH!J18</f>
        <v>Colistin</v>
      </c>
      <c r="H24" s="120">
        <f>_pTH!K18</f>
        <v>6.3627906178240171E-2</v>
      </c>
      <c r="I24" s="99" t="str">
        <f>_pTH!L18</f>
        <v>17. AMGÄndG (2021)</v>
      </c>
      <c r="J24" s="162">
        <f>_pTH!M18</f>
        <v>3.2055921782321952E-3</v>
      </c>
    </row>
    <row r="25" spans="1:10" x14ac:dyDescent="0.3">
      <c r="A25" s="11"/>
      <c r="B25" s="99">
        <f>_pTH!E19</f>
        <v>2025</v>
      </c>
      <c r="C25" s="99" t="str">
        <f>_pTH!F19</f>
        <v>Rind</v>
      </c>
      <c r="D25" s="99" t="str">
        <f>_pTH!G19</f>
        <v>Kälber, zugegangen</v>
      </c>
      <c r="E25" s="99" t="str">
        <f>_pTH!H19</f>
        <v>B</v>
      </c>
      <c r="F25" s="99" t="str">
        <f>_pTH!I19</f>
        <v>Polypeptid-AB</v>
      </c>
      <c r="G25" s="99" t="str">
        <f>_pTH!J19</f>
        <v>Colistin</v>
      </c>
      <c r="H25" s="120">
        <f>_pTH!K19</f>
        <v>0.19088371853472053</v>
      </c>
      <c r="I25" s="99" t="str">
        <f>_pTH!L19</f>
        <v>TAMGÄndG (2022)</v>
      </c>
      <c r="J25" s="162">
        <f>_pTH!M19</f>
        <v>9.1938103184656689E-3</v>
      </c>
    </row>
    <row r="26" spans="1:10" hidden="1" x14ac:dyDescent="0.3">
      <c r="A26" s="11"/>
      <c r="B26" s="99">
        <f>_pTH!E20</f>
        <v>2025</v>
      </c>
      <c r="C26" s="99" t="str">
        <f>_pTH!F20</f>
        <v>Rind</v>
      </c>
      <c r="D26" s="99" t="str">
        <f>_pTH!G20</f>
        <v>Kälber, zugegangen</v>
      </c>
      <c r="E26" s="99" t="str">
        <f>_pTH!H20</f>
        <v>C</v>
      </c>
      <c r="F26" s="99" t="str">
        <f>_pTH!I20</f>
        <v>Aminoglykoside</v>
      </c>
      <c r="G26" s="99" t="str">
        <f>_pTH!J20</f>
        <v>Dihydrostreptomycin</v>
      </c>
      <c r="H26" s="120">
        <f>_pTH!K20</f>
        <v>4.164273387244029E-3</v>
      </c>
      <c r="I26" s="99" t="str">
        <f>_pTH!L20</f>
        <v>16. AMGÄndG (2013)</v>
      </c>
      <c r="J26" s="162">
        <f>_pTH!M20</f>
        <v>1.9224147017344245E-4</v>
      </c>
    </row>
    <row r="27" spans="1:10" hidden="1" x14ac:dyDescent="0.3">
      <c r="A27" s="11"/>
      <c r="B27" s="99">
        <f>_pTH!E21</f>
        <v>2025</v>
      </c>
      <c r="C27" s="99" t="str">
        <f>_pTH!F21</f>
        <v>Rind</v>
      </c>
      <c r="D27" s="99" t="str">
        <f>_pTH!G21</f>
        <v>Kälber, zugegangen</v>
      </c>
      <c r="E27" s="99" t="str">
        <f>_pTH!H21</f>
        <v>C</v>
      </c>
      <c r="F27" s="99" t="str">
        <f>_pTH!I21</f>
        <v>Aminoglykoside</v>
      </c>
      <c r="G27" s="99" t="str">
        <f>_pTH!J21</f>
        <v>Dihydrostreptomycin</v>
      </c>
      <c r="H27" s="120">
        <f>_pTH!K21</f>
        <v>4.164273387244029E-3</v>
      </c>
      <c r="I27" s="99" t="str">
        <f>_pTH!L21</f>
        <v>17. AMGÄndG (2021)</v>
      </c>
      <c r="J27" s="162">
        <f>_pTH!M21</f>
        <v>2.0979728864211947E-4</v>
      </c>
    </row>
    <row r="28" spans="1:10" x14ac:dyDescent="0.3">
      <c r="A28" s="11"/>
      <c r="B28" s="99">
        <f>_pTH!E22</f>
        <v>2025</v>
      </c>
      <c r="C28" s="99" t="str">
        <f>_pTH!F22</f>
        <v>Rind</v>
      </c>
      <c r="D28" s="99" t="str">
        <f>_pTH!G22</f>
        <v>Kälber, zugegangen</v>
      </c>
      <c r="E28" s="99" t="str">
        <f>_pTH!H22</f>
        <v>C</v>
      </c>
      <c r="F28" s="99" t="str">
        <f>_pTH!I22</f>
        <v>Aminoglykoside</v>
      </c>
      <c r="G28" s="99" t="str">
        <f>_pTH!J22</f>
        <v>Dihydrostreptomycin</v>
      </c>
      <c r="H28" s="120">
        <f>_pTH!K22</f>
        <v>4.164273387244029E-3</v>
      </c>
      <c r="I28" s="99" t="str">
        <f>_pTH!L22</f>
        <v>TAMGÄndG (2022)</v>
      </c>
      <c r="J28" s="162">
        <f>_pTH!M22</f>
        <v>2.0056995919006177E-4</v>
      </c>
    </row>
    <row r="29" spans="1:10" hidden="1" x14ac:dyDescent="0.3">
      <c r="A29" s="11"/>
      <c r="B29" s="99">
        <f>_pTH!E23</f>
        <v>2025</v>
      </c>
      <c r="C29" s="99" t="str">
        <f>_pTH!F23</f>
        <v>Rind</v>
      </c>
      <c r="D29" s="99" t="str">
        <f>_pTH!G23</f>
        <v>Kälber, zugegangen</v>
      </c>
      <c r="E29" s="99" t="str">
        <f>_pTH!H23</f>
        <v>C</v>
      </c>
      <c r="F29" s="99" t="str">
        <f>_pTH!I23</f>
        <v>Aminoglykoside</v>
      </c>
      <c r="G29" s="99" t="str">
        <f>_pTH!J23</f>
        <v>Framycetin</v>
      </c>
      <c r="H29" s="120">
        <f>_pTH!K23</f>
        <v>3.6175122500258383E-5</v>
      </c>
      <c r="I29" s="99" t="str">
        <f>_pTH!L23</f>
        <v>16. AMGÄndG (2013)</v>
      </c>
      <c r="J29" s="162">
        <f>_pTH!M23</f>
        <v>1.6700053254084107E-6</v>
      </c>
    </row>
    <row r="30" spans="1:10" hidden="1" x14ac:dyDescent="0.3">
      <c r="A30" s="11"/>
      <c r="B30" s="99">
        <f>_pTH!E24</f>
        <v>2025</v>
      </c>
      <c r="C30" s="99" t="str">
        <f>_pTH!F24</f>
        <v>Rind</v>
      </c>
      <c r="D30" s="99" t="str">
        <f>_pTH!G24</f>
        <v>Kälber, zugegangen</v>
      </c>
      <c r="E30" s="99" t="str">
        <f>_pTH!H24</f>
        <v>C</v>
      </c>
      <c r="F30" s="99" t="str">
        <f>_pTH!I24</f>
        <v>Aminoglykoside</v>
      </c>
      <c r="G30" s="99" t="str">
        <f>_pTH!J24</f>
        <v>Framycetin</v>
      </c>
      <c r="H30" s="120">
        <f>_pTH!K24</f>
        <v>3.6175122500258383E-5</v>
      </c>
      <c r="I30" s="99" t="str">
        <f>_pTH!L24</f>
        <v>17. AMGÄndG (2021)</v>
      </c>
      <c r="J30" s="162">
        <f>_pTH!M24</f>
        <v>1.8225130559628149E-6</v>
      </c>
    </row>
    <row r="31" spans="1:10" x14ac:dyDescent="0.3">
      <c r="A31" s="11"/>
      <c r="B31" s="99">
        <f>_pTH!E25</f>
        <v>2025</v>
      </c>
      <c r="C31" s="99" t="str">
        <f>_pTH!F25</f>
        <v>Rind</v>
      </c>
      <c r="D31" s="99" t="str">
        <f>_pTH!G25</f>
        <v>Kälber, zugegangen</v>
      </c>
      <c r="E31" s="99" t="str">
        <f>_pTH!H25</f>
        <v>C</v>
      </c>
      <c r="F31" s="99" t="str">
        <f>_pTH!I25</f>
        <v>Aminoglykoside</v>
      </c>
      <c r="G31" s="99" t="str">
        <f>_pTH!J25</f>
        <v>Framycetin</v>
      </c>
      <c r="H31" s="120">
        <f>_pTH!K25</f>
        <v>3.6175122500258383E-5</v>
      </c>
      <c r="I31" s="99" t="str">
        <f>_pTH!L25</f>
        <v>TAMGÄndG (2022)</v>
      </c>
      <c r="J31" s="162">
        <f>_pTH!M25</f>
        <v>1.7423550686652178E-6</v>
      </c>
    </row>
    <row r="32" spans="1:10" hidden="1" x14ac:dyDescent="0.3">
      <c r="A32" s="11"/>
      <c r="B32" s="99">
        <f>_pTH!E26</f>
        <v>2025</v>
      </c>
      <c r="C32" s="99" t="str">
        <f>_pTH!F26</f>
        <v>Rind</v>
      </c>
      <c r="D32" s="99" t="str">
        <f>_pTH!G26</f>
        <v>Kälber, zugegangen</v>
      </c>
      <c r="E32" s="99" t="str">
        <f>_pTH!H26</f>
        <v>C</v>
      </c>
      <c r="F32" s="99" t="str">
        <f>_pTH!I26</f>
        <v>Aminoglykoside</v>
      </c>
      <c r="G32" s="99" t="str">
        <f>_pTH!J26</f>
        <v>Gentamicin</v>
      </c>
      <c r="H32" s="120">
        <f>_pTH!K26</f>
        <v>8.9724639549926578E-3</v>
      </c>
      <c r="I32" s="99" t="str">
        <f>_pTH!L26</f>
        <v>16. AMGÄndG (2013)</v>
      </c>
      <c r="J32" s="162">
        <f>_pTH!M26</f>
        <v>4.1420903513915468E-4</v>
      </c>
    </row>
    <row r="33" spans="1:10" hidden="1" x14ac:dyDescent="0.3">
      <c r="A33" s="11"/>
      <c r="B33" s="99">
        <f>_pTH!E27</f>
        <v>2025</v>
      </c>
      <c r="C33" s="99" t="str">
        <f>_pTH!F27</f>
        <v>Rind</v>
      </c>
      <c r="D33" s="99" t="str">
        <f>_pTH!G27</f>
        <v>Kälber, zugegangen</v>
      </c>
      <c r="E33" s="99" t="str">
        <f>_pTH!H27</f>
        <v>C</v>
      </c>
      <c r="F33" s="99" t="str">
        <f>_pTH!I27</f>
        <v>Aminoglykoside</v>
      </c>
      <c r="G33" s="99" t="str">
        <f>_pTH!J27</f>
        <v>Gentamicin</v>
      </c>
      <c r="H33" s="120">
        <f>_pTH!K27</f>
        <v>8.9724639549926578E-3</v>
      </c>
      <c r="I33" s="99" t="str">
        <f>_pTH!L27</f>
        <v>17. AMGÄndG (2021)</v>
      </c>
      <c r="J33" s="162">
        <f>_pTH!M27</f>
        <v>4.5203530968037704E-4</v>
      </c>
    </row>
    <row r="34" spans="1:10" x14ac:dyDescent="0.3">
      <c r="A34" s="11"/>
      <c r="B34" s="99">
        <f>_pTH!E28</f>
        <v>2025</v>
      </c>
      <c r="C34" s="99" t="str">
        <f>_pTH!F28</f>
        <v>Rind</v>
      </c>
      <c r="D34" s="99" t="str">
        <f>_pTH!G28</f>
        <v>Kälber, zugegangen</v>
      </c>
      <c r="E34" s="99" t="str">
        <f>_pTH!H28</f>
        <v>C</v>
      </c>
      <c r="F34" s="99" t="str">
        <f>_pTH!I28</f>
        <v>Aminoglykoside</v>
      </c>
      <c r="G34" s="99" t="str">
        <f>_pTH!J28</f>
        <v>Gentamicin</v>
      </c>
      <c r="H34" s="120">
        <f>_pTH!K28</f>
        <v>8.9724639549926578E-3</v>
      </c>
      <c r="I34" s="99" t="str">
        <f>_pTH!L28</f>
        <v>TAMGÄndG (2022)</v>
      </c>
      <c r="J34" s="162">
        <f>_pTH!M28</f>
        <v>4.3215383860236448E-4</v>
      </c>
    </row>
    <row r="35" spans="1:10" hidden="1" x14ac:dyDescent="0.3">
      <c r="A35" s="11"/>
      <c r="B35" s="99">
        <f>_pTH!E29</f>
        <v>2025</v>
      </c>
      <c r="C35" s="99" t="str">
        <f>_pTH!F29</f>
        <v>Rind</v>
      </c>
      <c r="D35" s="99" t="str">
        <f>_pTH!G29</f>
        <v>Kälber, zugegangen</v>
      </c>
      <c r="E35" s="99" t="str">
        <f>_pTH!H29</f>
        <v>C</v>
      </c>
      <c r="F35" s="99" t="str">
        <f>_pTH!I29</f>
        <v>Aminoglykoside</v>
      </c>
      <c r="G35" s="99" t="str">
        <f>_pTH!J29</f>
        <v>Kanamycin</v>
      </c>
      <c r="H35" s="120">
        <f>_pTH!K29</f>
        <v>4.3410147000310056E-5</v>
      </c>
      <c r="I35" s="99" t="str">
        <f>_pTH!L29</f>
        <v>16. AMGÄndG (2013)</v>
      </c>
      <c r="J35" s="162">
        <f>_pTH!M29</f>
        <v>2.0040063904900927E-6</v>
      </c>
    </row>
    <row r="36" spans="1:10" hidden="1" x14ac:dyDescent="0.3">
      <c r="A36" s="11"/>
      <c r="B36" s="99">
        <f>_pTH!E30</f>
        <v>2025</v>
      </c>
      <c r="C36" s="99" t="str">
        <f>_pTH!F30</f>
        <v>Rind</v>
      </c>
      <c r="D36" s="99" t="str">
        <f>_pTH!G30</f>
        <v>Kälber, zugegangen</v>
      </c>
      <c r="E36" s="99" t="str">
        <f>_pTH!H30</f>
        <v>C</v>
      </c>
      <c r="F36" s="99" t="str">
        <f>_pTH!I30</f>
        <v>Aminoglykoside</v>
      </c>
      <c r="G36" s="99" t="str">
        <f>_pTH!J30</f>
        <v>Kanamycin</v>
      </c>
      <c r="H36" s="120">
        <f>_pTH!K30</f>
        <v>4.3410147000310056E-5</v>
      </c>
      <c r="I36" s="99" t="str">
        <f>_pTH!L30</f>
        <v>17. AMGÄndG (2021)</v>
      </c>
      <c r="J36" s="162">
        <f>_pTH!M30</f>
        <v>2.1870156671553778E-6</v>
      </c>
    </row>
    <row r="37" spans="1:10" x14ac:dyDescent="0.3">
      <c r="A37" s="11"/>
      <c r="B37" s="99">
        <f>_pTH!E31</f>
        <v>2025</v>
      </c>
      <c r="C37" s="99" t="str">
        <f>_pTH!F31</f>
        <v>Rind</v>
      </c>
      <c r="D37" s="99" t="str">
        <f>_pTH!G31</f>
        <v>Kälber, zugegangen</v>
      </c>
      <c r="E37" s="99" t="str">
        <f>_pTH!H31</f>
        <v>C</v>
      </c>
      <c r="F37" s="99" t="str">
        <f>_pTH!I31</f>
        <v>Aminoglykoside</v>
      </c>
      <c r="G37" s="99" t="str">
        <f>_pTH!J31</f>
        <v>Kanamycin</v>
      </c>
      <c r="H37" s="120">
        <f>_pTH!K31</f>
        <v>4.3410147000310056E-5</v>
      </c>
      <c r="I37" s="99" t="str">
        <f>_pTH!L31</f>
        <v>TAMGÄndG (2022)</v>
      </c>
      <c r="J37" s="162">
        <f>_pTH!M31</f>
        <v>2.0908260823982613E-6</v>
      </c>
    </row>
    <row r="38" spans="1:10" hidden="1" x14ac:dyDescent="0.3">
      <c r="A38" s="11"/>
      <c r="B38" s="99">
        <f>_pTH!E32</f>
        <v>2025</v>
      </c>
      <c r="C38" s="99" t="str">
        <f>_pTH!F32</f>
        <v>Rind</v>
      </c>
      <c r="D38" s="99" t="str">
        <f>_pTH!G32</f>
        <v>Kälber, zugegangen</v>
      </c>
      <c r="E38" s="99" t="str">
        <f>_pTH!H32</f>
        <v>C</v>
      </c>
      <c r="F38" s="99" t="str">
        <f>_pTH!I32</f>
        <v>Aminoglykoside</v>
      </c>
      <c r="G38" s="99" t="str">
        <f>_pTH!J32</f>
        <v>Neomycin</v>
      </c>
      <c r="H38" s="120">
        <f>_pTH!K32</f>
        <v>0.49796193054027099</v>
      </c>
      <c r="I38" s="99" t="str">
        <f>_pTH!L32</f>
        <v>16. AMGÄndG (2013)</v>
      </c>
      <c r="J38" s="162">
        <f>_pTH!M32</f>
        <v>2.298814816306333E-2</v>
      </c>
    </row>
    <row r="39" spans="1:10" hidden="1" x14ac:dyDescent="0.3">
      <c r="A39" s="11"/>
      <c r="B39" s="99">
        <f>_pTH!E33</f>
        <v>2025</v>
      </c>
      <c r="C39" s="99" t="str">
        <f>_pTH!F33</f>
        <v>Rind</v>
      </c>
      <c r="D39" s="99" t="str">
        <f>_pTH!G33</f>
        <v>Kälber, zugegangen</v>
      </c>
      <c r="E39" s="99" t="str">
        <f>_pTH!H33</f>
        <v>C</v>
      </c>
      <c r="F39" s="99" t="str">
        <f>_pTH!I33</f>
        <v>Aminoglykoside</v>
      </c>
      <c r="G39" s="99" t="str">
        <f>_pTH!J33</f>
        <v>Neomycin</v>
      </c>
      <c r="H39" s="120">
        <f>_pTH!K33</f>
        <v>0.49796193054027099</v>
      </c>
      <c r="I39" s="99" t="str">
        <f>_pTH!L33</f>
        <v>17. AMGÄndG (2021)</v>
      </c>
      <c r="J39" s="162">
        <f>_pTH!M33</f>
        <v>2.5087465005145734E-2</v>
      </c>
    </row>
    <row r="40" spans="1:10" x14ac:dyDescent="0.3">
      <c r="A40" s="11"/>
      <c r="B40" s="99">
        <f>_pTH!E34</f>
        <v>2025</v>
      </c>
      <c r="C40" s="99" t="str">
        <f>_pTH!F34</f>
        <v>Rind</v>
      </c>
      <c r="D40" s="99" t="str">
        <f>_pTH!G34</f>
        <v>Kälber, zugegangen</v>
      </c>
      <c r="E40" s="99" t="str">
        <f>_pTH!H34</f>
        <v>C</v>
      </c>
      <c r="F40" s="99" t="str">
        <f>_pTH!I34</f>
        <v>Aminoglykoside</v>
      </c>
      <c r="G40" s="99" t="str">
        <f>_pTH!J34</f>
        <v>Neomycin</v>
      </c>
      <c r="H40" s="120">
        <f>_pTH!K34</f>
        <v>0.49796193054027099</v>
      </c>
      <c r="I40" s="99" t="str">
        <f>_pTH!L34</f>
        <v>TAMGÄndG (2022)</v>
      </c>
      <c r="J40" s="162">
        <f>_pTH!M34</f>
        <v>2.3984065117484018E-2</v>
      </c>
    </row>
    <row r="41" spans="1:10" hidden="1" x14ac:dyDescent="0.3">
      <c r="A41" s="11"/>
      <c r="B41" s="99">
        <f>_pTH!E35</f>
        <v>2025</v>
      </c>
      <c r="C41" s="99" t="str">
        <f>_pTH!F35</f>
        <v>Rind</v>
      </c>
      <c r="D41" s="99" t="str">
        <f>_pTH!G35</f>
        <v>Kälber, zugegangen</v>
      </c>
      <c r="E41" s="99" t="str">
        <f>_pTH!H35</f>
        <v>C</v>
      </c>
      <c r="F41" s="99" t="str">
        <f>_pTH!I35</f>
        <v>Aminoglykoside</v>
      </c>
      <c r="G41" s="99" t="str">
        <f>_pTH!J35</f>
        <v>Paromomycin</v>
      </c>
      <c r="H41" s="120">
        <f>_pTH!K35</f>
        <v>1.691445370619224E-2</v>
      </c>
      <c r="I41" s="99" t="str">
        <f>_pTH!L35</f>
        <v>16. AMGÄndG (2013)</v>
      </c>
      <c r="J41" s="162">
        <f>_pTH!M35</f>
        <v>7.8084677572310399E-4</v>
      </c>
    </row>
    <row r="42" spans="1:10" hidden="1" x14ac:dyDescent="0.3">
      <c r="A42" s="11"/>
      <c r="B42" s="99">
        <f>_pTH!E36</f>
        <v>2025</v>
      </c>
      <c r="C42" s="99" t="str">
        <f>_pTH!F36</f>
        <v>Rind</v>
      </c>
      <c r="D42" s="99" t="str">
        <f>_pTH!G36</f>
        <v>Kälber, zugegangen</v>
      </c>
      <c r="E42" s="99" t="str">
        <f>_pTH!H36</f>
        <v>C</v>
      </c>
      <c r="F42" s="99" t="str">
        <f>_pTH!I36</f>
        <v>Aminoglykoside</v>
      </c>
      <c r="G42" s="99" t="str">
        <f>_pTH!J36</f>
        <v>Paromomycin</v>
      </c>
      <c r="H42" s="120">
        <f>_pTH!K36</f>
        <v>1.691445370619224E-2</v>
      </c>
      <c r="I42" s="99" t="str">
        <f>_pTH!L36</f>
        <v>17. AMGÄndG (2021)</v>
      </c>
      <c r="J42" s="162">
        <f>_pTH!M36</f>
        <v>8.5215503316661328E-4</v>
      </c>
    </row>
    <row r="43" spans="1:10" x14ac:dyDescent="0.3">
      <c r="A43" s="11"/>
      <c r="B43" s="99">
        <f>_pTH!E37</f>
        <v>2025</v>
      </c>
      <c r="C43" s="99" t="str">
        <f>_pTH!F37</f>
        <v>Rind</v>
      </c>
      <c r="D43" s="99" t="str">
        <f>_pTH!G37</f>
        <v>Kälber, zugegangen</v>
      </c>
      <c r="E43" s="99" t="str">
        <f>_pTH!H37</f>
        <v>C</v>
      </c>
      <c r="F43" s="99" t="str">
        <f>_pTH!I37</f>
        <v>Aminoglykoside</v>
      </c>
      <c r="G43" s="99" t="str">
        <f>_pTH!J37</f>
        <v>Paromomycin</v>
      </c>
      <c r="H43" s="120">
        <f>_pTH!K37</f>
        <v>1.691445370619224E-2</v>
      </c>
      <c r="I43" s="99" t="str">
        <f>_pTH!L37</f>
        <v>TAMGÄndG (2022)</v>
      </c>
      <c r="J43" s="162">
        <f>_pTH!M37</f>
        <v>8.1467544853446538E-4</v>
      </c>
    </row>
    <row r="44" spans="1:10" hidden="1" x14ac:dyDescent="0.3">
      <c r="A44" s="11"/>
      <c r="B44" s="99">
        <f>_pTH!E38</f>
        <v>2025</v>
      </c>
      <c r="C44" s="99" t="str">
        <f>_pTH!F38</f>
        <v>Rind</v>
      </c>
      <c r="D44" s="99" t="str">
        <f>_pTH!G38</f>
        <v>Kälber, zugegangen</v>
      </c>
      <c r="E44" s="99" t="str">
        <f>_pTH!H38</f>
        <v>C</v>
      </c>
      <c r="F44" s="99" t="str">
        <f>_pTH!I38</f>
        <v>Ceph. 1. Gen.</v>
      </c>
      <c r="G44" s="99" t="str">
        <f>_pTH!J38</f>
        <v>Cefalexin</v>
      </c>
      <c r="H44" s="120">
        <f>_pTH!K38</f>
        <v>1.2092826664372087E-4</v>
      </c>
      <c r="I44" s="99" t="str">
        <f>_pTH!L38</f>
        <v>16. AMGÄndG (2013)</v>
      </c>
      <c r="J44" s="162">
        <f>_pTH!M38</f>
        <v>5.5825892306509726E-6</v>
      </c>
    </row>
    <row r="45" spans="1:10" hidden="1" x14ac:dyDescent="0.3">
      <c r="A45" s="11"/>
      <c r="B45" s="99">
        <f>_pTH!E39</f>
        <v>2025</v>
      </c>
      <c r="C45" s="99" t="str">
        <f>_pTH!F39</f>
        <v>Rind</v>
      </c>
      <c r="D45" s="99" t="str">
        <f>_pTH!G39</f>
        <v>Kälber, zugegangen</v>
      </c>
      <c r="E45" s="99" t="str">
        <f>_pTH!H39</f>
        <v>C</v>
      </c>
      <c r="F45" s="99" t="str">
        <f>_pTH!I39</f>
        <v>Ceph. 1. Gen.</v>
      </c>
      <c r="G45" s="99" t="str">
        <f>_pTH!J39</f>
        <v>Cefalexin</v>
      </c>
      <c r="H45" s="120">
        <f>_pTH!K39</f>
        <v>1.2092826664372087E-4</v>
      </c>
      <c r="I45" s="99" t="str">
        <f>_pTH!L39</f>
        <v>17. AMGÄndG (2021)</v>
      </c>
      <c r="J45" s="162">
        <f>_pTH!M39</f>
        <v>6.0924007870756958E-6</v>
      </c>
    </row>
    <row r="46" spans="1:10" x14ac:dyDescent="0.3">
      <c r="A46" s="11"/>
      <c r="B46" s="99">
        <f>_pTH!E40</f>
        <v>2025</v>
      </c>
      <c r="C46" s="99" t="str">
        <f>_pTH!F40</f>
        <v>Rind</v>
      </c>
      <c r="D46" s="99" t="str">
        <f>_pTH!G40</f>
        <v>Kälber, zugegangen</v>
      </c>
      <c r="E46" s="99" t="str">
        <f>_pTH!H40</f>
        <v>C</v>
      </c>
      <c r="F46" s="99" t="str">
        <f>_pTH!I40</f>
        <v>Ceph. 1. Gen.</v>
      </c>
      <c r="G46" s="99" t="str">
        <f>_pTH!J40</f>
        <v>Cefalexin</v>
      </c>
      <c r="H46" s="120">
        <f>_pTH!K40</f>
        <v>1.2092826664372087E-4</v>
      </c>
      <c r="I46" s="99" t="str">
        <f>_pTH!L40</f>
        <v>TAMGÄndG (2022)</v>
      </c>
      <c r="J46" s="162">
        <f>_pTH!M40</f>
        <v>5.8244440866808711E-6</v>
      </c>
    </row>
    <row r="47" spans="1:10" hidden="1" x14ac:dyDescent="0.3">
      <c r="A47" s="11"/>
      <c r="B47" s="99">
        <f>_pTH!E41</f>
        <v>2025</v>
      </c>
      <c r="C47" s="99" t="str">
        <f>_pTH!F41</f>
        <v>Rind</v>
      </c>
      <c r="D47" s="99" t="str">
        <f>_pTH!G41</f>
        <v>Kälber, zugegangen</v>
      </c>
      <c r="E47" s="99" t="str">
        <f>_pTH!H41</f>
        <v>C</v>
      </c>
      <c r="F47" s="99" t="str">
        <f>_pTH!I41</f>
        <v>Ceph. 1. Gen.</v>
      </c>
      <c r="G47" s="99" t="str">
        <f>_pTH!J41</f>
        <v>Cefapirin</v>
      </c>
      <c r="H47" s="120">
        <f>_pTH!K41</f>
        <v>2.7906523071627895E-5</v>
      </c>
      <c r="I47" s="99" t="str">
        <f>_pTH!L41</f>
        <v>16. AMGÄndG (2013)</v>
      </c>
      <c r="J47" s="162">
        <f>_pTH!M41</f>
        <v>1.2882898224579168E-6</v>
      </c>
    </row>
    <row r="48" spans="1:10" hidden="1" x14ac:dyDescent="0.3">
      <c r="A48" s="11"/>
      <c r="B48" s="99">
        <f>_pTH!E42</f>
        <v>2025</v>
      </c>
      <c r="C48" s="99" t="str">
        <f>_pTH!F42</f>
        <v>Rind</v>
      </c>
      <c r="D48" s="99" t="str">
        <f>_pTH!G42</f>
        <v>Kälber, zugegangen</v>
      </c>
      <c r="E48" s="99" t="str">
        <f>_pTH!H42</f>
        <v>C</v>
      </c>
      <c r="F48" s="99" t="str">
        <f>_pTH!I42</f>
        <v>Ceph. 1. Gen.</v>
      </c>
      <c r="G48" s="99" t="str">
        <f>_pTH!J42</f>
        <v>Cefapirin</v>
      </c>
      <c r="H48" s="120">
        <f>_pTH!K42</f>
        <v>2.7906523071627895E-5</v>
      </c>
      <c r="I48" s="99" t="str">
        <f>_pTH!L42</f>
        <v>17. AMGÄndG (2021)</v>
      </c>
      <c r="J48" s="162">
        <f>_pTH!M42</f>
        <v>1.4059386431713144E-6</v>
      </c>
    </row>
    <row r="49" spans="1:10" x14ac:dyDescent="0.3">
      <c r="A49" s="11"/>
      <c r="B49" s="99">
        <f>_pTH!E43</f>
        <v>2025</v>
      </c>
      <c r="C49" s="99" t="str">
        <f>_pTH!F43</f>
        <v>Rind</v>
      </c>
      <c r="D49" s="99" t="str">
        <f>_pTH!G43</f>
        <v>Kälber, zugegangen</v>
      </c>
      <c r="E49" s="99" t="str">
        <f>_pTH!H43</f>
        <v>C</v>
      </c>
      <c r="F49" s="99" t="str">
        <f>_pTH!I43</f>
        <v>Ceph. 1. Gen.</v>
      </c>
      <c r="G49" s="99" t="str">
        <f>_pTH!J43</f>
        <v>Cefapirin</v>
      </c>
      <c r="H49" s="120">
        <f>_pTH!K43</f>
        <v>2.7906523071627895E-5</v>
      </c>
      <c r="I49" s="99" t="str">
        <f>_pTH!L43</f>
        <v>TAMGÄndG (2022)</v>
      </c>
      <c r="J49" s="162">
        <f>_pTH!M43</f>
        <v>1.3441024815417394E-6</v>
      </c>
    </row>
    <row r="50" spans="1:10" hidden="1" x14ac:dyDescent="0.3">
      <c r="A50" s="11"/>
      <c r="B50" s="99">
        <f>_pTH!E44</f>
        <v>2025</v>
      </c>
      <c r="C50" s="99" t="str">
        <f>_pTH!F44</f>
        <v>Rind</v>
      </c>
      <c r="D50" s="99" t="str">
        <f>_pTH!G44</f>
        <v>Kälber, zugegangen</v>
      </c>
      <c r="E50" s="99" t="str">
        <f>_pTH!H44</f>
        <v>C</v>
      </c>
      <c r="F50" s="99" t="str">
        <f>_pTH!I44</f>
        <v>Fenicole</v>
      </c>
      <c r="G50" s="99" t="str">
        <f>_pTH!J44</f>
        <v>Florfenicol</v>
      </c>
      <c r="H50" s="120">
        <f>_pTH!K44</f>
        <v>0.74139053129408106</v>
      </c>
      <c r="I50" s="99" t="str">
        <f>_pTH!L44</f>
        <v>16. AMGÄndG (2013)</v>
      </c>
      <c r="J50" s="162">
        <f>_pTH!M44</f>
        <v>3.4225900284363731E-2</v>
      </c>
    </row>
    <row r="51" spans="1:10" hidden="1" x14ac:dyDescent="0.3">
      <c r="A51" s="11"/>
      <c r="B51" s="99">
        <f>_pTH!E45</f>
        <v>2025</v>
      </c>
      <c r="C51" s="99" t="str">
        <f>_pTH!F45</f>
        <v>Rind</v>
      </c>
      <c r="D51" s="99" t="str">
        <f>_pTH!G45</f>
        <v>Kälber, zugegangen</v>
      </c>
      <c r="E51" s="99" t="str">
        <f>_pTH!H45</f>
        <v>C</v>
      </c>
      <c r="F51" s="99" t="str">
        <f>_pTH!I45</f>
        <v>Fenicole</v>
      </c>
      <c r="G51" s="99" t="str">
        <f>_pTH!J45</f>
        <v>Florfenicol</v>
      </c>
      <c r="H51" s="120">
        <f>_pTH!K45</f>
        <v>0.74139053129408106</v>
      </c>
      <c r="I51" s="99" t="str">
        <f>_pTH!L45</f>
        <v>17. AMGÄndG (2021)</v>
      </c>
      <c r="J51" s="162">
        <f>_pTH!M45</f>
        <v>3.7351467789529108E-2</v>
      </c>
    </row>
    <row r="52" spans="1:10" x14ac:dyDescent="0.3">
      <c r="A52" s="11"/>
      <c r="B52" s="99">
        <f>_pTH!E46</f>
        <v>2025</v>
      </c>
      <c r="C52" s="99" t="str">
        <f>_pTH!F46</f>
        <v>Rind</v>
      </c>
      <c r="D52" s="99" t="str">
        <f>_pTH!G46</f>
        <v>Kälber, zugegangen</v>
      </c>
      <c r="E52" s="99" t="str">
        <f>_pTH!H46</f>
        <v>C</v>
      </c>
      <c r="F52" s="99" t="str">
        <f>_pTH!I46</f>
        <v>Fenicole</v>
      </c>
      <c r="G52" s="99" t="str">
        <f>_pTH!J46</f>
        <v>Florfenicol</v>
      </c>
      <c r="H52" s="120">
        <f>_pTH!K46</f>
        <v>0.74139053129408106</v>
      </c>
      <c r="I52" s="99" t="str">
        <f>_pTH!L46</f>
        <v>TAMGÄndG (2022)</v>
      </c>
      <c r="J52" s="162">
        <f>_pTH!M46</f>
        <v>3.5708671063972609E-2</v>
      </c>
    </row>
    <row r="53" spans="1:10" hidden="1" x14ac:dyDescent="0.3">
      <c r="A53" s="11"/>
      <c r="B53" s="99">
        <f>_pTH!E47</f>
        <v>2025</v>
      </c>
      <c r="C53" s="99" t="str">
        <f>_pTH!F47</f>
        <v>Rind</v>
      </c>
      <c r="D53" s="99" t="str">
        <f>_pTH!G47</f>
        <v>Kälber, zugegangen</v>
      </c>
      <c r="E53" s="99" t="str">
        <f>_pTH!H47</f>
        <v>C</v>
      </c>
      <c r="F53" s="99" t="str">
        <f>_pTH!I47</f>
        <v>Lincosamide</v>
      </c>
      <c r="G53" s="99" t="str">
        <f>_pTH!J47</f>
        <v>Lincomycin</v>
      </c>
      <c r="H53" s="120">
        <f>_pTH!K47</f>
        <v>5.3568121398382608E-2</v>
      </c>
      <c r="I53" s="99" t="str">
        <f>_pTH!L47</f>
        <v>16. AMGÄndG (2013)</v>
      </c>
      <c r="J53" s="162">
        <f>_pTH!M47</f>
        <v>2.4729438858647743E-3</v>
      </c>
    </row>
    <row r="54" spans="1:10" hidden="1" x14ac:dyDescent="0.3">
      <c r="A54" s="11"/>
      <c r="B54" s="99">
        <f>_pTH!E48</f>
        <v>2025</v>
      </c>
      <c r="C54" s="99" t="str">
        <f>_pTH!F48</f>
        <v>Rind</v>
      </c>
      <c r="D54" s="99" t="str">
        <f>_pTH!G48</f>
        <v>Kälber, zugegangen</v>
      </c>
      <c r="E54" s="99" t="str">
        <f>_pTH!H48</f>
        <v>C</v>
      </c>
      <c r="F54" s="99" t="str">
        <f>_pTH!I48</f>
        <v>Lincosamide</v>
      </c>
      <c r="G54" s="99" t="str">
        <f>_pTH!J48</f>
        <v>Lincomycin</v>
      </c>
      <c r="H54" s="120">
        <f>_pTH!K48</f>
        <v>5.3568121398382608E-2</v>
      </c>
      <c r="I54" s="99" t="str">
        <f>_pTH!L48</f>
        <v>17. AMGÄndG (2021)</v>
      </c>
      <c r="J54" s="162">
        <f>_pTH!M48</f>
        <v>2.6987773332697363E-3</v>
      </c>
    </row>
    <row r="55" spans="1:10" x14ac:dyDescent="0.3">
      <c r="A55" s="11"/>
      <c r="B55" s="99">
        <f>_pTH!E49</f>
        <v>2025</v>
      </c>
      <c r="C55" s="99" t="str">
        <f>_pTH!F49</f>
        <v>Rind</v>
      </c>
      <c r="D55" s="99" t="str">
        <f>_pTH!G49</f>
        <v>Kälber, zugegangen</v>
      </c>
      <c r="E55" s="99" t="str">
        <f>_pTH!H49</f>
        <v>C</v>
      </c>
      <c r="F55" s="99" t="str">
        <f>_pTH!I49</f>
        <v>Lincosamide</v>
      </c>
      <c r="G55" s="99" t="str">
        <f>_pTH!J49</f>
        <v>Lincomycin</v>
      </c>
      <c r="H55" s="120">
        <f>_pTH!K49</f>
        <v>5.3568121398382608E-2</v>
      </c>
      <c r="I55" s="99" t="str">
        <f>_pTH!L49</f>
        <v>TAMGÄndG (2022)</v>
      </c>
      <c r="J55" s="162">
        <f>_pTH!M49</f>
        <v>2.5800793856794544E-3</v>
      </c>
    </row>
    <row r="56" spans="1:10" hidden="1" x14ac:dyDescent="0.3">
      <c r="A56" s="11"/>
      <c r="B56" s="99">
        <f>_pTH!E50</f>
        <v>2025</v>
      </c>
      <c r="C56" s="99" t="str">
        <f>_pTH!F50</f>
        <v>Rind</v>
      </c>
      <c r="D56" s="99" t="str">
        <f>_pTH!G50</f>
        <v>Kälber, zugegangen</v>
      </c>
      <c r="E56" s="99" t="str">
        <f>_pTH!H50</f>
        <v>C</v>
      </c>
      <c r="F56" s="99" t="str">
        <f>_pTH!I50</f>
        <v>Makrolide</v>
      </c>
      <c r="G56" s="99" t="str">
        <f>_pTH!J50</f>
        <v>Gamithromycin</v>
      </c>
      <c r="H56" s="120">
        <f>_pTH!K50</f>
        <v>1.2557935382232552E-2</v>
      </c>
      <c r="I56" s="99" t="str">
        <f>_pTH!L50</f>
        <v>16. AMGÄndG (2013)</v>
      </c>
      <c r="J56" s="162">
        <f>_pTH!M50</f>
        <v>5.7973042010606255E-4</v>
      </c>
    </row>
    <row r="57" spans="1:10" hidden="1" x14ac:dyDescent="0.3">
      <c r="A57" s="11"/>
      <c r="B57" s="99">
        <f>_pTH!E51</f>
        <v>2025</v>
      </c>
      <c r="C57" s="99" t="str">
        <f>_pTH!F51</f>
        <v>Rind</v>
      </c>
      <c r="D57" s="99" t="str">
        <f>_pTH!G51</f>
        <v>Kälber, zugegangen</v>
      </c>
      <c r="E57" s="99" t="str">
        <f>_pTH!H51</f>
        <v>C</v>
      </c>
      <c r="F57" s="99" t="str">
        <f>_pTH!I51</f>
        <v>Makrolide</v>
      </c>
      <c r="G57" s="99" t="str">
        <f>_pTH!J51</f>
        <v>Gamithromycin</v>
      </c>
      <c r="H57" s="120">
        <f>_pTH!K51</f>
        <v>1.2557935382232552E-2</v>
      </c>
      <c r="I57" s="99" t="str">
        <f>_pTH!L51</f>
        <v>17. AMGÄndG (2021)</v>
      </c>
      <c r="J57" s="162">
        <f>_pTH!M51</f>
        <v>6.3267238942709141E-4</v>
      </c>
    </row>
    <row r="58" spans="1:10" x14ac:dyDescent="0.3">
      <c r="A58" s="11"/>
      <c r="B58" s="99">
        <f>_pTH!E52</f>
        <v>2025</v>
      </c>
      <c r="C58" s="99" t="str">
        <f>_pTH!F52</f>
        <v>Rind</v>
      </c>
      <c r="D58" s="99" t="str">
        <f>_pTH!G52</f>
        <v>Kälber, zugegangen</v>
      </c>
      <c r="E58" s="99" t="str">
        <f>_pTH!H52</f>
        <v>C</v>
      </c>
      <c r="F58" s="99" t="str">
        <f>_pTH!I52</f>
        <v>Makrolide</v>
      </c>
      <c r="G58" s="99" t="str">
        <f>_pTH!J52</f>
        <v>Gamithromycin</v>
      </c>
      <c r="H58" s="120">
        <f>_pTH!K52</f>
        <v>1.2557935382232552E-2</v>
      </c>
      <c r="I58" s="99" t="str">
        <f>_pTH!L52</f>
        <v>TAMGÄndG (2022)</v>
      </c>
      <c r="J58" s="162">
        <f>_pTH!M52</f>
        <v>6.048461166937827E-4</v>
      </c>
    </row>
    <row r="59" spans="1:10" hidden="1" x14ac:dyDescent="0.3">
      <c r="A59" s="11"/>
      <c r="B59" s="99">
        <f>_pTH!E53</f>
        <v>2025</v>
      </c>
      <c r="C59" s="99" t="str">
        <f>_pTH!F53</f>
        <v>Rind</v>
      </c>
      <c r="D59" s="99" t="str">
        <f>_pTH!G53</f>
        <v>Kälber, zugegangen</v>
      </c>
      <c r="E59" s="99" t="str">
        <f>_pTH!H53</f>
        <v>C</v>
      </c>
      <c r="F59" s="99" t="str">
        <f>_pTH!I53</f>
        <v>Makrolide</v>
      </c>
      <c r="G59" s="99" t="str">
        <f>_pTH!J53</f>
        <v>Tildipirosin</v>
      </c>
      <c r="H59" s="120">
        <f>_pTH!K53</f>
        <v>6.2670815794376195E-2</v>
      </c>
      <c r="I59" s="99" t="str">
        <f>_pTH!L53</f>
        <v>16. AMGÄndG (2013)</v>
      </c>
      <c r="J59" s="162">
        <f>_pTH!M53</f>
        <v>2.8931649401753991E-3</v>
      </c>
    </row>
    <row r="60" spans="1:10" hidden="1" x14ac:dyDescent="0.3">
      <c r="A60" s="11"/>
      <c r="B60" s="99">
        <f>_pTH!E54</f>
        <v>2025</v>
      </c>
      <c r="C60" s="99" t="str">
        <f>_pTH!F54</f>
        <v>Rind</v>
      </c>
      <c r="D60" s="99" t="str">
        <f>_pTH!G54</f>
        <v>Kälber, zugegangen</v>
      </c>
      <c r="E60" s="99" t="str">
        <f>_pTH!H54</f>
        <v>C</v>
      </c>
      <c r="F60" s="99" t="str">
        <f>_pTH!I54</f>
        <v>Makrolide</v>
      </c>
      <c r="G60" s="99" t="str">
        <f>_pTH!J54</f>
        <v>Tildipirosin</v>
      </c>
      <c r="H60" s="120">
        <f>_pTH!K54</f>
        <v>6.2670815794376195E-2</v>
      </c>
      <c r="I60" s="99" t="str">
        <f>_pTH!L54</f>
        <v>17. AMGÄndG (2021)</v>
      </c>
      <c r="J60" s="162">
        <f>_pTH!M54</f>
        <v>3.1573736899515792E-3</v>
      </c>
    </row>
    <row r="61" spans="1:10" x14ac:dyDescent="0.3">
      <c r="A61" s="11"/>
      <c r="B61" s="99">
        <f>_pTH!E55</f>
        <v>2025</v>
      </c>
      <c r="C61" s="99" t="str">
        <f>_pTH!F55</f>
        <v>Rind</v>
      </c>
      <c r="D61" s="99" t="str">
        <f>_pTH!G55</f>
        <v>Kälber, zugegangen</v>
      </c>
      <c r="E61" s="99" t="str">
        <f>_pTH!H55</f>
        <v>C</v>
      </c>
      <c r="F61" s="99" t="str">
        <f>_pTH!I55</f>
        <v>Makrolide</v>
      </c>
      <c r="G61" s="99" t="str">
        <f>_pTH!J55</f>
        <v>Tildipirosin</v>
      </c>
      <c r="H61" s="120">
        <f>_pTH!K55</f>
        <v>6.2670815794376195E-2</v>
      </c>
      <c r="I61" s="99" t="str">
        <f>_pTH!L55</f>
        <v>TAMGÄndG (2022)</v>
      </c>
      <c r="J61" s="162">
        <f>_pTH!M55</f>
        <v>3.0185057025290136E-3</v>
      </c>
    </row>
    <row r="62" spans="1:10" hidden="1" x14ac:dyDescent="0.3">
      <c r="A62" s="11"/>
      <c r="B62" s="99">
        <f>_pTH!E56</f>
        <v>2025</v>
      </c>
      <c r="C62" s="99" t="str">
        <f>_pTH!F56</f>
        <v>Rind</v>
      </c>
      <c r="D62" s="99" t="str">
        <f>_pTH!G56</f>
        <v>Kälber, zugegangen</v>
      </c>
      <c r="E62" s="99" t="str">
        <f>_pTH!H56</f>
        <v>C</v>
      </c>
      <c r="F62" s="99" t="str">
        <f>_pTH!I56</f>
        <v>Makrolide</v>
      </c>
      <c r="G62" s="99" t="str">
        <f>_pTH!J56</f>
        <v>Tilmicosin</v>
      </c>
      <c r="H62" s="120">
        <f>_pTH!K56</f>
        <v>0.97000283544671395</v>
      </c>
      <c r="I62" s="99" t="str">
        <f>_pTH!L56</f>
        <v>16. AMGÄndG (2013)</v>
      </c>
      <c r="J62" s="162">
        <f>_pTH!M56</f>
        <v>4.4779665938814724E-2</v>
      </c>
    </row>
    <row r="63" spans="1:10" hidden="1" x14ac:dyDescent="0.3">
      <c r="A63" s="11"/>
      <c r="B63" s="99">
        <f>_pTH!E57</f>
        <v>2025</v>
      </c>
      <c r="C63" s="99" t="str">
        <f>_pTH!F57</f>
        <v>Rind</v>
      </c>
      <c r="D63" s="99" t="str">
        <f>_pTH!G57</f>
        <v>Kälber, zugegangen</v>
      </c>
      <c r="E63" s="99" t="str">
        <f>_pTH!H57</f>
        <v>C</v>
      </c>
      <c r="F63" s="99" t="str">
        <f>_pTH!I57</f>
        <v>Makrolide</v>
      </c>
      <c r="G63" s="99" t="str">
        <f>_pTH!J57</f>
        <v>Tilmicosin</v>
      </c>
      <c r="H63" s="120">
        <f>_pTH!K57</f>
        <v>0.97000283544671395</v>
      </c>
      <c r="I63" s="99" t="str">
        <f>_pTH!L57</f>
        <v>17. AMGÄndG (2021)</v>
      </c>
      <c r="J63" s="162">
        <f>_pTH!M57</f>
        <v>4.8869021297991713E-2</v>
      </c>
    </row>
    <row r="64" spans="1:10" x14ac:dyDescent="0.3">
      <c r="A64" s="11"/>
      <c r="B64" s="99">
        <f>_pTH!E58</f>
        <v>2025</v>
      </c>
      <c r="C64" s="99" t="str">
        <f>_pTH!F58</f>
        <v>Rind</v>
      </c>
      <c r="D64" s="99" t="str">
        <f>_pTH!G58</f>
        <v>Kälber, zugegangen</v>
      </c>
      <c r="E64" s="99" t="str">
        <f>_pTH!H58</f>
        <v>C</v>
      </c>
      <c r="F64" s="99" t="str">
        <f>_pTH!I58</f>
        <v>Makrolide</v>
      </c>
      <c r="G64" s="99" t="str">
        <f>_pTH!J58</f>
        <v>Tilmicosin</v>
      </c>
      <c r="H64" s="120">
        <f>_pTH!K58</f>
        <v>0.97000283544671395</v>
      </c>
      <c r="I64" s="99" t="str">
        <f>_pTH!L58</f>
        <v>TAMGÄndG (2022)</v>
      </c>
      <c r="J64" s="162">
        <f>_pTH!M58</f>
        <v>4.6719658155909317E-2</v>
      </c>
    </row>
    <row r="65" spans="1:10" hidden="1" x14ac:dyDescent="0.3">
      <c r="A65" s="11"/>
      <c r="B65" s="99">
        <f>_pTH!E59</f>
        <v>2025</v>
      </c>
      <c r="C65" s="99" t="str">
        <f>_pTH!F59</f>
        <v>Rind</v>
      </c>
      <c r="D65" s="99" t="str">
        <f>_pTH!G59</f>
        <v>Kälber, zugegangen</v>
      </c>
      <c r="E65" s="99" t="str">
        <f>_pTH!H59</f>
        <v>C</v>
      </c>
      <c r="F65" s="99" t="str">
        <f>_pTH!I59</f>
        <v>Makrolide</v>
      </c>
      <c r="G65" s="99" t="str">
        <f>_pTH!J59</f>
        <v>Tulathromycin</v>
      </c>
      <c r="H65" s="120">
        <f>_pTH!K59</f>
        <v>2.1998350386139265</v>
      </c>
      <c r="I65" s="99" t="str">
        <f>_pTH!L59</f>
        <v>16. AMGÄndG (2013)</v>
      </c>
      <c r="J65" s="162">
        <f>_pTH!M59</f>
        <v>0.10155421669903215</v>
      </c>
    </row>
    <row r="66" spans="1:10" hidden="1" x14ac:dyDescent="0.3">
      <c r="A66" s="11"/>
      <c r="B66" s="99">
        <f>_pTH!E60</f>
        <v>2025</v>
      </c>
      <c r="C66" s="99" t="str">
        <f>_pTH!F60</f>
        <v>Rind</v>
      </c>
      <c r="D66" s="99" t="str">
        <f>_pTH!G60</f>
        <v>Kälber, zugegangen</v>
      </c>
      <c r="E66" s="99" t="str">
        <f>_pTH!H60</f>
        <v>C</v>
      </c>
      <c r="F66" s="99" t="str">
        <f>_pTH!I60</f>
        <v>Makrolide</v>
      </c>
      <c r="G66" s="99" t="str">
        <f>_pTH!J60</f>
        <v>Tulathromycin</v>
      </c>
      <c r="H66" s="120">
        <f>_pTH!K60</f>
        <v>2.1998350386139265</v>
      </c>
      <c r="I66" s="99" t="str">
        <f>_pTH!L60</f>
        <v>17. AMGÄndG (2021)</v>
      </c>
      <c r="J66" s="162">
        <f>_pTH!M60</f>
        <v>0.11082832072813874</v>
      </c>
    </row>
    <row r="67" spans="1:10" x14ac:dyDescent="0.3">
      <c r="A67" s="11"/>
      <c r="B67" s="99">
        <f>_pTH!E61</f>
        <v>2025</v>
      </c>
      <c r="C67" s="99" t="str">
        <f>_pTH!F61</f>
        <v>Rind</v>
      </c>
      <c r="D67" s="99" t="str">
        <f>_pTH!G61</f>
        <v>Kälber, zugegangen</v>
      </c>
      <c r="E67" s="99" t="str">
        <f>_pTH!H61</f>
        <v>C</v>
      </c>
      <c r="F67" s="99" t="str">
        <f>_pTH!I61</f>
        <v>Makrolide</v>
      </c>
      <c r="G67" s="99" t="str">
        <f>_pTH!J61</f>
        <v>Tulathromycin</v>
      </c>
      <c r="H67" s="120">
        <f>_pTH!K61</f>
        <v>2.1998350386139265</v>
      </c>
      <c r="I67" s="99" t="str">
        <f>_pTH!L61</f>
        <v>TAMGÄndG (2022)</v>
      </c>
      <c r="J67" s="162">
        <f>_pTH!M61</f>
        <v>0.10595385626486664</v>
      </c>
    </row>
    <row r="68" spans="1:10" hidden="1" x14ac:dyDescent="0.3">
      <c r="A68" s="11"/>
      <c r="B68" s="99">
        <f>_pTH!E62</f>
        <v>2025</v>
      </c>
      <c r="C68" s="99" t="str">
        <f>_pTH!F62</f>
        <v>Rind</v>
      </c>
      <c r="D68" s="99" t="str">
        <f>_pTH!G62</f>
        <v>Kälber, zugegangen</v>
      </c>
      <c r="E68" s="99" t="str">
        <f>_pTH!H62</f>
        <v>C</v>
      </c>
      <c r="F68" s="99" t="str">
        <f>_pTH!I62</f>
        <v>Makrolide</v>
      </c>
      <c r="G68" s="99" t="str">
        <f>_pTH!J62</f>
        <v>Tylosin</v>
      </c>
      <c r="H68" s="120">
        <f>_pTH!K62</f>
        <v>0.26117198155272259</v>
      </c>
      <c r="I68" s="99" t="str">
        <f>_pTH!L62</f>
        <v>16. AMGÄndG (2013)</v>
      </c>
      <c r="J68" s="162">
        <f>_pTH!M62</f>
        <v>1.2056865876194299E-2</v>
      </c>
    </row>
    <row r="69" spans="1:10" hidden="1" x14ac:dyDescent="0.3">
      <c r="A69" s="11"/>
      <c r="B69" s="99">
        <f>_pTH!E63</f>
        <v>2025</v>
      </c>
      <c r="C69" s="99" t="str">
        <f>_pTH!F63</f>
        <v>Rind</v>
      </c>
      <c r="D69" s="99" t="str">
        <f>_pTH!G63</f>
        <v>Kälber, zugegangen</v>
      </c>
      <c r="E69" s="99" t="str">
        <f>_pTH!H63</f>
        <v>C</v>
      </c>
      <c r="F69" s="99" t="str">
        <f>_pTH!I63</f>
        <v>Makrolide</v>
      </c>
      <c r="G69" s="99" t="str">
        <f>_pTH!J63</f>
        <v>Tylosin</v>
      </c>
      <c r="H69" s="120">
        <f>_pTH!K63</f>
        <v>0.26117198155272259</v>
      </c>
      <c r="I69" s="99" t="str">
        <f>_pTH!L63</f>
        <v>17. AMGÄndG (2021)</v>
      </c>
      <c r="J69" s="162">
        <f>_pTH!M63</f>
        <v>1.3157919402432338E-2</v>
      </c>
    </row>
    <row r="70" spans="1:10" x14ac:dyDescent="0.3">
      <c r="A70" s="11"/>
      <c r="B70" s="99">
        <f>_pTH!E64</f>
        <v>2025</v>
      </c>
      <c r="C70" s="99" t="str">
        <f>_pTH!F64</f>
        <v>Rind</v>
      </c>
      <c r="D70" s="99" t="str">
        <f>_pTH!G64</f>
        <v>Kälber, zugegangen</v>
      </c>
      <c r="E70" s="99" t="str">
        <f>_pTH!H64</f>
        <v>C</v>
      </c>
      <c r="F70" s="99" t="str">
        <f>_pTH!I64</f>
        <v>Makrolide</v>
      </c>
      <c r="G70" s="99" t="str">
        <f>_pTH!J64</f>
        <v>Tylosin</v>
      </c>
      <c r="H70" s="120">
        <f>_pTH!K64</f>
        <v>0.26117198155272259</v>
      </c>
      <c r="I70" s="99" t="str">
        <f>_pTH!L64</f>
        <v>TAMGÄndG (2022)</v>
      </c>
      <c r="J70" s="162">
        <f>_pTH!M64</f>
        <v>1.2579206216882188E-2</v>
      </c>
    </row>
    <row r="71" spans="1:10" hidden="1" x14ac:dyDescent="0.3">
      <c r="A71" s="11"/>
      <c r="B71" s="99">
        <f>_pTH!E65</f>
        <v>2025</v>
      </c>
      <c r="C71" s="99" t="str">
        <f>_pTH!F65</f>
        <v>Rind</v>
      </c>
      <c r="D71" s="99" t="str">
        <f>_pTH!G65</f>
        <v>Kälber, zugegangen</v>
      </c>
      <c r="E71" s="99" t="str">
        <f>_pTH!H65</f>
        <v>D</v>
      </c>
      <c r="F71" s="99" t="str">
        <f>_pTH!I65</f>
        <v>Aminoglykoside</v>
      </c>
      <c r="G71" s="99" t="str">
        <f>_pTH!J65</f>
        <v>Spectinomycin</v>
      </c>
      <c r="H71" s="120">
        <f>_pTH!K65</f>
        <v>5.3489569703810622E-2</v>
      </c>
      <c r="I71" s="99" t="str">
        <f>_pTH!L65</f>
        <v>16. AMGÄndG (2013)</v>
      </c>
      <c r="J71" s="162">
        <f>_pTH!M65</f>
        <v>2.4693175885867448E-3</v>
      </c>
    </row>
    <row r="72" spans="1:10" hidden="1" x14ac:dyDescent="0.3">
      <c r="A72" s="11"/>
      <c r="B72" s="99">
        <f>_pTH!E66</f>
        <v>2025</v>
      </c>
      <c r="C72" s="99" t="str">
        <f>_pTH!F66</f>
        <v>Rind</v>
      </c>
      <c r="D72" s="99" t="str">
        <f>_pTH!G66</f>
        <v>Kälber, zugegangen</v>
      </c>
      <c r="E72" s="99" t="str">
        <f>_pTH!H66</f>
        <v>D</v>
      </c>
      <c r="F72" s="99" t="str">
        <f>_pTH!I66</f>
        <v>Aminoglykoside</v>
      </c>
      <c r="G72" s="99" t="str">
        <f>_pTH!J66</f>
        <v>Spectinomycin</v>
      </c>
      <c r="H72" s="120">
        <f>_pTH!K66</f>
        <v>5.3489569703810622E-2</v>
      </c>
      <c r="I72" s="99" t="str">
        <f>_pTH!L66</f>
        <v>17. AMGÄndG (2021)</v>
      </c>
      <c r="J72" s="162">
        <f>_pTH!M66</f>
        <v>2.6948198763482169E-3</v>
      </c>
    </row>
    <row r="73" spans="1:10" x14ac:dyDescent="0.3">
      <c r="A73" s="11"/>
      <c r="B73" s="99">
        <f>_pTH!E67</f>
        <v>2025</v>
      </c>
      <c r="C73" s="99" t="str">
        <f>_pTH!F67</f>
        <v>Rind</v>
      </c>
      <c r="D73" s="99" t="str">
        <f>_pTH!G67</f>
        <v>Kälber, zugegangen</v>
      </c>
      <c r="E73" s="99" t="str">
        <f>_pTH!H67</f>
        <v>D</v>
      </c>
      <c r="F73" s="99" t="str">
        <f>_pTH!I67</f>
        <v>Aminoglykoside</v>
      </c>
      <c r="G73" s="99" t="str">
        <f>_pTH!J67</f>
        <v>Spectinomycin</v>
      </c>
      <c r="H73" s="120">
        <f>_pTH!K67</f>
        <v>5.3489569703810622E-2</v>
      </c>
      <c r="I73" s="99" t="str">
        <f>_pTH!L67</f>
        <v>TAMGÄndG (2022)</v>
      </c>
      <c r="J73" s="162">
        <f>_pTH!M67</f>
        <v>2.5762959861017815E-3</v>
      </c>
    </row>
    <row r="74" spans="1:10" hidden="1" x14ac:dyDescent="0.3">
      <c r="A74" s="11"/>
      <c r="B74" s="99">
        <f>_pTH!E68</f>
        <v>2025</v>
      </c>
      <c r="C74" s="99" t="str">
        <f>_pTH!F68</f>
        <v>Rind</v>
      </c>
      <c r="D74" s="99" t="str">
        <f>_pTH!G68</f>
        <v>Kälber, zugegangen</v>
      </c>
      <c r="E74" s="99" t="str">
        <f>_pTH!H68</f>
        <v>D</v>
      </c>
      <c r="F74" s="99" t="str">
        <f>_pTH!I68</f>
        <v>Folsäureantag.</v>
      </c>
      <c r="G74" s="99" t="str">
        <f>_pTH!J68</f>
        <v>Trimethoprim</v>
      </c>
      <c r="H74" s="120">
        <f>_pTH!K68</f>
        <v>1.8085122013297745</v>
      </c>
      <c r="I74" s="99" t="str">
        <f>_pTH!L68</f>
        <v>16. AMGÄndG (2013)</v>
      </c>
      <c r="J74" s="162">
        <f>_pTH!M68</f>
        <v>8.3489005663083496E-2</v>
      </c>
    </row>
    <row r="75" spans="1:10" hidden="1" x14ac:dyDescent="0.3">
      <c r="A75" s="11"/>
      <c r="B75" s="99">
        <f>_pTH!E69</f>
        <v>2025</v>
      </c>
      <c r="C75" s="99" t="str">
        <f>_pTH!F69</f>
        <v>Rind</v>
      </c>
      <c r="D75" s="99" t="str">
        <f>_pTH!G69</f>
        <v>Kälber, zugegangen</v>
      </c>
      <c r="E75" s="99" t="str">
        <f>_pTH!H69</f>
        <v>D</v>
      </c>
      <c r="F75" s="99" t="str">
        <f>_pTH!I69</f>
        <v>Folsäureantag.</v>
      </c>
      <c r="G75" s="99" t="str">
        <f>_pTH!J69</f>
        <v>Trimethoprim</v>
      </c>
      <c r="H75" s="120">
        <f>_pTH!K69</f>
        <v>0.90425610066488726</v>
      </c>
      <c r="I75" s="99" t="str">
        <f>_pTH!L69</f>
        <v>17. AMGÄndG (2021)</v>
      </c>
      <c r="J75" s="162">
        <f>_pTH!M69</f>
        <v>4.5556681926481699E-2</v>
      </c>
    </row>
    <row r="76" spans="1:10" x14ac:dyDescent="0.3">
      <c r="A76" s="11"/>
      <c r="B76" s="99">
        <f>_pTH!E70</f>
        <v>2025</v>
      </c>
      <c r="C76" s="99" t="str">
        <f>_pTH!F70</f>
        <v>Rind</v>
      </c>
      <c r="D76" s="99" t="str">
        <f>_pTH!G70</f>
        <v>Kälber, zugegangen</v>
      </c>
      <c r="E76" s="99" t="str">
        <f>_pTH!H70</f>
        <v>D</v>
      </c>
      <c r="F76" s="99" t="str">
        <f>_pTH!I70</f>
        <v>Folsäureantag.</v>
      </c>
      <c r="G76" s="99" t="str">
        <f>_pTH!J70</f>
        <v>Trimethoprim</v>
      </c>
      <c r="H76" s="120">
        <f>_pTH!K70</f>
        <v>0.90425610066488726</v>
      </c>
      <c r="I76" s="99" t="str">
        <f>_pTH!L70</f>
        <v>TAMGÄndG (2022)</v>
      </c>
      <c r="J76" s="162">
        <f>_pTH!M70</f>
        <v>4.3553002490970376E-2</v>
      </c>
    </row>
    <row r="77" spans="1:10" hidden="1" x14ac:dyDescent="0.3">
      <c r="A77" s="11"/>
      <c r="B77" s="99">
        <f>_pTH!E71</f>
        <v>2025</v>
      </c>
      <c r="C77" s="99" t="str">
        <f>_pTH!F71</f>
        <v>Rind</v>
      </c>
      <c r="D77" s="99" t="str">
        <f>_pTH!G71</f>
        <v>Kälber, zugegangen</v>
      </c>
      <c r="E77" s="99" t="str">
        <f>_pTH!H71</f>
        <v>D</v>
      </c>
      <c r="F77" s="99" t="str">
        <f>_pTH!I71</f>
        <v>Penicilline</v>
      </c>
      <c r="G77" s="99" t="str">
        <f>_pTH!J71</f>
        <v>Amoxicillin</v>
      </c>
      <c r="H77" s="120">
        <f>_pTH!K71</f>
        <v>3.5146849811063179</v>
      </c>
      <c r="I77" s="99" t="str">
        <f>_pTH!L71</f>
        <v>16. AMGÄndG (2013)</v>
      </c>
      <c r="J77" s="162">
        <f>_pTH!M71</f>
        <v>0.16225356626058657</v>
      </c>
    </row>
    <row r="78" spans="1:10" hidden="1" x14ac:dyDescent="0.3">
      <c r="A78" s="11"/>
      <c r="B78" s="99">
        <f>_pTH!E72</f>
        <v>2025</v>
      </c>
      <c r="C78" s="99" t="str">
        <f>_pTH!F72</f>
        <v>Rind</v>
      </c>
      <c r="D78" s="99" t="str">
        <f>_pTH!G72</f>
        <v>Kälber, zugegangen</v>
      </c>
      <c r="E78" s="99" t="str">
        <f>_pTH!H72</f>
        <v>D</v>
      </c>
      <c r="F78" s="99" t="str">
        <f>_pTH!I72</f>
        <v>Penicilline</v>
      </c>
      <c r="G78" s="99" t="str">
        <f>_pTH!J72</f>
        <v>Amoxicillin</v>
      </c>
      <c r="H78" s="120">
        <f>_pTH!K72</f>
        <v>3.5146849811063179</v>
      </c>
      <c r="I78" s="99" t="str">
        <f>_pTH!L72</f>
        <v>17. AMGÄndG (2021)</v>
      </c>
      <c r="J78" s="162">
        <f>_pTH!M72</f>
        <v>0.17707083827060799</v>
      </c>
    </row>
    <row r="79" spans="1:10" x14ac:dyDescent="0.3">
      <c r="A79" s="11"/>
      <c r="B79" s="99">
        <f>_pTH!E73</f>
        <v>2025</v>
      </c>
      <c r="C79" s="99" t="str">
        <f>_pTH!F73</f>
        <v>Rind</v>
      </c>
      <c r="D79" s="99" t="str">
        <f>_pTH!G73</f>
        <v>Kälber, zugegangen</v>
      </c>
      <c r="E79" s="99" t="str">
        <f>_pTH!H73</f>
        <v>D</v>
      </c>
      <c r="F79" s="99" t="str">
        <f>_pTH!I73</f>
        <v>Penicilline</v>
      </c>
      <c r="G79" s="99" t="str">
        <f>_pTH!J73</f>
        <v>Amoxicillin</v>
      </c>
      <c r="H79" s="120">
        <f>_pTH!K73</f>
        <v>3.5146849811063179</v>
      </c>
      <c r="I79" s="99" t="str">
        <f>_pTH!L73</f>
        <v>TAMGÄndG (2022)</v>
      </c>
      <c r="J79" s="162">
        <f>_pTH!M73</f>
        <v>0.16928288747462758</v>
      </c>
    </row>
    <row r="80" spans="1:10" hidden="1" x14ac:dyDescent="0.3">
      <c r="A80" s="11"/>
      <c r="B80" s="99">
        <f>_pTH!E74</f>
        <v>2025</v>
      </c>
      <c r="C80" s="99" t="str">
        <f>_pTH!F74</f>
        <v>Rind</v>
      </c>
      <c r="D80" s="99" t="str">
        <f>_pTH!G74</f>
        <v>Kälber, zugegangen</v>
      </c>
      <c r="E80" s="99" t="str">
        <f>_pTH!H74</f>
        <v>D</v>
      </c>
      <c r="F80" s="99" t="str">
        <f>_pTH!I74</f>
        <v>Penicilline</v>
      </c>
      <c r="G80" s="99" t="str">
        <f>_pTH!J74</f>
        <v>Benzylpenicillin</v>
      </c>
      <c r="H80" s="120">
        <f>_pTH!K74</f>
        <v>0.1300578339878575</v>
      </c>
      <c r="I80" s="99" t="str">
        <f>_pTH!L74</f>
        <v>16. AMGÄndG (2013)</v>
      </c>
      <c r="J80" s="162">
        <f>_pTH!M74</f>
        <v>6.0040508603461861E-3</v>
      </c>
    </row>
    <row r="81" spans="1:10" hidden="1" x14ac:dyDescent="0.3">
      <c r="A81" s="11"/>
      <c r="B81" s="99">
        <f>_pTH!E75</f>
        <v>2025</v>
      </c>
      <c r="C81" s="99" t="str">
        <f>_pTH!F75</f>
        <v>Rind</v>
      </c>
      <c r="D81" s="99" t="str">
        <f>_pTH!G75</f>
        <v>Kälber, zugegangen</v>
      </c>
      <c r="E81" s="99" t="str">
        <f>_pTH!H75</f>
        <v>D</v>
      </c>
      <c r="F81" s="99" t="str">
        <f>_pTH!I75</f>
        <v>Penicilline</v>
      </c>
      <c r="G81" s="99" t="str">
        <f>_pTH!J75</f>
        <v>Benzylpenicillin</v>
      </c>
      <c r="H81" s="120">
        <f>_pTH!K75</f>
        <v>0.12592250069861369</v>
      </c>
      <c r="I81" s="99" t="str">
        <f>_pTH!L75</f>
        <v>17. AMGÄndG (2021)</v>
      </c>
      <c r="J81" s="162">
        <f>_pTH!M75</f>
        <v>6.3440117324017617E-3</v>
      </c>
    </row>
    <row r="82" spans="1:10" x14ac:dyDescent="0.3">
      <c r="A82" s="11"/>
      <c r="B82" s="99">
        <f>_pTH!E76</f>
        <v>2025</v>
      </c>
      <c r="C82" s="99" t="str">
        <f>_pTH!F76</f>
        <v>Rind</v>
      </c>
      <c r="D82" s="99" t="str">
        <f>_pTH!G76</f>
        <v>Kälber, zugegangen</v>
      </c>
      <c r="E82" s="99" t="str">
        <f>_pTH!H76</f>
        <v>D</v>
      </c>
      <c r="F82" s="99" t="str">
        <f>_pTH!I76</f>
        <v>Penicilline</v>
      </c>
      <c r="G82" s="99" t="str">
        <f>_pTH!J76</f>
        <v>Benzylpenicillin</v>
      </c>
      <c r="H82" s="120">
        <f>_pTH!K76</f>
        <v>0.12592250069861369</v>
      </c>
      <c r="I82" s="99" t="str">
        <f>_pTH!L76</f>
        <v>TAMGÄndG (2022)</v>
      </c>
      <c r="J82" s="162">
        <f>_pTH!M76</f>
        <v>6.0649886493034516E-3</v>
      </c>
    </row>
    <row r="83" spans="1:10" hidden="1" x14ac:dyDescent="0.3">
      <c r="A83" s="11"/>
      <c r="B83" s="99">
        <f>_pTH!E77</f>
        <v>2025</v>
      </c>
      <c r="C83" s="99" t="str">
        <f>_pTH!F77</f>
        <v>Rind</v>
      </c>
      <c r="D83" s="99" t="str">
        <f>_pTH!G77</f>
        <v>Kälber, zugegangen</v>
      </c>
      <c r="E83" s="99" t="str">
        <f>_pTH!H77</f>
        <v>D</v>
      </c>
      <c r="F83" s="99" t="str">
        <f>_pTH!I77</f>
        <v>Penicilline</v>
      </c>
      <c r="G83" s="99" t="str">
        <f>_pTH!J77</f>
        <v>Cloxacillin</v>
      </c>
      <c r="H83" s="120">
        <f>_pTH!K77</f>
        <v>8.6303506536330706E-4</v>
      </c>
      <c r="I83" s="99" t="str">
        <f>_pTH!L77</f>
        <v>16. AMGÄndG (2013)</v>
      </c>
      <c r="J83" s="162">
        <f>_pTH!M77</f>
        <v>3.9841555620457792E-5</v>
      </c>
    </row>
    <row r="84" spans="1:10" hidden="1" x14ac:dyDescent="0.3">
      <c r="A84" s="11"/>
      <c r="B84" s="99">
        <f>_pTH!E78</f>
        <v>2025</v>
      </c>
      <c r="C84" s="99" t="str">
        <f>_pTH!F78</f>
        <v>Rind</v>
      </c>
      <c r="D84" s="99" t="str">
        <f>_pTH!G78</f>
        <v>Kälber, zugegangen</v>
      </c>
      <c r="E84" s="99" t="str">
        <f>_pTH!H78</f>
        <v>D</v>
      </c>
      <c r="F84" s="99" t="str">
        <f>_pTH!I78</f>
        <v>Penicilline</v>
      </c>
      <c r="G84" s="99" t="str">
        <f>_pTH!J78</f>
        <v>Cloxacillin</v>
      </c>
      <c r="H84" s="120">
        <f>_pTH!K78</f>
        <v>8.6303506536330706E-4</v>
      </c>
      <c r="I84" s="99" t="str">
        <f>_pTH!L78</f>
        <v>17. AMGÄndG (2021)</v>
      </c>
      <c r="J84" s="162">
        <f>_pTH!M78</f>
        <v>4.3479954335112869E-5</v>
      </c>
    </row>
    <row r="85" spans="1:10" x14ac:dyDescent="0.3">
      <c r="A85" s="11"/>
      <c r="B85" s="99">
        <f>_pTH!E79</f>
        <v>2025</v>
      </c>
      <c r="C85" s="99" t="str">
        <f>_pTH!F79</f>
        <v>Rind</v>
      </c>
      <c r="D85" s="99" t="str">
        <f>_pTH!G79</f>
        <v>Kälber, zugegangen</v>
      </c>
      <c r="E85" s="99" t="str">
        <f>_pTH!H79</f>
        <v>D</v>
      </c>
      <c r="F85" s="99" t="str">
        <f>_pTH!I79</f>
        <v>Penicilline</v>
      </c>
      <c r="G85" s="99" t="str">
        <f>_pTH!J79</f>
        <v>Cloxacillin</v>
      </c>
      <c r="H85" s="120">
        <f>_pTH!K79</f>
        <v>8.6303506536330706E-4</v>
      </c>
      <c r="I85" s="99" t="str">
        <f>_pTH!L79</f>
        <v>TAMGÄndG (2022)</v>
      </c>
      <c r="J85" s="162">
        <f>_pTH!M79</f>
        <v>4.1567613781013052E-5</v>
      </c>
    </row>
    <row r="86" spans="1:10" hidden="1" x14ac:dyDescent="0.3">
      <c r="A86" s="11"/>
      <c r="B86" s="99">
        <f>_pTH!E80</f>
        <v>2025</v>
      </c>
      <c r="C86" s="99" t="str">
        <f>_pTH!F80</f>
        <v>Rind</v>
      </c>
      <c r="D86" s="99" t="str">
        <f>_pTH!G80</f>
        <v>Kälber, zugegangen</v>
      </c>
      <c r="E86" s="99" t="str">
        <f>_pTH!H80</f>
        <v>D</v>
      </c>
      <c r="F86" s="99" t="str">
        <f>_pTH!I80</f>
        <v>Sulfonamide</v>
      </c>
      <c r="G86" s="99" t="str">
        <f>_pTH!J80</f>
        <v>Sulfadiazin</v>
      </c>
      <c r="H86" s="120">
        <f>_pTH!K80</f>
        <v>1.4849308984396061</v>
      </c>
      <c r="I86" s="99" t="str">
        <f>_pTH!L80</f>
        <v>16. AMGÄndG (2013)</v>
      </c>
      <c r="J86" s="162">
        <f>_pTH!M80</f>
        <v>6.8551046599494597E-2</v>
      </c>
    </row>
    <row r="87" spans="1:10" hidden="1" x14ac:dyDescent="0.3">
      <c r="A87" s="11"/>
      <c r="B87" s="99">
        <f>_pTH!E81</f>
        <v>2025</v>
      </c>
      <c r="C87" s="99" t="str">
        <f>_pTH!F81</f>
        <v>Rind</v>
      </c>
      <c r="D87" s="99" t="str">
        <f>_pTH!G81</f>
        <v>Kälber, zugegangen</v>
      </c>
      <c r="E87" s="99" t="str">
        <f>_pTH!H81</f>
        <v>D</v>
      </c>
      <c r="F87" s="99" t="str">
        <f>_pTH!I81</f>
        <v>Sulfonamide</v>
      </c>
      <c r="G87" s="99" t="str">
        <f>_pTH!J81</f>
        <v>Sulfadiazin</v>
      </c>
      <c r="H87" s="120">
        <f>_pTH!K81</f>
        <v>0.74246544921980306</v>
      </c>
      <c r="I87" s="99" t="str">
        <f>_pTH!L81</f>
        <v>17. AMGÄndG (2021)</v>
      </c>
      <c r="J87" s="162">
        <f>_pTH!M81</f>
        <v>3.7405622463192005E-2</v>
      </c>
    </row>
    <row r="88" spans="1:10" x14ac:dyDescent="0.3">
      <c r="A88" s="11"/>
      <c r="B88" s="99">
        <f>_pTH!E82</f>
        <v>2025</v>
      </c>
      <c r="C88" s="99" t="str">
        <f>_pTH!F82</f>
        <v>Rind</v>
      </c>
      <c r="D88" s="99" t="str">
        <f>_pTH!G82</f>
        <v>Kälber, zugegangen</v>
      </c>
      <c r="E88" s="99" t="str">
        <f>_pTH!H82</f>
        <v>D</v>
      </c>
      <c r="F88" s="99" t="str">
        <f>_pTH!I82</f>
        <v>Sulfonamide</v>
      </c>
      <c r="G88" s="99" t="str">
        <f>_pTH!J82</f>
        <v>Sulfadiazin</v>
      </c>
      <c r="H88" s="120">
        <f>_pTH!K82</f>
        <v>0.74246544921980306</v>
      </c>
      <c r="I88" s="99" t="str">
        <f>_pTH!L82</f>
        <v>TAMGÄndG (2022)</v>
      </c>
      <c r="J88" s="162">
        <f>_pTH!M82</f>
        <v>3.5760443900298665E-2</v>
      </c>
    </row>
    <row r="89" spans="1:10" hidden="1" x14ac:dyDescent="0.3">
      <c r="A89" s="11"/>
      <c r="B89" s="99">
        <f>_pTH!E83</f>
        <v>2025</v>
      </c>
      <c r="C89" s="99" t="str">
        <f>_pTH!F83</f>
        <v>Rind</v>
      </c>
      <c r="D89" s="99" t="str">
        <f>_pTH!G83</f>
        <v>Kälber, zugegangen</v>
      </c>
      <c r="E89" s="99" t="str">
        <f>_pTH!H83</f>
        <v>D</v>
      </c>
      <c r="F89" s="99" t="str">
        <f>_pTH!I83</f>
        <v>Sulfonamide</v>
      </c>
      <c r="G89" s="99" t="str">
        <f>_pTH!J83</f>
        <v>Sulfadimethoxin</v>
      </c>
      <c r="H89" s="120">
        <f>_pTH!K83</f>
        <v>0.25045380954336027</v>
      </c>
      <c r="I89" s="99" t="str">
        <f>_pTH!L83</f>
        <v>16. AMGÄndG (2013)</v>
      </c>
      <c r="J89" s="162">
        <f>_pTH!M83</f>
        <v>1.156206715549472E-2</v>
      </c>
    </row>
    <row r="90" spans="1:10" hidden="1" x14ac:dyDescent="0.3">
      <c r="A90" s="11"/>
      <c r="B90" s="99">
        <f>_pTH!E84</f>
        <v>2025</v>
      </c>
      <c r="C90" s="99" t="str">
        <f>_pTH!F84</f>
        <v>Rind</v>
      </c>
      <c r="D90" s="99" t="str">
        <f>_pTH!G84</f>
        <v>Kälber, zugegangen</v>
      </c>
      <c r="E90" s="99" t="str">
        <f>_pTH!H84</f>
        <v>D</v>
      </c>
      <c r="F90" s="99" t="str">
        <f>_pTH!I84</f>
        <v>Sulfonamide</v>
      </c>
      <c r="G90" s="99" t="str">
        <f>_pTH!J84</f>
        <v>Sulfadimethoxin</v>
      </c>
      <c r="H90" s="120">
        <f>_pTH!K84</f>
        <v>0.12522690477168014</v>
      </c>
      <c r="I90" s="99" t="str">
        <f>_pTH!L84</f>
        <v>17. AMGÄndG (2021)</v>
      </c>
      <c r="J90" s="162">
        <f>_pTH!M84</f>
        <v>6.3089674099256763E-3</v>
      </c>
    </row>
    <row r="91" spans="1:10" x14ac:dyDescent="0.3">
      <c r="A91" s="11"/>
      <c r="B91" s="99">
        <f>_pTH!E85</f>
        <v>2025</v>
      </c>
      <c r="C91" s="99" t="str">
        <f>_pTH!F85</f>
        <v>Rind</v>
      </c>
      <c r="D91" s="99" t="str">
        <f>_pTH!G85</f>
        <v>Kälber, zugegangen</v>
      </c>
      <c r="E91" s="99" t="str">
        <f>_pTH!H85</f>
        <v>D</v>
      </c>
      <c r="F91" s="99" t="str">
        <f>_pTH!I85</f>
        <v>Sulfonamide</v>
      </c>
      <c r="G91" s="99" t="str">
        <f>_pTH!J85</f>
        <v>Sulfadimethoxin</v>
      </c>
      <c r="H91" s="120">
        <f>_pTH!K85</f>
        <v>0.12522690477168014</v>
      </c>
      <c r="I91" s="99" t="str">
        <f>_pTH!L85</f>
        <v>TAMGÄndG (2022)</v>
      </c>
      <c r="J91" s="162">
        <f>_pTH!M85</f>
        <v>6.0314856504116885E-3</v>
      </c>
    </row>
    <row r="92" spans="1:10" hidden="1" x14ac:dyDescent="0.3">
      <c r="A92" s="11"/>
      <c r="B92" s="99">
        <f>_pTH!E86</f>
        <v>2025</v>
      </c>
      <c r="C92" s="99" t="str">
        <f>_pTH!F86</f>
        <v>Rind</v>
      </c>
      <c r="D92" s="99" t="str">
        <f>_pTH!G86</f>
        <v>Kälber, zugegangen</v>
      </c>
      <c r="E92" s="99" t="str">
        <f>_pTH!H86</f>
        <v>D</v>
      </c>
      <c r="F92" s="99" t="str">
        <f>_pTH!I86</f>
        <v>Sulfonamide</v>
      </c>
      <c r="G92" s="99" t="str">
        <f>_pTH!J86</f>
        <v>Sulfadimidin</v>
      </c>
      <c r="H92" s="120">
        <f>_pTH!K86</f>
        <v>1.3529609508338778</v>
      </c>
      <c r="I92" s="99" t="str">
        <f>_pTH!L86</f>
        <v>16. AMGÄndG (2013)</v>
      </c>
      <c r="J92" s="162">
        <f>_pTH!M86</f>
        <v>6.2458724029091112E-2</v>
      </c>
    </row>
    <row r="93" spans="1:10" hidden="1" x14ac:dyDescent="0.3">
      <c r="A93" s="11"/>
      <c r="B93" s="99">
        <f>_pTH!E87</f>
        <v>2025</v>
      </c>
      <c r="C93" s="99" t="str">
        <f>_pTH!F87</f>
        <v>Rind</v>
      </c>
      <c r="D93" s="99" t="str">
        <f>_pTH!G87</f>
        <v>Kälber, zugegangen</v>
      </c>
      <c r="E93" s="99" t="str">
        <f>_pTH!H87</f>
        <v>D</v>
      </c>
      <c r="F93" s="99" t="str">
        <f>_pTH!I87</f>
        <v>Sulfonamide</v>
      </c>
      <c r="G93" s="99" t="str">
        <f>_pTH!J87</f>
        <v>Sulfadimidin</v>
      </c>
      <c r="H93" s="120">
        <f>_pTH!K87</f>
        <v>1.3326811771602329</v>
      </c>
      <c r="I93" s="99" t="str">
        <f>_pTH!L87</f>
        <v>17. AMGÄndG (2021)</v>
      </c>
      <c r="J93" s="162">
        <f>_pTH!M87</f>
        <v>6.7140860263654109E-2</v>
      </c>
    </row>
    <row r="94" spans="1:10" x14ac:dyDescent="0.3">
      <c r="A94" s="11"/>
      <c r="B94" s="99">
        <f>_pTH!E88</f>
        <v>2025</v>
      </c>
      <c r="C94" s="99" t="str">
        <f>_pTH!F88</f>
        <v>Rind</v>
      </c>
      <c r="D94" s="99" t="str">
        <f>_pTH!G88</f>
        <v>Kälber, zugegangen</v>
      </c>
      <c r="E94" s="99" t="str">
        <f>_pTH!H88</f>
        <v>D</v>
      </c>
      <c r="F94" s="99" t="str">
        <f>_pTH!I88</f>
        <v>Sulfonamide</v>
      </c>
      <c r="G94" s="99" t="str">
        <f>_pTH!J88</f>
        <v>Sulfadimidin</v>
      </c>
      <c r="H94" s="120">
        <f>_pTH!K88</f>
        <v>1.3326811771602329</v>
      </c>
      <c r="I94" s="99" t="str">
        <f>_pTH!L88</f>
        <v>TAMGÄndG (2022)</v>
      </c>
      <c r="J94" s="162">
        <f>_pTH!M88</f>
        <v>6.418786291389271E-2</v>
      </c>
    </row>
    <row r="95" spans="1:10" hidden="1" x14ac:dyDescent="0.3">
      <c r="A95" s="11"/>
      <c r="B95" s="99">
        <f>_pTH!E89</f>
        <v>2025</v>
      </c>
      <c r="C95" s="99" t="str">
        <f>_pTH!F89</f>
        <v>Rind</v>
      </c>
      <c r="D95" s="99" t="str">
        <f>_pTH!G89</f>
        <v>Kälber, zugegangen</v>
      </c>
      <c r="E95" s="99" t="str">
        <f>_pTH!H89</f>
        <v>D</v>
      </c>
      <c r="F95" s="99" t="str">
        <f>_pTH!I89</f>
        <v>Sulfonamide</v>
      </c>
      <c r="G95" s="99" t="str">
        <f>_pTH!J89</f>
        <v>Sulfadoxin</v>
      </c>
      <c r="H95" s="120">
        <f>_pTH!K89</f>
        <v>3.256794599951833E-2</v>
      </c>
      <c r="I95" s="99" t="str">
        <f>_pTH!L89</f>
        <v>16. AMGÄndG (2013)</v>
      </c>
      <c r="J95" s="162">
        <f>_pTH!M89</f>
        <v>1.5034819372462577E-3</v>
      </c>
    </row>
    <row r="96" spans="1:10" hidden="1" x14ac:dyDescent="0.3">
      <c r="A96" s="11"/>
      <c r="B96" s="99">
        <f>_pTH!E90</f>
        <v>2025</v>
      </c>
      <c r="C96" s="99" t="str">
        <f>_pTH!F90</f>
        <v>Rind</v>
      </c>
      <c r="D96" s="99" t="str">
        <f>_pTH!G90</f>
        <v>Kälber, zugegangen</v>
      </c>
      <c r="E96" s="99" t="str">
        <f>_pTH!H90</f>
        <v>D</v>
      </c>
      <c r="F96" s="99" t="str">
        <f>_pTH!I90</f>
        <v>Sulfonamide</v>
      </c>
      <c r="G96" s="99" t="str">
        <f>_pTH!J90</f>
        <v>Sulfadoxin</v>
      </c>
      <c r="H96" s="120">
        <f>_pTH!K90</f>
        <v>1.6283972999759165E-2</v>
      </c>
      <c r="I96" s="99" t="str">
        <f>_pTH!L90</f>
        <v>17. AMGÄndG (2021)</v>
      </c>
      <c r="J96" s="162">
        <f>_pTH!M90</f>
        <v>8.2039123419126139E-4</v>
      </c>
    </row>
    <row r="97" spans="1:10" x14ac:dyDescent="0.3">
      <c r="A97" s="11"/>
      <c r="B97" s="99">
        <f>_pTH!E91</f>
        <v>2025</v>
      </c>
      <c r="C97" s="99" t="str">
        <f>_pTH!F91</f>
        <v>Rind</v>
      </c>
      <c r="D97" s="99" t="str">
        <f>_pTH!G91</f>
        <v>Kälber, zugegangen</v>
      </c>
      <c r="E97" s="99" t="str">
        <f>_pTH!H91</f>
        <v>D</v>
      </c>
      <c r="F97" s="99" t="str">
        <f>_pTH!I91</f>
        <v>Sulfonamide</v>
      </c>
      <c r="G97" s="99" t="str">
        <f>_pTH!J91</f>
        <v>Sulfadoxin</v>
      </c>
      <c r="H97" s="120">
        <f>_pTH!K91</f>
        <v>1.6283972999759165E-2</v>
      </c>
      <c r="I97" s="99" t="str">
        <f>_pTH!L91</f>
        <v>TAMGÄndG (2022)</v>
      </c>
      <c r="J97" s="162">
        <f>_pTH!M91</f>
        <v>7.8430868876630012E-4</v>
      </c>
    </row>
    <row r="98" spans="1:10" hidden="1" x14ac:dyDescent="0.3">
      <c r="A98" s="11"/>
      <c r="B98" s="99">
        <f>_pTH!E92</f>
        <v>2025</v>
      </c>
      <c r="C98" s="99" t="str">
        <f>_pTH!F92</f>
        <v>Rind</v>
      </c>
      <c r="D98" s="99" t="str">
        <f>_pTH!G92</f>
        <v>Kälber, zugegangen</v>
      </c>
      <c r="E98" s="99" t="str">
        <f>_pTH!H92</f>
        <v>D</v>
      </c>
      <c r="F98" s="99" t="str">
        <f>_pTH!I92</f>
        <v>Tetrazykline</v>
      </c>
      <c r="G98" s="99" t="str">
        <f>_pTH!J92</f>
        <v>Chlortetracyclin</v>
      </c>
      <c r="H98" s="120">
        <f>_pTH!K92</f>
        <v>2.2746834342168185</v>
      </c>
      <c r="I98" s="99" t="str">
        <f>_pTH!L92</f>
        <v>16. AMGÄndG (2013)</v>
      </c>
      <c r="J98" s="162">
        <f>_pTH!M92</f>
        <v>0.10500955314617791</v>
      </c>
    </row>
    <row r="99" spans="1:10" hidden="1" x14ac:dyDescent="0.3">
      <c r="A99" s="11"/>
      <c r="B99" s="99">
        <f>_pTH!E93</f>
        <v>2025</v>
      </c>
      <c r="C99" s="99" t="str">
        <f>_pTH!F93</f>
        <v>Rind</v>
      </c>
      <c r="D99" s="99" t="str">
        <f>_pTH!G93</f>
        <v>Kälber, zugegangen</v>
      </c>
      <c r="E99" s="99" t="str">
        <f>_pTH!H93</f>
        <v>D</v>
      </c>
      <c r="F99" s="99" t="str">
        <f>_pTH!I93</f>
        <v>Tetrazykline</v>
      </c>
      <c r="G99" s="99" t="str">
        <f>_pTH!J93</f>
        <v>Chlortetracyclin</v>
      </c>
      <c r="H99" s="120">
        <f>_pTH!K93</f>
        <v>2.2746834342168185</v>
      </c>
      <c r="I99" s="99" t="str">
        <f>_pTH!L93</f>
        <v>17. AMGÄndG (2021)</v>
      </c>
      <c r="J99" s="162">
        <f>_pTH!M93</f>
        <v>0.11459920438452902</v>
      </c>
    </row>
    <row r="100" spans="1:10" x14ac:dyDescent="0.3">
      <c r="A100" s="11"/>
      <c r="B100" s="99">
        <f>_pTH!E94</f>
        <v>2025</v>
      </c>
      <c r="C100" s="99" t="str">
        <f>_pTH!F94</f>
        <v>Rind</v>
      </c>
      <c r="D100" s="99" t="str">
        <f>_pTH!G94</f>
        <v>Kälber, zugegangen</v>
      </c>
      <c r="E100" s="99" t="str">
        <f>_pTH!H94</f>
        <v>D</v>
      </c>
      <c r="F100" s="99" t="str">
        <f>_pTH!I94</f>
        <v>Tetrazykline</v>
      </c>
      <c r="G100" s="99" t="str">
        <f>_pTH!J94</f>
        <v>Chlortetracyclin</v>
      </c>
      <c r="H100" s="120">
        <f>_pTH!K94</f>
        <v>2.2746834342168185</v>
      </c>
      <c r="I100" s="99" t="str">
        <f>_pTH!L94</f>
        <v>TAMGÄndG (2022)</v>
      </c>
      <c r="J100" s="162">
        <f>_pTH!M94</f>
        <v>0.10955888846508177</v>
      </c>
    </row>
    <row r="101" spans="1:10" hidden="1" x14ac:dyDescent="0.3">
      <c r="A101" s="11"/>
      <c r="B101" s="99">
        <f>_pTH!E95</f>
        <v>2025</v>
      </c>
      <c r="C101" s="99" t="str">
        <f>_pTH!F95</f>
        <v>Rind</v>
      </c>
      <c r="D101" s="99" t="str">
        <f>_pTH!G95</f>
        <v>Kälber, zugegangen</v>
      </c>
      <c r="E101" s="99" t="str">
        <f>_pTH!H95</f>
        <v>D</v>
      </c>
      <c r="F101" s="99" t="str">
        <f>_pTH!I95</f>
        <v>Tetrazykline</v>
      </c>
      <c r="G101" s="99" t="str">
        <f>_pTH!J95</f>
        <v>Doxycyclin</v>
      </c>
      <c r="H101" s="120">
        <f>_pTH!K95</f>
        <v>5.1491690038366356</v>
      </c>
      <c r="I101" s="99" t="str">
        <f>_pTH!L95</f>
        <v>16. AMGÄndG (2013)</v>
      </c>
      <c r="J101" s="162">
        <f>_pTH!M95</f>
        <v>0.23770865344750891</v>
      </c>
    </row>
    <row r="102" spans="1:10" hidden="1" x14ac:dyDescent="0.3">
      <c r="A102" s="11"/>
      <c r="B102" s="99">
        <f>_pTH!E96</f>
        <v>2025</v>
      </c>
      <c r="C102" s="99" t="str">
        <f>_pTH!F96</f>
        <v>Rind</v>
      </c>
      <c r="D102" s="99" t="str">
        <f>_pTH!G96</f>
        <v>Kälber, zugegangen</v>
      </c>
      <c r="E102" s="99" t="str">
        <f>_pTH!H96</f>
        <v>D</v>
      </c>
      <c r="F102" s="99" t="str">
        <f>_pTH!I96</f>
        <v>Tetrazykline</v>
      </c>
      <c r="G102" s="99" t="str">
        <f>_pTH!J96</f>
        <v>Doxycyclin</v>
      </c>
      <c r="H102" s="120">
        <f>_pTH!K96</f>
        <v>5.1491690038366356</v>
      </c>
      <c r="I102" s="99" t="str">
        <f>_pTH!L96</f>
        <v>17. AMGÄndG (2021)</v>
      </c>
      <c r="J102" s="162">
        <f>_pTH!M96</f>
        <v>0.25941661252935028</v>
      </c>
    </row>
    <row r="103" spans="1:10" x14ac:dyDescent="0.3">
      <c r="A103" s="11"/>
      <c r="B103" s="99">
        <f>_pTH!E97</f>
        <v>2025</v>
      </c>
      <c r="C103" s="99" t="str">
        <f>_pTH!F97</f>
        <v>Rind</v>
      </c>
      <c r="D103" s="99" t="str">
        <f>_pTH!G97</f>
        <v>Kälber, zugegangen</v>
      </c>
      <c r="E103" s="99" t="str">
        <f>_pTH!H97</f>
        <v>D</v>
      </c>
      <c r="F103" s="99" t="str">
        <f>_pTH!I97</f>
        <v>Tetrazykline</v>
      </c>
      <c r="G103" s="99" t="str">
        <f>_pTH!J97</f>
        <v>Doxycyclin</v>
      </c>
      <c r="H103" s="120">
        <f>_pTH!K97</f>
        <v>5.1491690038366356</v>
      </c>
      <c r="I103" s="99" t="str">
        <f>_pTH!L97</f>
        <v>TAMGÄndG (2022)</v>
      </c>
      <c r="J103" s="162">
        <f>_pTH!M97</f>
        <v>0.2480069200369539</v>
      </c>
    </row>
    <row r="104" spans="1:10" hidden="1" x14ac:dyDescent="0.3">
      <c r="A104" s="11"/>
      <c r="B104" s="99">
        <f>_pTH!E98</f>
        <v>2025</v>
      </c>
      <c r="C104" s="99" t="str">
        <f>_pTH!F98</f>
        <v>Rind</v>
      </c>
      <c r="D104" s="99" t="str">
        <f>_pTH!G98</f>
        <v>Kälber, zugegangen</v>
      </c>
      <c r="E104" s="99" t="str">
        <f>_pTH!H98</f>
        <v>D</v>
      </c>
      <c r="F104" s="99" t="str">
        <f>_pTH!I98</f>
        <v>Tetrazykline</v>
      </c>
      <c r="G104" s="99" t="str">
        <f>_pTH!J98</f>
        <v>Oxytetracyclin</v>
      </c>
      <c r="H104" s="120">
        <f>_pTH!K98</f>
        <v>0.15312619281880799</v>
      </c>
      <c r="I104" s="99" t="str">
        <f>_pTH!L98</f>
        <v>16. AMGÄndG (2013)</v>
      </c>
      <c r="J104" s="162">
        <f>_pTH!M98</f>
        <v>7.0689893991401952E-3</v>
      </c>
    </row>
    <row r="105" spans="1:10" hidden="1" x14ac:dyDescent="0.3">
      <c r="A105" s="11"/>
      <c r="B105" s="99">
        <f>_pTH!E99</f>
        <v>2025</v>
      </c>
      <c r="C105" s="99" t="str">
        <f>_pTH!F99</f>
        <v>Rind</v>
      </c>
      <c r="D105" s="99" t="str">
        <f>_pTH!G99</f>
        <v>Kälber, zugegangen</v>
      </c>
      <c r="E105" s="99" t="str">
        <f>_pTH!H99</f>
        <v>D</v>
      </c>
      <c r="F105" s="99" t="str">
        <f>_pTH!I99</f>
        <v>Tetrazykline</v>
      </c>
      <c r="G105" s="99" t="str">
        <f>_pTH!J99</f>
        <v>Oxytetracyclin</v>
      </c>
      <c r="H105" s="120">
        <f>_pTH!K99</f>
        <v>0.15312619281880799</v>
      </c>
      <c r="I105" s="99" t="str">
        <f>_pTH!L99</f>
        <v>17. AMGÄndG (2021)</v>
      </c>
      <c r="J105" s="162">
        <f>_pTH!M99</f>
        <v>7.7145415504857985E-3</v>
      </c>
    </row>
    <row r="106" spans="1:10" x14ac:dyDescent="0.3">
      <c r="A106" s="11"/>
      <c r="B106" s="99">
        <f>_pTH!E100</f>
        <v>2025</v>
      </c>
      <c r="C106" s="99" t="str">
        <f>_pTH!F100</f>
        <v>Rind</v>
      </c>
      <c r="D106" s="99" t="str">
        <f>_pTH!G100</f>
        <v>Kälber, zugegangen</v>
      </c>
      <c r="E106" s="99" t="str">
        <f>_pTH!H100</f>
        <v>D</v>
      </c>
      <c r="F106" s="99" t="str">
        <f>_pTH!I100</f>
        <v>Tetrazykline</v>
      </c>
      <c r="G106" s="99" t="str">
        <f>_pTH!J100</f>
        <v>Oxytetracyclin</v>
      </c>
      <c r="H106" s="120">
        <f>_pTH!K100</f>
        <v>0.15312619281880799</v>
      </c>
      <c r="I106" s="99" t="str">
        <f>_pTH!L100</f>
        <v>TAMGÄndG (2022)</v>
      </c>
      <c r="J106" s="162">
        <f>_pTH!M100</f>
        <v>7.3752396609396958E-3</v>
      </c>
    </row>
    <row r="107" spans="1:10" hidden="1" x14ac:dyDescent="0.3">
      <c r="A107" s="11"/>
      <c r="B107" s="99">
        <f>_pTH!E101</f>
        <v>2025</v>
      </c>
      <c r="C107" s="99" t="str">
        <f>_pTH!F101</f>
        <v>Rind</v>
      </c>
      <c r="D107" s="99" t="str">
        <f>_pTH!G101</f>
        <v>Kälber, zugegangen</v>
      </c>
      <c r="E107" s="99" t="str">
        <f>_pTH!H101</f>
        <v>D</v>
      </c>
      <c r="F107" s="99" t="str">
        <f>_pTH!I101</f>
        <v>Tetrazykline</v>
      </c>
      <c r="G107" s="99" t="str">
        <f>_pTH!J101</f>
        <v>Tetracyclin</v>
      </c>
      <c r="H107" s="120">
        <f>_pTH!K101</f>
        <v>0.17015950764178681</v>
      </c>
      <c r="I107" s="99" t="str">
        <f>_pTH!L101</f>
        <v>16. AMGÄndG (2013)</v>
      </c>
      <c r="J107" s="162">
        <f>_pTH!M101</f>
        <v>7.8553233352182134E-3</v>
      </c>
    </row>
    <row r="108" spans="1:10" hidden="1" x14ac:dyDescent="0.3">
      <c r="A108" s="11"/>
      <c r="B108" s="99">
        <f>_pTH!E102</f>
        <v>2025</v>
      </c>
      <c r="C108" s="99" t="str">
        <f>_pTH!F102</f>
        <v>Rind</v>
      </c>
      <c r="D108" s="99" t="str">
        <f>_pTH!G102</f>
        <v>Kälber, zugegangen</v>
      </c>
      <c r="E108" s="99" t="str">
        <f>_pTH!H102</f>
        <v>D</v>
      </c>
      <c r="F108" s="99" t="str">
        <f>_pTH!I102</f>
        <v>Tetrazykline</v>
      </c>
      <c r="G108" s="99" t="str">
        <f>_pTH!J102</f>
        <v>Tetracyclin</v>
      </c>
      <c r="H108" s="120">
        <f>_pTH!K102</f>
        <v>0.17015950764178681</v>
      </c>
      <c r="I108" s="99" t="str">
        <f>_pTH!L102</f>
        <v>17. AMGÄndG (2021)</v>
      </c>
      <c r="J108" s="162">
        <f>_pTH!M102</f>
        <v>8.57268484083629E-3</v>
      </c>
    </row>
    <row r="109" spans="1:10" x14ac:dyDescent="0.3">
      <c r="A109" s="11"/>
      <c r="B109" s="99">
        <f>_pTH!E103</f>
        <v>2025</v>
      </c>
      <c r="C109" s="99" t="str">
        <f>_pTH!F103</f>
        <v>Rind</v>
      </c>
      <c r="D109" s="99" t="str">
        <f>_pTH!G103</f>
        <v>Kälber, zugegangen</v>
      </c>
      <c r="E109" s="99" t="str">
        <f>_pTH!H103</f>
        <v>D</v>
      </c>
      <c r="F109" s="99" t="str">
        <f>_pTH!I103</f>
        <v>Tetrazykline</v>
      </c>
      <c r="G109" s="99" t="str">
        <f>_pTH!J103</f>
        <v>Tetracyclin</v>
      </c>
      <c r="H109" s="120">
        <f>_pTH!K103</f>
        <v>0.17015950764178681</v>
      </c>
      <c r="I109" s="99" t="str">
        <f>_pTH!L103</f>
        <v>TAMGÄndG (2022)</v>
      </c>
      <c r="J109" s="162">
        <f>_pTH!M103</f>
        <v>8.1956399904140609E-3</v>
      </c>
    </row>
    <row r="110" spans="1:10" hidden="1" x14ac:dyDescent="0.3">
      <c r="A110" s="11"/>
      <c r="B110" s="99">
        <f>_pTH!E104</f>
        <v>2025</v>
      </c>
      <c r="C110" s="99" t="str">
        <f>_pTH!F104</f>
        <v>Rind</v>
      </c>
      <c r="D110" s="99" t="str">
        <f>_pTH!G104</f>
        <v>Milchkühe</v>
      </c>
      <c r="E110" s="99" t="str">
        <f>_pTH!H104</f>
        <v>B</v>
      </c>
      <c r="F110" s="99" t="str">
        <f>_pTH!I104</f>
        <v>Ceph. 3. Gen.</v>
      </c>
      <c r="G110" s="99" t="str">
        <f>_pTH!J104</f>
        <v>Cefoperazon</v>
      </c>
      <c r="H110" s="120">
        <f>_pTH!K104</f>
        <v>4.7734854116255052E-5</v>
      </c>
      <c r="I110" s="99" t="str">
        <f>_pTH!L104</f>
        <v>16. AMGÄndG (2013)</v>
      </c>
      <c r="J110" s="162">
        <f>_pTH!M104</f>
        <v>7.6727517516231677E-6</v>
      </c>
    </row>
    <row r="111" spans="1:10" hidden="1" x14ac:dyDescent="0.3">
      <c r="A111" s="11"/>
      <c r="B111" s="99">
        <f>_pTH!E105</f>
        <v>2025</v>
      </c>
      <c r="C111" s="99" t="str">
        <f>_pTH!F105</f>
        <v>Rind</v>
      </c>
      <c r="D111" s="99" t="str">
        <f>_pTH!G105</f>
        <v>Milchkühe</v>
      </c>
      <c r="E111" s="99" t="str">
        <f>_pTH!H105</f>
        <v>B</v>
      </c>
      <c r="F111" s="99" t="str">
        <f>_pTH!I105</f>
        <v>Ceph. 3. Gen.</v>
      </c>
      <c r="G111" s="99" t="str">
        <f>_pTH!J105</f>
        <v>Cefoperazon</v>
      </c>
      <c r="H111" s="120">
        <f>_pTH!K105</f>
        <v>4.7734854116255052E-5</v>
      </c>
      <c r="I111" s="99" t="str">
        <f>_pTH!L105</f>
        <v>17. AMGÄndG (2021)</v>
      </c>
      <c r="J111" s="162">
        <f>_pTH!M105</f>
        <v>9.1133830996474784E-6</v>
      </c>
    </row>
    <row r="112" spans="1:10" x14ac:dyDescent="0.3">
      <c r="A112" s="11"/>
      <c r="B112" s="99">
        <f>_pTH!E106</f>
        <v>2025</v>
      </c>
      <c r="C112" s="99" t="str">
        <f>_pTH!F106</f>
        <v>Rind</v>
      </c>
      <c r="D112" s="99" t="str">
        <f>_pTH!G106</f>
        <v>Milchkühe</v>
      </c>
      <c r="E112" s="99" t="str">
        <f>_pTH!H106</f>
        <v>B</v>
      </c>
      <c r="F112" s="99" t="str">
        <f>_pTH!I106</f>
        <v>Ceph. 3. Gen.</v>
      </c>
      <c r="G112" s="99" t="str">
        <f>_pTH!J106</f>
        <v>Cefoperazon</v>
      </c>
      <c r="H112" s="120">
        <f>_pTH!K106</f>
        <v>1.4320456234876518E-4</v>
      </c>
      <c r="I112" s="99" t="str">
        <f>_pTH!L106</f>
        <v>TAMGÄndG (2022)</v>
      </c>
      <c r="J112" s="162">
        <f>_pTH!M106</f>
        <v>2.444338025509068E-5</v>
      </c>
    </row>
    <row r="113" spans="1:10" hidden="1" x14ac:dyDescent="0.3">
      <c r="A113" s="11"/>
      <c r="B113" s="99">
        <f>_pTH!E107</f>
        <v>2025</v>
      </c>
      <c r="C113" s="99" t="str">
        <f>_pTH!F107</f>
        <v>Rind</v>
      </c>
      <c r="D113" s="99" t="str">
        <f>_pTH!G107</f>
        <v>Milchkühe</v>
      </c>
      <c r="E113" s="99" t="str">
        <f>_pTH!H107</f>
        <v>B</v>
      </c>
      <c r="F113" s="99" t="str">
        <f>_pTH!I107</f>
        <v>Ceph. 3. Gen.</v>
      </c>
      <c r="G113" s="99" t="str">
        <f>_pTH!J107</f>
        <v>Ceftiofur</v>
      </c>
      <c r="H113" s="120">
        <f>_pTH!K107</f>
        <v>0.10892777584467707</v>
      </c>
      <c r="I113" s="99" t="str">
        <f>_pTH!L107</f>
        <v>16. AMGÄndG (2013)</v>
      </c>
      <c r="J113" s="162">
        <f>_pTH!M107</f>
        <v>1.7508711367948997E-2</v>
      </c>
    </row>
    <row r="114" spans="1:10" hidden="1" x14ac:dyDescent="0.3">
      <c r="A114" s="11"/>
      <c r="B114" s="99">
        <f>_pTH!E108</f>
        <v>2025</v>
      </c>
      <c r="C114" s="99" t="str">
        <f>_pTH!F108</f>
        <v>Rind</v>
      </c>
      <c r="D114" s="99" t="str">
        <f>_pTH!G108</f>
        <v>Milchkühe</v>
      </c>
      <c r="E114" s="99" t="str">
        <f>_pTH!H108</f>
        <v>B</v>
      </c>
      <c r="F114" s="99" t="str">
        <f>_pTH!I108</f>
        <v>Ceph. 3. Gen.</v>
      </c>
      <c r="G114" s="99" t="str">
        <f>_pTH!J108</f>
        <v>Ceftiofur</v>
      </c>
      <c r="H114" s="120">
        <f>_pTH!K108</f>
        <v>0.10892777584467707</v>
      </c>
      <c r="I114" s="99" t="str">
        <f>_pTH!L108</f>
        <v>17. AMGÄndG (2021)</v>
      </c>
      <c r="J114" s="162">
        <f>_pTH!M108</f>
        <v>2.0796136698090932E-2</v>
      </c>
    </row>
    <row r="115" spans="1:10" x14ac:dyDescent="0.3">
      <c r="A115" s="11"/>
      <c r="B115" s="99">
        <f>_pTH!E109</f>
        <v>2025</v>
      </c>
      <c r="C115" s="99" t="str">
        <f>_pTH!F109</f>
        <v>Rind</v>
      </c>
      <c r="D115" s="99" t="str">
        <f>_pTH!G109</f>
        <v>Milchkühe</v>
      </c>
      <c r="E115" s="99" t="str">
        <f>_pTH!H109</f>
        <v>B</v>
      </c>
      <c r="F115" s="99" t="str">
        <f>_pTH!I109</f>
        <v>Ceph. 3. Gen.</v>
      </c>
      <c r="G115" s="99" t="str">
        <f>_pTH!J109</f>
        <v>Ceftiofur</v>
      </c>
      <c r="H115" s="120">
        <f>_pTH!K109</f>
        <v>0.32678332753403122</v>
      </c>
      <c r="I115" s="99" t="str">
        <f>_pTH!L109</f>
        <v>TAMGÄndG (2022)</v>
      </c>
      <c r="J115" s="162">
        <f>_pTH!M109</f>
        <v>5.5778174975212619E-2</v>
      </c>
    </row>
    <row r="116" spans="1:10" hidden="1" x14ac:dyDescent="0.3">
      <c r="A116" s="11"/>
      <c r="B116" s="99">
        <f>_pTH!E110</f>
        <v>2025</v>
      </c>
      <c r="C116" s="99" t="str">
        <f>_pTH!F110</f>
        <v>Rind</v>
      </c>
      <c r="D116" s="99" t="str">
        <f>_pTH!G110</f>
        <v>Milchkühe</v>
      </c>
      <c r="E116" s="99" t="str">
        <f>_pTH!H110</f>
        <v>B</v>
      </c>
      <c r="F116" s="99" t="str">
        <f>_pTH!I110</f>
        <v>Ceph. 4. Gen.</v>
      </c>
      <c r="G116" s="99" t="str">
        <f>_pTH!J110</f>
        <v>Cefquinom</v>
      </c>
      <c r="H116" s="120">
        <f>_pTH!K110</f>
        <v>7.7307070428567604E-2</v>
      </c>
      <c r="I116" s="99" t="str">
        <f>_pTH!L110</f>
        <v>16. AMGÄndG (2013)</v>
      </c>
      <c r="J116" s="162">
        <f>_pTH!M110</f>
        <v>1.2426097681141982E-2</v>
      </c>
    </row>
    <row r="117" spans="1:10" hidden="1" x14ac:dyDescent="0.3">
      <c r="A117" s="11"/>
      <c r="B117" s="99">
        <f>_pTH!E111</f>
        <v>2025</v>
      </c>
      <c r="C117" s="99" t="str">
        <f>_pTH!F111</f>
        <v>Rind</v>
      </c>
      <c r="D117" s="99" t="str">
        <f>_pTH!G111</f>
        <v>Milchkühe</v>
      </c>
      <c r="E117" s="99" t="str">
        <f>_pTH!H111</f>
        <v>B</v>
      </c>
      <c r="F117" s="99" t="str">
        <f>_pTH!I111</f>
        <v>Ceph. 4. Gen.</v>
      </c>
      <c r="G117" s="99" t="str">
        <f>_pTH!J111</f>
        <v>Cefquinom</v>
      </c>
      <c r="H117" s="120">
        <f>_pTH!K111</f>
        <v>7.7307070428567604E-2</v>
      </c>
      <c r="I117" s="99" t="str">
        <f>_pTH!L111</f>
        <v>17. AMGÄndG (2021)</v>
      </c>
      <c r="J117" s="162">
        <f>_pTH!M111</f>
        <v>1.4759214460174782E-2</v>
      </c>
    </row>
    <row r="118" spans="1:10" x14ac:dyDescent="0.3">
      <c r="A118" s="11"/>
      <c r="B118" s="99">
        <f>_pTH!E112</f>
        <v>2025</v>
      </c>
      <c r="C118" s="99" t="str">
        <f>_pTH!F112</f>
        <v>Rind</v>
      </c>
      <c r="D118" s="99" t="str">
        <f>_pTH!G112</f>
        <v>Milchkühe</v>
      </c>
      <c r="E118" s="99" t="str">
        <f>_pTH!H112</f>
        <v>B</v>
      </c>
      <c r="F118" s="99" t="str">
        <f>_pTH!I112</f>
        <v>Ceph. 4. Gen.</v>
      </c>
      <c r="G118" s="99" t="str">
        <f>_pTH!J112</f>
        <v>Cefquinom</v>
      </c>
      <c r="H118" s="120">
        <f>_pTH!K112</f>
        <v>0.23192121128570281</v>
      </c>
      <c r="I118" s="99" t="str">
        <f>_pTH!L112</f>
        <v>TAMGÄndG (2022)</v>
      </c>
      <c r="J118" s="162">
        <f>_pTH!M112</f>
        <v>3.9586297138155001E-2</v>
      </c>
    </row>
    <row r="119" spans="1:10" hidden="1" x14ac:dyDescent="0.3">
      <c r="A119" s="11"/>
      <c r="B119" s="99">
        <f>_pTH!E113</f>
        <v>2025</v>
      </c>
      <c r="C119" s="99" t="str">
        <f>_pTH!F113</f>
        <v>Rind</v>
      </c>
      <c r="D119" s="99" t="str">
        <f>_pTH!G113</f>
        <v>Milchkühe</v>
      </c>
      <c r="E119" s="99" t="str">
        <f>_pTH!H113</f>
        <v>B</v>
      </c>
      <c r="F119" s="99" t="str">
        <f>_pTH!I113</f>
        <v>Fluorchinolone</v>
      </c>
      <c r="G119" s="99" t="str">
        <f>_pTH!J113</f>
        <v>Danofloxacin</v>
      </c>
      <c r="H119" s="120">
        <f>_pTH!K113</f>
        <v>3.4890700985503779E-3</v>
      </c>
      <c r="I119" s="99" t="str">
        <f>_pTH!L113</f>
        <v>16. AMGÄndG (2013)</v>
      </c>
      <c r="J119" s="162">
        <f>_pTH!M113</f>
        <v>5.6082225882559539E-4</v>
      </c>
    </row>
    <row r="120" spans="1:10" hidden="1" x14ac:dyDescent="0.3">
      <c r="A120" s="11"/>
      <c r="B120" s="99">
        <f>_pTH!E114</f>
        <v>2025</v>
      </c>
      <c r="C120" s="99" t="str">
        <f>_pTH!F114</f>
        <v>Rind</v>
      </c>
      <c r="D120" s="99" t="str">
        <f>_pTH!G114</f>
        <v>Milchkühe</v>
      </c>
      <c r="E120" s="99" t="str">
        <f>_pTH!H114</f>
        <v>B</v>
      </c>
      <c r="F120" s="99" t="str">
        <f>_pTH!I114</f>
        <v>Fluorchinolone</v>
      </c>
      <c r="G120" s="99" t="str">
        <f>_pTH!J114</f>
        <v>Danofloxacin</v>
      </c>
      <c r="H120" s="120">
        <f>_pTH!K114</f>
        <v>3.4890700985503779E-3</v>
      </c>
      <c r="I120" s="99" t="str">
        <f>_pTH!L114</f>
        <v>17. AMGÄndG (2021)</v>
      </c>
      <c r="J120" s="162">
        <f>_pTH!M114</f>
        <v>6.6612191570072335E-4</v>
      </c>
    </row>
    <row r="121" spans="1:10" x14ac:dyDescent="0.3">
      <c r="A121" s="11"/>
      <c r="B121" s="99">
        <f>_pTH!E115</f>
        <v>2025</v>
      </c>
      <c r="C121" s="99" t="str">
        <f>_pTH!F115</f>
        <v>Rind</v>
      </c>
      <c r="D121" s="99" t="str">
        <f>_pTH!G115</f>
        <v>Milchkühe</v>
      </c>
      <c r="E121" s="99" t="str">
        <f>_pTH!H115</f>
        <v>B</v>
      </c>
      <c r="F121" s="99" t="str">
        <f>_pTH!I115</f>
        <v>Fluorchinolone</v>
      </c>
      <c r="G121" s="99" t="str">
        <f>_pTH!J115</f>
        <v>Danofloxacin</v>
      </c>
      <c r="H121" s="120">
        <f>_pTH!K115</f>
        <v>1.0467210295651133E-2</v>
      </c>
      <c r="I121" s="99" t="str">
        <f>_pTH!L115</f>
        <v>TAMGÄndG (2022)</v>
      </c>
      <c r="J121" s="162">
        <f>_pTH!M115</f>
        <v>1.7866330322876545E-3</v>
      </c>
    </row>
    <row r="122" spans="1:10" hidden="1" x14ac:dyDescent="0.3">
      <c r="A122" s="11"/>
      <c r="B122" s="99">
        <f>_pTH!E116</f>
        <v>2025</v>
      </c>
      <c r="C122" s="99" t="str">
        <f>_pTH!F116</f>
        <v>Rind</v>
      </c>
      <c r="D122" s="99" t="str">
        <f>_pTH!G116</f>
        <v>Milchkühe</v>
      </c>
      <c r="E122" s="99" t="str">
        <f>_pTH!H116</f>
        <v>B</v>
      </c>
      <c r="F122" s="99" t="str">
        <f>_pTH!I116</f>
        <v>Fluorchinolone</v>
      </c>
      <c r="G122" s="99" t="str">
        <f>_pTH!J116</f>
        <v>Enrofloxacin</v>
      </c>
      <c r="H122" s="120">
        <f>_pTH!K116</f>
        <v>3.4941280963375308E-2</v>
      </c>
      <c r="I122" s="99" t="str">
        <f>_pTH!L116</f>
        <v>16. AMGÄndG (2013)</v>
      </c>
      <c r="J122" s="162">
        <f>_pTH!M116</f>
        <v>5.6163526563371442E-3</v>
      </c>
    </row>
    <row r="123" spans="1:10" hidden="1" x14ac:dyDescent="0.3">
      <c r="A123" s="11"/>
      <c r="B123" s="99">
        <f>_pTH!E117</f>
        <v>2025</v>
      </c>
      <c r="C123" s="99" t="str">
        <f>_pTH!F117</f>
        <v>Rind</v>
      </c>
      <c r="D123" s="99" t="str">
        <f>_pTH!G117</f>
        <v>Milchkühe</v>
      </c>
      <c r="E123" s="99" t="str">
        <f>_pTH!H117</f>
        <v>B</v>
      </c>
      <c r="F123" s="99" t="str">
        <f>_pTH!I117</f>
        <v>Fluorchinolone</v>
      </c>
      <c r="G123" s="99" t="str">
        <f>_pTH!J117</f>
        <v>Enrofloxacin</v>
      </c>
      <c r="H123" s="120">
        <f>_pTH!K117</f>
        <v>3.4941280963375308E-2</v>
      </c>
      <c r="I123" s="99" t="str">
        <f>_pTH!L117</f>
        <v>17. AMGÄndG (2021)</v>
      </c>
      <c r="J123" s="162">
        <f>_pTH!M117</f>
        <v>6.6708757218810321E-3</v>
      </c>
    </row>
    <row r="124" spans="1:10" x14ac:dyDescent="0.3">
      <c r="A124" s="11"/>
      <c r="B124" s="99">
        <f>_pTH!E118</f>
        <v>2025</v>
      </c>
      <c r="C124" s="99" t="str">
        <f>_pTH!F118</f>
        <v>Rind</v>
      </c>
      <c r="D124" s="99" t="str">
        <f>_pTH!G118</f>
        <v>Milchkühe</v>
      </c>
      <c r="E124" s="99" t="str">
        <f>_pTH!H118</f>
        <v>B</v>
      </c>
      <c r="F124" s="99" t="str">
        <f>_pTH!I118</f>
        <v>Fluorchinolone</v>
      </c>
      <c r="G124" s="99" t="str">
        <f>_pTH!J118</f>
        <v>Enrofloxacin</v>
      </c>
      <c r="H124" s="120">
        <f>_pTH!K118</f>
        <v>0.10482384289012592</v>
      </c>
      <c r="I124" s="99" t="str">
        <f>_pTH!L118</f>
        <v>TAMGÄndG (2022)</v>
      </c>
      <c r="J124" s="162">
        <f>_pTH!M118</f>
        <v>1.7892230593345514E-2</v>
      </c>
    </row>
    <row r="125" spans="1:10" hidden="1" x14ac:dyDescent="0.3">
      <c r="A125" s="11"/>
      <c r="B125" s="99">
        <f>_pTH!E119</f>
        <v>2025</v>
      </c>
      <c r="C125" s="99" t="str">
        <f>_pTH!F119</f>
        <v>Rind</v>
      </c>
      <c r="D125" s="99" t="str">
        <f>_pTH!G119</f>
        <v>Milchkühe</v>
      </c>
      <c r="E125" s="99" t="str">
        <f>_pTH!H119</f>
        <v>B</v>
      </c>
      <c r="F125" s="99" t="str">
        <f>_pTH!I119</f>
        <v>Fluorchinolone</v>
      </c>
      <c r="G125" s="99" t="str">
        <f>_pTH!J119</f>
        <v>Marbofloxacin</v>
      </c>
      <c r="H125" s="120">
        <f>_pTH!K119</f>
        <v>8.5522523334350634E-2</v>
      </c>
      <c r="I125" s="99" t="str">
        <f>_pTH!L119</f>
        <v>16. AMGÄndG (2013)</v>
      </c>
      <c r="J125" s="162">
        <f>_pTH!M119</f>
        <v>1.3746623989229287E-2</v>
      </c>
    </row>
    <row r="126" spans="1:10" hidden="1" x14ac:dyDescent="0.3">
      <c r="A126" s="11"/>
      <c r="B126" s="99">
        <f>_pTH!E120</f>
        <v>2025</v>
      </c>
      <c r="C126" s="99" t="str">
        <f>_pTH!F120</f>
        <v>Rind</v>
      </c>
      <c r="D126" s="99" t="str">
        <f>_pTH!G120</f>
        <v>Milchkühe</v>
      </c>
      <c r="E126" s="99" t="str">
        <f>_pTH!H120</f>
        <v>B</v>
      </c>
      <c r="F126" s="99" t="str">
        <f>_pTH!I120</f>
        <v>Fluorchinolone</v>
      </c>
      <c r="G126" s="99" t="str">
        <f>_pTH!J120</f>
        <v>Marbofloxacin</v>
      </c>
      <c r="H126" s="120">
        <f>_pTH!K120</f>
        <v>8.5522523334350634E-2</v>
      </c>
      <c r="I126" s="99" t="str">
        <f>_pTH!L120</f>
        <v>17. AMGÄndG (2021)</v>
      </c>
      <c r="J126" s="162">
        <f>_pTH!M120</f>
        <v>1.6327682009801531E-2</v>
      </c>
    </row>
    <row r="127" spans="1:10" x14ac:dyDescent="0.3">
      <c r="A127" s="11"/>
      <c r="B127" s="99">
        <f>_pTH!E121</f>
        <v>2025</v>
      </c>
      <c r="C127" s="99" t="str">
        <f>_pTH!F121</f>
        <v>Rind</v>
      </c>
      <c r="D127" s="99" t="str">
        <f>_pTH!G121</f>
        <v>Milchkühe</v>
      </c>
      <c r="E127" s="99" t="str">
        <f>_pTH!H121</f>
        <v>B</v>
      </c>
      <c r="F127" s="99" t="str">
        <f>_pTH!I121</f>
        <v>Fluorchinolone</v>
      </c>
      <c r="G127" s="99" t="str">
        <f>_pTH!J121</f>
        <v>Marbofloxacin</v>
      </c>
      <c r="H127" s="120">
        <f>_pTH!K121</f>
        <v>0.25656757000305186</v>
      </c>
      <c r="I127" s="99" t="str">
        <f>_pTH!L121</f>
        <v>TAMGÄndG (2022)</v>
      </c>
      <c r="J127" s="162">
        <f>_pTH!M121</f>
        <v>4.379314856907749E-2</v>
      </c>
    </row>
    <row r="128" spans="1:10" hidden="1" x14ac:dyDescent="0.3">
      <c r="A128" s="11"/>
      <c r="B128" s="99">
        <f>_pTH!E122</f>
        <v>2025</v>
      </c>
      <c r="C128" s="99" t="str">
        <f>_pTH!F122</f>
        <v>Rind</v>
      </c>
      <c r="D128" s="99" t="str">
        <f>_pTH!G122</f>
        <v>Milchkühe</v>
      </c>
      <c r="E128" s="99" t="str">
        <f>_pTH!H122</f>
        <v>B</v>
      </c>
      <c r="F128" s="99" t="str">
        <f>_pTH!I122</f>
        <v>Polypeptid-AB</v>
      </c>
      <c r="G128" s="99" t="str">
        <f>_pTH!J122</f>
        <v>Colistin</v>
      </c>
      <c r="H128" s="120">
        <f>_pTH!K122</f>
        <v>1.3372081649785355E-4</v>
      </c>
      <c r="I128" s="99" t="str">
        <f>_pTH!L122</f>
        <v>16. AMGÄndG (2013)</v>
      </c>
      <c r="J128" s="162">
        <f>_pTH!M122</f>
        <v>2.1493867489646356E-5</v>
      </c>
    </row>
    <row r="129" spans="1:10" hidden="1" x14ac:dyDescent="0.3">
      <c r="A129" s="11"/>
      <c r="B129" s="99">
        <f>_pTH!E123</f>
        <v>2025</v>
      </c>
      <c r="C129" s="99" t="str">
        <f>_pTH!F123</f>
        <v>Rind</v>
      </c>
      <c r="D129" s="99" t="str">
        <f>_pTH!G123</f>
        <v>Milchkühe</v>
      </c>
      <c r="E129" s="99" t="str">
        <f>_pTH!H123</f>
        <v>B</v>
      </c>
      <c r="F129" s="99" t="str">
        <f>_pTH!I123</f>
        <v>Polypeptid-AB</v>
      </c>
      <c r="G129" s="99" t="str">
        <f>_pTH!J123</f>
        <v>Colistin</v>
      </c>
      <c r="H129" s="120">
        <f>_pTH!K123</f>
        <v>1.3372081649785355E-4</v>
      </c>
      <c r="I129" s="99" t="str">
        <f>_pTH!L123</f>
        <v>17. AMGÄndG (2021)</v>
      </c>
      <c r="J129" s="162">
        <f>_pTH!M123</f>
        <v>2.5529543385105184E-5</v>
      </c>
    </row>
    <row r="130" spans="1:10" x14ac:dyDescent="0.3">
      <c r="A130" s="11"/>
      <c r="B130" s="99">
        <f>_pTH!E124</f>
        <v>2025</v>
      </c>
      <c r="C130" s="99" t="str">
        <f>_pTH!F124</f>
        <v>Rind</v>
      </c>
      <c r="D130" s="99" t="str">
        <f>_pTH!G124</f>
        <v>Milchkühe</v>
      </c>
      <c r="E130" s="99" t="str">
        <f>_pTH!H124</f>
        <v>B</v>
      </c>
      <c r="F130" s="99" t="str">
        <f>_pTH!I124</f>
        <v>Polypeptid-AB</v>
      </c>
      <c r="G130" s="99" t="str">
        <f>_pTH!J124</f>
        <v>Colistin</v>
      </c>
      <c r="H130" s="120">
        <f>_pTH!K124</f>
        <v>4.0116244949356069E-4</v>
      </c>
      <c r="I130" s="99" t="str">
        <f>_pTH!L124</f>
        <v>TAMGÄndG (2022)</v>
      </c>
      <c r="J130" s="162">
        <f>_pTH!M124</f>
        <v>6.8473840052340115E-5</v>
      </c>
    </row>
    <row r="131" spans="1:10" hidden="1" x14ac:dyDescent="0.3">
      <c r="A131" s="11"/>
      <c r="B131" s="99">
        <f>_pTH!E125</f>
        <v>2025</v>
      </c>
      <c r="C131" s="99" t="str">
        <f>_pTH!F125</f>
        <v>Rind</v>
      </c>
      <c r="D131" s="99" t="str">
        <f>_pTH!G125</f>
        <v>Milchkühe</v>
      </c>
      <c r="E131" s="99" t="str">
        <f>_pTH!H125</f>
        <v>C</v>
      </c>
      <c r="F131" s="99" t="str">
        <f>_pTH!I125</f>
        <v>Aminoglykoside</v>
      </c>
      <c r="G131" s="99" t="str">
        <f>_pTH!J125</f>
        <v>Dihydrostreptomycin</v>
      </c>
      <c r="H131" s="120">
        <f>_pTH!K125</f>
        <v>7.1302278680632075E-2</v>
      </c>
      <c r="I131" s="99" t="str">
        <f>_pTH!L125</f>
        <v>16. AMGÄndG (2013)</v>
      </c>
      <c r="J131" s="162">
        <f>_pTH!M125</f>
        <v>1.1460906161128192E-2</v>
      </c>
    </row>
    <row r="132" spans="1:10" hidden="1" x14ac:dyDescent="0.3">
      <c r="A132" s="11"/>
      <c r="B132" s="99">
        <f>_pTH!E126</f>
        <v>2025</v>
      </c>
      <c r="C132" s="99" t="str">
        <f>_pTH!F126</f>
        <v>Rind</v>
      </c>
      <c r="D132" s="99" t="str">
        <f>_pTH!G126</f>
        <v>Milchkühe</v>
      </c>
      <c r="E132" s="99" t="str">
        <f>_pTH!H126</f>
        <v>C</v>
      </c>
      <c r="F132" s="99" t="str">
        <f>_pTH!I126</f>
        <v>Aminoglykoside</v>
      </c>
      <c r="G132" s="99" t="str">
        <f>_pTH!J126</f>
        <v>Dihydrostreptomycin</v>
      </c>
      <c r="H132" s="120">
        <f>_pTH!K126</f>
        <v>7.1302278680632075E-2</v>
      </c>
      <c r="I132" s="99" t="str">
        <f>_pTH!L126</f>
        <v>17. AMGÄndG (2021)</v>
      </c>
      <c r="J132" s="162">
        <f>_pTH!M126</f>
        <v>1.3612799149063498E-2</v>
      </c>
    </row>
    <row r="133" spans="1:10" x14ac:dyDescent="0.3">
      <c r="A133" s="11"/>
      <c r="B133" s="99">
        <f>_pTH!E127</f>
        <v>2025</v>
      </c>
      <c r="C133" s="99" t="str">
        <f>_pTH!F127</f>
        <v>Rind</v>
      </c>
      <c r="D133" s="99" t="str">
        <f>_pTH!G127</f>
        <v>Milchkühe</v>
      </c>
      <c r="E133" s="99" t="str">
        <f>_pTH!H127</f>
        <v>C</v>
      </c>
      <c r="F133" s="99" t="str">
        <f>_pTH!I127</f>
        <v>Aminoglykoside</v>
      </c>
      <c r="G133" s="99" t="str">
        <f>_pTH!J127</f>
        <v>Dihydrostreptomycin</v>
      </c>
      <c r="H133" s="120">
        <f>_pTH!K127</f>
        <v>7.1302278680632075E-2</v>
      </c>
      <c r="I133" s="99" t="str">
        <f>_pTH!L127</f>
        <v>TAMGÄndG (2022)</v>
      </c>
      <c r="J133" s="162">
        <f>_pTH!M127</f>
        <v>1.2170483134472311E-2</v>
      </c>
    </row>
    <row r="134" spans="1:10" hidden="1" x14ac:dyDescent="0.3">
      <c r="A134" s="11"/>
      <c r="B134" s="99">
        <f>_pTH!E128</f>
        <v>2025</v>
      </c>
      <c r="C134" s="99" t="str">
        <f>_pTH!F128</f>
        <v>Rind</v>
      </c>
      <c r="D134" s="99" t="str">
        <f>_pTH!G128</f>
        <v>Milchkühe</v>
      </c>
      <c r="E134" s="99" t="str">
        <f>_pTH!H128</f>
        <v>C</v>
      </c>
      <c r="F134" s="99" t="str">
        <f>_pTH!I128</f>
        <v>Aminoglykoside</v>
      </c>
      <c r="G134" s="99" t="str">
        <f>_pTH!J128</f>
        <v>Framycetin</v>
      </c>
      <c r="H134" s="120">
        <f>_pTH!K128</f>
        <v>0.69926503282526498</v>
      </c>
      <c r="I134" s="99" t="str">
        <f>_pTH!L128</f>
        <v>16. AMGÄndG (2013)</v>
      </c>
      <c r="J134" s="162">
        <f>_pTH!M128</f>
        <v>0.11239768309319821</v>
      </c>
    </row>
    <row r="135" spans="1:10" hidden="1" x14ac:dyDescent="0.3">
      <c r="A135" s="11"/>
      <c r="B135" s="99">
        <f>_pTH!E129</f>
        <v>2025</v>
      </c>
      <c r="C135" s="99" t="str">
        <f>_pTH!F129</f>
        <v>Rind</v>
      </c>
      <c r="D135" s="99" t="str">
        <f>_pTH!G129</f>
        <v>Milchkühe</v>
      </c>
      <c r="E135" s="99" t="str">
        <f>_pTH!H129</f>
        <v>C</v>
      </c>
      <c r="F135" s="99" t="str">
        <f>_pTH!I129</f>
        <v>Aminoglykoside</v>
      </c>
      <c r="G135" s="99" t="str">
        <f>_pTH!J129</f>
        <v>Framycetin</v>
      </c>
      <c r="H135" s="120">
        <f>_pTH!K129</f>
        <v>0.69926503282526498</v>
      </c>
      <c r="I135" s="99" t="str">
        <f>_pTH!L129</f>
        <v>17. AMGÄndG (2021)</v>
      </c>
      <c r="J135" s="162">
        <f>_pTH!M129</f>
        <v>0.13350140584496176</v>
      </c>
    </row>
    <row r="136" spans="1:10" x14ac:dyDescent="0.3">
      <c r="A136" s="11"/>
      <c r="B136" s="99">
        <f>_pTH!E130</f>
        <v>2025</v>
      </c>
      <c r="C136" s="99" t="str">
        <f>_pTH!F130</f>
        <v>Rind</v>
      </c>
      <c r="D136" s="99" t="str">
        <f>_pTH!G130</f>
        <v>Milchkühe</v>
      </c>
      <c r="E136" s="99" t="str">
        <f>_pTH!H130</f>
        <v>C</v>
      </c>
      <c r="F136" s="99" t="str">
        <f>_pTH!I130</f>
        <v>Aminoglykoside</v>
      </c>
      <c r="G136" s="99" t="str">
        <f>_pTH!J130</f>
        <v>Framycetin</v>
      </c>
      <c r="H136" s="120">
        <f>_pTH!K130</f>
        <v>0.69926503282526498</v>
      </c>
      <c r="I136" s="99" t="str">
        <f>_pTH!L130</f>
        <v>TAMGÄndG (2022)</v>
      </c>
      <c r="J136" s="162">
        <f>_pTH!M130</f>
        <v>0.11935654015553648</v>
      </c>
    </row>
    <row r="137" spans="1:10" hidden="1" x14ac:dyDescent="0.3">
      <c r="A137" s="11"/>
      <c r="B137" s="99">
        <f>_pTH!E131</f>
        <v>2025</v>
      </c>
      <c r="C137" s="99" t="str">
        <f>_pTH!F131</f>
        <v>Rind</v>
      </c>
      <c r="D137" s="99" t="str">
        <f>_pTH!G131</f>
        <v>Milchkühe</v>
      </c>
      <c r="E137" s="99" t="str">
        <f>_pTH!H131</f>
        <v>C</v>
      </c>
      <c r="F137" s="99" t="str">
        <f>_pTH!I131</f>
        <v>Aminoglykoside</v>
      </c>
      <c r="G137" s="99" t="str">
        <f>_pTH!J131</f>
        <v>Gentamicin</v>
      </c>
      <c r="H137" s="120">
        <f>_pTH!K131</f>
        <v>1.1209787595777511E-3</v>
      </c>
      <c r="I137" s="99" t="str">
        <f>_pTH!L131</f>
        <v>16. AMGÄndG (2013)</v>
      </c>
      <c r="J137" s="162">
        <f>_pTH!M131</f>
        <v>1.8018263384937585E-4</v>
      </c>
    </row>
    <row r="138" spans="1:10" hidden="1" x14ac:dyDescent="0.3">
      <c r="A138" s="11"/>
      <c r="B138" s="99">
        <f>_pTH!E132</f>
        <v>2025</v>
      </c>
      <c r="C138" s="99" t="str">
        <f>_pTH!F132</f>
        <v>Rind</v>
      </c>
      <c r="D138" s="99" t="str">
        <f>_pTH!G132</f>
        <v>Milchkühe</v>
      </c>
      <c r="E138" s="99" t="str">
        <f>_pTH!H132</f>
        <v>C</v>
      </c>
      <c r="F138" s="99" t="str">
        <f>_pTH!I132</f>
        <v>Aminoglykoside</v>
      </c>
      <c r="G138" s="99" t="str">
        <f>_pTH!J132</f>
        <v>Gentamicin</v>
      </c>
      <c r="H138" s="120">
        <f>_pTH!K132</f>
        <v>1.1209787595777511E-3</v>
      </c>
      <c r="I138" s="99" t="str">
        <f>_pTH!L132</f>
        <v>17. AMGÄndG (2021)</v>
      </c>
      <c r="J138" s="162">
        <f>_pTH!M132</f>
        <v>2.1401361901556262E-4</v>
      </c>
    </row>
    <row r="139" spans="1:10" x14ac:dyDescent="0.3">
      <c r="A139" s="11"/>
      <c r="B139" s="99">
        <f>_pTH!E133</f>
        <v>2025</v>
      </c>
      <c r="C139" s="99" t="str">
        <f>_pTH!F133</f>
        <v>Rind</v>
      </c>
      <c r="D139" s="99" t="str">
        <f>_pTH!G133</f>
        <v>Milchkühe</v>
      </c>
      <c r="E139" s="99" t="str">
        <f>_pTH!H133</f>
        <v>C</v>
      </c>
      <c r="F139" s="99" t="str">
        <f>_pTH!I133</f>
        <v>Aminoglykoside</v>
      </c>
      <c r="G139" s="99" t="str">
        <f>_pTH!J133</f>
        <v>Gentamicin</v>
      </c>
      <c r="H139" s="120">
        <f>_pTH!K133</f>
        <v>1.1209787595777511E-3</v>
      </c>
      <c r="I139" s="99" t="str">
        <f>_pTH!L133</f>
        <v>TAMGÄndG (2022)</v>
      </c>
      <c r="J139" s="162">
        <f>_pTH!M133</f>
        <v>1.9133824808951775E-4</v>
      </c>
    </row>
    <row r="140" spans="1:10" hidden="1" x14ac:dyDescent="0.3">
      <c r="A140" s="11"/>
      <c r="B140" s="99">
        <f>_pTH!E134</f>
        <v>2025</v>
      </c>
      <c r="C140" s="99" t="str">
        <f>_pTH!F134</f>
        <v>Rind</v>
      </c>
      <c r="D140" s="99" t="str">
        <f>_pTH!G134</f>
        <v>Milchkühe</v>
      </c>
      <c r="E140" s="99" t="str">
        <f>_pTH!H134</f>
        <v>C</v>
      </c>
      <c r="F140" s="99" t="str">
        <f>_pTH!I134</f>
        <v>Aminoglykoside</v>
      </c>
      <c r="G140" s="99" t="str">
        <f>_pTH!J134</f>
        <v>Kanamycin</v>
      </c>
      <c r="H140" s="120">
        <f>_pTH!K134</f>
        <v>0.23756151106810164</v>
      </c>
      <c r="I140" s="99" t="str">
        <f>_pTH!L134</f>
        <v>16. AMGÄndG (2013)</v>
      </c>
      <c r="J140" s="162">
        <f>_pTH!M134</f>
        <v>3.8184897260329656E-2</v>
      </c>
    </row>
    <row r="141" spans="1:10" hidden="1" x14ac:dyDescent="0.3">
      <c r="A141" s="11"/>
      <c r="B141" s="99">
        <f>_pTH!E135</f>
        <v>2025</v>
      </c>
      <c r="C141" s="99" t="str">
        <f>_pTH!F135</f>
        <v>Rind</v>
      </c>
      <c r="D141" s="99" t="str">
        <f>_pTH!G135</f>
        <v>Milchkühe</v>
      </c>
      <c r="E141" s="99" t="str">
        <f>_pTH!H135</f>
        <v>C</v>
      </c>
      <c r="F141" s="99" t="str">
        <f>_pTH!I135</f>
        <v>Aminoglykoside</v>
      </c>
      <c r="G141" s="99" t="str">
        <f>_pTH!J135</f>
        <v>Kanamycin</v>
      </c>
      <c r="H141" s="120">
        <f>_pTH!K135</f>
        <v>0.23756151106810164</v>
      </c>
      <c r="I141" s="99" t="str">
        <f>_pTH!L135</f>
        <v>17. AMGÄndG (2021)</v>
      </c>
      <c r="J141" s="162">
        <f>_pTH!M135</f>
        <v>4.535447107101382E-2</v>
      </c>
    </row>
    <row r="142" spans="1:10" x14ac:dyDescent="0.3">
      <c r="A142" s="11"/>
      <c r="B142" s="99">
        <f>_pTH!E136</f>
        <v>2025</v>
      </c>
      <c r="C142" s="99" t="str">
        <f>_pTH!F136</f>
        <v>Rind</v>
      </c>
      <c r="D142" s="99" t="str">
        <f>_pTH!G136</f>
        <v>Milchkühe</v>
      </c>
      <c r="E142" s="99" t="str">
        <f>_pTH!H136</f>
        <v>C</v>
      </c>
      <c r="F142" s="99" t="str">
        <f>_pTH!I136</f>
        <v>Aminoglykoside</v>
      </c>
      <c r="G142" s="99" t="str">
        <f>_pTH!J136</f>
        <v>Kanamycin</v>
      </c>
      <c r="H142" s="120">
        <f>_pTH!K136</f>
        <v>0.23756151106810164</v>
      </c>
      <c r="I142" s="99" t="str">
        <f>_pTH!L136</f>
        <v>TAMGÄndG (2022)</v>
      </c>
      <c r="J142" s="162">
        <f>_pTH!M136</f>
        <v>4.0549031775045347E-2</v>
      </c>
    </row>
    <row r="143" spans="1:10" hidden="1" x14ac:dyDescent="0.3">
      <c r="A143" s="11"/>
      <c r="B143" s="99">
        <f>_pTH!E137</f>
        <v>2025</v>
      </c>
      <c r="C143" s="99" t="str">
        <f>_pTH!F137</f>
        <v>Rind</v>
      </c>
      <c r="D143" s="99" t="str">
        <f>_pTH!G137</f>
        <v>Milchkühe</v>
      </c>
      <c r="E143" s="99" t="str">
        <f>_pTH!H137</f>
        <v>C</v>
      </c>
      <c r="F143" s="99" t="str">
        <f>_pTH!I137</f>
        <v>Aminoglykoside</v>
      </c>
      <c r="G143" s="99" t="str">
        <f>_pTH!J137</f>
        <v>Neomycin</v>
      </c>
      <c r="H143" s="120">
        <f>_pTH!K137</f>
        <v>5.0540462263816401E-2</v>
      </c>
      <c r="I143" s="99" t="str">
        <f>_pTH!L137</f>
        <v>16. AMGÄndG (2013)</v>
      </c>
      <c r="J143" s="162">
        <f>_pTH!M137</f>
        <v>8.1237164655016819E-3</v>
      </c>
    </row>
    <row r="144" spans="1:10" hidden="1" x14ac:dyDescent="0.3">
      <c r="A144" s="11"/>
      <c r="B144" s="99">
        <f>_pTH!E138</f>
        <v>2025</v>
      </c>
      <c r="C144" s="99" t="str">
        <f>_pTH!F138</f>
        <v>Rind</v>
      </c>
      <c r="D144" s="99" t="str">
        <f>_pTH!G138</f>
        <v>Milchkühe</v>
      </c>
      <c r="E144" s="99" t="str">
        <f>_pTH!H138</f>
        <v>C</v>
      </c>
      <c r="F144" s="99" t="str">
        <f>_pTH!I138</f>
        <v>Aminoglykoside</v>
      </c>
      <c r="G144" s="99" t="str">
        <f>_pTH!J138</f>
        <v>Neomycin</v>
      </c>
      <c r="H144" s="120">
        <f>_pTH!K138</f>
        <v>5.0540462263816401E-2</v>
      </c>
      <c r="I144" s="99" t="str">
        <f>_pTH!L138</f>
        <v>17. AMGÄndG (2021)</v>
      </c>
      <c r="J144" s="162">
        <f>_pTH!M138</f>
        <v>9.6490206824909972E-3</v>
      </c>
    </row>
    <row r="145" spans="1:10" x14ac:dyDescent="0.3">
      <c r="A145" s="11"/>
      <c r="B145" s="99">
        <f>_pTH!E139</f>
        <v>2025</v>
      </c>
      <c r="C145" s="99" t="str">
        <f>_pTH!F139</f>
        <v>Rind</v>
      </c>
      <c r="D145" s="99" t="str">
        <f>_pTH!G139</f>
        <v>Milchkühe</v>
      </c>
      <c r="E145" s="99" t="str">
        <f>_pTH!H139</f>
        <v>C</v>
      </c>
      <c r="F145" s="99" t="str">
        <f>_pTH!I139</f>
        <v>Aminoglykoside</v>
      </c>
      <c r="G145" s="99" t="str">
        <f>_pTH!J139</f>
        <v>Neomycin</v>
      </c>
      <c r="H145" s="120">
        <f>_pTH!K139</f>
        <v>5.0540462263816401E-2</v>
      </c>
      <c r="I145" s="99" t="str">
        <f>_pTH!L139</f>
        <v>TAMGÄndG (2022)</v>
      </c>
      <c r="J145" s="162">
        <f>_pTH!M139</f>
        <v>8.6266786275554577E-3</v>
      </c>
    </row>
    <row r="146" spans="1:10" hidden="1" x14ac:dyDescent="0.3">
      <c r="A146" s="11"/>
      <c r="B146" s="99">
        <f>_pTH!E140</f>
        <v>2025</v>
      </c>
      <c r="C146" s="99" t="str">
        <f>_pTH!F140</f>
        <v>Rind</v>
      </c>
      <c r="D146" s="99" t="str">
        <f>_pTH!G140</f>
        <v>Milchkühe</v>
      </c>
      <c r="E146" s="99" t="str">
        <f>_pTH!H140</f>
        <v>C</v>
      </c>
      <c r="F146" s="99" t="str">
        <f>_pTH!I140</f>
        <v>Aminoglykoside</v>
      </c>
      <c r="G146" s="99" t="str">
        <f>_pTH!J140</f>
        <v>Paromomycin</v>
      </c>
      <c r="H146" s="120">
        <f>_pTH!K140</f>
        <v>6.0945712086574915E-3</v>
      </c>
      <c r="I146" s="99" t="str">
        <f>_pTH!L140</f>
        <v>16. AMGÄndG (2013)</v>
      </c>
      <c r="J146" s="162">
        <f>_pTH!M140</f>
        <v>9.7962239085790104E-4</v>
      </c>
    </row>
    <row r="147" spans="1:10" hidden="1" x14ac:dyDescent="0.3">
      <c r="A147" s="11"/>
      <c r="B147" s="99">
        <f>_pTH!E141</f>
        <v>2025</v>
      </c>
      <c r="C147" s="99" t="str">
        <f>_pTH!F141</f>
        <v>Rind</v>
      </c>
      <c r="D147" s="99" t="str">
        <f>_pTH!G141</f>
        <v>Milchkühe</v>
      </c>
      <c r="E147" s="99" t="str">
        <f>_pTH!H141</f>
        <v>C</v>
      </c>
      <c r="F147" s="99" t="str">
        <f>_pTH!I141</f>
        <v>Aminoglykoside</v>
      </c>
      <c r="G147" s="99" t="str">
        <f>_pTH!J141</f>
        <v>Paromomycin</v>
      </c>
      <c r="H147" s="120">
        <f>_pTH!K141</f>
        <v>6.0945712086574915E-3</v>
      </c>
      <c r="I147" s="99" t="str">
        <f>_pTH!L141</f>
        <v>17. AMGÄndG (2021)</v>
      </c>
      <c r="J147" s="162">
        <f>_pTH!M141</f>
        <v>1.1635557137622764E-3</v>
      </c>
    </row>
    <row r="148" spans="1:10" x14ac:dyDescent="0.3">
      <c r="A148" s="11"/>
      <c r="B148" s="99">
        <f>_pTH!E142</f>
        <v>2025</v>
      </c>
      <c r="C148" s="99" t="str">
        <f>_pTH!F142</f>
        <v>Rind</v>
      </c>
      <c r="D148" s="99" t="str">
        <f>_pTH!G142</f>
        <v>Milchkühe</v>
      </c>
      <c r="E148" s="99" t="str">
        <f>_pTH!H142</f>
        <v>C</v>
      </c>
      <c r="F148" s="99" t="str">
        <f>_pTH!I142</f>
        <v>Aminoglykoside</v>
      </c>
      <c r="G148" s="99" t="str">
        <f>_pTH!J142</f>
        <v>Paromomycin</v>
      </c>
      <c r="H148" s="120">
        <f>_pTH!K142</f>
        <v>6.0945712086574915E-3</v>
      </c>
      <c r="I148" s="99" t="str">
        <f>_pTH!L142</f>
        <v>TAMGÄndG (2022)</v>
      </c>
      <c r="J148" s="162">
        <f>_pTH!M142</f>
        <v>1.0402735716068283E-3</v>
      </c>
    </row>
    <row r="149" spans="1:10" hidden="1" x14ac:dyDescent="0.3">
      <c r="A149" s="11"/>
      <c r="B149" s="99">
        <f>_pTH!E143</f>
        <v>2025</v>
      </c>
      <c r="C149" s="99" t="str">
        <f>_pTH!F143</f>
        <v>Rind</v>
      </c>
      <c r="D149" s="99" t="str">
        <f>_pTH!G143</f>
        <v>Milchkühe</v>
      </c>
      <c r="E149" s="99" t="str">
        <f>_pTH!H143</f>
        <v>C</v>
      </c>
      <c r="F149" s="99" t="str">
        <f>_pTH!I143</f>
        <v>Ceph. 1. Gen.</v>
      </c>
      <c r="G149" s="99" t="str">
        <f>_pTH!J143</f>
        <v>Cefalexin</v>
      </c>
      <c r="H149" s="120">
        <f>_pTH!K143</f>
        <v>0.57751681321446391</v>
      </c>
      <c r="I149" s="99" t="str">
        <f>_pTH!L143</f>
        <v>16. AMGÄndG (2013)</v>
      </c>
      <c r="J149" s="162">
        <f>_pTH!M143</f>
        <v>9.2828253531295063E-2</v>
      </c>
    </row>
    <row r="150" spans="1:10" hidden="1" x14ac:dyDescent="0.3">
      <c r="A150" s="11"/>
      <c r="B150" s="99">
        <f>_pTH!E144</f>
        <v>2025</v>
      </c>
      <c r="C150" s="99" t="str">
        <f>_pTH!F144</f>
        <v>Rind</v>
      </c>
      <c r="D150" s="99" t="str">
        <f>_pTH!G144</f>
        <v>Milchkühe</v>
      </c>
      <c r="E150" s="99" t="str">
        <f>_pTH!H144</f>
        <v>C</v>
      </c>
      <c r="F150" s="99" t="str">
        <f>_pTH!I144</f>
        <v>Ceph. 1. Gen.</v>
      </c>
      <c r="G150" s="99" t="str">
        <f>_pTH!J144</f>
        <v>Cefalexin</v>
      </c>
      <c r="H150" s="120">
        <f>_pTH!K144</f>
        <v>0.57751681321446391</v>
      </c>
      <c r="I150" s="99" t="str">
        <f>_pTH!L144</f>
        <v>17. AMGÄndG (2021)</v>
      </c>
      <c r="J150" s="162">
        <f>_pTH!M144</f>
        <v>0.11025763171901516</v>
      </c>
    </row>
    <row r="151" spans="1:10" x14ac:dyDescent="0.3">
      <c r="A151" s="11"/>
      <c r="B151" s="99">
        <f>_pTH!E145</f>
        <v>2025</v>
      </c>
      <c r="C151" s="99" t="str">
        <f>_pTH!F145</f>
        <v>Rind</v>
      </c>
      <c r="D151" s="99" t="str">
        <f>_pTH!G145</f>
        <v>Milchkühe</v>
      </c>
      <c r="E151" s="99" t="str">
        <f>_pTH!H145</f>
        <v>C</v>
      </c>
      <c r="F151" s="99" t="str">
        <f>_pTH!I145</f>
        <v>Ceph. 1. Gen.</v>
      </c>
      <c r="G151" s="99" t="str">
        <f>_pTH!J145</f>
        <v>Cefalexin</v>
      </c>
      <c r="H151" s="120">
        <f>_pTH!K145</f>
        <v>0.57751681321446391</v>
      </c>
      <c r="I151" s="99" t="str">
        <f>_pTH!L145</f>
        <v>TAMGÄndG (2022)</v>
      </c>
      <c r="J151" s="162">
        <f>_pTH!M145</f>
        <v>9.8575512103655005E-2</v>
      </c>
    </row>
    <row r="152" spans="1:10" hidden="1" x14ac:dyDescent="0.3">
      <c r="A152" s="11"/>
      <c r="B152" s="99">
        <f>_pTH!E146</f>
        <v>2025</v>
      </c>
      <c r="C152" s="99" t="str">
        <f>_pTH!F146</f>
        <v>Rind</v>
      </c>
      <c r="D152" s="99" t="str">
        <f>_pTH!G146</f>
        <v>Milchkühe</v>
      </c>
      <c r="E152" s="99" t="str">
        <f>_pTH!H146</f>
        <v>C</v>
      </c>
      <c r="F152" s="99" t="str">
        <f>_pTH!I146</f>
        <v>Ceph. 1. Gen.</v>
      </c>
      <c r="G152" s="99" t="str">
        <f>_pTH!J146</f>
        <v>Cefalonium</v>
      </c>
      <c r="H152" s="120">
        <f>_pTH!K146</f>
        <v>4.3468749107653318E-2</v>
      </c>
      <c r="I152" s="99" t="str">
        <f>_pTH!L146</f>
        <v>16. AMGÄndG (2013)</v>
      </c>
      <c r="J152" s="162">
        <f>_pTH!M146</f>
        <v>6.9870313219002889E-3</v>
      </c>
    </row>
    <row r="153" spans="1:10" hidden="1" x14ac:dyDescent="0.3">
      <c r="A153" s="11"/>
      <c r="B153" s="99">
        <f>_pTH!E147</f>
        <v>2025</v>
      </c>
      <c r="C153" s="99" t="str">
        <f>_pTH!F147</f>
        <v>Rind</v>
      </c>
      <c r="D153" s="99" t="str">
        <f>_pTH!G147</f>
        <v>Milchkühe</v>
      </c>
      <c r="E153" s="99" t="str">
        <f>_pTH!H147</f>
        <v>C</v>
      </c>
      <c r="F153" s="99" t="str">
        <f>_pTH!I147</f>
        <v>Ceph. 1. Gen.</v>
      </c>
      <c r="G153" s="99" t="str">
        <f>_pTH!J147</f>
        <v>Cefalonium</v>
      </c>
      <c r="H153" s="120">
        <f>_pTH!K147</f>
        <v>4.3468749107653318E-2</v>
      </c>
      <c r="I153" s="99" t="str">
        <f>_pTH!L147</f>
        <v>17. AMGÄndG (2021)</v>
      </c>
      <c r="J153" s="162">
        <f>_pTH!M147</f>
        <v>8.2989122060730235E-3</v>
      </c>
    </row>
    <row r="154" spans="1:10" x14ac:dyDescent="0.3">
      <c r="A154" s="11"/>
      <c r="B154" s="99">
        <f>_pTH!E148</f>
        <v>2025</v>
      </c>
      <c r="C154" s="99" t="str">
        <f>_pTH!F148</f>
        <v>Rind</v>
      </c>
      <c r="D154" s="99" t="str">
        <f>_pTH!G148</f>
        <v>Milchkühe</v>
      </c>
      <c r="E154" s="99" t="str">
        <f>_pTH!H148</f>
        <v>C</v>
      </c>
      <c r="F154" s="99" t="str">
        <f>_pTH!I148</f>
        <v>Ceph. 1. Gen.</v>
      </c>
      <c r="G154" s="99" t="str">
        <f>_pTH!J148</f>
        <v>Cefalonium</v>
      </c>
      <c r="H154" s="120">
        <f>_pTH!K148</f>
        <v>4.3468749107653318E-2</v>
      </c>
      <c r="I154" s="99" t="str">
        <f>_pTH!L148</f>
        <v>TAMGÄndG (2022)</v>
      </c>
      <c r="J154" s="162">
        <f>_pTH!M148</f>
        <v>7.4196181059078227E-3</v>
      </c>
    </row>
    <row r="155" spans="1:10" hidden="1" x14ac:dyDescent="0.3">
      <c r="A155" s="11"/>
      <c r="B155" s="99">
        <f>_pTH!E149</f>
        <v>2025</v>
      </c>
      <c r="C155" s="99" t="str">
        <f>_pTH!F149</f>
        <v>Rind</v>
      </c>
      <c r="D155" s="99" t="str">
        <f>_pTH!G149</f>
        <v>Milchkühe</v>
      </c>
      <c r="E155" s="99" t="str">
        <f>_pTH!H149</f>
        <v>C</v>
      </c>
      <c r="F155" s="99" t="str">
        <f>_pTH!I149</f>
        <v>Ceph. 1. Gen.</v>
      </c>
      <c r="G155" s="99" t="str">
        <f>_pTH!J149</f>
        <v>Cefapirin</v>
      </c>
      <c r="H155" s="120">
        <f>_pTH!K149</f>
        <v>0.22439743957731295</v>
      </c>
      <c r="I155" s="99" t="str">
        <f>_pTH!L149</f>
        <v>16. AMGÄndG (2013)</v>
      </c>
      <c r="J155" s="162">
        <f>_pTH!M149</f>
        <v>3.6068945416348919E-2</v>
      </c>
    </row>
    <row r="156" spans="1:10" hidden="1" x14ac:dyDescent="0.3">
      <c r="A156" s="11"/>
      <c r="B156" s="99">
        <f>_pTH!E150</f>
        <v>2025</v>
      </c>
      <c r="C156" s="99" t="str">
        <f>_pTH!F150</f>
        <v>Rind</v>
      </c>
      <c r="D156" s="99" t="str">
        <f>_pTH!G150</f>
        <v>Milchkühe</v>
      </c>
      <c r="E156" s="99" t="str">
        <f>_pTH!H150</f>
        <v>C</v>
      </c>
      <c r="F156" s="99" t="str">
        <f>_pTH!I150</f>
        <v>Ceph. 1. Gen.</v>
      </c>
      <c r="G156" s="99" t="str">
        <f>_pTH!J150</f>
        <v>Cefapirin</v>
      </c>
      <c r="H156" s="120">
        <f>_pTH!K150</f>
        <v>0.22439743957731295</v>
      </c>
      <c r="I156" s="99" t="str">
        <f>_pTH!L150</f>
        <v>17. AMGÄndG (2021)</v>
      </c>
      <c r="J156" s="162">
        <f>_pTH!M150</f>
        <v>4.2841229355546802E-2</v>
      </c>
    </row>
    <row r="157" spans="1:10" x14ac:dyDescent="0.3">
      <c r="A157" s="11"/>
      <c r="B157" s="99">
        <f>_pTH!E151</f>
        <v>2025</v>
      </c>
      <c r="C157" s="99" t="str">
        <f>_pTH!F151</f>
        <v>Rind</v>
      </c>
      <c r="D157" s="99" t="str">
        <f>_pTH!G151</f>
        <v>Milchkühe</v>
      </c>
      <c r="E157" s="99" t="str">
        <f>_pTH!H151</f>
        <v>C</v>
      </c>
      <c r="F157" s="99" t="str">
        <f>_pTH!I151</f>
        <v>Ceph. 1. Gen.</v>
      </c>
      <c r="G157" s="99" t="str">
        <f>_pTH!J151</f>
        <v>Cefapirin</v>
      </c>
      <c r="H157" s="120">
        <f>_pTH!K151</f>
        <v>0.22439743957731295</v>
      </c>
      <c r="I157" s="99" t="str">
        <f>_pTH!L151</f>
        <v>TAMGÄndG (2022)</v>
      </c>
      <c r="J157" s="162">
        <f>_pTH!M151</f>
        <v>3.830207539406856E-2</v>
      </c>
    </row>
    <row r="158" spans="1:10" hidden="1" x14ac:dyDescent="0.3">
      <c r="A158" s="11"/>
      <c r="B158" s="99">
        <f>_pTH!E152</f>
        <v>2025</v>
      </c>
      <c r="C158" s="99" t="str">
        <f>_pTH!F152</f>
        <v>Rind</v>
      </c>
      <c r="D158" s="99" t="str">
        <f>_pTH!G152</f>
        <v>Milchkühe</v>
      </c>
      <c r="E158" s="99" t="str">
        <f>_pTH!H152</f>
        <v>C</v>
      </c>
      <c r="F158" s="99" t="str">
        <f>_pTH!I152</f>
        <v>Fenicole</v>
      </c>
      <c r="G158" s="99" t="str">
        <f>_pTH!J152</f>
        <v>Florfenicol</v>
      </c>
      <c r="H158" s="120">
        <f>_pTH!K152</f>
        <v>5.6880346365150809E-3</v>
      </c>
      <c r="I158" s="99" t="str">
        <f>_pTH!L152</f>
        <v>16. AMGÄndG (2013)</v>
      </c>
      <c r="J158" s="162">
        <f>_pTH!M152</f>
        <v>9.1427696865533552E-4</v>
      </c>
    </row>
    <row r="159" spans="1:10" hidden="1" x14ac:dyDescent="0.3">
      <c r="A159" s="11"/>
      <c r="B159" s="99">
        <f>_pTH!E153</f>
        <v>2025</v>
      </c>
      <c r="C159" s="99" t="str">
        <f>_pTH!F153</f>
        <v>Rind</v>
      </c>
      <c r="D159" s="99" t="str">
        <f>_pTH!G153</f>
        <v>Milchkühe</v>
      </c>
      <c r="E159" s="99" t="str">
        <f>_pTH!H153</f>
        <v>C</v>
      </c>
      <c r="F159" s="99" t="str">
        <f>_pTH!I153</f>
        <v>Fenicole</v>
      </c>
      <c r="G159" s="99" t="str">
        <f>_pTH!J153</f>
        <v>Florfenicol</v>
      </c>
      <c r="H159" s="120">
        <f>_pTH!K153</f>
        <v>5.6880346365150809E-3</v>
      </c>
      <c r="I159" s="99" t="str">
        <f>_pTH!L153</f>
        <v>17. AMGÄndG (2021)</v>
      </c>
      <c r="J159" s="162">
        <f>_pTH!M153</f>
        <v>1.0859410735891198E-3</v>
      </c>
    </row>
    <row r="160" spans="1:10" x14ac:dyDescent="0.3">
      <c r="A160" s="11"/>
      <c r="B160" s="99">
        <f>_pTH!E154</f>
        <v>2025</v>
      </c>
      <c r="C160" s="99" t="str">
        <f>_pTH!F154</f>
        <v>Rind</v>
      </c>
      <c r="D160" s="99" t="str">
        <f>_pTH!G154</f>
        <v>Milchkühe</v>
      </c>
      <c r="E160" s="99" t="str">
        <f>_pTH!H154</f>
        <v>C</v>
      </c>
      <c r="F160" s="99" t="str">
        <f>_pTH!I154</f>
        <v>Fenicole</v>
      </c>
      <c r="G160" s="99" t="str">
        <f>_pTH!J154</f>
        <v>Florfenicol</v>
      </c>
      <c r="H160" s="120">
        <f>_pTH!K154</f>
        <v>5.6880346365150809E-3</v>
      </c>
      <c r="I160" s="99" t="str">
        <f>_pTH!L154</f>
        <v>TAMGÄndG (2022)</v>
      </c>
      <c r="J160" s="162">
        <f>_pTH!M154</f>
        <v>9.7088243030871212E-4</v>
      </c>
    </row>
    <row r="161" spans="1:10" hidden="1" x14ac:dyDescent="0.3">
      <c r="A161" s="11"/>
      <c r="B161" s="99">
        <f>_pTH!E155</f>
        <v>2025</v>
      </c>
      <c r="C161" s="99" t="str">
        <f>_pTH!F155</f>
        <v>Rind</v>
      </c>
      <c r="D161" s="99" t="str">
        <f>_pTH!G155</f>
        <v>Milchkühe</v>
      </c>
      <c r="E161" s="99" t="str">
        <f>_pTH!H155</f>
        <v>C</v>
      </c>
      <c r="F161" s="99" t="str">
        <f>_pTH!I155</f>
        <v>Fenicole</v>
      </c>
      <c r="G161" s="99" t="str">
        <f>_pTH!J155</f>
        <v>Thiamphenicol</v>
      </c>
      <c r="H161" s="120">
        <f>_pTH!K155</f>
        <v>5.718698748099695E-4</v>
      </c>
      <c r="I161" s="99" t="str">
        <f>_pTH!L155</f>
        <v>16. AMGÄndG (2013)</v>
      </c>
      <c r="J161" s="162">
        <f>_pTH!M155</f>
        <v>9.19205822429557E-5</v>
      </c>
    </row>
    <row r="162" spans="1:10" hidden="1" x14ac:dyDescent="0.3">
      <c r="A162" s="11"/>
      <c r="B162" s="99">
        <f>_pTH!E156</f>
        <v>2025</v>
      </c>
      <c r="C162" s="99" t="str">
        <f>_pTH!F156</f>
        <v>Rind</v>
      </c>
      <c r="D162" s="99" t="str">
        <f>_pTH!G156</f>
        <v>Milchkühe</v>
      </c>
      <c r="E162" s="99" t="str">
        <f>_pTH!H156</f>
        <v>C</v>
      </c>
      <c r="F162" s="99" t="str">
        <f>_pTH!I156</f>
        <v>Fenicole</v>
      </c>
      <c r="G162" s="99" t="str">
        <f>_pTH!J156</f>
        <v>Thiamphenicol</v>
      </c>
      <c r="H162" s="120">
        <f>_pTH!K156</f>
        <v>5.718698748099695E-4</v>
      </c>
      <c r="I162" s="99" t="str">
        <f>_pTH!L156</f>
        <v>17. AMGÄndG (2021)</v>
      </c>
      <c r="J162" s="162">
        <f>_pTH!M156</f>
        <v>1.0917953660438601E-4</v>
      </c>
    </row>
    <row r="163" spans="1:10" x14ac:dyDescent="0.3">
      <c r="A163" s="11"/>
      <c r="B163" s="99">
        <f>_pTH!E157</f>
        <v>2025</v>
      </c>
      <c r="C163" s="99" t="str">
        <f>_pTH!F157</f>
        <v>Rind</v>
      </c>
      <c r="D163" s="99" t="str">
        <f>_pTH!G157</f>
        <v>Milchkühe</v>
      </c>
      <c r="E163" s="99" t="str">
        <f>_pTH!H157</f>
        <v>C</v>
      </c>
      <c r="F163" s="99" t="str">
        <f>_pTH!I157</f>
        <v>Fenicole</v>
      </c>
      <c r="G163" s="99" t="str">
        <f>_pTH!J157</f>
        <v>Thiamphenicol</v>
      </c>
      <c r="H163" s="120">
        <f>_pTH!K157</f>
        <v>5.718698748099695E-4</v>
      </c>
      <c r="I163" s="99" t="str">
        <f>_pTH!L157</f>
        <v>TAMGÄndG (2022)</v>
      </c>
      <c r="J163" s="162">
        <f>_pTH!M157</f>
        <v>9.7611644329931652E-5</v>
      </c>
    </row>
    <row r="164" spans="1:10" hidden="1" x14ac:dyDescent="0.3">
      <c r="A164" s="11"/>
      <c r="B164" s="99">
        <f>_pTH!E158</f>
        <v>2025</v>
      </c>
      <c r="C164" s="99" t="str">
        <f>_pTH!F158</f>
        <v>Rind</v>
      </c>
      <c r="D164" s="99" t="str">
        <f>_pTH!G158</f>
        <v>Milchkühe</v>
      </c>
      <c r="E164" s="99" t="str">
        <f>_pTH!H158</f>
        <v>C</v>
      </c>
      <c r="F164" s="99" t="str">
        <f>_pTH!I158</f>
        <v>Lincosamide</v>
      </c>
      <c r="G164" s="99" t="str">
        <f>_pTH!J158</f>
        <v>Lincomycin</v>
      </c>
      <c r="H164" s="120">
        <f>_pTH!K158</f>
        <v>2.2804299148240337E-2</v>
      </c>
      <c r="I164" s="99" t="str">
        <f>_pTH!L158</f>
        <v>16. AMGÄndG (2013)</v>
      </c>
      <c r="J164" s="162">
        <f>_pTH!M158</f>
        <v>3.6654920073300695E-3</v>
      </c>
    </row>
    <row r="165" spans="1:10" hidden="1" x14ac:dyDescent="0.3">
      <c r="A165" s="11"/>
      <c r="B165" s="99">
        <f>_pTH!E159</f>
        <v>2025</v>
      </c>
      <c r="C165" s="99" t="str">
        <f>_pTH!F159</f>
        <v>Rind</v>
      </c>
      <c r="D165" s="99" t="str">
        <f>_pTH!G159</f>
        <v>Milchkühe</v>
      </c>
      <c r="E165" s="99" t="str">
        <f>_pTH!H159</f>
        <v>C</v>
      </c>
      <c r="F165" s="99" t="str">
        <f>_pTH!I159</f>
        <v>Lincosamide</v>
      </c>
      <c r="G165" s="99" t="str">
        <f>_pTH!J159</f>
        <v>Lincomycin</v>
      </c>
      <c r="H165" s="120">
        <f>_pTH!K159</f>
        <v>2.2804299148240337E-2</v>
      </c>
      <c r="I165" s="99" t="str">
        <f>_pTH!L159</f>
        <v>17. AMGÄndG (2021)</v>
      </c>
      <c r="J165" s="162">
        <f>_pTH!M159</f>
        <v>4.353722626882584E-3</v>
      </c>
    </row>
    <row r="166" spans="1:10" x14ac:dyDescent="0.3">
      <c r="A166" s="11"/>
      <c r="B166" s="99">
        <f>_pTH!E160</f>
        <v>2025</v>
      </c>
      <c r="C166" s="99" t="str">
        <f>_pTH!F160</f>
        <v>Rind</v>
      </c>
      <c r="D166" s="99" t="str">
        <f>_pTH!G160</f>
        <v>Milchkühe</v>
      </c>
      <c r="E166" s="99" t="str">
        <f>_pTH!H160</f>
        <v>C</v>
      </c>
      <c r="F166" s="99" t="str">
        <f>_pTH!I160</f>
        <v>Lincosamide</v>
      </c>
      <c r="G166" s="99" t="str">
        <f>_pTH!J160</f>
        <v>Lincomycin</v>
      </c>
      <c r="H166" s="120">
        <f>_pTH!K160</f>
        <v>2.2804299148240337E-2</v>
      </c>
      <c r="I166" s="99" t="str">
        <f>_pTH!L160</f>
        <v>TAMGÄndG (2022)</v>
      </c>
      <c r="J166" s="162">
        <f>_pTH!M160</f>
        <v>3.8924329392085568E-3</v>
      </c>
    </row>
    <row r="167" spans="1:10" hidden="1" x14ac:dyDescent="0.3">
      <c r="A167" s="11"/>
      <c r="B167" s="99">
        <f>_pTH!E161</f>
        <v>2025</v>
      </c>
      <c r="C167" s="99" t="str">
        <f>_pTH!F161</f>
        <v>Rind</v>
      </c>
      <c r="D167" s="99" t="str">
        <f>_pTH!G161</f>
        <v>Milchkühe</v>
      </c>
      <c r="E167" s="99" t="str">
        <f>_pTH!H161</f>
        <v>C</v>
      </c>
      <c r="F167" s="99" t="str">
        <f>_pTH!I161</f>
        <v>Lincosamide</v>
      </c>
      <c r="G167" s="99" t="str">
        <f>_pTH!J161</f>
        <v>Pirlimycin</v>
      </c>
      <c r="H167" s="120">
        <f>_pTH!K161</f>
        <v>2.3077114903884895E-5</v>
      </c>
      <c r="I167" s="99" t="str">
        <f>_pTH!L161</f>
        <v>16. AMGÄndG (2013)</v>
      </c>
      <c r="J167" s="162">
        <f>_pTH!M161</f>
        <v>3.7093435620429887E-6</v>
      </c>
    </row>
    <row r="168" spans="1:10" hidden="1" x14ac:dyDescent="0.3">
      <c r="A168" s="11"/>
      <c r="B168" s="99">
        <f>_pTH!E162</f>
        <v>2025</v>
      </c>
      <c r="C168" s="99" t="str">
        <f>_pTH!F162</f>
        <v>Rind</v>
      </c>
      <c r="D168" s="99" t="str">
        <f>_pTH!G162</f>
        <v>Milchkühe</v>
      </c>
      <c r="E168" s="99" t="str">
        <f>_pTH!H162</f>
        <v>C</v>
      </c>
      <c r="F168" s="99" t="str">
        <f>_pTH!I162</f>
        <v>Lincosamide</v>
      </c>
      <c r="G168" s="99" t="str">
        <f>_pTH!J162</f>
        <v>Pirlimycin</v>
      </c>
      <c r="H168" s="120">
        <f>_pTH!K162</f>
        <v>2.3077114903884895E-5</v>
      </c>
      <c r="I168" s="99" t="str">
        <f>_pTH!L162</f>
        <v>17. AMGÄndG (2021)</v>
      </c>
      <c r="J168" s="162">
        <f>_pTH!M162</f>
        <v>4.4058077236706354E-6</v>
      </c>
    </row>
    <row r="169" spans="1:10" x14ac:dyDescent="0.3">
      <c r="A169" s="11"/>
      <c r="B169" s="99">
        <f>_pTH!E163</f>
        <v>2025</v>
      </c>
      <c r="C169" s="99" t="str">
        <f>_pTH!F163</f>
        <v>Rind</v>
      </c>
      <c r="D169" s="99" t="str">
        <f>_pTH!G163</f>
        <v>Milchkühe</v>
      </c>
      <c r="E169" s="99" t="str">
        <f>_pTH!H163</f>
        <v>C</v>
      </c>
      <c r="F169" s="99" t="str">
        <f>_pTH!I163</f>
        <v>Lincosamide</v>
      </c>
      <c r="G169" s="99" t="str">
        <f>_pTH!J163</f>
        <v>Pirlimycin</v>
      </c>
      <c r="H169" s="120">
        <f>_pTH!K163</f>
        <v>2.3077114903884895E-5</v>
      </c>
      <c r="I169" s="99" t="str">
        <f>_pTH!L163</f>
        <v>TAMGÄndG (2022)</v>
      </c>
      <c r="J169" s="162">
        <f>_pTH!M163</f>
        <v>3.9389994671558928E-6</v>
      </c>
    </row>
    <row r="170" spans="1:10" hidden="1" x14ac:dyDescent="0.3">
      <c r="A170" s="11"/>
      <c r="B170" s="99">
        <f>_pTH!E164</f>
        <v>2025</v>
      </c>
      <c r="C170" s="99" t="str">
        <f>_pTH!F164</f>
        <v>Rind</v>
      </c>
      <c r="D170" s="99" t="str">
        <f>_pTH!G164</f>
        <v>Milchkühe</v>
      </c>
      <c r="E170" s="99" t="str">
        <f>_pTH!H164</f>
        <v>C</v>
      </c>
      <c r="F170" s="99" t="str">
        <f>_pTH!I164</f>
        <v>Makrolide</v>
      </c>
      <c r="G170" s="99" t="str">
        <f>_pTH!J164</f>
        <v>Gamithromycin</v>
      </c>
      <c r="H170" s="120">
        <f>_pTH!K164</f>
        <v>2.84512375527348E-5</v>
      </c>
      <c r="I170" s="99" t="str">
        <f>_pTH!L164</f>
        <v>16. AMGÄndG (2013)</v>
      </c>
      <c r="J170" s="162">
        <f>_pTH!M164</f>
        <v>4.5731632956694373E-6</v>
      </c>
    </row>
    <row r="171" spans="1:10" hidden="1" x14ac:dyDescent="0.3">
      <c r="A171" s="11"/>
      <c r="B171" s="99">
        <f>_pTH!E165</f>
        <v>2025</v>
      </c>
      <c r="C171" s="99" t="str">
        <f>_pTH!F165</f>
        <v>Rind</v>
      </c>
      <c r="D171" s="99" t="str">
        <f>_pTH!G165</f>
        <v>Milchkühe</v>
      </c>
      <c r="E171" s="99" t="str">
        <f>_pTH!H165</f>
        <v>C</v>
      </c>
      <c r="F171" s="99" t="str">
        <f>_pTH!I165</f>
        <v>Makrolide</v>
      </c>
      <c r="G171" s="99" t="str">
        <f>_pTH!J165</f>
        <v>Gamithromycin</v>
      </c>
      <c r="H171" s="120">
        <f>_pTH!K165</f>
        <v>2.84512375527348E-5</v>
      </c>
      <c r="I171" s="99" t="str">
        <f>_pTH!L165</f>
        <v>17. AMGÄndG (2021)</v>
      </c>
      <c r="J171" s="162">
        <f>_pTH!M165</f>
        <v>5.4318177415117418E-6</v>
      </c>
    </row>
    <row r="172" spans="1:10" x14ac:dyDescent="0.3">
      <c r="A172" s="11"/>
      <c r="B172" s="99">
        <f>_pTH!E166</f>
        <v>2025</v>
      </c>
      <c r="C172" s="99" t="str">
        <f>_pTH!F166</f>
        <v>Rind</v>
      </c>
      <c r="D172" s="99" t="str">
        <f>_pTH!G166</f>
        <v>Milchkühe</v>
      </c>
      <c r="E172" s="99" t="str">
        <f>_pTH!H166</f>
        <v>C</v>
      </c>
      <c r="F172" s="99" t="str">
        <f>_pTH!I166</f>
        <v>Makrolide</v>
      </c>
      <c r="G172" s="99" t="str">
        <f>_pTH!J166</f>
        <v>Gamithromycin</v>
      </c>
      <c r="H172" s="120">
        <f>_pTH!K166</f>
        <v>2.84512375527348E-5</v>
      </c>
      <c r="I172" s="99" t="str">
        <f>_pTH!L166</f>
        <v>TAMGÄndG (2022)</v>
      </c>
      <c r="J172" s="162">
        <f>_pTH!M166</f>
        <v>4.8563007129319222E-6</v>
      </c>
    </row>
    <row r="173" spans="1:10" hidden="1" x14ac:dyDescent="0.3">
      <c r="A173" s="11"/>
      <c r="B173" s="99">
        <f>_pTH!E167</f>
        <v>2025</v>
      </c>
      <c r="C173" s="99" t="str">
        <f>_pTH!F167</f>
        <v>Rind</v>
      </c>
      <c r="D173" s="99" t="str">
        <f>_pTH!G167</f>
        <v>Milchkühe</v>
      </c>
      <c r="E173" s="99" t="str">
        <f>_pTH!H167</f>
        <v>C</v>
      </c>
      <c r="F173" s="99" t="str">
        <f>_pTH!I167</f>
        <v>Makrolide</v>
      </c>
      <c r="G173" s="99" t="str">
        <f>_pTH!J167</f>
        <v>Tildipirosin</v>
      </c>
      <c r="H173" s="120">
        <f>_pTH!K167</f>
        <v>3.2244735893099442E-4</v>
      </c>
      <c r="I173" s="99" t="str">
        <f>_pTH!L167</f>
        <v>16. AMGÄndG (2013)</v>
      </c>
      <c r="J173" s="162">
        <f>_pTH!M167</f>
        <v>5.1829184017586963E-5</v>
      </c>
    </row>
    <row r="174" spans="1:10" hidden="1" x14ac:dyDescent="0.3">
      <c r="A174" s="11"/>
      <c r="B174" s="99">
        <f>_pTH!E168</f>
        <v>2025</v>
      </c>
      <c r="C174" s="99" t="str">
        <f>_pTH!F168</f>
        <v>Rind</v>
      </c>
      <c r="D174" s="99" t="str">
        <f>_pTH!G168</f>
        <v>Milchkühe</v>
      </c>
      <c r="E174" s="99" t="str">
        <f>_pTH!H168</f>
        <v>C</v>
      </c>
      <c r="F174" s="99" t="str">
        <f>_pTH!I168</f>
        <v>Makrolide</v>
      </c>
      <c r="G174" s="99" t="str">
        <f>_pTH!J168</f>
        <v>Tildipirosin</v>
      </c>
      <c r="H174" s="120">
        <f>_pTH!K168</f>
        <v>3.2244735893099442E-4</v>
      </c>
      <c r="I174" s="99" t="str">
        <f>_pTH!L168</f>
        <v>17. AMGÄndG (2021)</v>
      </c>
      <c r="J174" s="162">
        <f>_pTH!M168</f>
        <v>6.1560601070466417E-5</v>
      </c>
    </row>
    <row r="175" spans="1:10" x14ac:dyDescent="0.3">
      <c r="A175" s="11"/>
      <c r="B175" s="99">
        <f>_pTH!E169</f>
        <v>2025</v>
      </c>
      <c r="C175" s="99" t="str">
        <f>_pTH!F169</f>
        <v>Rind</v>
      </c>
      <c r="D175" s="99" t="str">
        <f>_pTH!G169</f>
        <v>Milchkühe</v>
      </c>
      <c r="E175" s="99" t="str">
        <f>_pTH!H169</f>
        <v>C</v>
      </c>
      <c r="F175" s="99" t="str">
        <f>_pTH!I169</f>
        <v>Makrolide</v>
      </c>
      <c r="G175" s="99" t="str">
        <f>_pTH!J169</f>
        <v>Tildipirosin</v>
      </c>
      <c r="H175" s="120">
        <f>_pTH!K169</f>
        <v>3.2244735893099442E-4</v>
      </c>
      <c r="I175" s="99" t="str">
        <f>_pTH!L169</f>
        <v>TAMGÄndG (2022)</v>
      </c>
      <c r="J175" s="162">
        <f>_pTH!M169</f>
        <v>5.5038074746561795E-5</v>
      </c>
    </row>
    <row r="176" spans="1:10" hidden="1" x14ac:dyDescent="0.3">
      <c r="A176" s="11"/>
      <c r="B176" s="99">
        <f>_pTH!E170</f>
        <v>2025</v>
      </c>
      <c r="C176" s="99" t="str">
        <f>_pTH!F170</f>
        <v>Rind</v>
      </c>
      <c r="D176" s="99" t="str">
        <f>_pTH!G170</f>
        <v>Milchkühe</v>
      </c>
      <c r="E176" s="99" t="str">
        <f>_pTH!H170</f>
        <v>C</v>
      </c>
      <c r="F176" s="99" t="str">
        <f>_pTH!I170</f>
        <v>Makrolide</v>
      </c>
      <c r="G176" s="99" t="str">
        <f>_pTH!J170</f>
        <v>Tilmicosin</v>
      </c>
      <c r="H176" s="120">
        <f>_pTH!K170</f>
        <v>4.2676856329102201E-4</v>
      </c>
      <c r="I176" s="99" t="str">
        <f>_pTH!L170</f>
        <v>16. AMGÄndG (2013)</v>
      </c>
      <c r="J176" s="162">
        <f>_pTH!M170</f>
        <v>6.8597449435041572E-5</v>
      </c>
    </row>
    <row r="177" spans="1:10" hidden="1" x14ac:dyDescent="0.3">
      <c r="A177" s="11"/>
      <c r="B177" s="99">
        <f>_pTH!E171</f>
        <v>2025</v>
      </c>
      <c r="C177" s="99" t="str">
        <f>_pTH!F171</f>
        <v>Rind</v>
      </c>
      <c r="D177" s="99" t="str">
        <f>_pTH!G171</f>
        <v>Milchkühe</v>
      </c>
      <c r="E177" s="99" t="str">
        <f>_pTH!H171</f>
        <v>C</v>
      </c>
      <c r="F177" s="99" t="str">
        <f>_pTH!I171</f>
        <v>Makrolide</v>
      </c>
      <c r="G177" s="99" t="str">
        <f>_pTH!J171</f>
        <v>Tilmicosin</v>
      </c>
      <c r="H177" s="120">
        <f>_pTH!K171</f>
        <v>4.2676856329102201E-4</v>
      </c>
      <c r="I177" s="99" t="str">
        <f>_pTH!L171</f>
        <v>17. AMGÄndG (2021)</v>
      </c>
      <c r="J177" s="162">
        <f>_pTH!M171</f>
        <v>8.1477266122676134E-5</v>
      </c>
    </row>
    <row r="178" spans="1:10" x14ac:dyDescent="0.3">
      <c r="A178" s="11"/>
      <c r="B178" s="99">
        <f>_pTH!E172</f>
        <v>2025</v>
      </c>
      <c r="C178" s="99" t="str">
        <f>_pTH!F172</f>
        <v>Rind</v>
      </c>
      <c r="D178" s="99" t="str">
        <f>_pTH!G172</f>
        <v>Milchkühe</v>
      </c>
      <c r="E178" s="99" t="str">
        <f>_pTH!H172</f>
        <v>C</v>
      </c>
      <c r="F178" s="99" t="str">
        <f>_pTH!I172</f>
        <v>Makrolide</v>
      </c>
      <c r="G178" s="99" t="str">
        <f>_pTH!J172</f>
        <v>Tilmicosin</v>
      </c>
      <c r="H178" s="120">
        <f>_pTH!K172</f>
        <v>4.2676856329102201E-4</v>
      </c>
      <c r="I178" s="99" t="str">
        <f>_pTH!L172</f>
        <v>TAMGÄndG (2022)</v>
      </c>
      <c r="J178" s="162">
        <f>_pTH!M172</f>
        <v>7.2844510693978841E-5</v>
      </c>
    </row>
    <row r="179" spans="1:10" hidden="1" x14ac:dyDescent="0.3">
      <c r="A179" s="11"/>
      <c r="B179" s="99">
        <f>_pTH!E173</f>
        <v>2025</v>
      </c>
      <c r="C179" s="99" t="str">
        <f>_pTH!F173</f>
        <v>Rind</v>
      </c>
      <c r="D179" s="99" t="str">
        <f>_pTH!G173</f>
        <v>Milchkühe</v>
      </c>
      <c r="E179" s="99" t="str">
        <f>_pTH!H173</f>
        <v>C</v>
      </c>
      <c r="F179" s="99" t="str">
        <f>_pTH!I173</f>
        <v>Makrolide</v>
      </c>
      <c r="G179" s="99" t="str">
        <f>_pTH!J173</f>
        <v>Tulathromycin</v>
      </c>
      <c r="H179" s="120">
        <f>_pTH!K173</f>
        <v>4.9078384778467529E-3</v>
      </c>
      <c r="I179" s="99" t="str">
        <f>_pTH!L173</f>
        <v>16. AMGÄndG (2013)</v>
      </c>
      <c r="J179" s="162">
        <f>_pTH!M173</f>
        <v>7.8887066850297802E-4</v>
      </c>
    </row>
    <row r="180" spans="1:10" hidden="1" x14ac:dyDescent="0.3">
      <c r="A180" s="11"/>
      <c r="B180" s="99">
        <f>_pTH!E174</f>
        <v>2025</v>
      </c>
      <c r="C180" s="99" t="str">
        <f>_pTH!F174</f>
        <v>Rind</v>
      </c>
      <c r="D180" s="99" t="str">
        <f>_pTH!G174</f>
        <v>Milchkühe</v>
      </c>
      <c r="E180" s="99" t="str">
        <f>_pTH!H174</f>
        <v>C</v>
      </c>
      <c r="F180" s="99" t="str">
        <f>_pTH!I174</f>
        <v>Makrolide</v>
      </c>
      <c r="G180" s="99" t="str">
        <f>_pTH!J174</f>
        <v>Tulathromycin</v>
      </c>
      <c r="H180" s="120">
        <f>_pTH!K174</f>
        <v>4.9078384778467529E-3</v>
      </c>
      <c r="I180" s="99" t="str">
        <f>_pTH!L174</f>
        <v>17. AMGÄndG (2021)</v>
      </c>
      <c r="J180" s="162">
        <f>_pTH!M174</f>
        <v>9.3698856041077544E-4</v>
      </c>
    </row>
    <row r="181" spans="1:10" x14ac:dyDescent="0.3">
      <c r="A181" s="11"/>
      <c r="B181" s="99">
        <f>_pTH!E175</f>
        <v>2025</v>
      </c>
      <c r="C181" s="99" t="str">
        <f>_pTH!F175</f>
        <v>Rind</v>
      </c>
      <c r="D181" s="99" t="str">
        <f>_pTH!G175</f>
        <v>Milchkühe</v>
      </c>
      <c r="E181" s="99" t="str">
        <f>_pTH!H175</f>
        <v>C</v>
      </c>
      <c r="F181" s="99" t="str">
        <f>_pTH!I175</f>
        <v>Makrolide</v>
      </c>
      <c r="G181" s="99" t="str">
        <f>_pTH!J175</f>
        <v>Tulathromycin</v>
      </c>
      <c r="H181" s="120">
        <f>_pTH!K175</f>
        <v>4.9078384778467529E-3</v>
      </c>
      <c r="I181" s="99" t="str">
        <f>_pTH!L175</f>
        <v>TAMGÄndG (2022)</v>
      </c>
      <c r="J181" s="162">
        <f>_pTH!M175</f>
        <v>8.3771187298075668E-4</v>
      </c>
    </row>
    <row r="182" spans="1:10" hidden="1" x14ac:dyDescent="0.3">
      <c r="A182" s="11"/>
      <c r="B182" s="99">
        <f>_pTH!E176</f>
        <v>2025</v>
      </c>
      <c r="C182" s="99" t="str">
        <f>_pTH!F176</f>
        <v>Rind</v>
      </c>
      <c r="D182" s="99" t="str">
        <f>_pTH!G176</f>
        <v>Milchkühe</v>
      </c>
      <c r="E182" s="99" t="str">
        <f>_pTH!H176</f>
        <v>C</v>
      </c>
      <c r="F182" s="99" t="str">
        <f>_pTH!I176</f>
        <v>Makrolide</v>
      </c>
      <c r="G182" s="99" t="str">
        <f>_pTH!J176</f>
        <v>Tylosin</v>
      </c>
      <c r="H182" s="120">
        <f>_pTH!K176</f>
        <v>1.8433872935278574E-2</v>
      </c>
      <c r="I182" s="99" t="str">
        <f>_pTH!L176</f>
        <v>16. AMGÄndG (2013)</v>
      </c>
      <c r="J182" s="162">
        <f>_pTH!M176</f>
        <v>2.9630033121897359E-3</v>
      </c>
    </row>
    <row r="183" spans="1:10" hidden="1" x14ac:dyDescent="0.3">
      <c r="A183" s="11"/>
      <c r="B183" s="99">
        <f>_pTH!E177</f>
        <v>2025</v>
      </c>
      <c r="C183" s="99" t="str">
        <f>_pTH!F177</f>
        <v>Rind</v>
      </c>
      <c r="D183" s="99" t="str">
        <f>_pTH!G177</f>
        <v>Milchkühe</v>
      </c>
      <c r="E183" s="99" t="str">
        <f>_pTH!H177</f>
        <v>C</v>
      </c>
      <c r="F183" s="99" t="str">
        <f>_pTH!I177</f>
        <v>Makrolide</v>
      </c>
      <c r="G183" s="99" t="str">
        <f>_pTH!J177</f>
        <v>Tylosin</v>
      </c>
      <c r="H183" s="120">
        <f>_pTH!K177</f>
        <v>1.8433872935278574E-2</v>
      </c>
      <c r="I183" s="99" t="str">
        <f>_pTH!L177</f>
        <v>17. AMGÄndG (2021)</v>
      </c>
      <c r="J183" s="162">
        <f>_pTH!M177</f>
        <v>3.5193350682559189E-3</v>
      </c>
    </row>
    <row r="184" spans="1:10" x14ac:dyDescent="0.3">
      <c r="A184" s="11"/>
      <c r="B184" s="99">
        <f>_pTH!E178</f>
        <v>2025</v>
      </c>
      <c r="C184" s="99" t="str">
        <f>_pTH!F178</f>
        <v>Rind</v>
      </c>
      <c r="D184" s="99" t="str">
        <f>_pTH!G178</f>
        <v>Milchkühe</v>
      </c>
      <c r="E184" s="99" t="str">
        <f>_pTH!H178</f>
        <v>C</v>
      </c>
      <c r="F184" s="99" t="str">
        <f>_pTH!I178</f>
        <v>Makrolide</v>
      </c>
      <c r="G184" s="99" t="str">
        <f>_pTH!J178</f>
        <v>Tylosin</v>
      </c>
      <c r="H184" s="120">
        <f>_pTH!K178</f>
        <v>1.8433872935278574E-2</v>
      </c>
      <c r="I184" s="99" t="str">
        <f>_pTH!L178</f>
        <v>TAMGÄndG (2022)</v>
      </c>
      <c r="J184" s="162">
        <f>_pTH!M178</f>
        <v>3.1464511908054029E-3</v>
      </c>
    </row>
    <row r="185" spans="1:10" hidden="1" x14ac:dyDescent="0.3">
      <c r="A185" s="11"/>
      <c r="B185" s="99">
        <f>_pTH!E179</f>
        <v>2025</v>
      </c>
      <c r="C185" s="99" t="str">
        <f>_pTH!F179</f>
        <v>Rind</v>
      </c>
      <c r="D185" s="99" t="str">
        <f>_pTH!G179</f>
        <v>Milchkühe</v>
      </c>
      <c r="E185" s="99" t="str">
        <f>_pTH!H179</f>
        <v>D</v>
      </c>
      <c r="F185" s="99" t="str">
        <f>_pTH!I179</f>
        <v>Aminoglykoside</v>
      </c>
      <c r="G185" s="99" t="str">
        <f>_pTH!J179</f>
        <v>Spectinomycin</v>
      </c>
      <c r="H185" s="120">
        <f>_pTH!K179</f>
        <v>7.7829940949814534E-4</v>
      </c>
      <c r="I185" s="99" t="str">
        <f>_pTH!L179</f>
        <v>16. AMGÄndG (2013)</v>
      </c>
      <c r="J185" s="162">
        <f>_pTH!M179</f>
        <v>1.2510142259931285E-4</v>
      </c>
    </row>
    <row r="186" spans="1:10" hidden="1" x14ac:dyDescent="0.3">
      <c r="A186" s="11"/>
      <c r="B186" s="99">
        <f>_pTH!E180</f>
        <v>2025</v>
      </c>
      <c r="C186" s="99" t="str">
        <f>_pTH!F180</f>
        <v>Rind</v>
      </c>
      <c r="D186" s="99" t="str">
        <f>_pTH!G180</f>
        <v>Milchkühe</v>
      </c>
      <c r="E186" s="99" t="str">
        <f>_pTH!H180</f>
        <v>D</v>
      </c>
      <c r="F186" s="99" t="str">
        <f>_pTH!I180</f>
        <v>Aminoglykoside</v>
      </c>
      <c r="G186" s="99" t="str">
        <f>_pTH!J180</f>
        <v>Spectinomycin</v>
      </c>
      <c r="H186" s="120">
        <f>_pTH!K180</f>
        <v>7.7829940949814534E-4</v>
      </c>
      <c r="I186" s="99" t="str">
        <f>_pTH!L180</f>
        <v>17. AMGÄndG (2021)</v>
      </c>
      <c r="J186" s="162">
        <f>_pTH!M180</f>
        <v>1.4859039199557677E-4</v>
      </c>
    </row>
    <row r="187" spans="1:10" x14ac:dyDescent="0.3">
      <c r="A187" s="11"/>
      <c r="B187" s="99">
        <f>_pTH!E181</f>
        <v>2025</v>
      </c>
      <c r="C187" s="99" t="str">
        <f>_pTH!F181</f>
        <v>Rind</v>
      </c>
      <c r="D187" s="99" t="str">
        <f>_pTH!G181</f>
        <v>Milchkühe</v>
      </c>
      <c r="E187" s="99" t="str">
        <f>_pTH!H181</f>
        <v>D</v>
      </c>
      <c r="F187" s="99" t="str">
        <f>_pTH!I181</f>
        <v>Aminoglykoside</v>
      </c>
      <c r="G187" s="99" t="str">
        <f>_pTH!J181</f>
        <v>Spectinomycin</v>
      </c>
      <c r="H187" s="120">
        <f>_pTH!K181</f>
        <v>7.7829940949814534E-4</v>
      </c>
      <c r="I187" s="99" t="str">
        <f>_pTH!L181</f>
        <v>TAMGÄndG (2022)</v>
      </c>
      <c r="J187" s="162">
        <f>_pTH!M181</f>
        <v>1.3284680394709327E-4</v>
      </c>
    </row>
    <row r="188" spans="1:10" hidden="1" x14ac:dyDescent="0.3">
      <c r="A188" s="11"/>
      <c r="B188" s="99">
        <f>_pTH!E182</f>
        <v>2025</v>
      </c>
      <c r="C188" s="99" t="str">
        <f>_pTH!F182</f>
        <v>Rind</v>
      </c>
      <c r="D188" s="99" t="str">
        <f>_pTH!G182</f>
        <v>Milchkühe</v>
      </c>
      <c r="E188" s="99" t="str">
        <f>_pTH!H182</f>
        <v>D</v>
      </c>
      <c r="F188" s="99" t="str">
        <f>_pTH!I182</f>
        <v>Folsäureantag.</v>
      </c>
      <c r="G188" s="99" t="str">
        <f>_pTH!J182</f>
        <v>Trimethoprim</v>
      </c>
      <c r="H188" s="120">
        <f>_pTH!K182</f>
        <v>0.11357481131162375</v>
      </c>
      <c r="I188" s="99" t="str">
        <f>_pTH!L182</f>
        <v>16. AMGÄndG (2013)</v>
      </c>
      <c r="J188" s="162">
        <f>_pTH!M182</f>
        <v>1.8255661372908336E-2</v>
      </c>
    </row>
    <row r="189" spans="1:10" hidden="1" x14ac:dyDescent="0.3">
      <c r="A189" s="11"/>
      <c r="B189" s="99">
        <f>_pTH!E183</f>
        <v>2025</v>
      </c>
      <c r="C189" s="99" t="str">
        <f>_pTH!F183</f>
        <v>Rind</v>
      </c>
      <c r="D189" s="99" t="str">
        <f>_pTH!G183</f>
        <v>Milchkühe</v>
      </c>
      <c r="E189" s="99" t="str">
        <f>_pTH!H183</f>
        <v>D</v>
      </c>
      <c r="F189" s="99" t="str">
        <f>_pTH!I183</f>
        <v>Folsäureantag.</v>
      </c>
      <c r="G189" s="99" t="str">
        <f>_pTH!J183</f>
        <v>Trimethoprim</v>
      </c>
      <c r="H189" s="120">
        <f>_pTH!K183</f>
        <v>5.6787405655811876E-2</v>
      </c>
      <c r="I189" s="99" t="str">
        <f>_pTH!L183</f>
        <v>17. AMGÄndG (2021)</v>
      </c>
      <c r="J189" s="162">
        <f>_pTH!M183</f>
        <v>1.0841666797935592E-2</v>
      </c>
    </row>
    <row r="190" spans="1:10" x14ac:dyDescent="0.3">
      <c r="A190" s="11"/>
      <c r="B190" s="99">
        <f>_pTH!E184</f>
        <v>2025</v>
      </c>
      <c r="C190" s="99" t="str">
        <f>_pTH!F184</f>
        <v>Rind</v>
      </c>
      <c r="D190" s="99" t="str">
        <f>_pTH!G184</f>
        <v>Milchkühe</v>
      </c>
      <c r="E190" s="99" t="str">
        <f>_pTH!H184</f>
        <v>D</v>
      </c>
      <c r="F190" s="99" t="str">
        <f>_pTH!I184</f>
        <v>Folsäureantag.</v>
      </c>
      <c r="G190" s="99" t="str">
        <f>_pTH!J184</f>
        <v>Trimethoprim</v>
      </c>
      <c r="H190" s="120">
        <f>_pTH!K184</f>
        <v>5.6787405655811876E-2</v>
      </c>
      <c r="I190" s="99" t="str">
        <f>_pTH!L184</f>
        <v>TAMGÄndG (2022)</v>
      </c>
      <c r="J190" s="162">
        <f>_pTH!M184</f>
        <v>9.6929603874248774E-3</v>
      </c>
    </row>
    <row r="191" spans="1:10" hidden="1" x14ac:dyDescent="0.3">
      <c r="A191" s="11"/>
      <c r="B191" s="99">
        <f>_pTH!E185</f>
        <v>2025</v>
      </c>
      <c r="C191" s="99" t="str">
        <f>_pTH!F185</f>
        <v>Rind</v>
      </c>
      <c r="D191" s="99" t="str">
        <f>_pTH!G185</f>
        <v>Milchkühe</v>
      </c>
      <c r="E191" s="99" t="str">
        <f>_pTH!H185</f>
        <v>D</v>
      </c>
      <c r="F191" s="99" t="str">
        <f>_pTH!I185</f>
        <v>Penicilline</v>
      </c>
      <c r="G191" s="99" t="str">
        <f>_pTH!J185</f>
        <v>Amoxicillin</v>
      </c>
      <c r="H191" s="120">
        <f>_pTH!K185</f>
        <v>0.46232786835901507</v>
      </c>
      <c r="I191" s="99" t="str">
        <f>_pTH!L185</f>
        <v>16. AMGÄndG (2013)</v>
      </c>
      <c r="J191" s="162">
        <f>_pTH!M185</f>
        <v>7.4313141360745752E-2</v>
      </c>
    </row>
    <row r="192" spans="1:10" hidden="1" x14ac:dyDescent="0.3">
      <c r="A192" s="11"/>
      <c r="B192" s="99">
        <f>_pTH!E186</f>
        <v>2025</v>
      </c>
      <c r="C192" s="99" t="str">
        <f>_pTH!F186</f>
        <v>Rind</v>
      </c>
      <c r="D192" s="99" t="str">
        <f>_pTH!G186</f>
        <v>Milchkühe</v>
      </c>
      <c r="E192" s="99" t="str">
        <f>_pTH!H186</f>
        <v>D</v>
      </c>
      <c r="F192" s="99" t="str">
        <f>_pTH!I186</f>
        <v>Penicilline</v>
      </c>
      <c r="G192" s="99" t="str">
        <f>_pTH!J186</f>
        <v>Amoxicillin</v>
      </c>
      <c r="H192" s="120">
        <f>_pTH!K186</f>
        <v>0.46232786835901507</v>
      </c>
      <c r="I192" s="99" t="str">
        <f>_pTH!L186</f>
        <v>17. AMGÄndG (2021)</v>
      </c>
      <c r="J192" s="162">
        <f>_pTH!M186</f>
        <v>8.826613299660889E-2</v>
      </c>
    </row>
    <row r="193" spans="1:10" x14ac:dyDescent="0.3">
      <c r="A193" s="11"/>
      <c r="B193" s="99">
        <f>_pTH!E187</f>
        <v>2025</v>
      </c>
      <c r="C193" s="99" t="str">
        <f>_pTH!F187</f>
        <v>Rind</v>
      </c>
      <c r="D193" s="99" t="str">
        <f>_pTH!G187</f>
        <v>Milchkühe</v>
      </c>
      <c r="E193" s="99" t="str">
        <f>_pTH!H187</f>
        <v>D</v>
      </c>
      <c r="F193" s="99" t="str">
        <f>_pTH!I187</f>
        <v>Penicilline</v>
      </c>
      <c r="G193" s="99" t="str">
        <f>_pTH!J187</f>
        <v>Amoxicillin</v>
      </c>
      <c r="H193" s="120">
        <f>_pTH!K187</f>
        <v>0.46232786835901507</v>
      </c>
      <c r="I193" s="99" t="str">
        <f>_pTH!L187</f>
        <v>TAMGÄndG (2022)</v>
      </c>
      <c r="J193" s="162">
        <f>_pTH!M187</f>
        <v>7.8914077201691593E-2</v>
      </c>
    </row>
    <row r="194" spans="1:10" hidden="1" x14ac:dyDescent="0.3">
      <c r="A194" s="11"/>
      <c r="B194" s="99">
        <f>_pTH!E188</f>
        <v>2025</v>
      </c>
      <c r="C194" s="99" t="str">
        <f>_pTH!F188</f>
        <v>Rind</v>
      </c>
      <c r="D194" s="99" t="str">
        <f>_pTH!G188</f>
        <v>Milchkühe</v>
      </c>
      <c r="E194" s="99" t="str">
        <f>_pTH!H188</f>
        <v>D</v>
      </c>
      <c r="F194" s="99" t="str">
        <f>_pTH!I188</f>
        <v>Penicilline</v>
      </c>
      <c r="G194" s="99" t="str">
        <f>_pTH!J188</f>
        <v>Ampicillin</v>
      </c>
      <c r="H194" s="120">
        <f>_pTH!K188</f>
        <v>1.2071860093625377E-2</v>
      </c>
      <c r="I194" s="99" t="str">
        <f>_pTH!L188</f>
        <v>16. AMGÄndG (2013)</v>
      </c>
      <c r="J194" s="162">
        <f>_pTH!M188</f>
        <v>1.9403931863525427E-3</v>
      </c>
    </row>
    <row r="195" spans="1:10" hidden="1" x14ac:dyDescent="0.3">
      <c r="A195" s="11"/>
      <c r="B195" s="99">
        <f>_pTH!E189</f>
        <v>2025</v>
      </c>
      <c r="C195" s="99" t="str">
        <f>_pTH!F189</f>
        <v>Rind</v>
      </c>
      <c r="D195" s="99" t="str">
        <f>_pTH!G189</f>
        <v>Milchkühe</v>
      </c>
      <c r="E195" s="99" t="str">
        <f>_pTH!H189</f>
        <v>D</v>
      </c>
      <c r="F195" s="99" t="str">
        <f>_pTH!I189</f>
        <v>Penicilline</v>
      </c>
      <c r="G195" s="99" t="str">
        <f>_pTH!J189</f>
        <v>Ampicillin</v>
      </c>
      <c r="H195" s="120">
        <f>_pTH!K189</f>
        <v>1.2071860093625377E-2</v>
      </c>
      <c r="I195" s="99" t="str">
        <f>_pTH!L189</f>
        <v>17. AMGÄndG (2021)</v>
      </c>
      <c r="J195" s="162">
        <f>_pTH!M189</f>
        <v>2.3047202677234321E-3</v>
      </c>
    </row>
    <row r="196" spans="1:10" x14ac:dyDescent="0.3">
      <c r="A196" s="11"/>
      <c r="B196" s="99">
        <f>_pTH!E190</f>
        <v>2025</v>
      </c>
      <c r="C196" s="99" t="str">
        <f>_pTH!F190</f>
        <v>Rind</v>
      </c>
      <c r="D196" s="99" t="str">
        <f>_pTH!G190</f>
        <v>Milchkühe</v>
      </c>
      <c r="E196" s="99" t="str">
        <f>_pTH!H190</f>
        <v>D</v>
      </c>
      <c r="F196" s="99" t="str">
        <f>_pTH!I190</f>
        <v>Penicilline</v>
      </c>
      <c r="G196" s="99" t="str">
        <f>_pTH!J190</f>
        <v>Ampicillin</v>
      </c>
      <c r="H196" s="120">
        <f>_pTH!K190</f>
        <v>1.2071860093625377E-2</v>
      </c>
      <c r="I196" s="99" t="str">
        <f>_pTH!L190</f>
        <v>TAMGÄndG (2022)</v>
      </c>
      <c r="J196" s="162">
        <f>_pTH!M190</f>
        <v>2.0605283924970152E-3</v>
      </c>
    </row>
    <row r="197" spans="1:10" hidden="1" x14ac:dyDescent="0.3">
      <c r="A197" s="11"/>
      <c r="B197" s="99">
        <f>_pTH!E191</f>
        <v>2025</v>
      </c>
      <c r="C197" s="99" t="str">
        <f>_pTH!F191</f>
        <v>Rind</v>
      </c>
      <c r="D197" s="99" t="str">
        <f>_pTH!G191</f>
        <v>Milchkühe</v>
      </c>
      <c r="E197" s="99" t="str">
        <f>_pTH!H191</f>
        <v>D</v>
      </c>
      <c r="F197" s="99" t="str">
        <f>_pTH!I191</f>
        <v>Penicilline</v>
      </c>
      <c r="G197" s="99" t="str">
        <f>_pTH!J191</f>
        <v>Benzylpenicillin</v>
      </c>
      <c r="H197" s="120">
        <f>_pTH!K191</f>
        <v>1.9635254892180354</v>
      </c>
      <c r="I197" s="99" t="str">
        <f>_pTH!L191</f>
        <v>16. AMGÄndG (2013)</v>
      </c>
      <c r="J197" s="162">
        <f>_pTH!M191</f>
        <v>0.31561097055126741</v>
      </c>
    </row>
    <row r="198" spans="1:10" hidden="1" x14ac:dyDescent="0.3">
      <c r="A198" s="11"/>
      <c r="B198" s="99">
        <f>_pTH!E192</f>
        <v>2025</v>
      </c>
      <c r="C198" s="99" t="str">
        <f>_pTH!F192</f>
        <v>Rind</v>
      </c>
      <c r="D198" s="99" t="str">
        <f>_pTH!G192</f>
        <v>Milchkühe</v>
      </c>
      <c r="E198" s="99" t="str">
        <f>_pTH!H192</f>
        <v>D</v>
      </c>
      <c r="F198" s="99" t="str">
        <f>_pTH!I192</f>
        <v>Penicilline</v>
      </c>
      <c r="G198" s="99" t="str">
        <f>_pTH!J192</f>
        <v>Benzylpenicillin</v>
      </c>
      <c r="H198" s="120">
        <f>_pTH!K192</f>
        <v>1.2491904681108101</v>
      </c>
      <c r="I198" s="99" t="str">
        <f>_pTH!L192</f>
        <v>17. AMGÄndG (2021)</v>
      </c>
      <c r="J198" s="162">
        <f>_pTH!M192</f>
        <v>0.23849138142531975</v>
      </c>
    </row>
    <row r="199" spans="1:10" x14ac:dyDescent="0.3">
      <c r="A199" s="11"/>
      <c r="B199" s="99">
        <f>_pTH!E193</f>
        <v>2025</v>
      </c>
      <c r="C199" s="99" t="str">
        <f>_pTH!F193</f>
        <v>Rind</v>
      </c>
      <c r="D199" s="99" t="str">
        <f>_pTH!G193</f>
        <v>Milchkühe</v>
      </c>
      <c r="E199" s="99" t="str">
        <f>_pTH!H193</f>
        <v>D</v>
      </c>
      <c r="F199" s="99" t="str">
        <f>_pTH!I193</f>
        <v>Penicilline</v>
      </c>
      <c r="G199" s="99" t="str">
        <f>_pTH!J193</f>
        <v>Benzylpenicillin</v>
      </c>
      <c r="H199" s="120">
        <f>_pTH!K193</f>
        <v>1.2491904681108101</v>
      </c>
      <c r="I199" s="99" t="str">
        <f>_pTH!L193</f>
        <v>TAMGÄndG (2022)</v>
      </c>
      <c r="J199" s="162">
        <f>_pTH!M193</f>
        <v>0.21322251974558373</v>
      </c>
    </row>
    <row r="200" spans="1:10" hidden="1" x14ac:dyDescent="0.3">
      <c r="A200" s="11"/>
      <c r="B200" s="99">
        <f>_pTH!E194</f>
        <v>2025</v>
      </c>
      <c r="C200" s="99" t="str">
        <f>_pTH!F194</f>
        <v>Rind</v>
      </c>
      <c r="D200" s="99" t="str">
        <f>_pTH!G194</f>
        <v>Milchkühe</v>
      </c>
      <c r="E200" s="99" t="str">
        <f>_pTH!H194</f>
        <v>D</v>
      </c>
      <c r="F200" s="99" t="str">
        <f>_pTH!I194</f>
        <v>Penicilline</v>
      </c>
      <c r="G200" s="99" t="str">
        <f>_pTH!J194</f>
        <v>Cloxacillin</v>
      </c>
      <c r="H200" s="120">
        <f>_pTH!K194</f>
        <v>0.90743198975332784</v>
      </c>
      <c r="I200" s="99" t="str">
        <f>_pTH!L194</f>
        <v>16. AMGÄndG (2013)</v>
      </c>
      <c r="J200" s="162">
        <f>_pTH!M194</f>
        <v>0.14585779128814425</v>
      </c>
    </row>
    <row r="201" spans="1:10" hidden="1" x14ac:dyDescent="0.3">
      <c r="A201" s="11"/>
      <c r="B201" s="99">
        <f>_pTH!E195</f>
        <v>2025</v>
      </c>
      <c r="C201" s="99" t="str">
        <f>_pTH!F195</f>
        <v>Rind</v>
      </c>
      <c r="D201" s="99" t="str">
        <f>_pTH!G195</f>
        <v>Milchkühe</v>
      </c>
      <c r="E201" s="99" t="str">
        <f>_pTH!H195</f>
        <v>D</v>
      </c>
      <c r="F201" s="99" t="str">
        <f>_pTH!I195</f>
        <v>Penicilline</v>
      </c>
      <c r="G201" s="99" t="str">
        <f>_pTH!J195</f>
        <v>Cloxacillin</v>
      </c>
      <c r="H201" s="120">
        <f>_pTH!K195</f>
        <v>0.75187959030667584</v>
      </c>
      <c r="I201" s="99" t="str">
        <f>_pTH!L195</f>
        <v>17. AMGÄndG (2021)</v>
      </c>
      <c r="J201" s="162">
        <f>_pTH!M195</f>
        <v>0.14354640604080898</v>
      </c>
    </row>
    <row r="202" spans="1:10" x14ac:dyDescent="0.3">
      <c r="A202" s="11"/>
      <c r="B202" s="99">
        <f>_pTH!E196</f>
        <v>2025</v>
      </c>
      <c r="C202" s="99" t="str">
        <f>_pTH!F196</f>
        <v>Rind</v>
      </c>
      <c r="D202" s="99" t="str">
        <f>_pTH!G196</f>
        <v>Milchkühe</v>
      </c>
      <c r="E202" s="99" t="str">
        <f>_pTH!H196</f>
        <v>D</v>
      </c>
      <c r="F202" s="99" t="str">
        <f>_pTH!I196</f>
        <v>Penicilline</v>
      </c>
      <c r="G202" s="99" t="str">
        <f>_pTH!J196</f>
        <v>Cloxacillin</v>
      </c>
      <c r="H202" s="120">
        <f>_pTH!K196</f>
        <v>0.75187959030667584</v>
      </c>
      <c r="I202" s="99" t="str">
        <f>_pTH!L196</f>
        <v>TAMGÄndG (2022)</v>
      </c>
      <c r="J202" s="162">
        <f>_pTH!M196</f>
        <v>0.1283372431050647</v>
      </c>
    </row>
    <row r="203" spans="1:10" hidden="1" x14ac:dyDescent="0.3">
      <c r="A203" s="11"/>
      <c r="B203" s="99">
        <f>_pTH!E197</f>
        <v>2025</v>
      </c>
      <c r="C203" s="99" t="str">
        <f>_pTH!F197</f>
        <v>Rind</v>
      </c>
      <c r="D203" s="99" t="str">
        <f>_pTH!G197</f>
        <v>Milchkühe</v>
      </c>
      <c r="E203" s="99" t="str">
        <f>_pTH!H197</f>
        <v>D</v>
      </c>
      <c r="F203" s="99" t="str">
        <f>_pTH!I197</f>
        <v>Penicilline</v>
      </c>
      <c r="G203" s="99" t="str">
        <f>_pTH!J197</f>
        <v>Nafcillin</v>
      </c>
      <c r="H203" s="120">
        <f>_pTH!K197</f>
        <v>7.1050643290721222E-2</v>
      </c>
      <c r="I203" s="99" t="str">
        <f>_pTH!L197</f>
        <v>16. AMGÄndG (2013)</v>
      </c>
      <c r="J203" s="162">
        <f>_pTH!M197</f>
        <v>1.1420459072424272E-2</v>
      </c>
    </row>
    <row r="204" spans="1:10" hidden="1" x14ac:dyDescent="0.3">
      <c r="A204" s="11"/>
      <c r="B204" s="99">
        <f>_pTH!E198</f>
        <v>2025</v>
      </c>
      <c r="C204" s="99" t="str">
        <f>_pTH!F198</f>
        <v>Rind</v>
      </c>
      <c r="D204" s="99" t="str">
        <f>_pTH!G198</f>
        <v>Milchkühe</v>
      </c>
      <c r="E204" s="99" t="str">
        <f>_pTH!H198</f>
        <v>D</v>
      </c>
      <c r="F204" s="99" t="str">
        <f>_pTH!I198</f>
        <v>Penicilline</v>
      </c>
      <c r="G204" s="99" t="str">
        <f>_pTH!J198</f>
        <v>Nafcillin</v>
      </c>
      <c r="H204" s="120">
        <f>_pTH!K198</f>
        <v>7.1050643290721222E-2</v>
      </c>
      <c r="I204" s="99" t="str">
        <f>_pTH!L198</f>
        <v>17. AMGÄndG (2021)</v>
      </c>
      <c r="J204" s="162">
        <f>_pTH!M198</f>
        <v>1.356475773881635E-2</v>
      </c>
    </row>
    <row r="205" spans="1:10" x14ac:dyDescent="0.3">
      <c r="A205" s="11"/>
      <c r="B205" s="99">
        <f>_pTH!E199</f>
        <v>2025</v>
      </c>
      <c r="C205" s="99" t="str">
        <f>_pTH!F199</f>
        <v>Rind</v>
      </c>
      <c r="D205" s="99" t="str">
        <f>_pTH!G199</f>
        <v>Milchkühe</v>
      </c>
      <c r="E205" s="99" t="str">
        <f>_pTH!H199</f>
        <v>D</v>
      </c>
      <c r="F205" s="99" t="str">
        <f>_pTH!I199</f>
        <v>Penicilline</v>
      </c>
      <c r="G205" s="99" t="str">
        <f>_pTH!J199</f>
        <v>Nafcillin</v>
      </c>
      <c r="H205" s="120">
        <f>_pTH!K199</f>
        <v>7.1050643290721222E-2</v>
      </c>
      <c r="I205" s="99" t="str">
        <f>_pTH!L199</f>
        <v>TAMGÄndG (2022)</v>
      </c>
      <c r="J205" s="162">
        <f>_pTH!M199</f>
        <v>1.212753185261127E-2</v>
      </c>
    </row>
    <row r="206" spans="1:10" hidden="1" x14ac:dyDescent="0.3">
      <c r="A206" s="11"/>
      <c r="B206" s="99">
        <f>_pTH!E200</f>
        <v>2025</v>
      </c>
      <c r="C206" s="99" t="str">
        <f>_pTH!F200</f>
        <v>Rind</v>
      </c>
      <c r="D206" s="99" t="str">
        <f>_pTH!G200</f>
        <v>Milchkühe</v>
      </c>
      <c r="E206" s="99" t="str">
        <f>_pTH!H200</f>
        <v>D</v>
      </c>
      <c r="F206" s="99" t="str">
        <f>_pTH!I200</f>
        <v>Penicilline</v>
      </c>
      <c r="G206" s="99" t="str">
        <f>_pTH!J200</f>
        <v>Oxacillin</v>
      </c>
      <c r="H206" s="120">
        <f>_pTH!K200</f>
        <v>8.0106039954033314E-4</v>
      </c>
      <c r="I206" s="99" t="str">
        <f>_pTH!L200</f>
        <v>16. AMGÄndG (2013)</v>
      </c>
      <c r="J206" s="162">
        <f>_pTH!M200</f>
        <v>1.287599532358484E-4</v>
      </c>
    </row>
    <row r="207" spans="1:10" hidden="1" x14ac:dyDescent="0.3">
      <c r="A207" s="11"/>
      <c r="B207" s="99">
        <f>_pTH!E201</f>
        <v>2025</v>
      </c>
      <c r="C207" s="99" t="str">
        <f>_pTH!F201</f>
        <v>Rind</v>
      </c>
      <c r="D207" s="99" t="str">
        <f>_pTH!G201</f>
        <v>Milchkühe</v>
      </c>
      <c r="E207" s="99" t="str">
        <f>_pTH!H201</f>
        <v>D</v>
      </c>
      <c r="F207" s="99" t="str">
        <f>_pTH!I201</f>
        <v>Penicilline</v>
      </c>
      <c r="G207" s="99" t="str">
        <f>_pTH!J201</f>
        <v>Oxacillin</v>
      </c>
      <c r="H207" s="120">
        <f>_pTH!K201</f>
        <v>8.0106039954033314E-4</v>
      </c>
      <c r="I207" s="99" t="str">
        <f>_pTH!L201</f>
        <v>17. AMGÄndG (2021)</v>
      </c>
      <c r="J207" s="162">
        <f>_pTH!M201</f>
        <v>1.5293584618878615E-4</v>
      </c>
    </row>
    <row r="208" spans="1:10" x14ac:dyDescent="0.3">
      <c r="A208" s="11"/>
      <c r="B208" s="99">
        <f>_pTH!E202</f>
        <v>2025</v>
      </c>
      <c r="C208" s="99" t="str">
        <f>_pTH!F202</f>
        <v>Rind</v>
      </c>
      <c r="D208" s="99" t="str">
        <f>_pTH!G202</f>
        <v>Milchkühe</v>
      </c>
      <c r="E208" s="99" t="str">
        <f>_pTH!H202</f>
        <v>D</v>
      </c>
      <c r="F208" s="99" t="str">
        <f>_pTH!I202</f>
        <v>Penicilline</v>
      </c>
      <c r="G208" s="99" t="str">
        <f>_pTH!J202</f>
        <v>Oxacillin</v>
      </c>
      <c r="H208" s="120">
        <f>_pTH!K202</f>
        <v>8.0106039954033314E-4</v>
      </c>
      <c r="I208" s="99" t="str">
        <f>_pTH!L202</f>
        <v>TAMGÄndG (2022)</v>
      </c>
      <c r="J208" s="162">
        <f>_pTH!M202</f>
        <v>1.367318445174388E-4</v>
      </c>
    </row>
    <row r="209" spans="1:10" hidden="1" x14ac:dyDescent="0.3">
      <c r="A209" s="11"/>
      <c r="B209" s="99">
        <f>_pTH!E203</f>
        <v>2025</v>
      </c>
      <c r="C209" s="99" t="str">
        <f>_pTH!F203</f>
        <v>Rind</v>
      </c>
      <c r="D209" s="99" t="str">
        <f>_pTH!G203</f>
        <v>Milchkühe</v>
      </c>
      <c r="E209" s="99" t="str">
        <f>_pTH!H203</f>
        <v>D</v>
      </c>
      <c r="F209" s="99" t="str">
        <f>_pTH!I203</f>
        <v>Sulfonamide</v>
      </c>
      <c r="G209" s="99" t="str">
        <f>_pTH!J203</f>
        <v>Sulfadiazin</v>
      </c>
      <c r="H209" s="120">
        <f>_pTH!K203</f>
        <v>3.8293152871949163E-2</v>
      </c>
      <c r="I209" s="99" t="str">
        <f>_pTH!L203</f>
        <v>16. AMGÄndG (2013)</v>
      </c>
      <c r="J209" s="162">
        <f>_pTH!M203</f>
        <v>6.1551221054925113E-3</v>
      </c>
    </row>
    <row r="210" spans="1:10" hidden="1" x14ac:dyDescent="0.3">
      <c r="A210" s="11"/>
      <c r="B210" s="99">
        <f>_pTH!E204</f>
        <v>2025</v>
      </c>
      <c r="C210" s="99" t="str">
        <f>_pTH!F204</f>
        <v>Rind</v>
      </c>
      <c r="D210" s="99" t="str">
        <f>_pTH!G204</f>
        <v>Milchkühe</v>
      </c>
      <c r="E210" s="99" t="str">
        <f>_pTH!H204</f>
        <v>D</v>
      </c>
      <c r="F210" s="99" t="str">
        <f>_pTH!I204</f>
        <v>Sulfonamide</v>
      </c>
      <c r="G210" s="99" t="str">
        <f>_pTH!J204</f>
        <v>Sulfadiazin</v>
      </c>
      <c r="H210" s="120">
        <f>_pTH!K204</f>
        <v>1.9146576435974581E-2</v>
      </c>
      <c r="I210" s="99" t="str">
        <f>_pTH!L204</f>
        <v>17. AMGÄndG (2021)</v>
      </c>
      <c r="J210" s="162">
        <f>_pTH!M204</f>
        <v>3.6554021026807882E-3</v>
      </c>
    </row>
    <row r="211" spans="1:10" x14ac:dyDescent="0.3">
      <c r="A211" s="11"/>
      <c r="B211" s="99">
        <f>_pTH!E205</f>
        <v>2025</v>
      </c>
      <c r="C211" s="99" t="str">
        <f>_pTH!F205</f>
        <v>Rind</v>
      </c>
      <c r="D211" s="99" t="str">
        <f>_pTH!G205</f>
        <v>Milchkühe</v>
      </c>
      <c r="E211" s="99" t="str">
        <f>_pTH!H205</f>
        <v>D</v>
      </c>
      <c r="F211" s="99" t="str">
        <f>_pTH!I205</f>
        <v>Sulfonamide</v>
      </c>
      <c r="G211" s="99" t="str">
        <f>_pTH!J205</f>
        <v>Sulfadiazin</v>
      </c>
      <c r="H211" s="120">
        <f>_pTH!K205</f>
        <v>1.9146576435974581E-2</v>
      </c>
      <c r="I211" s="99" t="str">
        <f>_pTH!L205</f>
        <v>TAMGÄndG (2022)</v>
      </c>
      <c r="J211" s="162">
        <f>_pTH!M205</f>
        <v>3.2681015236643478E-3</v>
      </c>
    </row>
    <row r="212" spans="1:10" hidden="1" x14ac:dyDescent="0.3">
      <c r="A212" s="11"/>
      <c r="B212" s="99">
        <f>_pTH!E206</f>
        <v>2025</v>
      </c>
      <c r="C212" s="99" t="str">
        <f>_pTH!F206</f>
        <v>Rind</v>
      </c>
      <c r="D212" s="99" t="str">
        <f>_pTH!G206</f>
        <v>Milchkühe</v>
      </c>
      <c r="E212" s="99" t="str">
        <f>_pTH!H206</f>
        <v>D</v>
      </c>
      <c r="F212" s="99" t="str">
        <f>_pTH!I206</f>
        <v>Sulfonamide</v>
      </c>
      <c r="G212" s="99" t="str">
        <f>_pTH!J206</f>
        <v>Sulfadimethoxin</v>
      </c>
      <c r="H212" s="120">
        <f>_pTH!K206</f>
        <v>6.9926819407388203E-4</v>
      </c>
      <c r="I212" s="99" t="str">
        <f>_pTH!L206</f>
        <v>16. AMGÄndG (2013)</v>
      </c>
      <c r="J212" s="162">
        <f>_pTH!M206</f>
        <v>1.1239819122245331E-4</v>
      </c>
    </row>
    <row r="213" spans="1:10" hidden="1" x14ac:dyDescent="0.3">
      <c r="A213" s="11"/>
      <c r="B213" s="99">
        <f>_pTH!E207</f>
        <v>2025</v>
      </c>
      <c r="C213" s="99" t="str">
        <f>_pTH!F207</f>
        <v>Rind</v>
      </c>
      <c r="D213" s="99" t="str">
        <f>_pTH!G207</f>
        <v>Milchkühe</v>
      </c>
      <c r="E213" s="99" t="str">
        <f>_pTH!H207</f>
        <v>D</v>
      </c>
      <c r="F213" s="99" t="str">
        <f>_pTH!I207</f>
        <v>Sulfonamide</v>
      </c>
      <c r="G213" s="99" t="str">
        <f>_pTH!J207</f>
        <v>Sulfadimethoxin</v>
      </c>
      <c r="H213" s="120">
        <f>_pTH!K207</f>
        <v>3.4963409703694102E-4</v>
      </c>
      <c r="I213" s="99" t="str">
        <f>_pTH!L207</f>
        <v>17. AMGÄndG (2021)</v>
      </c>
      <c r="J213" s="162">
        <f>_pTH!M207</f>
        <v>6.6751004690133195E-5</v>
      </c>
    </row>
    <row r="214" spans="1:10" x14ac:dyDescent="0.3">
      <c r="A214" s="11"/>
      <c r="B214" s="99">
        <f>_pTH!E208</f>
        <v>2025</v>
      </c>
      <c r="C214" s="99" t="str">
        <f>_pTH!F208</f>
        <v>Rind</v>
      </c>
      <c r="D214" s="99" t="str">
        <f>_pTH!G208</f>
        <v>Milchkühe</v>
      </c>
      <c r="E214" s="99" t="str">
        <f>_pTH!H208</f>
        <v>D</v>
      </c>
      <c r="F214" s="99" t="str">
        <f>_pTH!I208</f>
        <v>Sulfonamide</v>
      </c>
      <c r="G214" s="99" t="str">
        <f>_pTH!J208</f>
        <v>Sulfadimethoxin</v>
      </c>
      <c r="H214" s="120">
        <f>_pTH!K208</f>
        <v>3.4963409703694102E-4</v>
      </c>
      <c r="I214" s="99" t="str">
        <f>_pTH!L208</f>
        <v>TAMGÄndG (2022)</v>
      </c>
      <c r="J214" s="162">
        <f>_pTH!M208</f>
        <v>5.9678539872252297E-5</v>
      </c>
    </row>
    <row r="215" spans="1:10" hidden="1" x14ac:dyDescent="0.3">
      <c r="A215" s="11"/>
      <c r="B215" s="99">
        <f>_pTH!E209</f>
        <v>2025</v>
      </c>
      <c r="C215" s="99" t="str">
        <f>_pTH!F209</f>
        <v>Rind</v>
      </c>
      <c r="D215" s="99" t="str">
        <f>_pTH!G209</f>
        <v>Milchkühe</v>
      </c>
      <c r="E215" s="99" t="str">
        <f>_pTH!H209</f>
        <v>D</v>
      </c>
      <c r="F215" s="99" t="str">
        <f>_pTH!I209</f>
        <v>Sulfonamide</v>
      </c>
      <c r="G215" s="99" t="str">
        <f>_pTH!J209</f>
        <v>Sulfadimidin</v>
      </c>
      <c r="H215" s="120">
        <f>_pTH!K209</f>
        <v>2.5312749925806455E-2</v>
      </c>
      <c r="I215" s="99" t="str">
        <f>_pTH!L209</f>
        <v>16. AMGÄndG (2013)</v>
      </c>
      <c r="J215" s="162">
        <f>_pTH!M209</f>
        <v>4.0686925712315912E-3</v>
      </c>
    </row>
    <row r="216" spans="1:10" hidden="1" x14ac:dyDescent="0.3">
      <c r="A216" s="11"/>
      <c r="B216" s="99">
        <f>_pTH!E210</f>
        <v>2025</v>
      </c>
      <c r="C216" s="99" t="str">
        <f>_pTH!F210</f>
        <v>Rind</v>
      </c>
      <c r="D216" s="99" t="str">
        <f>_pTH!G210</f>
        <v>Milchkühe</v>
      </c>
      <c r="E216" s="99" t="str">
        <f>_pTH!H210</f>
        <v>D</v>
      </c>
      <c r="F216" s="99" t="str">
        <f>_pTH!I210</f>
        <v>Sulfonamide</v>
      </c>
      <c r="G216" s="99" t="str">
        <f>_pTH!J210</f>
        <v>Sulfadimidin</v>
      </c>
      <c r="H216" s="120">
        <f>_pTH!K210</f>
        <v>1.2763541291018528E-2</v>
      </c>
      <c r="I216" s="99" t="str">
        <f>_pTH!L210</f>
        <v>17. AMGÄndG (2021)</v>
      </c>
      <c r="J216" s="162">
        <f>_pTH!M210</f>
        <v>2.4367737923726286E-3</v>
      </c>
    </row>
    <row r="217" spans="1:10" x14ac:dyDescent="0.3">
      <c r="A217" s="11"/>
      <c r="B217" s="99">
        <f>_pTH!E211</f>
        <v>2025</v>
      </c>
      <c r="C217" s="99" t="str">
        <f>_pTH!F211</f>
        <v>Rind</v>
      </c>
      <c r="D217" s="99" t="str">
        <f>_pTH!G211</f>
        <v>Milchkühe</v>
      </c>
      <c r="E217" s="99" t="str">
        <f>_pTH!H211</f>
        <v>D</v>
      </c>
      <c r="F217" s="99" t="str">
        <f>_pTH!I211</f>
        <v>Sulfonamide</v>
      </c>
      <c r="G217" s="99" t="str">
        <f>_pTH!J211</f>
        <v>Sulfadimidin</v>
      </c>
      <c r="H217" s="120">
        <f>_pTH!K211</f>
        <v>1.2763541291018528E-2</v>
      </c>
      <c r="I217" s="99" t="str">
        <f>_pTH!L211</f>
        <v>TAMGÄndG (2022)</v>
      </c>
      <c r="J217" s="162">
        <f>_pTH!M211</f>
        <v>2.1785904587180707E-3</v>
      </c>
    </row>
    <row r="218" spans="1:10" hidden="1" x14ac:dyDescent="0.3">
      <c r="A218" s="11"/>
      <c r="B218" s="99">
        <f>_pTH!E212</f>
        <v>2025</v>
      </c>
      <c r="C218" s="99" t="str">
        <f>_pTH!F212</f>
        <v>Rind</v>
      </c>
      <c r="D218" s="99" t="str">
        <f>_pTH!G212</f>
        <v>Milchkühe</v>
      </c>
      <c r="E218" s="99" t="str">
        <f>_pTH!H212</f>
        <v>D</v>
      </c>
      <c r="F218" s="99" t="str">
        <f>_pTH!I212</f>
        <v>Sulfonamide</v>
      </c>
      <c r="G218" s="99" t="str">
        <f>_pTH!J212</f>
        <v>Sulfadoxin</v>
      </c>
      <c r="H218" s="120">
        <f>_pTH!K212</f>
        <v>4.9483972976024852E-2</v>
      </c>
      <c r="I218" s="99" t="str">
        <f>_pTH!L212</f>
        <v>16. AMGÄndG (2013)</v>
      </c>
      <c r="J218" s="162">
        <f>_pTH!M212</f>
        <v>7.9538996684558241E-3</v>
      </c>
    </row>
    <row r="219" spans="1:10" hidden="1" x14ac:dyDescent="0.3">
      <c r="A219" s="11"/>
      <c r="B219" s="99">
        <f>_pTH!E213</f>
        <v>2025</v>
      </c>
      <c r="C219" s="99" t="str">
        <f>_pTH!F213</f>
        <v>Rind</v>
      </c>
      <c r="D219" s="99" t="str">
        <f>_pTH!G213</f>
        <v>Milchkühe</v>
      </c>
      <c r="E219" s="99" t="str">
        <f>_pTH!H213</f>
        <v>D</v>
      </c>
      <c r="F219" s="99" t="str">
        <f>_pTH!I213</f>
        <v>Sulfonamide</v>
      </c>
      <c r="G219" s="99" t="str">
        <f>_pTH!J213</f>
        <v>Sulfadoxin</v>
      </c>
      <c r="H219" s="120">
        <f>_pTH!K213</f>
        <v>2.4741986488012426E-2</v>
      </c>
      <c r="I219" s="99" t="str">
        <f>_pTH!L213</f>
        <v>17. AMGÄndG (2021)</v>
      </c>
      <c r="J219" s="162">
        <f>_pTH!M213</f>
        <v>4.723659591844764E-3</v>
      </c>
    </row>
    <row r="220" spans="1:10" x14ac:dyDescent="0.3">
      <c r="A220" s="11"/>
      <c r="B220" s="99">
        <f>_pTH!E214</f>
        <v>2025</v>
      </c>
      <c r="C220" s="99" t="str">
        <f>_pTH!F214</f>
        <v>Rind</v>
      </c>
      <c r="D220" s="99" t="str">
        <f>_pTH!G214</f>
        <v>Milchkühe</v>
      </c>
      <c r="E220" s="99" t="str">
        <f>_pTH!H214</f>
        <v>D</v>
      </c>
      <c r="F220" s="99" t="str">
        <f>_pTH!I214</f>
        <v>Sulfonamide</v>
      </c>
      <c r="G220" s="99" t="str">
        <f>_pTH!J214</f>
        <v>Sulfadoxin</v>
      </c>
      <c r="H220" s="120">
        <f>_pTH!K214</f>
        <v>2.4741986488012426E-2</v>
      </c>
      <c r="I220" s="99" t="str">
        <f>_pTH!L214</f>
        <v>TAMGÄndG (2022)</v>
      </c>
      <c r="J220" s="162">
        <f>_pTH!M214</f>
        <v>4.2231739972076257E-3</v>
      </c>
    </row>
    <row r="221" spans="1:10" hidden="1" x14ac:dyDescent="0.3">
      <c r="A221" s="11"/>
      <c r="B221" s="99">
        <f>_pTH!E215</f>
        <v>2025</v>
      </c>
      <c r="C221" s="99" t="str">
        <f>_pTH!F215</f>
        <v>Rind</v>
      </c>
      <c r="D221" s="99" t="str">
        <f>_pTH!G215</f>
        <v>Milchkühe</v>
      </c>
      <c r="E221" s="99" t="str">
        <f>_pTH!H215</f>
        <v>D</v>
      </c>
      <c r="F221" s="99" t="str">
        <f>_pTH!I215</f>
        <v>Tetrazykline</v>
      </c>
      <c r="G221" s="99" t="str">
        <f>_pTH!J215</f>
        <v>Chlortetracyclin</v>
      </c>
      <c r="H221" s="120">
        <f>_pTH!K215</f>
        <v>6.85753856236333E-2</v>
      </c>
      <c r="I221" s="99" t="str">
        <f>_pTH!L215</f>
        <v>16. AMGÄndG (2013)</v>
      </c>
      <c r="J221" s="162">
        <f>_pTH!M215</f>
        <v>1.1022593865701032E-2</v>
      </c>
    </row>
    <row r="222" spans="1:10" hidden="1" x14ac:dyDescent="0.3">
      <c r="A222" s="11"/>
      <c r="B222" s="99">
        <f>_pTH!E216</f>
        <v>2025</v>
      </c>
      <c r="C222" s="99" t="str">
        <f>_pTH!F216</f>
        <v>Rind</v>
      </c>
      <c r="D222" s="99" t="str">
        <f>_pTH!G216</f>
        <v>Milchkühe</v>
      </c>
      <c r="E222" s="99" t="str">
        <f>_pTH!H216</f>
        <v>D</v>
      </c>
      <c r="F222" s="99" t="str">
        <f>_pTH!I216</f>
        <v>Tetrazykline</v>
      </c>
      <c r="G222" s="99" t="str">
        <f>_pTH!J216</f>
        <v>Chlortetracyclin</v>
      </c>
      <c r="H222" s="120">
        <f>_pTH!K216</f>
        <v>6.85753856236333E-2</v>
      </c>
      <c r="I222" s="99" t="str">
        <f>_pTH!L216</f>
        <v>17. AMGÄndG (2021)</v>
      </c>
      <c r="J222" s="162">
        <f>_pTH!M216</f>
        <v>1.309218959530483E-2</v>
      </c>
    </row>
    <row r="223" spans="1:10" x14ac:dyDescent="0.3">
      <c r="A223" s="11"/>
      <c r="B223" s="99">
        <f>_pTH!E217</f>
        <v>2025</v>
      </c>
      <c r="C223" s="99" t="str">
        <f>_pTH!F217</f>
        <v>Rind</v>
      </c>
      <c r="D223" s="99" t="str">
        <f>_pTH!G217</f>
        <v>Milchkühe</v>
      </c>
      <c r="E223" s="99" t="str">
        <f>_pTH!H217</f>
        <v>D</v>
      </c>
      <c r="F223" s="99" t="str">
        <f>_pTH!I217</f>
        <v>Tetrazykline</v>
      </c>
      <c r="G223" s="99" t="str">
        <f>_pTH!J217</f>
        <v>Chlortetracyclin</v>
      </c>
      <c r="H223" s="120">
        <f>_pTH!K217</f>
        <v>6.85753856236333E-2</v>
      </c>
      <c r="I223" s="99" t="str">
        <f>_pTH!L217</f>
        <v>TAMGÄndG (2022)</v>
      </c>
      <c r="J223" s="162">
        <f>_pTH!M217</f>
        <v>1.1705033690586194E-2</v>
      </c>
    </row>
    <row r="224" spans="1:10" hidden="1" x14ac:dyDescent="0.3">
      <c r="A224" s="11"/>
      <c r="B224" s="99">
        <f>_pTH!E218</f>
        <v>2025</v>
      </c>
      <c r="C224" s="99" t="str">
        <f>_pTH!F218</f>
        <v>Rind</v>
      </c>
      <c r="D224" s="99" t="str">
        <f>_pTH!G218</f>
        <v>Milchkühe</v>
      </c>
      <c r="E224" s="99" t="str">
        <f>_pTH!H218</f>
        <v>D</v>
      </c>
      <c r="F224" s="99" t="str">
        <f>_pTH!I218</f>
        <v>Tetrazykline</v>
      </c>
      <c r="G224" s="99" t="str">
        <f>_pTH!J218</f>
        <v>Oxytetracyclin</v>
      </c>
      <c r="H224" s="120">
        <f>_pTH!K218</f>
        <v>0.16771720024961637</v>
      </c>
      <c r="I224" s="99" t="str">
        <f>_pTH!L218</f>
        <v>16. AMGÄndG (2013)</v>
      </c>
      <c r="J224" s="162">
        <f>_pTH!M218</f>
        <v>2.6958340311641769E-2</v>
      </c>
    </row>
    <row r="225" spans="1:10" hidden="1" x14ac:dyDescent="0.3">
      <c r="A225" s="11"/>
      <c r="B225" s="99">
        <f>_pTH!E219</f>
        <v>2025</v>
      </c>
      <c r="C225" s="99" t="str">
        <f>_pTH!F219</f>
        <v>Rind</v>
      </c>
      <c r="D225" s="99" t="str">
        <f>_pTH!G219</f>
        <v>Milchkühe</v>
      </c>
      <c r="E225" s="99" t="str">
        <f>_pTH!H219</f>
        <v>D</v>
      </c>
      <c r="F225" s="99" t="str">
        <f>_pTH!I219</f>
        <v>Tetrazykline</v>
      </c>
      <c r="G225" s="99" t="str">
        <f>_pTH!J219</f>
        <v>Oxytetracyclin</v>
      </c>
      <c r="H225" s="120">
        <f>_pTH!K219</f>
        <v>0.16771720024961637</v>
      </c>
      <c r="I225" s="99" t="str">
        <f>_pTH!L219</f>
        <v>17. AMGÄndG (2021)</v>
      </c>
      <c r="J225" s="162">
        <f>_pTH!M219</f>
        <v>3.2020022404437569E-2</v>
      </c>
    </row>
    <row r="226" spans="1:10" x14ac:dyDescent="0.3">
      <c r="A226" s="11"/>
      <c r="B226" s="99">
        <f>_pTH!E220</f>
        <v>2025</v>
      </c>
      <c r="C226" s="99" t="str">
        <f>_pTH!F220</f>
        <v>Rind</v>
      </c>
      <c r="D226" s="99" t="str">
        <f>_pTH!G220</f>
        <v>Milchkühe</v>
      </c>
      <c r="E226" s="99" t="str">
        <f>_pTH!H220</f>
        <v>D</v>
      </c>
      <c r="F226" s="99" t="str">
        <f>_pTH!I220</f>
        <v>Tetrazykline</v>
      </c>
      <c r="G226" s="99" t="str">
        <f>_pTH!J220</f>
        <v>Oxytetracyclin</v>
      </c>
      <c r="H226" s="120">
        <f>_pTH!K220</f>
        <v>0.16771720024961637</v>
      </c>
      <c r="I226" s="99" t="str">
        <f>_pTH!L220</f>
        <v>TAMGÄndG (2022)</v>
      </c>
      <c r="J226" s="162">
        <f>_pTH!M220</f>
        <v>2.8627407072662391E-2</v>
      </c>
    </row>
    <row r="227" spans="1:10" hidden="1" x14ac:dyDescent="0.3">
      <c r="A227" s="11"/>
      <c r="B227" s="99">
        <f>_pTH!E221</f>
        <v>2025</v>
      </c>
      <c r="C227" s="99" t="str">
        <f>_pTH!F221</f>
        <v>Rind</v>
      </c>
      <c r="D227" s="99" t="str">
        <f>_pTH!G221</f>
        <v>Milchkühe</v>
      </c>
      <c r="E227" s="99" t="str">
        <f>_pTH!H221</f>
        <v>D</v>
      </c>
      <c r="F227" s="99" t="str">
        <f>_pTH!I221</f>
        <v>Tetrazykline</v>
      </c>
      <c r="G227" s="99" t="str">
        <f>_pTH!J221</f>
        <v>Tetracyclin</v>
      </c>
      <c r="H227" s="120">
        <f>_pTH!K221</f>
        <v>6.4859970124107824E-2</v>
      </c>
      <c r="I227" s="99" t="str">
        <f>_pTH!L221</f>
        <v>16. AMGÄndG (2013)</v>
      </c>
      <c r="J227" s="162">
        <f>_pTH!M221</f>
        <v>1.042538955221211E-2</v>
      </c>
    </row>
    <row r="228" spans="1:10" hidden="1" x14ac:dyDescent="0.3">
      <c r="A228" s="11"/>
      <c r="B228" s="99">
        <f>_pTH!E222</f>
        <v>2025</v>
      </c>
      <c r="C228" s="99" t="str">
        <f>_pTH!F222</f>
        <v>Rind</v>
      </c>
      <c r="D228" s="99" t="str">
        <f>_pTH!G222</f>
        <v>Milchkühe</v>
      </c>
      <c r="E228" s="99" t="str">
        <f>_pTH!H222</f>
        <v>D</v>
      </c>
      <c r="F228" s="99" t="str">
        <f>_pTH!I222</f>
        <v>Tetrazykline</v>
      </c>
      <c r="G228" s="99" t="str">
        <f>_pTH!J222</f>
        <v>Tetracyclin</v>
      </c>
      <c r="H228" s="120">
        <f>_pTH!K222</f>
        <v>6.4859970124107824E-2</v>
      </c>
      <c r="I228" s="99" t="str">
        <f>_pTH!L222</f>
        <v>17. AMGÄndG (2021)</v>
      </c>
      <c r="J228" s="162">
        <f>_pTH!M222</f>
        <v>1.2382854551793856E-2</v>
      </c>
    </row>
    <row r="229" spans="1:10" x14ac:dyDescent="0.3">
      <c r="A229" s="11"/>
      <c r="B229" s="99">
        <f>_pTH!E223</f>
        <v>2025</v>
      </c>
      <c r="C229" s="99" t="str">
        <f>_pTH!F223</f>
        <v>Rind</v>
      </c>
      <c r="D229" s="99" t="str">
        <f>_pTH!G223</f>
        <v>Milchkühe</v>
      </c>
      <c r="E229" s="99" t="str">
        <f>_pTH!H223</f>
        <v>D</v>
      </c>
      <c r="F229" s="99" t="str">
        <f>_pTH!I223</f>
        <v>Tetrazykline</v>
      </c>
      <c r="G229" s="99" t="str">
        <f>_pTH!J223</f>
        <v>Tetracyclin</v>
      </c>
      <c r="H229" s="120">
        <f>_pTH!K223</f>
        <v>6.4859970124107824E-2</v>
      </c>
      <c r="I229" s="99" t="str">
        <f>_pTH!L223</f>
        <v>TAMGÄndG (2022)</v>
      </c>
      <c r="J229" s="162">
        <f>_pTH!M223</f>
        <v>1.1070854776374093E-2</v>
      </c>
    </row>
    <row r="230" spans="1:10" hidden="1" x14ac:dyDescent="0.3">
      <c r="A230" s="11"/>
      <c r="B230" s="99">
        <f>_pTH!E224</f>
        <v>2025</v>
      </c>
      <c r="C230" s="99" t="str">
        <f>_pTH!F224</f>
        <v>Schwein</v>
      </c>
      <c r="D230" s="99" t="str">
        <f>_pTH!G224</f>
        <v>Zuchtschweine</v>
      </c>
      <c r="E230" s="99" t="str">
        <f>_pTH!H224</f>
        <v>B</v>
      </c>
      <c r="F230" s="99" t="str">
        <f>_pTH!I224</f>
        <v>Ceph. 3. Gen.</v>
      </c>
      <c r="G230" s="99" t="str">
        <f>_pTH!J224</f>
        <v>Ceftiofur</v>
      </c>
      <c r="H230" s="120">
        <f>_pTH!K224</f>
        <v>1.1343975809815977E-2</v>
      </c>
      <c r="I230" s="99" t="str">
        <f>_pTH!L224</f>
        <v>16. AMGÄndG (2013)</v>
      </c>
      <c r="J230" s="162">
        <f>_pTH!M224</f>
        <v>1.4515384107853702E-3</v>
      </c>
    </row>
    <row r="231" spans="1:10" hidden="1" x14ac:dyDescent="0.3">
      <c r="A231" s="11"/>
      <c r="B231" s="99">
        <f>_pTH!E225</f>
        <v>2025</v>
      </c>
      <c r="C231" s="99" t="str">
        <f>_pTH!F225</f>
        <v>Schwein</v>
      </c>
      <c r="D231" s="99" t="str">
        <f>_pTH!G225</f>
        <v>Zuchtschweine</v>
      </c>
      <c r="E231" s="99" t="str">
        <f>_pTH!H225</f>
        <v>B</v>
      </c>
      <c r="F231" s="99" t="str">
        <f>_pTH!I225</f>
        <v>Ceph. 3. Gen.</v>
      </c>
      <c r="G231" s="99" t="str">
        <f>_pTH!J225</f>
        <v>Ceftiofur</v>
      </c>
      <c r="H231" s="120">
        <f>_pTH!K225</f>
        <v>1.1343975809815977E-2</v>
      </c>
      <c r="I231" s="99" t="str">
        <f>_pTH!L225</f>
        <v>17. AMGÄndG (2021)</v>
      </c>
      <c r="J231" s="162">
        <f>_pTH!M225</f>
        <v>1.5831368651064216E-3</v>
      </c>
    </row>
    <row r="232" spans="1:10" x14ac:dyDescent="0.3">
      <c r="A232" s="11"/>
      <c r="B232" s="99">
        <f>_pTH!E226</f>
        <v>2025</v>
      </c>
      <c r="C232" s="99" t="str">
        <f>_pTH!F226</f>
        <v>Schwein</v>
      </c>
      <c r="D232" s="99" t="str">
        <f>_pTH!G226</f>
        <v>Zuchtschweine</v>
      </c>
      <c r="E232" s="99" t="str">
        <f>_pTH!H226</f>
        <v>B</v>
      </c>
      <c r="F232" s="99" t="str">
        <f>_pTH!I226</f>
        <v>Ceph. 3. Gen.</v>
      </c>
      <c r="G232" s="99" t="str">
        <f>_pTH!J226</f>
        <v>Ceftiofur</v>
      </c>
      <c r="H232" s="120">
        <f>_pTH!K226</f>
        <v>3.4031927429447932E-2</v>
      </c>
      <c r="I232" s="99" t="str">
        <f>_pTH!L226</f>
        <v>TAMGÄndG (2022)</v>
      </c>
      <c r="J232" s="162">
        <f>_pTH!M226</f>
        <v>4.28373326336365E-3</v>
      </c>
    </row>
    <row r="233" spans="1:10" hidden="1" x14ac:dyDescent="0.3">
      <c r="A233" s="11"/>
      <c r="B233" s="99">
        <f>_pTH!E227</f>
        <v>2025</v>
      </c>
      <c r="C233" s="99" t="str">
        <f>_pTH!F227</f>
        <v>Schwein</v>
      </c>
      <c r="D233" s="99" t="str">
        <f>_pTH!G227</f>
        <v>Zuchtschweine</v>
      </c>
      <c r="E233" s="99" t="str">
        <f>_pTH!H227</f>
        <v>B</v>
      </c>
      <c r="F233" s="99" t="str">
        <f>_pTH!I227</f>
        <v>Ceph. 4. Gen.</v>
      </c>
      <c r="G233" s="99" t="str">
        <f>_pTH!J227</f>
        <v>Cefquinom</v>
      </c>
      <c r="H233" s="120">
        <f>_pTH!K227</f>
        <v>1.9375956468295062E-2</v>
      </c>
      <c r="I233" s="99" t="str">
        <f>_pTH!L227</f>
        <v>16. AMGÄndG (2013)</v>
      </c>
      <c r="J233" s="162">
        <f>_pTH!M227</f>
        <v>2.479284646843034E-3</v>
      </c>
    </row>
    <row r="234" spans="1:10" hidden="1" x14ac:dyDescent="0.3">
      <c r="A234" s="11"/>
      <c r="B234" s="99">
        <f>_pTH!E228</f>
        <v>2025</v>
      </c>
      <c r="C234" s="99" t="str">
        <f>_pTH!F228</f>
        <v>Schwein</v>
      </c>
      <c r="D234" s="99" t="str">
        <f>_pTH!G228</f>
        <v>Zuchtschweine</v>
      </c>
      <c r="E234" s="99" t="str">
        <f>_pTH!H228</f>
        <v>B</v>
      </c>
      <c r="F234" s="99" t="str">
        <f>_pTH!I228</f>
        <v>Ceph. 4. Gen.</v>
      </c>
      <c r="G234" s="99" t="str">
        <f>_pTH!J228</f>
        <v>Cefquinom</v>
      </c>
      <c r="H234" s="120">
        <f>_pTH!K228</f>
        <v>1.9375956468295062E-2</v>
      </c>
      <c r="I234" s="99" t="str">
        <f>_pTH!L228</f>
        <v>17. AMGÄndG (2021)</v>
      </c>
      <c r="J234" s="162">
        <f>_pTH!M228</f>
        <v>2.7040599782584291E-3</v>
      </c>
    </row>
    <row r="235" spans="1:10" x14ac:dyDescent="0.3">
      <c r="A235" s="11"/>
      <c r="B235" s="99">
        <f>_pTH!E229</f>
        <v>2025</v>
      </c>
      <c r="C235" s="99" t="str">
        <f>_pTH!F229</f>
        <v>Schwein</v>
      </c>
      <c r="D235" s="99" t="str">
        <f>_pTH!G229</f>
        <v>Zuchtschweine</v>
      </c>
      <c r="E235" s="99" t="str">
        <f>_pTH!H229</f>
        <v>B</v>
      </c>
      <c r="F235" s="99" t="str">
        <f>_pTH!I229</f>
        <v>Ceph. 4. Gen.</v>
      </c>
      <c r="G235" s="99" t="str">
        <f>_pTH!J229</f>
        <v>Cefquinom</v>
      </c>
      <c r="H235" s="120">
        <f>_pTH!K229</f>
        <v>5.8127869404885187E-2</v>
      </c>
      <c r="I235" s="99" t="str">
        <f>_pTH!L229</f>
        <v>TAMGÄndG (2022)</v>
      </c>
      <c r="J235" s="162">
        <f>_pTH!M229</f>
        <v>7.3167847520355456E-3</v>
      </c>
    </row>
    <row r="236" spans="1:10" hidden="1" x14ac:dyDescent="0.3">
      <c r="A236" s="11"/>
      <c r="B236" s="99">
        <f>_pTH!E230</f>
        <v>2025</v>
      </c>
      <c r="C236" s="99" t="str">
        <f>_pTH!F230</f>
        <v>Schwein</v>
      </c>
      <c r="D236" s="99" t="str">
        <f>_pTH!G230</f>
        <v>Zuchtschweine</v>
      </c>
      <c r="E236" s="99" t="str">
        <f>_pTH!H230</f>
        <v>B</v>
      </c>
      <c r="F236" s="99" t="str">
        <f>_pTH!I230</f>
        <v>Fluorchinolone</v>
      </c>
      <c r="G236" s="99" t="str">
        <f>_pTH!J230</f>
        <v>Danofloxacin</v>
      </c>
      <c r="H236" s="120">
        <f>_pTH!K230</f>
        <v>3.8904170533594711E-3</v>
      </c>
      <c r="I236" s="99" t="str">
        <f>_pTH!L230</f>
        <v>16. AMGÄndG (2013)</v>
      </c>
      <c r="J236" s="162">
        <f>_pTH!M230</f>
        <v>4.9780516827612278E-4</v>
      </c>
    </row>
    <row r="237" spans="1:10" hidden="1" x14ac:dyDescent="0.3">
      <c r="A237" s="11"/>
      <c r="B237" s="99">
        <f>_pTH!E231</f>
        <v>2025</v>
      </c>
      <c r="C237" s="99" t="str">
        <f>_pTH!F231</f>
        <v>Schwein</v>
      </c>
      <c r="D237" s="99" t="str">
        <f>_pTH!G231</f>
        <v>Zuchtschweine</v>
      </c>
      <c r="E237" s="99" t="str">
        <f>_pTH!H231</f>
        <v>B</v>
      </c>
      <c r="F237" s="99" t="str">
        <f>_pTH!I231</f>
        <v>Fluorchinolone</v>
      </c>
      <c r="G237" s="99" t="str">
        <f>_pTH!J231</f>
        <v>Danofloxacin</v>
      </c>
      <c r="H237" s="120">
        <f>_pTH!K231</f>
        <v>3.8904170533594711E-3</v>
      </c>
      <c r="I237" s="99" t="str">
        <f>_pTH!L231</f>
        <v>17. AMGÄndG (2021)</v>
      </c>
      <c r="J237" s="162">
        <f>_pTH!M231</f>
        <v>5.4293686455877477E-4</v>
      </c>
    </row>
    <row r="238" spans="1:10" x14ac:dyDescent="0.3">
      <c r="A238" s="11"/>
      <c r="B238" s="99">
        <f>_pTH!E232</f>
        <v>2025</v>
      </c>
      <c r="C238" s="99" t="str">
        <f>_pTH!F232</f>
        <v>Schwein</v>
      </c>
      <c r="D238" s="99" t="str">
        <f>_pTH!G232</f>
        <v>Zuchtschweine</v>
      </c>
      <c r="E238" s="99" t="str">
        <f>_pTH!H232</f>
        <v>B</v>
      </c>
      <c r="F238" s="99" t="str">
        <f>_pTH!I232</f>
        <v>Fluorchinolone</v>
      </c>
      <c r="G238" s="99" t="str">
        <f>_pTH!J232</f>
        <v>Danofloxacin</v>
      </c>
      <c r="H238" s="120">
        <f>_pTH!K232</f>
        <v>1.1671251160078413E-2</v>
      </c>
      <c r="I238" s="99" t="str">
        <f>_pTH!L232</f>
        <v>TAMGÄndG (2022)</v>
      </c>
      <c r="J238" s="162">
        <f>_pTH!M232</f>
        <v>1.4691065301296257E-3</v>
      </c>
    </row>
    <row r="239" spans="1:10" hidden="1" x14ac:dyDescent="0.3">
      <c r="A239" s="11"/>
      <c r="B239" s="99">
        <f>_pTH!E233</f>
        <v>2025</v>
      </c>
      <c r="C239" s="99" t="str">
        <f>_pTH!F233</f>
        <v>Schwein</v>
      </c>
      <c r="D239" s="99" t="str">
        <f>_pTH!G233</f>
        <v>Zuchtschweine</v>
      </c>
      <c r="E239" s="99" t="str">
        <f>_pTH!H233</f>
        <v>B</v>
      </c>
      <c r="F239" s="99" t="str">
        <f>_pTH!I233</f>
        <v>Fluorchinolone</v>
      </c>
      <c r="G239" s="99" t="str">
        <f>_pTH!J233</f>
        <v>Enrofloxacin</v>
      </c>
      <c r="H239" s="120">
        <f>_pTH!K233</f>
        <v>0.15375584315243104</v>
      </c>
      <c r="I239" s="99" t="str">
        <f>_pTH!L233</f>
        <v>16. AMGÄndG (2013)</v>
      </c>
      <c r="J239" s="162">
        <f>_pTH!M233</f>
        <v>1.9674099800646955E-2</v>
      </c>
    </row>
    <row r="240" spans="1:10" hidden="1" x14ac:dyDescent="0.3">
      <c r="A240" s="11"/>
      <c r="B240" s="99">
        <f>_pTH!E234</f>
        <v>2025</v>
      </c>
      <c r="C240" s="99" t="str">
        <f>_pTH!F234</f>
        <v>Schwein</v>
      </c>
      <c r="D240" s="99" t="str">
        <f>_pTH!G234</f>
        <v>Zuchtschweine</v>
      </c>
      <c r="E240" s="99" t="str">
        <f>_pTH!H234</f>
        <v>B</v>
      </c>
      <c r="F240" s="99" t="str">
        <f>_pTH!I234</f>
        <v>Fluorchinolone</v>
      </c>
      <c r="G240" s="99" t="str">
        <f>_pTH!J234</f>
        <v>Enrofloxacin</v>
      </c>
      <c r="H240" s="120">
        <f>_pTH!K234</f>
        <v>0.15375584315243104</v>
      </c>
      <c r="I240" s="99" t="str">
        <f>_pTH!L234</f>
        <v>17. AMGÄndG (2021)</v>
      </c>
      <c r="J240" s="162">
        <f>_pTH!M234</f>
        <v>2.1457780552520681E-2</v>
      </c>
    </row>
    <row r="241" spans="1:10" x14ac:dyDescent="0.3">
      <c r="A241" s="11"/>
      <c r="B241" s="99">
        <f>_pTH!E235</f>
        <v>2025</v>
      </c>
      <c r="C241" s="99" t="str">
        <f>_pTH!F235</f>
        <v>Schwein</v>
      </c>
      <c r="D241" s="99" t="str">
        <f>_pTH!G235</f>
        <v>Zuchtschweine</v>
      </c>
      <c r="E241" s="99" t="str">
        <f>_pTH!H235</f>
        <v>B</v>
      </c>
      <c r="F241" s="99" t="str">
        <f>_pTH!I235</f>
        <v>Fluorchinolone</v>
      </c>
      <c r="G241" s="99" t="str">
        <f>_pTH!J235</f>
        <v>Enrofloxacin</v>
      </c>
      <c r="H241" s="120">
        <f>_pTH!K235</f>
        <v>0.4612675294572931</v>
      </c>
      <c r="I241" s="99" t="str">
        <f>_pTH!L235</f>
        <v>TAMGÄndG (2022)</v>
      </c>
      <c r="J241" s="162">
        <f>_pTH!M235</f>
        <v>5.8061567724665093E-2</v>
      </c>
    </row>
    <row r="242" spans="1:10" hidden="1" x14ac:dyDescent="0.3">
      <c r="A242" s="11"/>
      <c r="B242" s="99">
        <f>_pTH!E236</f>
        <v>2025</v>
      </c>
      <c r="C242" s="99" t="str">
        <f>_pTH!F236</f>
        <v>Schwein</v>
      </c>
      <c r="D242" s="99" t="str">
        <f>_pTH!G236</f>
        <v>Zuchtschweine</v>
      </c>
      <c r="E242" s="99" t="str">
        <f>_pTH!H236</f>
        <v>B</v>
      </c>
      <c r="F242" s="99" t="str">
        <f>_pTH!I236</f>
        <v>Fluorchinolone</v>
      </c>
      <c r="G242" s="99" t="str">
        <f>_pTH!J236</f>
        <v>Marbofloxacin</v>
      </c>
      <c r="H242" s="120">
        <f>_pTH!K236</f>
        <v>0.13738815147443795</v>
      </c>
      <c r="I242" s="99" t="str">
        <f>_pTH!L236</f>
        <v>16. AMGÄndG (2013)</v>
      </c>
      <c r="J242" s="162">
        <f>_pTH!M236</f>
        <v>1.7579742975067262E-2</v>
      </c>
    </row>
    <row r="243" spans="1:10" hidden="1" x14ac:dyDescent="0.3">
      <c r="A243" s="11"/>
      <c r="B243" s="99">
        <f>_pTH!E237</f>
        <v>2025</v>
      </c>
      <c r="C243" s="99" t="str">
        <f>_pTH!F237</f>
        <v>Schwein</v>
      </c>
      <c r="D243" s="99" t="str">
        <f>_pTH!G237</f>
        <v>Zuchtschweine</v>
      </c>
      <c r="E243" s="99" t="str">
        <f>_pTH!H237</f>
        <v>B</v>
      </c>
      <c r="F243" s="99" t="str">
        <f>_pTH!I237</f>
        <v>Fluorchinolone</v>
      </c>
      <c r="G243" s="99" t="str">
        <f>_pTH!J237</f>
        <v>Marbofloxacin</v>
      </c>
      <c r="H243" s="120">
        <f>_pTH!K237</f>
        <v>0.13738815147443795</v>
      </c>
      <c r="I243" s="99" t="str">
        <f>_pTH!L237</f>
        <v>17. AMGÄndG (2021)</v>
      </c>
      <c r="J243" s="162">
        <f>_pTH!M237</f>
        <v>1.9173546477399994E-2</v>
      </c>
    </row>
    <row r="244" spans="1:10" x14ac:dyDescent="0.3">
      <c r="A244" s="11"/>
      <c r="B244" s="99">
        <f>_pTH!E238</f>
        <v>2025</v>
      </c>
      <c r="C244" s="99" t="str">
        <f>_pTH!F238</f>
        <v>Schwein</v>
      </c>
      <c r="D244" s="99" t="str">
        <f>_pTH!G238</f>
        <v>Zuchtschweine</v>
      </c>
      <c r="E244" s="99" t="str">
        <f>_pTH!H238</f>
        <v>B</v>
      </c>
      <c r="F244" s="99" t="str">
        <f>_pTH!I238</f>
        <v>Fluorchinolone</v>
      </c>
      <c r="G244" s="99" t="str">
        <f>_pTH!J238</f>
        <v>Marbofloxacin</v>
      </c>
      <c r="H244" s="120">
        <f>_pTH!K238</f>
        <v>0.41216445442331384</v>
      </c>
      <c r="I244" s="99" t="str">
        <f>_pTH!L238</f>
        <v>TAMGÄndG (2022)</v>
      </c>
      <c r="J244" s="162">
        <f>_pTH!M238</f>
        <v>5.1880769522959759E-2</v>
      </c>
    </row>
    <row r="245" spans="1:10" hidden="1" x14ac:dyDescent="0.3">
      <c r="A245" s="11"/>
      <c r="B245" s="99">
        <f>_pTH!E239</f>
        <v>2025</v>
      </c>
      <c r="C245" s="99" t="str">
        <f>_pTH!F239</f>
        <v>Schwein</v>
      </c>
      <c r="D245" s="99" t="str">
        <f>_pTH!G239</f>
        <v>Zuchtschweine</v>
      </c>
      <c r="E245" s="99" t="str">
        <f>_pTH!H239</f>
        <v>B</v>
      </c>
      <c r="F245" s="99" t="str">
        <f>_pTH!I239</f>
        <v>Polypeptid-AB</v>
      </c>
      <c r="G245" s="99" t="str">
        <f>_pTH!J239</f>
        <v>Colistin</v>
      </c>
      <c r="H245" s="120">
        <f>_pTH!K239</f>
        <v>6.3720589179393883E-2</v>
      </c>
      <c r="I245" s="99" t="str">
        <f>_pTH!L239</f>
        <v>16. AMGÄndG (2013)</v>
      </c>
      <c r="J245" s="162">
        <f>_pTH!M239</f>
        <v>8.1534802526403907E-3</v>
      </c>
    </row>
    <row r="246" spans="1:10" hidden="1" x14ac:dyDescent="0.3">
      <c r="A246" s="11"/>
      <c r="B246" s="99">
        <f>_pTH!E240</f>
        <v>2025</v>
      </c>
      <c r="C246" s="99" t="str">
        <f>_pTH!F240</f>
        <v>Schwein</v>
      </c>
      <c r="D246" s="99" t="str">
        <f>_pTH!G240</f>
        <v>Zuchtschweine</v>
      </c>
      <c r="E246" s="99" t="str">
        <f>_pTH!H240</f>
        <v>B</v>
      </c>
      <c r="F246" s="99" t="str">
        <f>_pTH!I240</f>
        <v>Polypeptid-AB</v>
      </c>
      <c r="G246" s="99" t="str">
        <f>_pTH!J240</f>
        <v>Colistin</v>
      </c>
      <c r="H246" s="120">
        <f>_pTH!K240</f>
        <v>6.3720589179393883E-2</v>
      </c>
      <c r="I246" s="99" t="str">
        <f>_pTH!L240</f>
        <v>17. AMGÄndG (2021)</v>
      </c>
      <c r="J246" s="162">
        <f>_pTH!M240</f>
        <v>8.8926859054926227E-3</v>
      </c>
    </row>
    <row r="247" spans="1:10" x14ac:dyDescent="0.3">
      <c r="A247" s="11"/>
      <c r="B247" s="99">
        <f>_pTH!E241</f>
        <v>2025</v>
      </c>
      <c r="C247" s="99" t="str">
        <f>_pTH!F241</f>
        <v>Schwein</v>
      </c>
      <c r="D247" s="99" t="str">
        <f>_pTH!G241</f>
        <v>Zuchtschweine</v>
      </c>
      <c r="E247" s="99" t="str">
        <f>_pTH!H241</f>
        <v>B</v>
      </c>
      <c r="F247" s="99" t="str">
        <f>_pTH!I241</f>
        <v>Polypeptid-AB</v>
      </c>
      <c r="G247" s="99" t="str">
        <f>_pTH!J241</f>
        <v>Colistin</v>
      </c>
      <c r="H247" s="120">
        <f>_pTH!K241</f>
        <v>0.19116176753818165</v>
      </c>
      <c r="I247" s="99" t="str">
        <f>_pTH!L241</f>
        <v>TAMGÄndG (2022)</v>
      </c>
      <c r="J247" s="162">
        <f>_pTH!M241</f>
        <v>2.4062287508820723E-2</v>
      </c>
    </row>
    <row r="248" spans="1:10" hidden="1" x14ac:dyDescent="0.3">
      <c r="A248" s="11"/>
      <c r="B248" s="99">
        <f>_pTH!E242</f>
        <v>2025</v>
      </c>
      <c r="C248" s="99" t="str">
        <f>_pTH!F242</f>
        <v>Schwein</v>
      </c>
      <c r="D248" s="99" t="str">
        <f>_pTH!G242</f>
        <v>Zuchtschweine</v>
      </c>
      <c r="E248" s="99" t="str">
        <f>_pTH!H242</f>
        <v>C</v>
      </c>
      <c r="F248" s="99" t="str">
        <f>_pTH!I242</f>
        <v>Aminoglykoside</v>
      </c>
      <c r="G248" s="99" t="str">
        <f>_pTH!J242</f>
        <v>Gentamicin</v>
      </c>
      <c r="H248" s="120">
        <f>_pTH!K242</f>
        <v>2.3701955822363533E-4</v>
      </c>
      <c r="I248" s="99" t="str">
        <f>_pTH!L242</f>
        <v>16. AMGÄndG (2013)</v>
      </c>
      <c r="J248" s="162">
        <f>_pTH!M242</f>
        <v>3.0328255158238673E-5</v>
      </c>
    </row>
    <row r="249" spans="1:10" hidden="1" x14ac:dyDescent="0.3">
      <c r="A249" s="11"/>
      <c r="B249" s="99">
        <f>_pTH!E243</f>
        <v>2025</v>
      </c>
      <c r="C249" s="99" t="str">
        <f>_pTH!F243</f>
        <v>Schwein</v>
      </c>
      <c r="D249" s="99" t="str">
        <f>_pTH!G243</f>
        <v>Zuchtschweine</v>
      </c>
      <c r="E249" s="99" t="str">
        <f>_pTH!H243</f>
        <v>C</v>
      </c>
      <c r="F249" s="99" t="str">
        <f>_pTH!I243</f>
        <v>Aminoglykoside</v>
      </c>
      <c r="G249" s="99" t="str">
        <f>_pTH!J243</f>
        <v>Gentamicin</v>
      </c>
      <c r="H249" s="120">
        <f>_pTH!K243</f>
        <v>2.3701955822363533E-4</v>
      </c>
      <c r="I249" s="99" t="str">
        <f>_pTH!L243</f>
        <v>17. AMGÄndG (2021)</v>
      </c>
      <c r="J249" s="162">
        <f>_pTH!M243</f>
        <v>3.3077856182519666E-5</v>
      </c>
    </row>
    <row r="250" spans="1:10" x14ac:dyDescent="0.3">
      <c r="A250" s="11"/>
      <c r="B250" s="99">
        <f>_pTH!E244</f>
        <v>2025</v>
      </c>
      <c r="C250" s="99" t="str">
        <f>_pTH!F244</f>
        <v>Schwein</v>
      </c>
      <c r="D250" s="99" t="str">
        <f>_pTH!G244</f>
        <v>Zuchtschweine</v>
      </c>
      <c r="E250" s="99" t="str">
        <f>_pTH!H244</f>
        <v>C</v>
      </c>
      <c r="F250" s="99" t="str">
        <f>_pTH!I244</f>
        <v>Aminoglykoside</v>
      </c>
      <c r="G250" s="99" t="str">
        <f>_pTH!J244</f>
        <v>Gentamicin</v>
      </c>
      <c r="H250" s="120">
        <f>_pTH!K244</f>
        <v>2.3701955822363533E-4</v>
      </c>
      <c r="I250" s="99" t="str">
        <f>_pTH!L244</f>
        <v>TAMGÄndG (2022)</v>
      </c>
      <c r="J250" s="162">
        <f>_pTH!M244</f>
        <v>2.9834588938144508E-5</v>
      </c>
    </row>
    <row r="251" spans="1:10" hidden="1" x14ac:dyDescent="0.3">
      <c r="A251" s="11"/>
      <c r="B251" s="99">
        <f>_pTH!E245</f>
        <v>2025</v>
      </c>
      <c r="C251" s="99" t="str">
        <f>_pTH!F245</f>
        <v>Schwein</v>
      </c>
      <c r="D251" s="99" t="str">
        <f>_pTH!G245</f>
        <v>Zuchtschweine</v>
      </c>
      <c r="E251" s="99" t="str">
        <f>_pTH!H245</f>
        <v>C</v>
      </c>
      <c r="F251" s="99" t="str">
        <f>_pTH!I245</f>
        <v>Aminoglykoside</v>
      </c>
      <c r="G251" s="99" t="str">
        <f>_pTH!J245</f>
        <v>Neomycin</v>
      </c>
      <c r="H251" s="120">
        <f>_pTH!K245</f>
        <v>2.6145925704179427E-2</v>
      </c>
      <c r="I251" s="99" t="str">
        <f>_pTH!L245</f>
        <v>16. AMGÄndG (2013)</v>
      </c>
      <c r="J251" s="162">
        <f>_pTH!M245</f>
        <v>3.3455479878859704E-3</v>
      </c>
    </row>
    <row r="252" spans="1:10" hidden="1" x14ac:dyDescent="0.3">
      <c r="A252" s="11"/>
      <c r="B252" s="99">
        <f>_pTH!E246</f>
        <v>2025</v>
      </c>
      <c r="C252" s="99" t="str">
        <f>_pTH!F246</f>
        <v>Schwein</v>
      </c>
      <c r="D252" s="99" t="str">
        <f>_pTH!G246</f>
        <v>Zuchtschweine</v>
      </c>
      <c r="E252" s="99" t="str">
        <f>_pTH!H246</f>
        <v>C</v>
      </c>
      <c r="F252" s="99" t="str">
        <f>_pTH!I246</f>
        <v>Aminoglykoside</v>
      </c>
      <c r="G252" s="99" t="str">
        <f>_pTH!J246</f>
        <v>Neomycin</v>
      </c>
      <c r="H252" s="120">
        <f>_pTH!K246</f>
        <v>2.6145925704179427E-2</v>
      </c>
      <c r="I252" s="99" t="str">
        <f>_pTH!L246</f>
        <v>17. AMGÄndG (2021)</v>
      </c>
      <c r="J252" s="162">
        <f>_pTH!M246</f>
        <v>3.6488599366372855E-3</v>
      </c>
    </row>
    <row r="253" spans="1:10" x14ac:dyDescent="0.3">
      <c r="A253" s="11"/>
      <c r="B253" s="99">
        <f>_pTH!E247</f>
        <v>2025</v>
      </c>
      <c r="C253" s="99" t="str">
        <f>_pTH!F247</f>
        <v>Schwein</v>
      </c>
      <c r="D253" s="99" t="str">
        <f>_pTH!G247</f>
        <v>Zuchtschweine</v>
      </c>
      <c r="E253" s="99" t="str">
        <f>_pTH!H247</f>
        <v>C</v>
      </c>
      <c r="F253" s="99" t="str">
        <f>_pTH!I247</f>
        <v>Aminoglykoside</v>
      </c>
      <c r="G253" s="99" t="str">
        <f>_pTH!J247</f>
        <v>Neomycin</v>
      </c>
      <c r="H253" s="120">
        <f>_pTH!K247</f>
        <v>2.6145925704179427E-2</v>
      </c>
      <c r="I253" s="99" t="str">
        <f>_pTH!L247</f>
        <v>TAMGÄndG (2022)</v>
      </c>
      <c r="J253" s="162">
        <f>_pTH!M247</f>
        <v>3.2910910459779674E-3</v>
      </c>
    </row>
    <row r="254" spans="1:10" hidden="1" x14ac:dyDescent="0.3">
      <c r="A254" s="11"/>
      <c r="B254" s="99">
        <f>_pTH!E248</f>
        <v>2025</v>
      </c>
      <c r="C254" s="99" t="str">
        <f>_pTH!F248</f>
        <v>Schwein</v>
      </c>
      <c r="D254" s="99" t="str">
        <f>_pTH!G248</f>
        <v>Zuchtschweine</v>
      </c>
      <c r="E254" s="99" t="str">
        <f>_pTH!H248</f>
        <v>C</v>
      </c>
      <c r="F254" s="99" t="str">
        <f>_pTH!I248</f>
        <v>Ceph. 1. Gen.</v>
      </c>
      <c r="G254" s="99" t="str">
        <f>_pTH!J248</f>
        <v>Cefalexin</v>
      </c>
      <c r="H254" s="120">
        <f>_pTH!K248</f>
        <v>1.3208738956635041E-3</v>
      </c>
      <c r="I254" s="99" t="str">
        <f>_pTH!L248</f>
        <v>16. AMGÄndG (2013)</v>
      </c>
      <c r="J254" s="162">
        <f>_pTH!M248</f>
        <v>1.6901474646131021E-4</v>
      </c>
    </row>
    <row r="255" spans="1:10" hidden="1" x14ac:dyDescent="0.3">
      <c r="A255" s="11"/>
      <c r="B255" s="99">
        <f>_pTH!E249</f>
        <v>2025</v>
      </c>
      <c r="C255" s="99" t="str">
        <f>_pTH!F249</f>
        <v>Schwein</v>
      </c>
      <c r="D255" s="99" t="str">
        <f>_pTH!G249</f>
        <v>Zuchtschweine</v>
      </c>
      <c r="E255" s="99" t="str">
        <f>_pTH!H249</f>
        <v>C</v>
      </c>
      <c r="F255" s="99" t="str">
        <f>_pTH!I249</f>
        <v>Ceph. 1. Gen.</v>
      </c>
      <c r="G255" s="99" t="str">
        <f>_pTH!J249</f>
        <v>Cefalexin</v>
      </c>
      <c r="H255" s="120">
        <f>_pTH!K249</f>
        <v>1.3208738956635041E-3</v>
      </c>
      <c r="I255" s="99" t="str">
        <f>_pTH!L249</f>
        <v>17. AMGÄndG (2021)</v>
      </c>
      <c r="J255" s="162">
        <f>_pTH!M249</f>
        <v>1.8433785415622713E-4</v>
      </c>
    </row>
    <row r="256" spans="1:10" x14ac:dyDescent="0.3">
      <c r="A256" s="11"/>
      <c r="B256" s="99">
        <f>_pTH!E250</f>
        <v>2025</v>
      </c>
      <c r="C256" s="99" t="str">
        <f>_pTH!F250</f>
        <v>Schwein</v>
      </c>
      <c r="D256" s="99" t="str">
        <f>_pTH!G250</f>
        <v>Zuchtschweine</v>
      </c>
      <c r="E256" s="99" t="str">
        <f>_pTH!H250</f>
        <v>C</v>
      </c>
      <c r="F256" s="99" t="str">
        <f>_pTH!I250</f>
        <v>Ceph. 1. Gen.</v>
      </c>
      <c r="G256" s="99" t="str">
        <f>_pTH!J250</f>
        <v>Cefalexin</v>
      </c>
      <c r="H256" s="120">
        <f>_pTH!K250</f>
        <v>1.3208738956635041E-3</v>
      </c>
      <c r="I256" s="99" t="str">
        <f>_pTH!L250</f>
        <v>TAMGÄndG (2022)</v>
      </c>
      <c r="J256" s="162">
        <f>_pTH!M250</f>
        <v>1.6626361981091789E-4</v>
      </c>
    </row>
    <row r="257" spans="1:10" hidden="1" x14ac:dyDescent="0.3">
      <c r="A257" s="11"/>
      <c r="B257" s="99">
        <f>_pTH!E251</f>
        <v>2025</v>
      </c>
      <c r="C257" s="99" t="str">
        <f>_pTH!F251</f>
        <v>Schwein</v>
      </c>
      <c r="D257" s="99" t="str">
        <f>_pTH!G251</f>
        <v>Zuchtschweine</v>
      </c>
      <c r="E257" s="99" t="str">
        <f>_pTH!H251</f>
        <v>C</v>
      </c>
      <c r="F257" s="99" t="str">
        <f>_pTH!I251</f>
        <v>Fenicole</v>
      </c>
      <c r="G257" s="99" t="str">
        <f>_pTH!J251</f>
        <v>Florfenicol</v>
      </c>
      <c r="H257" s="120">
        <f>_pTH!K251</f>
        <v>0.13901903439493038</v>
      </c>
      <c r="I257" s="99" t="str">
        <f>_pTH!L251</f>
        <v>16. AMGÄndG (2013)</v>
      </c>
      <c r="J257" s="162">
        <f>_pTH!M251</f>
        <v>1.7788425472480572E-2</v>
      </c>
    </row>
    <row r="258" spans="1:10" hidden="1" x14ac:dyDescent="0.3">
      <c r="A258" s="11"/>
      <c r="B258" s="99">
        <f>_pTH!E252</f>
        <v>2025</v>
      </c>
      <c r="C258" s="99" t="str">
        <f>_pTH!F252</f>
        <v>Schwein</v>
      </c>
      <c r="D258" s="99" t="str">
        <f>_pTH!G252</f>
        <v>Zuchtschweine</v>
      </c>
      <c r="E258" s="99" t="str">
        <f>_pTH!H252</f>
        <v>C</v>
      </c>
      <c r="F258" s="99" t="str">
        <f>_pTH!I252</f>
        <v>Fenicole</v>
      </c>
      <c r="G258" s="99" t="str">
        <f>_pTH!J252</f>
        <v>Florfenicol</v>
      </c>
      <c r="H258" s="120">
        <f>_pTH!K252</f>
        <v>0.13901903439493038</v>
      </c>
      <c r="I258" s="99" t="str">
        <f>_pTH!L252</f>
        <v>17. AMGÄndG (2021)</v>
      </c>
      <c r="J258" s="162">
        <f>_pTH!M252</f>
        <v>1.9401148414973757E-2</v>
      </c>
    </row>
    <row r="259" spans="1:10" x14ac:dyDescent="0.3">
      <c r="A259" s="11"/>
      <c r="B259" s="99">
        <f>_pTH!E253</f>
        <v>2025</v>
      </c>
      <c r="C259" s="99" t="str">
        <f>_pTH!F253</f>
        <v>Schwein</v>
      </c>
      <c r="D259" s="99" t="str">
        <f>_pTH!G253</f>
        <v>Zuchtschweine</v>
      </c>
      <c r="E259" s="99" t="str">
        <f>_pTH!H253</f>
        <v>C</v>
      </c>
      <c r="F259" s="99" t="str">
        <f>_pTH!I253</f>
        <v>Fenicole</v>
      </c>
      <c r="G259" s="99" t="str">
        <f>_pTH!J253</f>
        <v>Florfenicol</v>
      </c>
      <c r="H259" s="120">
        <f>_pTH!K253</f>
        <v>0.13901903439493038</v>
      </c>
      <c r="I259" s="99" t="str">
        <f>_pTH!L253</f>
        <v>TAMGÄndG (2022)</v>
      </c>
      <c r="J259" s="162">
        <f>_pTH!M253</f>
        <v>1.7498875522488123E-2</v>
      </c>
    </row>
    <row r="260" spans="1:10" hidden="1" x14ac:dyDescent="0.3">
      <c r="A260" s="11"/>
      <c r="B260" s="99">
        <f>_pTH!E254</f>
        <v>2025</v>
      </c>
      <c r="C260" s="99" t="str">
        <f>_pTH!F254</f>
        <v>Schwein</v>
      </c>
      <c r="D260" s="99" t="str">
        <f>_pTH!G254</f>
        <v>Zuchtschweine</v>
      </c>
      <c r="E260" s="99" t="str">
        <f>_pTH!H254</f>
        <v>C</v>
      </c>
      <c r="F260" s="99" t="str">
        <f>_pTH!I254</f>
        <v>Fenicole</v>
      </c>
      <c r="G260" s="99" t="str">
        <f>_pTH!J254</f>
        <v>Thiamphenicol</v>
      </c>
      <c r="H260" s="120">
        <f>_pTH!K254</f>
        <v>1.8992957976860842E-4</v>
      </c>
      <c r="I260" s="99" t="str">
        <f>_pTH!L254</f>
        <v>16. AMGÄndG (2013)</v>
      </c>
      <c r="J260" s="162">
        <f>_pTH!M254</f>
        <v>2.4302774000972708E-5</v>
      </c>
    </row>
    <row r="261" spans="1:10" hidden="1" x14ac:dyDescent="0.3">
      <c r="A261" s="11"/>
      <c r="B261" s="99">
        <f>_pTH!E255</f>
        <v>2025</v>
      </c>
      <c r="C261" s="99" t="str">
        <f>_pTH!F255</f>
        <v>Schwein</v>
      </c>
      <c r="D261" s="99" t="str">
        <f>_pTH!G255</f>
        <v>Zuchtschweine</v>
      </c>
      <c r="E261" s="99" t="str">
        <f>_pTH!H255</f>
        <v>C</v>
      </c>
      <c r="F261" s="99" t="str">
        <f>_pTH!I255</f>
        <v>Fenicole</v>
      </c>
      <c r="G261" s="99" t="str">
        <f>_pTH!J255</f>
        <v>Thiamphenicol</v>
      </c>
      <c r="H261" s="120">
        <f>_pTH!K255</f>
        <v>1.8992957976860842E-4</v>
      </c>
      <c r="I261" s="99" t="str">
        <f>_pTH!L255</f>
        <v>17. AMGÄndG (2021)</v>
      </c>
      <c r="J261" s="162">
        <f>_pTH!M255</f>
        <v>2.6506096676058804E-5</v>
      </c>
    </row>
    <row r="262" spans="1:10" x14ac:dyDescent="0.3">
      <c r="A262" s="11"/>
      <c r="B262" s="99">
        <f>_pTH!E256</f>
        <v>2025</v>
      </c>
      <c r="C262" s="99" t="str">
        <f>_pTH!F256</f>
        <v>Schwein</v>
      </c>
      <c r="D262" s="99" t="str">
        <f>_pTH!G256</f>
        <v>Zuchtschweine</v>
      </c>
      <c r="E262" s="99" t="str">
        <f>_pTH!H256</f>
        <v>C</v>
      </c>
      <c r="F262" s="99" t="str">
        <f>_pTH!I256</f>
        <v>Fenicole</v>
      </c>
      <c r="G262" s="99" t="str">
        <f>_pTH!J256</f>
        <v>Thiamphenicol</v>
      </c>
      <c r="H262" s="120">
        <f>_pTH!K256</f>
        <v>1.8992957976860842E-4</v>
      </c>
      <c r="I262" s="99" t="str">
        <f>_pTH!L256</f>
        <v>TAMGÄndG (2022)</v>
      </c>
      <c r="J262" s="162">
        <f>_pTH!M256</f>
        <v>2.3907187162354208E-5</v>
      </c>
    </row>
    <row r="263" spans="1:10" hidden="1" x14ac:dyDescent="0.3">
      <c r="A263" s="11"/>
      <c r="B263" s="99">
        <f>_pTH!E257</f>
        <v>2025</v>
      </c>
      <c r="C263" s="99" t="str">
        <f>_pTH!F257</f>
        <v>Schwein</v>
      </c>
      <c r="D263" s="99" t="str">
        <f>_pTH!G257</f>
        <v>Zuchtschweine</v>
      </c>
      <c r="E263" s="99" t="str">
        <f>_pTH!H257</f>
        <v>C</v>
      </c>
      <c r="F263" s="99" t="str">
        <f>_pTH!I257</f>
        <v>Lincosamide</v>
      </c>
      <c r="G263" s="99" t="str">
        <f>_pTH!J257</f>
        <v>Lincomycin</v>
      </c>
      <c r="H263" s="120">
        <f>_pTH!K257</f>
        <v>0.22897737473649099</v>
      </c>
      <c r="I263" s="99" t="str">
        <f>_pTH!L257</f>
        <v>16. AMGÄndG (2013)</v>
      </c>
      <c r="J263" s="162">
        <f>_pTH!M257</f>
        <v>2.9299203401263602E-2</v>
      </c>
    </row>
    <row r="264" spans="1:10" hidden="1" x14ac:dyDescent="0.3">
      <c r="A264" s="11"/>
      <c r="B264" s="99">
        <f>_pTH!E258</f>
        <v>2025</v>
      </c>
      <c r="C264" s="99" t="str">
        <f>_pTH!F258</f>
        <v>Schwein</v>
      </c>
      <c r="D264" s="99" t="str">
        <f>_pTH!G258</f>
        <v>Zuchtschweine</v>
      </c>
      <c r="E264" s="99" t="str">
        <f>_pTH!H258</f>
        <v>C</v>
      </c>
      <c r="F264" s="99" t="str">
        <f>_pTH!I258</f>
        <v>Lincosamide</v>
      </c>
      <c r="G264" s="99" t="str">
        <f>_pTH!J258</f>
        <v>Lincomycin</v>
      </c>
      <c r="H264" s="120">
        <f>_pTH!K258</f>
        <v>0.22897737473649099</v>
      </c>
      <c r="I264" s="99" t="str">
        <f>_pTH!L258</f>
        <v>17. AMGÄndG (2021)</v>
      </c>
      <c r="J264" s="162">
        <f>_pTH!M258</f>
        <v>3.195550918814126E-2</v>
      </c>
    </row>
    <row r="265" spans="1:10" x14ac:dyDescent="0.3">
      <c r="A265" s="11"/>
      <c r="B265" s="99">
        <f>_pTH!E259</f>
        <v>2025</v>
      </c>
      <c r="C265" s="99" t="str">
        <f>_pTH!F259</f>
        <v>Schwein</v>
      </c>
      <c r="D265" s="99" t="str">
        <f>_pTH!G259</f>
        <v>Zuchtschweine</v>
      </c>
      <c r="E265" s="99" t="str">
        <f>_pTH!H259</f>
        <v>C</v>
      </c>
      <c r="F265" s="99" t="str">
        <f>_pTH!I259</f>
        <v>Lincosamide</v>
      </c>
      <c r="G265" s="99" t="str">
        <f>_pTH!J259</f>
        <v>Lincomycin</v>
      </c>
      <c r="H265" s="120">
        <f>_pTH!K259</f>
        <v>0.22897737473649099</v>
      </c>
      <c r="I265" s="99" t="str">
        <f>_pTH!L259</f>
        <v>TAMGÄndG (2022)</v>
      </c>
      <c r="J265" s="162">
        <f>_pTH!M259</f>
        <v>2.8822287504869124E-2</v>
      </c>
    </row>
    <row r="266" spans="1:10" hidden="1" x14ac:dyDescent="0.3">
      <c r="A266" s="11"/>
      <c r="B266" s="99">
        <f>_pTH!E260</f>
        <v>2025</v>
      </c>
      <c r="C266" s="99" t="str">
        <f>_pTH!F260</f>
        <v>Schwein</v>
      </c>
      <c r="D266" s="99" t="str">
        <f>_pTH!G260</f>
        <v>Zuchtschweine</v>
      </c>
      <c r="E266" s="99" t="str">
        <f>_pTH!H260</f>
        <v>C</v>
      </c>
      <c r="F266" s="99" t="str">
        <f>_pTH!I260</f>
        <v>Makrolide</v>
      </c>
      <c r="G266" s="99" t="str">
        <f>_pTH!J260</f>
        <v>Tildipirosin</v>
      </c>
      <c r="H266" s="120">
        <f>_pTH!K260</f>
        <v>1.5971351025996618E-3</v>
      </c>
      <c r="I266" s="99" t="str">
        <f>_pTH!L260</f>
        <v>16. AMGÄndG (2013)</v>
      </c>
      <c r="J266" s="162">
        <f>_pTH!M260</f>
        <v>2.0436423591727051E-4</v>
      </c>
    </row>
    <row r="267" spans="1:10" hidden="1" x14ac:dyDescent="0.3">
      <c r="A267" s="11"/>
      <c r="B267" s="99">
        <f>_pTH!E261</f>
        <v>2025</v>
      </c>
      <c r="C267" s="99" t="str">
        <f>_pTH!F261</f>
        <v>Schwein</v>
      </c>
      <c r="D267" s="99" t="str">
        <f>_pTH!G261</f>
        <v>Zuchtschweine</v>
      </c>
      <c r="E267" s="99" t="str">
        <f>_pTH!H261</f>
        <v>C</v>
      </c>
      <c r="F267" s="99" t="str">
        <f>_pTH!I261</f>
        <v>Makrolide</v>
      </c>
      <c r="G267" s="99" t="str">
        <f>_pTH!J261</f>
        <v>Tildipirosin</v>
      </c>
      <c r="H267" s="120">
        <f>_pTH!K261</f>
        <v>1.5971351025996618E-3</v>
      </c>
      <c r="I267" s="99" t="str">
        <f>_pTH!L261</f>
        <v>17. AMGÄndG (2021)</v>
      </c>
      <c r="J267" s="162">
        <f>_pTH!M261</f>
        <v>2.2289217659413087E-4</v>
      </c>
    </row>
    <row r="268" spans="1:10" x14ac:dyDescent="0.3">
      <c r="A268" s="11"/>
      <c r="B268" s="99">
        <f>_pTH!E262</f>
        <v>2025</v>
      </c>
      <c r="C268" s="99" t="str">
        <f>_pTH!F262</f>
        <v>Schwein</v>
      </c>
      <c r="D268" s="99" t="str">
        <f>_pTH!G262</f>
        <v>Zuchtschweine</v>
      </c>
      <c r="E268" s="99" t="str">
        <f>_pTH!H262</f>
        <v>C</v>
      </c>
      <c r="F268" s="99" t="str">
        <f>_pTH!I262</f>
        <v>Makrolide</v>
      </c>
      <c r="G268" s="99" t="str">
        <f>_pTH!J262</f>
        <v>Tildipirosin</v>
      </c>
      <c r="H268" s="120">
        <f>_pTH!K262</f>
        <v>1.5971351025996618E-3</v>
      </c>
      <c r="I268" s="99" t="str">
        <f>_pTH!L262</f>
        <v>TAMGÄndG (2022)</v>
      </c>
      <c r="J268" s="162">
        <f>_pTH!M262</f>
        <v>2.0103771022888766E-4</v>
      </c>
    </row>
    <row r="269" spans="1:10" hidden="1" x14ac:dyDescent="0.3">
      <c r="A269" s="11"/>
      <c r="B269" s="99">
        <f>_pTH!E263</f>
        <v>2025</v>
      </c>
      <c r="C269" s="99" t="str">
        <f>_pTH!F263</f>
        <v>Schwein</v>
      </c>
      <c r="D269" s="99" t="str">
        <f>_pTH!G263</f>
        <v>Zuchtschweine</v>
      </c>
      <c r="E269" s="99" t="str">
        <f>_pTH!H263</f>
        <v>C</v>
      </c>
      <c r="F269" s="99" t="str">
        <f>_pTH!I263</f>
        <v>Makrolide</v>
      </c>
      <c r="G269" s="99" t="str">
        <f>_pTH!J263</f>
        <v>Tulathromycin</v>
      </c>
      <c r="H269" s="120">
        <f>_pTH!K263</f>
        <v>0.79385855345432821</v>
      </c>
      <c r="I269" s="99" t="str">
        <f>_pTH!L263</f>
        <v>16. AMGÄndG (2013)</v>
      </c>
      <c r="J269" s="162">
        <f>_pTH!M263</f>
        <v>0.10157956984290865</v>
      </c>
    </row>
    <row r="270" spans="1:10" hidden="1" x14ac:dyDescent="0.3">
      <c r="A270" s="11"/>
      <c r="B270" s="99">
        <f>_pTH!E264</f>
        <v>2025</v>
      </c>
      <c r="C270" s="99" t="str">
        <f>_pTH!F264</f>
        <v>Schwein</v>
      </c>
      <c r="D270" s="99" t="str">
        <f>_pTH!G264</f>
        <v>Zuchtschweine</v>
      </c>
      <c r="E270" s="99" t="str">
        <f>_pTH!H264</f>
        <v>C</v>
      </c>
      <c r="F270" s="99" t="str">
        <f>_pTH!I264</f>
        <v>Makrolide</v>
      </c>
      <c r="G270" s="99" t="str">
        <f>_pTH!J264</f>
        <v>Tulathromycin</v>
      </c>
      <c r="H270" s="120">
        <f>_pTH!K264</f>
        <v>0.79385855345432821</v>
      </c>
      <c r="I270" s="99" t="str">
        <f>_pTH!L264</f>
        <v>17. AMGÄndG (2021)</v>
      </c>
      <c r="J270" s="162">
        <f>_pTH!M264</f>
        <v>0.11078891234641934</v>
      </c>
    </row>
    <row r="271" spans="1:10" x14ac:dyDescent="0.3">
      <c r="A271" s="11"/>
      <c r="B271" s="99">
        <f>_pTH!E265</f>
        <v>2025</v>
      </c>
      <c r="C271" s="99" t="str">
        <f>_pTH!F265</f>
        <v>Schwein</v>
      </c>
      <c r="D271" s="99" t="str">
        <f>_pTH!G265</f>
        <v>Zuchtschweine</v>
      </c>
      <c r="E271" s="99" t="str">
        <f>_pTH!H265</f>
        <v>C</v>
      </c>
      <c r="F271" s="99" t="str">
        <f>_pTH!I265</f>
        <v>Makrolide</v>
      </c>
      <c r="G271" s="99" t="str">
        <f>_pTH!J265</f>
        <v>Tulathromycin</v>
      </c>
      <c r="H271" s="120">
        <f>_pTH!K265</f>
        <v>0.79385855345432821</v>
      </c>
      <c r="I271" s="99" t="str">
        <f>_pTH!L265</f>
        <v>TAMGÄndG (2022)</v>
      </c>
      <c r="J271" s="162">
        <f>_pTH!M265</f>
        <v>9.9926114936864804E-2</v>
      </c>
    </row>
    <row r="272" spans="1:10" hidden="1" x14ac:dyDescent="0.3">
      <c r="A272" s="11"/>
      <c r="B272" s="99">
        <f>_pTH!E266</f>
        <v>2025</v>
      </c>
      <c r="C272" s="99" t="str">
        <f>_pTH!F266</f>
        <v>Schwein</v>
      </c>
      <c r="D272" s="99" t="str">
        <f>_pTH!G266</f>
        <v>Zuchtschweine</v>
      </c>
      <c r="E272" s="99" t="str">
        <f>_pTH!H266</f>
        <v>C</v>
      </c>
      <c r="F272" s="99" t="str">
        <f>_pTH!I266</f>
        <v>Makrolide</v>
      </c>
      <c r="G272" s="99" t="str">
        <f>_pTH!J266</f>
        <v>Tylosin</v>
      </c>
      <c r="H272" s="120">
        <f>_pTH!K266</f>
        <v>0.14999570837279713</v>
      </c>
      <c r="I272" s="99" t="str">
        <f>_pTH!L266</f>
        <v>16. AMGÄndG (2013)</v>
      </c>
      <c r="J272" s="162">
        <f>_pTH!M266</f>
        <v>1.9192965130239267E-2</v>
      </c>
    </row>
    <row r="273" spans="1:10" hidden="1" x14ac:dyDescent="0.3">
      <c r="A273" s="11"/>
      <c r="B273" s="99">
        <f>_pTH!E267</f>
        <v>2025</v>
      </c>
      <c r="C273" s="99" t="str">
        <f>_pTH!F267</f>
        <v>Schwein</v>
      </c>
      <c r="D273" s="99" t="str">
        <f>_pTH!G267</f>
        <v>Zuchtschweine</v>
      </c>
      <c r="E273" s="99" t="str">
        <f>_pTH!H267</f>
        <v>C</v>
      </c>
      <c r="F273" s="99" t="str">
        <f>_pTH!I267</f>
        <v>Makrolide</v>
      </c>
      <c r="G273" s="99" t="str">
        <f>_pTH!J267</f>
        <v>Tylosin</v>
      </c>
      <c r="H273" s="120">
        <f>_pTH!K267</f>
        <v>0.14999570837279713</v>
      </c>
      <c r="I273" s="99" t="str">
        <f>_pTH!L267</f>
        <v>17. AMGÄndG (2021)</v>
      </c>
      <c r="J273" s="162">
        <f>_pTH!M267</f>
        <v>2.0933025555929779E-2</v>
      </c>
    </row>
    <row r="274" spans="1:10" x14ac:dyDescent="0.3">
      <c r="A274" s="11"/>
      <c r="B274" s="99">
        <f>_pTH!E268</f>
        <v>2025</v>
      </c>
      <c r="C274" s="99" t="str">
        <f>_pTH!F268</f>
        <v>Schwein</v>
      </c>
      <c r="D274" s="99" t="str">
        <f>_pTH!G268</f>
        <v>Zuchtschweine</v>
      </c>
      <c r="E274" s="99" t="str">
        <f>_pTH!H268</f>
        <v>C</v>
      </c>
      <c r="F274" s="99" t="str">
        <f>_pTH!I268</f>
        <v>Makrolide</v>
      </c>
      <c r="G274" s="99" t="str">
        <f>_pTH!J268</f>
        <v>Tylosin</v>
      </c>
      <c r="H274" s="120">
        <f>_pTH!K268</f>
        <v>0.14999570837279713</v>
      </c>
      <c r="I274" s="99" t="str">
        <f>_pTH!L268</f>
        <v>TAMGÄndG (2022)</v>
      </c>
      <c r="J274" s="162">
        <f>_pTH!M268</f>
        <v>1.8880552876424841E-2</v>
      </c>
    </row>
    <row r="275" spans="1:10" hidden="1" x14ac:dyDescent="0.3">
      <c r="A275" s="11"/>
      <c r="B275" s="99">
        <f>_pTH!E269</f>
        <v>2025</v>
      </c>
      <c r="C275" s="99" t="str">
        <f>_pTH!F269</f>
        <v>Schwein</v>
      </c>
      <c r="D275" s="99" t="str">
        <f>_pTH!G269</f>
        <v>Zuchtschweine</v>
      </c>
      <c r="E275" s="99" t="str">
        <f>_pTH!H269</f>
        <v>C</v>
      </c>
      <c r="F275" s="99" t="str">
        <f>_pTH!I269</f>
        <v>Pleuromutiline</v>
      </c>
      <c r="G275" s="99" t="str">
        <f>_pTH!J269</f>
        <v>Tiamulin</v>
      </c>
      <c r="H275" s="120">
        <f>_pTH!K269</f>
        <v>5.1943385567791656E-2</v>
      </c>
      <c r="I275" s="99" t="str">
        <f>_pTH!L269</f>
        <v>16. AMGÄndG (2013)</v>
      </c>
      <c r="J275" s="162">
        <f>_pTH!M269</f>
        <v>6.6465074152081728E-3</v>
      </c>
    </row>
    <row r="276" spans="1:10" hidden="1" x14ac:dyDescent="0.3">
      <c r="A276" s="11"/>
      <c r="B276" s="99">
        <f>_pTH!E270</f>
        <v>2025</v>
      </c>
      <c r="C276" s="99" t="str">
        <f>_pTH!F270</f>
        <v>Schwein</v>
      </c>
      <c r="D276" s="99" t="str">
        <f>_pTH!G270</f>
        <v>Zuchtschweine</v>
      </c>
      <c r="E276" s="99" t="str">
        <f>_pTH!H270</f>
        <v>C</v>
      </c>
      <c r="F276" s="99" t="str">
        <f>_pTH!I270</f>
        <v>Pleuromutiline</v>
      </c>
      <c r="G276" s="99" t="str">
        <f>_pTH!J270</f>
        <v>Tiamulin</v>
      </c>
      <c r="H276" s="120">
        <f>_pTH!K270</f>
        <v>5.1943385567791656E-2</v>
      </c>
      <c r="I276" s="99" t="str">
        <f>_pTH!L270</f>
        <v>17. AMGÄndG (2021)</v>
      </c>
      <c r="J276" s="162">
        <f>_pTH!M270</f>
        <v>7.2490888529267604E-3</v>
      </c>
    </row>
    <row r="277" spans="1:10" x14ac:dyDescent="0.3">
      <c r="A277" s="11"/>
      <c r="B277" s="99">
        <f>_pTH!E271</f>
        <v>2025</v>
      </c>
      <c r="C277" s="99" t="str">
        <f>_pTH!F271</f>
        <v>Schwein</v>
      </c>
      <c r="D277" s="99" t="str">
        <f>_pTH!G271</f>
        <v>Zuchtschweine</v>
      </c>
      <c r="E277" s="99" t="str">
        <f>_pTH!H271</f>
        <v>C</v>
      </c>
      <c r="F277" s="99" t="str">
        <f>_pTH!I271</f>
        <v>Pleuromutiline</v>
      </c>
      <c r="G277" s="99" t="str">
        <f>_pTH!J271</f>
        <v>Tiamulin</v>
      </c>
      <c r="H277" s="120">
        <f>_pTH!K271</f>
        <v>5.1943385567791656E-2</v>
      </c>
      <c r="I277" s="99" t="str">
        <f>_pTH!L271</f>
        <v>TAMGÄndG (2022)</v>
      </c>
      <c r="J277" s="162">
        <f>_pTH!M271</f>
        <v>6.5383193188150862E-3</v>
      </c>
    </row>
    <row r="278" spans="1:10" hidden="1" x14ac:dyDescent="0.3">
      <c r="A278" s="11"/>
      <c r="B278" s="99">
        <f>_pTH!E272</f>
        <v>2025</v>
      </c>
      <c r="C278" s="99" t="str">
        <f>_pTH!F272</f>
        <v>Schwein</v>
      </c>
      <c r="D278" s="99" t="str">
        <f>_pTH!G272</f>
        <v>Zuchtschweine</v>
      </c>
      <c r="E278" s="99" t="str">
        <f>_pTH!H272</f>
        <v>D</v>
      </c>
      <c r="F278" s="99" t="str">
        <f>_pTH!I272</f>
        <v>Aminoglykoside</v>
      </c>
      <c r="G278" s="99" t="str">
        <f>_pTH!J272</f>
        <v>Spectinomycin</v>
      </c>
      <c r="H278" s="120">
        <f>_pTH!K272</f>
        <v>4.4839862317850851E-2</v>
      </c>
      <c r="I278" s="99" t="str">
        <f>_pTH!L272</f>
        <v>16. AMGÄndG (2013)</v>
      </c>
      <c r="J278" s="162">
        <f>_pTH!M272</f>
        <v>5.7375635826346031E-3</v>
      </c>
    </row>
    <row r="279" spans="1:10" hidden="1" x14ac:dyDescent="0.3">
      <c r="A279" s="11"/>
      <c r="B279" s="99">
        <f>_pTH!E273</f>
        <v>2025</v>
      </c>
      <c r="C279" s="99" t="str">
        <f>_pTH!F273</f>
        <v>Schwein</v>
      </c>
      <c r="D279" s="99" t="str">
        <f>_pTH!G273</f>
        <v>Zuchtschweine</v>
      </c>
      <c r="E279" s="99" t="str">
        <f>_pTH!H273</f>
        <v>D</v>
      </c>
      <c r="F279" s="99" t="str">
        <f>_pTH!I273</f>
        <v>Aminoglykoside</v>
      </c>
      <c r="G279" s="99" t="str">
        <f>_pTH!J273</f>
        <v>Spectinomycin</v>
      </c>
      <c r="H279" s="120">
        <f>_pTH!K273</f>
        <v>4.4839862317850851E-2</v>
      </c>
      <c r="I279" s="99" t="str">
        <f>_pTH!L273</f>
        <v>17. AMGÄndG (2021)</v>
      </c>
      <c r="J279" s="162">
        <f>_pTH!M273</f>
        <v>6.25773893137714E-3</v>
      </c>
    </row>
    <row r="280" spans="1:10" x14ac:dyDescent="0.3">
      <c r="A280" s="11"/>
      <c r="B280" s="99">
        <f>_pTH!E274</f>
        <v>2025</v>
      </c>
      <c r="C280" s="99" t="str">
        <f>_pTH!F274</f>
        <v>Schwein</v>
      </c>
      <c r="D280" s="99" t="str">
        <f>_pTH!G274</f>
        <v>Zuchtschweine</v>
      </c>
      <c r="E280" s="99" t="str">
        <f>_pTH!H274</f>
        <v>D</v>
      </c>
      <c r="F280" s="99" t="str">
        <f>_pTH!I274</f>
        <v>Aminoglykoside</v>
      </c>
      <c r="G280" s="99" t="str">
        <f>_pTH!J274</f>
        <v>Spectinomycin</v>
      </c>
      <c r="H280" s="120">
        <f>_pTH!K274</f>
        <v>4.4839862317850851E-2</v>
      </c>
      <c r="I280" s="99" t="str">
        <f>_pTH!L274</f>
        <v>TAMGÄndG (2022)</v>
      </c>
      <c r="J280" s="162">
        <f>_pTH!M274</f>
        <v>5.6441707609371202E-3</v>
      </c>
    </row>
    <row r="281" spans="1:10" hidden="1" x14ac:dyDescent="0.3">
      <c r="A281" s="11"/>
      <c r="B281" s="99">
        <f>_pTH!E275</f>
        <v>2025</v>
      </c>
      <c r="C281" s="99" t="str">
        <f>_pTH!F275</f>
        <v>Schwein</v>
      </c>
      <c r="D281" s="99" t="str">
        <f>_pTH!G275</f>
        <v>Zuchtschweine</v>
      </c>
      <c r="E281" s="99" t="str">
        <f>_pTH!H275</f>
        <v>D</v>
      </c>
      <c r="F281" s="99" t="str">
        <f>_pTH!I275</f>
        <v>Folsäureantag.</v>
      </c>
      <c r="G281" s="99" t="str">
        <f>_pTH!J275</f>
        <v>Trimethoprim</v>
      </c>
      <c r="H281" s="120">
        <f>_pTH!K275</f>
        <v>0.6496345067741689</v>
      </c>
      <c r="I281" s="99" t="str">
        <f>_pTH!L275</f>
        <v>16. AMGÄndG (2013)</v>
      </c>
      <c r="J281" s="162">
        <f>_pTH!M275</f>
        <v>8.3125127853178299E-2</v>
      </c>
    </row>
    <row r="282" spans="1:10" hidden="1" x14ac:dyDescent="0.3">
      <c r="A282" s="11"/>
      <c r="B282" s="99">
        <f>_pTH!E276</f>
        <v>2025</v>
      </c>
      <c r="C282" s="99" t="str">
        <f>_pTH!F276</f>
        <v>Schwein</v>
      </c>
      <c r="D282" s="99" t="str">
        <f>_pTH!G276</f>
        <v>Zuchtschweine</v>
      </c>
      <c r="E282" s="99" t="str">
        <f>_pTH!H276</f>
        <v>D</v>
      </c>
      <c r="F282" s="99" t="str">
        <f>_pTH!I276</f>
        <v>Folsäureantag.</v>
      </c>
      <c r="G282" s="99" t="str">
        <f>_pTH!J276</f>
        <v>Trimethoprim</v>
      </c>
      <c r="H282" s="120">
        <f>_pTH!K276</f>
        <v>0.32481725338708445</v>
      </c>
      <c r="I282" s="99" t="str">
        <f>_pTH!L276</f>
        <v>17. AMGÄndG (2021)</v>
      </c>
      <c r="J282" s="162">
        <f>_pTH!M276</f>
        <v>4.5330682723665729E-2</v>
      </c>
    </row>
    <row r="283" spans="1:10" x14ac:dyDescent="0.3">
      <c r="A283" s="11"/>
      <c r="B283" s="99">
        <f>_pTH!E277</f>
        <v>2025</v>
      </c>
      <c r="C283" s="99" t="str">
        <f>_pTH!F277</f>
        <v>Schwein</v>
      </c>
      <c r="D283" s="99" t="str">
        <f>_pTH!G277</f>
        <v>Zuchtschweine</v>
      </c>
      <c r="E283" s="99" t="str">
        <f>_pTH!H277</f>
        <v>D</v>
      </c>
      <c r="F283" s="99" t="str">
        <f>_pTH!I277</f>
        <v>Folsäureantag.</v>
      </c>
      <c r="G283" s="99" t="str">
        <f>_pTH!J277</f>
        <v>Trimethoprim</v>
      </c>
      <c r="H283" s="120">
        <f>_pTH!K277</f>
        <v>0.32481725338708445</v>
      </c>
      <c r="I283" s="99" t="str">
        <f>_pTH!L277</f>
        <v>TAMGÄndG (2022)</v>
      </c>
      <c r="J283" s="162">
        <f>_pTH!M277</f>
        <v>4.0886031969046333E-2</v>
      </c>
    </row>
    <row r="284" spans="1:10" hidden="1" x14ac:dyDescent="0.3">
      <c r="A284" s="11"/>
      <c r="B284" s="99">
        <f>_pTH!E278</f>
        <v>2025</v>
      </c>
      <c r="C284" s="99" t="str">
        <f>_pTH!F278</f>
        <v>Schwein</v>
      </c>
      <c r="D284" s="99" t="str">
        <f>_pTH!G278</f>
        <v>Zuchtschweine</v>
      </c>
      <c r="E284" s="99" t="str">
        <f>_pTH!H278</f>
        <v>D</v>
      </c>
      <c r="F284" s="99" t="str">
        <f>_pTH!I278</f>
        <v>Penicilline</v>
      </c>
      <c r="G284" s="99" t="str">
        <f>_pTH!J278</f>
        <v>Amoxicillin</v>
      </c>
      <c r="H284" s="120">
        <f>_pTH!K278</f>
        <v>1.3634793385036639</v>
      </c>
      <c r="I284" s="99" t="str">
        <f>_pTH!L278</f>
        <v>16. AMGÄndG (2013)</v>
      </c>
      <c r="J284" s="162">
        <f>_pTH!M278</f>
        <v>0.17446640096303254</v>
      </c>
    </row>
    <row r="285" spans="1:10" hidden="1" x14ac:dyDescent="0.3">
      <c r="A285" s="11"/>
      <c r="B285" s="99">
        <f>_pTH!E279</f>
        <v>2025</v>
      </c>
      <c r="C285" s="99" t="str">
        <f>_pTH!F279</f>
        <v>Schwein</v>
      </c>
      <c r="D285" s="99" t="str">
        <f>_pTH!G279</f>
        <v>Zuchtschweine</v>
      </c>
      <c r="E285" s="99" t="str">
        <f>_pTH!H279</f>
        <v>D</v>
      </c>
      <c r="F285" s="99" t="str">
        <f>_pTH!I279</f>
        <v>Penicilline</v>
      </c>
      <c r="G285" s="99" t="str">
        <f>_pTH!J279</f>
        <v>Amoxicillin</v>
      </c>
      <c r="H285" s="120">
        <f>_pTH!K279</f>
        <v>1.3634793385036639</v>
      </c>
      <c r="I285" s="99" t="str">
        <f>_pTH!L279</f>
        <v>17. AMGÄndG (2021)</v>
      </c>
      <c r="J285" s="162">
        <f>_pTH!M279</f>
        <v>0.19028376309902273</v>
      </c>
    </row>
    <row r="286" spans="1:10" x14ac:dyDescent="0.3">
      <c r="A286" s="11"/>
      <c r="B286" s="99">
        <f>_pTH!E280</f>
        <v>2025</v>
      </c>
      <c r="C286" s="99" t="str">
        <f>_pTH!F280</f>
        <v>Schwein</v>
      </c>
      <c r="D286" s="99" t="str">
        <f>_pTH!G280</f>
        <v>Zuchtschweine</v>
      </c>
      <c r="E286" s="99" t="str">
        <f>_pTH!H280</f>
        <v>D</v>
      </c>
      <c r="F286" s="99" t="str">
        <f>_pTH!I280</f>
        <v>Penicilline</v>
      </c>
      <c r="G286" s="99" t="str">
        <f>_pTH!J280</f>
        <v>Amoxicillin</v>
      </c>
      <c r="H286" s="120">
        <f>_pTH!K280</f>
        <v>1.3634793385036639</v>
      </c>
      <c r="I286" s="99" t="str">
        <f>_pTH!L280</f>
        <v>TAMGÄndG (2022)</v>
      </c>
      <c r="J286" s="162">
        <f>_pTH!M280</f>
        <v>0.17162653535759376</v>
      </c>
    </row>
    <row r="287" spans="1:10" hidden="1" x14ac:dyDescent="0.3">
      <c r="A287" s="11"/>
      <c r="B287" s="99">
        <f>_pTH!E281</f>
        <v>2025</v>
      </c>
      <c r="C287" s="99" t="str">
        <f>_pTH!F281</f>
        <v>Schwein</v>
      </c>
      <c r="D287" s="99" t="str">
        <f>_pTH!G281</f>
        <v>Zuchtschweine</v>
      </c>
      <c r="E287" s="99" t="str">
        <f>_pTH!H281</f>
        <v>D</v>
      </c>
      <c r="F287" s="99" t="str">
        <f>_pTH!I281</f>
        <v>Penicilline</v>
      </c>
      <c r="G287" s="99" t="str">
        <f>_pTH!J281</f>
        <v>Ampicillin</v>
      </c>
      <c r="H287" s="120">
        <f>_pTH!K281</f>
        <v>5.474209995396875E-3</v>
      </c>
      <c r="I287" s="99" t="str">
        <f>_pTH!L281</f>
        <v>16. AMGÄndG (2013)</v>
      </c>
      <c r="J287" s="162">
        <f>_pTH!M281</f>
        <v>7.0046218453216798E-4</v>
      </c>
    </row>
    <row r="288" spans="1:10" hidden="1" x14ac:dyDescent="0.3">
      <c r="A288" s="11"/>
      <c r="B288" s="99">
        <f>_pTH!E282</f>
        <v>2025</v>
      </c>
      <c r="C288" s="99" t="str">
        <f>_pTH!F282</f>
        <v>Schwein</v>
      </c>
      <c r="D288" s="99" t="str">
        <f>_pTH!G282</f>
        <v>Zuchtschweine</v>
      </c>
      <c r="E288" s="99" t="str">
        <f>_pTH!H282</f>
        <v>D</v>
      </c>
      <c r="F288" s="99" t="str">
        <f>_pTH!I282</f>
        <v>Penicilline</v>
      </c>
      <c r="G288" s="99" t="str">
        <f>_pTH!J282</f>
        <v>Ampicillin</v>
      </c>
      <c r="H288" s="120">
        <f>_pTH!K282</f>
        <v>5.474209995396875E-3</v>
      </c>
      <c r="I288" s="99" t="str">
        <f>_pTH!L282</f>
        <v>17. AMGÄndG (2021)</v>
      </c>
      <c r="J288" s="162">
        <f>_pTH!M282</f>
        <v>7.6396704262607503E-4</v>
      </c>
    </row>
    <row r="289" spans="1:10" x14ac:dyDescent="0.3">
      <c r="A289" s="11"/>
      <c r="B289" s="99">
        <f>_pTH!E283</f>
        <v>2025</v>
      </c>
      <c r="C289" s="99" t="str">
        <f>_pTH!F283</f>
        <v>Schwein</v>
      </c>
      <c r="D289" s="99" t="str">
        <f>_pTH!G283</f>
        <v>Zuchtschweine</v>
      </c>
      <c r="E289" s="99" t="str">
        <f>_pTH!H283</f>
        <v>D</v>
      </c>
      <c r="F289" s="99" t="str">
        <f>_pTH!I283</f>
        <v>Penicilline</v>
      </c>
      <c r="G289" s="99" t="str">
        <f>_pTH!J283</f>
        <v>Ampicillin</v>
      </c>
      <c r="H289" s="120">
        <f>_pTH!K283</f>
        <v>5.474209995396875E-3</v>
      </c>
      <c r="I289" s="99" t="str">
        <f>_pTH!L283</f>
        <v>TAMGÄndG (2022)</v>
      </c>
      <c r="J289" s="162">
        <f>_pTH!M283</f>
        <v>6.8906045643562228E-4</v>
      </c>
    </row>
    <row r="290" spans="1:10" hidden="1" x14ac:dyDescent="0.3">
      <c r="A290" s="11"/>
      <c r="B290" s="99">
        <f>_pTH!E284</f>
        <v>2025</v>
      </c>
      <c r="C290" s="99" t="str">
        <f>_pTH!F284</f>
        <v>Schwein</v>
      </c>
      <c r="D290" s="99" t="str">
        <f>_pTH!G284</f>
        <v>Zuchtschweine</v>
      </c>
      <c r="E290" s="99" t="str">
        <f>_pTH!H284</f>
        <v>D</v>
      </c>
      <c r="F290" s="99" t="str">
        <f>_pTH!I284</f>
        <v>Penicilline</v>
      </c>
      <c r="G290" s="99" t="str">
        <f>_pTH!J284</f>
        <v>Benzylpenicillin</v>
      </c>
      <c r="H290" s="120">
        <f>_pTH!K284</f>
        <v>0.34623926941925043</v>
      </c>
      <c r="I290" s="99" t="str">
        <f>_pTH!L284</f>
        <v>16. AMGÄndG (2013)</v>
      </c>
      <c r="J290" s="162">
        <f>_pTH!M284</f>
        <v>4.430365572971539E-2</v>
      </c>
    </row>
    <row r="291" spans="1:10" hidden="1" x14ac:dyDescent="0.3">
      <c r="A291" s="11"/>
      <c r="B291" s="99">
        <f>_pTH!E285</f>
        <v>2025</v>
      </c>
      <c r="C291" s="99" t="str">
        <f>_pTH!F285</f>
        <v>Schwein</v>
      </c>
      <c r="D291" s="99" t="str">
        <f>_pTH!G285</f>
        <v>Zuchtschweine</v>
      </c>
      <c r="E291" s="99" t="str">
        <f>_pTH!H285</f>
        <v>D</v>
      </c>
      <c r="F291" s="99" t="str">
        <f>_pTH!I285</f>
        <v>Penicilline</v>
      </c>
      <c r="G291" s="99" t="str">
        <f>_pTH!J285</f>
        <v>Benzylpenicillin</v>
      </c>
      <c r="H291" s="120">
        <f>_pTH!K285</f>
        <v>0.34623926941925043</v>
      </c>
      <c r="I291" s="99" t="str">
        <f>_pTH!L285</f>
        <v>17. AMGÄndG (2021)</v>
      </c>
      <c r="J291" s="162">
        <f>_pTH!M285</f>
        <v>4.832028565247988E-2</v>
      </c>
    </row>
    <row r="292" spans="1:10" x14ac:dyDescent="0.3">
      <c r="A292" s="11"/>
      <c r="B292" s="99">
        <f>_pTH!E286</f>
        <v>2025</v>
      </c>
      <c r="C292" s="99" t="str">
        <f>_pTH!F286</f>
        <v>Schwein</v>
      </c>
      <c r="D292" s="99" t="str">
        <f>_pTH!G286</f>
        <v>Zuchtschweine</v>
      </c>
      <c r="E292" s="99" t="str">
        <f>_pTH!H286</f>
        <v>D</v>
      </c>
      <c r="F292" s="99" t="str">
        <f>_pTH!I286</f>
        <v>Penicilline</v>
      </c>
      <c r="G292" s="99" t="str">
        <f>_pTH!J286</f>
        <v>Benzylpenicillin</v>
      </c>
      <c r="H292" s="120">
        <f>_pTH!K286</f>
        <v>0.34623926941925043</v>
      </c>
      <c r="I292" s="99" t="str">
        <f>_pTH!L286</f>
        <v>TAMGÄndG (2022)</v>
      </c>
      <c r="J292" s="162">
        <f>_pTH!M286</f>
        <v>4.3582505826882931E-2</v>
      </c>
    </row>
    <row r="293" spans="1:10" hidden="1" x14ac:dyDescent="0.3">
      <c r="A293" s="11"/>
      <c r="B293" s="99">
        <f>_pTH!E287</f>
        <v>2025</v>
      </c>
      <c r="C293" s="99" t="str">
        <f>_pTH!F287</f>
        <v>Schwein</v>
      </c>
      <c r="D293" s="99" t="str">
        <f>_pTH!G287</f>
        <v>Zuchtschweine</v>
      </c>
      <c r="E293" s="99" t="str">
        <f>_pTH!H287</f>
        <v>D</v>
      </c>
      <c r="F293" s="99" t="str">
        <f>_pTH!I287</f>
        <v>Sulfonamide</v>
      </c>
      <c r="G293" s="99" t="str">
        <f>_pTH!J287</f>
        <v>Sulfadiazin</v>
      </c>
      <c r="H293" s="120">
        <f>_pTH!K287</f>
        <v>0.15620295236614393</v>
      </c>
      <c r="I293" s="99" t="str">
        <f>_pTH!L287</f>
        <v>16. AMGÄndG (2013)</v>
      </c>
      <c r="J293" s="162">
        <f>_pTH!M287</f>
        <v>1.9987223971452875E-2</v>
      </c>
    </row>
    <row r="294" spans="1:10" hidden="1" x14ac:dyDescent="0.3">
      <c r="A294" s="11"/>
      <c r="B294" s="99">
        <f>_pTH!E288</f>
        <v>2025</v>
      </c>
      <c r="C294" s="99" t="str">
        <f>_pTH!F288</f>
        <v>Schwein</v>
      </c>
      <c r="D294" s="99" t="str">
        <f>_pTH!G288</f>
        <v>Zuchtschweine</v>
      </c>
      <c r="E294" s="99" t="str">
        <f>_pTH!H288</f>
        <v>D</v>
      </c>
      <c r="F294" s="99" t="str">
        <f>_pTH!I288</f>
        <v>Sulfonamide</v>
      </c>
      <c r="G294" s="99" t="str">
        <f>_pTH!J288</f>
        <v>Sulfadiazin</v>
      </c>
      <c r="H294" s="120">
        <f>_pTH!K288</f>
        <v>7.8101476183071963E-2</v>
      </c>
      <c r="I294" s="99" t="str">
        <f>_pTH!L288</f>
        <v>17. AMGÄndG (2021)</v>
      </c>
      <c r="J294" s="162">
        <f>_pTH!M288</f>
        <v>1.0899646494103216E-2</v>
      </c>
    </row>
    <row r="295" spans="1:10" x14ac:dyDescent="0.3">
      <c r="A295" s="11"/>
      <c r="B295" s="99">
        <f>_pTH!E289</f>
        <v>2025</v>
      </c>
      <c r="C295" s="99" t="str">
        <f>_pTH!F289</f>
        <v>Schwein</v>
      </c>
      <c r="D295" s="99" t="str">
        <f>_pTH!G289</f>
        <v>Zuchtschweine</v>
      </c>
      <c r="E295" s="99" t="str">
        <f>_pTH!H289</f>
        <v>D</v>
      </c>
      <c r="F295" s="99" t="str">
        <f>_pTH!I289</f>
        <v>Sulfonamide</v>
      </c>
      <c r="G295" s="99" t="str">
        <f>_pTH!J289</f>
        <v>Sulfadiazin</v>
      </c>
      <c r="H295" s="120">
        <f>_pTH!K289</f>
        <v>7.8101476183071963E-2</v>
      </c>
      <c r="I295" s="99" t="str">
        <f>_pTH!L289</f>
        <v>TAMGÄndG (2022)</v>
      </c>
      <c r="J295" s="162">
        <f>_pTH!M289</f>
        <v>9.8309416102517998E-3</v>
      </c>
    </row>
    <row r="296" spans="1:10" hidden="1" x14ac:dyDescent="0.3">
      <c r="A296" s="11"/>
      <c r="B296" s="99">
        <f>_pTH!E290</f>
        <v>2025</v>
      </c>
      <c r="C296" s="99" t="str">
        <f>_pTH!F290</f>
        <v>Schwein</v>
      </c>
      <c r="D296" s="99" t="str">
        <f>_pTH!G290</f>
        <v>Zuchtschweine</v>
      </c>
      <c r="E296" s="99" t="str">
        <f>_pTH!H290</f>
        <v>D</v>
      </c>
      <c r="F296" s="99" t="str">
        <f>_pTH!I290</f>
        <v>Sulfonamide</v>
      </c>
      <c r="G296" s="99" t="str">
        <f>_pTH!J290</f>
        <v>Sulfadimethoxin</v>
      </c>
      <c r="H296" s="120">
        <f>_pTH!K290</f>
        <v>9.092917873070841E-2</v>
      </c>
      <c r="I296" s="99" t="str">
        <f>_pTH!L290</f>
        <v>16. AMGÄndG (2013)</v>
      </c>
      <c r="J296" s="162">
        <f>_pTH!M290</f>
        <v>1.1635003265308662E-2</v>
      </c>
    </row>
    <row r="297" spans="1:10" hidden="1" x14ac:dyDescent="0.3">
      <c r="A297" s="11"/>
      <c r="B297" s="99">
        <f>_pTH!E291</f>
        <v>2025</v>
      </c>
      <c r="C297" s="99" t="str">
        <f>_pTH!F291</f>
        <v>Schwein</v>
      </c>
      <c r="D297" s="99" t="str">
        <f>_pTH!G291</f>
        <v>Zuchtschweine</v>
      </c>
      <c r="E297" s="99" t="str">
        <f>_pTH!H291</f>
        <v>D</v>
      </c>
      <c r="F297" s="99" t="str">
        <f>_pTH!I291</f>
        <v>Sulfonamide</v>
      </c>
      <c r="G297" s="99" t="str">
        <f>_pTH!J291</f>
        <v>Sulfadimethoxin</v>
      </c>
      <c r="H297" s="120">
        <f>_pTH!K291</f>
        <v>4.5464589365354205E-2</v>
      </c>
      <c r="I297" s="99" t="str">
        <f>_pTH!L291</f>
        <v>17. AMGÄndG (2021)</v>
      </c>
      <c r="J297" s="162">
        <f>_pTH!M291</f>
        <v>6.3449242741628539E-3</v>
      </c>
    </row>
    <row r="298" spans="1:10" x14ac:dyDescent="0.3">
      <c r="A298" s="11"/>
      <c r="B298" s="99">
        <f>_pTH!E292</f>
        <v>2025</v>
      </c>
      <c r="C298" s="99" t="str">
        <f>_pTH!F292</f>
        <v>Schwein</v>
      </c>
      <c r="D298" s="99" t="str">
        <f>_pTH!G292</f>
        <v>Zuchtschweine</v>
      </c>
      <c r="E298" s="99" t="str">
        <f>_pTH!H292</f>
        <v>D</v>
      </c>
      <c r="F298" s="99" t="str">
        <f>_pTH!I292</f>
        <v>Sulfonamide</v>
      </c>
      <c r="G298" s="99" t="str">
        <f>_pTH!J292</f>
        <v>Sulfadimethoxin</v>
      </c>
      <c r="H298" s="120">
        <f>_pTH!K292</f>
        <v>4.5464589365354205E-2</v>
      </c>
      <c r="I298" s="99" t="str">
        <f>_pTH!L292</f>
        <v>TAMGÄndG (2022)</v>
      </c>
      <c r="J298" s="162">
        <f>_pTH!M292</f>
        <v>5.7228076244959375E-3</v>
      </c>
    </row>
    <row r="299" spans="1:10" hidden="1" x14ac:dyDescent="0.3">
      <c r="A299" s="11"/>
      <c r="B299" s="99">
        <f>_pTH!E293</f>
        <v>2025</v>
      </c>
      <c r="C299" s="99" t="str">
        <f>_pTH!F293</f>
        <v>Schwein</v>
      </c>
      <c r="D299" s="99" t="str">
        <f>_pTH!G293</f>
        <v>Zuchtschweine</v>
      </c>
      <c r="E299" s="99" t="str">
        <f>_pTH!H293</f>
        <v>D</v>
      </c>
      <c r="F299" s="99" t="str">
        <f>_pTH!I293</f>
        <v>Sulfonamide</v>
      </c>
      <c r="G299" s="99" t="str">
        <f>_pTH!J293</f>
        <v>Sulfadimidin</v>
      </c>
      <c r="H299" s="120">
        <f>_pTH!K293</f>
        <v>0.30960719034611078</v>
      </c>
      <c r="I299" s="99" t="str">
        <f>_pTH!L293</f>
        <v>16. AMGÄndG (2013)</v>
      </c>
      <c r="J299" s="162">
        <f>_pTH!M293</f>
        <v>3.9616333512792243E-2</v>
      </c>
    </row>
    <row r="300" spans="1:10" hidden="1" x14ac:dyDescent="0.3">
      <c r="A300" s="11"/>
      <c r="B300" s="99">
        <f>_pTH!E294</f>
        <v>2025</v>
      </c>
      <c r="C300" s="99" t="str">
        <f>_pTH!F294</f>
        <v>Schwein</v>
      </c>
      <c r="D300" s="99" t="str">
        <f>_pTH!G294</f>
        <v>Zuchtschweine</v>
      </c>
      <c r="E300" s="99" t="str">
        <f>_pTH!H294</f>
        <v>D</v>
      </c>
      <c r="F300" s="99" t="str">
        <f>_pTH!I294</f>
        <v>Sulfonamide</v>
      </c>
      <c r="G300" s="99" t="str">
        <f>_pTH!J294</f>
        <v>Sulfadimidin</v>
      </c>
      <c r="H300" s="120">
        <f>_pTH!K294</f>
        <v>0.15480359517305539</v>
      </c>
      <c r="I300" s="99" t="str">
        <f>_pTH!L294</f>
        <v>17. AMGÄndG (2021)</v>
      </c>
      <c r="J300" s="162">
        <f>_pTH!M294</f>
        <v>2.1604002201539435E-2</v>
      </c>
    </row>
    <row r="301" spans="1:10" x14ac:dyDescent="0.3">
      <c r="A301" s="11"/>
      <c r="B301" s="99">
        <f>_pTH!E295</f>
        <v>2025</v>
      </c>
      <c r="C301" s="99" t="str">
        <f>_pTH!F295</f>
        <v>Schwein</v>
      </c>
      <c r="D301" s="99" t="str">
        <f>_pTH!G295</f>
        <v>Zuchtschweine</v>
      </c>
      <c r="E301" s="99" t="str">
        <f>_pTH!H295</f>
        <v>D</v>
      </c>
      <c r="F301" s="99" t="str">
        <f>_pTH!I295</f>
        <v>Sulfonamide</v>
      </c>
      <c r="G301" s="99" t="str">
        <f>_pTH!J295</f>
        <v>Sulfadimidin</v>
      </c>
      <c r="H301" s="120">
        <f>_pTH!K295</f>
        <v>0.15480359517305539</v>
      </c>
      <c r="I301" s="99" t="str">
        <f>_pTH!L295</f>
        <v>TAMGÄndG (2022)</v>
      </c>
      <c r="J301" s="162">
        <f>_pTH!M295</f>
        <v>1.9485740597733031E-2</v>
      </c>
    </row>
    <row r="302" spans="1:10" hidden="1" x14ac:dyDescent="0.3">
      <c r="A302" s="11"/>
      <c r="B302" s="99">
        <f>_pTH!E296</f>
        <v>2025</v>
      </c>
      <c r="C302" s="99" t="str">
        <f>_pTH!F296</f>
        <v>Schwein</v>
      </c>
      <c r="D302" s="99" t="str">
        <f>_pTH!G296</f>
        <v>Zuchtschweine</v>
      </c>
      <c r="E302" s="99" t="str">
        <f>_pTH!H296</f>
        <v>D</v>
      </c>
      <c r="F302" s="99" t="str">
        <f>_pTH!I296</f>
        <v>Sulfonamide</v>
      </c>
      <c r="G302" s="99" t="str">
        <f>_pTH!J296</f>
        <v>Sulfadoxin</v>
      </c>
      <c r="H302" s="120">
        <f>_pTH!K296</f>
        <v>9.289518533120579E-2</v>
      </c>
      <c r="I302" s="99" t="str">
        <f>_pTH!L296</f>
        <v>16. AMGÄndG (2013)</v>
      </c>
      <c r="J302" s="162">
        <f>_pTH!M296</f>
        <v>1.1886567103624516E-2</v>
      </c>
    </row>
    <row r="303" spans="1:10" hidden="1" x14ac:dyDescent="0.3">
      <c r="A303" s="11"/>
      <c r="B303" s="99">
        <f>_pTH!E297</f>
        <v>2025</v>
      </c>
      <c r="C303" s="99" t="str">
        <f>_pTH!F297</f>
        <v>Schwein</v>
      </c>
      <c r="D303" s="99" t="str">
        <f>_pTH!G297</f>
        <v>Zuchtschweine</v>
      </c>
      <c r="E303" s="99" t="str">
        <f>_pTH!H297</f>
        <v>D</v>
      </c>
      <c r="F303" s="99" t="str">
        <f>_pTH!I297</f>
        <v>Sulfonamide</v>
      </c>
      <c r="G303" s="99" t="str">
        <f>_pTH!J297</f>
        <v>Sulfadoxin</v>
      </c>
      <c r="H303" s="120">
        <f>_pTH!K297</f>
        <v>4.6447592665602895E-2</v>
      </c>
      <c r="I303" s="99" t="str">
        <f>_pTH!L297</f>
        <v>17. AMGÄndG (2021)</v>
      </c>
      <c r="J303" s="162">
        <f>_pTH!M297</f>
        <v>6.4821097538602249E-3</v>
      </c>
    </row>
    <row r="304" spans="1:10" x14ac:dyDescent="0.3">
      <c r="A304" s="11"/>
      <c r="B304" s="99">
        <f>_pTH!E298</f>
        <v>2025</v>
      </c>
      <c r="C304" s="99" t="str">
        <f>_pTH!F298</f>
        <v>Schwein</v>
      </c>
      <c r="D304" s="99" t="str">
        <f>_pTH!G298</f>
        <v>Zuchtschweine</v>
      </c>
      <c r="E304" s="99" t="str">
        <f>_pTH!H298</f>
        <v>D</v>
      </c>
      <c r="F304" s="99" t="str">
        <f>_pTH!I298</f>
        <v>Sulfonamide</v>
      </c>
      <c r="G304" s="99" t="str">
        <f>_pTH!J298</f>
        <v>Sulfadoxin</v>
      </c>
      <c r="H304" s="120">
        <f>_pTH!K298</f>
        <v>4.6447592665602895E-2</v>
      </c>
      <c r="I304" s="99" t="str">
        <f>_pTH!L298</f>
        <v>TAMGÄndG (2022)</v>
      </c>
      <c r="J304" s="162">
        <f>_pTH!M298</f>
        <v>5.8465421365655607E-3</v>
      </c>
    </row>
    <row r="305" spans="1:10" hidden="1" x14ac:dyDescent="0.3">
      <c r="A305" s="11"/>
      <c r="B305" s="99">
        <f>_pTH!E299</f>
        <v>2025</v>
      </c>
      <c r="C305" s="99" t="str">
        <f>_pTH!F299</f>
        <v>Schwein</v>
      </c>
      <c r="D305" s="99" t="str">
        <f>_pTH!G299</f>
        <v>Zuchtschweine</v>
      </c>
      <c r="E305" s="99" t="str">
        <f>_pTH!H299</f>
        <v>D</v>
      </c>
      <c r="F305" s="99" t="str">
        <f>_pTH!I299</f>
        <v>Tetrazykline</v>
      </c>
      <c r="G305" s="99" t="str">
        <f>_pTH!J299</f>
        <v>Chlortetracyclin</v>
      </c>
      <c r="H305" s="120">
        <f>_pTH!K299</f>
        <v>0.46009891315863416</v>
      </c>
      <c r="I305" s="99" t="str">
        <f>_pTH!L299</f>
        <v>16. AMGÄndG (2013)</v>
      </c>
      <c r="J305" s="162">
        <f>_pTH!M299</f>
        <v>5.8872767044554707E-2</v>
      </c>
    </row>
    <row r="306" spans="1:10" hidden="1" x14ac:dyDescent="0.3">
      <c r="A306" s="11"/>
      <c r="B306" s="99">
        <f>_pTH!E300</f>
        <v>2025</v>
      </c>
      <c r="C306" s="99" t="str">
        <f>_pTH!F300</f>
        <v>Schwein</v>
      </c>
      <c r="D306" s="99" t="str">
        <f>_pTH!G300</f>
        <v>Zuchtschweine</v>
      </c>
      <c r="E306" s="99" t="str">
        <f>_pTH!H300</f>
        <v>D</v>
      </c>
      <c r="F306" s="99" t="str">
        <f>_pTH!I300</f>
        <v>Tetrazykline</v>
      </c>
      <c r="G306" s="99" t="str">
        <f>_pTH!J300</f>
        <v>Chlortetracyclin</v>
      </c>
      <c r="H306" s="120">
        <f>_pTH!K300</f>
        <v>0.46009891315863416</v>
      </c>
      <c r="I306" s="99" t="str">
        <f>_pTH!L300</f>
        <v>17. AMGÄndG (2021)</v>
      </c>
      <c r="J306" s="162">
        <f>_pTH!M300</f>
        <v>6.4210252492476708E-2</v>
      </c>
    </row>
    <row r="307" spans="1:10" x14ac:dyDescent="0.3">
      <c r="A307" s="11"/>
      <c r="B307" s="99">
        <f>_pTH!E301</f>
        <v>2025</v>
      </c>
      <c r="C307" s="99" t="str">
        <f>_pTH!F301</f>
        <v>Schwein</v>
      </c>
      <c r="D307" s="99" t="str">
        <f>_pTH!G301</f>
        <v>Zuchtschweine</v>
      </c>
      <c r="E307" s="99" t="str">
        <f>_pTH!H301</f>
        <v>D</v>
      </c>
      <c r="F307" s="99" t="str">
        <f>_pTH!I301</f>
        <v>Tetrazykline</v>
      </c>
      <c r="G307" s="99" t="str">
        <f>_pTH!J301</f>
        <v>Chlortetracyclin</v>
      </c>
      <c r="H307" s="120">
        <f>_pTH!K301</f>
        <v>0.46009891315863416</v>
      </c>
      <c r="I307" s="99" t="str">
        <f>_pTH!L301</f>
        <v>TAMGÄndG (2022)</v>
      </c>
      <c r="J307" s="162">
        <f>_pTH!M301</f>
        <v>5.791446937059589E-2</v>
      </c>
    </row>
    <row r="308" spans="1:10" hidden="1" x14ac:dyDescent="0.3">
      <c r="A308" s="11"/>
      <c r="B308" s="99">
        <f>_pTH!E302</f>
        <v>2025</v>
      </c>
      <c r="C308" s="99" t="str">
        <f>_pTH!F302</f>
        <v>Schwein</v>
      </c>
      <c r="D308" s="99" t="str">
        <f>_pTH!G302</f>
        <v>Zuchtschweine</v>
      </c>
      <c r="E308" s="99" t="str">
        <f>_pTH!H302</f>
        <v>D</v>
      </c>
      <c r="F308" s="99" t="str">
        <f>_pTH!I302</f>
        <v>Tetrazykline</v>
      </c>
      <c r="G308" s="99" t="str">
        <f>_pTH!J302</f>
        <v>Doxycyclin</v>
      </c>
      <c r="H308" s="120">
        <f>_pTH!K302</f>
        <v>2.2705586816563361</v>
      </c>
      <c r="I308" s="99" t="str">
        <f>_pTH!L302</f>
        <v>16. AMGÄndG (2013)</v>
      </c>
      <c r="J308" s="162">
        <f>_pTH!M302</f>
        <v>0.2905333364264136</v>
      </c>
    </row>
    <row r="309" spans="1:10" hidden="1" x14ac:dyDescent="0.3">
      <c r="A309" s="11"/>
      <c r="B309" s="99">
        <f>_pTH!E303</f>
        <v>2025</v>
      </c>
      <c r="C309" s="99" t="str">
        <f>_pTH!F303</f>
        <v>Schwein</v>
      </c>
      <c r="D309" s="99" t="str">
        <f>_pTH!G303</f>
        <v>Zuchtschweine</v>
      </c>
      <c r="E309" s="99" t="str">
        <f>_pTH!H303</f>
        <v>D</v>
      </c>
      <c r="F309" s="99" t="str">
        <f>_pTH!I303</f>
        <v>Tetrazykline</v>
      </c>
      <c r="G309" s="99" t="str">
        <f>_pTH!J303</f>
        <v>Doxycyclin</v>
      </c>
      <c r="H309" s="120">
        <f>_pTH!K303</f>
        <v>2.2705586816563361</v>
      </c>
      <c r="I309" s="99" t="str">
        <f>_pTH!L303</f>
        <v>17. AMGÄndG (2021)</v>
      </c>
      <c r="J309" s="162">
        <f>_pTH!M303</f>
        <v>0.31687348541480126</v>
      </c>
    </row>
    <row r="310" spans="1:10" x14ac:dyDescent="0.3">
      <c r="A310" s="11"/>
      <c r="B310" s="99">
        <f>_pTH!E304</f>
        <v>2025</v>
      </c>
      <c r="C310" s="99" t="str">
        <f>_pTH!F304</f>
        <v>Schwein</v>
      </c>
      <c r="D310" s="99" t="str">
        <f>_pTH!G304</f>
        <v>Zuchtschweine</v>
      </c>
      <c r="E310" s="99" t="str">
        <f>_pTH!H304</f>
        <v>D</v>
      </c>
      <c r="F310" s="99" t="str">
        <f>_pTH!I304</f>
        <v>Tetrazykline</v>
      </c>
      <c r="G310" s="99" t="str">
        <f>_pTH!J304</f>
        <v>Doxycyclin</v>
      </c>
      <c r="H310" s="120">
        <f>_pTH!K304</f>
        <v>2.2705586816563361</v>
      </c>
      <c r="I310" s="99" t="str">
        <f>_pTH!L304</f>
        <v>TAMGÄndG (2022)</v>
      </c>
      <c r="J310" s="162">
        <f>_pTH!M304</f>
        <v>0.28580419875407997</v>
      </c>
    </row>
    <row r="311" spans="1:10" hidden="1" x14ac:dyDescent="0.3">
      <c r="A311" s="11"/>
      <c r="B311" s="99">
        <f>_pTH!E305</f>
        <v>2025</v>
      </c>
      <c r="C311" s="99" t="str">
        <f>_pTH!F305</f>
        <v>Schwein</v>
      </c>
      <c r="D311" s="99" t="str">
        <f>_pTH!G305</f>
        <v>Zuchtschweine</v>
      </c>
      <c r="E311" s="99" t="str">
        <f>_pTH!H305</f>
        <v>D</v>
      </c>
      <c r="F311" s="99" t="str">
        <f>_pTH!I305</f>
        <v>Tetrazykline</v>
      </c>
      <c r="G311" s="99" t="str">
        <f>_pTH!J305</f>
        <v>Oxytetracyclin</v>
      </c>
      <c r="H311" s="120">
        <f>_pTH!K305</f>
        <v>0.22114552648644575</v>
      </c>
      <c r="I311" s="99" t="str">
        <f>_pTH!L305</f>
        <v>16. AMGÄndG (2013)</v>
      </c>
      <c r="J311" s="162">
        <f>_pTH!M305</f>
        <v>2.8297065460124317E-2</v>
      </c>
    </row>
    <row r="312" spans="1:10" hidden="1" x14ac:dyDescent="0.3">
      <c r="A312" s="11"/>
      <c r="B312" s="99">
        <f>_pTH!E306</f>
        <v>2025</v>
      </c>
      <c r="C312" s="99" t="str">
        <f>_pTH!F306</f>
        <v>Schwein</v>
      </c>
      <c r="D312" s="99" t="str">
        <f>_pTH!G306</f>
        <v>Zuchtschweine</v>
      </c>
      <c r="E312" s="99" t="str">
        <f>_pTH!H306</f>
        <v>D</v>
      </c>
      <c r="F312" s="99" t="str">
        <f>_pTH!I306</f>
        <v>Tetrazykline</v>
      </c>
      <c r="G312" s="99" t="str">
        <f>_pTH!J306</f>
        <v>Oxytetracyclin</v>
      </c>
      <c r="H312" s="120">
        <f>_pTH!K306</f>
        <v>0.22114552648644575</v>
      </c>
      <c r="I312" s="99" t="str">
        <f>_pTH!L306</f>
        <v>17. AMGÄndG (2021)</v>
      </c>
      <c r="J312" s="162">
        <f>_pTH!M306</f>
        <v>3.0862516052891711E-2</v>
      </c>
    </row>
    <row r="313" spans="1:10" x14ac:dyDescent="0.3">
      <c r="A313" s="11"/>
      <c r="B313" s="99">
        <f>_pTH!E307</f>
        <v>2025</v>
      </c>
      <c r="C313" s="99" t="str">
        <f>_pTH!F307</f>
        <v>Schwein</v>
      </c>
      <c r="D313" s="99" t="str">
        <f>_pTH!G307</f>
        <v>Zuchtschweine</v>
      </c>
      <c r="E313" s="99" t="str">
        <f>_pTH!H307</f>
        <v>D</v>
      </c>
      <c r="F313" s="99" t="str">
        <f>_pTH!I307</f>
        <v>Tetrazykline</v>
      </c>
      <c r="G313" s="99" t="str">
        <f>_pTH!J307</f>
        <v>Oxytetracyclin</v>
      </c>
      <c r="H313" s="120">
        <f>_pTH!K307</f>
        <v>0.22114552648644575</v>
      </c>
      <c r="I313" s="99" t="str">
        <f>_pTH!L307</f>
        <v>TAMGÄndG (2022)</v>
      </c>
      <c r="J313" s="162">
        <f>_pTH!M307</f>
        <v>2.7836461799525598E-2</v>
      </c>
    </row>
    <row r="314" spans="1:10" hidden="1" x14ac:dyDescent="0.3">
      <c r="A314" s="11"/>
      <c r="B314" s="99">
        <f>_pTH!E308</f>
        <v>2025</v>
      </c>
      <c r="C314" s="99" t="str">
        <f>_pTH!F308</f>
        <v>Schwein</v>
      </c>
      <c r="D314" s="99" t="str">
        <f>_pTH!G308</f>
        <v>Zuchtschweine</v>
      </c>
      <c r="E314" s="99" t="str">
        <f>_pTH!H308</f>
        <v>D</v>
      </c>
      <c r="F314" s="99" t="str">
        <f>_pTH!I308</f>
        <v>Tetrazykline</v>
      </c>
      <c r="G314" s="99" t="str">
        <f>_pTH!J308</f>
        <v>Tetracyclin</v>
      </c>
      <c r="H314" s="120">
        <f>_pTH!K308</f>
        <v>2.1275252265981148E-2</v>
      </c>
      <c r="I314" s="99" t="str">
        <f>_pTH!L308</f>
        <v>16. AMGÄndG (2013)</v>
      </c>
      <c r="J314" s="162">
        <f>_pTH!M308</f>
        <v>2.7223123868527614E-3</v>
      </c>
    </row>
    <row r="315" spans="1:10" hidden="1" x14ac:dyDescent="0.3">
      <c r="A315" s="11"/>
      <c r="B315" s="99">
        <f>_pTH!E309</f>
        <v>2025</v>
      </c>
      <c r="C315" s="99" t="str">
        <f>_pTH!F309</f>
        <v>Schwein</v>
      </c>
      <c r="D315" s="99" t="str">
        <f>_pTH!G309</f>
        <v>Zuchtschweine</v>
      </c>
      <c r="E315" s="99" t="str">
        <f>_pTH!H309</f>
        <v>D</v>
      </c>
      <c r="F315" s="99" t="str">
        <f>_pTH!I309</f>
        <v>Tetrazykline</v>
      </c>
      <c r="G315" s="99" t="str">
        <f>_pTH!J309</f>
        <v>Tetracyclin</v>
      </c>
      <c r="H315" s="120">
        <f>_pTH!K309</f>
        <v>2.1275252265981148E-2</v>
      </c>
      <c r="I315" s="99" t="str">
        <f>_pTH!L309</f>
        <v>17. AMGÄndG (2021)</v>
      </c>
      <c r="J315" s="162">
        <f>_pTH!M309</f>
        <v>2.9691209450190175E-3</v>
      </c>
    </row>
    <row r="316" spans="1:10" x14ac:dyDescent="0.3">
      <c r="A316" s="11"/>
      <c r="B316" s="99">
        <f>_pTH!E310</f>
        <v>2025</v>
      </c>
      <c r="C316" s="99" t="str">
        <f>_pTH!F310</f>
        <v>Schwein</v>
      </c>
      <c r="D316" s="99" t="str">
        <f>_pTH!G310</f>
        <v>Zuchtschweine</v>
      </c>
      <c r="E316" s="99" t="str">
        <f>_pTH!H310</f>
        <v>D</v>
      </c>
      <c r="F316" s="99" t="str">
        <f>_pTH!I310</f>
        <v>Tetrazykline</v>
      </c>
      <c r="G316" s="99" t="str">
        <f>_pTH!J310</f>
        <v>Tetracyclin</v>
      </c>
      <c r="H316" s="120">
        <f>_pTH!K310</f>
        <v>2.1275252265981148E-2</v>
      </c>
      <c r="I316" s="99" t="str">
        <f>_pTH!L310</f>
        <v>TAMGÄndG (2022)</v>
      </c>
      <c r="J316" s="162">
        <f>_pTH!M310</f>
        <v>2.6780001223020576E-3</v>
      </c>
    </row>
    <row r="317" spans="1:10" hidden="1" x14ac:dyDescent="0.3">
      <c r="A317" s="11"/>
      <c r="B317" s="99">
        <f>_pTH!E311</f>
        <v>2025</v>
      </c>
      <c r="C317" s="99" t="str">
        <f>_pTH!F311</f>
        <v>Schwein</v>
      </c>
      <c r="D317" s="99" t="str">
        <f>_pTH!G311</f>
        <v>Saugferkel</v>
      </c>
      <c r="E317" s="99" t="str">
        <f>_pTH!H311</f>
        <v>B</v>
      </c>
      <c r="F317" s="99" t="str">
        <f>_pTH!I311</f>
        <v>Ceph. 3. Gen.</v>
      </c>
      <c r="G317" s="99" t="str">
        <f>_pTH!J311</f>
        <v>Ceftiofur</v>
      </c>
      <c r="H317" s="120">
        <f>_pTH!K311</f>
        <v>2.5191048255484145</v>
      </c>
      <c r="I317" s="99" t="str">
        <f>_pTH!L311</f>
        <v>16. AMGÄndG (2013)</v>
      </c>
      <c r="J317" s="162">
        <f>_pTH!M311</f>
        <v>4.6808060813837114E-2</v>
      </c>
    </row>
    <row r="318" spans="1:10" hidden="1" x14ac:dyDescent="0.3">
      <c r="A318" s="11"/>
      <c r="B318" s="99">
        <f>_pTH!E312</f>
        <v>2025</v>
      </c>
      <c r="C318" s="99" t="str">
        <f>_pTH!F312</f>
        <v>Schwein</v>
      </c>
      <c r="D318" s="99" t="str">
        <f>_pTH!G312</f>
        <v>Saugferkel</v>
      </c>
      <c r="E318" s="99" t="str">
        <f>_pTH!H312</f>
        <v>B</v>
      </c>
      <c r="F318" s="99" t="str">
        <f>_pTH!I312</f>
        <v>Ceph. 3. Gen.</v>
      </c>
      <c r="G318" s="99" t="str">
        <f>_pTH!J312</f>
        <v>Ceftiofur</v>
      </c>
      <c r="H318" s="120">
        <f>_pTH!K312</f>
        <v>2.5191048255484145</v>
      </c>
      <c r="I318" s="99" t="str">
        <f>_pTH!L312</f>
        <v>17. AMGÄndG (2021)</v>
      </c>
      <c r="J318" s="162">
        <f>_pTH!M312</f>
        <v>4.7216104161896401E-2</v>
      </c>
    </row>
    <row r="319" spans="1:10" x14ac:dyDescent="0.3">
      <c r="A319" s="11"/>
      <c r="B319" s="99">
        <f>_pTH!E313</f>
        <v>2025</v>
      </c>
      <c r="C319" s="99" t="str">
        <f>_pTH!F313</f>
        <v>Schwein</v>
      </c>
      <c r="D319" s="99" t="str">
        <f>_pTH!G313</f>
        <v>Saugferkel</v>
      </c>
      <c r="E319" s="99" t="str">
        <f>_pTH!H313</f>
        <v>B</v>
      </c>
      <c r="F319" s="99" t="str">
        <f>_pTH!I313</f>
        <v>Ceph. 3. Gen.</v>
      </c>
      <c r="G319" s="99" t="str">
        <f>_pTH!J313</f>
        <v>Ceftiofur</v>
      </c>
      <c r="H319" s="120">
        <f>_pTH!K313</f>
        <v>7.557314476645244</v>
      </c>
      <c r="I319" s="99" t="str">
        <f>_pTH!L313</f>
        <v>TAMGÄndG (2022)</v>
      </c>
      <c r="J319" s="162">
        <f>_pTH!M313</f>
        <v>0.11681944724581748</v>
      </c>
    </row>
    <row r="320" spans="1:10" hidden="1" x14ac:dyDescent="0.3">
      <c r="A320" s="11"/>
      <c r="B320" s="99">
        <f>_pTH!E314</f>
        <v>2025</v>
      </c>
      <c r="C320" s="99" t="str">
        <f>_pTH!F314</f>
        <v>Schwein</v>
      </c>
      <c r="D320" s="99" t="str">
        <f>_pTH!G314</f>
        <v>Saugferkel</v>
      </c>
      <c r="E320" s="99" t="str">
        <f>_pTH!H314</f>
        <v>B</v>
      </c>
      <c r="F320" s="99" t="str">
        <f>_pTH!I314</f>
        <v>Ceph. 4. Gen.</v>
      </c>
      <c r="G320" s="99" t="str">
        <f>_pTH!J314</f>
        <v>Cefquinom</v>
      </c>
      <c r="H320" s="120">
        <f>_pTH!K314</f>
        <v>0.14039608176327367</v>
      </c>
      <c r="I320" s="99" t="str">
        <f>_pTH!L314</f>
        <v>16. AMGÄndG (2013)</v>
      </c>
      <c r="J320" s="162">
        <f>_pTH!M314</f>
        <v>2.6087315885193843E-3</v>
      </c>
    </row>
    <row r="321" spans="1:10" hidden="1" x14ac:dyDescent="0.3">
      <c r="A321" s="11"/>
      <c r="B321" s="99">
        <f>_pTH!E315</f>
        <v>2025</v>
      </c>
      <c r="C321" s="99" t="str">
        <f>_pTH!F315</f>
        <v>Schwein</v>
      </c>
      <c r="D321" s="99" t="str">
        <f>_pTH!G315</f>
        <v>Saugferkel</v>
      </c>
      <c r="E321" s="99" t="str">
        <f>_pTH!H315</f>
        <v>B</v>
      </c>
      <c r="F321" s="99" t="str">
        <f>_pTH!I315</f>
        <v>Ceph. 4. Gen.</v>
      </c>
      <c r="G321" s="99" t="str">
        <f>_pTH!J315</f>
        <v>Cefquinom</v>
      </c>
      <c r="H321" s="120">
        <f>_pTH!K315</f>
        <v>0.14039608176327367</v>
      </c>
      <c r="I321" s="99" t="str">
        <f>_pTH!L315</f>
        <v>17. AMGÄndG (2021)</v>
      </c>
      <c r="J321" s="162">
        <f>_pTH!M315</f>
        <v>2.6314728760895114E-3</v>
      </c>
    </row>
    <row r="322" spans="1:10" x14ac:dyDescent="0.3">
      <c r="A322" s="11"/>
      <c r="B322" s="99">
        <f>_pTH!E316</f>
        <v>2025</v>
      </c>
      <c r="C322" s="99" t="str">
        <f>_pTH!F316</f>
        <v>Schwein</v>
      </c>
      <c r="D322" s="99" t="str">
        <f>_pTH!G316</f>
        <v>Saugferkel</v>
      </c>
      <c r="E322" s="99" t="str">
        <f>_pTH!H316</f>
        <v>B</v>
      </c>
      <c r="F322" s="99" t="str">
        <f>_pTH!I316</f>
        <v>Ceph. 4. Gen.</v>
      </c>
      <c r="G322" s="99" t="str">
        <f>_pTH!J316</f>
        <v>Cefquinom</v>
      </c>
      <c r="H322" s="120">
        <f>_pTH!K316</f>
        <v>0.42118824528982102</v>
      </c>
      <c r="I322" s="99" t="str">
        <f>_pTH!L316</f>
        <v>TAMGÄndG (2022)</v>
      </c>
      <c r="J322" s="162">
        <f>_pTH!M316</f>
        <v>6.5106431859157324E-3</v>
      </c>
    </row>
    <row r="323" spans="1:10" hidden="1" x14ac:dyDescent="0.3">
      <c r="A323" s="11"/>
      <c r="B323" s="99">
        <f>_pTH!E317</f>
        <v>2025</v>
      </c>
      <c r="C323" s="99" t="str">
        <f>_pTH!F317</f>
        <v>Schwein</v>
      </c>
      <c r="D323" s="99" t="str">
        <f>_pTH!G317</f>
        <v>Saugferkel</v>
      </c>
      <c r="E323" s="99" t="str">
        <f>_pTH!H317</f>
        <v>B</v>
      </c>
      <c r="F323" s="99" t="str">
        <f>_pTH!I317</f>
        <v>Fluorchinolone</v>
      </c>
      <c r="G323" s="99" t="str">
        <f>_pTH!J317</f>
        <v>Danofloxacin</v>
      </c>
      <c r="H323" s="120">
        <f>_pTH!K317</f>
        <v>6.0756652137705432E-2</v>
      </c>
      <c r="I323" s="99" t="str">
        <f>_pTH!L317</f>
        <v>16. AMGÄndG (2013)</v>
      </c>
      <c r="J323" s="162">
        <f>_pTH!M317</f>
        <v>1.1289331985173501E-3</v>
      </c>
    </row>
    <row r="324" spans="1:10" hidden="1" x14ac:dyDescent="0.3">
      <c r="A324" s="11"/>
      <c r="B324" s="99">
        <f>_pTH!E318</f>
        <v>2025</v>
      </c>
      <c r="C324" s="99" t="str">
        <f>_pTH!F318</f>
        <v>Schwein</v>
      </c>
      <c r="D324" s="99" t="str">
        <f>_pTH!G318</f>
        <v>Saugferkel</v>
      </c>
      <c r="E324" s="99" t="str">
        <f>_pTH!H318</f>
        <v>B</v>
      </c>
      <c r="F324" s="99" t="str">
        <f>_pTH!I318</f>
        <v>Fluorchinolone</v>
      </c>
      <c r="G324" s="99" t="str">
        <f>_pTH!J318</f>
        <v>Danofloxacin</v>
      </c>
      <c r="H324" s="120">
        <f>_pTH!K318</f>
        <v>6.0756652137705432E-2</v>
      </c>
      <c r="I324" s="99" t="str">
        <f>_pTH!L318</f>
        <v>17. AMGÄndG (2021)</v>
      </c>
      <c r="J324" s="162">
        <f>_pTH!M318</f>
        <v>1.1387745308444974E-3</v>
      </c>
    </row>
    <row r="325" spans="1:10" x14ac:dyDescent="0.3">
      <c r="A325" s="11"/>
      <c r="B325" s="99">
        <f>_pTH!E319</f>
        <v>2025</v>
      </c>
      <c r="C325" s="99" t="str">
        <f>_pTH!F319</f>
        <v>Schwein</v>
      </c>
      <c r="D325" s="99" t="str">
        <f>_pTH!G319</f>
        <v>Saugferkel</v>
      </c>
      <c r="E325" s="99" t="str">
        <f>_pTH!H319</f>
        <v>B</v>
      </c>
      <c r="F325" s="99" t="str">
        <f>_pTH!I319</f>
        <v>Fluorchinolone</v>
      </c>
      <c r="G325" s="99" t="str">
        <f>_pTH!J319</f>
        <v>Danofloxacin</v>
      </c>
      <c r="H325" s="120">
        <f>_pTH!K319</f>
        <v>0.1822699564131163</v>
      </c>
      <c r="I325" s="99" t="str">
        <f>_pTH!L319</f>
        <v>TAMGÄndG (2022)</v>
      </c>
      <c r="J325" s="162">
        <f>_pTH!M319</f>
        <v>2.8174923279296288E-3</v>
      </c>
    </row>
    <row r="326" spans="1:10" hidden="1" x14ac:dyDescent="0.3">
      <c r="A326" s="11"/>
      <c r="B326" s="99">
        <f>_pTH!E320</f>
        <v>2025</v>
      </c>
      <c r="C326" s="99" t="str">
        <f>_pTH!F320</f>
        <v>Schwein</v>
      </c>
      <c r="D326" s="99" t="str">
        <f>_pTH!G320</f>
        <v>Saugferkel</v>
      </c>
      <c r="E326" s="99" t="str">
        <f>_pTH!H320</f>
        <v>B</v>
      </c>
      <c r="F326" s="99" t="str">
        <f>_pTH!I320</f>
        <v>Fluorchinolone</v>
      </c>
      <c r="G326" s="99" t="str">
        <f>_pTH!J320</f>
        <v>Enrofloxacin</v>
      </c>
      <c r="H326" s="120">
        <f>_pTH!K320</f>
        <v>1.1732321221116129</v>
      </c>
      <c r="I326" s="99" t="str">
        <f>_pTH!L320</f>
        <v>16. AMGÄndG (2013)</v>
      </c>
      <c r="J326" s="162">
        <f>_pTH!M320</f>
        <v>2.180009341556164E-2</v>
      </c>
    </row>
    <row r="327" spans="1:10" hidden="1" x14ac:dyDescent="0.3">
      <c r="A327" s="11"/>
      <c r="B327" s="99">
        <f>_pTH!E321</f>
        <v>2025</v>
      </c>
      <c r="C327" s="99" t="str">
        <f>_pTH!F321</f>
        <v>Schwein</v>
      </c>
      <c r="D327" s="99" t="str">
        <f>_pTH!G321</f>
        <v>Saugferkel</v>
      </c>
      <c r="E327" s="99" t="str">
        <f>_pTH!H321</f>
        <v>B</v>
      </c>
      <c r="F327" s="99" t="str">
        <f>_pTH!I321</f>
        <v>Fluorchinolone</v>
      </c>
      <c r="G327" s="99" t="str">
        <f>_pTH!J321</f>
        <v>Enrofloxacin</v>
      </c>
      <c r="H327" s="120">
        <f>_pTH!K321</f>
        <v>1.1732321221116129</v>
      </c>
      <c r="I327" s="99" t="str">
        <f>_pTH!L321</f>
        <v>17. AMGÄndG (2021)</v>
      </c>
      <c r="J327" s="162">
        <f>_pTH!M321</f>
        <v>2.1990132971796823E-2</v>
      </c>
    </row>
    <row r="328" spans="1:10" x14ac:dyDescent="0.3">
      <c r="A328" s="11"/>
      <c r="B328" s="99">
        <f>_pTH!E322</f>
        <v>2025</v>
      </c>
      <c r="C328" s="99" t="str">
        <f>_pTH!F322</f>
        <v>Schwein</v>
      </c>
      <c r="D328" s="99" t="str">
        <f>_pTH!G322</f>
        <v>Saugferkel</v>
      </c>
      <c r="E328" s="99" t="str">
        <f>_pTH!H322</f>
        <v>B</v>
      </c>
      <c r="F328" s="99" t="str">
        <f>_pTH!I322</f>
        <v>Fluorchinolone</v>
      </c>
      <c r="G328" s="99" t="str">
        <f>_pTH!J322</f>
        <v>Enrofloxacin</v>
      </c>
      <c r="H328" s="120">
        <f>_pTH!K322</f>
        <v>3.5196963663348391</v>
      </c>
      <c r="I328" s="99" t="str">
        <f>_pTH!L322</f>
        <v>TAMGÄndG (2022)</v>
      </c>
      <c r="J328" s="162">
        <f>_pTH!M322</f>
        <v>5.4406758546174674E-2</v>
      </c>
    </row>
    <row r="329" spans="1:10" hidden="1" x14ac:dyDescent="0.3">
      <c r="A329" s="11"/>
      <c r="B329" s="99">
        <f>_pTH!E323</f>
        <v>2025</v>
      </c>
      <c r="C329" s="99" t="str">
        <f>_pTH!F323</f>
        <v>Schwein</v>
      </c>
      <c r="D329" s="99" t="str">
        <f>_pTH!G323</f>
        <v>Saugferkel</v>
      </c>
      <c r="E329" s="99" t="str">
        <f>_pTH!H323</f>
        <v>B</v>
      </c>
      <c r="F329" s="99" t="str">
        <f>_pTH!I323</f>
        <v>Fluorchinolone</v>
      </c>
      <c r="G329" s="99" t="str">
        <f>_pTH!J323</f>
        <v>Marbofloxacin</v>
      </c>
      <c r="H329" s="120">
        <f>_pTH!K323</f>
        <v>1.171775979223217</v>
      </c>
      <c r="I329" s="99" t="str">
        <f>_pTH!L323</f>
        <v>16. AMGÄndG (2013)</v>
      </c>
      <c r="J329" s="162">
        <f>_pTH!M323</f>
        <v>2.1773036492728416E-2</v>
      </c>
    </row>
    <row r="330" spans="1:10" hidden="1" x14ac:dyDescent="0.3">
      <c r="A330" s="11"/>
      <c r="B330" s="99">
        <f>_pTH!E324</f>
        <v>2025</v>
      </c>
      <c r="C330" s="99" t="str">
        <f>_pTH!F324</f>
        <v>Schwein</v>
      </c>
      <c r="D330" s="99" t="str">
        <f>_pTH!G324</f>
        <v>Saugferkel</v>
      </c>
      <c r="E330" s="99" t="str">
        <f>_pTH!H324</f>
        <v>B</v>
      </c>
      <c r="F330" s="99" t="str">
        <f>_pTH!I324</f>
        <v>Fluorchinolone</v>
      </c>
      <c r="G330" s="99" t="str">
        <f>_pTH!J324</f>
        <v>Marbofloxacin</v>
      </c>
      <c r="H330" s="120">
        <f>_pTH!K324</f>
        <v>1.171775979223217</v>
      </c>
      <c r="I330" s="99" t="str">
        <f>_pTH!L324</f>
        <v>17. AMGÄndG (2021)</v>
      </c>
      <c r="J330" s="162">
        <f>_pTH!M324</f>
        <v>2.1962840183662E-2</v>
      </c>
    </row>
    <row r="331" spans="1:10" x14ac:dyDescent="0.3">
      <c r="A331" s="11"/>
      <c r="B331" s="99">
        <f>_pTH!E325</f>
        <v>2025</v>
      </c>
      <c r="C331" s="99" t="str">
        <f>_pTH!F325</f>
        <v>Schwein</v>
      </c>
      <c r="D331" s="99" t="str">
        <f>_pTH!G325</f>
        <v>Saugferkel</v>
      </c>
      <c r="E331" s="99" t="str">
        <f>_pTH!H325</f>
        <v>B</v>
      </c>
      <c r="F331" s="99" t="str">
        <f>_pTH!I325</f>
        <v>Fluorchinolone</v>
      </c>
      <c r="G331" s="99" t="str">
        <f>_pTH!J325</f>
        <v>Marbofloxacin</v>
      </c>
      <c r="H331" s="120">
        <f>_pTH!K325</f>
        <v>3.5153279376696509</v>
      </c>
      <c r="I331" s="99" t="str">
        <f>_pTH!L325</f>
        <v>TAMGÄndG (2022)</v>
      </c>
      <c r="J331" s="162">
        <f>_pTH!M325</f>
        <v>5.4339232254450656E-2</v>
      </c>
    </row>
    <row r="332" spans="1:10" hidden="1" x14ac:dyDescent="0.3">
      <c r="A332" s="11"/>
      <c r="B332" s="99">
        <f>_pTH!E326</f>
        <v>2025</v>
      </c>
      <c r="C332" s="99" t="str">
        <f>_pTH!F326</f>
        <v>Schwein</v>
      </c>
      <c r="D332" s="99" t="str">
        <f>_pTH!G326</f>
        <v>Saugferkel</v>
      </c>
      <c r="E332" s="99" t="str">
        <f>_pTH!H326</f>
        <v>B</v>
      </c>
      <c r="F332" s="99" t="str">
        <f>_pTH!I326</f>
        <v>Polypeptid-AB</v>
      </c>
      <c r="G332" s="99" t="str">
        <f>_pTH!J326</f>
        <v>Colistin</v>
      </c>
      <c r="H332" s="120">
        <f>_pTH!K326</f>
        <v>0.60453536679304631</v>
      </c>
      <c r="I332" s="99" t="str">
        <f>_pTH!L326</f>
        <v>16. AMGÄndG (2013)</v>
      </c>
      <c r="J332" s="162">
        <f>_pTH!M326</f>
        <v>1.1233009411112495E-2</v>
      </c>
    </row>
    <row r="333" spans="1:10" hidden="1" x14ac:dyDescent="0.3">
      <c r="A333" s="11"/>
      <c r="B333" s="99">
        <f>_pTH!E327</f>
        <v>2025</v>
      </c>
      <c r="C333" s="99" t="str">
        <f>_pTH!F327</f>
        <v>Schwein</v>
      </c>
      <c r="D333" s="99" t="str">
        <f>_pTH!G327</f>
        <v>Saugferkel</v>
      </c>
      <c r="E333" s="99" t="str">
        <f>_pTH!H327</f>
        <v>B</v>
      </c>
      <c r="F333" s="99" t="str">
        <f>_pTH!I327</f>
        <v>Polypeptid-AB</v>
      </c>
      <c r="G333" s="99" t="str">
        <f>_pTH!J327</f>
        <v>Colistin</v>
      </c>
      <c r="H333" s="120">
        <f>_pTH!K327</f>
        <v>0.60453536679304631</v>
      </c>
      <c r="I333" s="99" t="str">
        <f>_pTH!L327</f>
        <v>17. AMGÄndG (2021)</v>
      </c>
      <c r="J333" s="162">
        <f>_pTH!M327</f>
        <v>1.133093174947044E-2</v>
      </c>
    </row>
    <row r="334" spans="1:10" x14ac:dyDescent="0.3">
      <c r="A334" s="11"/>
      <c r="B334" s="99">
        <f>_pTH!E328</f>
        <v>2025</v>
      </c>
      <c r="C334" s="99" t="str">
        <f>_pTH!F328</f>
        <v>Schwein</v>
      </c>
      <c r="D334" s="99" t="str">
        <f>_pTH!G328</f>
        <v>Saugferkel</v>
      </c>
      <c r="E334" s="99" t="str">
        <f>_pTH!H328</f>
        <v>B</v>
      </c>
      <c r="F334" s="99" t="str">
        <f>_pTH!I328</f>
        <v>Polypeptid-AB</v>
      </c>
      <c r="G334" s="99" t="str">
        <f>_pTH!J328</f>
        <v>Colistin</v>
      </c>
      <c r="H334" s="120">
        <f>_pTH!K328</f>
        <v>1.8136061003791391</v>
      </c>
      <c r="I334" s="99" t="str">
        <f>_pTH!L328</f>
        <v>TAMGÄndG (2022)</v>
      </c>
      <c r="J334" s="162">
        <f>_pTH!M328</f>
        <v>2.8034358345503444E-2</v>
      </c>
    </row>
    <row r="335" spans="1:10" hidden="1" x14ac:dyDescent="0.3">
      <c r="A335" s="11"/>
      <c r="B335" s="99">
        <f>_pTH!E329</f>
        <v>2025</v>
      </c>
      <c r="C335" s="99" t="str">
        <f>_pTH!F329</f>
        <v>Schwein</v>
      </c>
      <c r="D335" s="99" t="str">
        <f>_pTH!G329</f>
        <v>Saugferkel</v>
      </c>
      <c r="E335" s="99" t="str">
        <f>_pTH!H329</f>
        <v>C</v>
      </c>
      <c r="F335" s="99" t="str">
        <f>_pTH!I329</f>
        <v>Aminoglykoside</v>
      </c>
      <c r="G335" s="99" t="str">
        <f>_pTH!J329</f>
        <v>Apramycin</v>
      </c>
      <c r="H335" s="120">
        <f>_pTH!K329</f>
        <v>0.26178317140630353</v>
      </c>
      <c r="I335" s="99" t="str">
        <f>_pTH!L329</f>
        <v>16. AMGÄndG (2013)</v>
      </c>
      <c r="J335" s="162">
        <f>_pTH!M329</f>
        <v>4.8642527627081869E-3</v>
      </c>
    </row>
    <row r="336" spans="1:10" hidden="1" x14ac:dyDescent="0.3">
      <c r="A336" s="11"/>
      <c r="B336" s="99">
        <f>_pTH!E330</f>
        <v>2025</v>
      </c>
      <c r="C336" s="99" t="str">
        <f>_pTH!F330</f>
        <v>Schwein</v>
      </c>
      <c r="D336" s="99" t="str">
        <f>_pTH!G330</f>
        <v>Saugferkel</v>
      </c>
      <c r="E336" s="99" t="str">
        <f>_pTH!H330</f>
        <v>C</v>
      </c>
      <c r="F336" s="99" t="str">
        <f>_pTH!I330</f>
        <v>Aminoglykoside</v>
      </c>
      <c r="G336" s="99" t="str">
        <f>_pTH!J330</f>
        <v>Apramycin</v>
      </c>
      <c r="H336" s="120">
        <f>_pTH!K330</f>
        <v>0.26178317140630353</v>
      </c>
      <c r="I336" s="99" t="str">
        <f>_pTH!L330</f>
        <v>17. AMGÄndG (2021)</v>
      </c>
      <c r="J336" s="162">
        <f>_pTH!M330</f>
        <v>4.9066562707491641E-3</v>
      </c>
    </row>
    <row r="337" spans="1:10" x14ac:dyDescent="0.3">
      <c r="A337" s="11"/>
      <c r="B337" s="99">
        <f>_pTH!E331</f>
        <v>2025</v>
      </c>
      <c r="C337" s="99" t="str">
        <f>_pTH!F331</f>
        <v>Schwein</v>
      </c>
      <c r="D337" s="99" t="str">
        <f>_pTH!G331</f>
        <v>Saugferkel</v>
      </c>
      <c r="E337" s="99" t="str">
        <f>_pTH!H331</f>
        <v>C</v>
      </c>
      <c r="F337" s="99" t="str">
        <f>_pTH!I331</f>
        <v>Aminoglykoside</v>
      </c>
      <c r="G337" s="99" t="str">
        <f>_pTH!J331</f>
        <v>Apramycin</v>
      </c>
      <c r="H337" s="120">
        <f>_pTH!K331</f>
        <v>0.26178317140630353</v>
      </c>
      <c r="I337" s="99" t="str">
        <f>_pTH!L331</f>
        <v>TAMGÄndG (2022)</v>
      </c>
      <c r="J337" s="162">
        <f>_pTH!M331</f>
        <v>4.0465916135220556E-3</v>
      </c>
    </row>
    <row r="338" spans="1:10" hidden="1" x14ac:dyDescent="0.3">
      <c r="A338" s="11"/>
      <c r="B338" s="99">
        <f>_pTH!E332</f>
        <v>2025</v>
      </c>
      <c r="C338" s="99" t="str">
        <f>_pTH!F332</f>
        <v>Schwein</v>
      </c>
      <c r="D338" s="99" t="str">
        <f>_pTH!G332</f>
        <v>Saugferkel</v>
      </c>
      <c r="E338" s="99" t="str">
        <f>_pTH!H332</f>
        <v>C</v>
      </c>
      <c r="F338" s="99" t="str">
        <f>_pTH!I332</f>
        <v>Aminoglykoside</v>
      </c>
      <c r="G338" s="99" t="str">
        <f>_pTH!J332</f>
        <v>Dihydrostreptomycin</v>
      </c>
      <c r="H338" s="120">
        <f>_pTH!K332</f>
        <v>1.3957698886725804</v>
      </c>
      <c r="I338" s="99" t="str">
        <f>_pTH!L332</f>
        <v>16. AMGÄndG (2013)</v>
      </c>
      <c r="J338" s="162">
        <f>_pTH!M332</f>
        <v>2.5935118367646972E-2</v>
      </c>
    </row>
    <row r="339" spans="1:10" hidden="1" x14ac:dyDescent="0.3">
      <c r="A339" s="11"/>
      <c r="B339" s="99">
        <f>_pTH!E333</f>
        <v>2025</v>
      </c>
      <c r="C339" s="99" t="str">
        <f>_pTH!F333</f>
        <v>Schwein</v>
      </c>
      <c r="D339" s="99" t="str">
        <f>_pTH!G333</f>
        <v>Saugferkel</v>
      </c>
      <c r="E339" s="99" t="str">
        <f>_pTH!H333</f>
        <v>C</v>
      </c>
      <c r="F339" s="99" t="str">
        <f>_pTH!I333</f>
        <v>Aminoglykoside</v>
      </c>
      <c r="G339" s="99" t="str">
        <f>_pTH!J333</f>
        <v>Dihydrostreptomycin</v>
      </c>
      <c r="H339" s="120">
        <f>_pTH!K333</f>
        <v>1.3957698886725804</v>
      </c>
      <c r="I339" s="99" t="str">
        <f>_pTH!L333</f>
        <v>17. AMGÄndG (2021)</v>
      </c>
      <c r="J339" s="162">
        <f>_pTH!M333</f>
        <v>2.616120448074483E-2</v>
      </c>
    </row>
    <row r="340" spans="1:10" x14ac:dyDescent="0.3">
      <c r="A340" s="11"/>
      <c r="B340" s="99">
        <f>_pTH!E334</f>
        <v>2025</v>
      </c>
      <c r="C340" s="99" t="str">
        <f>_pTH!F334</f>
        <v>Schwein</v>
      </c>
      <c r="D340" s="99" t="str">
        <f>_pTH!G334</f>
        <v>Saugferkel</v>
      </c>
      <c r="E340" s="99" t="str">
        <f>_pTH!H334</f>
        <v>C</v>
      </c>
      <c r="F340" s="99" t="str">
        <f>_pTH!I334</f>
        <v>Aminoglykoside</v>
      </c>
      <c r="G340" s="99" t="str">
        <f>_pTH!J334</f>
        <v>Dihydrostreptomycin</v>
      </c>
      <c r="H340" s="120">
        <f>_pTH!K334</f>
        <v>1.3957698886725804</v>
      </c>
      <c r="I340" s="99" t="str">
        <f>_pTH!L334</f>
        <v>TAMGÄndG (2022)</v>
      </c>
      <c r="J340" s="162">
        <f>_pTH!M334</f>
        <v>2.1575530220553651E-2</v>
      </c>
    </row>
    <row r="341" spans="1:10" hidden="1" x14ac:dyDescent="0.3">
      <c r="A341" s="11"/>
      <c r="B341" s="99">
        <f>_pTH!E335</f>
        <v>2025</v>
      </c>
      <c r="C341" s="99" t="str">
        <f>_pTH!F335</f>
        <v>Schwein</v>
      </c>
      <c r="D341" s="99" t="str">
        <f>_pTH!G335</f>
        <v>Saugferkel</v>
      </c>
      <c r="E341" s="99" t="str">
        <f>_pTH!H335</f>
        <v>C</v>
      </c>
      <c r="F341" s="99" t="str">
        <f>_pTH!I335</f>
        <v>Aminoglykoside</v>
      </c>
      <c r="G341" s="99" t="str">
        <f>_pTH!J335</f>
        <v>Gentamicin</v>
      </c>
      <c r="H341" s="120">
        <f>_pTH!K335</f>
        <v>5.9386655744426663E-2</v>
      </c>
      <c r="I341" s="99" t="str">
        <f>_pTH!L335</f>
        <v>16. AMGÄndG (2013)</v>
      </c>
      <c r="J341" s="162">
        <f>_pTH!M335</f>
        <v>1.103476983340846E-3</v>
      </c>
    </row>
    <row r="342" spans="1:10" hidden="1" x14ac:dyDescent="0.3">
      <c r="A342" s="11"/>
      <c r="B342" s="99">
        <f>_pTH!E336</f>
        <v>2025</v>
      </c>
      <c r="C342" s="99" t="str">
        <f>_pTH!F336</f>
        <v>Schwein</v>
      </c>
      <c r="D342" s="99" t="str">
        <f>_pTH!G336</f>
        <v>Saugferkel</v>
      </c>
      <c r="E342" s="99" t="str">
        <f>_pTH!H336</f>
        <v>C</v>
      </c>
      <c r="F342" s="99" t="str">
        <f>_pTH!I336</f>
        <v>Aminoglykoside</v>
      </c>
      <c r="G342" s="99" t="str">
        <f>_pTH!J336</f>
        <v>Gentamicin</v>
      </c>
      <c r="H342" s="120">
        <f>_pTH!K336</f>
        <v>5.9386655744426663E-2</v>
      </c>
      <c r="I342" s="99" t="str">
        <f>_pTH!L336</f>
        <v>17. AMGÄndG (2021)</v>
      </c>
      <c r="J342" s="162">
        <f>_pTH!M336</f>
        <v>1.1130964043328743E-3</v>
      </c>
    </row>
    <row r="343" spans="1:10" x14ac:dyDescent="0.3">
      <c r="A343" s="11"/>
      <c r="B343" s="99">
        <f>_pTH!E337</f>
        <v>2025</v>
      </c>
      <c r="C343" s="99" t="str">
        <f>_pTH!F337</f>
        <v>Schwein</v>
      </c>
      <c r="D343" s="99" t="str">
        <f>_pTH!G337</f>
        <v>Saugferkel</v>
      </c>
      <c r="E343" s="99" t="str">
        <f>_pTH!H337</f>
        <v>C</v>
      </c>
      <c r="F343" s="99" t="str">
        <f>_pTH!I337</f>
        <v>Aminoglykoside</v>
      </c>
      <c r="G343" s="99" t="str">
        <f>_pTH!J337</f>
        <v>Gentamicin</v>
      </c>
      <c r="H343" s="120">
        <f>_pTH!K337</f>
        <v>5.9386655744426663E-2</v>
      </c>
      <c r="I343" s="99" t="str">
        <f>_pTH!L337</f>
        <v>TAMGÄndG (2022)</v>
      </c>
      <c r="J343" s="162">
        <f>_pTH!M337</f>
        <v>9.1798698059753056E-4</v>
      </c>
    </row>
    <row r="344" spans="1:10" hidden="1" x14ac:dyDescent="0.3">
      <c r="A344" s="11"/>
      <c r="B344" s="99">
        <f>_pTH!E338</f>
        <v>2025</v>
      </c>
      <c r="C344" s="99" t="str">
        <f>_pTH!F338</f>
        <v>Schwein</v>
      </c>
      <c r="D344" s="99" t="str">
        <f>_pTH!G338</f>
        <v>Saugferkel</v>
      </c>
      <c r="E344" s="99" t="str">
        <f>_pTH!H338</f>
        <v>C</v>
      </c>
      <c r="F344" s="99" t="str">
        <f>_pTH!I338</f>
        <v>Aminoglykoside</v>
      </c>
      <c r="G344" s="99" t="str">
        <f>_pTH!J338</f>
        <v>Neomycin</v>
      </c>
      <c r="H344" s="120">
        <f>_pTH!K338</f>
        <v>0.47652968867632123</v>
      </c>
      <c r="I344" s="99" t="str">
        <f>_pTH!L338</f>
        <v>16. AMGÄndG (2013)</v>
      </c>
      <c r="J344" s="162">
        <f>_pTH!M338</f>
        <v>8.8545067362586511E-3</v>
      </c>
    </row>
    <row r="345" spans="1:10" hidden="1" x14ac:dyDescent="0.3">
      <c r="A345" s="11"/>
      <c r="B345" s="99">
        <f>_pTH!E339</f>
        <v>2025</v>
      </c>
      <c r="C345" s="99" t="str">
        <f>_pTH!F339</f>
        <v>Schwein</v>
      </c>
      <c r="D345" s="99" t="str">
        <f>_pTH!G339</f>
        <v>Saugferkel</v>
      </c>
      <c r="E345" s="99" t="str">
        <f>_pTH!H339</f>
        <v>C</v>
      </c>
      <c r="F345" s="99" t="str">
        <f>_pTH!I339</f>
        <v>Aminoglykoside</v>
      </c>
      <c r="G345" s="99" t="str">
        <f>_pTH!J339</f>
        <v>Neomycin</v>
      </c>
      <c r="H345" s="120">
        <f>_pTH!K339</f>
        <v>0.47652968867632123</v>
      </c>
      <c r="I345" s="99" t="str">
        <f>_pTH!L339</f>
        <v>17. AMGÄndG (2021)</v>
      </c>
      <c r="J345" s="162">
        <f>_pTH!M339</f>
        <v>8.9316947784731336E-3</v>
      </c>
    </row>
    <row r="346" spans="1:10" x14ac:dyDescent="0.3">
      <c r="A346" s="11"/>
      <c r="B346" s="99">
        <f>_pTH!E340</f>
        <v>2025</v>
      </c>
      <c r="C346" s="99" t="str">
        <f>_pTH!F340</f>
        <v>Schwein</v>
      </c>
      <c r="D346" s="99" t="str">
        <f>_pTH!G340</f>
        <v>Saugferkel</v>
      </c>
      <c r="E346" s="99" t="str">
        <f>_pTH!H340</f>
        <v>C</v>
      </c>
      <c r="F346" s="99" t="str">
        <f>_pTH!I340</f>
        <v>Aminoglykoside</v>
      </c>
      <c r="G346" s="99" t="str">
        <f>_pTH!J340</f>
        <v>Neomycin</v>
      </c>
      <c r="H346" s="120">
        <f>_pTH!K340</f>
        <v>0.47652968867632123</v>
      </c>
      <c r="I346" s="99" t="str">
        <f>_pTH!L340</f>
        <v>TAMGÄndG (2022)</v>
      </c>
      <c r="J346" s="162">
        <f>_pTH!M340</f>
        <v>7.3661000874613337E-3</v>
      </c>
    </row>
    <row r="347" spans="1:10" hidden="1" x14ac:dyDescent="0.3">
      <c r="A347" s="11"/>
      <c r="B347" s="99">
        <f>_pTH!E341</f>
        <v>2025</v>
      </c>
      <c r="C347" s="99" t="str">
        <f>_pTH!F341</f>
        <v>Schwein</v>
      </c>
      <c r="D347" s="99" t="str">
        <f>_pTH!G341</f>
        <v>Saugferkel</v>
      </c>
      <c r="E347" s="99" t="str">
        <f>_pTH!H341</f>
        <v>C</v>
      </c>
      <c r="F347" s="99" t="str">
        <f>_pTH!I341</f>
        <v>Aminoglykoside</v>
      </c>
      <c r="G347" s="99" t="str">
        <f>_pTH!J341</f>
        <v>Paromomycin</v>
      </c>
      <c r="H347" s="120">
        <f>_pTH!K341</f>
        <v>0.94554359650538145</v>
      </c>
      <c r="I347" s="99" t="str">
        <f>_pTH!L341</f>
        <v>16. AMGÄndG (2013)</v>
      </c>
      <c r="J347" s="162">
        <f>_pTH!M341</f>
        <v>1.7569361035908011E-2</v>
      </c>
    </row>
    <row r="348" spans="1:10" hidden="1" x14ac:dyDescent="0.3">
      <c r="A348" s="11"/>
      <c r="B348" s="99">
        <f>_pTH!E342</f>
        <v>2025</v>
      </c>
      <c r="C348" s="99" t="str">
        <f>_pTH!F342</f>
        <v>Schwein</v>
      </c>
      <c r="D348" s="99" t="str">
        <f>_pTH!G342</f>
        <v>Saugferkel</v>
      </c>
      <c r="E348" s="99" t="str">
        <f>_pTH!H342</f>
        <v>C</v>
      </c>
      <c r="F348" s="99" t="str">
        <f>_pTH!I342</f>
        <v>Aminoglykoside</v>
      </c>
      <c r="G348" s="99" t="str">
        <f>_pTH!J342</f>
        <v>Paromomycin</v>
      </c>
      <c r="H348" s="120">
        <f>_pTH!K342</f>
        <v>0.94554359650538145</v>
      </c>
      <c r="I348" s="99" t="str">
        <f>_pTH!L342</f>
        <v>17. AMGÄndG (2021)</v>
      </c>
      <c r="J348" s="162">
        <f>_pTH!M342</f>
        <v>1.7722519717889448E-2</v>
      </c>
    </row>
    <row r="349" spans="1:10" x14ac:dyDescent="0.3">
      <c r="A349" s="11"/>
      <c r="B349" s="99">
        <f>_pTH!E343</f>
        <v>2025</v>
      </c>
      <c r="C349" s="99" t="str">
        <f>_pTH!F343</f>
        <v>Schwein</v>
      </c>
      <c r="D349" s="99" t="str">
        <f>_pTH!G343</f>
        <v>Saugferkel</v>
      </c>
      <c r="E349" s="99" t="str">
        <f>_pTH!H343</f>
        <v>C</v>
      </c>
      <c r="F349" s="99" t="str">
        <f>_pTH!I343</f>
        <v>Aminoglykoside</v>
      </c>
      <c r="G349" s="99" t="str">
        <f>_pTH!J343</f>
        <v>Paromomycin</v>
      </c>
      <c r="H349" s="120">
        <f>_pTH!K343</f>
        <v>0.94554359650538145</v>
      </c>
      <c r="I349" s="99" t="str">
        <f>_pTH!L343</f>
        <v>TAMGÄndG (2022)</v>
      </c>
      <c r="J349" s="162">
        <f>_pTH!M343</f>
        <v>1.461602274616659E-2</v>
      </c>
    </row>
    <row r="350" spans="1:10" hidden="1" x14ac:dyDescent="0.3">
      <c r="A350" s="11"/>
      <c r="B350" s="99">
        <f>_pTH!E344</f>
        <v>2025</v>
      </c>
      <c r="C350" s="99" t="str">
        <f>_pTH!F344</f>
        <v>Schwein</v>
      </c>
      <c r="D350" s="99" t="str">
        <f>_pTH!G344</f>
        <v>Saugferkel</v>
      </c>
      <c r="E350" s="99" t="str">
        <f>_pTH!H344</f>
        <v>C</v>
      </c>
      <c r="F350" s="99" t="str">
        <f>_pTH!I344</f>
        <v>Fenicole</v>
      </c>
      <c r="G350" s="99" t="str">
        <f>_pTH!J344</f>
        <v>Florfenicol</v>
      </c>
      <c r="H350" s="120">
        <f>_pTH!K344</f>
        <v>0.28498329068434292</v>
      </c>
      <c r="I350" s="99" t="str">
        <f>_pTH!L344</f>
        <v>16. AMGÄndG (2013)</v>
      </c>
      <c r="J350" s="162">
        <f>_pTH!M344</f>
        <v>5.2953394658263589E-3</v>
      </c>
    </row>
    <row r="351" spans="1:10" hidden="1" x14ac:dyDescent="0.3">
      <c r="A351" s="11"/>
      <c r="B351" s="99">
        <f>_pTH!E345</f>
        <v>2025</v>
      </c>
      <c r="C351" s="99" t="str">
        <f>_pTH!F345</f>
        <v>Schwein</v>
      </c>
      <c r="D351" s="99" t="str">
        <f>_pTH!G345</f>
        <v>Saugferkel</v>
      </c>
      <c r="E351" s="99" t="str">
        <f>_pTH!H345</f>
        <v>C</v>
      </c>
      <c r="F351" s="99" t="str">
        <f>_pTH!I345</f>
        <v>Fenicole</v>
      </c>
      <c r="G351" s="99" t="str">
        <f>_pTH!J345</f>
        <v>Florfenicol</v>
      </c>
      <c r="H351" s="120">
        <f>_pTH!K345</f>
        <v>0.28498329068434292</v>
      </c>
      <c r="I351" s="99" t="str">
        <f>_pTH!L345</f>
        <v>17. AMGÄndG (2021)</v>
      </c>
      <c r="J351" s="162">
        <f>_pTH!M345</f>
        <v>5.3415009176613279E-3</v>
      </c>
    </row>
    <row r="352" spans="1:10" x14ac:dyDescent="0.3">
      <c r="A352" s="11"/>
      <c r="B352" s="99">
        <f>_pTH!E346</f>
        <v>2025</v>
      </c>
      <c r="C352" s="99" t="str">
        <f>_pTH!F346</f>
        <v>Schwein</v>
      </c>
      <c r="D352" s="99" t="str">
        <f>_pTH!G346</f>
        <v>Saugferkel</v>
      </c>
      <c r="E352" s="99" t="str">
        <f>_pTH!H346</f>
        <v>C</v>
      </c>
      <c r="F352" s="99" t="str">
        <f>_pTH!I346</f>
        <v>Fenicole</v>
      </c>
      <c r="G352" s="99" t="str">
        <f>_pTH!J346</f>
        <v>Florfenicol</v>
      </c>
      <c r="H352" s="120">
        <f>_pTH!K346</f>
        <v>0.28498329068434292</v>
      </c>
      <c r="I352" s="99" t="str">
        <f>_pTH!L346</f>
        <v>TAMGÄndG (2022)</v>
      </c>
      <c r="J352" s="162">
        <f>_pTH!M346</f>
        <v>4.4052143912922739E-3</v>
      </c>
    </row>
    <row r="353" spans="1:10" hidden="1" x14ac:dyDescent="0.3">
      <c r="A353" s="11"/>
      <c r="B353" s="99">
        <f>_pTH!E347</f>
        <v>2025</v>
      </c>
      <c r="C353" s="99" t="str">
        <f>_pTH!F347</f>
        <v>Schwein</v>
      </c>
      <c r="D353" s="99" t="str">
        <f>_pTH!G347</f>
        <v>Saugferkel</v>
      </c>
      <c r="E353" s="99" t="str">
        <f>_pTH!H347</f>
        <v>C</v>
      </c>
      <c r="F353" s="99" t="str">
        <f>_pTH!I347</f>
        <v>Lincosamide</v>
      </c>
      <c r="G353" s="99" t="str">
        <f>_pTH!J347</f>
        <v>Lincomycin</v>
      </c>
      <c r="H353" s="120">
        <f>_pTH!K347</f>
        <v>0.22394549378350301</v>
      </c>
      <c r="I353" s="99" t="str">
        <f>_pTH!L347</f>
        <v>16. AMGÄndG (2013)</v>
      </c>
      <c r="J353" s="162">
        <f>_pTH!M347</f>
        <v>4.1611822523983048E-3</v>
      </c>
    </row>
    <row r="354" spans="1:10" hidden="1" x14ac:dyDescent="0.3">
      <c r="A354" s="11"/>
      <c r="B354" s="99">
        <f>_pTH!E348</f>
        <v>2025</v>
      </c>
      <c r="C354" s="99" t="str">
        <f>_pTH!F348</f>
        <v>Schwein</v>
      </c>
      <c r="D354" s="99" t="str">
        <f>_pTH!G348</f>
        <v>Saugferkel</v>
      </c>
      <c r="E354" s="99" t="str">
        <f>_pTH!H348</f>
        <v>C</v>
      </c>
      <c r="F354" s="99" t="str">
        <f>_pTH!I348</f>
        <v>Lincosamide</v>
      </c>
      <c r="G354" s="99" t="str">
        <f>_pTH!J348</f>
        <v>Lincomycin</v>
      </c>
      <c r="H354" s="120">
        <f>_pTH!K348</f>
        <v>0.22394549378350301</v>
      </c>
      <c r="I354" s="99" t="str">
        <f>_pTH!L348</f>
        <v>17. AMGÄndG (2021)</v>
      </c>
      <c r="J354" s="162">
        <f>_pTH!M348</f>
        <v>4.197456832217077E-3</v>
      </c>
    </row>
    <row r="355" spans="1:10" x14ac:dyDescent="0.3">
      <c r="A355" s="11"/>
      <c r="B355" s="99">
        <f>_pTH!E349</f>
        <v>2025</v>
      </c>
      <c r="C355" s="99" t="str">
        <f>_pTH!F349</f>
        <v>Schwein</v>
      </c>
      <c r="D355" s="99" t="str">
        <f>_pTH!G349</f>
        <v>Saugferkel</v>
      </c>
      <c r="E355" s="99" t="str">
        <f>_pTH!H349</f>
        <v>C</v>
      </c>
      <c r="F355" s="99" t="str">
        <f>_pTH!I349</f>
        <v>Lincosamide</v>
      </c>
      <c r="G355" s="99" t="str">
        <f>_pTH!J349</f>
        <v>Lincomycin</v>
      </c>
      <c r="H355" s="120">
        <f>_pTH!K349</f>
        <v>0.22394549378350301</v>
      </c>
      <c r="I355" s="99" t="str">
        <f>_pTH!L349</f>
        <v>TAMGÄndG (2022)</v>
      </c>
      <c r="J355" s="162">
        <f>_pTH!M349</f>
        <v>3.4617044027779628E-3</v>
      </c>
    </row>
    <row r="356" spans="1:10" hidden="1" x14ac:dyDescent="0.3">
      <c r="A356" s="11"/>
      <c r="B356" s="99">
        <f>_pTH!E350</f>
        <v>2025</v>
      </c>
      <c r="C356" s="99" t="str">
        <f>_pTH!F350</f>
        <v>Schwein</v>
      </c>
      <c r="D356" s="99" t="str">
        <f>_pTH!G350</f>
        <v>Saugferkel</v>
      </c>
      <c r="E356" s="99" t="str">
        <f>_pTH!H350</f>
        <v>C</v>
      </c>
      <c r="F356" s="99" t="str">
        <f>_pTH!I350</f>
        <v>Makrolide</v>
      </c>
      <c r="G356" s="99" t="str">
        <f>_pTH!J350</f>
        <v>Gamithromycin</v>
      </c>
      <c r="H356" s="120">
        <f>_pTH!K350</f>
        <v>8.8368607229635257E-2</v>
      </c>
      <c r="I356" s="99" t="str">
        <f>_pTH!L350</f>
        <v>16. AMGÄndG (2013)</v>
      </c>
      <c r="J356" s="162">
        <f>_pTH!M350</f>
        <v>1.6419972282568107E-3</v>
      </c>
    </row>
    <row r="357" spans="1:10" hidden="1" x14ac:dyDescent="0.3">
      <c r="A357" s="11"/>
      <c r="B357" s="99">
        <f>_pTH!E351</f>
        <v>2025</v>
      </c>
      <c r="C357" s="99" t="str">
        <f>_pTH!F351</f>
        <v>Schwein</v>
      </c>
      <c r="D357" s="99" t="str">
        <f>_pTH!G351</f>
        <v>Saugferkel</v>
      </c>
      <c r="E357" s="99" t="str">
        <f>_pTH!H351</f>
        <v>C</v>
      </c>
      <c r="F357" s="99" t="str">
        <f>_pTH!I351</f>
        <v>Makrolide</v>
      </c>
      <c r="G357" s="99" t="str">
        <f>_pTH!J351</f>
        <v>Gamithromycin</v>
      </c>
      <c r="H357" s="120">
        <f>_pTH!K351</f>
        <v>8.8368607229635257E-2</v>
      </c>
      <c r="I357" s="99" t="str">
        <f>_pTH!L351</f>
        <v>17. AMGÄndG (2021)</v>
      </c>
      <c r="J357" s="162">
        <f>_pTH!M351</f>
        <v>1.6563111313511237E-3</v>
      </c>
    </row>
    <row r="358" spans="1:10" x14ac:dyDescent="0.3">
      <c r="A358" s="11"/>
      <c r="B358" s="99">
        <f>_pTH!E352</f>
        <v>2025</v>
      </c>
      <c r="C358" s="99" t="str">
        <f>_pTH!F352</f>
        <v>Schwein</v>
      </c>
      <c r="D358" s="99" t="str">
        <f>_pTH!G352</f>
        <v>Saugferkel</v>
      </c>
      <c r="E358" s="99" t="str">
        <f>_pTH!H352</f>
        <v>C</v>
      </c>
      <c r="F358" s="99" t="str">
        <f>_pTH!I352</f>
        <v>Makrolide</v>
      </c>
      <c r="G358" s="99" t="str">
        <f>_pTH!J352</f>
        <v>Gamithromycin</v>
      </c>
      <c r="H358" s="120">
        <f>_pTH!K352</f>
        <v>8.8368607229635257E-2</v>
      </c>
      <c r="I358" s="99" t="str">
        <f>_pTH!L352</f>
        <v>TAMGÄndG (2022)</v>
      </c>
      <c r="J358" s="162">
        <f>_pTH!M352</f>
        <v>1.3659841577786617E-3</v>
      </c>
    </row>
    <row r="359" spans="1:10" hidden="1" x14ac:dyDescent="0.3">
      <c r="A359" s="11"/>
      <c r="B359" s="99">
        <f>_pTH!E353</f>
        <v>2025</v>
      </c>
      <c r="C359" s="99" t="str">
        <f>_pTH!F353</f>
        <v>Schwein</v>
      </c>
      <c r="D359" s="99" t="str">
        <f>_pTH!G353</f>
        <v>Saugferkel</v>
      </c>
      <c r="E359" s="99" t="str">
        <f>_pTH!H353</f>
        <v>C</v>
      </c>
      <c r="F359" s="99" t="str">
        <f>_pTH!I353</f>
        <v>Makrolide</v>
      </c>
      <c r="G359" s="99" t="str">
        <f>_pTH!J353</f>
        <v>Tildipirosin</v>
      </c>
      <c r="H359" s="120">
        <f>_pTH!K353</f>
        <v>8.2438522914589932E-2</v>
      </c>
      <c r="I359" s="99" t="str">
        <f>_pTH!L353</f>
        <v>16. AMGÄndG (2013)</v>
      </c>
      <c r="J359" s="162">
        <f>_pTH!M353</f>
        <v>1.5318089802590744E-3</v>
      </c>
    </row>
    <row r="360" spans="1:10" hidden="1" x14ac:dyDescent="0.3">
      <c r="A360" s="11"/>
      <c r="B360" s="99">
        <f>_pTH!E354</f>
        <v>2025</v>
      </c>
      <c r="C360" s="99" t="str">
        <f>_pTH!F354</f>
        <v>Schwein</v>
      </c>
      <c r="D360" s="99" t="str">
        <f>_pTH!G354</f>
        <v>Saugferkel</v>
      </c>
      <c r="E360" s="99" t="str">
        <f>_pTH!H354</f>
        <v>C</v>
      </c>
      <c r="F360" s="99" t="str">
        <f>_pTH!I354</f>
        <v>Makrolide</v>
      </c>
      <c r="G360" s="99" t="str">
        <f>_pTH!J354</f>
        <v>Tildipirosin</v>
      </c>
      <c r="H360" s="120">
        <f>_pTH!K354</f>
        <v>8.2438522914589932E-2</v>
      </c>
      <c r="I360" s="99" t="str">
        <f>_pTH!L354</f>
        <v>17. AMGÄndG (2021)</v>
      </c>
      <c r="J360" s="162">
        <f>_pTH!M354</f>
        <v>1.5451623312423182E-3</v>
      </c>
    </row>
    <row r="361" spans="1:10" x14ac:dyDescent="0.3">
      <c r="A361" s="11"/>
      <c r="B361" s="99">
        <f>_pTH!E355</f>
        <v>2025</v>
      </c>
      <c r="C361" s="99" t="str">
        <f>_pTH!F355</f>
        <v>Schwein</v>
      </c>
      <c r="D361" s="99" t="str">
        <f>_pTH!G355</f>
        <v>Saugferkel</v>
      </c>
      <c r="E361" s="99" t="str">
        <f>_pTH!H355</f>
        <v>C</v>
      </c>
      <c r="F361" s="99" t="str">
        <f>_pTH!I355</f>
        <v>Makrolide</v>
      </c>
      <c r="G361" s="99" t="str">
        <f>_pTH!J355</f>
        <v>Tildipirosin</v>
      </c>
      <c r="H361" s="120">
        <f>_pTH!K355</f>
        <v>8.2438522914589932E-2</v>
      </c>
      <c r="I361" s="99" t="str">
        <f>_pTH!L355</f>
        <v>TAMGÄndG (2022)</v>
      </c>
      <c r="J361" s="162">
        <f>_pTH!M355</f>
        <v>1.2743181071008017E-3</v>
      </c>
    </row>
    <row r="362" spans="1:10" hidden="1" x14ac:dyDescent="0.3">
      <c r="A362" s="11"/>
      <c r="B362" s="99">
        <f>_pTH!E356</f>
        <v>2025</v>
      </c>
      <c r="C362" s="99" t="str">
        <f>_pTH!F356</f>
        <v>Schwein</v>
      </c>
      <c r="D362" s="99" t="str">
        <f>_pTH!G356</f>
        <v>Saugferkel</v>
      </c>
      <c r="E362" s="99" t="str">
        <f>_pTH!H356</f>
        <v>C</v>
      </c>
      <c r="F362" s="99" t="str">
        <f>_pTH!I356</f>
        <v>Makrolide</v>
      </c>
      <c r="G362" s="99" t="str">
        <f>_pTH!J356</f>
        <v>Tulathromycin</v>
      </c>
      <c r="H362" s="120">
        <f>_pTH!K356</f>
        <v>20.310219903437869</v>
      </c>
      <c r="I362" s="99" t="str">
        <f>_pTH!L356</f>
        <v>16. AMGÄndG (2013)</v>
      </c>
      <c r="J362" s="162">
        <f>_pTH!M356</f>
        <v>0.37738882429220039</v>
      </c>
    </row>
    <row r="363" spans="1:10" hidden="1" x14ac:dyDescent="0.3">
      <c r="A363" s="11"/>
      <c r="B363" s="99">
        <f>_pTH!E357</f>
        <v>2025</v>
      </c>
      <c r="C363" s="99" t="str">
        <f>_pTH!F357</f>
        <v>Schwein</v>
      </c>
      <c r="D363" s="99" t="str">
        <f>_pTH!G357</f>
        <v>Saugferkel</v>
      </c>
      <c r="E363" s="99" t="str">
        <f>_pTH!H357</f>
        <v>C</v>
      </c>
      <c r="F363" s="99" t="str">
        <f>_pTH!I357</f>
        <v>Makrolide</v>
      </c>
      <c r="G363" s="99" t="str">
        <f>_pTH!J357</f>
        <v>Tulathromycin</v>
      </c>
      <c r="H363" s="120">
        <f>_pTH!K357</f>
        <v>20.310219903437869</v>
      </c>
      <c r="I363" s="99" t="str">
        <f>_pTH!L357</f>
        <v>17. AMGÄndG (2021)</v>
      </c>
      <c r="J363" s="162">
        <f>_pTH!M357</f>
        <v>0.38067866362130215</v>
      </c>
    </row>
    <row r="364" spans="1:10" x14ac:dyDescent="0.3">
      <c r="A364" s="11"/>
      <c r="B364" s="99">
        <f>_pTH!E358</f>
        <v>2025</v>
      </c>
      <c r="C364" s="99" t="str">
        <f>_pTH!F358</f>
        <v>Schwein</v>
      </c>
      <c r="D364" s="99" t="str">
        <f>_pTH!G358</f>
        <v>Saugferkel</v>
      </c>
      <c r="E364" s="99" t="str">
        <f>_pTH!H358</f>
        <v>C</v>
      </c>
      <c r="F364" s="99" t="str">
        <f>_pTH!I358</f>
        <v>Makrolide</v>
      </c>
      <c r="G364" s="99" t="str">
        <f>_pTH!J358</f>
        <v>Tulathromycin</v>
      </c>
      <c r="H364" s="120">
        <f>_pTH!K358</f>
        <v>20.310219903437869</v>
      </c>
      <c r="I364" s="99" t="str">
        <f>_pTH!L358</f>
        <v>TAMGÄndG (2022)</v>
      </c>
      <c r="J364" s="162">
        <f>_pTH!M358</f>
        <v>0.31395129445689579</v>
      </c>
    </row>
    <row r="365" spans="1:10" hidden="1" x14ac:dyDescent="0.3">
      <c r="A365" s="11"/>
      <c r="B365" s="99">
        <f>_pTH!E359</f>
        <v>2025</v>
      </c>
      <c r="C365" s="99" t="str">
        <f>_pTH!F359</f>
        <v>Schwein</v>
      </c>
      <c r="D365" s="99" t="str">
        <f>_pTH!G359</f>
        <v>Saugferkel</v>
      </c>
      <c r="E365" s="99" t="str">
        <f>_pTH!H359</f>
        <v>C</v>
      </c>
      <c r="F365" s="99" t="str">
        <f>_pTH!I359</f>
        <v>Makrolide</v>
      </c>
      <c r="G365" s="99" t="str">
        <f>_pTH!J359</f>
        <v>Tylosin</v>
      </c>
      <c r="H365" s="120">
        <f>_pTH!K359</f>
        <v>9.4128735862453225E-2</v>
      </c>
      <c r="I365" s="99" t="str">
        <f>_pTH!L359</f>
        <v>16. AMGÄndG (2013)</v>
      </c>
      <c r="J365" s="162">
        <f>_pTH!M359</f>
        <v>1.7490274909938014E-3</v>
      </c>
    </row>
    <row r="366" spans="1:10" hidden="1" x14ac:dyDescent="0.3">
      <c r="A366" s="11"/>
      <c r="B366" s="99">
        <f>_pTH!E360</f>
        <v>2025</v>
      </c>
      <c r="C366" s="99" t="str">
        <f>_pTH!F360</f>
        <v>Schwein</v>
      </c>
      <c r="D366" s="99" t="str">
        <f>_pTH!G360</f>
        <v>Saugferkel</v>
      </c>
      <c r="E366" s="99" t="str">
        <f>_pTH!H360</f>
        <v>C</v>
      </c>
      <c r="F366" s="99" t="str">
        <f>_pTH!I360</f>
        <v>Makrolide</v>
      </c>
      <c r="G366" s="99" t="str">
        <f>_pTH!J360</f>
        <v>Tylosin</v>
      </c>
      <c r="H366" s="120">
        <f>_pTH!K360</f>
        <v>9.4128735862453225E-2</v>
      </c>
      <c r="I366" s="99" t="str">
        <f>_pTH!L360</f>
        <v>17. AMGÄndG (2021)</v>
      </c>
      <c r="J366" s="162">
        <f>_pTH!M360</f>
        <v>1.7642744168622165E-3</v>
      </c>
    </row>
    <row r="367" spans="1:10" x14ac:dyDescent="0.3">
      <c r="A367" s="11"/>
      <c r="B367" s="99">
        <f>_pTH!E361</f>
        <v>2025</v>
      </c>
      <c r="C367" s="99" t="str">
        <f>_pTH!F361</f>
        <v>Schwein</v>
      </c>
      <c r="D367" s="99" t="str">
        <f>_pTH!G361</f>
        <v>Saugferkel</v>
      </c>
      <c r="E367" s="99" t="str">
        <f>_pTH!H361</f>
        <v>C</v>
      </c>
      <c r="F367" s="99" t="str">
        <f>_pTH!I361</f>
        <v>Makrolide</v>
      </c>
      <c r="G367" s="99" t="str">
        <f>_pTH!J361</f>
        <v>Tylosin</v>
      </c>
      <c r="H367" s="120">
        <f>_pTH!K361</f>
        <v>9.4128735862453225E-2</v>
      </c>
      <c r="I367" s="99" t="str">
        <f>_pTH!L361</f>
        <v>TAMGÄndG (2022)</v>
      </c>
      <c r="J367" s="162">
        <f>_pTH!M361</f>
        <v>1.4550230677022971E-3</v>
      </c>
    </row>
    <row r="368" spans="1:10" hidden="1" x14ac:dyDescent="0.3">
      <c r="A368" s="11"/>
      <c r="B368" s="99">
        <f>_pTH!E362</f>
        <v>2025</v>
      </c>
      <c r="C368" s="99" t="str">
        <f>_pTH!F362</f>
        <v>Schwein</v>
      </c>
      <c r="D368" s="99" t="str">
        <f>_pTH!G362</f>
        <v>Saugferkel</v>
      </c>
      <c r="E368" s="99" t="str">
        <f>_pTH!H362</f>
        <v>C</v>
      </c>
      <c r="F368" s="99" t="str">
        <f>_pTH!I362</f>
        <v>Pleuromutiline</v>
      </c>
      <c r="G368" s="99" t="str">
        <f>_pTH!J362</f>
        <v>Tiamulin</v>
      </c>
      <c r="H368" s="120">
        <f>_pTH!K362</f>
        <v>1.2195405378531289E-2</v>
      </c>
      <c r="I368" s="99" t="str">
        <f>_pTH!L362</f>
        <v>16. AMGÄndG (2013)</v>
      </c>
      <c r="J368" s="162">
        <f>_pTH!M362</f>
        <v>2.2660560641156132E-4</v>
      </c>
    </row>
    <row r="369" spans="1:10" hidden="1" x14ac:dyDescent="0.3">
      <c r="A369" s="11"/>
      <c r="B369" s="99">
        <f>_pTH!E363</f>
        <v>2025</v>
      </c>
      <c r="C369" s="99" t="str">
        <f>_pTH!F363</f>
        <v>Schwein</v>
      </c>
      <c r="D369" s="99" t="str">
        <f>_pTH!G363</f>
        <v>Saugferkel</v>
      </c>
      <c r="E369" s="99" t="str">
        <f>_pTH!H363</f>
        <v>C</v>
      </c>
      <c r="F369" s="99" t="str">
        <f>_pTH!I363</f>
        <v>Pleuromutiline</v>
      </c>
      <c r="G369" s="99" t="str">
        <f>_pTH!J363</f>
        <v>Tiamulin</v>
      </c>
      <c r="H369" s="120">
        <f>_pTH!K363</f>
        <v>1.2195405378531289E-2</v>
      </c>
      <c r="I369" s="99" t="str">
        <f>_pTH!L363</f>
        <v>17. AMGÄndG (2021)</v>
      </c>
      <c r="J369" s="162">
        <f>_pTH!M363</f>
        <v>2.2858101211565415E-4</v>
      </c>
    </row>
    <row r="370" spans="1:10" x14ac:dyDescent="0.3">
      <c r="A370" s="11"/>
      <c r="B370" s="99">
        <f>_pTH!E364</f>
        <v>2025</v>
      </c>
      <c r="C370" s="99" t="str">
        <f>_pTH!F364</f>
        <v>Schwein</v>
      </c>
      <c r="D370" s="99" t="str">
        <f>_pTH!G364</f>
        <v>Saugferkel</v>
      </c>
      <c r="E370" s="99" t="str">
        <f>_pTH!H364</f>
        <v>C</v>
      </c>
      <c r="F370" s="99" t="str">
        <f>_pTH!I364</f>
        <v>Pleuromutiline</v>
      </c>
      <c r="G370" s="99" t="str">
        <f>_pTH!J364</f>
        <v>Tiamulin</v>
      </c>
      <c r="H370" s="120">
        <f>_pTH!K364</f>
        <v>1.2195405378531289E-2</v>
      </c>
      <c r="I370" s="99" t="str">
        <f>_pTH!L364</f>
        <v>TAMGÄndG (2022)</v>
      </c>
      <c r="J370" s="162">
        <f>_pTH!M364</f>
        <v>1.8851412358998637E-4</v>
      </c>
    </row>
    <row r="371" spans="1:10" hidden="1" x14ac:dyDescent="0.3">
      <c r="A371" s="11"/>
      <c r="B371" s="99">
        <f>_pTH!E365</f>
        <v>2025</v>
      </c>
      <c r="C371" s="99" t="str">
        <f>_pTH!F365</f>
        <v>Schwein</v>
      </c>
      <c r="D371" s="99" t="str">
        <f>_pTH!G365</f>
        <v>Saugferkel</v>
      </c>
      <c r="E371" s="99" t="str">
        <f>_pTH!H365</f>
        <v>D</v>
      </c>
      <c r="F371" s="99" t="str">
        <f>_pTH!I365</f>
        <v>Aminoglykoside</v>
      </c>
      <c r="G371" s="99" t="str">
        <f>_pTH!J365</f>
        <v>Spectinomycin</v>
      </c>
      <c r="H371" s="120">
        <f>_pTH!K365</f>
        <v>0.21300622450819248</v>
      </c>
      <c r="I371" s="99" t="str">
        <f>_pTH!L365</f>
        <v>16. AMGÄndG (2013)</v>
      </c>
      <c r="J371" s="162">
        <f>_pTH!M365</f>
        <v>3.9579171971673459E-3</v>
      </c>
    </row>
    <row r="372" spans="1:10" hidden="1" x14ac:dyDescent="0.3">
      <c r="A372" s="11"/>
      <c r="B372" s="99">
        <f>_pTH!E366</f>
        <v>2025</v>
      </c>
      <c r="C372" s="99" t="str">
        <f>_pTH!F366</f>
        <v>Schwein</v>
      </c>
      <c r="D372" s="99" t="str">
        <f>_pTH!G366</f>
        <v>Saugferkel</v>
      </c>
      <c r="E372" s="99" t="str">
        <f>_pTH!H366</f>
        <v>D</v>
      </c>
      <c r="F372" s="99" t="str">
        <f>_pTH!I366</f>
        <v>Aminoglykoside</v>
      </c>
      <c r="G372" s="99" t="str">
        <f>_pTH!J366</f>
        <v>Spectinomycin</v>
      </c>
      <c r="H372" s="120">
        <f>_pTH!K366</f>
        <v>0.21300622450819248</v>
      </c>
      <c r="I372" s="99" t="str">
        <f>_pTH!L366</f>
        <v>17. AMGÄndG (2021)</v>
      </c>
      <c r="J372" s="162">
        <f>_pTH!M366</f>
        <v>3.9924198395839307E-3</v>
      </c>
    </row>
    <row r="373" spans="1:10" x14ac:dyDescent="0.3">
      <c r="A373" s="11"/>
      <c r="B373" s="99">
        <f>_pTH!E367</f>
        <v>2025</v>
      </c>
      <c r="C373" s="99" t="str">
        <f>_pTH!F367</f>
        <v>Schwein</v>
      </c>
      <c r="D373" s="99" t="str">
        <f>_pTH!G367</f>
        <v>Saugferkel</v>
      </c>
      <c r="E373" s="99" t="str">
        <f>_pTH!H367</f>
        <v>D</v>
      </c>
      <c r="F373" s="99" t="str">
        <f>_pTH!I367</f>
        <v>Aminoglykoside</v>
      </c>
      <c r="G373" s="99" t="str">
        <f>_pTH!J367</f>
        <v>Spectinomycin</v>
      </c>
      <c r="H373" s="120">
        <f>_pTH!K367</f>
        <v>0.21300622450819248</v>
      </c>
      <c r="I373" s="99" t="str">
        <f>_pTH!L367</f>
        <v>TAMGÄndG (2022)</v>
      </c>
      <c r="J373" s="162">
        <f>_pTH!M367</f>
        <v>3.2926073784362935E-3</v>
      </c>
    </row>
    <row r="374" spans="1:10" hidden="1" x14ac:dyDescent="0.3">
      <c r="A374" s="11"/>
      <c r="B374" s="99">
        <f>_pTH!E368</f>
        <v>2025</v>
      </c>
      <c r="C374" s="99" t="str">
        <f>_pTH!F368</f>
        <v>Schwein</v>
      </c>
      <c r="D374" s="99" t="str">
        <f>_pTH!G368</f>
        <v>Saugferkel</v>
      </c>
      <c r="E374" s="99" t="str">
        <f>_pTH!H368</f>
        <v>D</v>
      </c>
      <c r="F374" s="99" t="str">
        <f>_pTH!I368</f>
        <v>Folsäureantag.</v>
      </c>
      <c r="G374" s="99" t="str">
        <f>_pTH!J368</f>
        <v>Trimethoprim</v>
      </c>
      <c r="H374" s="120">
        <f>_pTH!K368</f>
        <v>0.38520639022462311</v>
      </c>
      <c r="I374" s="99" t="str">
        <f>_pTH!L368</f>
        <v>16. AMGÄndG (2013)</v>
      </c>
      <c r="J374" s="162">
        <f>_pTH!M368</f>
        <v>7.1576077170935094E-3</v>
      </c>
    </row>
    <row r="375" spans="1:10" hidden="1" x14ac:dyDescent="0.3">
      <c r="A375" s="11"/>
      <c r="B375" s="99">
        <f>_pTH!E369</f>
        <v>2025</v>
      </c>
      <c r="C375" s="99" t="str">
        <f>_pTH!F369</f>
        <v>Schwein</v>
      </c>
      <c r="D375" s="99" t="str">
        <f>_pTH!G369</f>
        <v>Saugferkel</v>
      </c>
      <c r="E375" s="99" t="str">
        <f>_pTH!H369</f>
        <v>D</v>
      </c>
      <c r="F375" s="99" t="str">
        <f>_pTH!I369</f>
        <v>Folsäureantag.</v>
      </c>
      <c r="G375" s="99" t="str">
        <f>_pTH!J369</f>
        <v>Trimethoprim</v>
      </c>
      <c r="H375" s="120">
        <f>_pTH!K369</f>
        <v>0.19260319511231155</v>
      </c>
      <c r="I375" s="99" t="str">
        <f>_pTH!L369</f>
        <v>17. AMGÄndG (2021)</v>
      </c>
      <c r="J375" s="162">
        <f>_pTH!M369</f>
        <v>3.610001628398763E-3</v>
      </c>
    </row>
    <row r="376" spans="1:10" x14ac:dyDescent="0.3">
      <c r="A376" s="11"/>
      <c r="B376" s="99">
        <f>_pTH!E370</f>
        <v>2025</v>
      </c>
      <c r="C376" s="99" t="str">
        <f>_pTH!F370</f>
        <v>Schwein</v>
      </c>
      <c r="D376" s="99" t="str">
        <f>_pTH!G370</f>
        <v>Saugferkel</v>
      </c>
      <c r="E376" s="99" t="str">
        <f>_pTH!H370</f>
        <v>D</v>
      </c>
      <c r="F376" s="99" t="str">
        <f>_pTH!I370</f>
        <v>Folsäureantag.</v>
      </c>
      <c r="G376" s="99" t="str">
        <f>_pTH!J370</f>
        <v>Trimethoprim</v>
      </c>
      <c r="H376" s="120">
        <f>_pTH!K370</f>
        <v>0.19260319511231155</v>
      </c>
      <c r="I376" s="99" t="str">
        <f>_pTH!L370</f>
        <v>TAMGÄndG (2022)</v>
      </c>
      <c r="J376" s="162">
        <f>_pTH!M370</f>
        <v>2.9772214535111448E-3</v>
      </c>
    </row>
    <row r="377" spans="1:10" hidden="1" x14ac:dyDescent="0.3">
      <c r="A377" s="11"/>
      <c r="B377" s="99">
        <f>_pTH!E371</f>
        <v>2025</v>
      </c>
      <c r="C377" s="99" t="str">
        <f>_pTH!F371</f>
        <v>Schwein</v>
      </c>
      <c r="D377" s="99" t="str">
        <f>_pTH!G371</f>
        <v>Saugferkel</v>
      </c>
      <c r="E377" s="99" t="str">
        <f>_pTH!H371</f>
        <v>D</v>
      </c>
      <c r="F377" s="99" t="str">
        <f>_pTH!I371</f>
        <v>Penicilline</v>
      </c>
      <c r="G377" s="99" t="str">
        <f>_pTH!J371</f>
        <v>Amoxicillin</v>
      </c>
      <c r="H377" s="120">
        <f>_pTH!K371</f>
        <v>19.086730984558535</v>
      </c>
      <c r="I377" s="99" t="str">
        <f>_pTH!L371</f>
        <v>16. AMGÄndG (2013)</v>
      </c>
      <c r="J377" s="162">
        <f>_pTH!M371</f>
        <v>0.35465489788344445</v>
      </c>
    </row>
    <row r="378" spans="1:10" hidden="1" x14ac:dyDescent="0.3">
      <c r="A378" s="11"/>
      <c r="B378" s="99">
        <f>_pTH!E372</f>
        <v>2025</v>
      </c>
      <c r="C378" s="99" t="str">
        <f>_pTH!F372</f>
        <v>Schwein</v>
      </c>
      <c r="D378" s="99" t="str">
        <f>_pTH!G372</f>
        <v>Saugferkel</v>
      </c>
      <c r="E378" s="99" t="str">
        <f>_pTH!H372</f>
        <v>D</v>
      </c>
      <c r="F378" s="99" t="str">
        <f>_pTH!I372</f>
        <v>Penicilline</v>
      </c>
      <c r="G378" s="99" t="str">
        <f>_pTH!J372</f>
        <v>Amoxicillin</v>
      </c>
      <c r="H378" s="120">
        <f>_pTH!K372</f>
        <v>19.086730984558535</v>
      </c>
      <c r="I378" s="99" t="str">
        <f>_pTH!L372</f>
        <v>17. AMGÄndG (2021)</v>
      </c>
      <c r="J378" s="162">
        <f>_pTH!M372</f>
        <v>0.35774655708533998</v>
      </c>
    </row>
    <row r="379" spans="1:10" x14ac:dyDescent="0.3">
      <c r="A379" s="11"/>
      <c r="B379" s="99">
        <f>_pTH!E373</f>
        <v>2025</v>
      </c>
      <c r="C379" s="99" t="str">
        <f>_pTH!F373</f>
        <v>Schwein</v>
      </c>
      <c r="D379" s="99" t="str">
        <f>_pTH!G373</f>
        <v>Saugferkel</v>
      </c>
      <c r="E379" s="99" t="str">
        <f>_pTH!H373</f>
        <v>D</v>
      </c>
      <c r="F379" s="99" t="str">
        <f>_pTH!I373</f>
        <v>Penicilline</v>
      </c>
      <c r="G379" s="99" t="str">
        <f>_pTH!J373</f>
        <v>Amoxicillin</v>
      </c>
      <c r="H379" s="120">
        <f>_pTH!K373</f>
        <v>19.086730984558535</v>
      </c>
      <c r="I379" s="99" t="str">
        <f>_pTH!L373</f>
        <v>TAMGÄndG (2022)</v>
      </c>
      <c r="J379" s="162">
        <f>_pTH!M373</f>
        <v>0.29503884881809617</v>
      </c>
    </row>
    <row r="380" spans="1:10" hidden="1" x14ac:dyDescent="0.3">
      <c r="A380" s="11"/>
      <c r="B380" s="99">
        <f>_pTH!E374</f>
        <v>2025</v>
      </c>
      <c r="C380" s="99" t="str">
        <f>_pTH!F374</f>
        <v>Schwein</v>
      </c>
      <c r="D380" s="99" t="str">
        <f>_pTH!G374</f>
        <v>Saugferkel</v>
      </c>
      <c r="E380" s="99" t="str">
        <f>_pTH!H374</f>
        <v>D</v>
      </c>
      <c r="F380" s="99" t="str">
        <f>_pTH!I374</f>
        <v>Penicilline</v>
      </c>
      <c r="G380" s="99" t="str">
        <f>_pTH!J374</f>
        <v>Ampicillin</v>
      </c>
      <c r="H380" s="120">
        <f>_pTH!K374</f>
        <v>2.3957073171181727E-2</v>
      </c>
      <c r="I380" s="99" t="str">
        <f>_pTH!L374</f>
        <v>16. AMGÄndG (2013)</v>
      </c>
      <c r="J380" s="162">
        <f>_pTH!M374</f>
        <v>4.4515183590031519E-4</v>
      </c>
    </row>
    <row r="381" spans="1:10" hidden="1" x14ac:dyDescent="0.3">
      <c r="A381" s="11"/>
      <c r="B381" s="99">
        <f>_pTH!E375</f>
        <v>2025</v>
      </c>
      <c r="C381" s="99" t="str">
        <f>_pTH!F375</f>
        <v>Schwein</v>
      </c>
      <c r="D381" s="99" t="str">
        <f>_pTH!G375</f>
        <v>Saugferkel</v>
      </c>
      <c r="E381" s="99" t="str">
        <f>_pTH!H375</f>
        <v>D</v>
      </c>
      <c r="F381" s="99" t="str">
        <f>_pTH!I375</f>
        <v>Penicilline</v>
      </c>
      <c r="G381" s="99" t="str">
        <f>_pTH!J375</f>
        <v>Ampicillin</v>
      </c>
      <c r="H381" s="120">
        <f>_pTH!K375</f>
        <v>2.3957073171181727E-2</v>
      </c>
      <c r="I381" s="99" t="str">
        <f>_pTH!L375</f>
        <v>17. AMGÄndG (2021)</v>
      </c>
      <c r="J381" s="162">
        <f>_pTH!M375</f>
        <v>4.4903239070983648E-4</v>
      </c>
    </row>
    <row r="382" spans="1:10" x14ac:dyDescent="0.3">
      <c r="A382" s="11"/>
      <c r="B382" s="99">
        <f>_pTH!E376</f>
        <v>2025</v>
      </c>
      <c r="C382" s="99" t="str">
        <f>_pTH!F376</f>
        <v>Schwein</v>
      </c>
      <c r="D382" s="99" t="str">
        <f>_pTH!G376</f>
        <v>Saugferkel</v>
      </c>
      <c r="E382" s="99" t="str">
        <f>_pTH!H376</f>
        <v>D</v>
      </c>
      <c r="F382" s="99" t="str">
        <f>_pTH!I376</f>
        <v>Penicilline</v>
      </c>
      <c r="G382" s="99" t="str">
        <f>_pTH!J376</f>
        <v>Ampicillin</v>
      </c>
      <c r="H382" s="120">
        <f>_pTH!K376</f>
        <v>2.3957073171181727E-2</v>
      </c>
      <c r="I382" s="99" t="str">
        <f>_pTH!L376</f>
        <v>TAMGÄndG (2022)</v>
      </c>
      <c r="J382" s="162">
        <f>_pTH!M376</f>
        <v>3.70323618811136E-4</v>
      </c>
    </row>
    <row r="383" spans="1:10" hidden="1" x14ac:dyDescent="0.3">
      <c r="A383" s="11"/>
      <c r="B383" s="99">
        <f>_pTH!E377</f>
        <v>2025</v>
      </c>
      <c r="C383" s="99" t="str">
        <f>_pTH!F377</f>
        <v>Schwein</v>
      </c>
      <c r="D383" s="99" t="str">
        <f>_pTH!G377</f>
        <v>Saugferkel</v>
      </c>
      <c r="E383" s="99" t="str">
        <f>_pTH!H377</f>
        <v>D</v>
      </c>
      <c r="F383" s="99" t="str">
        <f>_pTH!I377</f>
        <v>Penicilline</v>
      </c>
      <c r="G383" s="99" t="str">
        <f>_pTH!J377</f>
        <v>Benzylpenicillin</v>
      </c>
      <c r="H383" s="120">
        <f>_pTH!K377</f>
        <v>3.1084637175505017</v>
      </c>
      <c r="I383" s="99" t="str">
        <f>_pTH!L377</f>
        <v>16. AMGÄndG (2013)</v>
      </c>
      <c r="J383" s="162">
        <f>_pTH!M377</f>
        <v>5.7759072688463517E-2</v>
      </c>
    </row>
    <row r="384" spans="1:10" hidden="1" x14ac:dyDescent="0.3">
      <c r="A384" s="11"/>
      <c r="B384" s="99">
        <f>_pTH!E378</f>
        <v>2025</v>
      </c>
      <c r="C384" s="99" t="str">
        <f>_pTH!F378</f>
        <v>Schwein</v>
      </c>
      <c r="D384" s="99" t="str">
        <f>_pTH!G378</f>
        <v>Saugferkel</v>
      </c>
      <c r="E384" s="99" t="str">
        <f>_pTH!H378</f>
        <v>D</v>
      </c>
      <c r="F384" s="99" t="str">
        <f>_pTH!I378</f>
        <v>Penicilline</v>
      </c>
      <c r="G384" s="99" t="str">
        <f>_pTH!J378</f>
        <v>Benzylpenicillin</v>
      </c>
      <c r="H384" s="120">
        <f>_pTH!K378</f>
        <v>3.0285738620670344</v>
      </c>
      <c r="I384" s="99" t="str">
        <f>_pTH!L378</f>
        <v>17. AMGÄndG (2021)</v>
      </c>
      <c r="J384" s="162">
        <f>_pTH!M378</f>
        <v>5.6765187968000938E-2</v>
      </c>
    </row>
    <row r="385" spans="1:10" x14ac:dyDescent="0.3">
      <c r="A385" s="11"/>
      <c r="B385" s="99">
        <f>_pTH!E379</f>
        <v>2025</v>
      </c>
      <c r="C385" s="99" t="str">
        <f>_pTH!F379</f>
        <v>Schwein</v>
      </c>
      <c r="D385" s="99" t="str">
        <f>_pTH!G379</f>
        <v>Saugferkel</v>
      </c>
      <c r="E385" s="99" t="str">
        <f>_pTH!H379</f>
        <v>D</v>
      </c>
      <c r="F385" s="99" t="str">
        <f>_pTH!I379</f>
        <v>Penicilline</v>
      </c>
      <c r="G385" s="99" t="str">
        <f>_pTH!J379</f>
        <v>Benzylpenicillin</v>
      </c>
      <c r="H385" s="120">
        <f>_pTH!K379</f>
        <v>3.0285738620670344</v>
      </c>
      <c r="I385" s="99" t="str">
        <f>_pTH!L379</f>
        <v>TAMGÄndG (2022)</v>
      </c>
      <c r="J385" s="162">
        <f>_pTH!M379</f>
        <v>4.6815085650220925E-2</v>
      </c>
    </row>
    <row r="386" spans="1:10" hidden="1" x14ac:dyDescent="0.3">
      <c r="A386" s="11"/>
      <c r="B386" s="99">
        <f>_pTH!E380</f>
        <v>2025</v>
      </c>
      <c r="C386" s="99" t="str">
        <f>_pTH!F380</f>
        <v>Schwein</v>
      </c>
      <c r="D386" s="99" t="str">
        <f>_pTH!G380</f>
        <v>Saugferkel</v>
      </c>
      <c r="E386" s="99" t="str">
        <f>_pTH!H380</f>
        <v>D</v>
      </c>
      <c r="F386" s="99" t="str">
        <f>_pTH!I380</f>
        <v>Sulfonamide</v>
      </c>
      <c r="G386" s="99" t="str">
        <f>_pTH!J380</f>
        <v>Sulfadiazin</v>
      </c>
      <c r="H386" s="120">
        <f>_pTH!K380</f>
        <v>0.1766664274167711</v>
      </c>
      <c r="I386" s="99" t="str">
        <f>_pTH!L380</f>
        <v>16. AMGÄndG (2013)</v>
      </c>
      <c r="J386" s="162">
        <f>_pTH!M380</f>
        <v>3.2826791463460812E-3</v>
      </c>
    </row>
    <row r="387" spans="1:10" hidden="1" x14ac:dyDescent="0.3">
      <c r="A387" s="11"/>
      <c r="B387" s="99">
        <f>_pTH!E381</f>
        <v>2025</v>
      </c>
      <c r="C387" s="99" t="str">
        <f>_pTH!F381</f>
        <v>Schwein</v>
      </c>
      <c r="D387" s="99" t="str">
        <f>_pTH!G381</f>
        <v>Saugferkel</v>
      </c>
      <c r="E387" s="99" t="str">
        <f>_pTH!H381</f>
        <v>D</v>
      </c>
      <c r="F387" s="99" t="str">
        <f>_pTH!I381</f>
        <v>Sulfonamide</v>
      </c>
      <c r="G387" s="99" t="str">
        <f>_pTH!J381</f>
        <v>Sulfadiazin</v>
      </c>
      <c r="H387" s="120">
        <f>_pTH!K381</f>
        <v>8.8333213708385552E-2</v>
      </c>
      <c r="I387" s="99" t="str">
        <f>_pTH!L381</f>
        <v>17. AMGÄndG (2021)</v>
      </c>
      <c r="J387" s="162">
        <f>_pTH!M381</f>
        <v>1.6556477432423662E-3</v>
      </c>
    </row>
    <row r="388" spans="1:10" x14ac:dyDescent="0.3">
      <c r="A388" s="11"/>
      <c r="B388" s="99">
        <f>_pTH!E382</f>
        <v>2025</v>
      </c>
      <c r="C388" s="99" t="str">
        <f>_pTH!F382</f>
        <v>Schwein</v>
      </c>
      <c r="D388" s="99" t="str">
        <f>_pTH!G382</f>
        <v>Saugferkel</v>
      </c>
      <c r="E388" s="99" t="str">
        <f>_pTH!H382</f>
        <v>D</v>
      </c>
      <c r="F388" s="99" t="str">
        <f>_pTH!I382</f>
        <v>Sulfonamide</v>
      </c>
      <c r="G388" s="99" t="str">
        <f>_pTH!J382</f>
        <v>Sulfadiazin</v>
      </c>
      <c r="H388" s="120">
        <f>_pTH!K382</f>
        <v>8.8333213708385552E-2</v>
      </c>
      <c r="I388" s="99" t="str">
        <f>_pTH!L382</f>
        <v>TAMGÄndG (2022)</v>
      </c>
      <c r="J388" s="162">
        <f>_pTH!M382</f>
        <v>1.3654370518455619E-3</v>
      </c>
    </row>
    <row r="389" spans="1:10" hidden="1" x14ac:dyDescent="0.3">
      <c r="A389" s="11"/>
      <c r="B389" s="99">
        <f>_pTH!E383</f>
        <v>2025</v>
      </c>
      <c r="C389" s="99" t="str">
        <f>_pTH!F383</f>
        <v>Schwein</v>
      </c>
      <c r="D389" s="99" t="str">
        <f>_pTH!G383</f>
        <v>Saugferkel</v>
      </c>
      <c r="E389" s="99" t="str">
        <f>_pTH!H383</f>
        <v>D</v>
      </c>
      <c r="F389" s="99" t="str">
        <f>_pTH!I383</f>
        <v>Sulfonamide</v>
      </c>
      <c r="G389" s="99" t="str">
        <f>_pTH!J383</f>
        <v>Sulfadimidin</v>
      </c>
      <c r="H389" s="120">
        <f>_pTH!K383</f>
        <v>0.14186057218026629</v>
      </c>
      <c r="I389" s="99" t="str">
        <f>_pTH!L383</f>
        <v>16. AMGÄndG (2013)</v>
      </c>
      <c r="J389" s="162">
        <f>_pTH!M383</f>
        <v>2.6359436186836906E-3</v>
      </c>
    </row>
    <row r="390" spans="1:10" hidden="1" x14ac:dyDescent="0.3">
      <c r="A390" s="11"/>
      <c r="B390" s="99">
        <f>_pTH!E384</f>
        <v>2025</v>
      </c>
      <c r="C390" s="99" t="str">
        <f>_pTH!F384</f>
        <v>Schwein</v>
      </c>
      <c r="D390" s="99" t="str">
        <f>_pTH!G384</f>
        <v>Saugferkel</v>
      </c>
      <c r="E390" s="99" t="str">
        <f>_pTH!H384</f>
        <v>D</v>
      </c>
      <c r="F390" s="99" t="str">
        <f>_pTH!I384</f>
        <v>Sulfonamide</v>
      </c>
      <c r="G390" s="99" t="str">
        <f>_pTH!J384</f>
        <v>Sulfadimidin</v>
      </c>
      <c r="H390" s="120">
        <f>_pTH!K384</f>
        <v>7.0930286090133146E-2</v>
      </c>
      <c r="I390" s="99" t="str">
        <f>_pTH!L384</f>
        <v>17. AMGÄndG (2021)</v>
      </c>
      <c r="J390" s="162">
        <f>_pTH!M384</f>
        <v>1.329461061841975E-3</v>
      </c>
    </row>
    <row r="391" spans="1:10" x14ac:dyDescent="0.3">
      <c r="A391" s="11"/>
      <c r="B391" s="99">
        <f>_pTH!E385</f>
        <v>2025</v>
      </c>
      <c r="C391" s="99" t="str">
        <f>_pTH!F385</f>
        <v>Schwein</v>
      </c>
      <c r="D391" s="99" t="str">
        <f>_pTH!G385</f>
        <v>Saugferkel</v>
      </c>
      <c r="E391" s="99" t="str">
        <f>_pTH!H385</f>
        <v>D</v>
      </c>
      <c r="F391" s="99" t="str">
        <f>_pTH!I385</f>
        <v>Sulfonamide</v>
      </c>
      <c r="G391" s="99" t="str">
        <f>_pTH!J385</f>
        <v>Sulfadimidin</v>
      </c>
      <c r="H391" s="120">
        <f>_pTH!K385</f>
        <v>7.0930286090133146E-2</v>
      </c>
      <c r="I391" s="99" t="str">
        <f>_pTH!L385</f>
        <v>TAMGÄndG (2022)</v>
      </c>
      <c r="J391" s="162">
        <f>_pTH!M385</f>
        <v>1.096426096815716E-3</v>
      </c>
    </row>
    <row r="392" spans="1:10" hidden="1" x14ac:dyDescent="0.3">
      <c r="A392" s="11"/>
      <c r="B392" s="99">
        <f>_pTH!E386</f>
        <v>2025</v>
      </c>
      <c r="C392" s="99" t="str">
        <f>_pTH!F386</f>
        <v>Schwein</v>
      </c>
      <c r="D392" s="99" t="str">
        <f>_pTH!G386</f>
        <v>Saugferkel</v>
      </c>
      <c r="E392" s="99" t="str">
        <f>_pTH!H386</f>
        <v>D</v>
      </c>
      <c r="F392" s="99" t="str">
        <f>_pTH!I386</f>
        <v>Sulfonamide</v>
      </c>
      <c r="G392" s="99" t="str">
        <f>_pTH!J386</f>
        <v>Sulfadoxin</v>
      </c>
      <c r="H392" s="120">
        <f>_pTH!K386</f>
        <v>6.6677053319578669E-2</v>
      </c>
      <c r="I392" s="99" t="str">
        <f>_pTH!L386</f>
        <v>16. AMGÄndG (2013)</v>
      </c>
      <c r="J392" s="162">
        <f>_pTH!M386</f>
        <v>1.2389415220110361E-3</v>
      </c>
    </row>
    <row r="393" spans="1:10" hidden="1" x14ac:dyDescent="0.3">
      <c r="A393" s="11"/>
      <c r="B393" s="99">
        <f>_pTH!E387</f>
        <v>2025</v>
      </c>
      <c r="C393" s="99" t="str">
        <f>_pTH!F387</f>
        <v>Schwein</v>
      </c>
      <c r="D393" s="99" t="str">
        <f>_pTH!G387</f>
        <v>Saugferkel</v>
      </c>
      <c r="E393" s="99" t="str">
        <f>_pTH!H387</f>
        <v>D</v>
      </c>
      <c r="F393" s="99" t="str">
        <f>_pTH!I387</f>
        <v>Sulfonamide</v>
      </c>
      <c r="G393" s="99" t="str">
        <f>_pTH!J387</f>
        <v>Sulfadoxin</v>
      </c>
      <c r="H393" s="120">
        <f>_pTH!K387</f>
        <v>3.3338526659789335E-2</v>
      </c>
      <c r="I393" s="99" t="str">
        <f>_pTH!L387</f>
        <v>17. AMGÄndG (2021)</v>
      </c>
      <c r="J393" s="162">
        <f>_pTH!M387</f>
        <v>6.2487091899007623E-4</v>
      </c>
    </row>
    <row r="394" spans="1:10" x14ac:dyDescent="0.3">
      <c r="A394" s="11"/>
      <c r="B394" s="99">
        <f>_pTH!E388</f>
        <v>2025</v>
      </c>
      <c r="C394" s="99" t="str">
        <f>_pTH!F388</f>
        <v>Schwein</v>
      </c>
      <c r="D394" s="99" t="str">
        <f>_pTH!G388</f>
        <v>Saugferkel</v>
      </c>
      <c r="E394" s="99" t="str">
        <f>_pTH!H388</f>
        <v>D</v>
      </c>
      <c r="F394" s="99" t="str">
        <f>_pTH!I388</f>
        <v>Sulfonamide</v>
      </c>
      <c r="G394" s="99" t="str">
        <f>_pTH!J388</f>
        <v>Sulfadoxin</v>
      </c>
      <c r="H394" s="120">
        <f>_pTH!K388</f>
        <v>3.3338526659789335E-2</v>
      </c>
      <c r="I394" s="99" t="str">
        <f>_pTH!L388</f>
        <v>TAMGÄndG (2022)</v>
      </c>
      <c r="J394" s="162">
        <f>_pTH!M388</f>
        <v>5.1534024003132141E-4</v>
      </c>
    </row>
    <row r="395" spans="1:10" hidden="1" x14ac:dyDescent="0.3">
      <c r="A395" s="11"/>
      <c r="B395" s="99">
        <f>_pTH!E389</f>
        <v>2025</v>
      </c>
      <c r="C395" s="99" t="str">
        <f>_pTH!F389</f>
        <v>Schwein</v>
      </c>
      <c r="D395" s="99" t="str">
        <f>_pTH!G389</f>
        <v>Saugferkel</v>
      </c>
      <c r="E395" s="99" t="str">
        <f>_pTH!H389</f>
        <v>D</v>
      </c>
      <c r="F395" s="99" t="str">
        <f>_pTH!I389</f>
        <v>Tetrazykline</v>
      </c>
      <c r="G395" s="99" t="str">
        <f>_pTH!J389</f>
        <v>Chlortetracyclin</v>
      </c>
      <c r="H395" s="120">
        <f>_pTH!K389</f>
        <v>0.22515288031971945</v>
      </c>
      <c r="I395" s="99" t="str">
        <f>_pTH!L389</f>
        <v>16. AMGÄndG (2013)</v>
      </c>
      <c r="J395" s="162">
        <f>_pTH!M389</f>
        <v>4.1836169767654119E-3</v>
      </c>
    </row>
    <row r="396" spans="1:10" hidden="1" x14ac:dyDescent="0.3">
      <c r="A396" s="11"/>
      <c r="B396" s="99">
        <f>_pTH!E390</f>
        <v>2025</v>
      </c>
      <c r="C396" s="99" t="str">
        <f>_pTH!F390</f>
        <v>Schwein</v>
      </c>
      <c r="D396" s="99" t="str">
        <f>_pTH!G390</f>
        <v>Saugferkel</v>
      </c>
      <c r="E396" s="99" t="str">
        <f>_pTH!H390</f>
        <v>D</v>
      </c>
      <c r="F396" s="99" t="str">
        <f>_pTH!I390</f>
        <v>Tetrazykline</v>
      </c>
      <c r="G396" s="99" t="str">
        <f>_pTH!J390</f>
        <v>Chlortetracyclin</v>
      </c>
      <c r="H396" s="120">
        <f>_pTH!K390</f>
        <v>0.22515288031971945</v>
      </c>
      <c r="I396" s="99" t="str">
        <f>_pTH!L390</f>
        <v>17. AMGÄndG (2021)</v>
      </c>
      <c r="J396" s="162">
        <f>_pTH!M390</f>
        <v>4.2200871284554468E-3</v>
      </c>
    </row>
    <row r="397" spans="1:10" x14ac:dyDescent="0.3">
      <c r="A397" s="11"/>
      <c r="B397" s="99">
        <f>_pTH!E391</f>
        <v>2025</v>
      </c>
      <c r="C397" s="99" t="str">
        <f>_pTH!F391</f>
        <v>Schwein</v>
      </c>
      <c r="D397" s="99" t="str">
        <f>_pTH!G391</f>
        <v>Saugferkel</v>
      </c>
      <c r="E397" s="99" t="str">
        <f>_pTH!H391</f>
        <v>D</v>
      </c>
      <c r="F397" s="99" t="str">
        <f>_pTH!I391</f>
        <v>Tetrazykline</v>
      </c>
      <c r="G397" s="99" t="str">
        <f>_pTH!J391</f>
        <v>Chlortetracyclin</v>
      </c>
      <c r="H397" s="120">
        <f>_pTH!K391</f>
        <v>0.22515288031971945</v>
      </c>
      <c r="I397" s="99" t="str">
        <f>_pTH!L391</f>
        <v>TAMGÄndG (2022)</v>
      </c>
      <c r="J397" s="162">
        <f>_pTH!M391</f>
        <v>3.4803679410240857E-3</v>
      </c>
    </row>
    <row r="398" spans="1:10" hidden="1" x14ac:dyDescent="0.3">
      <c r="A398" s="11"/>
      <c r="B398" s="99">
        <f>_pTH!E392</f>
        <v>2025</v>
      </c>
      <c r="C398" s="99" t="str">
        <f>_pTH!F392</f>
        <v>Schwein</v>
      </c>
      <c r="D398" s="99" t="str">
        <f>_pTH!G392</f>
        <v>Saugferkel</v>
      </c>
      <c r="E398" s="99" t="str">
        <f>_pTH!H392</f>
        <v>D</v>
      </c>
      <c r="F398" s="99" t="str">
        <f>_pTH!I392</f>
        <v>Tetrazykline</v>
      </c>
      <c r="G398" s="99" t="str">
        <f>_pTH!J392</f>
        <v>Doxycyclin</v>
      </c>
      <c r="H398" s="120">
        <f>_pTH!K392</f>
        <v>5.434241116405561E-2</v>
      </c>
      <c r="I398" s="99" t="str">
        <f>_pTH!L392</f>
        <v>16. AMGÄndG (2013)</v>
      </c>
      <c r="J398" s="162">
        <f>_pTH!M392</f>
        <v>1.0097487253170956E-3</v>
      </c>
    </row>
    <row r="399" spans="1:10" hidden="1" x14ac:dyDescent="0.3">
      <c r="A399" s="11"/>
      <c r="B399" s="99">
        <f>_pTH!E393</f>
        <v>2025</v>
      </c>
      <c r="C399" s="99" t="str">
        <f>_pTH!F393</f>
        <v>Schwein</v>
      </c>
      <c r="D399" s="99" t="str">
        <f>_pTH!G393</f>
        <v>Saugferkel</v>
      </c>
      <c r="E399" s="99" t="str">
        <f>_pTH!H393</f>
        <v>D</v>
      </c>
      <c r="F399" s="99" t="str">
        <f>_pTH!I393</f>
        <v>Tetrazykline</v>
      </c>
      <c r="G399" s="99" t="str">
        <f>_pTH!J393</f>
        <v>Doxycyclin</v>
      </c>
      <c r="H399" s="120">
        <f>_pTH!K393</f>
        <v>5.434241116405561E-2</v>
      </c>
      <c r="I399" s="99" t="str">
        <f>_pTH!L393</f>
        <v>17. AMGÄndG (2021)</v>
      </c>
      <c r="J399" s="162">
        <f>_pTH!M393</f>
        <v>1.0185510820781597E-3</v>
      </c>
    </row>
    <row r="400" spans="1:10" x14ac:dyDescent="0.3">
      <c r="A400" s="11"/>
      <c r="B400" s="99">
        <f>_pTH!E394</f>
        <v>2025</v>
      </c>
      <c r="C400" s="99" t="str">
        <f>_pTH!F394</f>
        <v>Schwein</v>
      </c>
      <c r="D400" s="99" t="str">
        <f>_pTH!G394</f>
        <v>Saugferkel</v>
      </c>
      <c r="E400" s="99" t="str">
        <f>_pTH!H394</f>
        <v>D</v>
      </c>
      <c r="F400" s="99" t="str">
        <f>_pTH!I394</f>
        <v>Tetrazykline</v>
      </c>
      <c r="G400" s="99" t="str">
        <f>_pTH!J394</f>
        <v>Doxycyclin</v>
      </c>
      <c r="H400" s="120">
        <f>_pTH!K394</f>
        <v>5.434241116405561E-2</v>
      </c>
      <c r="I400" s="99" t="str">
        <f>_pTH!L394</f>
        <v>TAMGÄndG (2022)</v>
      </c>
      <c r="J400" s="162">
        <f>_pTH!M394</f>
        <v>8.4001406237734855E-4</v>
      </c>
    </row>
    <row r="401" spans="1:10" hidden="1" x14ac:dyDescent="0.3">
      <c r="A401" s="11"/>
      <c r="B401" s="99">
        <f>_pTH!E395</f>
        <v>2025</v>
      </c>
      <c r="C401" s="99" t="str">
        <f>_pTH!F395</f>
        <v>Schwein</v>
      </c>
      <c r="D401" s="99" t="str">
        <f>_pTH!G395</f>
        <v>Saugferkel</v>
      </c>
      <c r="E401" s="99" t="str">
        <f>_pTH!H395</f>
        <v>D</v>
      </c>
      <c r="F401" s="99" t="str">
        <f>_pTH!I395</f>
        <v>Tetrazykline</v>
      </c>
      <c r="G401" s="99" t="str">
        <f>_pTH!J395</f>
        <v>Oxytetracyclin</v>
      </c>
      <c r="H401" s="120">
        <f>_pTH!K395</f>
        <v>0.43059891512851683</v>
      </c>
      <c r="I401" s="99" t="str">
        <f>_pTH!L395</f>
        <v>16. AMGÄndG (2013)</v>
      </c>
      <c r="J401" s="162">
        <f>_pTH!M395</f>
        <v>8.0010565663221293E-3</v>
      </c>
    </row>
    <row r="402" spans="1:10" hidden="1" x14ac:dyDescent="0.3">
      <c r="A402" s="11"/>
      <c r="B402" s="99">
        <f>_pTH!E396</f>
        <v>2025</v>
      </c>
      <c r="C402" s="99" t="str">
        <f>_pTH!F396</f>
        <v>Schwein</v>
      </c>
      <c r="D402" s="99" t="str">
        <f>_pTH!G396</f>
        <v>Saugferkel</v>
      </c>
      <c r="E402" s="99" t="str">
        <f>_pTH!H396</f>
        <v>D</v>
      </c>
      <c r="F402" s="99" t="str">
        <f>_pTH!I396</f>
        <v>Tetrazykline</v>
      </c>
      <c r="G402" s="99" t="str">
        <f>_pTH!J396</f>
        <v>Oxytetracyclin</v>
      </c>
      <c r="H402" s="120">
        <f>_pTH!K396</f>
        <v>0.43059891512851683</v>
      </c>
      <c r="I402" s="99" t="str">
        <f>_pTH!L396</f>
        <v>17. AMGÄndG (2021)</v>
      </c>
      <c r="J402" s="162">
        <f>_pTH!M396</f>
        <v>8.0708047646574181E-3</v>
      </c>
    </row>
    <row r="403" spans="1:10" x14ac:dyDescent="0.3">
      <c r="A403" s="11"/>
      <c r="B403" s="99">
        <f>_pTH!E397</f>
        <v>2025</v>
      </c>
      <c r="C403" s="99" t="str">
        <f>_pTH!F397</f>
        <v>Schwein</v>
      </c>
      <c r="D403" s="99" t="str">
        <f>_pTH!G397</f>
        <v>Saugferkel</v>
      </c>
      <c r="E403" s="99" t="str">
        <f>_pTH!H397</f>
        <v>D</v>
      </c>
      <c r="F403" s="99" t="str">
        <f>_pTH!I397</f>
        <v>Tetrazykline</v>
      </c>
      <c r="G403" s="99" t="str">
        <f>_pTH!J397</f>
        <v>Oxytetracyclin</v>
      </c>
      <c r="H403" s="120">
        <f>_pTH!K397</f>
        <v>0.43059891512851683</v>
      </c>
      <c r="I403" s="99" t="str">
        <f>_pTH!L397</f>
        <v>TAMGÄndG (2022)</v>
      </c>
      <c r="J403" s="162">
        <f>_pTH!M397</f>
        <v>6.6561114275995618E-3</v>
      </c>
    </row>
    <row r="404" spans="1:10" hidden="1" x14ac:dyDescent="0.3">
      <c r="A404" s="11"/>
      <c r="B404" s="99">
        <f>_pTH!E398</f>
        <v>2025</v>
      </c>
      <c r="C404" s="99" t="str">
        <f>_pTH!F398</f>
        <v>Schwein</v>
      </c>
      <c r="D404" s="99" t="str">
        <f>_pTH!G398</f>
        <v>Ferkel</v>
      </c>
      <c r="E404" s="99" t="str">
        <f>_pTH!H398</f>
        <v>B</v>
      </c>
      <c r="F404" s="99" t="str">
        <f>_pTH!I398</f>
        <v>Ceph. 3. Gen.</v>
      </c>
      <c r="G404" s="99" t="str">
        <f>_pTH!J398</f>
        <v>Ceftiofur</v>
      </c>
      <c r="H404" s="120">
        <f>_pTH!K398</f>
        <v>2.0528947085837253E-2</v>
      </c>
      <c r="I404" s="99" t="str">
        <f>_pTH!L398</f>
        <v>16. AMGÄndG (2013)</v>
      </c>
      <c r="J404" s="162">
        <f>_pTH!M398</f>
        <v>7.1844702802654895E-4</v>
      </c>
    </row>
    <row r="405" spans="1:10" hidden="1" x14ac:dyDescent="0.3">
      <c r="A405" s="11"/>
      <c r="B405" s="99">
        <f>_pTH!E399</f>
        <v>2025</v>
      </c>
      <c r="C405" s="99" t="str">
        <f>_pTH!F399</f>
        <v>Schwein</v>
      </c>
      <c r="D405" s="99" t="str">
        <f>_pTH!G399</f>
        <v>Ferkel</v>
      </c>
      <c r="E405" s="99" t="str">
        <f>_pTH!H399</f>
        <v>B</v>
      </c>
      <c r="F405" s="99" t="str">
        <f>_pTH!I399</f>
        <v>Ceph. 3. Gen.</v>
      </c>
      <c r="G405" s="99" t="str">
        <f>_pTH!J399</f>
        <v>Ceftiofur</v>
      </c>
      <c r="H405" s="120">
        <f>_pTH!K399</f>
        <v>2.0528947085837253E-2</v>
      </c>
      <c r="I405" s="99" t="str">
        <f>_pTH!L399</f>
        <v>17. AMGÄndG (2021)</v>
      </c>
      <c r="J405" s="162">
        <f>_pTH!M399</f>
        <v>7.3928180332901404E-4</v>
      </c>
    </row>
    <row r="406" spans="1:10" x14ac:dyDescent="0.3">
      <c r="A406" s="11"/>
      <c r="B406" s="99">
        <f>_pTH!E400</f>
        <v>2025</v>
      </c>
      <c r="C406" s="99" t="str">
        <f>_pTH!F400</f>
        <v>Schwein</v>
      </c>
      <c r="D406" s="99" t="str">
        <f>_pTH!G400</f>
        <v>Ferkel</v>
      </c>
      <c r="E406" s="99" t="str">
        <f>_pTH!H400</f>
        <v>B</v>
      </c>
      <c r="F406" s="99" t="str">
        <f>_pTH!I400</f>
        <v>Ceph. 3. Gen.</v>
      </c>
      <c r="G406" s="99" t="str">
        <f>_pTH!J400</f>
        <v>Ceftiofur</v>
      </c>
      <c r="H406" s="120">
        <f>_pTH!K400</f>
        <v>6.1586841257511765E-2</v>
      </c>
      <c r="I406" s="99" t="str">
        <f>_pTH!L400</f>
        <v>TAMGÄndG (2022)</v>
      </c>
      <c r="J406" s="162">
        <f>_pTH!M400</f>
        <v>1.7034768339632958E-3</v>
      </c>
    </row>
    <row r="407" spans="1:10" hidden="1" x14ac:dyDescent="0.3">
      <c r="A407" s="11"/>
      <c r="B407" s="99">
        <f>_pTH!E401</f>
        <v>2025</v>
      </c>
      <c r="C407" s="99" t="str">
        <f>_pTH!F401</f>
        <v>Schwein</v>
      </c>
      <c r="D407" s="99" t="str">
        <f>_pTH!G401</f>
        <v>Ferkel</v>
      </c>
      <c r="E407" s="99" t="str">
        <f>_pTH!H401</f>
        <v>B</v>
      </c>
      <c r="F407" s="99" t="str">
        <f>_pTH!I401</f>
        <v>Ceph. 4. Gen.</v>
      </c>
      <c r="G407" s="99" t="str">
        <f>_pTH!J401</f>
        <v>Cefquinom</v>
      </c>
      <c r="H407" s="120">
        <f>_pTH!K401</f>
        <v>9.2185043889341598E-3</v>
      </c>
      <c r="I407" s="99" t="str">
        <f>_pTH!L401</f>
        <v>16. AMGÄndG (2013)</v>
      </c>
      <c r="J407" s="162">
        <f>_pTH!M401</f>
        <v>3.2261796249884639E-4</v>
      </c>
    </row>
    <row r="408" spans="1:10" hidden="1" x14ac:dyDescent="0.3">
      <c r="A408" s="11"/>
      <c r="B408" s="99">
        <f>_pTH!E402</f>
        <v>2025</v>
      </c>
      <c r="C408" s="99" t="str">
        <f>_pTH!F402</f>
        <v>Schwein</v>
      </c>
      <c r="D408" s="99" t="str">
        <f>_pTH!G402</f>
        <v>Ferkel</v>
      </c>
      <c r="E408" s="99" t="str">
        <f>_pTH!H402</f>
        <v>B</v>
      </c>
      <c r="F408" s="99" t="str">
        <f>_pTH!I402</f>
        <v>Ceph. 4. Gen.</v>
      </c>
      <c r="G408" s="99" t="str">
        <f>_pTH!J402</f>
        <v>Cefquinom</v>
      </c>
      <c r="H408" s="120">
        <f>_pTH!K402</f>
        <v>9.2185043889341598E-3</v>
      </c>
      <c r="I408" s="99" t="str">
        <f>_pTH!L402</f>
        <v>17. AMGÄndG (2021)</v>
      </c>
      <c r="J408" s="162">
        <f>_pTH!M402</f>
        <v>3.3197379876093776E-4</v>
      </c>
    </row>
    <row r="409" spans="1:10" x14ac:dyDescent="0.3">
      <c r="A409" s="11"/>
      <c r="B409" s="99">
        <f>_pTH!E403</f>
        <v>2025</v>
      </c>
      <c r="C409" s="99" t="str">
        <f>_pTH!F403</f>
        <v>Schwein</v>
      </c>
      <c r="D409" s="99" t="str">
        <f>_pTH!G403</f>
        <v>Ferkel</v>
      </c>
      <c r="E409" s="99" t="str">
        <f>_pTH!H403</f>
        <v>B</v>
      </c>
      <c r="F409" s="99" t="str">
        <f>_pTH!I403</f>
        <v>Ceph. 4. Gen.</v>
      </c>
      <c r="G409" s="99" t="str">
        <f>_pTH!J403</f>
        <v>Cefquinom</v>
      </c>
      <c r="H409" s="120">
        <f>_pTH!K403</f>
        <v>2.7655513166802478E-2</v>
      </c>
      <c r="I409" s="99" t="str">
        <f>_pTH!L403</f>
        <v>TAMGÄndG (2022)</v>
      </c>
      <c r="J409" s="162">
        <f>_pTH!M403</f>
        <v>7.6494467079473479E-4</v>
      </c>
    </row>
    <row r="410" spans="1:10" hidden="1" x14ac:dyDescent="0.3">
      <c r="A410" s="11"/>
      <c r="B410" s="99">
        <f>_pTH!E404</f>
        <v>2025</v>
      </c>
      <c r="C410" s="99" t="str">
        <f>_pTH!F404</f>
        <v>Schwein</v>
      </c>
      <c r="D410" s="99" t="str">
        <f>_pTH!G404</f>
        <v>Ferkel</v>
      </c>
      <c r="E410" s="99" t="str">
        <f>_pTH!H404</f>
        <v>B</v>
      </c>
      <c r="F410" s="99" t="str">
        <f>_pTH!I404</f>
        <v>Fluorchinolone</v>
      </c>
      <c r="G410" s="99" t="str">
        <f>_pTH!J404</f>
        <v>Danofloxacin</v>
      </c>
      <c r="H410" s="120">
        <f>_pTH!K404</f>
        <v>3.2125403162976975E-3</v>
      </c>
      <c r="I410" s="99" t="str">
        <f>_pTH!L404</f>
        <v>16. AMGÄndG (2013)</v>
      </c>
      <c r="J410" s="162">
        <f>_pTH!M404</f>
        <v>1.1242856406658321E-4</v>
      </c>
    </row>
    <row r="411" spans="1:10" hidden="1" x14ac:dyDescent="0.3">
      <c r="A411" s="11"/>
      <c r="B411" s="99">
        <f>_pTH!E405</f>
        <v>2025</v>
      </c>
      <c r="C411" s="99" t="str">
        <f>_pTH!F405</f>
        <v>Schwein</v>
      </c>
      <c r="D411" s="99" t="str">
        <f>_pTH!G405</f>
        <v>Ferkel</v>
      </c>
      <c r="E411" s="99" t="str">
        <f>_pTH!H405</f>
        <v>B</v>
      </c>
      <c r="F411" s="99" t="str">
        <f>_pTH!I405</f>
        <v>Fluorchinolone</v>
      </c>
      <c r="G411" s="99" t="str">
        <f>_pTH!J405</f>
        <v>Danofloxacin</v>
      </c>
      <c r="H411" s="120">
        <f>_pTH!K405</f>
        <v>3.2125403162976975E-3</v>
      </c>
      <c r="I411" s="99" t="str">
        <f>_pTH!L405</f>
        <v>17. AMGÄndG (2021)</v>
      </c>
      <c r="J411" s="162">
        <f>_pTH!M405</f>
        <v>1.1568896292485436E-4</v>
      </c>
    </row>
    <row r="412" spans="1:10" x14ac:dyDescent="0.3">
      <c r="A412" s="11"/>
      <c r="B412" s="99">
        <f>_pTH!E406</f>
        <v>2025</v>
      </c>
      <c r="C412" s="99" t="str">
        <f>_pTH!F406</f>
        <v>Schwein</v>
      </c>
      <c r="D412" s="99" t="str">
        <f>_pTH!G406</f>
        <v>Ferkel</v>
      </c>
      <c r="E412" s="99" t="str">
        <f>_pTH!H406</f>
        <v>B</v>
      </c>
      <c r="F412" s="99" t="str">
        <f>_pTH!I406</f>
        <v>Fluorchinolone</v>
      </c>
      <c r="G412" s="99" t="str">
        <f>_pTH!J406</f>
        <v>Danofloxacin</v>
      </c>
      <c r="H412" s="120">
        <f>_pTH!K406</f>
        <v>9.6376209488930921E-3</v>
      </c>
      <c r="I412" s="99" t="str">
        <f>_pTH!L406</f>
        <v>TAMGÄndG (2022)</v>
      </c>
      <c r="J412" s="162">
        <f>_pTH!M406</f>
        <v>2.6657421757210671E-4</v>
      </c>
    </row>
    <row r="413" spans="1:10" hidden="1" x14ac:dyDescent="0.3">
      <c r="A413" s="11"/>
      <c r="B413" s="99">
        <f>_pTH!E407</f>
        <v>2025</v>
      </c>
      <c r="C413" s="99" t="str">
        <f>_pTH!F407</f>
        <v>Schwein</v>
      </c>
      <c r="D413" s="99" t="str">
        <f>_pTH!G407</f>
        <v>Ferkel</v>
      </c>
      <c r="E413" s="99" t="str">
        <f>_pTH!H407</f>
        <v>B</v>
      </c>
      <c r="F413" s="99" t="str">
        <f>_pTH!I407</f>
        <v>Fluorchinolone</v>
      </c>
      <c r="G413" s="99" t="str">
        <f>_pTH!J407</f>
        <v>Enrofloxacin</v>
      </c>
      <c r="H413" s="120">
        <f>_pTH!K407</f>
        <v>0.11765180203054379</v>
      </c>
      <c r="I413" s="99" t="str">
        <f>_pTH!L407</f>
        <v>16. AMGÄndG (2013)</v>
      </c>
      <c r="J413" s="162">
        <f>_pTH!M407</f>
        <v>4.1174341361679611E-3</v>
      </c>
    </row>
    <row r="414" spans="1:10" hidden="1" x14ac:dyDescent="0.3">
      <c r="A414" s="11"/>
      <c r="B414" s="99">
        <f>_pTH!E408</f>
        <v>2025</v>
      </c>
      <c r="C414" s="99" t="str">
        <f>_pTH!F408</f>
        <v>Schwein</v>
      </c>
      <c r="D414" s="99" t="str">
        <f>_pTH!G408</f>
        <v>Ferkel</v>
      </c>
      <c r="E414" s="99" t="str">
        <f>_pTH!H408</f>
        <v>B</v>
      </c>
      <c r="F414" s="99" t="str">
        <f>_pTH!I408</f>
        <v>Fluorchinolone</v>
      </c>
      <c r="G414" s="99" t="str">
        <f>_pTH!J408</f>
        <v>Enrofloxacin</v>
      </c>
      <c r="H414" s="120">
        <f>_pTH!K408</f>
        <v>0.11765180203054379</v>
      </c>
      <c r="I414" s="99" t="str">
        <f>_pTH!L408</f>
        <v>17. AMGÄndG (2021)</v>
      </c>
      <c r="J414" s="162">
        <f>_pTH!M408</f>
        <v>4.2368386457605437E-3</v>
      </c>
    </row>
    <row r="415" spans="1:10" x14ac:dyDescent="0.3">
      <c r="A415" s="11"/>
      <c r="B415" s="99">
        <f>_pTH!E409</f>
        <v>2025</v>
      </c>
      <c r="C415" s="99" t="str">
        <f>_pTH!F409</f>
        <v>Schwein</v>
      </c>
      <c r="D415" s="99" t="str">
        <f>_pTH!G409</f>
        <v>Ferkel</v>
      </c>
      <c r="E415" s="99" t="str">
        <f>_pTH!H409</f>
        <v>B</v>
      </c>
      <c r="F415" s="99" t="str">
        <f>_pTH!I409</f>
        <v>Fluorchinolone</v>
      </c>
      <c r="G415" s="99" t="str">
        <f>_pTH!J409</f>
        <v>Enrofloxacin</v>
      </c>
      <c r="H415" s="120">
        <f>_pTH!K409</f>
        <v>0.3529554060916314</v>
      </c>
      <c r="I415" s="99" t="str">
        <f>_pTH!L409</f>
        <v>TAMGÄndG (2022)</v>
      </c>
      <c r="J415" s="162">
        <f>_pTH!M409</f>
        <v>9.7626594483909632E-3</v>
      </c>
    </row>
    <row r="416" spans="1:10" hidden="1" x14ac:dyDescent="0.3">
      <c r="A416" s="11"/>
      <c r="B416" s="99">
        <f>_pTH!E410</f>
        <v>2025</v>
      </c>
      <c r="C416" s="99" t="str">
        <f>_pTH!F410</f>
        <v>Schwein</v>
      </c>
      <c r="D416" s="99" t="str">
        <f>_pTH!G410</f>
        <v>Ferkel</v>
      </c>
      <c r="E416" s="99" t="str">
        <f>_pTH!H410</f>
        <v>B</v>
      </c>
      <c r="F416" s="99" t="str">
        <f>_pTH!I410</f>
        <v>Fluorchinolone</v>
      </c>
      <c r="G416" s="99" t="str">
        <f>_pTH!J410</f>
        <v>Marbofloxacin</v>
      </c>
      <c r="H416" s="120">
        <f>_pTH!K410</f>
        <v>0.30949975321095929</v>
      </c>
      <c r="I416" s="99" t="str">
        <f>_pTH!L410</f>
        <v>16. AMGÄndG (2013)</v>
      </c>
      <c r="J416" s="162">
        <f>_pTH!M410</f>
        <v>1.0831494520377414E-2</v>
      </c>
    </row>
    <row r="417" spans="1:10" hidden="1" x14ac:dyDescent="0.3">
      <c r="A417" s="11"/>
      <c r="B417" s="99">
        <f>_pTH!E411</f>
        <v>2025</v>
      </c>
      <c r="C417" s="99" t="str">
        <f>_pTH!F411</f>
        <v>Schwein</v>
      </c>
      <c r="D417" s="99" t="str">
        <f>_pTH!G411</f>
        <v>Ferkel</v>
      </c>
      <c r="E417" s="99" t="str">
        <f>_pTH!H411</f>
        <v>B</v>
      </c>
      <c r="F417" s="99" t="str">
        <f>_pTH!I411</f>
        <v>Fluorchinolone</v>
      </c>
      <c r="G417" s="99" t="str">
        <f>_pTH!J411</f>
        <v>Marbofloxacin</v>
      </c>
      <c r="H417" s="120">
        <f>_pTH!K411</f>
        <v>0.30949975321095929</v>
      </c>
      <c r="I417" s="99" t="str">
        <f>_pTH!L411</f>
        <v>17. AMGÄndG (2021)</v>
      </c>
      <c r="J417" s="162">
        <f>_pTH!M411</f>
        <v>1.1145605019437902E-2</v>
      </c>
    </row>
    <row r="418" spans="1:10" x14ac:dyDescent="0.3">
      <c r="A418" s="11"/>
      <c r="B418" s="99">
        <f>_pTH!E412</f>
        <v>2025</v>
      </c>
      <c r="C418" s="99" t="str">
        <f>_pTH!F412</f>
        <v>Schwein</v>
      </c>
      <c r="D418" s="99" t="str">
        <f>_pTH!G412</f>
        <v>Ferkel</v>
      </c>
      <c r="E418" s="99" t="str">
        <f>_pTH!H412</f>
        <v>B</v>
      </c>
      <c r="F418" s="99" t="str">
        <f>_pTH!I412</f>
        <v>Fluorchinolone</v>
      </c>
      <c r="G418" s="99" t="str">
        <f>_pTH!J412</f>
        <v>Marbofloxacin</v>
      </c>
      <c r="H418" s="120">
        <f>_pTH!K412</f>
        <v>0.92849925963287783</v>
      </c>
      <c r="I418" s="99" t="str">
        <f>_pTH!L412</f>
        <v>TAMGÄndG (2022)</v>
      </c>
      <c r="J418" s="162">
        <f>_pTH!M412</f>
        <v>2.5682060434358799E-2</v>
      </c>
    </row>
    <row r="419" spans="1:10" hidden="1" x14ac:dyDescent="0.3">
      <c r="A419" s="11"/>
      <c r="B419" s="99">
        <f>_pTH!E413</f>
        <v>2025</v>
      </c>
      <c r="C419" s="99" t="str">
        <f>_pTH!F413</f>
        <v>Schwein</v>
      </c>
      <c r="D419" s="99" t="str">
        <f>_pTH!G413</f>
        <v>Ferkel</v>
      </c>
      <c r="E419" s="99" t="str">
        <f>_pTH!H413</f>
        <v>B</v>
      </c>
      <c r="F419" s="99" t="str">
        <f>_pTH!I413</f>
        <v>Polypeptid-AB</v>
      </c>
      <c r="G419" s="99" t="str">
        <f>_pTH!J413</f>
        <v>Colistin</v>
      </c>
      <c r="H419" s="120">
        <f>_pTH!K413</f>
        <v>3.7323091838503069</v>
      </c>
      <c r="I419" s="99" t="str">
        <f>_pTH!L413</f>
        <v>16. AMGÄndG (2013)</v>
      </c>
      <c r="J419" s="162">
        <f>_pTH!M413</f>
        <v>0.13061880035062143</v>
      </c>
    </row>
    <row r="420" spans="1:10" hidden="1" x14ac:dyDescent="0.3">
      <c r="A420" s="11"/>
      <c r="B420" s="99">
        <f>_pTH!E414</f>
        <v>2025</v>
      </c>
      <c r="C420" s="99" t="str">
        <f>_pTH!F414</f>
        <v>Schwein</v>
      </c>
      <c r="D420" s="99" t="str">
        <f>_pTH!G414</f>
        <v>Ferkel</v>
      </c>
      <c r="E420" s="99" t="str">
        <f>_pTH!H414</f>
        <v>B</v>
      </c>
      <c r="F420" s="99" t="str">
        <f>_pTH!I414</f>
        <v>Polypeptid-AB</v>
      </c>
      <c r="G420" s="99" t="str">
        <f>_pTH!J414</f>
        <v>Colistin</v>
      </c>
      <c r="H420" s="120">
        <f>_pTH!K414</f>
        <v>3.7323091838503069</v>
      </c>
      <c r="I420" s="99" t="str">
        <f>_pTH!L414</f>
        <v>17. AMGÄndG (2021)</v>
      </c>
      <c r="J420" s="162">
        <f>_pTH!M414</f>
        <v>0.13440671128826981</v>
      </c>
    </row>
    <row r="421" spans="1:10" x14ac:dyDescent="0.3">
      <c r="A421" s="11"/>
      <c r="B421" s="99">
        <f>_pTH!E415</f>
        <v>2025</v>
      </c>
      <c r="C421" s="99" t="str">
        <f>_pTH!F415</f>
        <v>Schwein</v>
      </c>
      <c r="D421" s="99" t="str">
        <f>_pTH!G415</f>
        <v>Ferkel</v>
      </c>
      <c r="E421" s="99" t="str">
        <f>_pTH!H415</f>
        <v>B</v>
      </c>
      <c r="F421" s="99" t="str">
        <f>_pTH!I415</f>
        <v>Polypeptid-AB</v>
      </c>
      <c r="G421" s="99" t="str">
        <f>_pTH!J415</f>
        <v>Colistin</v>
      </c>
      <c r="H421" s="120">
        <f>_pTH!K415</f>
        <v>11.196927551550921</v>
      </c>
      <c r="I421" s="99" t="str">
        <f>_pTH!L415</f>
        <v>TAMGÄndG (2022)</v>
      </c>
      <c r="J421" s="162">
        <f>_pTH!M415</f>
        <v>0.30970425347648328</v>
      </c>
    </row>
    <row r="422" spans="1:10" hidden="1" x14ac:dyDescent="0.3">
      <c r="A422" s="11"/>
      <c r="B422" s="99">
        <f>_pTH!E416</f>
        <v>2025</v>
      </c>
      <c r="C422" s="99" t="str">
        <f>_pTH!F416</f>
        <v>Schwein</v>
      </c>
      <c r="D422" s="99" t="str">
        <f>_pTH!G416</f>
        <v>Ferkel</v>
      </c>
      <c r="E422" s="99" t="str">
        <f>_pTH!H416</f>
        <v>C</v>
      </c>
      <c r="F422" s="99" t="str">
        <f>_pTH!I416</f>
        <v>Aminoglykoside</v>
      </c>
      <c r="G422" s="99" t="str">
        <f>_pTH!J416</f>
        <v>Apramycin</v>
      </c>
      <c r="H422" s="120">
        <f>_pTH!K416</f>
        <v>0.49237670853425758</v>
      </c>
      <c r="I422" s="99" t="str">
        <f>_pTH!L416</f>
        <v>16. AMGÄndG (2013)</v>
      </c>
      <c r="J422" s="162">
        <f>_pTH!M416</f>
        <v>1.7231598943521973E-2</v>
      </c>
    </row>
    <row r="423" spans="1:10" hidden="1" x14ac:dyDescent="0.3">
      <c r="A423" s="11"/>
      <c r="B423" s="99">
        <f>_pTH!E417</f>
        <v>2025</v>
      </c>
      <c r="C423" s="99" t="str">
        <f>_pTH!F417</f>
        <v>Schwein</v>
      </c>
      <c r="D423" s="99" t="str">
        <f>_pTH!G417</f>
        <v>Ferkel</v>
      </c>
      <c r="E423" s="99" t="str">
        <f>_pTH!H417</f>
        <v>C</v>
      </c>
      <c r="F423" s="99" t="str">
        <f>_pTH!I417</f>
        <v>Aminoglykoside</v>
      </c>
      <c r="G423" s="99" t="str">
        <f>_pTH!J417</f>
        <v>Apramycin</v>
      </c>
      <c r="H423" s="120">
        <f>_pTH!K417</f>
        <v>0.49237670853425758</v>
      </c>
      <c r="I423" s="99" t="str">
        <f>_pTH!L417</f>
        <v>17. AMGÄndG (2021)</v>
      </c>
      <c r="J423" s="162">
        <f>_pTH!M417</f>
        <v>1.7731310791557077E-2</v>
      </c>
    </row>
    <row r="424" spans="1:10" x14ac:dyDescent="0.3">
      <c r="A424" s="11"/>
      <c r="B424" s="99">
        <f>_pTH!E418</f>
        <v>2025</v>
      </c>
      <c r="C424" s="99" t="str">
        <f>_pTH!F418</f>
        <v>Schwein</v>
      </c>
      <c r="D424" s="99" t="str">
        <f>_pTH!G418</f>
        <v>Ferkel</v>
      </c>
      <c r="E424" s="99" t="str">
        <f>_pTH!H418</f>
        <v>C</v>
      </c>
      <c r="F424" s="99" t="str">
        <f>_pTH!I418</f>
        <v>Aminoglykoside</v>
      </c>
      <c r="G424" s="99" t="str">
        <f>_pTH!J418</f>
        <v>Apramycin</v>
      </c>
      <c r="H424" s="120">
        <f>_pTH!K418</f>
        <v>0.49237670853425758</v>
      </c>
      <c r="I424" s="99" t="str">
        <f>_pTH!L418</f>
        <v>TAMGÄndG (2022)</v>
      </c>
      <c r="J424" s="162">
        <f>_pTH!M418</f>
        <v>1.3619018274766652E-2</v>
      </c>
    </row>
    <row r="425" spans="1:10" hidden="1" x14ac:dyDescent="0.3">
      <c r="A425" s="11"/>
      <c r="B425" s="99">
        <f>_pTH!E419</f>
        <v>2025</v>
      </c>
      <c r="C425" s="99" t="str">
        <f>_pTH!F419</f>
        <v>Schwein</v>
      </c>
      <c r="D425" s="99" t="str">
        <f>_pTH!G419</f>
        <v>Ferkel</v>
      </c>
      <c r="E425" s="99" t="str">
        <f>_pTH!H419</f>
        <v>C</v>
      </c>
      <c r="F425" s="99" t="str">
        <f>_pTH!I419</f>
        <v>Aminoglykoside</v>
      </c>
      <c r="G425" s="99" t="str">
        <f>_pTH!J419</f>
        <v>Dihydrostreptomycin</v>
      </c>
      <c r="H425" s="120">
        <f>_pTH!K419</f>
        <v>5.4754528277432641E-3</v>
      </c>
      <c r="I425" s="99" t="str">
        <f>_pTH!L419</f>
        <v>16. AMGÄndG (2013)</v>
      </c>
      <c r="J425" s="162">
        <f>_pTH!M419</f>
        <v>1.9162321354053384E-4</v>
      </c>
    </row>
    <row r="426" spans="1:10" hidden="1" x14ac:dyDescent="0.3">
      <c r="A426" s="11"/>
      <c r="B426" s="99">
        <f>_pTH!E420</f>
        <v>2025</v>
      </c>
      <c r="C426" s="99" t="str">
        <f>_pTH!F420</f>
        <v>Schwein</v>
      </c>
      <c r="D426" s="99" t="str">
        <f>_pTH!G420</f>
        <v>Ferkel</v>
      </c>
      <c r="E426" s="99" t="str">
        <f>_pTH!H420</f>
        <v>C</v>
      </c>
      <c r="F426" s="99" t="str">
        <f>_pTH!I420</f>
        <v>Aminoglykoside</v>
      </c>
      <c r="G426" s="99" t="str">
        <f>_pTH!J420</f>
        <v>Dihydrostreptomycin</v>
      </c>
      <c r="H426" s="120">
        <f>_pTH!K420</f>
        <v>5.4754528277432641E-3</v>
      </c>
      <c r="I426" s="99" t="str">
        <f>_pTH!L420</f>
        <v>17. AMGÄndG (2021)</v>
      </c>
      <c r="J426" s="162">
        <f>_pTH!M420</f>
        <v>1.9718023645399737E-4</v>
      </c>
    </row>
    <row r="427" spans="1:10" x14ac:dyDescent="0.3">
      <c r="A427" s="11"/>
      <c r="B427" s="99">
        <f>_pTH!E421</f>
        <v>2025</v>
      </c>
      <c r="C427" s="99" t="str">
        <f>_pTH!F421</f>
        <v>Schwein</v>
      </c>
      <c r="D427" s="99" t="str">
        <f>_pTH!G421</f>
        <v>Ferkel</v>
      </c>
      <c r="E427" s="99" t="str">
        <f>_pTH!H421</f>
        <v>C</v>
      </c>
      <c r="F427" s="99" t="str">
        <f>_pTH!I421</f>
        <v>Aminoglykoside</v>
      </c>
      <c r="G427" s="99" t="str">
        <f>_pTH!J421</f>
        <v>Dihydrostreptomycin</v>
      </c>
      <c r="H427" s="120">
        <f>_pTH!K421</f>
        <v>5.4754528277432641E-3</v>
      </c>
      <c r="I427" s="99" t="str">
        <f>_pTH!L421</f>
        <v>TAMGÄndG (2022)</v>
      </c>
      <c r="J427" s="162">
        <f>_pTH!M421</f>
        <v>1.5144967426595883E-4</v>
      </c>
    </row>
    <row r="428" spans="1:10" hidden="1" x14ac:dyDescent="0.3">
      <c r="A428" s="11"/>
      <c r="B428" s="99">
        <f>_pTH!E422</f>
        <v>2025</v>
      </c>
      <c r="C428" s="99" t="str">
        <f>_pTH!F422</f>
        <v>Schwein</v>
      </c>
      <c r="D428" s="99" t="str">
        <f>_pTH!G422</f>
        <v>Ferkel</v>
      </c>
      <c r="E428" s="99" t="str">
        <f>_pTH!H422</f>
        <v>C</v>
      </c>
      <c r="F428" s="99" t="str">
        <f>_pTH!I422</f>
        <v>Aminoglykoside</v>
      </c>
      <c r="G428" s="99" t="str">
        <f>_pTH!J422</f>
        <v>Gentamicin</v>
      </c>
      <c r="H428" s="120">
        <f>_pTH!K422</f>
        <v>4.0438013648967761E-4</v>
      </c>
      <c r="I428" s="99" t="str">
        <f>_pTH!L422</f>
        <v>16. AMGÄndG (2013)</v>
      </c>
      <c r="J428" s="162">
        <f>_pTH!M422</f>
        <v>1.4152002342799663E-5</v>
      </c>
    </row>
    <row r="429" spans="1:10" hidden="1" x14ac:dyDescent="0.3">
      <c r="A429" s="11"/>
      <c r="B429" s="99">
        <f>_pTH!E423</f>
        <v>2025</v>
      </c>
      <c r="C429" s="99" t="str">
        <f>_pTH!F423</f>
        <v>Schwein</v>
      </c>
      <c r="D429" s="99" t="str">
        <f>_pTH!G423</f>
        <v>Ferkel</v>
      </c>
      <c r="E429" s="99" t="str">
        <f>_pTH!H423</f>
        <v>C</v>
      </c>
      <c r="F429" s="99" t="str">
        <f>_pTH!I423</f>
        <v>Aminoglykoside</v>
      </c>
      <c r="G429" s="99" t="str">
        <f>_pTH!J423</f>
        <v>Gentamicin</v>
      </c>
      <c r="H429" s="120">
        <f>_pTH!K423</f>
        <v>4.0438013648967761E-4</v>
      </c>
      <c r="I429" s="99" t="str">
        <f>_pTH!L423</f>
        <v>17. AMGÄndG (2021)</v>
      </c>
      <c r="J429" s="162">
        <f>_pTH!M423</f>
        <v>1.4562406697456266E-5</v>
      </c>
    </row>
    <row r="430" spans="1:10" x14ac:dyDescent="0.3">
      <c r="A430" s="11"/>
      <c r="B430" s="99">
        <f>_pTH!E424</f>
        <v>2025</v>
      </c>
      <c r="C430" s="99" t="str">
        <f>_pTH!F424</f>
        <v>Schwein</v>
      </c>
      <c r="D430" s="99" t="str">
        <f>_pTH!G424</f>
        <v>Ferkel</v>
      </c>
      <c r="E430" s="99" t="str">
        <f>_pTH!H424</f>
        <v>C</v>
      </c>
      <c r="F430" s="99" t="str">
        <f>_pTH!I424</f>
        <v>Aminoglykoside</v>
      </c>
      <c r="G430" s="99" t="str">
        <f>_pTH!J424</f>
        <v>Gentamicin</v>
      </c>
      <c r="H430" s="120">
        <f>_pTH!K424</f>
        <v>4.0438013648967761E-4</v>
      </c>
      <c r="I430" s="99" t="str">
        <f>_pTH!L424</f>
        <v>TAMGÄndG (2022)</v>
      </c>
      <c r="J430" s="162">
        <f>_pTH!M424</f>
        <v>1.1185054803262247E-5</v>
      </c>
    </row>
    <row r="431" spans="1:10" hidden="1" x14ac:dyDescent="0.3">
      <c r="A431" s="11"/>
      <c r="B431" s="99">
        <f>_pTH!E425</f>
        <v>2025</v>
      </c>
      <c r="C431" s="99" t="str">
        <f>_pTH!F425</f>
        <v>Schwein</v>
      </c>
      <c r="D431" s="99" t="str">
        <f>_pTH!G425</f>
        <v>Ferkel</v>
      </c>
      <c r="E431" s="99" t="str">
        <f>_pTH!H425</f>
        <v>C</v>
      </c>
      <c r="F431" s="99" t="str">
        <f>_pTH!I425</f>
        <v>Aminoglykoside</v>
      </c>
      <c r="G431" s="99" t="str">
        <f>_pTH!J425</f>
        <v>Neomycin</v>
      </c>
      <c r="H431" s="120">
        <f>_pTH!K425</f>
        <v>2.1460388876478995</v>
      </c>
      <c r="I431" s="99" t="str">
        <f>_pTH!L425</f>
        <v>16. AMGÄndG (2013)</v>
      </c>
      <c r="J431" s="162">
        <f>_pTH!M425</f>
        <v>7.5104449069563817E-2</v>
      </c>
    </row>
    <row r="432" spans="1:10" hidden="1" x14ac:dyDescent="0.3">
      <c r="A432" s="11"/>
      <c r="B432" s="99">
        <f>_pTH!E426</f>
        <v>2025</v>
      </c>
      <c r="C432" s="99" t="str">
        <f>_pTH!F426</f>
        <v>Schwein</v>
      </c>
      <c r="D432" s="99" t="str">
        <f>_pTH!G426</f>
        <v>Ferkel</v>
      </c>
      <c r="E432" s="99" t="str">
        <f>_pTH!H426</f>
        <v>C</v>
      </c>
      <c r="F432" s="99" t="str">
        <f>_pTH!I426</f>
        <v>Aminoglykoside</v>
      </c>
      <c r="G432" s="99" t="str">
        <f>_pTH!J426</f>
        <v>Neomycin</v>
      </c>
      <c r="H432" s="120">
        <f>_pTH!K426</f>
        <v>2.1460388876478995</v>
      </c>
      <c r="I432" s="99" t="str">
        <f>_pTH!L426</f>
        <v>17. AMGÄndG (2021)</v>
      </c>
      <c r="J432" s="162">
        <f>_pTH!M426</f>
        <v>7.7282458386239511E-2</v>
      </c>
    </row>
    <row r="433" spans="1:10" x14ac:dyDescent="0.3">
      <c r="A433" s="11"/>
      <c r="B433" s="99">
        <f>_pTH!E427</f>
        <v>2025</v>
      </c>
      <c r="C433" s="99" t="str">
        <f>_pTH!F427</f>
        <v>Schwein</v>
      </c>
      <c r="D433" s="99" t="str">
        <f>_pTH!G427</f>
        <v>Ferkel</v>
      </c>
      <c r="E433" s="99" t="str">
        <f>_pTH!H427</f>
        <v>C</v>
      </c>
      <c r="F433" s="99" t="str">
        <f>_pTH!I427</f>
        <v>Aminoglykoside</v>
      </c>
      <c r="G433" s="99" t="str">
        <f>_pTH!J427</f>
        <v>Neomycin</v>
      </c>
      <c r="H433" s="120">
        <f>_pTH!K427</f>
        <v>2.1460388876478995</v>
      </c>
      <c r="I433" s="99" t="str">
        <f>_pTH!L427</f>
        <v>TAMGÄndG (2022)</v>
      </c>
      <c r="J433" s="162">
        <f>_pTH!M427</f>
        <v>5.9358906143715674E-2</v>
      </c>
    </row>
    <row r="434" spans="1:10" hidden="1" x14ac:dyDescent="0.3">
      <c r="A434" s="11"/>
      <c r="B434" s="99">
        <f>_pTH!E428</f>
        <v>2025</v>
      </c>
      <c r="C434" s="99" t="str">
        <f>_pTH!F428</f>
        <v>Schwein</v>
      </c>
      <c r="D434" s="99" t="str">
        <f>_pTH!G428</f>
        <v>Ferkel</v>
      </c>
      <c r="E434" s="99" t="str">
        <f>_pTH!H428</f>
        <v>C</v>
      </c>
      <c r="F434" s="99" t="str">
        <f>_pTH!I428</f>
        <v>Aminoglykoside</v>
      </c>
      <c r="G434" s="99" t="str">
        <f>_pTH!J428</f>
        <v>Paromomycin</v>
      </c>
      <c r="H434" s="120">
        <f>_pTH!K428</f>
        <v>1.279438469464049E-2</v>
      </c>
      <c r="I434" s="99" t="str">
        <f>_pTH!L428</f>
        <v>16. AMGÄndG (2013)</v>
      </c>
      <c r="J434" s="162">
        <f>_pTH!M428</f>
        <v>4.4776225594318807E-4</v>
      </c>
    </row>
    <row r="435" spans="1:10" hidden="1" x14ac:dyDescent="0.3">
      <c r="A435" s="11"/>
      <c r="B435" s="99">
        <f>_pTH!E429</f>
        <v>2025</v>
      </c>
      <c r="C435" s="99" t="str">
        <f>_pTH!F429</f>
        <v>Schwein</v>
      </c>
      <c r="D435" s="99" t="str">
        <f>_pTH!G429</f>
        <v>Ferkel</v>
      </c>
      <c r="E435" s="99" t="str">
        <f>_pTH!H429</f>
        <v>C</v>
      </c>
      <c r="F435" s="99" t="str">
        <f>_pTH!I429</f>
        <v>Aminoglykoside</v>
      </c>
      <c r="G435" s="99" t="str">
        <f>_pTH!J429</f>
        <v>Paromomycin</v>
      </c>
      <c r="H435" s="120">
        <f>_pTH!K429</f>
        <v>1.279438469464049E-2</v>
      </c>
      <c r="I435" s="99" t="str">
        <f>_pTH!L429</f>
        <v>17. AMGÄndG (2021)</v>
      </c>
      <c r="J435" s="162">
        <f>_pTH!M429</f>
        <v>4.6074724387907867E-4</v>
      </c>
    </row>
    <row r="436" spans="1:10" x14ac:dyDescent="0.3">
      <c r="A436" s="11"/>
      <c r="B436" s="99">
        <f>_pTH!E430</f>
        <v>2025</v>
      </c>
      <c r="C436" s="99" t="str">
        <f>_pTH!F430</f>
        <v>Schwein</v>
      </c>
      <c r="D436" s="99" t="str">
        <f>_pTH!G430</f>
        <v>Ferkel</v>
      </c>
      <c r="E436" s="99" t="str">
        <f>_pTH!H430</f>
        <v>C</v>
      </c>
      <c r="F436" s="99" t="str">
        <f>_pTH!I430</f>
        <v>Aminoglykoside</v>
      </c>
      <c r="G436" s="99" t="str">
        <f>_pTH!J430</f>
        <v>Paromomycin</v>
      </c>
      <c r="H436" s="120">
        <f>_pTH!K430</f>
        <v>1.279438469464049E-2</v>
      </c>
      <c r="I436" s="99" t="str">
        <f>_pTH!L430</f>
        <v>TAMGÄndG (2022)</v>
      </c>
      <c r="J436" s="162">
        <f>_pTH!M430</f>
        <v>3.5388952391638198E-4</v>
      </c>
    </row>
    <row r="437" spans="1:10" hidden="1" x14ac:dyDescent="0.3">
      <c r="A437" s="11"/>
      <c r="B437" s="99">
        <f>_pTH!E431</f>
        <v>2025</v>
      </c>
      <c r="C437" s="99" t="str">
        <f>_pTH!F431</f>
        <v>Schwein</v>
      </c>
      <c r="D437" s="99" t="str">
        <f>_pTH!G431</f>
        <v>Ferkel</v>
      </c>
      <c r="E437" s="99" t="str">
        <f>_pTH!H431</f>
        <v>C</v>
      </c>
      <c r="F437" s="99" t="str">
        <f>_pTH!I431</f>
        <v>Fenicole</v>
      </c>
      <c r="G437" s="99" t="str">
        <f>_pTH!J431</f>
        <v>Florfenicol</v>
      </c>
      <c r="H437" s="120">
        <f>_pTH!K431</f>
        <v>0.29018410499075742</v>
      </c>
      <c r="I437" s="99" t="str">
        <f>_pTH!L431</f>
        <v>16. AMGÄndG (2013)</v>
      </c>
      <c r="J437" s="162">
        <f>_pTH!M431</f>
        <v>1.0155509044834726E-2</v>
      </c>
    </row>
    <row r="438" spans="1:10" hidden="1" x14ac:dyDescent="0.3">
      <c r="A438" s="11"/>
      <c r="B438" s="99">
        <f>_pTH!E432</f>
        <v>2025</v>
      </c>
      <c r="C438" s="99" t="str">
        <f>_pTH!F432</f>
        <v>Schwein</v>
      </c>
      <c r="D438" s="99" t="str">
        <f>_pTH!G432</f>
        <v>Ferkel</v>
      </c>
      <c r="E438" s="99" t="str">
        <f>_pTH!H432</f>
        <v>C</v>
      </c>
      <c r="F438" s="99" t="str">
        <f>_pTH!I432</f>
        <v>Fenicole</v>
      </c>
      <c r="G438" s="99" t="str">
        <f>_pTH!J432</f>
        <v>Florfenicol</v>
      </c>
      <c r="H438" s="120">
        <f>_pTH!K432</f>
        <v>0.29018410499075742</v>
      </c>
      <c r="I438" s="99" t="str">
        <f>_pTH!L432</f>
        <v>17. AMGÄndG (2021)</v>
      </c>
      <c r="J438" s="162">
        <f>_pTH!M432</f>
        <v>1.0450016142473475E-2</v>
      </c>
    </row>
    <row r="439" spans="1:10" x14ac:dyDescent="0.3">
      <c r="A439" s="11"/>
      <c r="B439" s="99">
        <f>_pTH!E433</f>
        <v>2025</v>
      </c>
      <c r="C439" s="99" t="str">
        <f>_pTH!F433</f>
        <v>Schwein</v>
      </c>
      <c r="D439" s="99" t="str">
        <f>_pTH!G433</f>
        <v>Ferkel</v>
      </c>
      <c r="E439" s="99" t="str">
        <f>_pTH!H433</f>
        <v>C</v>
      </c>
      <c r="F439" s="99" t="str">
        <f>_pTH!I433</f>
        <v>Fenicole</v>
      </c>
      <c r="G439" s="99" t="str">
        <f>_pTH!J433</f>
        <v>Florfenicol</v>
      </c>
      <c r="H439" s="120">
        <f>_pTH!K433</f>
        <v>0.29018410499075742</v>
      </c>
      <c r="I439" s="99" t="str">
        <f>_pTH!L433</f>
        <v>TAMGÄndG (2022)</v>
      </c>
      <c r="J439" s="162">
        <f>_pTH!M433</f>
        <v>8.0264207474000874E-3</v>
      </c>
    </row>
    <row r="440" spans="1:10" hidden="1" x14ac:dyDescent="0.3">
      <c r="A440" s="11"/>
      <c r="B440" s="99">
        <f>_pTH!E434</f>
        <v>2025</v>
      </c>
      <c r="C440" s="99" t="str">
        <f>_pTH!F434</f>
        <v>Schwein</v>
      </c>
      <c r="D440" s="99" t="str">
        <f>_pTH!G434</f>
        <v>Ferkel</v>
      </c>
      <c r="E440" s="99" t="str">
        <f>_pTH!H434</f>
        <v>C</v>
      </c>
      <c r="F440" s="99" t="str">
        <f>_pTH!I434</f>
        <v>Lincosamide</v>
      </c>
      <c r="G440" s="99" t="str">
        <f>_pTH!J434</f>
        <v>Lincomycin</v>
      </c>
      <c r="H440" s="120">
        <f>_pTH!K434</f>
        <v>0.72690562039812812</v>
      </c>
      <c r="I440" s="99" t="str">
        <f>_pTH!L434</f>
        <v>16. AMGÄndG (2013)</v>
      </c>
      <c r="J440" s="162">
        <f>_pTH!M434</f>
        <v>2.5439355484096943E-2</v>
      </c>
    </row>
    <row r="441" spans="1:10" hidden="1" x14ac:dyDescent="0.3">
      <c r="A441" s="11"/>
      <c r="B441" s="99">
        <f>_pTH!E435</f>
        <v>2025</v>
      </c>
      <c r="C441" s="99" t="str">
        <f>_pTH!F435</f>
        <v>Schwein</v>
      </c>
      <c r="D441" s="99" t="str">
        <f>_pTH!G435</f>
        <v>Ferkel</v>
      </c>
      <c r="E441" s="99" t="str">
        <f>_pTH!H435</f>
        <v>C</v>
      </c>
      <c r="F441" s="99" t="str">
        <f>_pTH!I435</f>
        <v>Lincosamide</v>
      </c>
      <c r="G441" s="99" t="str">
        <f>_pTH!J435</f>
        <v>Lincomycin</v>
      </c>
      <c r="H441" s="120">
        <f>_pTH!K435</f>
        <v>0.72690562039812812</v>
      </c>
      <c r="I441" s="99" t="str">
        <f>_pTH!L435</f>
        <v>17. AMGÄndG (2021)</v>
      </c>
      <c r="J441" s="162">
        <f>_pTH!M435</f>
        <v>2.6177090118209879E-2</v>
      </c>
    </row>
    <row r="442" spans="1:10" x14ac:dyDescent="0.3">
      <c r="A442" s="11"/>
      <c r="B442" s="99">
        <f>_pTH!E436</f>
        <v>2025</v>
      </c>
      <c r="C442" s="99" t="str">
        <f>_pTH!F436</f>
        <v>Schwein</v>
      </c>
      <c r="D442" s="99" t="str">
        <f>_pTH!G436</f>
        <v>Ferkel</v>
      </c>
      <c r="E442" s="99" t="str">
        <f>_pTH!H436</f>
        <v>C</v>
      </c>
      <c r="F442" s="99" t="str">
        <f>_pTH!I436</f>
        <v>Lincosamide</v>
      </c>
      <c r="G442" s="99" t="str">
        <f>_pTH!J436</f>
        <v>Lincomycin</v>
      </c>
      <c r="H442" s="120">
        <f>_pTH!K436</f>
        <v>0.72690562039812812</v>
      </c>
      <c r="I442" s="99" t="str">
        <f>_pTH!L436</f>
        <v>TAMGÄndG (2022)</v>
      </c>
      <c r="J442" s="162">
        <f>_pTH!M436</f>
        <v>2.0106030111990796E-2</v>
      </c>
    </row>
    <row r="443" spans="1:10" hidden="1" x14ac:dyDescent="0.3">
      <c r="A443" s="11"/>
      <c r="B443" s="99">
        <f>_pTH!E437</f>
        <v>2025</v>
      </c>
      <c r="C443" s="99" t="str">
        <f>_pTH!F437</f>
        <v>Schwein</v>
      </c>
      <c r="D443" s="99" t="str">
        <f>_pTH!G437</f>
        <v>Ferkel</v>
      </c>
      <c r="E443" s="99" t="str">
        <f>_pTH!H437</f>
        <v>C</v>
      </c>
      <c r="F443" s="99" t="str">
        <f>_pTH!I437</f>
        <v>Makrolide</v>
      </c>
      <c r="G443" s="99" t="str">
        <f>_pTH!J437</f>
        <v>Gamithromycin</v>
      </c>
      <c r="H443" s="120">
        <f>_pTH!K437</f>
        <v>6.527601772214839E-3</v>
      </c>
      <c r="I443" s="99" t="str">
        <f>_pTH!L437</f>
        <v>16. AMGÄndG (2013)</v>
      </c>
      <c r="J443" s="162">
        <f>_pTH!M437</f>
        <v>2.2844503781803765E-4</v>
      </c>
    </row>
    <row r="444" spans="1:10" hidden="1" x14ac:dyDescent="0.3">
      <c r="A444" s="11"/>
      <c r="B444" s="99">
        <f>_pTH!E438</f>
        <v>2025</v>
      </c>
      <c r="C444" s="99" t="str">
        <f>_pTH!F438</f>
        <v>Schwein</v>
      </c>
      <c r="D444" s="99" t="str">
        <f>_pTH!G438</f>
        <v>Ferkel</v>
      </c>
      <c r="E444" s="99" t="str">
        <f>_pTH!H438</f>
        <v>C</v>
      </c>
      <c r="F444" s="99" t="str">
        <f>_pTH!I438</f>
        <v>Makrolide</v>
      </c>
      <c r="G444" s="99" t="str">
        <f>_pTH!J438</f>
        <v>Gamithromycin</v>
      </c>
      <c r="H444" s="120">
        <f>_pTH!K438</f>
        <v>6.527601772214839E-3</v>
      </c>
      <c r="I444" s="99" t="str">
        <f>_pTH!L438</f>
        <v>17. AMGÄndG (2021)</v>
      </c>
      <c r="J444" s="162">
        <f>_pTH!M438</f>
        <v>2.3506988397402462E-4</v>
      </c>
    </row>
    <row r="445" spans="1:10" x14ac:dyDescent="0.3">
      <c r="A445" s="11"/>
      <c r="B445" s="99">
        <f>_pTH!E439</f>
        <v>2025</v>
      </c>
      <c r="C445" s="99" t="str">
        <f>_pTH!F439</f>
        <v>Schwein</v>
      </c>
      <c r="D445" s="99" t="str">
        <f>_pTH!G439</f>
        <v>Ferkel</v>
      </c>
      <c r="E445" s="99" t="str">
        <f>_pTH!H439</f>
        <v>C</v>
      </c>
      <c r="F445" s="99" t="str">
        <f>_pTH!I439</f>
        <v>Makrolide</v>
      </c>
      <c r="G445" s="99" t="str">
        <f>_pTH!J439</f>
        <v>Gamithromycin</v>
      </c>
      <c r="H445" s="120">
        <f>_pTH!K439</f>
        <v>6.527601772214839E-3</v>
      </c>
      <c r="I445" s="99" t="str">
        <f>_pTH!L439</f>
        <v>TAMGÄndG (2022)</v>
      </c>
      <c r="J445" s="162">
        <f>_pTH!M439</f>
        <v>1.8055185447507375E-4</v>
      </c>
    </row>
    <row r="446" spans="1:10" hidden="1" x14ac:dyDescent="0.3">
      <c r="A446" s="11"/>
      <c r="B446" s="99">
        <f>_pTH!E440</f>
        <v>2025</v>
      </c>
      <c r="C446" s="99" t="str">
        <f>_pTH!F440</f>
        <v>Schwein</v>
      </c>
      <c r="D446" s="99" t="str">
        <f>_pTH!G440</f>
        <v>Ferkel</v>
      </c>
      <c r="E446" s="99" t="str">
        <f>_pTH!H440</f>
        <v>C</v>
      </c>
      <c r="F446" s="99" t="str">
        <f>_pTH!I440</f>
        <v>Makrolide</v>
      </c>
      <c r="G446" s="99" t="str">
        <f>_pTH!J440</f>
        <v>Tildipirosin</v>
      </c>
      <c r="H446" s="120">
        <f>_pTH!K440</f>
        <v>1.5246652324857673E-2</v>
      </c>
      <c r="I446" s="99" t="str">
        <f>_pTH!L440</f>
        <v>16. AMGÄndG (2013)</v>
      </c>
      <c r="J446" s="162">
        <f>_pTH!M440</f>
        <v>5.335837246959967E-4</v>
      </c>
    </row>
    <row r="447" spans="1:10" hidden="1" x14ac:dyDescent="0.3">
      <c r="A447" s="11"/>
      <c r="B447" s="99">
        <f>_pTH!E441</f>
        <v>2025</v>
      </c>
      <c r="C447" s="99" t="str">
        <f>_pTH!F441</f>
        <v>Schwein</v>
      </c>
      <c r="D447" s="99" t="str">
        <f>_pTH!G441</f>
        <v>Ferkel</v>
      </c>
      <c r="E447" s="99" t="str">
        <f>_pTH!H441</f>
        <v>C</v>
      </c>
      <c r="F447" s="99" t="str">
        <f>_pTH!I441</f>
        <v>Makrolide</v>
      </c>
      <c r="G447" s="99" t="str">
        <f>_pTH!J441</f>
        <v>Tildipirosin</v>
      </c>
      <c r="H447" s="120">
        <f>_pTH!K441</f>
        <v>1.5246652324857673E-2</v>
      </c>
      <c r="I447" s="99" t="str">
        <f>_pTH!L441</f>
        <v>17. AMGÄndG (2021)</v>
      </c>
      <c r="J447" s="162">
        <f>_pTH!M441</f>
        <v>5.4905751270738321E-4</v>
      </c>
    </row>
    <row r="448" spans="1:10" x14ac:dyDescent="0.3">
      <c r="A448" s="11"/>
      <c r="B448" s="99">
        <f>_pTH!E442</f>
        <v>2025</v>
      </c>
      <c r="C448" s="99" t="str">
        <f>_pTH!F442</f>
        <v>Schwein</v>
      </c>
      <c r="D448" s="99" t="str">
        <f>_pTH!G442</f>
        <v>Ferkel</v>
      </c>
      <c r="E448" s="99" t="str">
        <f>_pTH!H442</f>
        <v>C</v>
      </c>
      <c r="F448" s="99" t="str">
        <f>_pTH!I442</f>
        <v>Makrolide</v>
      </c>
      <c r="G448" s="99" t="str">
        <f>_pTH!J442</f>
        <v>Tildipirosin</v>
      </c>
      <c r="H448" s="120">
        <f>_pTH!K442</f>
        <v>1.5246652324857673E-2</v>
      </c>
      <c r="I448" s="99" t="str">
        <f>_pTH!L442</f>
        <v>TAMGÄndG (2022)</v>
      </c>
      <c r="J448" s="162">
        <f>_pTH!M442</f>
        <v>4.217186415242529E-4</v>
      </c>
    </row>
    <row r="449" spans="1:10" hidden="1" x14ac:dyDescent="0.3">
      <c r="A449" s="11"/>
      <c r="B449" s="99">
        <f>_pTH!E443</f>
        <v>2025</v>
      </c>
      <c r="C449" s="99" t="str">
        <f>_pTH!F443</f>
        <v>Schwein</v>
      </c>
      <c r="D449" s="99" t="str">
        <f>_pTH!G443</f>
        <v>Ferkel</v>
      </c>
      <c r="E449" s="99" t="str">
        <f>_pTH!H443</f>
        <v>C</v>
      </c>
      <c r="F449" s="99" t="str">
        <f>_pTH!I443</f>
        <v>Makrolide</v>
      </c>
      <c r="G449" s="99" t="str">
        <f>_pTH!J443</f>
        <v>Tilmicosin</v>
      </c>
      <c r="H449" s="120">
        <f>_pTH!K443</f>
        <v>0.12800374337727993</v>
      </c>
      <c r="I449" s="99" t="str">
        <f>_pTH!L443</f>
        <v>16. AMGÄndG (2013)</v>
      </c>
      <c r="J449" s="162">
        <f>_pTH!M443</f>
        <v>4.479718741597076E-3</v>
      </c>
    </row>
    <row r="450" spans="1:10" hidden="1" x14ac:dyDescent="0.3">
      <c r="A450" s="11"/>
      <c r="B450" s="99">
        <f>_pTH!E444</f>
        <v>2025</v>
      </c>
      <c r="C450" s="99" t="str">
        <f>_pTH!F444</f>
        <v>Schwein</v>
      </c>
      <c r="D450" s="99" t="str">
        <f>_pTH!G444</f>
        <v>Ferkel</v>
      </c>
      <c r="E450" s="99" t="str">
        <f>_pTH!H444</f>
        <v>C</v>
      </c>
      <c r="F450" s="99" t="str">
        <f>_pTH!I444</f>
        <v>Makrolide</v>
      </c>
      <c r="G450" s="99" t="str">
        <f>_pTH!J444</f>
        <v>Tilmicosin</v>
      </c>
      <c r="H450" s="120">
        <f>_pTH!K444</f>
        <v>0.12800374337727993</v>
      </c>
      <c r="I450" s="99" t="str">
        <f>_pTH!L444</f>
        <v>17. AMGÄndG (2021)</v>
      </c>
      <c r="J450" s="162">
        <f>_pTH!M444</f>
        <v>4.6096294096887635E-3</v>
      </c>
    </row>
    <row r="451" spans="1:10" x14ac:dyDescent="0.3">
      <c r="A451" s="11"/>
      <c r="B451" s="99">
        <f>_pTH!E445</f>
        <v>2025</v>
      </c>
      <c r="C451" s="99" t="str">
        <f>_pTH!F445</f>
        <v>Schwein</v>
      </c>
      <c r="D451" s="99" t="str">
        <f>_pTH!G445</f>
        <v>Ferkel</v>
      </c>
      <c r="E451" s="99" t="str">
        <f>_pTH!H445</f>
        <v>C</v>
      </c>
      <c r="F451" s="99" t="str">
        <f>_pTH!I445</f>
        <v>Makrolide</v>
      </c>
      <c r="G451" s="99" t="str">
        <f>_pTH!J445</f>
        <v>Tilmicosin</v>
      </c>
      <c r="H451" s="120">
        <f>_pTH!K445</f>
        <v>0.12800374337727993</v>
      </c>
      <c r="I451" s="99" t="str">
        <f>_pTH!L445</f>
        <v>TAMGÄndG (2022)</v>
      </c>
      <c r="J451" s="162">
        <f>_pTH!M445</f>
        <v>3.5405519596636761E-3</v>
      </c>
    </row>
    <row r="452" spans="1:10" hidden="1" x14ac:dyDescent="0.3">
      <c r="A452" s="11"/>
      <c r="B452" s="99">
        <f>_pTH!E446</f>
        <v>2025</v>
      </c>
      <c r="C452" s="99" t="str">
        <f>_pTH!F446</f>
        <v>Schwein</v>
      </c>
      <c r="D452" s="99" t="str">
        <f>_pTH!G446</f>
        <v>Ferkel</v>
      </c>
      <c r="E452" s="99" t="str">
        <f>_pTH!H446</f>
        <v>C</v>
      </c>
      <c r="F452" s="99" t="str">
        <f>_pTH!I446</f>
        <v>Makrolide</v>
      </c>
      <c r="G452" s="99" t="str">
        <f>_pTH!J446</f>
        <v>Tulathromycin</v>
      </c>
      <c r="H452" s="120">
        <f>_pTH!K446</f>
        <v>0.97516539289968529</v>
      </c>
      <c r="I452" s="99" t="str">
        <f>_pTH!L446</f>
        <v>16. AMGÄndG (2013)</v>
      </c>
      <c r="J452" s="162">
        <f>_pTH!M446</f>
        <v>3.4127647922404268E-2</v>
      </c>
    </row>
    <row r="453" spans="1:10" hidden="1" x14ac:dyDescent="0.3">
      <c r="A453" s="11"/>
      <c r="B453" s="99">
        <f>_pTH!E447</f>
        <v>2025</v>
      </c>
      <c r="C453" s="99" t="str">
        <f>_pTH!F447</f>
        <v>Schwein</v>
      </c>
      <c r="D453" s="99" t="str">
        <f>_pTH!G447</f>
        <v>Ferkel</v>
      </c>
      <c r="E453" s="99" t="str">
        <f>_pTH!H447</f>
        <v>C</v>
      </c>
      <c r="F453" s="99" t="str">
        <f>_pTH!I447</f>
        <v>Makrolide</v>
      </c>
      <c r="G453" s="99" t="str">
        <f>_pTH!J447</f>
        <v>Tulathromycin</v>
      </c>
      <c r="H453" s="120">
        <f>_pTH!K447</f>
        <v>0.97516539289968529</v>
      </c>
      <c r="I453" s="99" t="str">
        <f>_pTH!L447</f>
        <v>17. AMGÄndG (2021)</v>
      </c>
      <c r="J453" s="162">
        <f>_pTH!M447</f>
        <v>3.5117340757543469E-2</v>
      </c>
    </row>
    <row r="454" spans="1:10" x14ac:dyDescent="0.3">
      <c r="A454" s="11"/>
      <c r="B454" s="99">
        <f>_pTH!E448</f>
        <v>2025</v>
      </c>
      <c r="C454" s="99" t="str">
        <f>_pTH!F448</f>
        <v>Schwein</v>
      </c>
      <c r="D454" s="99" t="str">
        <f>_pTH!G448</f>
        <v>Ferkel</v>
      </c>
      <c r="E454" s="99" t="str">
        <f>_pTH!H448</f>
        <v>C</v>
      </c>
      <c r="F454" s="99" t="str">
        <f>_pTH!I448</f>
        <v>Makrolide</v>
      </c>
      <c r="G454" s="99" t="str">
        <f>_pTH!J448</f>
        <v>Tulathromycin</v>
      </c>
      <c r="H454" s="120">
        <f>_pTH!K448</f>
        <v>0.97516539289968529</v>
      </c>
      <c r="I454" s="99" t="str">
        <f>_pTH!L448</f>
        <v>TAMGÄndG (2022)</v>
      </c>
      <c r="J454" s="162">
        <f>_pTH!M448</f>
        <v>2.6972834166660815E-2</v>
      </c>
    </row>
    <row r="455" spans="1:10" hidden="1" x14ac:dyDescent="0.3">
      <c r="A455" s="11"/>
      <c r="B455" s="99">
        <f>_pTH!E449</f>
        <v>2025</v>
      </c>
      <c r="C455" s="99" t="str">
        <f>_pTH!F449</f>
        <v>Schwein</v>
      </c>
      <c r="D455" s="99" t="str">
        <f>_pTH!G449</f>
        <v>Ferkel</v>
      </c>
      <c r="E455" s="99" t="str">
        <f>_pTH!H449</f>
        <v>C</v>
      </c>
      <c r="F455" s="99" t="str">
        <f>_pTH!I449</f>
        <v>Makrolide</v>
      </c>
      <c r="G455" s="99" t="str">
        <f>_pTH!J449</f>
        <v>Tylosin</v>
      </c>
      <c r="H455" s="120">
        <f>_pTH!K449</f>
        <v>1.2064600559524701</v>
      </c>
      <c r="I455" s="99" t="str">
        <f>_pTH!L449</f>
        <v>16. AMGÄndG (2013)</v>
      </c>
      <c r="J455" s="162">
        <f>_pTH!M449</f>
        <v>4.2222216171514157E-2</v>
      </c>
    </row>
    <row r="456" spans="1:10" hidden="1" x14ac:dyDescent="0.3">
      <c r="A456" s="11"/>
      <c r="B456" s="99">
        <f>_pTH!E450</f>
        <v>2025</v>
      </c>
      <c r="C456" s="99" t="str">
        <f>_pTH!F450</f>
        <v>Schwein</v>
      </c>
      <c r="D456" s="99" t="str">
        <f>_pTH!G450</f>
        <v>Ferkel</v>
      </c>
      <c r="E456" s="99" t="str">
        <f>_pTH!H450</f>
        <v>C</v>
      </c>
      <c r="F456" s="99" t="str">
        <f>_pTH!I450</f>
        <v>Makrolide</v>
      </c>
      <c r="G456" s="99" t="str">
        <f>_pTH!J450</f>
        <v>Tylosin</v>
      </c>
      <c r="H456" s="120">
        <f>_pTH!K450</f>
        <v>1.2064600559524701</v>
      </c>
      <c r="I456" s="99" t="str">
        <f>_pTH!L450</f>
        <v>17. AMGÄndG (2021)</v>
      </c>
      <c r="J456" s="162">
        <f>_pTH!M450</f>
        <v>4.3446649361977709E-2</v>
      </c>
    </row>
    <row r="457" spans="1:10" x14ac:dyDescent="0.3">
      <c r="A457" s="11"/>
      <c r="B457" s="99">
        <f>_pTH!E451</f>
        <v>2025</v>
      </c>
      <c r="C457" s="99" t="str">
        <f>_pTH!F451</f>
        <v>Schwein</v>
      </c>
      <c r="D457" s="99" t="str">
        <f>_pTH!G451</f>
        <v>Ferkel</v>
      </c>
      <c r="E457" s="99" t="str">
        <f>_pTH!H451</f>
        <v>C</v>
      </c>
      <c r="F457" s="99" t="str">
        <f>_pTH!I451</f>
        <v>Makrolide</v>
      </c>
      <c r="G457" s="99" t="str">
        <f>_pTH!J451</f>
        <v>Tylosin</v>
      </c>
      <c r="H457" s="120">
        <f>_pTH!K451</f>
        <v>1.2064600559524701</v>
      </c>
      <c r="I457" s="99" t="str">
        <f>_pTH!L451</f>
        <v>TAMGÄndG (2022)</v>
      </c>
      <c r="J457" s="162">
        <f>_pTH!M451</f>
        <v>3.3370387479751185E-2</v>
      </c>
    </row>
    <row r="458" spans="1:10" hidden="1" x14ac:dyDescent="0.3">
      <c r="A458" s="11"/>
      <c r="B458" s="99">
        <f>_pTH!E452</f>
        <v>2025</v>
      </c>
      <c r="C458" s="99" t="str">
        <f>_pTH!F452</f>
        <v>Schwein</v>
      </c>
      <c r="D458" s="99" t="str">
        <f>_pTH!G452</f>
        <v>Ferkel</v>
      </c>
      <c r="E458" s="99" t="str">
        <f>_pTH!H452</f>
        <v>C</v>
      </c>
      <c r="F458" s="99" t="str">
        <f>_pTH!I452</f>
        <v>Pleuromutiline</v>
      </c>
      <c r="G458" s="99" t="str">
        <f>_pTH!J452</f>
        <v>Tiamulin</v>
      </c>
      <c r="H458" s="120">
        <f>_pTH!K452</f>
        <v>0.461735247369018</v>
      </c>
      <c r="I458" s="99" t="str">
        <f>_pTH!L452</f>
        <v>16. AMGÄndG (2013)</v>
      </c>
      <c r="J458" s="162">
        <f>_pTH!M452</f>
        <v>1.6159246493271627E-2</v>
      </c>
    </row>
    <row r="459" spans="1:10" hidden="1" x14ac:dyDescent="0.3">
      <c r="A459" s="11"/>
      <c r="B459" s="99">
        <f>_pTH!E453</f>
        <v>2025</v>
      </c>
      <c r="C459" s="99" t="str">
        <f>_pTH!F453</f>
        <v>Schwein</v>
      </c>
      <c r="D459" s="99" t="str">
        <f>_pTH!G453</f>
        <v>Ferkel</v>
      </c>
      <c r="E459" s="99" t="str">
        <f>_pTH!H453</f>
        <v>C</v>
      </c>
      <c r="F459" s="99" t="str">
        <f>_pTH!I453</f>
        <v>Pleuromutiline</v>
      </c>
      <c r="G459" s="99" t="str">
        <f>_pTH!J453</f>
        <v>Tiamulin</v>
      </c>
      <c r="H459" s="120">
        <f>_pTH!K453</f>
        <v>0.461735247369018</v>
      </c>
      <c r="I459" s="99" t="str">
        <f>_pTH!L453</f>
        <v>17. AMGÄndG (2021)</v>
      </c>
      <c r="J459" s="162">
        <f>_pTH!M453</f>
        <v>1.6627860401619534E-2</v>
      </c>
    </row>
    <row r="460" spans="1:10" x14ac:dyDescent="0.3">
      <c r="A460" s="11"/>
      <c r="B460" s="99">
        <f>_pTH!E454</f>
        <v>2025</v>
      </c>
      <c r="C460" s="99" t="str">
        <f>_pTH!F454</f>
        <v>Schwein</v>
      </c>
      <c r="D460" s="99" t="str">
        <f>_pTH!G454</f>
        <v>Ferkel</v>
      </c>
      <c r="E460" s="99" t="str">
        <f>_pTH!H454</f>
        <v>C</v>
      </c>
      <c r="F460" s="99" t="str">
        <f>_pTH!I454</f>
        <v>Pleuromutiline</v>
      </c>
      <c r="G460" s="99" t="str">
        <f>_pTH!J454</f>
        <v>Tiamulin</v>
      </c>
      <c r="H460" s="120">
        <f>_pTH!K454</f>
        <v>0.461735247369018</v>
      </c>
      <c r="I460" s="99" t="str">
        <f>_pTH!L454</f>
        <v>TAMGÄndG (2022)</v>
      </c>
      <c r="J460" s="162">
        <f>_pTH!M454</f>
        <v>1.2771483019053158E-2</v>
      </c>
    </row>
    <row r="461" spans="1:10" hidden="1" x14ac:dyDescent="0.3">
      <c r="A461" s="11"/>
      <c r="B461" s="99">
        <f>_pTH!E455</f>
        <v>2025</v>
      </c>
      <c r="C461" s="99" t="str">
        <f>_pTH!F455</f>
        <v>Schwein</v>
      </c>
      <c r="D461" s="99" t="str">
        <f>_pTH!G455</f>
        <v>Ferkel</v>
      </c>
      <c r="E461" s="99" t="str">
        <f>_pTH!H455</f>
        <v>D</v>
      </c>
      <c r="F461" s="99" t="str">
        <f>_pTH!I455</f>
        <v>Aminoglykoside</v>
      </c>
      <c r="G461" s="99" t="str">
        <f>_pTH!J455</f>
        <v>Spectinomycin</v>
      </c>
      <c r="H461" s="120">
        <f>_pTH!K455</f>
        <v>0.49899637333911367</v>
      </c>
      <c r="I461" s="99" t="str">
        <f>_pTH!L455</f>
        <v>16. AMGÄndG (2013)</v>
      </c>
      <c r="J461" s="162">
        <f>_pTH!M455</f>
        <v>1.7463265890964291E-2</v>
      </c>
    </row>
    <row r="462" spans="1:10" hidden="1" x14ac:dyDescent="0.3">
      <c r="A462" s="11"/>
      <c r="B462" s="99">
        <f>_pTH!E456</f>
        <v>2025</v>
      </c>
      <c r="C462" s="99" t="str">
        <f>_pTH!F456</f>
        <v>Schwein</v>
      </c>
      <c r="D462" s="99" t="str">
        <f>_pTH!G456</f>
        <v>Ferkel</v>
      </c>
      <c r="E462" s="99" t="str">
        <f>_pTH!H456</f>
        <v>D</v>
      </c>
      <c r="F462" s="99" t="str">
        <f>_pTH!I456</f>
        <v>Aminoglykoside</v>
      </c>
      <c r="G462" s="99" t="str">
        <f>_pTH!J456</f>
        <v>Spectinomycin</v>
      </c>
      <c r="H462" s="120">
        <f>_pTH!K456</f>
        <v>0.49899637333911367</v>
      </c>
      <c r="I462" s="99" t="str">
        <f>_pTH!L456</f>
        <v>17. AMGÄndG (2021)</v>
      </c>
      <c r="J462" s="162">
        <f>_pTH!M456</f>
        <v>1.7969696019689101E-2</v>
      </c>
    </row>
    <row r="463" spans="1:10" x14ac:dyDescent="0.3">
      <c r="A463" s="11"/>
      <c r="B463" s="99">
        <f>_pTH!E457</f>
        <v>2025</v>
      </c>
      <c r="C463" s="99" t="str">
        <f>_pTH!F457</f>
        <v>Schwein</v>
      </c>
      <c r="D463" s="99" t="str">
        <f>_pTH!G457</f>
        <v>Ferkel</v>
      </c>
      <c r="E463" s="99" t="str">
        <f>_pTH!H457</f>
        <v>D</v>
      </c>
      <c r="F463" s="99" t="str">
        <f>_pTH!I457</f>
        <v>Aminoglykoside</v>
      </c>
      <c r="G463" s="99" t="str">
        <f>_pTH!J457</f>
        <v>Spectinomycin</v>
      </c>
      <c r="H463" s="120">
        <f>_pTH!K457</f>
        <v>0.49899637333911367</v>
      </c>
      <c r="I463" s="99" t="str">
        <f>_pTH!L457</f>
        <v>TAMGÄndG (2022)</v>
      </c>
      <c r="J463" s="162">
        <f>_pTH!M457</f>
        <v>1.3802116570010023E-2</v>
      </c>
    </row>
    <row r="464" spans="1:10" hidden="1" x14ac:dyDescent="0.3">
      <c r="A464" s="11"/>
      <c r="B464" s="99">
        <f>_pTH!E458</f>
        <v>2025</v>
      </c>
      <c r="C464" s="99" t="str">
        <f>_pTH!F458</f>
        <v>Schwein</v>
      </c>
      <c r="D464" s="99" t="str">
        <f>_pTH!G458</f>
        <v>Ferkel</v>
      </c>
      <c r="E464" s="99" t="str">
        <f>_pTH!H458</f>
        <v>D</v>
      </c>
      <c r="F464" s="99" t="str">
        <f>_pTH!I458</f>
        <v>Folsäureantag.</v>
      </c>
      <c r="G464" s="99" t="str">
        <f>_pTH!J458</f>
        <v>Trimethoprim</v>
      </c>
      <c r="H464" s="120">
        <f>_pTH!K458</f>
        <v>0.80128700480644666</v>
      </c>
      <c r="I464" s="99" t="str">
        <f>_pTH!L458</f>
        <v>16. AMGÄndG (2013)</v>
      </c>
      <c r="J464" s="162">
        <f>_pTH!M458</f>
        <v>2.8042464369575242E-2</v>
      </c>
    </row>
    <row r="465" spans="1:10" hidden="1" x14ac:dyDescent="0.3">
      <c r="A465" s="11"/>
      <c r="B465" s="99">
        <f>_pTH!E459</f>
        <v>2025</v>
      </c>
      <c r="C465" s="99" t="str">
        <f>_pTH!F459</f>
        <v>Schwein</v>
      </c>
      <c r="D465" s="99" t="str">
        <f>_pTH!G459</f>
        <v>Ferkel</v>
      </c>
      <c r="E465" s="99" t="str">
        <f>_pTH!H459</f>
        <v>D</v>
      </c>
      <c r="F465" s="99" t="str">
        <f>_pTH!I459</f>
        <v>Folsäureantag.</v>
      </c>
      <c r="G465" s="99" t="str">
        <f>_pTH!J459</f>
        <v>Trimethoprim</v>
      </c>
      <c r="H465" s="120">
        <f>_pTH!K459</f>
        <v>0.40064350240322333</v>
      </c>
      <c r="I465" s="99" t="str">
        <f>_pTH!L459</f>
        <v>17. AMGÄndG (2021)</v>
      </c>
      <c r="J465" s="162">
        <f>_pTH!M459</f>
        <v>1.4427844239174108E-2</v>
      </c>
    </row>
    <row r="466" spans="1:10" x14ac:dyDescent="0.3">
      <c r="A466" s="11"/>
      <c r="B466" s="99">
        <f>_pTH!E460</f>
        <v>2025</v>
      </c>
      <c r="C466" s="99" t="str">
        <f>_pTH!F460</f>
        <v>Schwein</v>
      </c>
      <c r="D466" s="99" t="str">
        <f>_pTH!G460</f>
        <v>Ferkel</v>
      </c>
      <c r="E466" s="99" t="str">
        <f>_pTH!H460</f>
        <v>D</v>
      </c>
      <c r="F466" s="99" t="str">
        <f>_pTH!I460</f>
        <v>Folsäureantag.</v>
      </c>
      <c r="G466" s="99" t="str">
        <f>_pTH!J460</f>
        <v>Trimethoprim</v>
      </c>
      <c r="H466" s="120">
        <f>_pTH!K460</f>
        <v>0.40064350240322333</v>
      </c>
      <c r="I466" s="99" t="str">
        <f>_pTH!L460</f>
        <v>TAMGÄndG (2022)</v>
      </c>
      <c r="J466" s="162">
        <f>_pTH!M460</f>
        <v>1.1081700426364468E-2</v>
      </c>
    </row>
    <row r="467" spans="1:10" hidden="1" x14ac:dyDescent="0.3">
      <c r="A467" s="11"/>
      <c r="B467" s="99">
        <f>_pTH!E461</f>
        <v>2025</v>
      </c>
      <c r="C467" s="99" t="str">
        <f>_pTH!F461</f>
        <v>Schwein</v>
      </c>
      <c r="D467" s="99" t="str">
        <f>_pTH!G461</f>
        <v>Ferkel</v>
      </c>
      <c r="E467" s="99" t="str">
        <f>_pTH!H461</f>
        <v>D</v>
      </c>
      <c r="F467" s="99" t="str">
        <f>_pTH!I461</f>
        <v>Penicilline</v>
      </c>
      <c r="G467" s="99" t="str">
        <f>_pTH!J461</f>
        <v>Amoxicillin</v>
      </c>
      <c r="H467" s="120">
        <f>_pTH!K461</f>
        <v>11.077780398678664</v>
      </c>
      <c r="I467" s="99" t="str">
        <f>_pTH!L461</f>
        <v>16. AMGÄndG (2013)</v>
      </c>
      <c r="J467" s="162">
        <f>_pTH!M461</f>
        <v>0.38768663445248747</v>
      </c>
    </row>
    <row r="468" spans="1:10" hidden="1" x14ac:dyDescent="0.3">
      <c r="A468" s="11"/>
      <c r="B468" s="99">
        <f>_pTH!E462</f>
        <v>2025</v>
      </c>
      <c r="C468" s="99" t="str">
        <f>_pTH!F462</f>
        <v>Schwein</v>
      </c>
      <c r="D468" s="99" t="str">
        <f>_pTH!G462</f>
        <v>Ferkel</v>
      </c>
      <c r="E468" s="99" t="str">
        <f>_pTH!H462</f>
        <v>D</v>
      </c>
      <c r="F468" s="99" t="str">
        <f>_pTH!I462</f>
        <v>Penicilline</v>
      </c>
      <c r="G468" s="99" t="str">
        <f>_pTH!J462</f>
        <v>Amoxicillin</v>
      </c>
      <c r="H468" s="120">
        <f>_pTH!K462</f>
        <v>11.077780398678664</v>
      </c>
      <c r="I468" s="99" t="str">
        <f>_pTH!L462</f>
        <v>17. AMGÄndG (2021)</v>
      </c>
      <c r="J468" s="162">
        <f>_pTH!M462</f>
        <v>0.39892944512813827</v>
      </c>
    </row>
    <row r="469" spans="1:10" x14ac:dyDescent="0.3">
      <c r="A469" s="11"/>
      <c r="B469" s="99">
        <f>_pTH!E463</f>
        <v>2025</v>
      </c>
      <c r="C469" s="99" t="str">
        <f>_pTH!F463</f>
        <v>Schwein</v>
      </c>
      <c r="D469" s="99" t="str">
        <f>_pTH!G463</f>
        <v>Ferkel</v>
      </c>
      <c r="E469" s="99" t="str">
        <f>_pTH!H463</f>
        <v>D</v>
      </c>
      <c r="F469" s="99" t="str">
        <f>_pTH!I463</f>
        <v>Penicilline</v>
      </c>
      <c r="G469" s="99" t="str">
        <f>_pTH!J463</f>
        <v>Amoxicillin</v>
      </c>
      <c r="H469" s="120">
        <f>_pTH!K463</f>
        <v>11.077780398678664</v>
      </c>
      <c r="I469" s="99" t="str">
        <f>_pTH!L463</f>
        <v>TAMGÄndG (2022)</v>
      </c>
      <c r="J469" s="162">
        <f>_pTH!M463</f>
        <v>0.30640867262501659</v>
      </c>
    </row>
    <row r="470" spans="1:10" hidden="1" x14ac:dyDescent="0.3">
      <c r="A470" s="11"/>
      <c r="B470" s="99">
        <f>_pTH!E464</f>
        <v>2025</v>
      </c>
      <c r="C470" s="99" t="str">
        <f>_pTH!F464</f>
        <v>Schwein</v>
      </c>
      <c r="D470" s="99" t="str">
        <f>_pTH!G464</f>
        <v>Ferkel</v>
      </c>
      <c r="E470" s="99" t="str">
        <f>_pTH!H464</f>
        <v>D</v>
      </c>
      <c r="F470" s="99" t="str">
        <f>_pTH!I464</f>
        <v>Penicilline</v>
      </c>
      <c r="G470" s="99" t="str">
        <f>_pTH!J464</f>
        <v>Ampicillin</v>
      </c>
      <c r="H470" s="120">
        <f>_pTH!K464</f>
        <v>5.5404198559410572E-3</v>
      </c>
      <c r="I470" s="99" t="str">
        <f>_pTH!L464</f>
        <v>16. AMGÄndG (2013)</v>
      </c>
      <c r="J470" s="162">
        <f>_pTH!M464</f>
        <v>1.9389685028056044E-4</v>
      </c>
    </row>
    <row r="471" spans="1:10" hidden="1" x14ac:dyDescent="0.3">
      <c r="A471" s="11"/>
      <c r="B471" s="99">
        <f>_pTH!E465</f>
        <v>2025</v>
      </c>
      <c r="C471" s="99" t="str">
        <f>_pTH!F465</f>
        <v>Schwein</v>
      </c>
      <c r="D471" s="99" t="str">
        <f>_pTH!G465</f>
        <v>Ferkel</v>
      </c>
      <c r="E471" s="99" t="str">
        <f>_pTH!H465</f>
        <v>D</v>
      </c>
      <c r="F471" s="99" t="str">
        <f>_pTH!I465</f>
        <v>Penicilline</v>
      </c>
      <c r="G471" s="99" t="str">
        <f>_pTH!J465</f>
        <v>Ampicillin</v>
      </c>
      <c r="H471" s="120">
        <f>_pTH!K465</f>
        <v>5.5404198559410572E-3</v>
      </c>
      <c r="I471" s="99" t="str">
        <f>_pTH!L465</f>
        <v>17. AMGÄndG (2021)</v>
      </c>
      <c r="J471" s="162">
        <f>_pTH!M465</f>
        <v>1.995198080629147E-4</v>
      </c>
    </row>
    <row r="472" spans="1:10" x14ac:dyDescent="0.3">
      <c r="A472" s="11"/>
      <c r="B472" s="99">
        <f>_pTH!E466</f>
        <v>2025</v>
      </c>
      <c r="C472" s="99" t="str">
        <f>_pTH!F466</f>
        <v>Schwein</v>
      </c>
      <c r="D472" s="99" t="str">
        <f>_pTH!G466</f>
        <v>Ferkel</v>
      </c>
      <c r="E472" s="99" t="str">
        <f>_pTH!H466</f>
        <v>D</v>
      </c>
      <c r="F472" s="99" t="str">
        <f>_pTH!I466</f>
        <v>Penicilline</v>
      </c>
      <c r="G472" s="99" t="str">
        <f>_pTH!J466</f>
        <v>Ampicillin</v>
      </c>
      <c r="H472" s="120">
        <f>_pTH!K466</f>
        <v>5.5404198559410572E-3</v>
      </c>
      <c r="I472" s="99" t="str">
        <f>_pTH!L466</f>
        <v>TAMGÄndG (2022)</v>
      </c>
      <c r="J472" s="162">
        <f>_pTH!M466</f>
        <v>1.5324664623670236E-4</v>
      </c>
    </row>
    <row r="473" spans="1:10" hidden="1" x14ac:dyDescent="0.3">
      <c r="A473" s="11"/>
      <c r="B473" s="99">
        <f>_pTH!E467</f>
        <v>2025</v>
      </c>
      <c r="C473" s="99" t="str">
        <f>_pTH!F467</f>
        <v>Schwein</v>
      </c>
      <c r="D473" s="99" t="str">
        <f>_pTH!G467</f>
        <v>Ferkel</v>
      </c>
      <c r="E473" s="99" t="str">
        <f>_pTH!H467</f>
        <v>D</v>
      </c>
      <c r="F473" s="99" t="str">
        <f>_pTH!I467</f>
        <v>Penicilline</v>
      </c>
      <c r="G473" s="99" t="str">
        <f>_pTH!J467</f>
        <v>Benzylpenicillin</v>
      </c>
      <c r="H473" s="120">
        <f>_pTH!K467</f>
        <v>0.13128156763410809</v>
      </c>
      <c r="I473" s="99" t="str">
        <f>_pTH!L467</f>
        <v>16. AMGÄndG (2013)</v>
      </c>
      <c r="J473" s="162">
        <f>_pTH!M467</f>
        <v>4.5944320333146122E-3</v>
      </c>
    </row>
    <row r="474" spans="1:10" hidden="1" x14ac:dyDescent="0.3">
      <c r="A474" s="11"/>
      <c r="B474" s="99">
        <f>_pTH!E468</f>
        <v>2025</v>
      </c>
      <c r="C474" s="99" t="str">
        <f>_pTH!F468</f>
        <v>Schwein</v>
      </c>
      <c r="D474" s="99" t="str">
        <f>_pTH!G468</f>
        <v>Ferkel</v>
      </c>
      <c r="E474" s="99" t="str">
        <f>_pTH!H468</f>
        <v>D</v>
      </c>
      <c r="F474" s="99" t="str">
        <f>_pTH!I468</f>
        <v>Penicilline</v>
      </c>
      <c r="G474" s="99" t="str">
        <f>_pTH!J468</f>
        <v>Benzylpenicillin</v>
      </c>
      <c r="H474" s="120">
        <f>_pTH!K468</f>
        <v>0.12728150017112008</v>
      </c>
      <c r="I474" s="99" t="str">
        <f>_pTH!L468</f>
        <v>17. AMGÄndG (2021)</v>
      </c>
      <c r="J474" s="162">
        <f>_pTH!M468</f>
        <v>4.5836202209242633E-3</v>
      </c>
    </row>
    <row r="475" spans="1:10" x14ac:dyDescent="0.3">
      <c r="A475" s="11"/>
      <c r="B475" s="99">
        <f>_pTH!E469</f>
        <v>2025</v>
      </c>
      <c r="C475" s="99" t="str">
        <f>_pTH!F469</f>
        <v>Schwein</v>
      </c>
      <c r="D475" s="99" t="str">
        <f>_pTH!G469</f>
        <v>Ferkel</v>
      </c>
      <c r="E475" s="99" t="str">
        <f>_pTH!H469</f>
        <v>D</v>
      </c>
      <c r="F475" s="99" t="str">
        <f>_pTH!I469</f>
        <v>Penicilline</v>
      </c>
      <c r="G475" s="99" t="str">
        <f>_pTH!J469</f>
        <v>Benzylpenicillin</v>
      </c>
      <c r="H475" s="120">
        <f>_pTH!K469</f>
        <v>0.12728150017112008</v>
      </c>
      <c r="I475" s="99" t="str">
        <f>_pTH!L469</f>
        <v>TAMGÄndG (2022)</v>
      </c>
      <c r="J475" s="162">
        <f>_pTH!M469</f>
        <v>3.5205748907791664E-3</v>
      </c>
    </row>
    <row r="476" spans="1:10" hidden="1" x14ac:dyDescent="0.3">
      <c r="A476" s="11"/>
      <c r="B476" s="99">
        <f>_pTH!E470</f>
        <v>2025</v>
      </c>
      <c r="C476" s="99" t="str">
        <f>_pTH!F470</f>
        <v>Schwein</v>
      </c>
      <c r="D476" s="99" t="str">
        <f>_pTH!G470</f>
        <v>Ferkel</v>
      </c>
      <c r="E476" s="99" t="str">
        <f>_pTH!H470</f>
        <v>D</v>
      </c>
      <c r="F476" s="99" t="str">
        <f>_pTH!I470</f>
        <v>Sulfonamide</v>
      </c>
      <c r="G476" s="99" t="str">
        <f>_pTH!J470</f>
        <v>Sulfadiazin</v>
      </c>
      <c r="H476" s="120">
        <f>_pTH!K470</f>
        <v>0.71223210402690806</v>
      </c>
      <c r="I476" s="99" t="str">
        <f>_pTH!L470</f>
        <v>16. AMGÄndG (2013)</v>
      </c>
      <c r="J476" s="162">
        <f>_pTH!M470</f>
        <v>2.4925829671812356E-2</v>
      </c>
    </row>
    <row r="477" spans="1:10" hidden="1" x14ac:dyDescent="0.3">
      <c r="A477" s="11"/>
      <c r="B477" s="99">
        <f>_pTH!E471</f>
        <v>2025</v>
      </c>
      <c r="C477" s="99" t="str">
        <f>_pTH!F471</f>
        <v>Schwein</v>
      </c>
      <c r="D477" s="99" t="str">
        <f>_pTH!G471</f>
        <v>Ferkel</v>
      </c>
      <c r="E477" s="99" t="str">
        <f>_pTH!H471</f>
        <v>D</v>
      </c>
      <c r="F477" s="99" t="str">
        <f>_pTH!I471</f>
        <v>Sulfonamide</v>
      </c>
      <c r="G477" s="99" t="str">
        <f>_pTH!J471</f>
        <v>Sulfadiazin</v>
      </c>
      <c r="H477" s="120">
        <f>_pTH!K471</f>
        <v>0.35611605201345403</v>
      </c>
      <c r="I477" s="99" t="str">
        <f>_pTH!L471</f>
        <v>17. AMGÄndG (2021)</v>
      </c>
      <c r="J477" s="162">
        <f>_pTH!M471</f>
        <v>1.2824336096055461E-2</v>
      </c>
    </row>
    <row r="478" spans="1:10" x14ac:dyDescent="0.3">
      <c r="A478" s="11"/>
      <c r="B478" s="99">
        <f>_pTH!E472</f>
        <v>2025</v>
      </c>
      <c r="C478" s="99" t="str">
        <f>_pTH!F472</f>
        <v>Schwein</v>
      </c>
      <c r="D478" s="99" t="str">
        <f>_pTH!G472</f>
        <v>Ferkel</v>
      </c>
      <c r="E478" s="99" t="str">
        <f>_pTH!H472</f>
        <v>D</v>
      </c>
      <c r="F478" s="99" t="str">
        <f>_pTH!I472</f>
        <v>Sulfonamide</v>
      </c>
      <c r="G478" s="99" t="str">
        <f>_pTH!J472</f>
        <v>Sulfadiazin</v>
      </c>
      <c r="H478" s="120">
        <f>_pTH!K472</f>
        <v>0.35611605201345403</v>
      </c>
      <c r="I478" s="99" t="str">
        <f>_pTH!L472</f>
        <v>TAMGÄndG (2022)</v>
      </c>
      <c r="J478" s="162">
        <f>_pTH!M472</f>
        <v>9.8500821347676359E-3</v>
      </c>
    </row>
    <row r="479" spans="1:10" hidden="1" x14ac:dyDescent="0.3">
      <c r="A479" s="11"/>
      <c r="B479" s="99">
        <f>_pTH!E473</f>
        <v>2025</v>
      </c>
      <c r="C479" s="99" t="str">
        <f>_pTH!F473</f>
        <v>Schwein</v>
      </c>
      <c r="D479" s="99" t="str">
        <f>_pTH!G473</f>
        <v>Ferkel</v>
      </c>
      <c r="E479" s="99" t="str">
        <f>_pTH!H473</f>
        <v>D</v>
      </c>
      <c r="F479" s="99" t="str">
        <f>_pTH!I473</f>
        <v>Sulfonamide</v>
      </c>
      <c r="G479" s="99" t="str">
        <f>_pTH!J473</f>
        <v>Sulfadimethoxin</v>
      </c>
      <c r="H479" s="120">
        <f>_pTH!K473</f>
        <v>5.5308807947276252E-2</v>
      </c>
      <c r="I479" s="99" t="str">
        <f>_pTH!L473</f>
        <v>16. AMGÄndG (2013)</v>
      </c>
      <c r="J479" s="162">
        <f>_pTH!M473</f>
        <v>1.9356301386165896E-3</v>
      </c>
    </row>
    <row r="480" spans="1:10" hidden="1" x14ac:dyDescent="0.3">
      <c r="A480" s="11"/>
      <c r="B480" s="99">
        <f>_pTH!E474</f>
        <v>2025</v>
      </c>
      <c r="C480" s="99" t="str">
        <f>_pTH!F474</f>
        <v>Schwein</v>
      </c>
      <c r="D480" s="99" t="str">
        <f>_pTH!G474</f>
        <v>Ferkel</v>
      </c>
      <c r="E480" s="99" t="str">
        <f>_pTH!H474</f>
        <v>D</v>
      </c>
      <c r="F480" s="99" t="str">
        <f>_pTH!I474</f>
        <v>Sulfonamide</v>
      </c>
      <c r="G480" s="99" t="str">
        <f>_pTH!J474</f>
        <v>Sulfadimethoxin</v>
      </c>
      <c r="H480" s="120">
        <f>_pTH!K474</f>
        <v>2.7654403973638126E-2</v>
      </c>
      <c r="I480" s="99" t="str">
        <f>_pTH!L474</f>
        <v>17. AMGÄndG (2021)</v>
      </c>
      <c r="J480" s="162">
        <f>_pTH!M474</f>
        <v>9.9588145237729524E-4</v>
      </c>
    </row>
    <row r="481" spans="1:10" x14ac:dyDescent="0.3">
      <c r="A481" s="11"/>
      <c r="B481" s="99">
        <f>_pTH!E475</f>
        <v>2025</v>
      </c>
      <c r="C481" s="99" t="str">
        <f>_pTH!F475</f>
        <v>Schwein</v>
      </c>
      <c r="D481" s="99" t="str">
        <f>_pTH!G475</f>
        <v>Ferkel</v>
      </c>
      <c r="E481" s="99" t="str">
        <f>_pTH!H475</f>
        <v>D</v>
      </c>
      <c r="F481" s="99" t="str">
        <f>_pTH!I475</f>
        <v>Sulfonamide</v>
      </c>
      <c r="G481" s="99" t="str">
        <f>_pTH!J475</f>
        <v>Sulfadimethoxin</v>
      </c>
      <c r="H481" s="120">
        <f>_pTH!K475</f>
        <v>2.7654403973638126E-2</v>
      </c>
      <c r="I481" s="99" t="str">
        <f>_pTH!L475</f>
        <v>TAMGÄndG (2022)</v>
      </c>
      <c r="J481" s="162">
        <f>_pTH!M475</f>
        <v>7.6491399078547817E-4</v>
      </c>
    </row>
    <row r="482" spans="1:10" hidden="1" x14ac:dyDescent="0.3">
      <c r="A482" s="11"/>
      <c r="B482" s="99">
        <f>_pTH!E476</f>
        <v>2025</v>
      </c>
      <c r="C482" s="99" t="str">
        <f>_pTH!F476</f>
        <v>Schwein</v>
      </c>
      <c r="D482" s="99" t="str">
        <f>_pTH!G476</f>
        <v>Ferkel</v>
      </c>
      <c r="E482" s="99" t="str">
        <f>_pTH!H476</f>
        <v>D</v>
      </c>
      <c r="F482" s="99" t="str">
        <f>_pTH!I476</f>
        <v>Sulfonamide</v>
      </c>
      <c r="G482" s="99" t="str">
        <f>_pTH!J476</f>
        <v>Sulfadimidin</v>
      </c>
      <c r="H482" s="120">
        <f>_pTH!K476</f>
        <v>8.8120643222821121E-3</v>
      </c>
      <c r="I482" s="99" t="str">
        <f>_pTH!L476</f>
        <v>16. AMGÄndG (2013)</v>
      </c>
      <c r="J482" s="162">
        <f>_pTH!M476</f>
        <v>3.0839386923502149E-4</v>
      </c>
    </row>
    <row r="483" spans="1:10" hidden="1" x14ac:dyDescent="0.3">
      <c r="A483" s="11"/>
      <c r="B483" s="99">
        <f>_pTH!E477</f>
        <v>2025</v>
      </c>
      <c r="C483" s="99" t="str">
        <f>_pTH!F477</f>
        <v>Schwein</v>
      </c>
      <c r="D483" s="99" t="str">
        <f>_pTH!G477</f>
        <v>Ferkel</v>
      </c>
      <c r="E483" s="99" t="str">
        <f>_pTH!H477</f>
        <v>D</v>
      </c>
      <c r="F483" s="99" t="str">
        <f>_pTH!I477</f>
        <v>Sulfonamide</v>
      </c>
      <c r="G483" s="99" t="str">
        <f>_pTH!J477</f>
        <v>Sulfadimidin</v>
      </c>
      <c r="H483" s="120">
        <f>_pTH!K477</f>
        <v>4.4060321611410561E-3</v>
      </c>
      <c r="I483" s="99" t="str">
        <f>_pTH!L477</f>
        <v>17. AMGÄndG (2021)</v>
      </c>
      <c r="J483" s="162">
        <f>_pTH!M477</f>
        <v>1.5866860526233108E-4</v>
      </c>
    </row>
    <row r="484" spans="1:10" x14ac:dyDescent="0.3">
      <c r="A484" s="11"/>
      <c r="B484" s="99">
        <f>_pTH!E478</f>
        <v>2025</v>
      </c>
      <c r="C484" s="99" t="str">
        <f>_pTH!F478</f>
        <v>Schwein</v>
      </c>
      <c r="D484" s="99" t="str">
        <f>_pTH!G478</f>
        <v>Ferkel</v>
      </c>
      <c r="E484" s="99" t="str">
        <f>_pTH!H478</f>
        <v>D</v>
      </c>
      <c r="F484" s="99" t="str">
        <f>_pTH!I478</f>
        <v>Sulfonamide</v>
      </c>
      <c r="G484" s="99" t="str">
        <f>_pTH!J478</f>
        <v>Sulfadimidin</v>
      </c>
      <c r="H484" s="120">
        <f>_pTH!K478</f>
        <v>4.4060321611410561E-3</v>
      </c>
      <c r="I484" s="99" t="str">
        <f>_pTH!L478</f>
        <v>TAMGÄndG (2022)</v>
      </c>
      <c r="J484" s="162">
        <f>_pTH!M478</f>
        <v>1.2186976248413401E-4</v>
      </c>
    </row>
    <row r="485" spans="1:10" hidden="1" x14ac:dyDescent="0.3">
      <c r="A485" s="11"/>
      <c r="B485" s="99">
        <f>_pTH!E479</f>
        <v>2025</v>
      </c>
      <c r="C485" s="99" t="str">
        <f>_pTH!F479</f>
        <v>Schwein</v>
      </c>
      <c r="D485" s="99" t="str">
        <f>_pTH!G479</f>
        <v>Ferkel</v>
      </c>
      <c r="E485" s="99" t="str">
        <f>_pTH!H479</f>
        <v>D</v>
      </c>
      <c r="F485" s="99" t="str">
        <f>_pTH!I479</f>
        <v>Sulfonamide</v>
      </c>
      <c r="G485" s="99" t="str">
        <f>_pTH!J479</f>
        <v>Sulfadoxin</v>
      </c>
      <c r="H485" s="120">
        <f>_pTH!K479</f>
        <v>2.5665145261454972E-3</v>
      </c>
      <c r="I485" s="99" t="str">
        <f>_pTH!L479</f>
        <v>16. AMGÄndG (2013)</v>
      </c>
      <c r="J485" s="162">
        <f>_pTH!M479</f>
        <v>8.9819742141977337E-5</v>
      </c>
    </row>
    <row r="486" spans="1:10" hidden="1" x14ac:dyDescent="0.3">
      <c r="A486" s="11"/>
      <c r="B486" s="99">
        <f>_pTH!E480</f>
        <v>2025</v>
      </c>
      <c r="C486" s="99" t="str">
        <f>_pTH!F480</f>
        <v>Schwein</v>
      </c>
      <c r="D486" s="99" t="str">
        <f>_pTH!G480</f>
        <v>Ferkel</v>
      </c>
      <c r="E486" s="99" t="str">
        <f>_pTH!H480</f>
        <v>D</v>
      </c>
      <c r="F486" s="99" t="str">
        <f>_pTH!I480</f>
        <v>Sulfonamide</v>
      </c>
      <c r="G486" s="99" t="str">
        <f>_pTH!J480</f>
        <v>Sulfadoxin</v>
      </c>
      <c r="H486" s="120">
        <f>_pTH!K480</f>
        <v>1.2832572630727486E-3</v>
      </c>
      <c r="I486" s="99" t="str">
        <f>_pTH!L480</f>
        <v>17. AMGÄndG (2021)</v>
      </c>
      <c r="J486" s="162">
        <f>_pTH!M480</f>
        <v>4.621224554833447E-5</v>
      </c>
    </row>
    <row r="487" spans="1:10" x14ac:dyDescent="0.3">
      <c r="A487" s="11"/>
      <c r="B487" s="99">
        <f>_pTH!E481</f>
        <v>2025</v>
      </c>
      <c r="C487" s="99" t="str">
        <f>_pTH!F481</f>
        <v>Schwein</v>
      </c>
      <c r="D487" s="99" t="str">
        <f>_pTH!G481</f>
        <v>Ferkel</v>
      </c>
      <c r="E487" s="99" t="str">
        <f>_pTH!H481</f>
        <v>D</v>
      </c>
      <c r="F487" s="99" t="str">
        <f>_pTH!I481</f>
        <v>Sulfonamide</v>
      </c>
      <c r="G487" s="99" t="str">
        <f>_pTH!J481</f>
        <v>Sulfadoxin</v>
      </c>
      <c r="H487" s="120">
        <f>_pTH!K481</f>
        <v>1.2832572630727486E-3</v>
      </c>
      <c r="I487" s="99" t="str">
        <f>_pTH!L481</f>
        <v>TAMGÄndG (2022)</v>
      </c>
      <c r="J487" s="162">
        <f>_pTH!M481</f>
        <v>3.5494579280650198E-5</v>
      </c>
    </row>
    <row r="488" spans="1:10" hidden="1" x14ac:dyDescent="0.3">
      <c r="A488" s="11"/>
      <c r="B488" s="99">
        <f>_pTH!E482</f>
        <v>2025</v>
      </c>
      <c r="C488" s="99" t="str">
        <f>_pTH!F482</f>
        <v>Schwein</v>
      </c>
      <c r="D488" s="99" t="str">
        <f>_pTH!G482</f>
        <v>Ferkel</v>
      </c>
      <c r="E488" s="99" t="str">
        <f>_pTH!H482</f>
        <v>D</v>
      </c>
      <c r="F488" s="99" t="str">
        <f>_pTH!I482</f>
        <v>Sulfonamide</v>
      </c>
      <c r="G488" s="99" t="str">
        <f>_pTH!J482</f>
        <v>Sulfamethoxazol</v>
      </c>
      <c r="H488" s="120">
        <f>_pTH!K482</f>
        <v>2.2367513983834797E-2</v>
      </c>
      <c r="I488" s="99" t="str">
        <f>_pTH!L482</f>
        <v>16. AMGÄndG (2013)</v>
      </c>
      <c r="J488" s="162">
        <f>_pTH!M482</f>
        <v>7.8279094776930152E-4</v>
      </c>
    </row>
    <row r="489" spans="1:10" hidden="1" x14ac:dyDescent="0.3">
      <c r="A489" s="11"/>
      <c r="B489" s="99">
        <f>_pTH!E483</f>
        <v>2025</v>
      </c>
      <c r="C489" s="99" t="str">
        <f>_pTH!F483</f>
        <v>Schwein</v>
      </c>
      <c r="D489" s="99" t="str">
        <f>_pTH!G483</f>
        <v>Ferkel</v>
      </c>
      <c r="E489" s="99" t="str">
        <f>_pTH!H483</f>
        <v>D</v>
      </c>
      <c r="F489" s="99" t="str">
        <f>_pTH!I483</f>
        <v>Sulfonamide</v>
      </c>
      <c r="G489" s="99" t="str">
        <f>_pTH!J483</f>
        <v>Sulfamethoxazol</v>
      </c>
      <c r="H489" s="120">
        <f>_pTH!K483</f>
        <v>1.1183756991917398E-2</v>
      </c>
      <c r="I489" s="99" t="str">
        <f>_pTH!L483</f>
        <v>17. AMGÄndG (2021)</v>
      </c>
      <c r="J489" s="162">
        <f>_pTH!M483</f>
        <v>4.0274583993068748E-4</v>
      </c>
    </row>
    <row r="490" spans="1:10" x14ac:dyDescent="0.3">
      <c r="A490" s="11"/>
      <c r="B490" s="99">
        <f>_pTH!E484</f>
        <v>2025</v>
      </c>
      <c r="C490" s="99" t="str">
        <f>_pTH!F484</f>
        <v>Schwein</v>
      </c>
      <c r="D490" s="99" t="str">
        <f>_pTH!G484</f>
        <v>Ferkel</v>
      </c>
      <c r="E490" s="99" t="str">
        <f>_pTH!H484</f>
        <v>D</v>
      </c>
      <c r="F490" s="99" t="str">
        <f>_pTH!I484</f>
        <v>Sulfonamide</v>
      </c>
      <c r="G490" s="99" t="str">
        <f>_pTH!J484</f>
        <v>Sulfamethoxazol</v>
      </c>
      <c r="H490" s="120">
        <f>_pTH!K484</f>
        <v>1.1183756991917398E-2</v>
      </c>
      <c r="I490" s="99" t="str">
        <f>_pTH!L484</f>
        <v>TAMGÄndG (2022)</v>
      </c>
      <c r="J490" s="162">
        <f>_pTH!M484</f>
        <v>3.093399590465704E-4</v>
      </c>
    </row>
    <row r="491" spans="1:10" hidden="1" x14ac:dyDescent="0.3">
      <c r="A491" s="11"/>
      <c r="B491" s="99">
        <f>_pTH!E485</f>
        <v>2025</v>
      </c>
      <c r="C491" s="99" t="str">
        <f>_pTH!F485</f>
        <v>Schwein</v>
      </c>
      <c r="D491" s="99" t="str">
        <f>_pTH!G485</f>
        <v>Ferkel</v>
      </c>
      <c r="E491" s="99" t="str">
        <f>_pTH!H485</f>
        <v>D</v>
      </c>
      <c r="F491" s="99" t="str">
        <f>_pTH!I485</f>
        <v>Tetrazykline</v>
      </c>
      <c r="G491" s="99" t="str">
        <f>_pTH!J485</f>
        <v>Chlortetracyclin</v>
      </c>
      <c r="H491" s="120">
        <f>_pTH!K485</f>
        <v>0.23567328229714965</v>
      </c>
      <c r="I491" s="99" t="str">
        <f>_pTH!L485</f>
        <v>16. AMGÄndG (2013)</v>
      </c>
      <c r="J491" s="162">
        <f>_pTH!M485</f>
        <v>8.2478058199322198E-3</v>
      </c>
    </row>
    <row r="492" spans="1:10" hidden="1" x14ac:dyDescent="0.3">
      <c r="A492" s="11"/>
      <c r="B492" s="99">
        <f>_pTH!E486</f>
        <v>2025</v>
      </c>
      <c r="C492" s="99" t="str">
        <f>_pTH!F486</f>
        <v>Schwein</v>
      </c>
      <c r="D492" s="99" t="str">
        <f>_pTH!G486</f>
        <v>Ferkel</v>
      </c>
      <c r="E492" s="99" t="str">
        <f>_pTH!H486</f>
        <v>D</v>
      </c>
      <c r="F492" s="99" t="str">
        <f>_pTH!I486</f>
        <v>Tetrazykline</v>
      </c>
      <c r="G492" s="99" t="str">
        <f>_pTH!J486</f>
        <v>Chlortetracyclin</v>
      </c>
      <c r="H492" s="120">
        <f>_pTH!K486</f>
        <v>0.23567328229714965</v>
      </c>
      <c r="I492" s="99" t="str">
        <f>_pTH!L486</f>
        <v>17. AMGÄndG (2021)</v>
      </c>
      <c r="J492" s="162">
        <f>_pTH!M486</f>
        <v>8.4869900246030486E-3</v>
      </c>
    </row>
    <row r="493" spans="1:10" x14ac:dyDescent="0.3">
      <c r="A493" s="11"/>
      <c r="B493" s="99">
        <f>_pTH!E487</f>
        <v>2025</v>
      </c>
      <c r="C493" s="99" t="str">
        <f>_pTH!F487</f>
        <v>Schwein</v>
      </c>
      <c r="D493" s="99" t="str">
        <f>_pTH!G487</f>
        <v>Ferkel</v>
      </c>
      <c r="E493" s="99" t="str">
        <f>_pTH!H487</f>
        <v>D</v>
      </c>
      <c r="F493" s="99" t="str">
        <f>_pTH!I487</f>
        <v>Tetrazykline</v>
      </c>
      <c r="G493" s="99" t="str">
        <f>_pTH!J487</f>
        <v>Chlortetracyclin</v>
      </c>
      <c r="H493" s="120">
        <f>_pTH!K487</f>
        <v>0.23567328229714965</v>
      </c>
      <c r="I493" s="99" t="str">
        <f>_pTH!L487</f>
        <v>TAMGÄndG (2022)</v>
      </c>
      <c r="J493" s="162">
        <f>_pTH!M487</f>
        <v>6.5186648410600189E-3</v>
      </c>
    </row>
    <row r="494" spans="1:10" hidden="1" x14ac:dyDescent="0.3">
      <c r="A494" s="11"/>
      <c r="B494" s="99">
        <f>_pTH!E488</f>
        <v>2025</v>
      </c>
      <c r="C494" s="99" t="str">
        <f>_pTH!F488</f>
        <v>Schwein</v>
      </c>
      <c r="D494" s="99" t="str">
        <f>_pTH!G488</f>
        <v>Ferkel</v>
      </c>
      <c r="E494" s="99" t="str">
        <f>_pTH!H488</f>
        <v>D</v>
      </c>
      <c r="F494" s="99" t="str">
        <f>_pTH!I488</f>
        <v>Tetrazykline</v>
      </c>
      <c r="G494" s="99" t="str">
        <f>_pTH!J488</f>
        <v>Doxycyclin</v>
      </c>
      <c r="H494" s="120">
        <f>_pTH!K488</f>
        <v>4.2495760285364694</v>
      </c>
      <c r="I494" s="99" t="str">
        <f>_pTH!L488</f>
        <v>16. AMGÄndG (2013)</v>
      </c>
      <c r="J494" s="162">
        <f>_pTH!M488</f>
        <v>0.14872147389289128</v>
      </c>
    </row>
    <row r="495" spans="1:10" hidden="1" x14ac:dyDescent="0.3">
      <c r="A495" s="11"/>
      <c r="B495" s="99">
        <f>_pTH!E489</f>
        <v>2025</v>
      </c>
      <c r="C495" s="99" t="str">
        <f>_pTH!F489</f>
        <v>Schwein</v>
      </c>
      <c r="D495" s="99" t="str">
        <f>_pTH!G489</f>
        <v>Ferkel</v>
      </c>
      <c r="E495" s="99" t="str">
        <f>_pTH!H489</f>
        <v>D</v>
      </c>
      <c r="F495" s="99" t="str">
        <f>_pTH!I489</f>
        <v>Tetrazykline</v>
      </c>
      <c r="G495" s="99" t="str">
        <f>_pTH!J489</f>
        <v>Doxycyclin</v>
      </c>
      <c r="H495" s="120">
        <f>_pTH!K489</f>
        <v>4.2495760285364694</v>
      </c>
      <c r="I495" s="99" t="str">
        <f>_pTH!L489</f>
        <v>17. AMGÄndG (2021)</v>
      </c>
      <c r="J495" s="162">
        <f>_pTH!M489</f>
        <v>0.15303435761338086</v>
      </c>
    </row>
    <row r="496" spans="1:10" x14ac:dyDescent="0.3">
      <c r="A496" s="11"/>
      <c r="B496" s="99">
        <f>_pTH!E490</f>
        <v>2025</v>
      </c>
      <c r="C496" s="99" t="str">
        <f>_pTH!F490</f>
        <v>Schwein</v>
      </c>
      <c r="D496" s="99" t="str">
        <f>_pTH!G490</f>
        <v>Ferkel</v>
      </c>
      <c r="E496" s="99" t="str">
        <f>_pTH!H490</f>
        <v>D</v>
      </c>
      <c r="F496" s="99" t="str">
        <f>_pTH!I490</f>
        <v>Tetrazykline</v>
      </c>
      <c r="G496" s="99" t="str">
        <f>_pTH!J490</f>
        <v>Doxycyclin</v>
      </c>
      <c r="H496" s="120">
        <f>_pTH!K490</f>
        <v>4.2495760285364694</v>
      </c>
      <c r="I496" s="99" t="str">
        <f>_pTH!L490</f>
        <v>TAMGÄndG (2022)</v>
      </c>
      <c r="J496" s="162">
        <f>_pTH!M490</f>
        <v>0.11754222445845397</v>
      </c>
    </row>
    <row r="497" spans="1:10" hidden="1" x14ac:dyDescent="0.3">
      <c r="A497" s="11"/>
      <c r="B497" s="99">
        <f>_pTH!E491</f>
        <v>2025</v>
      </c>
      <c r="C497" s="99" t="str">
        <f>_pTH!F491</f>
        <v>Schwein</v>
      </c>
      <c r="D497" s="99" t="str">
        <f>_pTH!G491</f>
        <v>Ferkel</v>
      </c>
      <c r="E497" s="99" t="str">
        <f>_pTH!H491</f>
        <v>D</v>
      </c>
      <c r="F497" s="99" t="str">
        <f>_pTH!I491</f>
        <v>Tetrazykline</v>
      </c>
      <c r="G497" s="99" t="str">
        <f>_pTH!J491</f>
        <v>Oxytetracyclin</v>
      </c>
      <c r="H497" s="120">
        <f>_pTH!K491</f>
        <v>8.8798201790074208E-2</v>
      </c>
      <c r="I497" s="99" t="str">
        <f>_pTH!L491</f>
        <v>16. AMGÄndG (2013)</v>
      </c>
      <c r="J497" s="162">
        <f>_pTH!M491</f>
        <v>3.1076510599120531E-3</v>
      </c>
    </row>
    <row r="498" spans="1:10" hidden="1" x14ac:dyDescent="0.3">
      <c r="A498" s="11"/>
      <c r="B498" s="99">
        <f>_pTH!E492</f>
        <v>2025</v>
      </c>
      <c r="C498" s="99" t="str">
        <f>_pTH!F492</f>
        <v>Schwein</v>
      </c>
      <c r="D498" s="99" t="str">
        <f>_pTH!G492</f>
        <v>Ferkel</v>
      </c>
      <c r="E498" s="99" t="str">
        <f>_pTH!H492</f>
        <v>D</v>
      </c>
      <c r="F498" s="99" t="str">
        <f>_pTH!I492</f>
        <v>Tetrazykline</v>
      </c>
      <c r="G498" s="99" t="str">
        <f>_pTH!J492</f>
        <v>Oxytetracyclin</v>
      </c>
      <c r="H498" s="120">
        <f>_pTH!K492</f>
        <v>8.8798201790074208E-2</v>
      </c>
      <c r="I498" s="99" t="str">
        <f>_pTH!L492</f>
        <v>17. AMGÄndG (2021)</v>
      </c>
      <c r="J498" s="162">
        <f>_pTH!M492</f>
        <v>3.1977721252459644E-3</v>
      </c>
    </row>
    <row r="499" spans="1:10" x14ac:dyDescent="0.3">
      <c r="A499" s="11"/>
      <c r="B499" s="99">
        <f>_pTH!E493</f>
        <v>2025</v>
      </c>
      <c r="C499" s="99" t="str">
        <f>_pTH!F493</f>
        <v>Schwein</v>
      </c>
      <c r="D499" s="99" t="str">
        <f>_pTH!G493</f>
        <v>Ferkel</v>
      </c>
      <c r="E499" s="99" t="str">
        <f>_pTH!H493</f>
        <v>D</v>
      </c>
      <c r="F499" s="99" t="str">
        <f>_pTH!I493</f>
        <v>Tetrazykline</v>
      </c>
      <c r="G499" s="99" t="str">
        <f>_pTH!J493</f>
        <v>Oxytetracyclin</v>
      </c>
      <c r="H499" s="120">
        <f>_pTH!K493</f>
        <v>8.8798201790074208E-2</v>
      </c>
      <c r="I499" s="99" t="str">
        <f>_pTH!L493</f>
        <v>TAMGÄndG (2022)</v>
      </c>
      <c r="J499" s="162">
        <f>_pTH!M493</f>
        <v>2.456136352479996E-3</v>
      </c>
    </row>
    <row r="500" spans="1:10" hidden="1" x14ac:dyDescent="0.3">
      <c r="A500" s="11"/>
      <c r="B500" s="99">
        <f>_pTH!E494</f>
        <v>2025</v>
      </c>
      <c r="C500" s="99" t="str">
        <f>_pTH!F494</f>
        <v>Schwein</v>
      </c>
      <c r="D500" s="99" t="str">
        <f>_pTH!G494</f>
        <v>Ferkel</v>
      </c>
      <c r="E500" s="99" t="str">
        <f>_pTH!H494</f>
        <v>D</v>
      </c>
      <c r="F500" s="99" t="str">
        <f>_pTH!I494</f>
        <v>Tetrazykline</v>
      </c>
      <c r="G500" s="99" t="str">
        <f>_pTH!J494</f>
        <v>Tetracyclin</v>
      </c>
      <c r="H500" s="120">
        <f>_pTH!K494</f>
        <v>2.4098806057222814E-2</v>
      </c>
      <c r="I500" s="99" t="str">
        <f>_pTH!L494</f>
        <v>16. AMGÄndG (2013)</v>
      </c>
      <c r="J500" s="162">
        <f>_pTH!M494</f>
        <v>8.4338059416327849E-4</v>
      </c>
    </row>
    <row r="501" spans="1:10" hidden="1" x14ac:dyDescent="0.3">
      <c r="A501" s="11"/>
      <c r="B501" s="99">
        <f>_pTH!E495</f>
        <v>2025</v>
      </c>
      <c r="C501" s="99" t="str">
        <f>_pTH!F495</f>
        <v>Schwein</v>
      </c>
      <c r="D501" s="99" t="str">
        <f>_pTH!G495</f>
        <v>Ferkel</v>
      </c>
      <c r="E501" s="99" t="str">
        <f>_pTH!H495</f>
        <v>D</v>
      </c>
      <c r="F501" s="99" t="str">
        <f>_pTH!I495</f>
        <v>Tetrazykline</v>
      </c>
      <c r="G501" s="99" t="str">
        <f>_pTH!J495</f>
        <v>Tetracyclin</v>
      </c>
      <c r="H501" s="120">
        <f>_pTH!K495</f>
        <v>2.4098806057222814E-2</v>
      </c>
      <c r="I501" s="99" t="str">
        <f>_pTH!L495</f>
        <v>17. AMGÄndG (2021)</v>
      </c>
      <c r="J501" s="162">
        <f>_pTH!M495</f>
        <v>8.6783841010291388E-4</v>
      </c>
    </row>
    <row r="502" spans="1:10" x14ac:dyDescent="0.3">
      <c r="A502" s="11"/>
      <c r="B502" s="99">
        <f>_pTH!E496</f>
        <v>2025</v>
      </c>
      <c r="C502" s="99" t="str">
        <f>_pTH!F496</f>
        <v>Schwein</v>
      </c>
      <c r="D502" s="99" t="str">
        <f>_pTH!G496</f>
        <v>Ferkel</v>
      </c>
      <c r="E502" s="99" t="str">
        <f>_pTH!H496</f>
        <v>D</v>
      </c>
      <c r="F502" s="99" t="str">
        <f>_pTH!I496</f>
        <v>Tetrazykline</v>
      </c>
      <c r="G502" s="99" t="str">
        <f>_pTH!J496</f>
        <v>Tetracyclin</v>
      </c>
      <c r="H502" s="120">
        <f>_pTH!K496</f>
        <v>2.4098806057222814E-2</v>
      </c>
      <c r="I502" s="99" t="str">
        <f>_pTH!L496</f>
        <v>TAMGÄndG (2022)</v>
      </c>
      <c r="J502" s="162">
        <f>_pTH!M496</f>
        <v>6.6656702968422368E-4</v>
      </c>
    </row>
    <row r="503" spans="1:10" hidden="1" x14ac:dyDescent="0.3">
      <c r="A503" s="11"/>
      <c r="B503" s="99">
        <f>_pTH!E497</f>
        <v>2025</v>
      </c>
      <c r="C503" s="99" t="str">
        <f>_pTH!F497</f>
        <v>Schwein</v>
      </c>
      <c r="D503" s="99" t="str">
        <f>_pTH!G497</f>
        <v>Mastschweine</v>
      </c>
      <c r="E503" s="99" t="str">
        <f>_pTH!H497</f>
        <v>B</v>
      </c>
      <c r="F503" s="99" t="str">
        <f>_pTH!I497</f>
        <v>Ceph. 3. Gen.</v>
      </c>
      <c r="G503" s="99" t="str">
        <f>_pTH!J497</f>
        <v>Ceftiofur</v>
      </c>
      <c r="H503" s="120">
        <f>_pTH!K497</f>
        <v>6.5127849180713195E-4</v>
      </c>
      <c r="I503" s="99" t="str">
        <f>_pTH!L497</f>
        <v>16. AMGÄndG (2013)</v>
      </c>
      <c r="J503" s="162">
        <f>_pTH!M497</f>
        <v>8.8115008355281018E-5</v>
      </c>
    </row>
    <row r="504" spans="1:10" hidden="1" x14ac:dyDescent="0.3">
      <c r="A504" s="11"/>
      <c r="B504" s="99">
        <f>_pTH!E498</f>
        <v>2025</v>
      </c>
      <c r="C504" s="99" t="str">
        <f>_pTH!F498</f>
        <v>Schwein</v>
      </c>
      <c r="D504" s="99" t="str">
        <f>_pTH!G498</f>
        <v>Mastschweine</v>
      </c>
      <c r="E504" s="99" t="str">
        <f>_pTH!H498</f>
        <v>B</v>
      </c>
      <c r="F504" s="99" t="str">
        <f>_pTH!I498</f>
        <v>Ceph. 3. Gen.</v>
      </c>
      <c r="G504" s="99" t="str">
        <f>_pTH!J498</f>
        <v>Ceftiofur</v>
      </c>
      <c r="H504" s="120">
        <f>_pTH!K498</f>
        <v>6.5127849180713195E-4</v>
      </c>
      <c r="I504" s="99" t="str">
        <f>_pTH!L498</f>
        <v>17. AMGÄndG (2021)</v>
      </c>
      <c r="J504" s="162">
        <f>_pTH!M498</f>
        <v>8.8840714343060381E-5</v>
      </c>
    </row>
    <row r="505" spans="1:10" x14ac:dyDescent="0.3">
      <c r="A505" s="11"/>
      <c r="B505" s="99">
        <f>_pTH!E499</f>
        <v>2025</v>
      </c>
      <c r="C505" s="99" t="str">
        <f>_pTH!F499</f>
        <v>Schwein</v>
      </c>
      <c r="D505" s="99" t="str">
        <f>_pTH!G499</f>
        <v>Mastschweine</v>
      </c>
      <c r="E505" s="99" t="str">
        <f>_pTH!H499</f>
        <v>B</v>
      </c>
      <c r="F505" s="99" t="str">
        <f>_pTH!I499</f>
        <v>Ceph. 3. Gen.</v>
      </c>
      <c r="G505" s="99" t="str">
        <f>_pTH!J499</f>
        <v>Ceftiofur</v>
      </c>
      <c r="H505" s="120">
        <f>_pTH!K499</f>
        <v>1.9538354754213959E-3</v>
      </c>
      <c r="I505" s="99" t="str">
        <f>_pTH!L499</f>
        <v>TAMGÄndG (2022)</v>
      </c>
      <c r="J505" s="162">
        <f>_pTH!M499</f>
        <v>2.5007974864312406E-4</v>
      </c>
    </row>
    <row r="506" spans="1:10" hidden="1" x14ac:dyDescent="0.3">
      <c r="A506" s="11"/>
      <c r="B506" s="99">
        <f>_pTH!E500</f>
        <v>2025</v>
      </c>
      <c r="C506" s="99" t="str">
        <f>_pTH!F500</f>
        <v>Schwein</v>
      </c>
      <c r="D506" s="99" t="str">
        <f>_pTH!G500</f>
        <v>Mastschweine</v>
      </c>
      <c r="E506" s="99" t="str">
        <f>_pTH!H500</f>
        <v>B</v>
      </c>
      <c r="F506" s="99" t="str">
        <f>_pTH!I500</f>
        <v>Ceph. 4. Gen.</v>
      </c>
      <c r="G506" s="99" t="str">
        <f>_pTH!J500</f>
        <v>Cefquinom</v>
      </c>
      <c r="H506" s="120">
        <f>_pTH!K500</f>
        <v>1.2987532311799271E-3</v>
      </c>
      <c r="I506" s="99" t="str">
        <f>_pTH!L500</f>
        <v>16. AMGÄndG (2013)</v>
      </c>
      <c r="J506" s="162">
        <f>_pTH!M500</f>
        <v>1.7571538636156495E-4</v>
      </c>
    </row>
    <row r="507" spans="1:10" hidden="1" x14ac:dyDescent="0.3">
      <c r="A507" s="11"/>
      <c r="B507" s="99">
        <f>_pTH!E501</f>
        <v>2025</v>
      </c>
      <c r="C507" s="99" t="str">
        <f>_pTH!F501</f>
        <v>Schwein</v>
      </c>
      <c r="D507" s="99" t="str">
        <f>_pTH!G501</f>
        <v>Mastschweine</v>
      </c>
      <c r="E507" s="99" t="str">
        <f>_pTH!H501</f>
        <v>B</v>
      </c>
      <c r="F507" s="99" t="str">
        <f>_pTH!I501</f>
        <v>Ceph. 4. Gen.</v>
      </c>
      <c r="G507" s="99" t="str">
        <f>_pTH!J501</f>
        <v>Cefquinom</v>
      </c>
      <c r="H507" s="120">
        <f>_pTH!K501</f>
        <v>1.2987532311799271E-3</v>
      </c>
      <c r="I507" s="99" t="str">
        <f>_pTH!L501</f>
        <v>17. AMGÄndG (2021)</v>
      </c>
      <c r="J507" s="162">
        <f>_pTH!M501</f>
        <v>1.7716255989542424E-4</v>
      </c>
    </row>
    <row r="508" spans="1:10" x14ac:dyDescent="0.3">
      <c r="A508" s="11"/>
      <c r="B508" s="99">
        <f>_pTH!E502</f>
        <v>2025</v>
      </c>
      <c r="C508" s="99" t="str">
        <f>_pTH!F502</f>
        <v>Schwein</v>
      </c>
      <c r="D508" s="99" t="str">
        <f>_pTH!G502</f>
        <v>Mastschweine</v>
      </c>
      <c r="E508" s="99" t="str">
        <f>_pTH!H502</f>
        <v>B</v>
      </c>
      <c r="F508" s="99" t="str">
        <f>_pTH!I502</f>
        <v>Ceph. 4. Gen.</v>
      </c>
      <c r="G508" s="99" t="str">
        <f>_pTH!J502</f>
        <v>Cefquinom</v>
      </c>
      <c r="H508" s="120">
        <f>_pTH!K502</f>
        <v>3.8962596935397816E-3</v>
      </c>
      <c r="I508" s="99" t="str">
        <f>_pTH!L502</f>
        <v>TAMGÄndG (2022)</v>
      </c>
      <c r="J508" s="162">
        <f>_pTH!M502</f>
        <v>4.9869892171888958E-4</v>
      </c>
    </row>
    <row r="509" spans="1:10" hidden="1" x14ac:dyDescent="0.3">
      <c r="A509" s="11"/>
      <c r="B509" s="99">
        <f>_pTH!E503</f>
        <v>2025</v>
      </c>
      <c r="C509" s="99" t="str">
        <f>_pTH!F503</f>
        <v>Schwein</v>
      </c>
      <c r="D509" s="99" t="str">
        <f>_pTH!G503</f>
        <v>Mastschweine</v>
      </c>
      <c r="E509" s="99" t="str">
        <f>_pTH!H503</f>
        <v>B</v>
      </c>
      <c r="F509" s="99" t="str">
        <f>_pTH!I503</f>
        <v>Fluorchinolone</v>
      </c>
      <c r="G509" s="99" t="str">
        <f>_pTH!J503</f>
        <v>Danofloxacin</v>
      </c>
      <c r="H509" s="120">
        <f>_pTH!K503</f>
        <v>3.3102535935058677E-3</v>
      </c>
      <c r="I509" s="99" t="str">
        <f>_pTH!L503</f>
        <v>16. AMGÄndG (2013)</v>
      </c>
      <c r="J509" s="162">
        <f>_pTH!M503</f>
        <v>4.4786220751820389E-4</v>
      </c>
    </row>
    <row r="510" spans="1:10" hidden="1" x14ac:dyDescent="0.3">
      <c r="A510" s="11"/>
      <c r="B510" s="99">
        <f>_pTH!E504</f>
        <v>2025</v>
      </c>
      <c r="C510" s="99" t="str">
        <f>_pTH!F504</f>
        <v>Schwein</v>
      </c>
      <c r="D510" s="99" t="str">
        <f>_pTH!G504</f>
        <v>Mastschweine</v>
      </c>
      <c r="E510" s="99" t="str">
        <f>_pTH!H504</f>
        <v>B</v>
      </c>
      <c r="F510" s="99" t="str">
        <f>_pTH!I504</f>
        <v>Fluorchinolone</v>
      </c>
      <c r="G510" s="99" t="str">
        <f>_pTH!J504</f>
        <v>Danofloxacin</v>
      </c>
      <c r="H510" s="120">
        <f>_pTH!K504</f>
        <v>3.3102535935058677E-3</v>
      </c>
      <c r="I510" s="99" t="str">
        <f>_pTH!L504</f>
        <v>17. AMGÄndG (2021)</v>
      </c>
      <c r="J510" s="162">
        <f>_pTH!M504</f>
        <v>4.5155075379156486E-4</v>
      </c>
    </row>
    <row r="511" spans="1:10" x14ac:dyDescent="0.3">
      <c r="A511" s="11"/>
      <c r="B511" s="99">
        <f>_pTH!E505</f>
        <v>2025</v>
      </c>
      <c r="C511" s="99" t="str">
        <f>_pTH!F505</f>
        <v>Schwein</v>
      </c>
      <c r="D511" s="99" t="str">
        <f>_pTH!G505</f>
        <v>Mastschweine</v>
      </c>
      <c r="E511" s="99" t="str">
        <f>_pTH!H505</f>
        <v>B</v>
      </c>
      <c r="F511" s="99" t="str">
        <f>_pTH!I505</f>
        <v>Fluorchinolone</v>
      </c>
      <c r="G511" s="99" t="str">
        <f>_pTH!J505</f>
        <v>Danofloxacin</v>
      </c>
      <c r="H511" s="120">
        <f>_pTH!K505</f>
        <v>9.9307607805176022E-3</v>
      </c>
      <c r="I511" s="99" t="str">
        <f>_pTH!L505</f>
        <v>TAMGÄndG (2022)</v>
      </c>
      <c r="J511" s="162">
        <f>_pTH!M505</f>
        <v>1.2710804932494167E-3</v>
      </c>
    </row>
    <row r="512" spans="1:10" hidden="1" x14ac:dyDescent="0.3">
      <c r="A512" s="11"/>
      <c r="B512" s="99">
        <f>_pTH!E506</f>
        <v>2025</v>
      </c>
      <c r="C512" s="99" t="str">
        <f>_pTH!F506</f>
        <v>Schwein</v>
      </c>
      <c r="D512" s="99" t="str">
        <f>_pTH!G506</f>
        <v>Mastschweine</v>
      </c>
      <c r="E512" s="99" t="str">
        <f>_pTH!H506</f>
        <v>B</v>
      </c>
      <c r="F512" s="99" t="str">
        <f>_pTH!I506</f>
        <v>Fluorchinolone</v>
      </c>
      <c r="G512" s="99" t="str">
        <f>_pTH!J506</f>
        <v>Enrofloxacin</v>
      </c>
      <c r="H512" s="120">
        <f>_pTH!K506</f>
        <v>4.8225114488251147E-2</v>
      </c>
      <c r="I512" s="99" t="str">
        <f>_pTH!L506</f>
        <v>16. AMGÄndG (2013)</v>
      </c>
      <c r="J512" s="162">
        <f>_pTH!M506</f>
        <v>6.5246379536897528E-3</v>
      </c>
    </row>
    <row r="513" spans="1:10" hidden="1" x14ac:dyDescent="0.3">
      <c r="A513" s="11"/>
      <c r="B513" s="99">
        <f>_pTH!E507</f>
        <v>2025</v>
      </c>
      <c r="C513" s="99" t="str">
        <f>_pTH!F507</f>
        <v>Schwein</v>
      </c>
      <c r="D513" s="99" t="str">
        <f>_pTH!G507</f>
        <v>Mastschweine</v>
      </c>
      <c r="E513" s="99" t="str">
        <f>_pTH!H507</f>
        <v>B</v>
      </c>
      <c r="F513" s="99" t="str">
        <f>_pTH!I507</f>
        <v>Fluorchinolone</v>
      </c>
      <c r="G513" s="99" t="str">
        <f>_pTH!J507</f>
        <v>Enrofloxacin</v>
      </c>
      <c r="H513" s="120">
        <f>_pTH!K507</f>
        <v>4.8225114488251147E-2</v>
      </c>
      <c r="I513" s="99" t="str">
        <f>_pTH!L507</f>
        <v>17. AMGÄndG (2021)</v>
      </c>
      <c r="J513" s="162">
        <f>_pTH!M507</f>
        <v>6.5783741890878553E-3</v>
      </c>
    </row>
    <row r="514" spans="1:10" x14ac:dyDescent="0.3">
      <c r="A514" s="11"/>
      <c r="B514" s="99">
        <f>_pTH!E508</f>
        <v>2025</v>
      </c>
      <c r="C514" s="99" t="str">
        <f>_pTH!F508</f>
        <v>Schwein</v>
      </c>
      <c r="D514" s="99" t="str">
        <f>_pTH!G508</f>
        <v>Mastschweine</v>
      </c>
      <c r="E514" s="99" t="str">
        <f>_pTH!H508</f>
        <v>B</v>
      </c>
      <c r="F514" s="99" t="str">
        <f>_pTH!I508</f>
        <v>Fluorchinolone</v>
      </c>
      <c r="G514" s="99" t="str">
        <f>_pTH!J508</f>
        <v>Enrofloxacin</v>
      </c>
      <c r="H514" s="120">
        <f>_pTH!K508</f>
        <v>0.14467534346475344</v>
      </c>
      <c r="I514" s="99" t="str">
        <f>_pTH!L508</f>
        <v>TAMGÄndG (2022)</v>
      </c>
      <c r="J514" s="162">
        <f>_pTH!M508</f>
        <v>1.8517615215641398E-2</v>
      </c>
    </row>
    <row r="515" spans="1:10" hidden="1" x14ac:dyDescent="0.3">
      <c r="A515" s="11"/>
      <c r="B515" s="99">
        <f>_pTH!E509</f>
        <v>2025</v>
      </c>
      <c r="C515" s="99" t="str">
        <f>_pTH!F509</f>
        <v>Schwein</v>
      </c>
      <c r="D515" s="99" t="str">
        <f>_pTH!G509</f>
        <v>Mastschweine</v>
      </c>
      <c r="E515" s="99" t="str">
        <f>_pTH!H509</f>
        <v>B</v>
      </c>
      <c r="F515" s="99" t="str">
        <f>_pTH!I509</f>
        <v>Fluorchinolone</v>
      </c>
      <c r="G515" s="99" t="str">
        <f>_pTH!J509</f>
        <v>Marbofloxacin</v>
      </c>
      <c r="H515" s="120">
        <f>_pTH!K509</f>
        <v>3.0363834182336243E-2</v>
      </c>
      <c r="I515" s="99" t="str">
        <f>_pTH!L509</f>
        <v>16. AMGÄndG (2013)</v>
      </c>
      <c r="J515" s="162">
        <f>_pTH!M509</f>
        <v>4.1080882239041367E-3</v>
      </c>
    </row>
    <row r="516" spans="1:10" hidden="1" x14ac:dyDescent="0.3">
      <c r="A516" s="11"/>
      <c r="B516" s="99">
        <f>_pTH!E510</f>
        <v>2025</v>
      </c>
      <c r="C516" s="99" t="str">
        <f>_pTH!F510</f>
        <v>Schwein</v>
      </c>
      <c r="D516" s="99" t="str">
        <f>_pTH!G510</f>
        <v>Mastschweine</v>
      </c>
      <c r="E516" s="99" t="str">
        <f>_pTH!H510</f>
        <v>B</v>
      </c>
      <c r="F516" s="99" t="str">
        <f>_pTH!I510</f>
        <v>Fluorchinolone</v>
      </c>
      <c r="G516" s="99" t="str">
        <f>_pTH!J510</f>
        <v>Marbofloxacin</v>
      </c>
      <c r="H516" s="120">
        <f>_pTH!K510</f>
        <v>3.0363834182336243E-2</v>
      </c>
      <c r="I516" s="99" t="str">
        <f>_pTH!L510</f>
        <v>17. AMGÄndG (2021)</v>
      </c>
      <c r="J516" s="162">
        <f>_pTH!M510</f>
        <v>4.1419220086141443E-3</v>
      </c>
    </row>
    <row r="517" spans="1:10" x14ac:dyDescent="0.3">
      <c r="A517" s="11"/>
      <c r="B517" s="99">
        <f>_pTH!E511</f>
        <v>2025</v>
      </c>
      <c r="C517" s="99" t="str">
        <f>_pTH!F511</f>
        <v>Schwein</v>
      </c>
      <c r="D517" s="99" t="str">
        <f>_pTH!G511</f>
        <v>Mastschweine</v>
      </c>
      <c r="E517" s="99" t="str">
        <f>_pTH!H511</f>
        <v>B</v>
      </c>
      <c r="F517" s="99" t="str">
        <f>_pTH!I511</f>
        <v>Fluorchinolone</v>
      </c>
      <c r="G517" s="99" t="str">
        <f>_pTH!J511</f>
        <v>Marbofloxacin</v>
      </c>
      <c r="H517" s="120">
        <f>_pTH!K511</f>
        <v>9.1091502547008735E-2</v>
      </c>
      <c r="I517" s="99" t="str">
        <f>_pTH!L511</f>
        <v>TAMGÄndG (2022)</v>
      </c>
      <c r="J517" s="162">
        <f>_pTH!M511</f>
        <v>1.1659190523996043E-2</v>
      </c>
    </row>
    <row r="518" spans="1:10" hidden="1" x14ac:dyDescent="0.3">
      <c r="A518" s="11"/>
      <c r="B518" s="99">
        <f>_pTH!E512</f>
        <v>2025</v>
      </c>
      <c r="C518" s="99" t="str">
        <f>_pTH!F512</f>
        <v>Schwein</v>
      </c>
      <c r="D518" s="99" t="str">
        <f>_pTH!G512</f>
        <v>Mastschweine</v>
      </c>
      <c r="E518" s="99" t="str">
        <f>_pTH!H512</f>
        <v>B</v>
      </c>
      <c r="F518" s="99" t="str">
        <f>_pTH!I512</f>
        <v>Polypeptid-AB</v>
      </c>
      <c r="G518" s="99" t="str">
        <f>_pTH!J512</f>
        <v>Colistin</v>
      </c>
      <c r="H518" s="120">
        <f>_pTH!K512</f>
        <v>0.15714754339674877</v>
      </c>
      <c r="I518" s="99" t="str">
        <f>_pTH!L512</f>
        <v>16. AMGÄndG (2013)</v>
      </c>
      <c r="J518" s="162">
        <f>_pTH!M512</f>
        <v>2.1261345605002781E-2</v>
      </c>
    </row>
    <row r="519" spans="1:10" hidden="1" x14ac:dyDescent="0.3">
      <c r="A519" s="11"/>
      <c r="B519" s="99">
        <f>_pTH!E513</f>
        <v>2025</v>
      </c>
      <c r="C519" s="99" t="str">
        <f>_pTH!F513</f>
        <v>Schwein</v>
      </c>
      <c r="D519" s="99" t="str">
        <f>_pTH!G513</f>
        <v>Mastschweine</v>
      </c>
      <c r="E519" s="99" t="str">
        <f>_pTH!H513</f>
        <v>B</v>
      </c>
      <c r="F519" s="99" t="str">
        <f>_pTH!I513</f>
        <v>Polypeptid-AB</v>
      </c>
      <c r="G519" s="99" t="str">
        <f>_pTH!J513</f>
        <v>Colistin</v>
      </c>
      <c r="H519" s="120">
        <f>_pTH!K513</f>
        <v>0.15714754339674877</v>
      </c>
      <c r="I519" s="99" t="str">
        <f>_pTH!L513</f>
        <v>17. AMGÄndG (2021)</v>
      </c>
      <c r="J519" s="162">
        <f>_pTH!M513</f>
        <v>2.1436451822454242E-2</v>
      </c>
    </row>
    <row r="520" spans="1:10" x14ac:dyDescent="0.3">
      <c r="A520" s="11"/>
      <c r="B520" s="99">
        <f>_pTH!E514</f>
        <v>2025</v>
      </c>
      <c r="C520" s="99" t="str">
        <f>_pTH!F514</f>
        <v>Schwein</v>
      </c>
      <c r="D520" s="99" t="str">
        <f>_pTH!G514</f>
        <v>Mastschweine</v>
      </c>
      <c r="E520" s="99" t="str">
        <f>_pTH!H514</f>
        <v>B</v>
      </c>
      <c r="F520" s="99" t="str">
        <f>_pTH!I514</f>
        <v>Polypeptid-AB</v>
      </c>
      <c r="G520" s="99" t="str">
        <f>_pTH!J514</f>
        <v>Colistin</v>
      </c>
      <c r="H520" s="120">
        <f>_pTH!K514</f>
        <v>0.47144263019024629</v>
      </c>
      <c r="I520" s="99" t="str">
        <f>_pTH!L514</f>
        <v>TAMGÄndG (2022)</v>
      </c>
      <c r="J520" s="162">
        <f>_pTH!M514</f>
        <v>6.0341956086247352E-2</v>
      </c>
    </row>
    <row r="521" spans="1:10" hidden="1" x14ac:dyDescent="0.3">
      <c r="A521" s="11"/>
      <c r="B521" s="99">
        <f>_pTH!E515</f>
        <v>2025</v>
      </c>
      <c r="C521" s="99" t="str">
        <f>_pTH!F515</f>
        <v>Schwein</v>
      </c>
      <c r="D521" s="99" t="str">
        <f>_pTH!G515</f>
        <v>Mastschweine</v>
      </c>
      <c r="E521" s="99" t="str">
        <f>_pTH!H515</f>
        <v>C</v>
      </c>
      <c r="F521" s="99" t="str">
        <f>_pTH!I515</f>
        <v>Aminoglykoside</v>
      </c>
      <c r="G521" s="99" t="str">
        <f>_pTH!J515</f>
        <v>Apramycin</v>
      </c>
      <c r="H521" s="120">
        <f>_pTH!K515</f>
        <v>6.0529873238086979E-3</v>
      </c>
      <c r="I521" s="99" t="str">
        <f>_pTH!L515</f>
        <v>16. AMGÄndG (2013)</v>
      </c>
      <c r="J521" s="162">
        <f>_pTH!M515</f>
        <v>8.1894156696604259E-4</v>
      </c>
    </row>
    <row r="522" spans="1:10" hidden="1" x14ac:dyDescent="0.3">
      <c r="A522" s="11"/>
      <c r="B522" s="99">
        <f>_pTH!E516</f>
        <v>2025</v>
      </c>
      <c r="C522" s="99" t="str">
        <f>_pTH!F516</f>
        <v>Schwein</v>
      </c>
      <c r="D522" s="99" t="str">
        <f>_pTH!G516</f>
        <v>Mastschweine</v>
      </c>
      <c r="E522" s="99" t="str">
        <f>_pTH!H516</f>
        <v>C</v>
      </c>
      <c r="F522" s="99" t="str">
        <f>_pTH!I516</f>
        <v>Aminoglykoside</v>
      </c>
      <c r="G522" s="99" t="str">
        <f>_pTH!J516</f>
        <v>Apramycin</v>
      </c>
      <c r="H522" s="120">
        <f>_pTH!K516</f>
        <v>6.0529873238086979E-3</v>
      </c>
      <c r="I522" s="99" t="str">
        <f>_pTH!L516</f>
        <v>17. AMGÄndG (2021)</v>
      </c>
      <c r="J522" s="162">
        <f>_pTH!M516</f>
        <v>8.2568628401120698E-4</v>
      </c>
    </row>
    <row r="523" spans="1:10" x14ac:dyDescent="0.3">
      <c r="A523" s="11"/>
      <c r="B523" s="99">
        <f>_pTH!E517</f>
        <v>2025</v>
      </c>
      <c r="C523" s="99" t="str">
        <f>_pTH!F517</f>
        <v>Schwein</v>
      </c>
      <c r="D523" s="99" t="str">
        <f>_pTH!G517</f>
        <v>Mastschweine</v>
      </c>
      <c r="E523" s="99" t="str">
        <f>_pTH!H517</f>
        <v>C</v>
      </c>
      <c r="F523" s="99" t="str">
        <f>_pTH!I517</f>
        <v>Aminoglykoside</v>
      </c>
      <c r="G523" s="99" t="str">
        <f>_pTH!J517</f>
        <v>Apramycin</v>
      </c>
      <c r="H523" s="120">
        <f>_pTH!K517</f>
        <v>6.0529873238086979E-3</v>
      </c>
      <c r="I523" s="99" t="str">
        <f>_pTH!L517</f>
        <v>TAMGÄndG (2022)</v>
      </c>
      <c r="J523" s="162">
        <f>_pTH!M517</f>
        <v>7.7474770394964803E-4</v>
      </c>
    </row>
    <row r="524" spans="1:10" hidden="1" x14ac:dyDescent="0.3">
      <c r="A524" s="11"/>
      <c r="B524" s="99">
        <f>_pTH!E518</f>
        <v>2025</v>
      </c>
      <c r="C524" s="99" t="str">
        <f>_pTH!F518</f>
        <v>Schwein</v>
      </c>
      <c r="D524" s="99" t="str">
        <f>_pTH!G518</f>
        <v>Mastschweine</v>
      </c>
      <c r="E524" s="99" t="str">
        <f>_pTH!H518</f>
        <v>C</v>
      </c>
      <c r="F524" s="99" t="str">
        <f>_pTH!I518</f>
        <v>Aminoglykoside</v>
      </c>
      <c r="G524" s="99" t="str">
        <f>_pTH!J518</f>
        <v>Dihydrostreptomycin</v>
      </c>
      <c r="H524" s="120">
        <f>_pTH!K518</f>
        <v>1.9391529910248561E-4</v>
      </c>
      <c r="I524" s="99" t="str">
        <f>_pTH!L518</f>
        <v>16. AMGÄndG (2013)</v>
      </c>
      <c r="J524" s="162">
        <f>_pTH!M518</f>
        <v>2.6235855191871432E-5</v>
      </c>
    </row>
    <row r="525" spans="1:10" hidden="1" x14ac:dyDescent="0.3">
      <c r="A525" s="11"/>
      <c r="B525" s="99">
        <f>_pTH!E519</f>
        <v>2025</v>
      </c>
      <c r="C525" s="99" t="str">
        <f>_pTH!F519</f>
        <v>Schwein</v>
      </c>
      <c r="D525" s="99" t="str">
        <f>_pTH!G519</f>
        <v>Mastschweine</v>
      </c>
      <c r="E525" s="99" t="str">
        <f>_pTH!H519</f>
        <v>C</v>
      </c>
      <c r="F525" s="99" t="str">
        <f>_pTH!I519</f>
        <v>Aminoglykoside</v>
      </c>
      <c r="G525" s="99" t="str">
        <f>_pTH!J519</f>
        <v>Dihydrostreptomycin</v>
      </c>
      <c r="H525" s="120">
        <f>_pTH!K519</f>
        <v>1.9391529910248561E-4</v>
      </c>
      <c r="I525" s="99" t="str">
        <f>_pTH!L519</f>
        <v>17. AMGÄndG (2021)</v>
      </c>
      <c r="J525" s="162">
        <f>_pTH!M519</f>
        <v>2.6451930949709253E-5</v>
      </c>
    </row>
    <row r="526" spans="1:10" x14ac:dyDescent="0.3">
      <c r="A526" s="11"/>
      <c r="B526" s="99">
        <f>_pTH!E520</f>
        <v>2025</v>
      </c>
      <c r="C526" s="99" t="str">
        <f>_pTH!F520</f>
        <v>Schwein</v>
      </c>
      <c r="D526" s="99" t="str">
        <f>_pTH!G520</f>
        <v>Mastschweine</v>
      </c>
      <c r="E526" s="99" t="str">
        <f>_pTH!H520</f>
        <v>C</v>
      </c>
      <c r="F526" s="99" t="str">
        <f>_pTH!I520</f>
        <v>Aminoglykoside</v>
      </c>
      <c r="G526" s="99" t="str">
        <f>_pTH!J520</f>
        <v>Dihydrostreptomycin</v>
      </c>
      <c r="H526" s="120">
        <f>_pTH!K520</f>
        <v>1.9391529910248561E-4</v>
      </c>
      <c r="I526" s="99" t="str">
        <f>_pTH!L520</f>
        <v>TAMGÄndG (2022)</v>
      </c>
      <c r="J526" s="162">
        <f>_pTH!M520</f>
        <v>2.482004747464561E-5</v>
      </c>
    </row>
    <row r="527" spans="1:10" hidden="1" x14ac:dyDescent="0.3">
      <c r="A527" s="11"/>
      <c r="B527" s="99">
        <f>_pTH!E521</f>
        <v>2025</v>
      </c>
      <c r="C527" s="99" t="str">
        <f>_pTH!F521</f>
        <v>Schwein</v>
      </c>
      <c r="D527" s="99" t="str">
        <f>_pTH!G521</f>
        <v>Mastschweine</v>
      </c>
      <c r="E527" s="99" t="str">
        <f>_pTH!H521</f>
        <v>C</v>
      </c>
      <c r="F527" s="99" t="str">
        <f>_pTH!I521</f>
        <v>Aminoglykoside</v>
      </c>
      <c r="G527" s="99" t="str">
        <f>_pTH!J521</f>
        <v>Neomycin</v>
      </c>
      <c r="H527" s="120">
        <f>_pTH!K521</f>
        <v>8.6359482368596488E-2</v>
      </c>
      <c r="I527" s="99" t="str">
        <f>_pTH!L521</f>
        <v>16. AMGÄndG (2013)</v>
      </c>
      <c r="J527" s="162">
        <f>_pTH!M521</f>
        <v>1.1684043932346077E-2</v>
      </c>
    </row>
    <row r="528" spans="1:10" hidden="1" x14ac:dyDescent="0.3">
      <c r="A528" s="11"/>
      <c r="B528" s="99">
        <f>_pTH!E522</f>
        <v>2025</v>
      </c>
      <c r="C528" s="99" t="str">
        <f>_pTH!F522</f>
        <v>Schwein</v>
      </c>
      <c r="D528" s="99" t="str">
        <f>_pTH!G522</f>
        <v>Mastschweine</v>
      </c>
      <c r="E528" s="99" t="str">
        <f>_pTH!H522</f>
        <v>C</v>
      </c>
      <c r="F528" s="99" t="str">
        <f>_pTH!I522</f>
        <v>Aminoglykoside</v>
      </c>
      <c r="G528" s="99" t="str">
        <f>_pTH!J522</f>
        <v>Neomycin</v>
      </c>
      <c r="H528" s="120">
        <f>_pTH!K522</f>
        <v>8.6359482368596488E-2</v>
      </c>
      <c r="I528" s="99" t="str">
        <f>_pTH!L522</f>
        <v>17. AMGÄndG (2021)</v>
      </c>
      <c r="J528" s="162">
        <f>_pTH!M522</f>
        <v>1.1780272495464318E-2</v>
      </c>
    </row>
    <row r="529" spans="1:10" x14ac:dyDescent="0.3">
      <c r="A529" s="11"/>
      <c r="B529" s="99">
        <f>_pTH!E523</f>
        <v>2025</v>
      </c>
      <c r="C529" s="99" t="str">
        <f>_pTH!F523</f>
        <v>Schwein</v>
      </c>
      <c r="D529" s="99" t="str">
        <f>_pTH!G523</f>
        <v>Mastschweine</v>
      </c>
      <c r="E529" s="99" t="str">
        <f>_pTH!H523</f>
        <v>C</v>
      </c>
      <c r="F529" s="99" t="str">
        <f>_pTH!I523</f>
        <v>Aminoglykoside</v>
      </c>
      <c r="G529" s="99" t="str">
        <f>_pTH!J523</f>
        <v>Neomycin</v>
      </c>
      <c r="H529" s="120">
        <f>_pTH!K523</f>
        <v>8.6359482368596488E-2</v>
      </c>
      <c r="I529" s="99" t="str">
        <f>_pTH!L523</f>
        <v>TAMGÄndG (2022)</v>
      </c>
      <c r="J529" s="162">
        <f>_pTH!M523</f>
        <v>1.1053519047723816E-2</v>
      </c>
    </row>
    <row r="530" spans="1:10" hidden="1" x14ac:dyDescent="0.3">
      <c r="A530" s="11"/>
      <c r="B530" s="99">
        <f>_pTH!E524</f>
        <v>2025</v>
      </c>
      <c r="C530" s="99" t="str">
        <f>_pTH!F524</f>
        <v>Schwein</v>
      </c>
      <c r="D530" s="99" t="str">
        <f>_pTH!G524</f>
        <v>Mastschweine</v>
      </c>
      <c r="E530" s="99" t="str">
        <f>_pTH!H524</f>
        <v>C</v>
      </c>
      <c r="F530" s="99" t="str">
        <f>_pTH!I524</f>
        <v>Fenicole</v>
      </c>
      <c r="G530" s="99" t="str">
        <f>_pTH!J524</f>
        <v>Florfenicol</v>
      </c>
      <c r="H530" s="120">
        <f>_pTH!K524</f>
        <v>0.11173606458417649</v>
      </c>
      <c r="I530" s="99" t="str">
        <f>_pTH!L524</f>
        <v>16. AMGÄndG (2013)</v>
      </c>
      <c r="J530" s="162">
        <f>_pTH!M524</f>
        <v>1.5117379720466175E-2</v>
      </c>
    </row>
    <row r="531" spans="1:10" hidden="1" x14ac:dyDescent="0.3">
      <c r="A531" s="11"/>
      <c r="B531" s="99">
        <f>_pTH!E525</f>
        <v>2025</v>
      </c>
      <c r="C531" s="99" t="str">
        <f>_pTH!F525</f>
        <v>Schwein</v>
      </c>
      <c r="D531" s="99" t="str">
        <f>_pTH!G525</f>
        <v>Mastschweine</v>
      </c>
      <c r="E531" s="99" t="str">
        <f>_pTH!H525</f>
        <v>C</v>
      </c>
      <c r="F531" s="99" t="str">
        <f>_pTH!I525</f>
        <v>Fenicole</v>
      </c>
      <c r="G531" s="99" t="str">
        <f>_pTH!J525</f>
        <v>Florfenicol</v>
      </c>
      <c r="H531" s="120">
        <f>_pTH!K525</f>
        <v>0.11173606458417649</v>
      </c>
      <c r="I531" s="99" t="str">
        <f>_pTH!L525</f>
        <v>17. AMGÄndG (2021)</v>
      </c>
      <c r="J531" s="162">
        <f>_pTH!M525</f>
        <v>1.5241884877844612E-2</v>
      </c>
    </row>
    <row r="532" spans="1:10" x14ac:dyDescent="0.3">
      <c r="A532" s="11"/>
      <c r="B532" s="99">
        <f>_pTH!E526</f>
        <v>2025</v>
      </c>
      <c r="C532" s="99" t="str">
        <f>_pTH!F526</f>
        <v>Schwein</v>
      </c>
      <c r="D532" s="99" t="str">
        <f>_pTH!G526</f>
        <v>Mastschweine</v>
      </c>
      <c r="E532" s="99" t="str">
        <f>_pTH!H526</f>
        <v>C</v>
      </c>
      <c r="F532" s="99" t="str">
        <f>_pTH!I526</f>
        <v>Fenicole</v>
      </c>
      <c r="G532" s="99" t="str">
        <f>_pTH!J526</f>
        <v>Florfenicol</v>
      </c>
      <c r="H532" s="120">
        <f>_pTH!K526</f>
        <v>0.11173606458417649</v>
      </c>
      <c r="I532" s="99" t="str">
        <f>_pTH!L526</f>
        <v>TAMGÄndG (2022)</v>
      </c>
      <c r="J532" s="162">
        <f>_pTH!M526</f>
        <v>1.4301576205927017E-2</v>
      </c>
    </row>
    <row r="533" spans="1:10" hidden="1" x14ac:dyDescent="0.3">
      <c r="A533" s="11"/>
      <c r="B533" s="99">
        <f>_pTH!E527</f>
        <v>2025</v>
      </c>
      <c r="C533" s="99" t="str">
        <f>_pTH!F527</f>
        <v>Schwein</v>
      </c>
      <c r="D533" s="99" t="str">
        <f>_pTH!G527</f>
        <v>Mastschweine</v>
      </c>
      <c r="E533" s="99" t="str">
        <f>_pTH!H527</f>
        <v>C</v>
      </c>
      <c r="F533" s="99" t="str">
        <f>_pTH!I527</f>
        <v>Fenicole</v>
      </c>
      <c r="G533" s="99" t="str">
        <f>_pTH!J527</f>
        <v>Thiamphenicol</v>
      </c>
      <c r="H533" s="120">
        <f>_pTH!K527</f>
        <v>3.7885374245993659E-5</v>
      </c>
      <c r="I533" s="99" t="str">
        <f>_pTH!L527</f>
        <v>16. AMGÄndG (2013)</v>
      </c>
      <c r="J533" s="162">
        <f>_pTH!M527</f>
        <v>5.1257182760109747E-6</v>
      </c>
    </row>
    <row r="534" spans="1:10" hidden="1" x14ac:dyDescent="0.3">
      <c r="A534" s="11"/>
      <c r="B534" s="99">
        <f>_pTH!E528</f>
        <v>2025</v>
      </c>
      <c r="C534" s="99" t="str">
        <f>_pTH!F528</f>
        <v>Schwein</v>
      </c>
      <c r="D534" s="99" t="str">
        <f>_pTH!G528</f>
        <v>Mastschweine</v>
      </c>
      <c r="E534" s="99" t="str">
        <f>_pTH!H528</f>
        <v>C</v>
      </c>
      <c r="F534" s="99" t="str">
        <f>_pTH!I528</f>
        <v>Fenicole</v>
      </c>
      <c r="G534" s="99" t="str">
        <f>_pTH!J528</f>
        <v>Thiamphenicol</v>
      </c>
      <c r="H534" s="120">
        <f>_pTH!K528</f>
        <v>3.7885374245993659E-5</v>
      </c>
      <c r="I534" s="99" t="str">
        <f>_pTH!L528</f>
        <v>17. AMGÄndG (2021)</v>
      </c>
      <c r="J534" s="162">
        <f>_pTH!M528</f>
        <v>5.1679331553374691E-6</v>
      </c>
    </row>
    <row r="535" spans="1:10" x14ac:dyDescent="0.3">
      <c r="A535" s="11"/>
      <c r="B535" s="99">
        <f>_pTH!E529</f>
        <v>2025</v>
      </c>
      <c r="C535" s="99" t="str">
        <f>_pTH!F529</f>
        <v>Schwein</v>
      </c>
      <c r="D535" s="99" t="str">
        <f>_pTH!G529</f>
        <v>Mastschweine</v>
      </c>
      <c r="E535" s="99" t="str">
        <f>_pTH!H529</f>
        <v>C</v>
      </c>
      <c r="F535" s="99" t="str">
        <f>_pTH!I529</f>
        <v>Fenicole</v>
      </c>
      <c r="G535" s="99" t="str">
        <f>_pTH!J529</f>
        <v>Thiamphenicol</v>
      </c>
      <c r="H535" s="120">
        <f>_pTH!K529</f>
        <v>3.7885374245993659E-5</v>
      </c>
      <c r="I535" s="99" t="str">
        <f>_pTH!L529</f>
        <v>TAMGÄndG (2022)</v>
      </c>
      <c r="J535" s="162">
        <f>_pTH!M529</f>
        <v>4.8491108836302531E-6</v>
      </c>
    </row>
    <row r="536" spans="1:10" hidden="1" x14ac:dyDescent="0.3">
      <c r="A536" s="11"/>
      <c r="B536" s="99">
        <f>_pTH!E530</f>
        <v>2025</v>
      </c>
      <c r="C536" s="99" t="str">
        <f>_pTH!F530</f>
        <v>Schwein</v>
      </c>
      <c r="D536" s="99" t="str">
        <f>_pTH!G530</f>
        <v>Mastschweine</v>
      </c>
      <c r="E536" s="99" t="str">
        <f>_pTH!H530</f>
        <v>C</v>
      </c>
      <c r="F536" s="99" t="str">
        <f>_pTH!I530</f>
        <v>Lincosamide</v>
      </c>
      <c r="G536" s="99" t="str">
        <f>_pTH!J530</f>
        <v>Lincomycin</v>
      </c>
      <c r="H536" s="120">
        <f>_pTH!K530</f>
        <v>0.5844931194656322</v>
      </c>
      <c r="I536" s="99" t="str">
        <f>_pTH!L530</f>
        <v>16. AMGÄndG (2013)</v>
      </c>
      <c r="J536" s="162">
        <f>_pTH!M530</f>
        <v>7.9079252198873962E-2</v>
      </c>
    </row>
    <row r="537" spans="1:10" hidden="1" x14ac:dyDescent="0.3">
      <c r="A537" s="11"/>
      <c r="B537" s="99">
        <f>_pTH!E531</f>
        <v>2025</v>
      </c>
      <c r="C537" s="99" t="str">
        <f>_pTH!F531</f>
        <v>Schwein</v>
      </c>
      <c r="D537" s="99" t="str">
        <f>_pTH!G531</f>
        <v>Mastschweine</v>
      </c>
      <c r="E537" s="99" t="str">
        <f>_pTH!H531</f>
        <v>C</v>
      </c>
      <c r="F537" s="99" t="str">
        <f>_pTH!I531</f>
        <v>Lincosamide</v>
      </c>
      <c r="G537" s="99" t="str">
        <f>_pTH!J531</f>
        <v>Lincomycin</v>
      </c>
      <c r="H537" s="120">
        <f>_pTH!K531</f>
        <v>0.5844931194656322</v>
      </c>
      <c r="I537" s="99" t="str">
        <f>_pTH!L531</f>
        <v>17. AMGÄndG (2021)</v>
      </c>
      <c r="J537" s="162">
        <f>_pTH!M531</f>
        <v>7.9730540644520426E-2</v>
      </c>
    </row>
    <row r="538" spans="1:10" x14ac:dyDescent="0.3">
      <c r="A538" s="11"/>
      <c r="B538" s="99">
        <f>_pTH!E532</f>
        <v>2025</v>
      </c>
      <c r="C538" s="99" t="str">
        <f>_pTH!F532</f>
        <v>Schwein</v>
      </c>
      <c r="D538" s="99" t="str">
        <f>_pTH!G532</f>
        <v>Mastschweine</v>
      </c>
      <c r="E538" s="99" t="str">
        <f>_pTH!H532</f>
        <v>C</v>
      </c>
      <c r="F538" s="99" t="str">
        <f>_pTH!I532</f>
        <v>Lincosamide</v>
      </c>
      <c r="G538" s="99" t="str">
        <f>_pTH!J532</f>
        <v>Lincomycin</v>
      </c>
      <c r="H538" s="120">
        <f>_pTH!K532</f>
        <v>0.5844931194656322</v>
      </c>
      <c r="I538" s="99" t="str">
        <f>_pTH!L532</f>
        <v>TAMGÄndG (2022)</v>
      </c>
      <c r="J538" s="162">
        <f>_pTH!M532</f>
        <v>7.4811771123193177E-2</v>
      </c>
    </row>
    <row r="539" spans="1:10" hidden="1" x14ac:dyDescent="0.3">
      <c r="A539" s="11"/>
      <c r="B539" s="99">
        <f>_pTH!E533</f>
        <v>2025</v>
      </c>
      <c r="C539" s="99" t="str">
        <f>_pTH!F533</f>
        <v>Schwein</v>
      </c>
      <c r="D539" s="99" t="str">
        <f>_pTH!G533</f>
        <v>Mastschweine</v>
      </c>
      <c r="E539" s="99" t="str">
        <f>_pTH!H533</f>
        <v>C</v>
      </c>
      <c r="F539" s="99" t="str">
        <f>_pTH!I533</f>
        <v>Makrolide</v>
      </c>
      <c r="G539" s="99" t="str">
        <f>_pTH!J533</f>
        <v>Gamithromycin</v>
      </c>
      <c r="H539" s="120">
        <f>_pTH!K533</f>
        <v>4.7889243148299215E-4</v>
      </c>
      <c r="I539" s="99" t="str">
        <f>_pTH!L533</f>
        <v>16. AMGÄndG (2013)</v>
      </c>
      <c r="J539" s="162">
        <f>_pTH!M533</f>
        <v>6.4791960938733096E-5</v>
      </c>
    </row>
    <row r="540" spans="1:10" hidden="1" x14ac:dyDescent="0.3">
      <c r="A540" s="11"/>
      <c r="B540" s="99">
        <f>_pTH!E534</f>
        <v>2025</v>
      </c>
      <c r="C540" s="99" t="str">
        <f>_pTH!F534</f>
        <v>Schwein</v>
      </c>
      <c r="D540" s="99" t="str">
        <f>_pTH!G534</f>
        <v>Mastschweine</v>
      </c>
      <c r="E540" s="99" t="str">
        <f>_pTH!H534</f>
        <v>C</v>
      </c>
      <c r="F540" s="99" t="str">
        <f>_pTH!I534</f>
        <v>Makrolide</v>
      </c>
      <c r="G540" s="99" t="str">
        <f>_pTH!J534</f>
        <v>Gamithromycin</v>
      </c>
      <c r="H540" s="120">
        <f>_pTH!K534</f>
        <v>4.7889243148299215E-4</v>
      </c>
      <c r="I540" s="99" t="str">
        <f>_pTH!L534</f>
        <v>17. AMGÄndG (2021)</v>
      </c>
      <c r="J540" s="162">
        <f>_pTH!M534</f>
        <v>6.5325580748693508E-5</v>
      </c>
    </row>
    <row r="541" spans="1:10" x14ac:dyDescent="0.3">
      <c r="A541" s="11"/>
      <c r="B541" s="99">
        <f>_pTH!E535</f>
        <v>2025</v>
      </c>
      <c r="C541" s="99" t="str">
        <f>_pTH!F535</f>
        <v>Schwein</v>
      </c>
      <c r="D541" s="99" t="str">
        <f>_pTH!G535</f>
        <v>Mastschweine</v>
      </c>
      <c r="E541" s="99" t="str">
        <f>_pTH!H535</f>
        <v>C</v>
      </c>
      <c r="F541" s="99" t="str">
        <f>_pTH!I535</f>
        <v>Makrolide</v>
      </c>
      <c r="G541" s="99" t="str">
        <f>_pTH!J535</f>
        <v>Gamithromycin</v>
      </c>
      <c r="H541" s="120">
        <f>_pTH!K535</f>
        <v>4.7889243148299215E-4</v>
      </c>
      <c r="I541" s="99" t="str">
        <f>_pTH!L535</f>
        <v>TAMGÄndG (2022)</v>
      </c>
      <c r="J541" s="162">
        <f>_pTH!M535</f>
        <v>6.1295487976812131E-5</v>
      </c>
    </row>
    <row r="542" spans="1:10" hidden="1" x14ac:dyDescent="0.3">
      <c r="A542" s="11"/>
      <c r="B542" s="99">
        <f>_pTH!E536</f>
        <v>2025</v>
      </c>
      <c r="C542" s="99" t="str">
        <f>_pTH!F536</f>
        <v>Schwein</v>
      </c>
      <c r="D542" s="99" t="str">
        <f>_pTH!G536</f>
        <v>Mastschweine</v>
      </c>
      <c r="E542" s="99" t="str">
        <f>_pTH!H536</f>
        <v>C</v>
      </c>
      <c r="F542" s="99" t="str">
        <f>_pTH!I536</f>
        <v>Makrolide</v>
      </c>
      <c r="G542" s="99" t="str">
        <f>_pTH!J536</f>
        <v>Tildipirosin</v>
      </c>
      <c r="H542" s="120">
        <f>_pTH!K536</f>
        <v>7.8311655118124251E-3</v>
      </c>
      <c r="I542" s="99" t="str">
        <f>_pTH!L536</f>
        <v>16. AMGÄndG (2013)</v>
      </c>
      <c r="J542" s="162">
        <f>_pTH!M536</f>
        <v>1.0595209625152003E-3</v>
      </c>
    </row>
    <row r="543" spans="1:10" hidden="1" x14ac:dyDescent="0.3">
      <c r="A543" s="11"/>
      <c r="B543" s="99">
        <f>_pTH!E537</f>
        <v>2025</v>
      </c>
      <c r="C543" s="99" t="str">
        <f>_pTH!F537</f>
        <v>Schwein</v>
      </c>
      <c r="D543" s="99" t="str">
        <f>_pTH!G537</f>
        <v>Mastschweine</v>
      </c>
      <c r="E543" s="99" t="str">
        <f>_pTH!H537</f>
        <v>C</v>
      </c>
      <c r="F543" s="99" t="str">
        <f>_pTH!I537</f>
        <v>Makrolide</v>
      </c>
      <c r="G543" s="99" t="str">
        <f>_pTH!J537</f>
        <v>Tildipirosin</v>
      </c>
      <c r="H543" s="120">
        <f>_pTH!K537</f>
        <v>7.8311655118124251E-3</v>
      </c>
      <c r="I543" s="99" t="str">
        <f>_pTH!L537</f>
        <v>17. AMGÄndG (2021)</v>
      </c>
      <c r="J543" s="162">
        <f>_pTH!M537</f>
        <v>1.0682470662860223E-3</v>
      </c>
    </row>
    <row r="544" spans="1:10" x14ac:dyDescent="0.3">
      <c r="A544" s="11"/>
      <c r="B544" s="99">
        <f>_pTH!E538</f>
        <v>2025</v>
      </c>
      <c r="C544" s="99" t="str">
        <f>_pTH!F538</f>
        <v>Schwein</v>
      </c>
      <c r="D544" s="99" t="str">
        <f>_pTH!G538</f>
        <v>Mastschweine</v>
      </c>
      <c r="E544" s="99" t="str">
        <f>_pTH!H538</f>
        <v>C</v>
      </c>
      <c r="F544" s="99" t="str">
        <f>_pTH!I538</f>
        <v>Makrolide</v>
      </c>
      <c r="G544" s="99" t="str">
        <f>_pTH!J538</f>
        <v>Tildipirosin</v>
      </c>
      <c r="H544" s="120">
        <f>_pTH!K538</f>
        <v>7.8311655118124251E-3</v>
      </c>
      <c r="I544" s="99" t="str">
        <f>_pTH!L538</f>
        <v>TAMGÄndG (2022)</v>
      </c>
      <c r="J544" s="162">
        <f>_pTH!M538</f>
        <v>1.0023443260259001E-3</v>
      </c>
    </row>
    <row r="545" spans="1:10" hidden="1" x14ac:dyDescent="0.3">
      <c r="A545" s="11"/>
      <c r="B545" s="99">
        <f>_pTH!E539</f>
        <v>2025</v>
      </c>
      <c r="C545" s="99" t="str">
        <f>_pTH!F539</f>
        <v>Schwein</v>
      </c>
      <c r="D545" s="99" t="str">
        <f>_pTH!G539</f>
        <v>Mastschweine</v>
      </c>
      <c r="E545" s="99" t="str">
        <f>_pTH!H539</f>
        <v>C</v>
      </c>
      <c r="F545" s="99" t="str">
        <f>_pTH!I539</f>
        <v>Makrolide</v>
      </c>
      <c r="G545" s="99" t="str">
        <f>_pTH!J539</f>
        <v>Tilmicosin</v>
      </c>
      <c r="H545" s="120">
        <f>_pTH!K539</f>
        <v>9.4211340293651694E-3</v>
      </c>
      <c r="I545" s="99" t="str">
        <f>_pTH!L539</f>
        <v>16. AMGÄndG (2013)</v>
      </c>
      <c r="J545" s="162">
        <f>_pTH!M539</f>
        <v>1.274636448395982E-3</v>
      </c>
    </row>
    <row r="546" spans="1:10" hidden="1" x14ac:dyDescent="0.3">
      <c r="A546" s="11"/>
      <c r="B546" s="99">
        <f>_pTH!E540</f>
        <v>2025</v>
      </c>
      <c r="C546" s="99" t="str">
        <f>_pTH!F540</f>
        <v>Schwein</v>
      </c>
      <c r="D546" s="99" t="str">
        <f>_pTH!G540</f>
        <v>Mastschweine</v>
      </c>
      <c r="E546" s="99" t="str">
        <f>_pTH!H540</f>
        <v>C</v>
      </c>
      <c r="F546" s="99" t="str">
        <f>_pTH!I540</f>
        <v>Makrolide</v>
      </c>
      <c r="G546" s="99" t="str">
        <f>_pTH!J540</f>
        <v>Tilmicosin</v>
      </c>
      <c r="H546" s="120">
        <f>_pTH!K540</f>
        <v>9.4211340293651694E-3</v>
      </c>
      <c r="I546" s="99" t="str">
        <f>_pTH!L540</f>
        <v>17. AMGÄndG (2021)</v>
      </c>
      <c r="J546" s="162">
        <f>_pTH!M540</f>
        <v>1.2851342207971729E-3</v>
      </c>
    </row>
    <row r="547" spans="1:10" x14ac:dyDescent="0.3">
      <c r="A547" s="11"/>
      <c r="B547" s="99">
        <f>_pTH!E541</f>
        <v>2025</v>
      </c>
      <c r="C547" s="99" t="str">
        <f>_pTH!F541</f>
        <v>Schwein</v>
      </c>
      <c r="D547" s="99" t="str">
        <f>_pTH!G541</f>
        <v>Mastschweine</v>
      </c>
      <c r="E547" s="99" t="str">
        <f>_pTH!H541</f>
        <v>C</v>
      </c>
      <c r="F547" s="99" t="str">
        <f>_pTH!I541</f>
        <v>Makrolide</v>
      </c>
      <c r="G547" s="99" t="str">
        <f>_pTH!J541</f>
        <v>Tilmicosin</v>
      </c>
      <c r="H547" s="120">
        <f>_pTH!K541</f>
        <v>9.4211340293651694E-3</v>
      </c>
      <c r="I547" s="99" t="str">
        <f>_pTH!L541</f>
        <v>TAMGÄndG (2022)</v>
      </c>
      <c r="J547" s="162">
        <f>_pTH!M541</f>
        <v>1.2058511884111857E-3</v>
      </c>
    </row>
    <row r="548" spans="1:10" hidden="1" x14ac:dyDescent="0.3">
      <c r="A548" s="11"/>
      <c r="B548" s="99">
        <f>_pTH!E542</f>
        <v>2025</v>
      </c>
      <c r="C548" s="99" t="str">
        <f>_pTH!F542</f>
        <v>Schwein</v>
      </c>
      <c r="D548" s="99" t="str">
        <f>_pTH!G542</f>
        <v>Mastschweine</v>
      </c>
      <c r="E548" s="99" t="str">
        <f>_pTH!H542</f>
        <v>C</v>
      </c>
      <c r="F548" s="99" t="str">
        <f>_pTH!I542</f>
        <v>Makrolide</v>
      </c>
      <c r="G548" s="99" t="str">
        <f>_pTH!J542</f>
        <v>Tulathromycin</v>
      </c>
      <c r="H548" s="120">
        <f>_pTH!K542</f>
        <v>0.16494477943684691</v>
      </c>
      <c r="I548" s="99" t="str">
        <f>_pTH!L542</f>
        <v>16. AMGÄndG (2013)</v>
      </c>
      <c r="J548" s="162">
        <f>_pTH!M542</f>
        <v>2.2316276064804928E-2</v>
      </c>
    </row>
    <row r="549" spans="1:10" hidden="1" x14ac:dyDescent="0.3">
      <c r="A549" s="11"/>
      <c r="B549" s="99">
        <f>_pTH!E543</f>
        <v>2025</v>
      </c>
      <c r="C549" s="99" t="str">
        <f>_pTH!F543</f>
        <v>Schwein</v>
      </c>
      <c r="D549" s="99" t="str">
        <f>_pTH!G543</f>
        <v>Mastschweine</v>
      </c>
      <c r="E549" s="99" t="str">
        <f>_pTH!H543</f>
        <v>C</v>
      </c>
      <c r="F549" s="99" t="str">
        <f>_pTH!I543</f>
        <v>Makrolide</v>
      </c>
      <c r="G549" s="99" t="str">
        <f>_pTH!J543</f>
        <v>Tulathromycin</v>
      </c>
      <c r="H549" s="120">
        <f>_pTH!K543</f>
        <v>0.16494477943684691</v>
      </c>
      <c r="I549" s="99" t="str">
        <f>_pTH!L543</f>
        <v>17. AMGÄndG (2021)</v>
      </c>
      <c r="J549" s="162">
        <f>_pTH!M543</f>
        <v>2.250007057912725E-2</v>
      </c>
    </row>
    <row r="550" spans="1:10" x14ac:dyDescent="0.3">
      <c r="A550" s="11"/>
      <c r="B550" s="99">
        <f>_pTH!E544</f>
        <v>2025</v>
      </c>
      <c r="C550" s="99" t="str">
        <f>_pTH!F544</f>
        <v>Schwein</v>
      </c>
      <c r="D550" s="99" t="str">
        <f>_pTH!G544</f>
        <v>Mastschweine</v>
      </c>
      <c r="E550" s="99" t="str">
        <f>_pTH!H544</f>
        <v>C</v>
      </c>
      <c r="F550" s="99" t="str">
        <f>_pTH!I544</f>
        <v>Makrolide</v>
      </c>
      <c r="G550" s="99" t="str">
        <f>_pTH!J544</f>
        <v>Tulathromycin</v>
      </c>
      <c r="H550" s="120">
        <f>_pTH!K544</f>
        <v>0.16494477943684691</v>
      </c>
      <c r="I550" s="99" t="str">
        <f>_pTH!L544</f>
        <v>TAMGÄndG (2022)</v>
      </c>
      <c r="J550" s="162">
        <f>_pTH!M544</f>
        <v>2.1111986910088074E-2</v>
      </c>
    </row>
    <row r="551" spans="1:10" hidden="1" x14ac:dyDescent="0.3">
      <c r="A551" s="11"/>
      <c r="B551" s="99">
        <f>_pTH!E545</f>
        <v>2025</v>
      </c>
      <c r="C551" s="99" t="str">
        <f>_pTH!F545</f>
        <v>Schwein</v>
      </c>
      <c r="D551" s="99" t="str">
        <f>_pTH!G545</f>
        <v>Mastschweine</v>
      </c>
      <c r="E551" s="99" t="str">
        <f>_pTH!H545</f>
        <v>C</v>
      </c>
      <c r="F551" s="99" t="str">
        <f>_pTH!I545</f>
        <v>Makrolide</v>
      </c>
      <c r="G551" s="99" t="str">
        <f>_pTH!J545</f>
        <v>Tylosin</v>
      </c>
      <c r="H551" s="120">
        <f>_pTH!K545</f>
        <v>1.3169582185558089</v>
      </c>
      <c r="I551" s="99" t="str">
        <f>_pTH!L545</f>
        <v>16. AMGÄndG (2013)</v>
      </c>
      <c r="J551" s="162">
        <f>_pTH!M545</f>
        <v>0.17817843808968598</v>
      </c>
    </row>
    <row r="552" spans="1:10" hidden="1" x14ac:dyDescent="0.3">
      <c r="A552" s="11"/>
      <c r="B552" s="99">
        <f>_pTH!E546</f>
        <v>2025</v>
      </c>
      <c r="C552" s="99" t="str">
        <f>_pTH!F546</f>
        <v>Schwein</v>
      </c>
      <c r="D552" s="99" t="str">
        <f>_pTH!G546</f>
        <v>Mastschweine</v>
      </c>
      <c r="E552" s="99" t="str">
        <f>_pTH!H546</f>
        <v>C</v>
      </c>
      <c r="F552" s="99" t="str">
        <f>_pTH!I546</f>
        <v>Makrolide</v>
      </c>
      <c r="G552" s="99" t="str">
        <f>_pTH!J546</f>
        <v>Tylosin</v>
      </c>
      <c r="H552" s="120">
        <f>_pTH!K546</f>
        <v>1.3169582185558089</v>
      </c>
      <c r="I552" s="99" t="str">
        <f>_pTH!L546</f>
        <v>17. AMGÄndG (2021)</v>
      </c>
      <c r="J552" s="162">
        <f>_pTH!M546</f>
        <v>0.17964589705982531</v>
      </c>
    </row>
    <row r="553" spans="1:10" x14ac:dyDescent="0.3">
      <c r="A553" s="11"/>
      <c r="B553" s="99">
        <f>_pTH!E547</f>
        <v>2025</v>
      </c>
      <c r="C553" s="99" t="str">
        <f>_pTH!F547</f>
        <v>Schwein</v>
      </c>
      <c r="D553" s="99" t="str">
        <f>_pTH!G547</f>
        <v>Mastschweine</v>
      </c>
      <c r="E553" s="99" t="str">
        <f>_pTH!H547</f>
        <v>C</v>
      </c>
      <c r="F553" s="99" t="str">
        <f>_pTH!I547</f>
        <v>Makrolide</v>
      </c>
      <c r="G553" s="99" t="str">
        <f>_pTH!J547</f>
        <v>Tylosin</v>
      </c>
      <c r="H553" s="120">
        <f>_pTH!K547</f>
        <v>1.3169582185558089</v>
      </c>
      <c r="I553" s="99" t="str">
        <f>_pTH!L547</f>
        <v>TAMGÄndG (2022)</v>
      </c>
      <c r="J553" s="162">
        <f>_pTH!M547</f>
        <v>0.16856310800626717</v>
      </c>
    </row>
    <row r="554" spans="1:10" hidden="1" x14ac:dyDescent="0.3">
      <c r="A554" s="11"/>
      <c r="B554" s="99">
        <f>_pTH!E548</f>
        <v>2025</v>
      </c>
      <c r="C554" s="99" t="str">
        <f>_pTH!F548</f>
        <v>Schwein</v>
      </c>
      <c r="D554" s="99" t="str">
        <f>_pTH!G548</f>
        <v>Mastschweine</v>
      </c>
      <c r="E554" s="99" t="str">
        <f>_pTH!H548</f>
        <v>C</v>
      </c>
      <c r="F554" s="99" t="str">
        <f>_pTH!I548</f>
        <v>Pleuromutiline</v>
      </c>
      <c r="G554" s="99" t="str">
        <f>_pTH!J548</f>
        <v>Tiamulin</v>
      </c>
      <c r="H554" s="120">
        <f>_pTH!K548</f>
        <v>0.53948963113916693</v>
      </c>
      <c r="I554" s="99" t="str">
        <f>_pTH!L548</f>
        <v>16. AMGÄndG (2013)</v>
      </c>
      <c r="J554" s="162">
        <f>_pTH!M548</f>
        <v>7.2990485565570778E-2</v>
      </c>
    </row>
    <row r="555" spans="1:10" hidden="1" x14ac:dyDescent="0.3">
      <c r="A555" s="11"/>
      <c r="B555" s="99">
        <f>_pTH!E549</f>
        <v>2025</v>
      </c>
      <c r="C555" s="99" t="str">
        <f>_pTH!F549</f>
        <v>Schwein</v>
      </c>
      <c r="D555" s="99" t="str">
        <f>_pTH!G549</f>
        <v>Mastschweine</v>
      </c>
      <c r="E555" s="99" t="str">
        <f>_pTH!H549</f>
        <v>C</v>
      </c>
      <c r="F555" s="99" t="str">
        <f>_pTH!I549</f>
        <v>Pleuromutiline</v>
      </c>
      <c r="G555" s="99" t="str">
        <f>_pTH!J549</f>
        <v>Tiamulin</v>
      </c>
      <c r="H555" s="120">
        <f>_pTH!K549</f>
        <v>0.53948963113916693</v>
      </c>
      <c r="I555" s="99" t="str">
        <f>_pTH!L549</f>
        <v>17. AMGÄndG (2021)</v>
      </c>
      <c r="J555" s="162">
        <f>_pTH!M549</f>
        <v>7.3591627566400919E-2</v>
      </c>
    </row>
    <row r="556" spans="1:10" x14ac:dyDescent="0.3">
      <c r="A556" s="11"/>
      <c r="B556" s="99">
        <f>_pTH!E550</f>
        <v>2025</v>
      </c>
      <c r="C556" s="99" t="str">
        <f>_pTH!F550</f>
        <v>Schwein</v>
      </c>
      <c r="D556" s="99" t="str">
        <f>_pTH!G550</f>
        <v>Mastschweine</v>
      </c>
      <c r="E556" s="99" t="str">
        <f>_pTH!H550</f>
        <v>C</v>
      </c>
      <c r="F556" s="99" t="str">
        <f>_pTH!I550</f>
        <v>Pleuromutiline</v>
      </c>
      <c r="G556" s="99" t="str">
        <f>_pTH!J550</f>
        <v>Tiamulin</v>
      </c>
      <c r="H556" s="120">
        <f>_pTH!K550</f>
        <v>0.53948963113916693</v>
      </c>
      <c r="I556" s="99" t="str">
        <f>_pTH!L550</f>
        <v>TAMGÄndG (2022)</v>
      </c>
      <c r="J556" s="162">
        <f>_pTH!M550</f>
        <v>6.9051582412156032E-2</v>
      </c>
    </row>
    <row r="557" spans="1:10" hidden="1" x14ac:dyDescent="0.3">
      <c r="A557" s="11"/>
      <c r="B557" s="99">
        <f>_pTH!E551</f>
        <v>2025</v>
      </c>
      <c r="C557" s="99" t="str">
        <f>_pTH!F551</f>
        <v>Schwein</v>
      </c>
      <c r="D557" s="99" t="str">
        <f>_pTH!G551</f>
        <v>Mastschweine</v>
      </c>
      <c r="E557" s="99" t="str">
        <f>_pTH!H551</f>
        <v>D</v>
      </c>
      <c r="F557" s="99" t="str">
        <f>_pTH!I551</f>
        <v>Aminoglykoside</v>
      </c>
      <c r="G557" s="99" t="str">
        <f>_pTH!J551</f>
        <v>Spectinomycin</v>
      </c>
      <c r="H557" s="120">
        <f>_pTH!K551</f>
        <v>5.182544224239953E-2</v>
      </c>
      <c r="I557" s="99" t="str">
        <f>_pTH!L551</f>
        <v>16. AMGÄndG (2013)</v>
      </c>
      <c r="J557" s="162">
        <f>_pTH!M551</f>
        <v>7.0117458716224745E-3</v>
      </c>
    </row>
    <row r="558" spans="1:10" hidden="1" x14ac:dyDescent="0.3">
      <c r="A558" s="11"/>
      <c r="B558" s="99">
        <f>_pTH!E552</f>
        <v>2025</v>
      </c>
      <c r="C558" s="99" t="str">
        <f>_pTH!F552</f>
        <v>Schwein</v>
      </c>
      <c r="D558" s="99" t="str">
        <f>_pTH!G552</f>
        <v>Mastschweine</v>
      </c>
      <c r="E558" s="99" t="str">
        <f>_pTH!H552</f>
        <v>D</v>
      </c>
      <c r="F558" s="99" t="str">
        <f>_pTH!I552</f>
        <v>Aminoglykoside</v>
      </c>
      <c r="G558" s="99" t="str">
        <f>_pTH!J552</f>
        <v>Spectinomycin</v>
      </c>
      <c r="H558" s="120">
        <f>_pTH!K552</f>
        <v>5.182544224239953E-2</v>
      </c>
      <c r="I558" s="99" t="str">
        <f>_pTH!L552</f>
        <v>17. AMGÄndG (2021)</v>
      </c>
      <c r="J558" s="162">
        <f>_pTH!M552</f>
        <v>7.0694938768579374E-3</v>
      </c>
    </row>
    <row r="559" spans="1:10" x14ac:dyDescent="0.3">
      <c r="A559" s="11"/>
      <c r="B559" s="99">
        <f>_pTH!E553</f>
        <v>2025</v>
      </c>
      <c r="C559" s="99" t="str">
        <f>_pTH!F553</f>
        <v>Schwein</v>
      </c>
      <c r="D559" s="99" t="str">
        <f>_pTH!G553</f>
        <v>Mastschweine</v>
      </c>
      <c r="E559" s="99" t="str">
        <f>_pTH!H553</f>
        <v>D</v>
      </c>
      <c r="F559" s="99" t="str">
        <f>_pTH!I553</f>
        <v>Aminoglykoside</v>
      </c>
      <c r="G559" s="99" t="str">
        <f>_pTH!J553</f>
        <v>Spectinomycin</v>
      </c>
      <c r="H559" s="120">
        <f>_pTH!K553</f>
        <v>5.182544224239953E-2</v>
      </c>
      <c r="I559" s="99" t="str">
        <f>_pTH!L553</f>
        <v>TAMGÄndG (2022)</v>
      </c>
      <c r="J559" s="162">
        <f>_pTH!M553</f>
        <v>6.6333597338858576E-3</v>
      </c>
    </row>
    <row r="560" spans="1:10" hidden="1" x14ac:dyDescent="0.3">
      <c r="A560" s="11"/>
      <c r="B560" s="99">
        <f>_pTH!E554</f>
        <v>2025</v>
      </c>
      <c r="C560" s="99" t="str">
        <f>_pTH!F554</f>
        <v>Schwein</v>
      </c>
      <c r="D560" s="99" t="str">
        <f>_pTH!G554</f>
        <v>Mastschweine</v>
      </c>
      <c r="E560" s="99" t="str">
        <f>_pTH!H554</f>
        <v>D</v>
      </c>
      <c r="F560" s="99" t="str">
        <f>_pTH!I554</f>
        <v>Folsäureantag.</v>
      </c>
      <c r="G560" s="99" t="str">
        <f>_pTH!J554</f>
        <v>Trimethoprim</v>
      </c>
      <c r="H560" s="120">
        <f>_pTH!K554</f>
        <v>6.0376277714788464E-2</v>
      </c>
      <c r="I560" s="99" t="str">
        <f>_pTH!L554</f>
        <v>16. AMGÄndG (2013)</v>
      </c>
      <c r="J560" s="162">
        <f>_pTH!M554</f>
        <v>8.1686348961679239E-3</v>
      </c>
    </row>
    <row r="561" spans="1:10" hidden="1" x14ac:dyDescent="0.3">
      <c r="A561" s="11"/>
      <c r="B561" s="99">
        <f>_pTH!E555</f>
        <v>2025</v>
      </c>
      <c r="C561" s="99" t="str">
        <f>_pTH!F555</f>
        <v>Schwein</v>
      </c>
      <c r="D561" s="99" t="str">
        <f>_pTH!G555</f>
        <v>Mastschweine</v>
      </c>
      <c r="E561" s="99" t="str">
        <f>_pTH!H555</f>
        <v>D</v>
      </c>
      <c r="F561" s="99" t="str">
        <f>_pTH!I555</f>
        <v>Folsäureantag.</v>
      </c>
      <c r="G561" s="99" t="str">
        <f>_pTH!J555</f>
        <v>Trimethoprim</v>
      </c>
      <c r="H561" s="120">
        <f>_pTH!K555</f>
        <v>3.0188138857394232E-2</v>
      </c>
      <c r="I561" s="99" t="str">
        <f>_pTH!L555</f>
        <v>17. AMGÄndG (2021)</v>
      </c>
      <c r="J561" s="162">
        <f>_pTH!M555</f>
        <v>4.1179554591718719E-3</v>
      </c>
    </row>
    <row r="562" spans="1:10" x14ac:dyDescent="0.3">
      <c r="A562" s="11"/>
      <c r="B562" s="99">
        <f>_pTH!E556</f>
        <v>2025</v>
      </c>
      <c r="C562" s="99" t="str">
        <f>_pTH!F556</f>
        <v>Schwein</v>
      </c>
      <c r="D562" s="99" t="str">
        <f>_pTH!G556</f>
        <v>Mastschweine</v>
      </c>
      <c r="E562" s="99" t="str">
        <f>_pTH!H556</f>
        <v>D</v>
      </c>
      <c r="F562" s="99" t="str">
        <f>_pTH!I556</f>
        <v>Folsäureantag.</v>
      </c>
      <c r="G562" s="99" t="str">
        <f>_pTH!J556</f>
        <v>Trimethoprim</v>
      </c>
      <c r="H562" s="120">
        <f>_pTH!K556</f>
        <v>3.0188138857394232E-2</v>
      </c>
      <c r="I562" s="99" t="str">
        <f>_pTH!L556</f>
        <v>TAMGÄndG (2022)</v>
      </c>
      <c r="J562" s="162">
        <f>_pTH!M556</f>
        <v>3.8639088461799175E-3</v>
      </c>
    </row>
    <row r="563" spans="1:10" hidden="1" x14ac:dyDescent="0.3">
      <c r="A563" s="11"/>
      <c r="B563" s="99">
        <f>_pTH!E557</f>
        <v>2025</v>
      </c>
      <c r="C563" s="99" t="str">
        <f>_pTH!F557</f>
        <v>Schwein</v>
      </c>
      <c r="D563" s="99" t="str">
        <f>_pTH!G557</f>
        <v>Mastschweine</v>
      </c>
      <c r="E563" s="99" t="str">
        <f>_pTH!H557</f>
        <v>D</v>
      </c>
      <c r="F563" s="99" t="str">
        <f>_pTH!I557</f>
        <v>Penicilline</v>
      </c>
      <c r="G563" s="99" t="str">
        <f>_pTH!J557</f>
        <v>Amoxicillin</v>
      </c>
      <c r="H563" s="120">
        <f>_pTH!K557</f>
        <v>1.8919663009511789</v>
      </c>
      <c r="I563" s="99" t="str">
        <f>_pTH!L557</f>
        <v>16. AMGÄndG (2013)</v>
      </c>
      <c r="J563" s="162">
        <f>_pTH!M557</f>
        <v>0.25597440805030075</v>
      </c>
    </row>
    <row r="564" spans="1:10" hidden="1" x14ac:dyDescent="0.3">
      <c r="A564" s="11"/>
      <c r="B564" s="99">
        <f>_pTH!E558</f>
        <v>2025</v>
      </c>
      <c r="C564" s="99" t="str">
        <f>_pTH!F558</f>
        <v>Schwein</v>
      </c>
      <c r="D564" s="99" t="str">
        <f>_pTH!G558</f>
        <v>Mastschweine</v>
      </c>
      <c r="E564" s="99" t="str">
        <f>_pTH!H558</f>
        <v>D</v>
      </c>
      <c r="F564" s="99" t="str">
        <f>_pTH!I558</f>
        <v>Penicilline</v>
      </c>
      <c r="G564" s="99" t="str">
        <f>_pTH!J558</f>
        <v>Amoxicillin</v>
      </c>
      <c r="H564" s="120">
        <f>_pTH!K558</f>
        <v>1.8919663009511789</v>
      </c>
      <c r="I564" s="99" t="str">
        <f>_pTH!L558</f>
        <v>17. AMGÄndG (2021)</v>
      </c>
      <c r="J564" s="162">
        <f>_pTH!M558</f>
        <v>0.25808258648786486</v>
      </c>
    </row>
    <row r="565" spans="1:10" x14ac:dyDescent="0.3">
      <c r="A565" s="11"/>
      <c r="B565" s="99">
        <f>_pTH!E559</f>
        <v>2025</v>
      </c>
      <c r="C565" s="99" t="str">
        <f>_pTH!F559</f>
        <v>Schwein</v>
      </c>
      <c r="D565" s="99" t="str">
        <f>_pTH!G559</f>
        <v>Mastschweine</v>
      </c>
      <c r="E565" s="99" t="str">
        <f>_pTH!H559</f>
        <v>D</v>
      </c>
      <c r="F565" s="99" t="str">
        <f>_pTH!I559</f>
        <v>Penicilline</v>
      </c>
      <c r="G565" s="99" t="str">
        <f>_pTH!J559</f>
        <v>Amoxicillin</v>
      </c>
      <c r="H565" s="120">
        <f>_pTH!K559</f>
        <v>1.8919663009511789</v>
      </c>
      <c r="I565" s="99" t="str">
        <f>_pTH!L559</f>
        <v>TAMGÄndG (2022)</v>
      </c>
      <c r="J565" s="162">
        <f>_pTH!M559</f>
        <v>0.24216084871787194</v>
      </c>
    </row>
    <row r="566" spans="1:10" hidden="1" x14ac:dyDescent="0.3">
      <c r="A566" s="11"/>
      <c r="B566" s="99">
        <f>_pTH!E560</f>
        <v>2025</v>
      </c>
      <c r="C566" s="99" t="str">
        <f>_pTH!F560</f>
        <v>Schwein</v>
      </c>
      <c r="D566" s="99" t="str">
        <f>_pTH!G560</f>
        <v>Mastschweine</v>
      </c>
      <c r="E566" s="99" t="str">
        <f>_pTH!H560</f>
        <v>D</v>
      </c>
      <c r="F566" s="99" t="str">
        <f>_pTH!I560</f>
        <v>Penicilline</v>
      </c>
      <c r="G566" s="99" t="str">
        <f>_pTH!J560</f>
        <v>Benzylpenicillin</v>
      </c>
      <c r="H566" s="120">
        <f>_pTH!K560</f>
        <v>0.16750386799961997</v>
      </c>
      <c r="I566" s="99" t="str">
        <f>_pTH!L560</f>
        <v>16. AMGÄndG (2013)</v>
      </c>
      <c r="J566" s="162">
        <f>_pTH!M560</f>
        <v>2.266250907100319E-2</v>
      </c>
    </row>
    <row r="567" spans="1:10" hidden="1" x14ac:dyDescent="0.3">
      <c r="A567" s="11"/>
      <c r="B567" s="99">
        <f>_pTH!E561</f>
        <v>2025</v>
      </c>
      <c r="C567" s="99" t="str">
        <f>_pTH!F561</f>
        <v>Schwein</v>
      </c>
      <c r="D567" s="99" t="str">
        <f>_pTH!G561</f>
        <v>Mastschweine</v>
      </c>
      <c r="E567" s="99" t="str">
        <f>_pTH!H561</f>
        <v>D</v>
      </c>
      <c r="F567" s="99" t="str">
        <f>_pTH!I561</f>
        <v>Penicilline</v>
      </c>
      <c r="G567" s="99" t="str">
        <f>_pTH!J561</f>
        <v>Benzylpenicillin</v>
      </c>
      <c r="H567" s="120">
        <f>_pTH!K561</f>
        <v>0.16750386799961997</v>
      </c>
      <c r="I567" s="99" t="str">
        <f>_pTH!L561</f>
        <v>17. AMGÄndG (2021)</v>
      </c>
      <c r="J567" s="162">
        <f>_pTH!M561</f>
        <v>2.2849155124132065E-2</v>
      </c>
    </row>
    <row r="568" spans="1:10" x14ac:dyDescent="0.3">
      <c r="A568" s="11"/>
      <c r="B568" s="99">
        <f>_pTH!E562</f>
        <v>2025</v>
      </c>
      <c r="C568" s="99" t="str">
        <f>_pTH!F562</f>
        <v>Schwein</v>
      </c>
      <c r="D568" s="99" t="str">
        <f>_pTH!G562</f>
        <v>Mastschweine</v>
      </c>
      <c r="E568" s="99" t="str">
        <f>_pTH!H562</f>
        <v>D</v>
      </c>
      <c r="F568" s="99" t="str">
        <f>_pTH!I562</f>
        <v>Penicilline</v>
      </c>
      <c r="G568" s="99" t="str">
        <f>_pTH!J562</f>
        <v>Benzylpenicillin</v>
      </c>
      <c r="H568" s="120">
        <f>_pTH!K562</f>
        <v>0.16750386799961997</v>
      </c>
      <c r="I568" s="99" t="str">
        <f>_pTH!L562</f>
        <v>TAMGÄndG (2022)</v>
      </c>
      <c r="J568" s="162">
        <f>_pTH!M562</f>
        <v>2.1439535586823894E-2</v>
      </c>
    </row>
    <row r="569" spans="1:10" hidden="1" x14ac:dyDescent="0.3">
      <c r="A569" s="11"/>
      <c r="B569" s="99">
        <f>_pTH!E563</f>
        <v>2025</v>
      </c>
      <c r="C569" s="99" t="str">
        <f>_pTH!F563</f>
        <v>Schwein</v>
      </c>
      <c r="D569" s="99" t="str">
        <f>_pTH!G563</f>
        <v>Mastschweine</v>
      </c>
      <c r="E569" s="99" t="str">
        <f>_pTH!H563</f>
        <v>D</v>
      </c>
      <c r="F569" s="99" t="str">
        <f>_pTH!I563</f>
        <v>Sulfonamide</v>
      </c>
      <c r="G569" s="99" t="str">
        <f>_pTH!J563</f>
        <v>Sulfadiazin</v>
      </c>
      <c r="H569" s="120">
        <f>_pTH!K563</f>
        <v>4.5985541129962379E-2</v>
      </c>
      <c r="I569" s="99" t="str">
        <f>_pTH!L563</f>
        <v>16. AMGÄndG (2013)</v>
      </c>
      <c r="J569" s="162">
        <f>_pTH!M563</f>
        <v>6.221633896807249E-3</v>
      </c>
    </row>
    <row r="570" spans="1:10" hidden="1" x14ac:dyDescent="0.3">
      <c r="A570" s="11"/>
      <c r="B570" s="99">
        <f>_pTH!E564</f>
        <v>2025</v>
      </c>
      <c r="C570" s="99" t="str">
        <f>_pTH!F564</f>
        <v>Schwein</v>
      </c>
      <c r="D570" s="99" t="str">
        <f>_pTH!G564</f>
        <v>Mastschweine</v>
      </c>
      <c r="E570" s="99" t="str">
        <f>_pTH!H564</f>
        <v>D</v>
      </c>
      <c r="F570" s="99" t="str">
        <f>_pTH!I564</f>
        <v>Sulfonamide</v>
      </c>
      <c r="G570" s="99" t="str">
        <f>_pTH!J564</f>
        <v>Sulfadiazin</v>
      </c>
      <c r="H570" s="120">
        <f>_pTH!K564</f>
        <v>2.2992770564981189E-2</v>
      </c>
      <c r="I570" s="99" t="str">
        <f>_pTH!L564</f>
        <v>17. AMGÄndG (2021)</v>
      </c>
      <c r="J570" s="162">
        <f>_pTH!M564</f>
        <v>3.1364373112507753E-3</v>
      </c>
    </row>
    <row r="571" spans="1:10" x14ac:dyDescent="0.3">
      <c r="A571" s="11"/>
      <c r="B571" s="99">
        <f>_pTH!E565</f>
        <v>2025</v>
      </c>
      <c r="C571" s="99" t="str">
        <f>_pTH!F565</f>
        <v>Schwein</v>
      </c>
      <c r="D571" s="99" t="str">
        <f>_pTH!G565</f>
        <v>Mastschweine</v>
      </c>
      <c r="E571" s="99" t="str">
        <f>_pTH!H565</f>
        <v>D</v>
      </c>
      <c r="F571" s="99" t="str">
        <f>_pTH!I565</f>
        <v>Sulfonamide</v>
      </c>
      <c r="G571" s="99" t="str">
        <f>_pTH!J565</f>
        <v>Sulfadiazin</v>
      </c>
      <c r="H571" s="120">
        <f>_pTH!K565</f>
        <v>2.2992770564981189E-2</v>
      </c>
      <c r="I571" s="99" t="str">
        <f>_pTH!L565</f>
        <v>TAMGÄndG (2022)</v>
      </c>
      <c r="J571" s="162">
        <f>_pTH!M565</f>
        <v>2.9429429221820092E-3</v>
      </c>
    </row>
    <row r="572" spans="1:10" hidden="1" x14ac:dyDescent="0.3">
      <c r="A572" s="11"/>
      <c r="B572" s="99">
        <f>_pTH!E566</f>
        <v>2025</v>
      </c>
      <c r="C572" s="99" t="str">
        <f>_pTH!F566</f>
        <v>Schwein</v>
      </c>
      <c r="D572" s="99" t="str">
        <f>_pTH!G566</f>
        <v>Mastschweine</v>
      </c>
      <c r="E572" s="99" t="str">
        <f>_pTH!H566</f>
        <v>D</v>
      </c>
      <c r="F572" s="99" t="str">
        <f>_pTH!I566</f>
        <v>Sulfonamide</v>
      </c>
      <c r="G572" s="99" t="str">
        <f>_pTH!J566</f>
        <v>Sulfadimethoxin</v>
      </c>
      <c r="H572" s="120">
        <f>_pTH!K566</f>
        <v>8.7769305170859041E-3</v>
      </c>
      <c r="I572" s="99" t="str">
        <f>_pTH!L566</f>
        <v>16. AMGÄndG (2013)</v>
      </c>
      <c r="J572" s="162">
        <f>_pTH!M566</f>
        <v>1.1874786524898357E-3</v>
      </c>
    </row>
    <row r="573" spans="1:10" hidden="1" x14ac:dyDescent="0.3">
      <c r="A573" s="11"/>
      <c r="B573" s="99">
        <f>_pTH!E567</f>
        <v>2025</v>
      </c>
      <c r="C573" s="99" t="str">
        <f>_pTH!F567</f>
        <v>Schwein</v>
      </c>
      <c r="D573" s="99" t="str">
        <f>_pTH!G567</f>
        <v>Mastschweine</v>
      </c>
      <c r="E573" s="99" t="str">
        <f>_pTH!H567</f>
        <v>D</v>
      </c>
      <c r="F573" s="99" t="str">
        <f>_pTH!I567</f>
        <v>Sulfonamide</v>
      </c>
      <c r="G573" s="99" t="str">
        <f>_pTH!J567</f>
        <v>Sulfadimethoxin</v>
      </c>
      <c r="H573" s="120">
        <f>_pTH!K567</f>
        <v>4.3884652585429521E-3</v>
      </c>
      <c r="I573" s="99" t="str">
        <f>_pTH!L567</f>
        <v>17. AMGÄndG (2021)</v>
      </c>
      <c r="J573" s="162">
        <f>_pTH!M567</f>
        <v>5.986293012024041E-4</v>
      </c>
    </row>
    <row r="574" spans="1:10" x14ac:dyDescent="0.3">
      <c r="A574" s="11"/>
      <c r="B574" s="99">
        <f>_pTH!E568</f>
        <v>2025</v>
      </c>
      <c r="C574" s="99" t="str">
        <f>_pTH!F568</f>
        <v>Schwein</v>
      </c>
      <c r="D574" s="99" t="str">
        <f>_pTH!G568</f>
        <v>Mastschweine</v>
      </c>
      <c r="E574" s="99" t="str">
        <f>_pTH!H568</f>
        <v>D</v>
      </c>
      <c r="F574" s="99" t="str">
        <f>_pTH!I568</f>
        <v>Sulfonamide</v>
      </c>
      <c r="G574" s="99" t="str">
        <f>_pTH!J568</f>
        <v>Sulfadimethoxin</v>
      </c>
      <c r="H574" s="120">
        <f>_pTH!K568</f>
        <v>4.3884652585429521E-3</v>
      </c>
      <c r="I574" s="99" t="str">
        <f>_pTH!L568</f>
        <v>TAMGÄndG (2022)</v>
      </c>
      <c r="J574" s="162">
        <f>_pTH!M568</f>
        <v>5.6169841452428666E-4</v>
      </c>
    </row>
    <row r="575" spans="1:10" hidden="1" x14ac:dyDescent="0.3">
      <c r="A575" s="11"/>
      <c r="B575" s="99">
        <f>_pTH!E569</f>
        <v>2025</v>
      </c>
      <c r="C575" s="99" t="str">
        <f>_pTH!F569</f>
        <v>Schwein</v>
      </c>
      <c r="D575" s="99" t="str">
        <f>_pTH!G569</f>
        <v>Mastschweine</v>
      </c>
      <c r="E575" s="99" t="str">
        <f>_pTH!H569</f>
        <v>D</v>
      </c>
      <c r="F575" s="99" t="str">
        <f>_pTH!I569</f>
        <v>Sulfonamide</v>
      </c>
      <c r="G575" s="99" t="str">
        <f>_pTH!J569</f>
        <v>Sulfadimidin</v>
      </c>
      <c r="H575" s="120">
        <f>_pTH!K569</f>
        <v>2.6852209934956589E-3</v>
      </c>
      <c r="I575" s="99" t="str">
        <f>_pTH!L569</f>
        <v>16. AMGÄndG (2013)</v>
      </c>
      <c r="J575" s="162">
        <f>_pTH!M569</f>
        <v>3.6329814857100274E-4</v>
      </c>
    </row>
    <row r="576" spans="1:10" hidden="1" x14ac:dyDescent="0.3">
      <c r="A576" s="11"/>
      <c r="B576" s="99">
        <f>_pTH!E570</f>
        <v>2025</v>
      </c>
      <c r="C576" s="99" t="str">
        <f>_pTH!F570</f>
        <v>Schwein</v>
      </c>
      <c r="D576" s="99" t="str">
        <f>_pTH!G570</f>
        <v>Mastschweine</v>
      </c>
      <c r="E576" s="99" t="str">
        <f>_pTH!H570</f>
        <v>D</v>
      </c>
      <c r="F576" s="99" t="str">
        <f>_pTH!I570</f>
        <v>Sulfonamide</v>
      </c>
      <c r="G576" s="99" t="str">
        <f>_pTH!J570</f>
        <v>Sulfadimidin</v>
      </c>
      <c r="H576" s="120">
        <f>_pTH!K570</f>
        <v>1.7349295228253181E-3</v>
      </c>
      <c r="I576" s="99" t="str">
        <f>_pTH!L570</f>
        <v>17. AMGÄndG (2021)</v>
      </c>
      <c r="J576" s="162">
        <f>_pTH!M570</f>
        <v>2.3666124412459569E-4</v>
      </c>
    </row>
    <row r="577" spans="1:10" x14ac:dyDescent="0.3">
      <c r="A577" s="11"/>
      <c r="B577" s="99">
        <f>_pTH!E571</f>
        <v>2025</v>
      </c>
      <c r="C577" s="99" t="str">
        <f>_pTH!F571</f>
        <v>Schwein</v>
      </c>
      <c r="D577" s="99" t="str">
        <f>_pTH!G571</f>
        <v>Mastschweine</v>
      </c>
      <c r="E577" s="99" t="str">
        <f>_pTH!H571</f>
        <v>D</v>
      </c>
      <c r="F577" s="99" t="str">
        <f>_pTH!I571</f>
        <v>Sulfonamide</v>
      </c>
      <c r="G577" s="99" t="str">
        <f>_pTH!J571</f>
        <v>Sulfadimidin</v>
      </c>
      <c r="H577" s="120">
        <f>_pTH!K571</f>
        <v>1.7349295228253181E-3</v>
      </c>
      <c r="I577" s="99" t="str">
        <f>_pTH!L571</f>
        <v>TAMGÄndG (2022)</v>
      </c>
      <c r="J577" s="162">
        <f>_pTH!M571</f>
        <v>2.2206104067596332E-4</v>
      </c>
    </row>
    <row r="578" spans="1:10" hidden="1" x14ac:dyDescent="0.3">
      <c r="A578" s="11"/>
      <c r="B578" s="99">
        <f>_pTH!E572</f>
        <v>2025</v>
      </c>
      <c r="C578" s="99" t="str">
        <f>_pTH!F572</f>
        <v>Schwein</v>
      </c>
      <c r="D578" s="99" t="str">
        <f>_pTH!G572</f>
        <v>Mastschweine</v>
      </c>
      <c r="E578" s="99" t="str">
        <f>_pTH!H572</f>
        <v>D</v>
      </c>
      <c r="F578" s="99" t="str">
        <f>_pTH!I572</f>
        <v>Sulfonamide</v>
      </c>
      <c r="G578" s="99" t="str">
        <f>_pTH!J572</f>
        <v>Sulfadoxin</v>
      </c>
      <c r="H578" s="120">
        <f>_pTH!K572</f>
        <v>3.7129949012534389E-3</v>
      </c>
      <c r="I578" s="99" t="str">
        <f>_pTH!L572</f>
        <v>16. AMGÄndG (2013)</v>
      </c>
      <c r="J578" s="162">
        <f>_pTH!M572</f>
        <v>5.0235126887001528E-4</v>
      </c>
    </row>
    <row r="579" spans="1:10" hidden="1" x14ac:dyDescent="0.3">
      <c r="A579" s="11"/>
      <c r="B579" s="99">
        <f>_pTH!E573</f>
        <v>2025</v>
      </c>
      <c r="C579" s="99" t="str">
        <f>_pTH!F573</f>
        <v>Schwein</v>
      </c>
      <c r="D579" s="99" t="str">
        <f>_pTH!G573</f>
        <v>Mastschweine</v>
      </c>
      <c r="E579" s="99" t="str">
        <f>_pTH!H573</f>
        <v>D</v>
      </c>
      <c r="F579" s="99" t="str">
        <f>_pTH!I573</f>
        <v>Sulfonamide</v>
      </c>
      <c r="G579" s="99" t="str">
        <f>_pTH!J573</f>
        <v>Sulfadoxin</v>
      </c>
      <c r="H579" s="120">
        <f>_pTH!K573</f>
        <v>1.8564974506267195E-3</v>
      </c>
      <c r="I579" s="99" t="str">
        <f>_pTH!L573</f>
        <v>17. AMGÄndG (2021)</v>
      </c>
      <c r="J579" s="162">
        <f>_pTH!M573</f>
        <v>2.5324429067525688E-4</v>
      </c>
    </row>
    <row r="580" spans="1:10" x14ac:dyDescent="0.3">
      <c r="A580" s="11"/>
      <c r="B580" s="99">
        <f>_pTH!E574</f>
        <v>2025</v>
      </c>
      <c r="C580" s="99" t="str">
        <f>_pTH!F574</f>
        <v>Schwein</v>
      </c>
      <c r="D580" s="99" t="str">
        <f>_pTH!G574</f>
        <v>Mastschweine</v>
      </c>
      <c r="E580" s="99" t="str">
        <f>_pTH!H574</f>
        <v>D</v>
      </c>
      <c r="F580" s="99" t="str">
        <f>_pTH!I574</f>
        <v>Sulfonamide</v>
      </c>
      <c r="G580" s="99" t="str">
        <f>_pTH!J574</f>
        <v>Sulfadoxin</v>
      </c>
      <c r="H580" s="120">
        <f>_pTH!K574</f>
        <v>1.8564974506267195E-3</v>
      </c>
      <c r="I580" s="99" t="str">
        <f>_pTH!L574</f>
        <v>TAMGÄndG (2022)</v>
      </c>
      <c r="J580" s="162">
        <f>_pTH!M574</f>
        <v>2.37621039053556E-4</v>
      </c>
    </row>
    <row r="581" spans="1:10" hidden="1" x14ac:dyDescent="0.3">
      <c r="A581" s="11"/>
      <c r="B581" s="99">
        <f>_pTH!E575</f>
        <v>2025</v>
      </c>
      <c r="C581" s="99" t="str">
        <f>_pTH!F575</f>
        <v>Schwein</v>
      </c>
      <c r="D581" s="99" t="str">
        <f>_pTH!G575</f>
        <v>Mastschweine</v>
      </c>
      <c r="E581" s="99" t="str">
        <f>_pTH!H575</f>
        <v>D</v>
      </c>
      <c r="F581" s="99" t="str">
        <f>_pTH!I575</f>
        <v>Tetrazykline</v>
      </c>
      <c r="G581" s="99" t="str">
        <f>_pTH!J575</f>
        <v>Chlortetracyclin</v>
      </c>
      <c r="H581" s="120">
        <f>_pTH!K575</f>
        <v>7.2446344939425714E-2</v>
      </c>
      <c r="I581" s="99" t="str">
        <f>_pTH!L575</f>
        <v>16. AMGÄndG (2013)</v>
      </c>
      <c r="J581" s="162">
        <f>_pTH!M575</f>
        <v>9.8016599196054759E-3</v>
      </c>
    </row>
    <row r="582" spans="1:10" hidden="1" x14ac:dyDescent="0.3">
      <c r="A582" s="11"/>
      <c r="B582" s="99">
        <f>_pTH!E576</f>
        <v>2025</v>
      </c>
      <c r="C582" s="99" t="str">
        <f>_pTH!F576</f>
        <v>Schwein</v>
      </c>
      <c r="D582" s="99" t="str">
        <f>_pTH!G576</f>
        <v>Mastschweine</v>
      </c>
      <c r="E582" s="99" t="str">
        <f>_pTH!H576</f>
        <v>D</v>
      </c>
      <c r="F582" s="99" t="str">
        <f>_pTH!I576</f>
        <v>Tetrazykline</v>
      </c>
      <c r="G582" s="99" t="str">
        <f>_pTH!J576</f>
        <v>Chlortetracyclin</v>
      </c>
      <c r="H582" s="120">
        <f>_pTH!K576</f>
        <v>7.2446344939425714E-2</v>
      </c>
      <c r="I582" s="99" t="str">
        <f>_pTH!L576</f>
        <v>17. AMGÄndG (2021)</v>
      </c>
      <c r="J582" s="162">
        <f>_pTH!M576</f>
        <v>9.8823853649819809E-3</v>
      </c>
    </row>
    <row r="583" spans="1:10" x14ac:dyDescent="0.3">
      <c r="A583" s="11"/>
      <c r="B583" s="99">
        <f>_pTH!E577</f>
        <v>2025</v>
      </c>
      <c r="C583" s="99" t="str">
        <f>_pTH!F577</f>
        <v>Schwein</v>
      </c>
      <c r="D583" s="99" t="str">
        <f>_pTH!G577</f>
        <v>Mastschweine</v>
      </c>
      <c r="E583" s="99" t="str">
        <f>_pTH!H577</f>
        <v>D</v>
      </c>
      <c r="F583" s="99" t="str">
        <f>_pTH!I577</f>
        <v>Tetrazykline</v>
      </c>
      <c r="G583" s="99" t="str">
        <f>_pTH!J577</f>
        <v>Chlortetracyclin</v>
      </c>
      <c r="H583" s="120">
        <f>_pTH!K577</f>
        <v>7.2446344939425714E-2</v>
      </c>
      <c r="I583" s="99" t="str">
        <f>_pTH!L577</f>
        <v>TAMGÄndG (2022)</v>
      </c>
      <c r="J583" s="162">
        <f>_pTH!M577</f>
        <v>9.272717155807176E-3</v>
      </c>
    </row>
    <row r="584" spans="1:10" hidden="1" x14ac:dyDescent="0.3">
      <c r="A584" s="11"/>
      <c r="B584" s="99">
        <f>_pTH!E578</f>
        <v>2025</v>
      </c>
      <c r="C584" s="99" t="str">
        <f>_pTH!F578</f>
        <v>Schwein</v>
      </c>
      <c r="D584" s="99" t="str">
        <f>_pTH!G578</f>
        <v>Mastschweine</v>
      </c>
      <c r="E584" s="99" t="str">
        <f>_pTH!H578</f>
        <v>D</v>
      </c>
      <c r="F584" s="99" t="str">
        <f>_pTH!I578</f>
        <v>Tetrazykline</v>
      </c>
      <c r="G584" s="99" t="str">
        <f>_pTH!J578</f>
        <v>Doxycyclin</v>
      </c>
      <c r="H584" s="120">
        <f>_pTH!K578</f>
        <v>1.9519458472870661</v>
      </c>
      <c r="I584" s="99" t="str">
        <f>_pTH!L578</f>
        <v>16. AMGÄndG (2013)</v>
      </c>
      <c r="J584" s="162">
        <f>_pTH!M578</f>
        <v>0.26408936700106833</v>
      </c>
    </row>
    <row r="585" spans="1:10" hidden="1" x14ac:dyDescent="0.3">
      <c r="A585" s="11"/>
      <c r="B585" s="99">
        <f>_pTH!E579</f>
        <v>2025</v>
      </c>
      <c r="C585" s="99" t="str">
        <f>_pTH!F579</f>
        <v>Schwein</v>
      </c>
      <c r="D585" s="99" t="str">
        <f>_pTH!G579</f>
        <v>Mastschweine</v>
      </c>
      <c r="E585" s="99" t="str">
        <f>_pTH!H579</f>
        <v>D</v>
      </c>
      <c r="F585" s="99" t="str">
        <f>_pTH!I579</f>
        <v>Tetrazykline</v>
      </c>
      <c r="G585" s="99" t="str">
        <f>_pTH!J579</f>
        <v>Doxycyclin</v>
      </c>
      <c r="H585" s="120">
        <f>_pTH!K579</f>
        <v>1.9519458472870661</v>
      </c>
      <c r="I585" s="99" t="str">
        <f>_pTH!L579</f>
        <v>17. AMGÄndG (2021)</v>
      </c>
      <c r="J585" s="162">
        <f>_pTH!M579</f>
        <v>0.26626437939133896</v>
      </c>
    </row>
    <row r="586" spans="1:10" x14ac:dyDescent="0.3">
      <c r="A586" s="11"/>
      <c r="B586" s="99">
        <f>_pTH!E580</f>
        <v>2025</v>
      </c>
      <c r="C586" s="99" t="str">
        <f>_pTH!F580</f>
        <v>Schwein</v>
      </c>
      <c r="D586" s="99" t="str">
        <f>_pTH!G580</f>
        <v>Mastschweine</v>
      </c>
      <c r="E586" s="99" t="str">
        <f>_pTH!H580</f>
        <v>D</v>
      </c>
      <c r="F586" s="99" t="str">
        <f>_pTH!I580</f>
        <v>Tetrazykline</v>
      </c>
      <c r="G586" s="99" t="str">
        <f>_pTH!J580</f>
        <v>Doxycyclin</v>
      </c>
      <c r="H586" s="120">
        <f>_pTH!K580</f>
        <v>1.9519458472870661</v>
      </c>
      <c r="I586" s="99" t="str">
        <f>_pTH!L580</f>
        <v>TAMGÄndG (2022)</v>
      </c>
      <c r="J586" s="162">
        <f>_pTH!M580</f>
        <v>0.24983788706633994</v>
      </c>
    </row>
    <row r="587" spans="1:10" hidden="1" x14ac:dyDescent="0.3">
      <c r="A587" s="11"/>
      <c r="B587" s="99">
        <f>_pTH!E581</f>
        <v>2025</v>
      </c>
      <c r="C587" s="99" t="str">
        <f>_pTH!F581</f>
        <v>Schwein</v>
      </c>
      <c r="D587" s="99" t="str">
        <f>_pTH!G581</f>
        <v>Mastschweine</v>
      </c>
      <c r="E587" s="99" t="str">
        <f>_pTH!H581</f>
        <v>D</v>
      </c>
      <c r="F587" s="99" t="str">
        <f>_pTH!I581</f>
        <v>Tetrazykline</v>
      </c>
      <c r="G587" s="99" t="str">
        <f>_pTH!J581</f>
        <v>Oxytetracyclin</v>
      </c>
      <c r="H587" s="120">
        <f>_pTH!K581</f>
        <v>5.6525130525119913E-2</v>
      </c>
      <c r="I587" s="99" t="str">
        <f>_pTH!L581</f>
        <v>16. AMGÄndG (2013)</v>
      </c>
      <c r="J587" s="162">
        <f>_pTH!M581</f>
        <v>7.6475922530223339E-3</v>
      </c>
    </row>
    <row r="588" spans="1:10" hidden="1" x14ac:dyDescent="0.3">
      <c r="A588" s="11"/>
      <c r="B588" s="99">
        <f>_pTH!E582</f>
        <v>2025</v>
      </c>
      <c r="C588" s="99" t="str">
        <f>_pTH!F582</f>
        <v>Schwein</v>
      </c>
      <c r="D588" s="99" t="str">
        <f>_pTH!G582</f>
        <v>Mastschweine</v>
      </c>
      <c r="E588" s="99" t="str">
        <f>_pTH!H582</f>
        <v>D</v>
      </c>
      <c r="F588" s="99" t="str">
        <f>_pTH!I582</f>
        <v>Tetrazykline</v>
      </c>
      <c r="G588" s="99" t="str">
        <f>_pTH!J582</f>
        <v>Oxytetracyclin</v>
      </c>
      <c r="H588" s="120">
        <f>_pTH!K582</f>
        <v>5.6525130525119913E-2</v>
      </c>
      <c r="I588" s="99" t="str">
        <f>_pTH!L582</f>
        <v>17. AMGÄndG (2021)</v>
      </c>
      <c r="J588" s="162">
        <f>_pTH!M582</f>
        <v>7.7105770225151318E-3</v>
      </c>
    </row>
    <row r="589" spans="1:10" x14ac:dyDescent="0.3">
      <c r="A589" s="11"/>
      <c r="B589" s="99">
        <f>_pTH!E583</f>
        <v>2025</v>
      </c>
      <c r="C589" s="99" t="str">
        <f>_pTH!F583</f>
        <v>Schwein</v>
      </c>
      <c r="D589" s="99" t="str">
        <f>_pTH!G583</f>
        <v>Mastschweine</v>
      </c>
      <c r="E589" s="99" t="str">
        <f>_pTH!H583</f>
        <v>D</v>
      </c>
      <c r="F589" s="99" t="str">
        <f>_pTH!I583</f>
        <v>Tetrazykline</v>
      </c>
      <c r="G589" s="99" t="str">
        <f>_pTH!J583</f>
        <v>Oxytetracyclin</v>
      </c>
      <c r="H589" s="120">
        <f>_pTH!K583</f>
        <v>5.6525130525119913E-2</v>
      </c>
      <c r="I589" s="99" t="str">
        <f>_pTH!L583</f>
        <v>TAMGÄndG (2022)</v>
      </c>
      <c r="J589" s="162">
        <f>_pTH!M583</f>
        <v>7.2348929127172357E-3</v>
      </c>
    </row>
    <row r="590" spans="1:10" hidden="1" x14ac:dyDescent="0.3">
      <c r="A590" s="11"/>
      <c r="B590" s="99">
        <f>_pTH!E584</f>
        <v>2025</v>
      </c>
      <c r="C590" s="99" t="str">
        <f>_pTH!F584</f>
        <v>Schwein</v>
      </c>
      <c r="D590" s="99" t="str">
        <f>_pTH!G584</f>
        <v>Mastschweine</v>
      </c>
      <c r="E590" s="99" t="str">
        <f>_pTH!H584</f>
        <v>D</v>
      </c>
      <c r="F590" s="99" t="str">
        <f>_pTH!I584</f>
        <v>Tetrazykline</v>
      </c>
      <c r="G590" s="99" t="str">
        <f>_pTH!J584</f>
        <v>Tetracyclin</v>
      </c>
      <c r="H590" s="120">
        <f>_pTH!K584</f>
        <v>8.4883017823684341E-3</v>
      </c>
      <c r="I590" s="99" t="str">
        <f>_pTH!L584</f>
        <v>16. AMGÄndG (2013)</v>
      </c>
      <c r="J590" s="162">
        <f>_pTH!M584</f>
        <v>1.1484285016079366E-3</v>
      </c>
    </row>
    <row r="591" spans="1:10" hidden="1" x14ac:dyDescent="0.3">
      <c r="A591" s="11"/>
      <c r="B591" s="99">
        <f>_pTH!E585</f>
        <v>2025</v>
      </c>
      <c r="C591" s="99" t="str">
        <f>_pTH!F585</f>
        <v>Schwein</v>
      </c>
      <c r="D591" s="99" t="str">
        <f>_pTH!G585</f>
        <v>Mastschweine</v>
      </c>
      <c r="E591" s="99" t="str">
        <f>_pTH!H585</f>
        <v>D</v>
      </c>
      <c r="F591" s="99" t="str">
        <f>_pTH!I585</f>
        <v>Tetrazykline</v>
      </c>
      <c r="G591" s="99" t="str">
        <f>_pTH!J585</f>
        <v>Tetracyclin</v>
      </c>
      <c r="H591" s="120">
        <f>_pTH!K585</f>
        <v>8.4883017823684341E-3</v>
      </c>
      <c r="I591" s="99" t="str">
        <f>_pTH!L585</f>
        <v>17. AMGÄndG (2021)</v>
      </c>
      <c r="J591" s="162">
        <f>_pTH!M585</f>
        <v>1.1578868385667552E-3</v>
      </c>
    </row>
    <row r="592" spans="1:10" x14ac:dyDescent="0.3">
      <c r="A592" s="11"/>
      <c r="B592" s="99">
        <f>_pTH!E586</f>
        <v>2025</v>
      </c>
      <c r="C592" s="99" t="str">
        <f>_pTH!F586</f>
        <v>Schwein</v>
      </c>
      <c r="D592" s="99" t="str">
        <f>_pTH!G586</f>
        <v>Mastschweine</v>
      </c>
      <c r="E592" s="99" t="str">
        <f>_pTH!H586</f>
        <v>D</v>
      </c>
      <c r="F592" s="99" t="str">
        <f>_pTH!I586</f>
        <v>Tetrazykline</v>
      </c>
      <c r="G592" s="99" t="str">
        <f>_pTH!J586</f>
        <v>Tetracyclin</v>
      </c>
      <c r="H592" s="120">
        <f>_pTH!K586</f>
        <v>8.4883017823684341E-3</v>
      </c>
      <c r="I592" s="99" t="str">
        <f>_pTH!L586</f>
        <v>TAMGÄndG (2022)</v>
      </c>
      <c r="J592" s="162">
        <f>_pTH!M586</f>
        <v>1.0864540043648522E-3</v>
      </c>
    </row>
    <row r="593" spans="1:10" hidden="1" x14ac:dyDescent="0.3">
      <c r="A593" s="11"/>
      <c r="B593" s="99">
        <f>_pTH!E587</f>
        <v>2025</v>
      </c>
      <c r="C593" s="99" t="str">
        <f>_pTH!F587</f>
        <v>Huhn</v>
      </c>
      <c r="D593" s="99" t="str">
        <f>_pTH!G587</f>
        <v>Masthühner</v>
      </c>
      <c r="E593" s="99" t="str">
        <f>_pTH!H587</f>
        <v>B</v>
      </c>
      <c r="F593" s="99" t="str">
        <f>_pTH!I587</f>
        <v>Fluorchinolone</v>
      </c>
      <c r="G593" s="99" t="str">
        <f>_pTH!J587</f>
        <v>Enrofloxacin</v>
      </c>
      <c r="H593" s="120">
        <f>_pTH!K587</f>
        <v>1.2253536398524605</v>
      </c>
      <c r="I593" s="99" t="str">
        <f>_pTH!L587</f>
        <v>16. AMGÄndG (2013)</v>
      </c>
      <c r="J593" s="162">
        <f>_pTH!M587</f>
        <v>2.3319461877381816E-2</v>
      </c>
    </row>
    <row r="594" spans="1:10" hidden="1" x14ac:dyDescent="0.3">
      <c r="A594" s="11"/>
      <c r="B594" s="99">
        <f>_pTH!E588</f>
        <v>2025</v>
      </c>
      <c r="C594" s="99" t="str">
        <f>_pTH!F588</f>
        <v>Huhn</v>
      </c>
      <c r="D594" s="99" t="str">
        <f>_pTH!G588</f>
        <v>Masthühner</v>
      </c>
      <c r="E594" s="99" t="str">
        <f>_pTH!H588</f>
        <v>B</v>
      </c>
      <c r="F594" s="99" t="str">
        <f>_pTH!I588</f>
        <v>Fluorchinolone</v>
      </c>
      <c r="G594" s="99" t="str">
        <f>_pTH!J588</f>
        <v>Enrofloxacin</v>
      </c>
      <c r="H594" s="120">
        <f>_pTH!K588</f>
        <v>1.2253536398524605</v>
      </c>
      <c r="I594" s="99" t="str">
        <f>_pTH!L588</f>
        <v>17. AMGÄndG (2021)</v>
      </c>
      <c r="J594" s="162">
        <f>_pTH!M588</f>
        <v>2.5656260034497905E-2</v>
      </c>
    </row>
    <row r="595" spans="1:10" x14ac:dyDescent="0.3">
      <c r="A595" s="11"/>
      <c r="B595" s="99">
        <f>_pTH!E589</f>
        <v>2025</v>
      </c>
      <c r="C595" s="99" t="str">
        <f>_pTH!F589</f>
        <v>Huhn</v>
      </c>
      <c r="D595" s="99" t="str">
        <f>_pTH!G589</f>
        <v>Masthühner</v>
      </c>
      <c r="E595" s="99" t="str">
        <f>_pTH!H589</f>
        <v>B</v>
      </c>
      <c r="F595" s="99" t="str">
        <f>_pTH!I589</f>
        <v>Fluorchinolone</v>
      </c>
      <c r="G595" s="99" t="str">
        <f>_pTH!J589</f>
        <v>Enrofloxacin</v>
      </c>
      <c r="H595" s="120">
        <f>_pTH!K589</f>
        <v>3.6760609195573815</v>
      </c>
      <c r="I595" s="99" t="str">
        <f>_pTH!L589</f>
        <v>TAMGÄndG (2022)</v>
      </c>
      <c r="J595" s="162">
        <f>_pTH!M589</f>
        <v>6.7493057526869571E-2</v>
      </c>
    </row>
    <row r="596" spans="1:10" hidden="1" x14ac:dyDescent="0.3">
      <c r="A596" s="11"/>
      <c r="B596" s="99">
        <f>_pTH!E590</f>
        <v>2025</v>
      </c>
      <c r="C596" s="99" t="str">
        <f>_pTH!F590</f>
        <v>Huhn</v>
      </c>
      <c r="D596" s="99" t="str">
        <f>_pTH!G590</f>
        <v>Masthühner</v>
      </c>
      <c r="E596" s="99" t="str">
        <f>_pTH!H590</f>
        <v>B</v>
      </c>
      <c r="F596" s="99" t="str">
        <f>_pTH!I590</f>
        <v>Polypeptid-AB</v>
      </c>
      <c r="G596" s="99" t="str">
        <f>_pTH!J590</f>
        <v>Colistin</v>
      </c>
      <c r="H596" s="120">
        <f>_pTH!K590</f>
        <v>2.1273204288878547</v>
      </c>
      <c r="I596" s="99" t="str">
        <f>_pTH!L590</f>
        <v>16. AMGÄndG (2013)</v>
      </c>
      <c r="J596" s="162">
        <f>_pTH!M590</f>
        <v>4.0484612791780616E-2</v>
      </c>
    </row>
    <row r="597" spans="1:10" hidden="1" x14ac:dyDescent="0.3">
      <c r="A597" s="11"/>
      <c r="B597" s="99">
        <f>_pTH!E591</f>
        <v>2025</v>
      </c>
      <c r="C597" s="99" t="str">
        <f>_pTH!F591</f>
        <v>Huhn</v>
      </c>
      <c r="D597" s="99" t="str">
        <f>_pTH!G591</f>
        <v>Masthühner</v>
      </c>
      <c r="E597" s="99" t="str">
        <f>_pTH!H591</f>
        <v>B</v>
      </c>
      <c r="F597" s="99" t="str">
        <f>_pTH!I591</f>
        <v>Polypeptid-AB</v>
      </c>
      <c r="G597" s="99" t="str">
        <f>_pTH!J591</f>
        <v>Colistin</v>
      </c>
      <c r="H597" s="120">
        <f>_pTH!K591</f>
        <v>2.1273204288878547</v>
      </c>
      <c r="I597" s="99" t="str">
        <f>_pTH!L591</f>
        <v>17. AMGÄndG (2021)</v>
      </c>
      <c r="J597" s="162">
        <f>_pTH!M591</f>
        <v>4.4541497511541267E-2</v>
      </c>
    </row>
    <row r="598" spans="1:10" x14ac:dyDescent="0.3">
      <c r="A598" s="11"/>
      <c r="B598" s="99">
        <f>_pTH!E592</f>
        <v>2025</v>
      </c>
      <c r="C598" s="99" t="str">
        <f>_pTH!F592</f>
        <v>Huhn</v>
      </c>
      <c r="D598" s="99" t="str">
        <f>_pTH!G592</f>
        <v>Masthühner</v>
      </c>
      <c r="E598" s="99" t="str">
        <f>_pTH!H592</f>
        <v>B</v>
      </c>
      <c r="F598" s="99" t="str">
        <f>_pTH!I592</f>
        <v>Polypeptid-AB</v>
      </c>
      <c r="G598" s="99" t="str">
        <f>_pTH!J592</f>
        <v>Colistin</v>
      </c>
      <c r="H598" s="120">
        <f>_pTH!K592</f>
        <v>6.3819612866635635</v>
      </c>
      <c r="I598" s="99" t="str">
        <f>_pTH!L592</f>
        <v>TAMGÄndG (2022)</v>
      </c>
      <c r="J598" s="162">
        <f>_pTH!M592</f>
        <v>0.11717381449350459</v>
      </c>
    </row>
    <row r="599" spans="1:10" hidden="1" x14ac:dyDescent="0.3">
      <c r="A599" s="11"/>
      <c r="B599" s="99">
        <f>_pTH!E593</f>
        <v>2025</v>
      </c>
      <c r="C599" s="99" t="str">
        <f>_pTH!F593</f>
        <v>Huhn</v>
      </c>
      <c r="D599" s="99" t="str">
        <f>_pTH!G593</f>
        <v>Masthühner</v>
      </c>
      <c r="E599" s="99" t="str">
        <f>_pTH!H593</f>
        <v>C</v>
      </c>
      <c r="F599" s="99" t="str">
        <f>_pTH!I593</f>
        <v>Aminoglykoside</v>
      </c>
      <c r="G599" s="99" t="str">
        <f>_pTH!J593</f>
        <v>Apramycin</v>
      </c>
      <c r="H599" s="120">
        <f>_pTH!K593</f>
        <v>0.23919272064436714</v>
      </c>
      <c r="I599" s="99" t="str">
        <f>_pTH!L593</f>
        <v>16. AMGÄndG (2013)</v>
      </c>
      <c r="J599" s="162">
        <f>_pTH!M593</f>
        <v>4.5520291848850768E-3</v>
      </c>
    </row>
    <row r="600" spans="1:10" hidden="1" x14ac:dyDescent="0.3">
      <c r="A600" s="11"/>
      <c r="B600" s="99">
        <f>_pTH!E594</f>
        <v>2025</v>
      </c>
      <c r="C600" s="99" t="str">
        <f>_pTH!F594</f>
        <v>Huhn</v>
      </c>
      <c r="D600" s="99" t="str">
        <f>_pTH!G594</f>
        <v>Masthühner</v>
      </c>
      <c r="E600" s="99" t="str">
        <f>_pTH!H594</f>
        <v>C</v>
      </c>
      <c r="F600" s="99" t="str">
        <f>_pTH!I594</f>
        <v>Aminoglykoside</v>
      </c>
      <c r="G600" s="99" t="str">
        <f>_pTH!J594</f>
        <v>Apramycin</v>
      </c>
      <c r="H600" s="120">
        <f>_pTH!K594</f>
        <v>0.23919272064436714</v>
      </c>
      <c r="I600" s="99" t="str">
        <f>_pTH!L594</f>
        <v>17. AMGÄndG (2021)</v>
      </c>
      <c r="J600" s="162">
        <f>_pTH!M594</f>
        <v>5.0081792224078289E-3</v>
      </c>
    </row>
    <row r="601" spans="1:10" x14ac:dyDescent="0.3">
      <c r="A601" s="11"/>
      <c r="B601" s="99">
        <f>_pTH!E595</f>
        <v>2025</v>
      </c>
      <c r="C601" s="99" t="str">
        <f>_pTH!F595</f>
        <v>Huhn</v>
      </c>
      <c r="D601" s="99" t="str">
        <f>_pTH!G595</f>
        <v>Masthühner</v>
      </c>
      <c r="E601" s="99" t="str">
        <f>_pTH!H595</f>
        <v>C</v>
      </c>
      <c r="F601" s="99" t="str">
        <f>_pTH!I595</f>
        <v>Aminoglykoside</v>
      </c>
      <c r="G601" s="99" t="str">
        <f>_pTH!J595</f>
        <v>Apramycin</v>
      </c>
      <c r="H601" s="120">
        <f>_pTH!K595</f>
        <v>0.23919272064436714</v>
      </c>
      <c r="I601" s="99" t="str">
        <f>_pTH!L595</f>
        <v>TAMGÄndG (2022)</v>
      </c>
      <c r="J601" s="162">
        <f>_pTH!M595</f>
        <v>4.3916160280615063E-3</v>
      </c>
    </row>
    <row r="602" spans="1:10" hidden="1" x14ac:dyDescent="0.3">
      <c r="A602" s="11"/>
      <c r="B602" s="99">
        <f>_pTH!E596</f>
        <v>2025</v>
      </c>
      <c r="C602" s="99" t="str">
        <f>_pTH!F596</f>
        <v>Huhn</v>
      </c>
      <c r="D602" s="99" t="str">
        <f>_pTH!G596</f>
        <v>Masthühner</v>
      </c>
      <c r="E602" s="99" t="str">
        <f>_pTH!H596</f>
        <v>C</v>
      </c>
      <c r="F602" s="99" t="str">
        <f>_pTH!I596</f>
        <v>Aminoglykoside</v>
      </c>
      <c r="G602" s="99" t="str">
        <f>_pTH!J596</f>
        <v>Neomycin</v>
      </c>
      <c r="H602" s="120">
        <f>_pTH!K596</f>
        <v>0.3915303026512868</v>
      </c>
      <c r="I602" s="99" t="str">
        <f>_pTH!L596</f>
        <v>16. AMGÄndG (2013)</v>
      </c>
      <c r="J602" s="162">
        <f>_pTH!M596</f>
        <v>7.4511354678113853E-3</v>
      </c>
    </row>
    <row r="603" spans="1:10" hidden="1" x14ac:dyDescent="0.3">
      <c r="A603" s="11"/>
      <c r="B603" s="99">
        <f>_pTH!E597</f>
        <v>2025</v>
      </c>
      <c r="C603" s="99" t="str">
        <f>_pTH!F597</f>
        <v>Huhn</v>
      </c>
      <c r="D603" s="99" t="str">
        <f>_pTH!G597</f>
        <v>Masthühner</v>
      </c>
      <c r="E603" s="99" t="str">
        <f>_pTH!H597</f>
        <v>C</v>
      </c>
      <c r="F603" s="99" t="str">
        <f>_pTH!I597</f>
        <v>Aminoglykoside</v>
      </c>
      <c r="G603" s="99" t="str">
        <f>_pTH!J597</f>
        <v>Neomycin</v>
      </c>
      <c r="H603" s="120">
        <f>_pTH!K597</f>
        <v>0.3915303026512868</v>
      </c>
      <c r="I603" s="99" t="str">
        <f>_pTH!L597</f>
        <v>17. AMGÄndG (2021)</v>
      </c>
      <c r="J603" s="162">
        <f>_pTH!M597</f>
        <v>8.1977993368645627E-3</v>
      </c>
    </row>
    <row r="604" spans="1:10" x14ac:dyDescent="0.3">
      <c r="A604" s="11"/>
      <c r="B604" s="99">
        <f>_pTH!E598</f>
        <v>2025</v>
      </c>
      <c r="C604" s="99" t="str">
        <f>_pTH!F598</f>
        <v>Huhn</v>
      </c>
      <c r="D604" s="99" t="str">
        <f>_pTH!G598</f>
        <v>Masthühner</v>
      </c>
      <c r="E604" s="99" t="str">
        <f>_pTH!H598</f>
        <v>C</v>
      </c>
      <c r="F604" s="99" t="str">
        <f>_pTH!I598</f>
        <v>Aminoglykoside</v>
      </c>
      <c r="G604" s="99" t="str">
        <f>_pTH!J598</f>
        <v>Neomycin</v>
      </c>
      <c r="H604" s="120">
        <f>_pTH!K598</f>
        <v>0.3915303026512868</v>
      </c>
      <c r="I604" s="99" t="str">
        <f>_pTH!L598</f>
        <v>TAMGÄndG (2022)</v>
      </c>
      <c r="J604" s="162">
        <f>_pTH!M598</f>
        <v>7.1885580295382445E-3</v>
      </c>
    </row>
    <row r="605" spans="1:10" hidden="1" x14ac:dyDescent="0.3">
      <c r="A605" s="11"/>
      <c r="B605" s="99">
        <f>_pTH!E599</f>
        <v>2025</v>
      </c>
      <c r="C605" s="99" t="str">
        <f>_pTH!F599</f>
        <v>Huhn</v>
      </c>
      <c r="D605" s="99" t="str">
        <f>_pTH!G599</f>
        <v>Masthühner</v>
      </c>
      <c r="E605" s="99" t="str">
        <f>_pTH!H599</f>
        <v>C</v>
      </c>
      <c r="F605" s="99" t="str">
        <f>_pTH!I599</f>
        <v>Lincosamide</v>
      </c>
      <c r="G605" s="99" t="str">
        <f>_pTH!J599</f>
        <v>Lincomycin</v>
      </c>
      <c r="H605" s="120">
        <f>_pTH!K599</f>
        <v>18.586233000871562</v>
      </c>
      <c r="I605" s="99" t="str">
        <f>_pTH!L599</f>
        <v>16. AMGÄndG (2013)</v>
      </c>
      <c r="J605" s="162">
        <f>_pTH!M599</f>
        <v>0.35371091072137067</v>
      </c>
    </row>
    <row r="606" spans="1:10" hidden="1" x14ac:dyDescent="0.3">
      <c r="A606" s="11"/>
      <c r="B606" s="99">
        <f>_pTH!E600</f>
        <v>2025</v>
      </c>
      <c r="C606" s="99" t="str">
        <f>_pTH!F600</f>
        <v>Huhn</v>
      </c>
      <c r="D606" s="99" t="str">
        <f>_pTH!G600</f>
        <v>Masthühner</v>
      </c>
      <c r="E606" s="99" t="str">
        <f>_pTH!H600</f>
        <v>C</v>
      </c>
      <c r="F606" s="99" t="str">
        <f>_pTH!I600</f>
        <v>Lincosamide</v>
      </c>
      <c r="G606" s="99" t="str">
        <f>_pTH!J600</f>
        <v>Lincomycin</v>
      </c>
      <c r="H606" s="120">
        <f>_pTH!K600</f>
        <v>18.586233000871562</v>
      </c>
      <c r="I606" s="99" t="str">
        <f>_pTH!L600</f>
        <v>17. AMGÄndG (2021)</v>
      </c>
      <c r="J606" s="162">
        <f>_pTH!M600</f>
        <v>0.38915559673821426</v>
      </c>
    </row>
    <row r="607" spans="1:10" x14ac:dyDescent="0.3">
      <c r="A607" s="11"/>
      <c r="B607" s="99">
        <f>_pTH!E601</f>
        <v>2025</v>
      </c>
      <c r="C607" s="99" t="str">
        <f>_pTH!F601</f>
        <v>Huhn</v>
      </c>
      <c r="D607" s="99" t="str">
        <f>_pTH!G601</f>
        <v>Masthühner</v>
      </c>
      <c r="E607" s="99" t="str">
        <f>_pTH!H601</f>
        <v>C</v>
      </c>
      <c r="F607" s="99" t="str">
        <f>_pTH!I601</f>
        <v>Lincosamide</v>
      </c>
      <c r="G607" s="99" t="str">
        <f>_pTH!J601</f>
        <v>Lincomycin</v>
      </c>
      <c r="H607" s="120">
        <f>_pTH!K601</f>
        <v>18.586233000871562</v>
      </c>
      <c r="I607" s="99" t="str">
        <f>_pTH!L601</f>
        <v>TAMGÄndG (2022)</v>
      </c>
      <c r="J607" s="162">
        <f>_pTH!M601</f>
        <v>0.34124616555230214</v>
      </c>
    </row>
    <row r="608" spans="1:10" hidden="1" x14ac:dyDescent="0.3">
      <c r="A608" s="11"/>
      <c r="B608" s="99">
        <f>_pTH!E602</f>
        <v>2025</v>
      </c>
      <c r="C608" s="99" t="str">
        <f>_pTH!F602</f>
        <v>Huhn</v>
      </c>
      <c r="D608" s="99" t="str">
        <f>_pTH!G602</f>
        <v>Masthühner</v>
      </c>
      <c r="E608" s="99" t="str">
        <f>_pTH!H602</f>
        <v>C</v>
      </c>
      <c r="F608" s="99" t="str">
        <f>_pTH!I602</f>
        <v>Makrolide</v>
      </c>
      <c r="G608" s="99" t="str">
        <f>_pTH!J602</f>
        <v>Tylosin</v>
      </c>
      <c r="H608" s="120">
        <f>_pTH!K602</f>
        <v>0.78574999643886423</v>
      </c>
      <c r="I608" s="99" t="str">
        <f>_pTH!L602</f>
        <v>16. AMGÄndG (2013)</v>
      </c>
      <c r="J608" s="162">
        <f>_pTH!M602</f>
        <v>1.4953452204471532E-2</v>
      </c>
    </row>
    <row r="609" spans="1:10" hidden="1" x14ac:dyDescent="0.3">
      <c r="A609" s="11"/>
      <c r="B609" s="99">
        <f>_pTH!E603</f>
        <v>2025</v>
      </c>
      <c r="C609" s="99" t="str">
        <f>_pTH!F603</f>
        <v>Huhn</v>
      </c>
      <c r="D609" s="99" t="str">
        <f>_pTH!G603</f>
        <v>Masthühner</v>
      </c>
      <c r="E609" s="99" t="str">
        <f>_pTH!H603</f>
        <v>C</v>
      </c>
      <c r="F609" s="99" t="str">
        <f>_pTH!I603</f>
        <v>Makrolide</v>
      </c>
      <c r="G609" s="99" t="str">
        <f>_pTH!J603</f>
        <v>Tylosin</v>
      </c>
      <c r="H609" s="120">
        <f>_pTH!K603</f>
        <v>0.78574999643886423</v>
      </c>
      <c r="I609" s="99" t="str">
        <f>_pTH!L603</f>
        <v>17. AMGÄndG (2021)</v>
      </c>
      <c r="J609" s="162">
        <f>_pTH!M603</f>
        <v>1.6451908718505631E-2</v>
      </c>
    </row>
    <row r="610" spans="1:10" x14ac:dyDescent="0.3">
      <c r="A610" s="11"/>
      <c r="B610" s="99">
        <f>_pTH!E604</f>
        <v>2025</v>
      </c>
      <c r="C610" s="99" t="str">
        <f>_pTH!F604</f>
        <v>Huhn</v>
      </c>
      <c r="D610" s="99" t="str">
        <f>_pTH!G604</f>
        <v>Masthühner</v>
      </c>
      <c r="E610" s="99" t="str">
        <f>_pTH!H604</f>
        <v>C</v>
      </c>
      <c r="F610" s="99" t="str">
        <f>_pTH!I604</f>
        <v>Makrolide</v>
      </c>
      <c r="G610" s="99" t="str">
        <f>_pTH!J604</f>
        <v>Tylosin</v>
      </c>
      <c r="H610" s="120">
        <f>_pTH!K604</f>
        <v>0.78574999643886423</v>
      </c>
      <c r="I610" s="99" t="str">
        <f>_pTH!L604</f>
        <v>TAMGÄndG (2022)</v>
      </c>
      <c r="J610" s="162">
        <f>_pTH!M604</f>
        <v>1.4426493703964857E-2</v>
      </c>
    </row>
    <row r="611" spans="1:10" hidden="1" x14ac:dyDescent="0.3">
      <c r="A611" s="11"/>
      <c r="B611" s="99">
        <f>_pTH!E605</f>
        <v>2025</v>
      </c>
      <c r="C611" s="99" t="str">
        <f>_pTH!F605</f>
        <v>Huhn</v>
      </c>
      <c r="D611" s="99" t="str">
        <f>_pTH!G605</f>
        <v>Masthühner</v>
      </c>
      <c r="E611" s="99" t="str">
        <f>_pTH!H605</f>
        <v>D</v>
      </c>
      <c r="F611" s="99" t="str">
        <f>_pTH!I605</f>
        <v>Aminoglykoside</v>
      </c>
      <c r="G611" s="99" t="str">
        <f>_pTH!J605</f>
        <v>Spectinomycin</v>
      </c>
      <c r="H611" s="120">
        <f>_pTH!K605</f>
        <v>17.232871268581103</v>
      </c>
      <c r="I611" s="99" t="str">
        <f>_pTH!L605</f>
        <v>16. AMGÄndG (2013)</v>
      </c>
      <c r="J611" s="162">
        <f>_pTH!M605</f>
        <v>0.32795535224744737</v>
      </c>
    </row>
    <row r="612" spans="1:10" hidden="1" x14ac:dyDescent="0.3">
      <c r="A612" s="11"/>
      <c r="B612" s="99">
        <f>_pTH!E606</f>
        <v>2025</v>
      </c>
      <c r="C612" s="99" t="str">
        <f>_pTH!F606</f>
        <v>Huhn</v>
      </c>
      <c r="D612" s="99" t="str">
        <f>_pTH!G606</f>
        <v>Masthühner</v>
      </c>
      <c r="E612" s="99" t="str">
        <f>_pTH!H606</f>
        <v>D</v>
      </c>
      <c r="F612" s="99" t="str">
        <f>_pTH!I606</f>
        <v>Aminoglykoside</v>
      </c>
      <c r="G612" s="99" t="str">
        <f>_pTH!J606</f>
        <v>Spectinomycin</v>
      </c>
      <c r="H612" s="120">
        <f>_pTH!K606</f>
        <v>17.232871268581103</v>
      </c>
      <c r="I612" s="99" t="str">
        <f>_pTH!L606</f>
        <v>17. AMGÄndG (2021)</v>
      </c>
      <c r="J612" s="162">
        <f>_pTH!M606</f>
        <v>0.36081912358050339</v>
      </c>
    </row>
    <row r="613" spans="1:10" x14ac:dyDescent="0.3">
      <c r="A613" s="11"/>
      <c r="B613" s="99">
        <f>_pTH!E607</f>
        <v>2025</v>
      </c>
      <c r="C613" s="99" t="str">
        <f>_pTH!F607</f>
        <v>Huhn</v>
      </c>
      <c r="D613" s="99" t="str">
        <f>_pTH!G607</f>
        <v>Masthühner</v>
      </c>
      <c r="E613" s="99" t="str">
        <f>_pTH!H607</f>
        <v>D</v>
      </c>
      <c r="F613" s="99" t="str">
        <f>_pTH!I607</f>
        <v>Aminoglykoside</v>
      </c>
      <c r="G613" s="99" t="str">
        <f>_pTH!J607</f>
        <v>Spectinomycin</v>
      </c>
      <c r="H613" s="120">
        <f>_pTH!K607</f>
        <v>17.232871268581103</v>
      </c>
      <c r="I613" s="99" t="str">
        <f>_pTH!L607</f>
        <v>TAMGÄndG (2022)</v>
      </c>
      <c r="J613" s="162">
        <f>_pTH!M607</f>
        <v>0.31639823096934044</v>
      </c>
    </row>
    <row r="614" spans="1:10" hidden="1" x14ac:dyDescent="0.3">
      <c r="A614" s="11"/>
      <c r="B614" s="99">
        <f>_pTH!E608</f>
        <v>2025</v>
      </c>
      <c r="C614" s="99" t="str">
        <f>_pTH!F608</f>
        <v>Huhn</v>
      </c>
      <c r="D614" s="99" t="str">
        <f>_pTH!G608</f>
        <v>Masthühner</v>
      </c>
      <c r="E614" s="99" t="str">
        <f>_pTH!H608</f>
        <v>D</v>
      </c>
      <c r="F614" s="99" t="str">
        <f>_pTH!I608</f>
        <v>Folsäureantag.</v>
      </c>
      <c r="G614" s="99" t="str">
        <f>_pTH!J608</f>
        <v>Trimethoprim</v>
      </c>
      <c r="H614" s="120">
        <f>_pTH!K608</f>
        <v>4.7859788338771327</v>
      </c>
      <c r="I614" s="99" t="str">
        <f>_pTH!L608</f>
        <v>16. AMGÄndG (2013)</v>
      </c>
      <c r="J614" s="162">
        <f>_pTH!M608</f>
        <v>9.1081013131843414E-2</v>
      </c>
    </row>
    <row r="615" spans="1:10" hidden="1" x14ac:dyDescent="0.3">
      <c r="A615" s="11"/>
      <c r="B615" s="99">
        <f>_pTH!E609</f>
        <v>2025</v>
      </c>
      <c r="C615" s="99" t="str">
        <f>_pTH!F609</f>
        <v>Huhn</v>
      </c>
      <c r="D615" s="99" t="str">
        <f>_pTH!G609</f>
        <v>Masthühner</v>
      </c>
      <c r="E615" s="99" t="str">
        <f>_pTH!H609</f>
        <v>D</v>
      </c>
      <c r="F615" s="99" t="str">
        <f>_pTH!I609</f>
        <v>Folsäureantag.</v>
      </c>
      <c r="G615" s="99" t="str">
        <f>_pTH!J609</f>
        <v>Trimethoprim</v>
      </c>
      <c r="H615" s="120">
        <f>_pTH!K609</f>
        <v>2.3929894169385664</v>
      </c>
      <c r="I615" s="99" t="str">
        <f>_pTH!L609</f>
        <v>17. AMGÄndG (2021)</v>
      </c>
      <c r="J615" s="162">
        <f>_pTH!M609</f>
        <v>5.0104032618836232E-2</v>
      </c>
    </row>
    <row r="616" spans="1:10" x14ac:dyDescent="0.3">
      <c r="A616" s="11"/>
      <c r="B616" s="99">
        <f>_pTH!E610</f>
        <v>2025</v>
      </c>
      <c r="C616" s="99" t="str">
        <f>_pTH!F610</f>
        <v>Huhn</v>
      </c>
      <c r="D616" s="99" t="str">
        <f>_pTH!G610</f>
        <v>Masthühner</v>
      </c>
      <c r="E616" s="99" t="str">
        <f>_pTH!H610</f>
        <v>D</v>
      </c>
      <c r="F616" s="99" t="str">
        <f>_pTH!I610</f>
        <v>Folsäureantag.</v>
      </c>
      <c r="G616" s="99" t="str">
        <f>_pTH!J610</f>
        <v>Trimethoprim</v>
      </c>
      <c r="H616" s="120">
        <f>_pTH!K610</f>
        <v>2.3929894169385664</v>
      </c>
      <c r="I616" s="99" t="str">
        <f>_pTH!L610</f>
        <v>TAMGÄndG (2022)</v>
      </c>
      <c r="J616" s="162">
        <f>_pTH!M610</f>
        <v>4.3935662632618035E-2</v>
      </c>
    </row>
    <row r="617" spans="1:10" hidden="1" x14ac:dyDescent="0.3">
      <c r="A617" s="11"/>
      <c r="B617" s="99">
        <f>_pTH!E611</f>
        <v>2025</v>
      </c>
      <c r="C617" s="99" t="str">
        <f>_pTH!F611</f>
        <v>Huhn</v>
      </c>
      <c r="D617" s="99" t="str">
        <f>_pTH!G611</f>
        <v>Masthühner</v>
      </c>
      <c r="E617" s="99" t="str">
        <f>_pTH!H611</f>
        <v>D</v>
      </c>
      <c r="F617" s="99" t="str">
        <f>_pTH!I611</f>
        <v>Penicilline</v>
      </c>
      <c r="G617" s="99" t="str">
        <f>_pTH!J611</f>
        <v>Amoxicillin</v>
      </c>
      <c r="H617" s="120">
        <f>_pTH!K611</f>
        <v>1.7510831699857765</v>
      </c>
      <c r="I617" s="99" t="str">
        <f>_pTH!L611</f>
        <v>16. AMGÄndG (2013)</v>
      </c>
      <c r="J617" s="162">
        <f>_pTH!M611</f>
        <v>3.3324516203767023E-2</v>
      </c>
    </row>
    <row r="618" spans="1:10" hidden="1" x14ac:dyDescent="0.3">
      <c r="A618" s="11"/>
      <c r="B618" s="99">
        <f>_pTH!E612</f>
        <v>2025</v>
      </c>
      <c r="C618" s="99" t="str">
        <f>_pTH!F612</f>
        <v>Huhn</v>
      </c>
      <c r="D618" s="99" t="str">
        <f>_pTH!G612</f>
        <v>Masthühner</v>
      </c>
      <c r="E618" s="99" t="str">
        <f>_pTH!H612</f>
        <v>D</v>
      </c>
      <c r="F618" s="99" t="str">
        <f>_pTH!I612</f>
        <v>Penicilline</v>
      </c>
      <c r="G618" s="99" t="str">
        <f>_pTH!J612</f>
        <v>Amoxicillin</v>
      </c>
      <c r="H618" s="120">
        <f>_pTH!K612</f>
        <v>1.7510831699857765</v>
      </c>
      <c r="I618" s="99" t="str">
        <f>_pTH!L612</f>
        <v>17. AMGÄndG (2021)</v>
      </c>
      <c r="J618" s="162">
        <f>_pTH!M612</f>
        <v>3.6663901497527969E-2</v>
      </c>
    </row>
    <row r="619" spans="1:10" x14ac:dyDescent="0.3">
      <c r="A619" s="11"/>
      <c r="B619" s="99">
        <f>_pTH!E613</f>
        <v>2025</v>
      </c>
      <c r="C619" s="99" t="str">
        <f>_pTH!F613</f>
        <v>Huhn</v>
      </c>
      <c r="D619" s="99" t="str">
        <f>_pTH!G613</f>
        <v>Masthühner</v>
      </c>
      <c r="E619" s="99" t="str">
        <f>_pTH!H613</f>
        <v>D</v>
      </c>
      <c r="F619" s="99" t="str">
        <f>_pTH!I613</f>
        <v>Penicilline</v>
      </c>
      <c r="G619" s="99" t="str">
        <f>_pTH!J613</f>
        <v>Amoxicillin</v>
      </c>
      <c r="H619" s="120">
        <f>_pTH!K613</f>
        <v>1.7510831699857765</v>
      </c>
      <c r="I619" s="99" t="str">
        <f>_pTH!L613</f>
        <v>TAMGÄndG (2022)</v>
      </c>
      <c r="J619" s="162">
        <f>_pTH!M613</f>
        <v>3.2150162827120236E-2</v>
      </c>
    </row>
    <row r="620" spans="1:10" hidden="1" x14ac:dyDescent="0.3">
      <c r="A620" s="11"/>
      <c r="B620" s="99">
        <f>_pTH!E614</f>
        <v>2025</v>
      </c>
      <c r="C620" s="99" t="str">
        <f>_pTH!F614</f>
        <v>Huhn</v>
      </c>
      <c r="D620" s="99" t="str">
        <f>_pTH!G614</f>
        <v>Masthühner</v>
      </c>
      <c r="E620" s="99" t="str">
        <f>_pTH!H614</f>
        <v>D</v>
      </c>
      <c r="F620" s="99" t="str">
        <f>_pTH!I614</f>
        <v>Penicilline</v>
      </c>
      <c r="G620" s="99" t="str">
        <f>_pTH!J614</f>
        <v>Ampicillin</v>
      </c>
      <c r="H620" s="120">
        <f>_pTH!K614</f>
        <v>2.0598602430292049E-2</v>
      </c>
      <c r="I620" s="99" t="str">
        <f>_pTH!L614</f>
        <v>16. AMGÄndG (2013)</v>
      </c>
      <c r="J620" s="162">
        <f>_pTH!M614</f>
        <v>3.9200791386099484E-4</v>
      </c>
    </row>
    <row r="621" spans="1:10" hidden="1" x14ac:dyDescent="0.3">
      <c r="A621" s="11"/>
      <c r="B621" s="99">
        <f>_pTH!E615</f>
        <v>2025</v>
      </c>
      <c r="C621" s="99" t="str">
        <f>_pTH!F615</f>
        <v>Huhn</v>
      </c>
      <c r="D621" s="99" t="str">
        <f>_pTH!G615</f>
        <v>Masthühner</v>
      </c>
      <c r="E621" s="99" t="str">
        <f>_pTH!H615</f>
        <v>D</v>
      </c>
      <c r="F621" s="99" t="str">
        <f>_pTH!I615</f>
        <v>Penicilline</v>
      </c>
      <c r="G621" s="99" t="str">
        <f>_pTH!J615</f>
        <v>Ampicillin</v>
      </c>
      <c r="H621" s="120">
        <f>_pTH!K615</f>
        <v>2.0598602430292049E-2</v>
      </c>
      <c r="I621" s="99" t="str">
        <f>_pTH!L615</f>
        <v>17. AMGÄndG (2021)</v>
      </c>
      <c r="J621" s="162">
        <f>_pTH!M615</f>
        <v>4.3129026846686124E-4</v>
      </c>
    </row>
    <row r="622" spans="1:10" x14ac:dyDescent="0.3">
      <c r="A622" s="11"/>
      <c r="B622" s="99">
        <f>_pTH!E616</f>
        <v>2025</v>
      </c>
      <c r="C622" s="99" t="str">
        <f>_pTH!F616</f>
        <v>Huhn</v>
      </c>
      <c r="D622" s="99" t="str">
        <f>_pTH!G616</f>
        <v>Masthühner</v>
      </c>
      <c r="E622" s="99" t="str">
        <f>_pTH!H616</f>
        <v>D</v>
      </c>
      <c r="F622" s="99" t="str">
        <f>_pTH!I616</f>
        <v>Penicilline</v>
      </c>
      <c r="G622" s="99" t="str">
        <f>_pTH!J616</f>
        <v>Ampicillin</v>
      </c>
      <c r="H622" s="120">
        <f>_pTH!K616</f>
        <v>2.0598602430292049E-2</v>
      </c>
      <c r="I622" s="99" t="str">
        <f>_pTH!L616</f>
        <v>TAMGÄndG (2022)</v>
      </c>
      <c r="J622" s="162">
        <f>_pTH!M616</f>
        <v>3.7819358525979275E-4</v>
      </c>
    </row>
    <row r="623" spans="1:10" hidden="1" x14ac:dyDescent="0.3">
      <c r="A623" s="11"/>
      <c r="B623" s="99">
        <f>_pTH!E617</f>
        <v>2025</v>
      </c>
      <c r="C623" s="99" t="str">
        <f>_pTH!F617</f>
        <v>Huhn</v>
      </c>
      <c r="D623" s="99" t="str">
        <f>_pTH!G617</f>
        <v>Masthühner</v>
      </c>
      <c r="E623" s="99" t="str">
        <f>_pTH!H617</f>
        <v>D</v>
      </c>
      <c r="F623" s="99" t="str">
        <f>_pTH!I617</f>
        <v>Penicilline</v>
      </c>
      <c r="G623" s="99" t="str">
        <f>_pTH!J617</f>
        <v>Benzylpenicillin</v>
      </c>
      <c r="H623" s="120">
        <f>_pTH!K617</f>
        <v>0.1689048157147694</v>
      </c>
      <c r="I623" s="99" t="str">
        <f>_pTH!L617</f>
        <v>16. AMGÄndG (2013)</v>
      </c>
      <c r="J623" s="162">
        <f>_pTH!M617</f>
        <v>3.2143940188899393E-3</v>
      </c>
    </row>
    <row r="624" spans="1:10" hidden="1" x14ac:dyDescent="0.3">
      <c r="A624" s="11"/>
      <c r="B624" s="99">
        <f>_pTH!E618</f>
        <v>2025</v>
      </c>
      <c r="C624" s="99" t="str">
        <f>_pTH!F618</f>
        <v>Huhn</v>
      </c>
      <c r="D624" s="99" t="str">
        <f>_pTH!G618</f>
        <v>Masthühner</v>
      </c>
      <c r="E624" s="99" t="str">
        <f>_pTH!H618</f>
        <v>D</v>
      </c>
      <c r="F624" s="99" t="str">
        <f>_pTH!I618</f>
        <v>Penicilline</v>
      </c>
      <c r="G624" s="99" t="str">
        <f>_pTH!J618</f>
        <v>Benzylpenicillin</v>
      </c>
      <c r="H624" s="120">
        <f>_pTH!K618</f>
        <v>0.1689048157147694</v>
      </c>
      <c r="I624" s="99" t="str">
        <f>_pTH!L618</f>
        <v>17. AMGÄndG (2021)</v>
      </c>
      <c r="J624" s="162">
        <f>_pTH!M618</f>
        <v>3.5365022244344462E-3</v>
      </c>
    </row>
    <row r="625" spans="1:10" x14ac:dyDescent="0.3">
      <c r="A625" s="11"/>
      <c r="B625" s="99">
        <f>_pTH!E619</f>
        <v>2025</v>
      </c>
      <c r="C625" s="99" t="str">
        <f>_pTH!F619</f>
        <v>Huhn</v>
      </c>
      <c r="D625" s="99" t="str">
        <f>_pTH!G619</f>
        <v>Masthühner</v>
      </c>
      <c r="E625" s="99" t="str">
        <f>_pTH!H619</f>
        <v>D</v>
      </c>
      <c r="F625" s="99" t="str">
        <f>_pTH!I619</f>
        <v>Penicilline</v>
      </c>
      <c r="G625" s="99" t="str">
        <f>_pTH!J619</f>
        <v>Benzylpenicillin</v>
      </c>
      <c r="H625" s="120">
        <f>_pTH!K619</f>
        <v>0.1689048157147694</v>
      </c>
      <c r="I625" s="99" t="str">
        <f>_pTH!L619</f>
        <v>TAMGÄndG (2022)</v>
      </c>
      <c r="J625" s="162">
        <f>_pTH!M619</f>
        <v>3.1011190219815098E-3</v>
      </c>
    </row>
    <row r="626" spans="1:10" hidden="1" x14ac:dyDescent="0.3">
      <c r="A626" s="11"/>
      <c r="B626" s="99">
        <f>_pTH!E620</f>
        <v>2025</v>
      </c>
      <c r="C626" s="99" t="str">
        <f>_pTH!F620</f>
        <v>Huhn</v>
      </c>
      <c r="D626" s="99" t="str">
        <f>_pTH!G620</f>
        <v>Masthühner</v>
      </c>
      <c r="E626" s="99" t="str">
        <f>_pTH!H620</f>
        <v>D</v>
      </c>
      <c r="F626" s="99" t="str">
        <f>_pTH!I620</f>
        <v>Penicilline</v>
      </c>
      <c r="G626" s="99" t="str">
        <f>_pTH!J620</f>
        <v>Phenoxymethylpenicillin</v>
      </c>
      <c r="H626" s="120">
        <f>_pTH!K620</f>
        <v>2.4889197239647259E-2</v>
      </c>
      <c r="I626" s="99" t="str">
        <f>_pTH!L620</f>
        <v>16. AMGÄndG (2013)</v>
      </c>
      <c r="J626" s="162">
        <f>_pTH!M620</f>
        <v>4.7366137195991415E-4</v>
      </c>
    </row>
    <row r="627" spans="1:10" hidden="1" x14ac:dyDescent="0.3">
      <c r="A627" s="11"/>
      <c r="B627" s="99">
        <f>_pTH!E621</f>
        <v>2025</v>
      </c>
      <c r="C627" s="99" t="str">
        <f>_pTH!F621</f>
        <v>Huhn</v>
      </c>
      <c r="D627" s="99" t="str">
        <f>_pTH!G621</f>
        <v>Masthühner</v>
      </c>
      <c r="E627" s="99" t="str">
        <f>_pTH!H621</f>
        <v>D</v>
      </c>
      <c r="F627" s="99" t="str">
        <f>_pTH!I621</f>
        <v>Penicilline</v>
      </c>
      <c r="G627" s="99" t="str">
        <f>_pTH!J621</f>
        <v>Phenoxymethylpenicillin</v>
      </c>
      <c r="H627" s="120">
        <f>_pTH!K621</f>
        <v>2.4889197239647259E-2</v>
      </c>
      <c r="I627" s="99" t="str">
        <f>_pTH!L621</f>
        <v>17. AMGÄndG (2021)</v>
      </c>
      <c r="J627" s="162">
        <f>_pTH!M621</f>
        <v>5.2112606162183861E-4</v>
      </c>
    </row>
    <row r="628" spans="1:10" x14ac:dyDescent="0.3">
      <c r="A628" s="11"/>
      <c r="B628" s="99">
        <f>_pTH!E622</f>
        <v>2025</v>
      </c>
      <c r="C628" s="99" t="str">
        <f>_pTH!F622</f>
        <v>Huhn</v>
      </c>
      <c r="D628" s="99" t="str">
        <f>_pTH!G622</f>
        <v>Masthühner</v>
      </c>
      <c r="E628" s="99" t="str">
        <f>_pTH!H622</f>
        <v>D</v>
      </c>
      <c r="F628" s="99" t="str">
        <f>_pTH!I622</f>
        <v>Penicilline</v>
      </c>
      <c r="G628" s="99" t="str">
        <f>_pTH!J622</f>
        <v>Phenoxymethylpenicillin</v>
      </c>
      <c r="H628" s="120">
        <f>_pTH!K622</f>
        <v>2.4889197239647259E-2</v>
      </c>
      <c r="I628" s="99" t="str">
        <f>_pTH!L622</f>
        <v>TAMGÄndG (2022)</v>
      </c>
      <c r="J628" s="162">
        <f>_pTH!M622</f>
        <v>4.5696958180317074E-4</v>
      </c>
    </row>
    <row r="629" spans="1:10" hidden="1" x14ac:dyDescent="0.3">
      <c r="A629" s="11"/>
      <c r="B629" s="99">
        <f>_pTH!E623</f>
        <v>2025</v>
      </c>
      <c r="C629" s="99" t="str">
        <f>_pTH!F623</f>
        <v>Huhn</v>
      </c>
      <c r="D629" s="99" t="str">
        <f>_pTH!G623</f>
        <v>Masthühner</v>
      </c>
      <c r="E629" s="99" t="str">
        <f>_pTH!H623</f>
        <v>D</v>
      </c>
      <c r="F629" s="99" t="str">
        <f>_pTH!I623</f>
        <v>Sulfonamide</v>
      </c>
      <c r="G629" s="99" t="str">
        <f>_pTH!J623</f>
        <v>Sulfamethoxazol</v>
      </c>
      <c r="H629" s="120">
        <f>_pTH!K623</f>
        <v>4.7859788338771327</v>
      </c>
      <c r="I629" s="99" t="str">
        <f>_pTH!L623</f>
        <v>16. AMGÄndG (2013)</v>
      </c>
      <c r="J629" s="162">
        <f>_pTH!M623</f>
        <v>9.1081013131843414E-2</v>
      </c>
    </row>
    <row r="630" spans="1:10" hidden="1" x14ac:dyDescent="0.3">
      <c r="A630" s="11"/>
      <c r="B630" s="99">
        <f>_pTH!E624</f>
        <v>2025</v>
      </c>
      <c r="C630" s="99" t="str">
        <f>_pTH!F624</f>
        <v>Huhn</v>
      </c>
      <c r="D630" s="99" t="str">
        <f>_pTH!G624</f>
        <v>Masthühner</v>
      </c>
      <c r="E630" s="99" t="str">
        <f>_pTH!H624</f>
        <v>D</v>
      </c>
      <c r="F630" s="99" t="str">
        <f>_pTH!I624</f>
        <v>Sulfonamide</v>
      </c>
      <c r="G630" s="99" t="str">
        <f>_pTH!J624</f>
        <v>Sulfamethoxazol</v>
      </c>
      <c r="H630" s="120">
        <f>_pTH!K624</f>
        <v>2.3929894169385664</v>
      </c>
      <c r="I630" s="99" t="str">
        <f>_pTH!L624</f>
        <v>17. AMGÄndG (2021)</v>
      </c>
      <c r="J630" s="162">
        <f>_pTH!M624</f>
        <v>5.0104032618836232E-2</v>
      </c>
    </row>
    <row r="631" spans="1:10" x14ac:dyDescent="0.3">
      <c r="A631" s="11"/>
      <c r="B631" s="99">
        <f>_pTH!E625</f>
        <v>2025</v>
      </c>
      <c r="C631" s="99" t="str">
        <f>_pTH!F625</f>
        <v>Huhn</v>
      </c>
      <c r="D631" s="99" t="str">
        <f>_pTH!G625</f>
        <v>Masthühner</v>
      </c>
      <c r="E631" s="99" t="str">
        <f>_pTH!H625</f>
        <v>D</v>
      </c>
      <c r="F631" s="99" t="str">
        <f>_pTH!I625</f>
        <v>Sulfonamide</v>
      </c>
      <c r="G631" s="99" t="str">
        <f>_pTH!J625</f>
        <v>Sulfamethoxazol</v>
      </c>
      <c r="H631" s="120">
        <f>_pTH!K625</f>
        <v>2.3929894169385664</v>
      </c>
      <c r="I631" s="99" t="str">
        <f>_pTH!L625</f>
        <v>TAMGÄndG (2022)</v>
      </c>
      <c r="J631" s="162">
        <f>_pTH!M625</f>
        <v>4.3935662632618035E-2</v>
      </c>
    </row>
    <row r="632" spans="1:10" hidden="1" x14ac:dyDescent="0.3">
      <c r="A632" s="11"/>
      <c r="B632" s="99">
        <f>_pTH!E626</f>
        <v>2025</v>
      </c>
      <c r="C632" s="99" t="str">
        <f>_pTH!F626</f>
        <v>Huhn</v>
      </c>
      <c r="D632" s="99" t="str">
        <f>_pTH!G626</f>
        <v>Masthühner</v>
      </c>
      <c r="E632" s="99" t="str">
        <f>_pTH!H626</f>
        <v>D</v>
      </c>
      <c r="F632" s="99" t="str">
        <f>_pTH!I626</f>
        <v>Tetrazykline</v>
      </c>
      <c r="G632" s="99" t="str">
        <f>_pTH!J626</f>
        <v>Doxycyclin</v>
      </c>
      <c r="H632" s="120">
        <f>_pTH!K626</f>
        <v>0.42070953953800971</v>
      </c>
      <c r="I632" s="99" t="str">
        <f>_pTH!L626</f>
        <v>16. AMGÄndG (2013)</v>
      </c>
      <c r="J632" s="162">
        <f>_pTH!M626</f>
        <v>8.00643973268708E-3</v>
      </c>
    </row>
    <row r="633" spans="1:10" hidden="1" x14ac:dyDescent="0.3">
      <c r="A633" s="11"/>
      <c r="B633" s="99">
        <f>_pTH!E627</f>
        <v>2025</v>
      </c>
      <c r="C633" s="99" t="str">
        <f>_pTH!F627</f>
        <v>Huhn</v>
      </c>
      <c r="D633" s="99" t="str">
        <f>_pTH!G627</f>
        <v>Masthühner</v>
      </c>
      <c r="E633" s="99" t="str">
        <f>_pTH!H627</f>
        <v>D</v>
      </c>
      <c r="F633" s="99" t="str">
        <f>_pTH!I627</f>
        <v>Tetrazykline</v>
      </c>
      <c r="G633" s="99" t="str">
        <f>_pTH!J627</f>
        <v>Doxycyclin</v>
      </c>
      <c r="H633" s="120">
        <f>_pTH!K627</f>
        <v>0.42070953953800971</v>
      </c>
      <c r="I633" s="99" t="str">
        <f>_pTH!L627</f>
        <v>17. AMGÄndG (2021)</v>
      </c>
      <c r="J633" s="162">
        <f>_pTH!M627</f>
        <v>8.8087495677416795E-3</v>
      </c>
    </row>
    <row r="634" spans="1:10" x14ac:dyDescent="0.3">
      <c r="A634" s="11"/>
      <c r="B634" s="99">
        <f>_pTH!E628</f>
        <v>2025</v>
      </c>
      <c r="C634" s="99" t="str">
        <f>_pTH!F628</f>
        <v>Huhn</v>
      </c>
      <c r="D634" s="99" t="str">
        <f>_pTH!G628</f>
        <v>Masthühner</v>
      </c>
      <c r="E634" s="99" t="str">
        <f>_pTH!H628</f>
        <v>D</v>
      </c>
      <c r="F634" s="99" t="str">
        <f>_pTH!I628</f>
        <v>Tetrazykline</v>
      </c>
      <c r="G634" s="99" t="str">
        <f>_pTH!J628</f>
        <v>Doxycyclin</v>
      </c>
      <c r="H634" s="120">
        <f>_pTH!K628</f>
        <v>0.42070953953800971</v>
      </c>
      <c r="I634" s="99" t="str">
        <f>_pTH!L628</f>
        <v>TAMGÄndG (2022)</v>
      </c>
      <c r="J634" s="162">
        <f>_pTH!M628</f>
        <v>7.7242934150178926E-3</v>
      </c>
    </row>
    <row r="635" spans="1:10" hidden="1" x14ac:dyDescent="0.3">
      <c r="A635" s="11"/>
      <c r="B635" s="99">
        <f>_pTH!E629</f>
        <v>2025</v>
      </c>
      <c r="C635" s="99" t="str">
        <f>_pTH!F629</f>
        <v>Huhn</v>
      </c>
      <c r="D635" s="99" t="str">
        <f>_pTH!G629</f>
        <v>Junghennen</v>
      </c>
      <c r="E635" s="99" t="str">
        <f>_pTH!H629</f>
        <v>B</v>
      </c>
      <c r="F635" s="99" t="str">
        <f>_pTH!I629</f>
        <v>Fluorchinolone</v>
      </c>
      <c r="G635" s="99" t="str">
        <f>_pTH!J629</f>
        <v>Enrofloxacin</v>
      </c>
      <c r="H635" s="120">
        <f>_pTH!K629</f>
        <v>0.67475330507474551</v>
      </c>
      <c r="I635" s="99" t="str">
        <f>_pTH!L629</f>
        <v>16. AMGÄndG (2013)</v>
      </c>
      <c r="J635" s="162">
        <f>_pTH!M629</f>
        <v>0.17597379003948116</v>
      </c>
    </row>
    <row r="636" spans="1:10" hidden="1" x14ac:dyDescent="0.3">
      <c r="A636" s="11"/>
      <c r="B636" s="99">
        <f>_pTH!E630</f>
        <v>2025</v>
      </c>
      <c r="C636" s="99" t="str">
        <f>_pTH!F630</f>
        <v>Huhn</v>
      </c>
      <c r="D636" s="99" t="str">
        <f>_pTH!G630</f>
        <v>Junghennen</v>
      </c>
      <c r="E636" s="99" t="str">
        <f>_pTH!H630</f>
        <v>B</v>
      </c>
      <c r="F636" s="99" t="str">
        <f>_pTH!I630</f>
        <v>Fluorchinolone</v>
      </c>
      <c r="G636" s="99" t="str">
        <f>_pTH!J630</f>
        <v>Enrofloxacin</v>
      </c>
      <c r="H636" s="120">
        <f>_pTH!K630</f>
        <v>0.67475330507474551</v>
      </c>
      <c r="I636" s="99" t="str">
        <f>_pTH!L630</f>
        <v>17. AMGÄndG (2021)</v>
      </c>
      <c r="J636" s="162">
        <f>_pTH!M630</f>
        <v>0.20468868840219245</v>
      </c>
    </row>
    <row r="637" spans="1:10" x14ac:dyDescent="0.3">
      <c r="A637" s="11"/>
      <c r="B637" s="99">
        <f>_pTH!E631</f>
        <v>2025</v>
      </c>
      <c r="C637" s="99" t="str">
        <f>_pTH!F631</f>
        <v>Huhn</v>
      </c>
      <c r="D637" s="99" t="str">
        <f>_pTH!G631</f>
        <v>Junghennen</v>
      </c>
      <c r="E637" s="99" t="str">
        <f>_pTH!H631</f>
        <v>B</v>
      </c>
      <c r="F637" s="99" t="str">
        <f>_pTH!I631</f>
        <v>Fluorchinolone</v>
      </c>
      <c r="G637" s="99" t="str">
        <f>_pTH!J631</f>
        <v>Enrofloxacin</v>
      </c>
      <c r="H637" s="120">
        <f>_pTH!K631</f>
        <v>2.0242599152242367</v>
      </c>
      <c r="I637" s="99" t="str">
        <f>_pTH!L631</f>
        <v>TAMGÄndG (2022)</v>
      </c>
      <c r="J637" s="162">
        <f>_pTH!M631</f>
        <v>0.43570024275464647</v>
      </c>
    </row>
    <row r="638" spans="1:10" hidden="1" x14ac:dyDescent="0.3">
      <c r="A638" s="11"/>
      <c r="B638" s="99">
        <f>_pTH!E632</f>
        <v>2025</v>
      </c>
      <c r="C638" s="99" t="str">
        <f>_pTH!F632</f>
        <v>Huhn</v>
      </c>
      <c r="D638" s="99" t="str">
        <f>_pTH!G632</f>
        <v>Junghennen</v>
      </c>
      <c r="E638" s="99" t="str">
        <f>_pTH!H632</f>
        <v>C</v>
      </c>
      <c r="F638" s="99" t="str">
        <f>_pTH!I632</f>
        <v>Aminoglykoside</v>
      </c>
      <c r="G638" s="99" t="str">
        <f>_pTH!J632</f>
        <v>Neomycin</v>
      </c>
      <c r="H638" s="120">
        <f>_pTH!K632</f>
        <v>0.16568157610389936</v>
      </c>
      <c r="I638" s="99" t="str">
        <f>_pTH!L632</f>
        <v>16. AMGÄndG (2013)</v>
      </c>
      <c r="J638" s="162">
        <f>_pTH!M632</f>
        <v>4.320929540832439E-2</v>
      </c>
    </row>
    <row r="639" spans="1:10" hidden="1" x14ac:dyDescent="0.3">
      <c r="A639" s="11"/>
      <c r="B639" s="99">
        <f>_pTH!E633</f>
        <v>2025</v>
      </c>
      <c r="C639" s="99" t="str">
        <f>_pTH!F633</f>
        <v>Huhn</v>
      </c>
      <c r="D639" s="99" t="str">
        <f>_pTH!G633</f>
        <v>Junghennen</v>
      </c>
      <c r="E639" s="99" t="str">
        <f>_pTH!H633</f>
        <v>C</v>
      </c>
      <c r="F639" s="99" t="str">
        <f>_pTH!I633</f>
        <v>Aminoglykoside</v>
      </c>
      <c r="G639" s="99" t="str">
        <f>_pTH!J633</f>
        <v>Neomycin</v>
      </c>
      <c r="H639" s="120">
        <f>_pTH!K633</f>
        <v>0.16568157610389936</v>
      </c>
      <c r="I639" s="99" t="str">
        <f>_pTH!L633</f>
        <v>17. AMGÄndG (2021)</v>
      </c>
      <c r="J639" s="162">
        <f>_pTH!M633</f>
        <v>5.0260064308034001E-2</v>
      </c>
    </row>
    <row r="640" spans="1:10" x14ac:dyDescent="0.3">
      <c r="A640" s="11"/>
      <c r="B640" s="99">
        <f>_pTH!E634</f>
        <v>2025</v>
      </c>
      <c r="C640" s="99" t="str">
        <f>_pTH!F634</f>
        <v>Huhn</v>
      </c>
      <c r="D640" s="99" t="str">
        <f>_pTH!G634</f>
        <v>Junghennen</v>
      </c>
      <c r="E640" s="99" t="str">
        <f>_pTH!H634</f>
        <v>C</v>
      </c>
      <c r="F640" s="99" t="str">
        <f>_pTH!I634</f>
        <v>Aminoglykoside</v>
      </c>
      <c r="G640" s="99" t="str">
        <f>_pTH!J634</f>
        <v>Neomycin</v>
      </c>
      <c r="H640" s="120">
        <f>_pTH!K634</f>
        <v>0.16568157610389936</v>
      </c>
      <c r="I640" s="99" t="str">
        <f>_pTH!L634</f>
        <v>TAMGÄndG (2022)</v>
      </c>
      <c r="J640" s="162">
        <f>_pTH!M634</f>
        <v>3.5661182828117623E-2</v>
      </c>
    </row>
    <row r="641" spans="1:10" hidden="1" x14ac:dyDescent="0.3">
      <c r="A641" s="11"/>
      <c r="B641" s="99">
        <f>_pTH!E635</f>
        <v>2025</v>
      </c>
      <c r="C641" s="99" t="str">
        <f>_pTH!F635</f>
        <v>Huhn</v>
      </c>
      <c r="D641" s="99" t="str">
        <f>_pTH!G635</f>
        <v>Junghennen</v>
      </c>
      <c r="E641" s="99" t="str">
        <f>_pTH!H635</f>
        <v>C</v>
      </c>
      <c r="F641" s="99" t="str">
        <f>_pTH!I635</f>
        <v>Makrolide</v>
      </c>
      <c r="G641" s="99" t="str">
        <f>_pTH!J635</f>
        <v>Tylosin</v>
      </c>
      <c r="H641" s="120">
        <f>_pTH!K635</f>
        <v>0.78221290717640635</v>
      </c>
      <c r="I641" s="99" t="str">
        <f>_pTH!L635</f>
        <v>16. AMGÄndG (2013)</v>
      </c>
      <c r="J641" s="162">
        <f>_pTH!M635</f>
        <v>0.20399895614944055</v>
      </c>
    </row>
    <row r="642" spans="1:10" hidden="1" x14ac:dyDescent="0.3">
      <c r="A642" s="11"/>
      <c r="B642" s="99">
        <f>_pTH!E636</f>
        <v>2025</v>
      </c>
      <c r="C642" s="99" t="str">
        <f>_pTH!F636</f>
        <v>Huhn</v>
      </c>
      <c r="D642" s="99" t="str">
        <f>_pTH!G636</f>
        <v>Junghennen</v>
      </c>
      <c r="E642" s="99" t="str">
        <f>_pTH!H636</f>
        <v>C</v>
      </c>
      <c r="F642" s="99" t="str">
        <f>_pTH!I636</f>
        <v>Makrolide</v>
      </c>
      <c r="G642" s="99" t="str">
        <f>_pTH!J636</f>
        <v>Tylosin</v>
      </c>
      <c r="H642" s="120">
        <f>_pTH!K636</f>
        <v>0.78221290717640635</v>
      </c>
      <c r="I642" s="99" t="str">
        <f>_pTH!L636</f>
        <v>17. AMGÄndG (2021)</v>
      </c>
      <c r="J642" s="162">
        <f>_pTH!M636</f>
        <v>0.2372869207413047</v>
      </c>
    </row>
    <row r="643" spans="1:10" x14ac:dyDescent="0.3">
      <c r="A643" s="11"/>
      <c r="B643" s="99">
        <f>_pTH!E637</f>
        <v>2025</v>
      </c>
      <c r="C643" s="99" t="str">
        <f>_pTH!F637</f>
        <v>Huhn</v>
      </c>
      <c r="D643" s="99" t="str">
        <f>_pTH!G637</f>
        <v>Junghennen</v>
      </c>
      <c r="E643" s="99" t="str">
        <f>_pTH!H637</f>
        <v>C</v>
      </c>
      <c r="F643" s="99" t="str">
        <f>_pTH!I637</f>
        <v>Makrolide</v>
      </c>
      <c r="G643" s="99" t="str">
        <f>_pTH!J637</f>
        <v>Tylosin</v>
      </c>
      <c r="H643" s="120">
        <f>_pTH!K637</f>
        <v>0.78221290717640635</v>
      </c>
      <c r="I643" s="99" t="str">
        <f>_pTH!L637</f>
        <v>TAMGÄndG (2022)</v>
      </c>
      <c r="J643" s="162">
        <f>_pTH!M637</f>
        <v>0.16836294142831201</v>
      </c>
    </row>
    <row r="644" spans="1:10" hidden="1" x14ac:dyDescent="0.3">
      <c r="A644" s="11"/>
      <c r="B644" s="99">
        <f>_pTH!E638</f>
        <v>2025</v>
      </c>
      <c r="C644" s="99" t="str">
        <f>_pTH!F638</f>
        <v>Huhn</v>
      </c>
      <c r="D644" s="99" t="str">
        <f>_pTH!G638</f>
        <v>Junghennen</v>
      </c>
      <c r="E644" s="99" t="str">
        <f>_pTH!H638</f>
        <v>D</v>
      </c>
      <c r="F644" s="99" t="str">
        <f>_pTH!I638</f>
        <v>Folsäureantag.</v>
      </c>
      <c r="G644" s="99" t="str">
        <f>_pTH!J638</f>
        <v>Trimethoprim</v>
      </c>
      <c r="H644" s="120">
        <f>_pTH!K638</f>
        <v>0.53791105887288815</v>
      </c>
      <c r="I644" s="99" t="str">
        <f>_pTH!L638</f>
        <v>16. AMGÄndG (2013)</v>
      </c>
      <c r="J644" s="162">
        <f>_pTH!M638</f>
        <v>0.14028571186254046</v>
      </c>
    </row>
    <row r="645" spans="1:10" hidden="1" x14ac:dyDescent="0.3">
      <c r="A645" s="11"/>
      <c r="B645" s="99">
        <f>_pTH!E639</f>
        <v>2025</v>
      </c>
      <c r="C645" s="99" t="str">
        <f>_pTH!F639</f>
        <v>Huhn</v>
      </c>
      <c r="D645" s="99" t="str">
        <f>_pTH!G639</f>
        <v>Junghennen</v>
      </c>
      <c r="E645" s="99" t="str">
        <f>_pTH!H639</f>
        <v>D</v>
      </c>
      <c r="F645" s="99" t="str">
        <f>_pTH!I639</f>
        <v>Folsäureantag.</v>
      </c>
      <c r="G645" s="99" t="str">
        <f>_pTH!J639</f>
        <v>Trimethoprim</v>
      </c>
      <c r="H645" s="120">
        <f>_pTH!K639</f>
        <v>0.26895552943644407</v>
      </c>
      <c r="I645" s="99" t="str">
        <f>_pTH!L639</f>
        <v>17. AMGÄndG (2021)</v>
      </c>
      <c r="J645" s="162">
        <f>_pTH!M639</f>
        <v>8.1588565991187884E-2</v>
      </c>
    </row>
    <row r="646" spans="1:10" x14ac:dyDescent="0.3">
      <c r="A646" s="11"/>
      <c r="B646" s="99">
        <f>_pTH!E640</f>
        <v>2025</v>
      </c>
      <c r="C646" s="99" t="str">
        <f>_pTH!F640</f>
        <v>Huhn</v>
      </c>
      <c r="D646" s="99" t="str">
        <f>_pTH!G640</f>
        <v>Junghennen</v>
      </c>
      <c r="E646" s="99" t="str">
        <f>_pTH!H640</f>
        <v>D</v>
      </c>
      <c r="F646" s="99" t="str">
        <f>_pTH!I640</f>
        <v>Folsäureantag.</v>
      </c>
      <c r="G646" s="99" t="str">
        <f>_pTH!J640</f>
        <v>Trimethoprim</v>
      </c>
      <c r="H646" s="120">
        <f>_pTH!K640</f>
        <v>0.26895552943644407</v>
      </c>
      <c r="I646" s="99" t="str">
        <f>_pTH!L640</f>
        <v>TAMGÄndG (2022)</v>
      </c>
      <c r="J646" s="162">
        <f>_pTH!M640</f>
        <v>5.7889793985611844E-2</v>
      </c>
    </row>
    <row r="647" spans="1:10" hidden="1" x14ac:dyDescent="0.3">
      <c r="A647" s="11"/>
      <c r="B647" s="99">
        <f>_pTH!E641</f>
        <v>2025</v>
      </c>
      <c r="C647" s="99" t="str">
        <f>_pTH!F641</f>
        <v>Huhn</v>
      </c>
      <c r="D647" s="99" t="str">
        <f>_pTH!G641</f>
        <v>Junghennen</v>
      </c>
      <c r="E647" s="99" t="str">
        <f>_pTH!H641</f>
        <v>D</v>
      </c>
      <c r="F647" s="99" t="str">
        <f>_pTH!I641</f>
        <v>Penicilline</v>
      </c>
      <c r="G647" s="99" t="str">
        <f>_pTH!J641</f>
        <v>Amoxicillin</v>
      </c>
      <c r="H647" s="120">
        <f>_pTH!K641</f>
        <v>0.46985867643737372</v>
      </c>
      <c r="I647" s="99" t="str">
        <f>_pTH!L641</f>
        <v>16. AMGÄndG (2013)</v>
      </c>
      <c r="J647" s="162">
        <f>_pTH!M641</f>
        <v>0.12253783931663702</v>
      </c>
    </row>
    <row r="648" spans="1:10" hidden="1" x14ac:dyDescent="0.3">
      <c r="A648" s="11"/>
      <c r="B648" s="99">
        <f>_pTH!E642</f>
        <v>2025</v>
      </c>
      <c r="C648" s="99" t="str">
        <f>_pTH!F642</f>
        <v>Huhn</v>
      </c>
      <c r="D648" s="99" t="str">
        <f>_pTH!G642</f>
        <v>Junghennen</v>
      </c>
      <c r="E648" s="99" t="str">
        <f>_pTH!H642</f>
        <v>D</v>
      </c>
      <c r="F648" s="99" t="str">
        <f>_pTH!I642</f>
        <v>Penicilline</v>
      </c>
      <c r="G648" s="99" t="str">
        <f>_pTH!J642</f>
        <v>Amoxicillin</v>
      </c>
      <c r="H648" s="120">
        <f>_pTH!K642</f>
        <v>0.46985867643737372</v>
      </c>
      <c r="I648" s="99" t="str">
        <f>_pTH!L642</f>
        <v>17. AMGÄndG (2021)</v>
      </c>
      <c r="J648" s="162">
        <f>_pTH!M642</f>
        <v>0.14253321249564305</v>
      </c>
    </row>
    <row r="649" spans="1:10" x14ac:dyDescent="0.3">
      <c r="A649" s="11"/>
      <c r="B649" s="99">
        <f>_pTH!E643</f>
        <v>2025</v>
      </c>
      <c r="C649" s="99" t="str">
        <f>_pTH!F643</f>
        <v>Huhn</v>
      </c>
      <c r="D649" s="99" t="str">
        <f>_pTH!G643</f>
        <v>Junghennen</v>
      </c>
      <c r="E649" s="99" t="str">
        <f>_pTH!H643</f>
        <v>D</v>
      </c>
      <c r="F649" s="99" t="str">
        <f>_pTH!I643</f>
        <v>Penicilline</v>
      </c>
      <c r="G649" s="99" t="str">
        <f>_pTH!J643</f>
        <v>Amoxicillin</v>
      </c>
      <c r="H649" s="120">
        <f>_pTH!K643</f>
        <v>0.46985867643737372</v>
      </c>
      <c r="I649" s="99" t="str">
        <f>_pTH!L643</f>
        <v>TAMGÄndG (2022)</v>
      </c>
      <c r="J649" s="162">
        <f>_pTH!M643</f>
        <v>0.10113204230567552</v>
      </c>
    </row>
    <row r="650" spans="1:10" hidden="1" x14ac:dyDescent="0.3">
      <c r="A650" s="11"/>
      <c r="B650" s="99">
        <f>_pTH!E644</f>
        <v>2025</v>
      </c>
      <c r="C650" s="99" t="str">
        <f>_pTH!F644</f>
        <v>Huhn</v>
      </c>
      <c r="D650" s="99" t="str">
        <f>_pTH!G644</f>
        <v>Junghennen</v>
      </c>
      <c r="E650" s="99" t="str">
        <f>_pTH!H644</f>
        <v>D</v>
      </c>
      <c r="F650" s="99" t="str">
        <f>_pTH!I644</f>
        <v>Penicilline</v>
      </c>
      <c r="G650" s="99" t="str">
        <f>_pTH!J644</f>
        <v>Benzylpenicillin</v>
      </c>
      <c r="H650" s="120">
        <f>_pTH!K644</f>
        <v>0.4789682717064313</v>
      </c>
      <c r="I650" s="99" t="str">
        <f>_pTH!L644</f>
        <v>16. AMGÄndG (2013)</v>
      </c>
      <c r="J650" s="162">
        <f>_pTH!M644</f>
        <v>0.1249135964906522</v>
      </c>
    </row>
    <row r="651" spans="1:10" hidden="1" x14ac:dyDescent="0.3">
      <c r="A651" s="11"/>
      <c r="B651" s="99">
        <f>_pTH!E645</f>
        <v>2025</v>
      </c>
      <c r="C651" s="99" t="str">
        <f>_pTH!F645</f>
        <v>Huhn</v>
      </c>
      <c r="D651" s="99" t="str">
        <f>_pTH!G645</f>
        <v>Junghennen</v>
      </c>
      <c r="E651" s="99" t="str">
        <f>_pTH!H645</f>
        <v>D</v>
      </c>
      <c r="F651" s="99" t="str">
        <f>_pTH!I645</f>
        <v>Penicilline</v>
      </c>
      <c r="G651" s="99" t="str">
        <f>_pTH!J645</f>
        <v>Benzylpenicillin</v>
      </c>
      <c r="H651" s="120">
        <f>_pTH!K645</f>
        <v>0.4789682717064313</v>
      </c>
      <c r="I651" s="99" t="str">
        <f>_pTH!L645</f>
        <v>17. AMGÄndG (2021)</v>
      </c>
      <c r="J651" s="162">
        <f>_pTH!M645</f>
        <v>0.14529663891160058</v>
      </c>
    </row>
    <row r="652" spans="1:10" x14ac:dyDescent="0.3">
      <c r="A652" s="11"/>
      <c r="B652" s="99">
        <f>_pTH!E646</f>
        <v>2025</v>
      </c>
      <c r="C652" s="99" t="str">
        <f>_pTH!F646</f>
        <v>Huhn</v>
      </c>
      <c r="D652" s="99" t="str">
        <f>_pTH!G646</f>
        <v>Junghennen</v>
      </c>
      <c r="E652" s="99" t="str">
        <f>_pTH!H646</f>
        <v>D</v>
      </c>
      <c r="F652" s="99" t="str">
        <f>_pTH!I646</f>
        <v>Penicilline</v>
      </c>
      <c r="G652" s="99" t="str">
        <f>_pTH!J646</f>
        <v>Benzylpenicillin</v>
      </c>
      <c r="H652" s="120">
        <f>_pTH!K646</f>
        <v>0.4789682717064313</v>
      </c>
      <c r="I652" s="99" t="str">
        <f>_pTH!L646</f>
        <v>TAMGÄndG (2022)</v>
      </c>
      <c r="J652" s="162">
        <f>_pTH!M646</f>
        <v>0.10309278501478819</v>
      </c>
    </row>
    <row r="653" spans="1:10" hidden="1" x14ac:dyDescent="0.3">
      <c r="A653" s="11"/>
      <c r="B653" s="99">
        <f>_pTH!E647</f>
        <v>2025</v>
      </c>
      <c r="C653" s="99" t="str">
        <f>_pTH!F647</f>
        <v>Huhn</v>
      </c>
      <c r="D653" s="99" t="str">
        <f>_pTH!G647</f>
        <v>Junghennen</v>
      </c>
      <c r="E653" s="99" t="str">
        <f>_pTH!H647</f>
        <v>D</v>
      </c>
      <c r="F653" s="99" t="str">
        <f>_pTH!I647</f>
        <v>Penicilline</v>
      </c>
      <c r="G653" s="99" t="str">
        <f>_pTH!J647</f>
        <v>Phenoxymethylpenicillin</v>
      </c>
      <c r="H653" s="120">
        <f>_pTH!K647</f>
        <v>0.18709976199781531</v>
      </c>
      <c r="I653" s="99" t="str">
        <f>_pTH!L647</f>
        <v>16. AMGÄndG (2013)</v>
      </c>
      <c r="J653" s="162">
        <f>_pTH!M647</f>
        <v>4.8795098870383795E-2</v>
      </c>
    </row>
    <row r="654" spans="1:10" hidden="1" x14ac:dyDescent="0.3">
      <c r="A654" s="11"/>
      <c r="B654" s="99">
        <f>_pTH!E648</f>
        <v>2025</v>
      </c>
      <c r="C654" s="99" t="str">
        <f>_pTH!F648</f>
        <v>Huhn</v>
      </c>
      <c r="D654" s="99" t="str">
        <f>_pTH!G648</f>
        <v>Junghennen</v>
      </c>
      <c r="E654" s="99" t="str">
        <f>_pTH!H648</f>
        <v>D</v>
      </c>
      <c r="F654" s="99" t="str">
        <f>_pTH!I648</f>
        <v>Penicilline</v>
      </c>
      <c r="G654" s="99" t="str">
        <f>_pTH!J648</f>
        <v>Phenoxymethylpenicillin</v>
      </c>
      <c r="H654" s="120">
        <f>_pTH!K648</f>
        <v>0.18709976199781531</v>
      </c>
      <c r="I654" s="99" t="str">
        <f>_pTH!L648</f>
        <v>17. AMGÄndG (2021)</v>
      </c>
      <c r="J654" s="162">
        <f>_pTH!M648</f>
        <v>5.6757343158849484E-2</v>
      </c>
    </row>
    <row r="655" spans="1:10" x14ac:dyDescent="0.3">
      <c r="A655" s="11"/>
      <c r="B655" s="99">
        <f>_pTH!E649</f>
        <v>2025</v>
      </c>
      <c r="C655" s="99" t="str">
        <f>_pTH!F649</f>
        <v>Huhn</v>
      </c>
      <c r="D655" s="99" t="str">
        <f>_pTH!G649</f>
        <v>Junghennen</v>
      </c>
      <c r="E655" s="99" t="str">
        <f>_pTH!H649</f>
        <v>D</v>
      </c>
      <c r="F655" s="99" t="str">
        <f>_pTH!I649</f>
        <v>Penicilline</v>
      </c>
      <c r="G655" s="99" t="str">
        <f>_pTH!J649</f>
        <v>Phenoxymethylpenicillin</v>
      </c>
      <c r="H655" s="120">
        <f>_pTH!K649</f>
        <v>0.18709976199781531</v>
      </c>
      <c r="I655" s="99" t="str">
        <f>_pTH!L649</f>
        <v>TAMGÄndG (2022)</v>
      </c>
      <c r="J655" s="162">
        <f>_pTH!M649</f>
        <v>4.0271217697236489E-2</v>
      </c>
    </row>
    <row r="656" spans="1:10" hidden="1" x14ac:dyDescent="0.3">
      <c r="A656" s="11"/>
      <c r="B656" s="99">
        <f>_pTH!E650</f>
        <v>2025</v>
      </c>
      <c r="C656" s="99" t="str">
        <f>_pTH!F650</f>
        <v>Huhn</v>
      </c>
      <c r="D656" s="99" t="str">
        <f>_pTH!G650</f>
        <v>Junghennen</v>
      </c>
      <c r="E656" s="99" t="str">
        <f>_pTH!H650</f>
        <v>D</v>
      </c>
      <c r="F656" s="99" t="str">
        <f>_pTH!I650</f>
        <v>Sulfonamide</v>
      </c>
      <c r="G656" s="99" t="str">
        <f>_pTH!J650</f>
        <v>Sulfamethoxazol</v>
      </c>
      <c r="H656" s="120">
        <f>_pTH!K650</f>
        <v>0.53791105887288815</v>
      </c>
      <c r="I656" s="99" t="str">
        <f>_pTH!L650</f>
        <v>16. AMGÄndG (2013)</v>
      </c>
      <c r="J656" s="162">
        <f>_pTH!M650</f>
        <v>0.14028571186254046</v>
      </c>
    </row>
    <row r="657" spans="1:10" hidden="1" x14ac:dyDescent="0.3">
      <c r="A657" s="11"/>
      <c r="B657" s="99">
        <f>_pTH!E651</f>
        <v>2025</v>
      </c>
      <c r="C657" s="99" t="str">
        <f>_pTH!F651</f>
        <v>Huhn</v>
      </c>
      <c r="D657" s="99" t="str">
        <f>_pTH!G651</f>
        <v>Junghennen</v>
      </c>
      <c r="E657" s="99" t="str">
        <f>_pTH!H651</f>
        <v>D</v>
      </c>
      <c r="F657" s="99" t="str">
        <f>_pTH!I651</f>
        <v>Sulfonamide</v>
      </c>
      <c r="G657" s="99" t="str">
        <f>_pTH!J651</f>
        <v>Sulfamethoxazol</v>
      </c>
      <c r="H657" s="120">
        <f>_pTH!K651</f>
        <v>0.26895552943644407</v>
      </c>
      <c r="I657" s="99" t="str">
        <f>_pTH!L651</f>
        <v>17. AMGÄndG (2021)</v>
      </c>
      <c r="J657" s="162">
        <f>_pTH!M651</f>
        <v>8.1588565991187884E-2</v>
      </c>
    </row>
    <row r="658" spans="1:10" x14ac:dyDescent="0.3">
      <c r="A658" s="11"/>
      <c r="B658" s="99">
        <f>_pTH!E652</f>
        <v>2025</v>
      </c>
      <c r="C658" s="99" t="str">
        <f>_pTH!F652</f>
        <v>Huhn</v>
      </c>
      <c r="D658" s="99" t="str">
        <f>_pTH!G652</f>
        <v>Junghennen</v>
      </c>
      <c r="E658" s="99" t="str">
        <f>_pTH!H652</f>
        <v>D</v>
      </c>
      <c r="F658" s="99" t="str">
        <f>_pTH!I652</f>
        <v>Sulfonamide</v>
      </c>
      <c r="G658" s="99" t="str">
        <f>_pTH!J652</f>
        <v>Sulfamethoxazol</v>
      </c>
      <c r="H658" s="120">
        <f>_pTH!K652</f>
        <v>0.26895552943644407</v>
      </c>
      <c r="I658" s="99" t="str">
        <f>_pTH!L652</f>
        <v>TAMGÄndG (2022)</v>
      </c>
      <c r="J658" s="162">
        <f>_pTH!M652</f>
        <v>5.7889793985611844E-2</v>
      </c>
    </row>
    <row r="659" spans="1:10" hidden="1" x14ac:dyDescent="0.3">
      <c r="A659" s="11"/>
      <c r="B659" s="99">
        <f>_pTH!E653</f>
        <v>2025</v>
      </c>
      <c r="C659" s="99" t="str">
        <f>_pTH!F653</f>
        <v>Huhn</v>
      </c>
      <c r="D659" s="99" t="str">
        <f>_pTH!G653</f>
        <v>Legehennen</v>
      </c>
      <c r="E659" s="99" t="str">
        <f>_pTH!H653</f>
        <v>B</v>
      </c>
      <c r="F659" s="99" t="str">
        <f>_pTH!I653</f>
        <v>Polypeptid-AB</v>
      </c>
      <c r="G659" s="99" t="str">
        <f>_pTH!J653</f>
        <v>Colistin</v>
      </c>
      <c r="H659" s="120">
        <f>_pTH!K653</f>
        <v>0.32587410905989411</v>
      </c>
      <c r="I659" s="99" t="str">
        <f>_pTH!L653</f>
        <v>16. AMGÄndG (2013)</v>
      </c>
      <c r="J659" s="162">
        <f>_pTH!M653</f>
        <v>0.37822602015265644</v>
      </c>
    </row>
    <row r="660" spans="1:10" hidden="1" x14ac:dyDescent="0.3">
      <c r="A660" s="11"/>
      <c r="B660" s="99">
        <f>_pTH!E654</f>
        <v>2025</v>
      </c>
      <c r="C660" s="99" t="str">
        <f>_pTH!F654</f>
        <v>Huhn</v>
      </c>
      <c r="D660" s="99" t="str">
        <f>_pTH!G654</f>
        <v>Legehennen</v>
      </c>
      <c r="E660" s="99" t="str">
        <f>_pTH!H654</f>
        <v>B</v>
      </c>
      <c r="F660" s="99" t="str">
        <f>_pTH!I654</f>
        <v>Polypeptid-AB</v>
      </c>
      <c r="G660" s="99" t="str">
        <f>_pTH!J654</f>
        <v>Colistin</v>
      </c>
      <c r="H660" s="120">
        <f>_pTH!K654</f>
        <v>0.32587410905989411</v>
      </c>
      <c r="I660" s="99" t="str">
        <f>_pTH!L654</f>
        <v>17. AMGÄndG (2021)</v>
      </c>
      <c r="J660" s="162">
        <f>_pTH!M654</f>
        <v>0.37822602015265644</v>
      </c>
    </row>
    <row r="661" spans="1:10" x14ac:dyDescent="0.3">
      <c r="A661" s="11"/>
      <c r="B661" s="99">
        <f>_pTH!E655</f>
        <v>2025</v>
      </c>
      <c r="C661" s="99" t="str">
        <f>_pTH!F655</f>
        <v>Huhn</v>
      </c>
      <c r="D661" s="99" t="str">
        <f>_pTH!G655</f>
        <v>Legehennen</v>
      </c>
      <c r="E661" s="99" t="str">
        <f>_pTH!H655</f>
        <v>B</v>
      </c>
      <c r="F661" s="99" t="str">
        <f>_pTH!I655</f>
        <v>Polypeptid-AB</v>
      </c>
      <c r="G661" s="99" t="str">
        <f>_pTH!J655</f>
        <v>Colistin</v>
      </c>
      <c r="H661" s="120">
        <f>_pTH!K655</f>
        <v>0.97762232717968234</v>
      </c>
      <c r="I661" s="99" t="str">
        <f>_pTH!L655</f>
        <v>TAMGÄndG (2022)</v>
      </c>
      <c r="J661" s="162">
        <f>_pTH!M655</f>
        <v>0.64600571744659507</v>
      </c>
    </row>
    <row r="662" spans="1:10" hidden="1" x14ac:dyDescent="0.3">
      <c r="A662" s="11"/>
      <c r="B662" s="99">
        <f>_pTH!E656</f>
        <v>2025</v>
      </c>
      <c r="C662" s="99" t="str">
        <f>_pTH!F656</f>
        <v>Huhn</v>
      </c>
      <c r="D662" s="99" t="str">
        <f>_pTH!G656</f>
        <v>Legehennen</v>
      </c>
      <c r="E662" s="99" t="str">
        <f>_pTH!H656</f>
        <v>C</v>
      </c>
      <c r="F662" s="99" t="str">
        <f>_pTH!I656</f>
        <v>Aminoglykoside</v>
      </c>
      <c r="G662" s="99" t="str">
        <f>_pTH!J656</f>
        <v>Neomycin</v>
      </c>
      <c r="H662" s="120">
        <f>_pTH!K656</f>
        <v>0.2305131918441097</v>
      </c>
      <c r="I662" s="99" t="str">
        <f>_pTH!L656</f>
        <v>16. AMGÄndG (2013)</v>
      </c>
      <c r="J662" s="162">
        <f>_pTH!M656</f>
        <v>0.26754530267962778</v>
      </c>
    </row>
    <row r="663" spans="1:10" hidden="1" x14ac:dyDescent="0.3">
      <c r="A663" s="11"/>
      <c r="B663" s="99">
        <f>_pTH!E657</f>
        <v>2025</v>
      </c>
      <c r="C663" s="99" t="str">
        <f>_pTH!F657</f>
        <v>Huhn</v>
      </c>
      <c r="D663" s="99" t="str">
        <f>_pTH!G657</f>
        <v>Legehennen</v>
      </c>
      <c r="E663" s="99" t="str">
        <f>_pTH!H657</f>
        <v>C</v>
      </c>
      <c r="F663" s="99" t="str">
        <f>_pTH!I657</f>
        <v>Aminoglykoside</v>
      </c>
      <c r="G663" s="99" t="str">
        <f>_pTH!J657</f>
        <v>Neomycin</v>
      </c>
      <c r="H663" s="120">
        <f>_pTH!K657</f>
        <v>0.2305131918441097</v>
      </c>
      <c r="I663" s="99" t="str">
        <f>_pTH!L657</f>
        <v>17. AMGÄndG (2021)</v>
      </c>
      <c r="J663" s="162">
        <f>_pTH!M657</f>
        <v>0.26754530267962778</v>
      </c>
    </row>
    <row r="664" spans="1:10" x14ac:dyDescent="0.3">
      <c r="A664" s="11"/>
      <c r="B664" s="99">
        <f>_pTH!E658</f>
        <v>2025</v>
      </c>
      <c r="C664" s="99" t="str">
        <f>_pTH!F658</f>
        <v>Huhn</v>
      </c>
      <c r="D664" s="99" t="str">
        <f>_pTH!G658</f>
        <v>Legehennen</v>
      </c>
      <c r="E664" s="99" t="str">
        <f>_pTH!H658</f>
        <v>C</v>
      </c>
      <c r="F664" s="99" t="str">
        <f>_pTH!I658</f>
        <v>Aminoglykoside</v>
      </c>
      <c r="G664" s="99" t="str">
        <f>_pTH!J658</f>
        <v>Neomycin</v>
      </c>
      <c r="H664" s="120">
        <f>_pTH!K658</f>
        <v>0.2305131918441097</v>
      </c>
      <c r="I664" s="99" t="str">
        <f>_pTH!L658</f>
        <v>TAMGÄndG (2022)</v>
      </c>
      <c r="J664" s="162">
        <f>_pTH!M658</f>
        <v>0.15232143920828153</v>
      </c>
    </row>
    <row r="665" spans="1:10" hidden="1" x14ac:dyDescent="0.3">
      <c r="A665" s="11"/>
      <c r="B665" s="99">
        <f>_pTH!E659</f>
        <v>2025</v>
      </c>
      <c r="C665" s="99" t="str">
        <f>_pTH!F659</f>
        <v>Huhn</v>
      </c>
      <c r="D665" s="99" t="str">
        <f>_pTH!G659</f>
        <v>Legehennen</v>
      </c>
      <c r="E665" s="99" t="str">
        <f>_pTH!H659</f>
        <v>C</v>
      </c>
      <c r="F665" s="99" t="str">
        <f>_pTH!I659</f>
        <v>Makrolide</v>
      </c>
      <c r="G665" s="99" t="str">
        <f>_pTH!J659</f>
        <v>Tylosin</v>
      </c>
      <c r="H665" s="120">
        <f>_pTH!K659</f>
        <v>0.21391052205111491</v>
      </c>
      <c r="I665" s="99" t="str">
        <f>_pTH!L659</f>
        <v>16. AMGÄndG (2013)</v>
      </c>
      <c r="J665" s="162">
        <f>_pTH!M659</f>
        <v>0.24827540198752032</v>
      </c>
    </row>
    <row r="666" spans="1:10" hidden="1" x14ac:dyDescent="0.3">
      <c r="A666" s="11"/>
      <c r="B666" s="99">
        <f>_pTH!E660</f>
        <v>2025</v>
      </c>
      <c r="C666" s="99" t="str">
        <f>_pTH!F660</f>
        <v>Huhn</v>
      </c>
      <c r="D666" s="99" t="str">
        <f>_pTH!G660</f>
        <v>Legehennen</v>
      </c>
      <c r="E666" s="99" t="str">
        <f>_pTH!H660</f>
        <v>C</v>
      </c>
      <c r="F666" s="99" t="str">
        <f>_pTH!I660</f>
        <v>Makrolide</v>
      </c>
      <c r="G666" s="99" t="str">
        <f>_pTH!J660</f>
        <v>Tylosin</v>
      </c>
      <c r="H666" s="120">
        <f>_pTH!K660</f>
        <v>0.21391052205111491</v>
      </c>
      <c r="I666" s="99" t="str">
        <f>_pTH!L660</f>
        <v>17. AMGÄndG (2021)</v>
      </c>
      <c r="J666" s="162">
        <f>_pTH!M660</f>
        <v>0.24827540198752032</v>
      </c>
    </row>
    <row r="667" spans="1:10" x14ac:dyDescent="0.3">
      <c r="A667" s="11"/>
      <c r="B667" s="99">
        <f>_pTH!E661</f>
        <v>2025</v>
      </c>
      <c r="C667" s="99" t="str">
        <f>_pTH!F661</f>
        <v>Huhn</v>
      </c>
      <c r="D667" s="99" t="str">
        <f>_pTH!G661</f>
        <v>Legehennen</v>
      </c>
      <c r="E667" s="99" t="str">
        <f>_pTH!H661</f>
        <v>C</v>
      </c>
      <c r="F667" s="99" t="str">
        <f>_pTH!I661</f>
        <v>Makrolide</v>
      </c>
      <c r="G667" s="99" t="str">
        <f>_pTH!J661</f>
        <v>Tylosin</v>
      </c>
      <c r="H667" s="120">
        <f>_pTH!K661</f>
        <v>0.21391052205111491</v>
      </c>
      <c r="I667" s="99" t="str">
        <f>_pTH!L661</f>
        <v>TAMGÄndG (2022)</v>
      </c>
      <c r="J667" s="162">
        <f>_pTH!M661</f>
        <v>0.14135051586399375</v>
      </c>
    </row>
    <row r="668" spans="1:10" hidden="1" x14ac:dyDescent="0.3">
      <c r="A668" s="11"/>
      <c r="B668" s="99">
        <f>_pTH!E662</f>
        <v>2025</v>
      </c>
      <c r="C668" s="99" t="str">
        <f>_pTH!F662</f>
        <v>Huhn</v>
      </c>
      <c r="D668" s="99" t="str">
        <f>_pTH!G662</f>
        <v>Legehennen</v>
      </c>
      <c r="E668" s="99" t="str">
        <f>_pTH!H662</f>
        <v>C</v>
      </c>
      <c r="F668" s="99" t="str">
        <f>_pTH!I662</f>
        <v>Pleuromutiline</v>
      </c>
      <c r="G668" s="99" t="str">
        <f>_pTH!J662</f>
        <v>Tiamulin</v>
      </c>
      <c r="H668" s="120">
        <f>_pTH!K662</f>
        <v>1.5956572421491247E-2</v>
      </c>
      <c r="I668" s="99" t="str">
        <f>_pTH!L662</f>
        <v>16. AMGÄndG (2013)</v>
      </c>
      <c r="J668" s="162">
        <f>_pTH!M662</f>
        <v>1.8520007311010497E-2</v>
      </c>
    </row>
    <row r="669" spans="1:10" hidden="1" x14ac:dyDescent="0.3">
      <c r="A669" s="11"/>
      <c r="B669" s="99">
        <f>_pTH!E663</f>
        <v>2025</v>
      </c>
      <c r="C669" s="99" t="str">
        <f>_pTH!F663</f>
        <v>Huhn</v>
      </c>
      <c r="D669" s="99" t="str">
        <f>_pTH!G663</f>
        <v>Legehennen</v>
      </c>
      <c r="E669" s="99" t="str">
        <f>_pTH!H663</f>
        <v>C</v>
      </c>
      <c r="F669" s="99" t="str">
        <f>_pTH!I663</f>
        <v>Pleuromutiline</v>
      </c>
      <c r="G669" s="99" t="str">
        <f>_pTH!J663</f>
        <v>Tiamulin</v>
      </c>
      <c r="H669" s="120">
        <f>_pTH!K663</f>
        <v>1.5956572421491247E-2</v>
      </c>
      <c r="I669" s="99" t="str">
        <f>_pTH!L663</f>
        <v>17. AMGÄndG (2021)</v>
      </c>
      <c r="J669" s="162">
        <f>_pTH!M663</f>
        <v>1.8520007311010497E-2</v>
      </c>
    </row>
    <row r="670" spans="1:10" x14ac:dyDescent="0.3">
      <c r="A670" s="11"/>
      <c r="B670" s="99">
        <f>_pTH!E664</f>
        <v>2025</v>
      </c>
      <c r="C670" s="99" t="str">
        <f>_pTH!F664</f>
        <v>Huhn</v>
      </c>
      <c r="D670" s="99" t="str">
        <f>_pTH!G664</f>
        <v>Legehennen</v>
      </c>
      <c r="E670" s="99" t="str">
        <f>_pTH!H664</f>
        <v>C</v>
      </c>
      <c r="F670" s="99" t="str">
        <f>_pTH!I664</f>
        <v>Pleuromutiline</v>
      </c>
      <c r="G670" s="99" t="str">
        <f>_pTH!J664</f>
        <v>Tiamulin</v>
      </c>
      <c r="H670" s="120">
        <f>_pTH!K664</f>
        <v>1.5956572421491247E-2</v>
      </c>
      <c r="I670" s="99" t="str">
        <f>_pTH!L664</f>
        <v>TAMGÄndG (2022)</v>
      </c>
      <c r="J670" s="162">
        <f>_pTH!M664</f>
        <v>1.0543986904300149E-2</v>
      </c>
    </row>
    <row r="671" spans="1:10" hidden="1" x14ac:dyDescent="0.3">
      <c r="A671" s="11"/>
      <c r="B671" s="99">
        <f>_pTH!E665</f>
        <v>2025</v>
      </c>
      <c r="C671" s="99" t="str">
        <f>_pTH!F665</f>
        <v>Huhn</v>
      </c>
      <c r="D671" s="99" t="str">
        <f>_pTH!G665</f>
        <v>Legehennen</v>
      </c>
      <c r="E671" s="99" t="str">
        <f>_pTH!H665</f>
        <v>D</v>
      </c>
      <c r="F671" s="99" t="str">
        <f>_pTH!I665</f>
        <v>Penicilline</v>
      </c>
      <c r="G671" s="99" t="str">
        <f>_pTH!J665</f>
        <v>Phenoxymethylpenicillin</v>
      </c>
      <c r="H671" s="120">
        <f>_pTH!K665</f>
        <v>7.5331248383085608E-2</v>
      </c>
      <c r="I671" s="99" t="str">
        <f>_pTH!L665</f>
        <v>16. AMGÄndG (2013)</v>
      </c>
      <c r="J671" s="162">
        <f>_pTH!M665</f>
        <v>8.7433267869184927E-2</v>
      </c>
    </row>
    <row r="672" spans="1:10" hidden="1" x14ac:dyDescent="0.3">
      <c r="A672" s="11"/>
      <c r="B672" s="99">
        <f>_pTH!E666</f>
        <v>2025</v>
      </c>
      <c r="C672" s="99" t="str">
        <f>_pTH!F666</f>
        <v>Huhn</v>
      </c>
      <c r="D672" s="99" t="str">
        <f>_pTH!G666</f>
        <v>Legehennen</v>
      </c>
      <c r="E672" s="99" t="str">
        <f>_pTH!H666</f>
        <v>D</v>
      </c>
      <c r="F672" s="99" t="str">
        <f>_pTH!I666</f>
        <v>Penicilline</v>
      </c>
      <c r="G672" s="99" t="str">
        <f>_pTH!J666</f>
        <v>Phenoxymethylpenicillin</v>
      </c>
      <c r="H672" s="120">
        <f>_pTH!K666</f>
        <v>7.5331248383085608E-2</v>
      </c>
      <c r="I672" s="99" t="str">
        <f>_pTH!L666</f>
        <v>17. AMGÄndG (2021)</v>
      </c>
      <c r="J672" s="162">
        <f>_pTH!M666</f>
        <v>8.7433267869184927E-2</v>
      </c>
    </row>
    <row r="673" spans="1:10" x14ac:dyDescent="0.3">
      <c r="A673" s="11"/>
      <c r="B673" s="99">
        <f>_pTH!E667</f>
        <v>2025</v>
      </c>
      <c r="C673" s="99" t="str">
        <f>_pTH!F667</f>
        <v>Huhn</v>
      </c>
      <c r="D673" s="99" t="str">
        <f>_pTH!G667</f>
        <v>Legehennen</v>
      </c>
      <c r="E673" s="99" t="str">
        <f>_pTH!H667</f>
        <v>D</v>
      </c>
      <c r="F673" s="99" t="str">
        <f>_pTH!I667</f>
        <v>Penicilline</v>
      </c>
      <c r="G673" s="99" t="str">
        <f>_pTH!J667</f>
        <v>Phenoxymethylpenicillin</v>
      </c>
      <c r="H673" s="120">
        <f>_pTH!K667</f>
        <v>7.5331248383085608E-2</v>
      </c>
      <c r="I673" s="99" t="str">
        <f>_pTH!L667</f>
        <v>TAMGÄndG (2022)</v>
      </c>
      <c r="J673" s="162">
        <f>_pTH!M667</f>
        <v>4.9778340576829505E-2</v>
      </c>
    </row>
    <row r="674" spans="1:10" hidden="1" x14ac:dyDescent="0.3">
      <c r="A674" s="11"/>
      <c r="B674" s="99">
        <f>_pTH!E668</f>
        <v>2025</v>
      </c>
      <c r="C674" s="99" t="str">
        <f>_pTH!F668</f>
        <v>Pute</v>
      </c>
      <c r="D674" s="99" t="str">
        <f>_pTH!G668</f>
        <v>Mastputen</v>
      </c>
      <c r="E674" s="99" t="str">
        <f>_pTH!H668</f>
        <v>B</v>
      </c>
      <c r="F674" s="99" t="str">
        <f>_pTH!I668</f>
        <v>Fluorchinolone</v>
      </c>
      <c r="G674" s="99" t="str">
        <f>_pTH!J668</f>
        <v>Enrofloxacin</v>
      </c>
      <c r="H674" s="120">
        <f>_pTH!K668</f>
        <v>5.5268372534227304</v>
      </c>
      <c r="I674" s="99" t="str">
        <f>_pTH!L668</f>
        <v>16. AMGÄndG (2013)</v>
      </c>
      <c r="J674" s="162">
        <f>_pTH!M668</f>
        <v>0.11129304732050485</v>
      </c>
    </row>
    <row r="675" spans="1:10" hidden="1" x14ac:dyDescent="0.3">
      <c r="A675" s="11"/>
      <c r="B675" s="99">
        <f>_pTH!E669</f>
        <v>2025</v>
      </c>
      <c r="C675" s="99" t="str">
        <f>_pTH!F669</f>
        <v>Pute</v>
      </c>
      <c r="D675" s="99" t="str">
        <f>_pTH!G669</f>
        <v>Mastputen</v>
      </c>
      <c r="E675" s="99" t="str">
        <f>_pTH!H669</f>
        <v>B</v>
      </c>
      <c r="F675" s="99" t="str">
        <f>_pTH!I669</f>
        <v>Fluorchinolone</v>
      </c>
      <c r="G675" s="99" t="str">
        <f>_pTH!J669</f>
        <v>Enrofloxacin</v>
      </c>
      <c r="H675" s="120">
        <f>_pTH!K669</f>
        <v>5.5268372534227304</v>
      </c>
      <c r="I675" s="99" t="str">
        <f>_pTH!L669</f>
        <v>17. AMGÄndG (2021)</v>
      </c>
      <c r="J675" s="162">
        <f>_pTH!M669</f>
        <v>0.11236125295332289</v>
      </c>
    </row>
    <row r="676" spans="1:10" x14ac:dyDescent="0.3">
      <c r="A676" s="11"/>
      <c r="B676" s="99">
        <f>_pTH!E670</f>
        <v>2025</v>
      </c>
      <c r="C676" s="99" t="str">
        <f>_pTH!F670</f>
        <v>Pute</v>
      </c>
      <c r="D676" s="99" t="str">
        <f>_pTH!G670</f>
        <v>Mastputen</v>
      </c>
      <c r="E676" s="99" t="str">
        <f>_pTH!H670</f>
        <v>B</v>
      </c>
      <c r="F676" s="99" t="str">
        <f>_pTH!I670</f>
        <v>Fluorchinolone</v>
      </c>
      <c r="G676" s="99" t="str">
        <f>_pTH!J670</f>
        <v>Enrofloxacin</v>
      </c>
      <c r="H676" s="120">
        <f>_pTH!K670</f>
        <v>16.580511760268191</v>
      </c>
      <c r="I676" s="99" t="str">
        <f>_pTH!L670</f>
        <v>TAMGÄndG (2022)</v>
      </c>
      <c r="J676" s="162">
        <f>_pTH!M670</f>
        <v>0.25936180930265945</v>
      </c>
    </row>
    <row r="677" spans="1:10" hidden="1" x14ac:dyDescent="0.3">
      <c r="A677" s="11"/>
      <c r="B677" s="99">
        <f>_pTH!E671</f>
        <v>2025</v>
      </c>
      <c r="C677" s="99" t="str">
        <f>_pTH!F671</f>
        <v>Pute</v>
      </c>
      <c r="D677" s="99" t="str">
        <f>_pTH!G671</f>
        <v>Mastputen</v>
      </c>
      <c r="E677" s="99" t="str">
        <f>_pTH!H671</f>
        <v>B</v>
      </c>
      <c r="F677" s="99" t="str">
        <f>_pTH!I671</f>
        <v>Polypeptid-AB</v>
      </c>
      <c r="G677" s="99" t="str">
        <f>_pTH!J671</f>
        <v>Colistin</v>
      </c>
      <c r="H677" s="120">
        <f>_pTH!K671</f>
        <v>1.8431674638512356</v>
      </c>
      <c r="I677" s="99" t="str">
        <f>_pTH!L671</f>
        <v>16. AMGÄndG (2013)</v>
      </c>
      <c r="J677" s="162">
        <f>_pTH!M671</f>
        <v>3.7115571595124117E-2</v>
      </c>
    </row>
    <row r="678" spans="1:10" hidden="1" x14ac:dyDescent="0.3">
      <c r="A678" s="11"/>
      <c r="B678" s="99">
        <f>_pTH!E672</f>
        <v>2025</v>
      </c>
      <c r="C678" s="99" t="str">
        <f>_pTH!F672</f>
        <v>Pute</v>
      </c>
      <c r="D678" s="99" t="str">
        <f>_pTH!G672</f>
        <v>Mastputen</v>
      </c>
      <c r="E678" s="99" t="str">
        <f>_pTH!H672</f>
        <v>B</v>
      </c>
      <c r="F678" s="99" t="str">
        <f>_pTH!I672</f>
        <v>Polypeptid-AB</v>
      </c>
      <c r="G678" s="99" t="str">
        <f>_pTH!J672</f>
        <v>Colistin</v>
      </c>
      <c r="H678" s="120">
        <f>_pTH!K672</f>
        <v>1.8431674638512356</v>
      </c>
      <c r="I678" s="99" t="str">
        <f>_pTH!L672</f>
        <v>17. AMGÄndG (2021)</v>
      </c>
      <c r="J678" s="162">
        <f>_pTH!M672</f>
        <v>3.7471811841911465E-2</v>
      </c>
    </row>
    <row r="679" spans="1:10" x14ac:dyDescent="0.3">
      <c r="A679" s="11"/>
      <c r="B679" s="99">
        <f>_pTH!E673</f>
        <v>2025</v>
      </c>
      <c r="C679" s="99" t="str">
        <f>_pTH!F673</f>
        <v>Pute</v>
      </c>
      <c r="D679" s="99" t="str">
        <f>_pTH!G673</f>
        <v>Mastputen</v>
      </c>
      <c r="E679" s="99" t="str">
        <f>_pTH!H673</f>
        <v>B</v>
      </c>
      <c r="F679" s="99" t="str">
        <f>_pTH!I673</f>
        <v>Polypeptid-AB</v>
      </c>
      <c r="G679" s="99" t="str">
        <f>_pTH!J673</f>
        <v>Colistin</v>
      </c>
      <c r="H679" s="120">
        <f>_pTH!K673</f>
        <v>5.5295023915537076</v>
      </c>
      <c r="I679" s="99" t="str">
        <f>_pTH!L673</f>
        <v>TAMGÄndG (2022)</v>
      </c>
      <c r="J679" s="162">
        <f>_pTH!M673</f>
        <v>8.6495626042941545E-2</v>
      </c>
    </row>
    <row r="680" spans="1:10" hidden="1" x14ac:dyDescent="0.3">
      <c r="A680" s="11"/>
      <c r="B680" s="99">
        <f>_pTH!E674</f>
        <v>2025</v>
      </c>
      <c r="C680" s="99" t="str">
        <f>_pTH!F674</f>
        <v>Pute</v>
      </c>
      <c r="D680" s="99" t="str">
        <f>_pTH!G674</f>
        <v>Mastputen</v>
      </c>
      <c r="E680" s="99" t="str">
        <f>_pTH!H674</f>
        <v>C</v>
      </c>
      <c r="F680" s="99" t="str">
        <f>_pTH!I674</f>
        <v>Aminoglykoside</v>
      </c>
      <c r="G680" s="99" t="str">
        <f>_pTH!J674</f>
        <v>Neomycin</v>
      </c>
      <c r="H680" s="120">
        <f>_pTH!K674</f>
        <v>1.0091201163394949</v>
      </c>
      <c r="I680" s="99" t="str">
        <f>_pTH!L674</f>
        <v>16. AMGÄndG (2013)</v>
      </c>
      <c r="J680" s="162">
        <f>_pTH!M674</f>
        <v>2.0320492120569175E-2</v>
      </c>
    </row>
    <row r="681" spans="1:10" hidden="1" x14ac:dyDescent="0.3">
      <c r="A681" s="11"/>
      <c r="B681" s="99">
        <f>_pTH!E675</f>
        <v>2025</v>
      </c>
      <c r="C681" s="99" t="str">
        <f>_pTH!F675</f>
        <v>Pute</v>
      </c>
      <c r="D681" s="99" t="str">
        <f>_pTH!G675</f>
        <v>Mastputen</v>
      </c>
      <c r="E681" s="99" t="str">
        <f>_pTH!H675</f>
        <v>C</v>
      </c>
      <c r="F681" s="99" t="str">
        <f>_pTH!I675</f>
        <v>Aminoglykoside</v>
      </c>
      <c r="G681" s="99" t="str">
        <f>_pTH!J675</f>
        <v>Neomycin</v>
      </c>
      <c r="H681" s="120">
        <f>_pTH!K675</f>
        <v>1.0091201163394949</v>
      </c>
      <c r="I681" s="99" t="str">
        <f>_pTH!L675</f>
        <v>17. AMGÄndG (2021)</v>
      </c>
      <c r="J681" s="162">
        <f>_pTH!M675</f>
        <v>2.0515530936267297E-2</v>
      </c>
    </row>
    <row r="682" spans="1:10" x14ac:dyDescent="0.3">
      <c r="A682" s="11"/>
      <c r="B682" s="99">
        <f>_pTH!E676</f>
        <v>2025</v>
      </c>
      <c r="C682" s="99" t="str">
        <f>_pTH!F676</f>
        <v>Pute</v>
      </c>
      <c r="D682" s="99" t="str">
        <f>_pTH!G676</f>
        <v>Mastputen</v>
      </c>
      <c r="E682" s="99" t="str">
        <f>_pTH!H676</f>
        <v>C</v>
      </c>
      <c r="F682" s="99" t="str">
        <f>_pTH!I676</f>
        <v>Aminoglykoside</v>
      </c>
      <c r="G682" s="99" t="str">
        <f>_pTH!J676</f>
        <v>Neomycin</v>
      </c>
      <c r="H682" s="120">
        <f>_pTH!K676</f>
        <v>1.0091201163394949</v>
      </c>
      <c r="I682" s="99" t="str">
        <f>_pTH!L676</f>
        <v>TAMGÄndG (2022)</v>
      </c>
      <c r="J682" s="162">
        <f>_pTH!M676</f>
        <v>1.5785231660020133E-2</v>
      </c>
    </row>
    <row r="683" spans="1:10" hidden="1" x14ac:dyDescent="0.3">
      <c r="A683" s="11"/>
      <c r="B683" s="99">
        <f>_pTH!E677</f>
        <v>2025</v>
      </c>
      <c r="C683" s="99" t="str">
        <f>_pTH!F677</f>
        <v>Pute</v>
      </c>
      <c r="D683" s="99" t="str">
        <f>_pTH!G677</f>
        <v>Mastputen</v>
      </c>
      <c r="E683" s="99" t="str">
        <f>_pTH!H677</f>
        <v>C</v>
      </c>
      <c r="F683" s="99" t="str">
        <f>_pTH!I677</f>
        <v>Aminoglykoside</v>
      </c>
      <c r="G683" s="99" t="str">
        <f>_pTH!J677</f>
        <v>Paromomycin</v>
      </c>
      <c r="H683" s="120">
        <f>_pTH!K677</f>
        <v>0.39536863158987129</v>
      </c>
      <c r="I683" s="99" t="str">
        <f>_pTH!L677</f>
        <v>16. AMGÄndG (2013)</v>
      </c>
      <c r="J683" s="162">
        <f>_pTH!M677</f>
        <v>7.9614755794238032E-3</v>
      </c>
    </row>
    <row r="684" spans="1:10" hidden="1" x14ac:dyDescent="0.3">
      <c r="A684" s="11"/>
      <c r="B684" s="99">
        <f>_pTH!E678</f>
        <v>2025</v>
      </c>
      <c r="C684" s="99" t="str">
        <f>_pTH!F678</f>
        <v>Pute</v>
      </c>
      <c r="D684" s="99" t="str">
        <f>_pTH!G678</f>
        <v>Mastputen</v>
      </c>
      <c r="E684" s="99" t="str">
        <f>_pTH!H678</f>
        <v>C</v>
      </c>
      <c r="F684" s="99" t="str">
        <f>_pTH!I678</f>
        <v>Aminoglykoside</v>
      </c>
      <c r="G684" s="99" t="str">
        <f>_pTH!J678</f>
        <v>Paromomycin</v>
      </c>
      <c r="H684" s="120">
        <f>_pTH!K678</f>
        <v>0.39536863158987129</v>
      </c>
      <c r="I684" s="99" t="str">
        <f>_pTH!L678</f>
        <v>17. AMGÄndG (2021)</v>
      </c>
      <c r="J684" s="162">
        <f>_pTH!M678</f>
        <v>8.0378908925474724E-3</v>
      </c>
    </row>
    <row r="685" spans="1:10" x14ac:dyDescent="0.3">
      <c r="A685" s="11"/>
      <c r="B685" s="99">
        <f>_pTH!E679</f>
        <v>2025</v>
      </c>
      <c r="C685" s="99" t="str">
        <f>_pTH!F679</f>
        <v>Pute</v>
      </c>
      <c r="D685" s="99" t="str">
        <f>_pTH!G679</f>
        <v>Mastputen</v>
      </c>
      <c r="E685" s="99" t="str">
        <f>_pTH!H679</f>
        <v>C</v>
      </c>
      <c r="F685" s="99" t="str">
        <f>_pTH!I679</f>
        <v>Aminoglykoside</v>
      </c>
      <c r="G685" s="99" t="str">
        <f>_pTH!J679</f>
        <v>Paromomycin</v>
      </c>
      <c r="H685" s="120">
        <f>_pTH!K679</f>
        <v>0.39536863158987129</v>
      </c>
      <c r="I685" s="99" t="str">
        <f>_pTH!L679</f>
        <v>TAMGÄndG (2022)</v>
      </c>
      <c r="J685" s="162">
        <f>_pTH!M679</f>
        <v>6.1845813394246496E-3</v>
      </c>
    </row>
    <row r="686" spans="1:10" hidden="1" x14ac:dyDescent="0.3">
      <c r="A686" s="11"/>
      <c r="B686" s="99">
        <f>_pTH!E680</f>
        <v>2025</v>
      </c>
      <c r="C686" s="99" t="str">
        <f>_pTH!F680</f>
        <v>Pute</v>
      </c>
      <c r="D686" s="99" t="str">
        <f>_pTH!G680</f>
        <v>Mastputen</v>
      </c>
      <c r="E686" s="99" t="str">
        <f>_pTH!H680</f>
        <v>C</v>
      </c>
      <c r="F686" s="99" t="str">
        <f>_pTH!I680</f>
        <v>Fenicole</v>
      </c>
      <c r="G686" s="99" t="str">
        <f>_pTH!J680</f>
        <v>Florfenicol</v>
      </c>
      <c r="H686" s="120">
        <f>_pTH!K680</f>
        <v>0.28505333422381313</v>
      </c>
      <c r="I686" s="99" t="str">
        <f>_pTH!L680</f>
        <v>16. AMGÄndG (2013)</v>
      </c>
      <c r="J686" s="162">
        <f>_pTH!M680</f>
        <v>5.7400738903595899E-3</v>
      </c>
    </row>
    <row r="687" spans="1:10" hidden="1" x14ac:dyDescent="0.3">
      <c r="A687" s="11"/>
      <c r="B687" s="99">
        <f>_pTH!E681</f>
        <v>2025</v>
      </c>
      <c r="C687" s="99" t="str">
        <f>_pTH!F681</f>
        <v>Pute</v>
      </c>
      <c r="D687" s="99" t="str">
        <f>_pTH!G681</f>
        <v>Mastputen</v>
      </c>
      <c r="E687" s="99" t="str">
        <f>_pTH!H681</f>
        <v>C</v>
      </c>
      <c r="F687" s="99" t="str">
        <f>_pTH!I681</f>
        <v>Fenicole</v>
      </c>
      <c r="G687" s="99" t="str">
        <f>_pTH!J681</f>
        <v>Florfenicol</v>
      </c>
      <c r="H687" s="120">
        <f>_pTH!K681</f>
        <v>0.28505333422381313</v>
      </c>
      <c r="I687" s="99" t="str">
        <f>_pTH!L681</f>
        <v>17. AMGÄndG (2021)</v>
      </c>
      <c r="J687" s="162">
        <f>_pTH!M681</f>
        <v>5.7951678913785026E-3</v>
      </c>
    </row>
    <row r="688" spans="1:10" x14ac:dyDescent="0.3">
      <c r="A688" s="11"/>
      <c r="B688" s="99">
        <f>_pTH!E682</f>
        <v>2025</v>
      </c>
      <c r="C688" s="99" t="str">
        <f>_pTH!F682</f>
        <v>Pute</v>
      </c>
      <c r="D688" s="99" t="str">
        <f>_pTH!G682</f>
        <v>Mastputen</v>
      </c>
      <c r="E688" s="99" t="str">
        <f>_pTH!H682</f>
        <v>C</v>
      </c>
      <c r="F688" s="99" t="str">
        <f>_pTH!I682</f>
        <v>Fenicole</v>
      </c>
      <c r="G688" s="99" t="str">
        <f>_pTH!J682</f>
        <v>Florfenicol</v>
      </c>
      <c r="H688" s="120">
        <f>_pTH!K682</f>
        <v>0.28505333422381313</v>
      </c>
      <c r="I688" s="99" t="str">
        <f>_pTH!L682</f>
        <v>TAMGÄndG (2022)</v>
      </c>
      <c r="J688" s="162">
        <f>_pTH!M682</f>
        <v>4.4589666218389397E-3</v>
      </c>
    </row>
    <row r="689" spans="1:10" hidden="1" x14ac:dyDescent="0.3">
      <c r="A689" s="11"/>
      <c r="B689" s="99">
        <f>_pTH!E683</f>
        <v>2025</v>
      </c>
      <c r="C689" s="99" t="str">
        <f>_pTH!F683</f>
        <v>Pute</v>
      </c>
      <c r="D689" s="99" t="str">
        <f>_pTH!G683</f>
        <v>Mastputen</v>
      </c>
      <c r="E689" s="99" t="str">
        <f>_pTH!H683</f>
        <v>C</v>
      </c>
      <c r="F689" s="99" t="str">
        <f>_pTH!I683</f>
        <v>Lincosamide</v>
      </c>
      <c r="G689" s="99" t="str">
        <f>_pTH!J683</f>
        <v>Lincomycin</v>
      </c>
      <c r="H689" s="120">
        <f>_pTH!K683</f>
        <v>1.4260654971917266</v>
      </c>
      <c r="I689" s="99" t="str">
        <f>_pTH!L683</f>
        <v>16. AMGÄndG (2013)</v>
      </c>
      <c r="J689" s="162">
        <f>_pTH!M683</f>
        <v>2.8716455286033515E-2</v>
      </c>
    </row>
    <row r="690" spans="1:10" hidden="1" x14ac:dyDescent="0.3">
      <c r="A690" s="11"/>
      <c r="B690" s="99">
        <f>_pTH!E684</f>
        <v>2025</v>
      </c>
      <c r="C690" s="99" t="str">
        <f>_pTH!F684</f>
        <v>Pute</v>
      </c>
      <c r="D690" s="99" t="str">
        <f>_pTH!G684</f>
        <v>Mastputen</v>
      </c>
      <c r="E690" s="99" t="str">
        <f>_pTH!H684</f>
        <v>C</v>
      </c>
      <c r="F690" s="99" t="str">
        <f>_pTH!I684</f>
        <v>Lincosamide</v>
      </c>
      <c r="G690" s="99" t="str">
        <f>_pTH!J684</f>
        <v>Lincomycin</v>
      </c>
      <c r="H690" s="120">
        <f>_pTH!K684</f>
        <v>1.4260654971917266</v>
      </c>
      <c r="I690" s="99" t="str">
        <f>_pTH!L684</f>
        <v>17. AMGÄndG (2021)</v>
      </c>
      <c r="J690" s="162">
        <f>_pTH!M684</f>
        <v>2.8992079685127996E-2</v>
      </c>
    </row>
    <row r="691" spans="1:10" x14ac:dyDescent="0.3">
      <c r="A691" s="11"/>
      <c r="B691" s="99">
        <f>_pTH!E685</f>
        <v>2025</v>
      </c>
      <c r="C691" s="99" t="str">
        <f>_pTH!F685</f>
        <v>Pute</v>
      </c>
      <c r="D691" s="99" t="str">
        <f>_pTH!G685</f>
        <v>Mastputen</v>
      </c>
      <c r="E691" s="99" t="str">
        <f>_pTH!H685</f>
        <v>C</v>
      </c>
      <c r="F691" s="99" t="str">
        <f>_pTH!I685</f>
        <v>Lincosamide</v>
      </c>
      <c r="G691" s="99" t="str">
        <f>_pTH!J685</f>
        <v>Lincomycin</v>
      </c>
      <c r="H691" s="120">
        <f>_pTH!K685</f>
        <v>1.4260654971917266</v>
      </c>
      <c r="I691" s="99" t="str">
        <f>_pTH!L685</f>
        <v>TAMGÄndG (2022)</v>
      </c>
      <c r="J691" s="162">
        <f>_pTH!M685</f>
        <v>2.2307328801638882E-2</v>
      </c>
    </row>
    <row r="692" spans="1:10" hidden="1" x14ac:dyDescent="0.3">
      <c r="A692" s="11"/>
      <c r="B692" s="99">
        <f>_pTH!E686</f>
        <v>2025</v>
      </c>
      <c r="C692" s="99" t="str">
        <f>_pTH!F686</f>
        <v>Pute</v>
      </c>
      <c r="D692" s="99" t="str">
        <f>_pTH!G686</f>
        <v>Mastputen</v>
      </c>
      <c r="E692" s="99" t="str">
        <f>_pTH!H686</f>
        <v>C</v>
      </c>
      <c r="F692" s="99" t="str">
        <f>_pTH!I686</f>
        <v>Makrolide</v>
      </c>
      <c r="G692" s="99" t="str">
        <f>_pTH!J686</f>
        <v>Tylosin</v>
      </c>
      <c r="H692" s="120">
        <f>_pTH!K686</f>
        <v>4.4534027955076176</v>
      </c>
      <c r="I692" s="99" t="str">
        <f>_pTH!L686</f>
        <v>16. AMGÄndG (2013)</v>
      </c>
      <c r="J692" s="162">
        <f>_pTH!M686</f>
        <v>8.9677467479389969E-2</v>
      </c>
    </row>
    <row r="693" spans="1:10" hidden="1" x14ac:dyDescent="0.3">
      <c r="A693" s="11"/>
      <c r="B693" s="99">
        <f>_pTH!E687</f>
        <v>2025</v>
      </c>
      <c r="C693" s="99" t="str">
        <f>_pTH!F687</f>
        <v>Pute</v>
      </c>
      <c r="D693" s="99" t="str">
        <f>_pTH!G687</f>
        <v>Mastputen</v>
      </c>
      <c r="E693" s="99" t="str">
        <f>_pTH!H687</f>
        <v>C</v>
      </c>
      <c r="F693" s="99" t="str">
        <f>_pTH!I687</f>
        <v>Makrolide</v>
      </c>
      <c r="G693" s="99" t="str">
        <f>_pTH!J687</f>
        <v>Tylosin</v>
      </c>
      <c r="H693" s="120">
        <f>_pTH!K687</f>
        <v>4.4534027955076176</v>
      </c>
      <c r="I693" s="99" t="str">
        <f>_pTH!L687</f>
        <v>17. AMGÄndG (2021)</v>
      </c>
      <c r="J693" s="162">
        <f>_pTH!M687</f>
        <v>9.0538203870428574E-2</v>
      </c>
    </row>
    <row r="694" spans="1:10" x14ac:dyDescent="0.3">
      <c r="A694" s="11"/>
      <c r="B694" s="99">
        <f>_pTH!E688</f>
        <v>2025</v>
      </c>
      <c r="C694" s="99" t="str">
        <f>_pTH!F688</f>
        <v>Pute</v>
      </c>
      <c r="D694" s="99" t="str">
        <f>_pTH!G688</f>
        <v>Mastputen</v>
      </c>
      <c r="E694" s="99" t="str">
        <f>_pTH!H688</f>
        <v>C</v>
      </c>
      <c r="F694" s="99" t="str">
        <f>_pTH!I688</f>
        <v>Makrolide</v>
      </c>
      <c r="G694" s="99" t="str">
        <f>_pTH!J688</f>
        <v>Tylosin</v>
      </c>
      <c r="H694" s="120">
        <f>_pTH!K688</f>
        <v>4.4534027955076176</v>
      </c>
      <c r="I694" s="99" t="str">
        <f>_pTH!L688</f>
        <v>TAMGÄndG (2022)</v>
      </c>
      <c r="J694" s="162">
        <f>_pTH!M688</f>
        <v>6.9662663209479503E-2</v>
      </c>
    </row>
    <row r="695" spans="1:10" hidden="1" x14ac:dyDescent="0.3">
      <c r="A695" s="11"/>
      <c r="B695" s="99">
        <f>_pTH!E689</f>
        <v>2025</v>
      </c>
      <c r="C695" s="99" t="str">
        <f>_pTH!F689</f>
        <v>Pute</v>
      </c>
      <c r="D695" s="99" t="str">
        <f>_pTH!G689</f>
        <v>Mastputen</v>
      </c>
      <c r="E695" s="99" t="str">
        <f>_pTH!H689</f>
        <v>C</v>
      </c>
      <c r="F695" s="99" t="str">
        <f>_pTH!I689</f>
        <v>Pleuromutiline</v>
      </c>
      <c r="G695" s="99" t="str">
        <f>_pTH!J689</f>
        <v>Tiamulin</v>
      </c>
      <c r="H695" s="120">
        <f>_pTH!K689</f>
        <v>1.0540363974738109</v>
      </c>
      <c r="I695" s="99" t="str">
        <f>_pTH!L689</f>
        <v>16. AMGÄndG (2013)</v>
      </c>
      <c r="J695" s="162">
        <f>_pTH!M689</f>
        <v>2.1224964167153644E-2</v>
      </c>
    </row>
    <row r="696" spans="1:10" hidden="1" x14ac:dyDescent="0.3">
      <c r="A696" s="11"/>
      <c r="B696" s="99">
        <f>_pTH!E690</f>
        <v>2025</v>
      </c>
      <c r="C696" s="99" t="str">
        <f>_pTH!F690</f>
        <v>Pute</v>
      </c>
      <c r="D696" s="99" t="str">
        <f>_pTH!G690</f>
        <v>Mastputen</v>
      </c>
      <c r="E696" s="99" t="str">
        <f>_pTH!H690</f>
        <v>C</v>
      </c>
      <c r="F696" s="99" t="str">
        <f>_pTH!I690</f>
        <v>Pleuromutiline</v>
      </c>
      <c r="G696" s="99" t="str">
        <f>_pTH!J690</f>
        <v>Tiamulin</v>
      </c>
      <c r="H696" s="120">
        <f>_pTH!K690</f>
        <v>1.0540363974738109</v>
      </c>
      <c r="I696" s="99" t="str">
        <f>_pTH!L690</f>
        <v>17. AMGÄndG (2021)</v>
      </c>
      <c r="J696" s="162">
        <f>_pTH!M690</f>
        <v>2.1428684227171597E-2</v>
      </c>
    </row>
    <row r="697" spans="1:10" x14ac:dyDescent="0.3">
      <c r="A697" s="11"/>
      <c r="B697" s="99">
        <f>_pTH!E691</f>
        <v>2025</v>
      </c>
      <c r="C697" s="99" t="str">
        <f>_pTH!F691</f>
        <v>Pute</v>
      </c>
      <c r="D697" s="99" t="str">
        <f>_pTH!G691</f>
        <v>Mastputen</v>
      </c>
      <c r="E697" s="99" t="str">
        <f>_pTH!H691</f>
        <v>C</v>
      </c>
      <c r="F697" s="99" t="str">
        <f>_pTH!I691</f>
        <v>Pleuromutiline</v>
      </c>
      <c r="G697" s="99" t="str">
        <f>_pTH!J691</f>
        <v>Tiamulin</v>
      </c>
      <c r="H697" s="120">
        <f>_pTH!K691</f>
        <v>1.0540363974738109</v>
      </c>
      <c r="I697" s="99" t="str">
        <f>_pTH!L691</f>
        <v>TAMGÄndG (2022)</v>
      </c>
      <c r="J697" s="162">
        <f>_pTH!M691</f>
        <v>1.6487837714078059E-2</v>
      </c>
    </row>
    <row r="698" spans="1:10" hidden="1" x14ac:dyDescent="0.3">
      <c r="A698" s="11"/>
      <c r="B698" s="99">
        <f>_pTH!E692</f>
        <v>2025</v>
      </c>
      <c r="C698" s="99" t="str">
        <f>_pTH!F692</f>
        <v>Pute</v>
      </c>
      <c r="D698" s="99" t="str">
        <f>_pTH!G692</f>
        <v>Mastputen</v>
      </c>
      <c r="E698" s="99" t="str">
        <f>_pTH!H692</f>
        <v>D</v>
      </c>
      <c r="F698" s="99" t="str">
        <f>_pTH!I692</f>
        <v>Aminoglykoside</v>
      </c>
      <c r="G698" s="99" t="str">
        <f>_pTH!J692</f>
        <v>Spectinomycin</v>
      </c>
      <c r="H698" s="120">
        <f>_pTH!K692</f>
        <v>1.1390205623924798</v>
      </c>
      <c r="I698" s="99" t="str">
        <f>_pTH!L692</f>
        <v>16. AMGÄndG (2013)</v>
      </c>
      <c r="J698" s="162">
        <f>_pTH!M692</f>
        <v>2.2936276849995833E-2</v>
      </c>
    </row>
    <row r="699" spans="1:10" hidden="1" x14ac:dyDescent="0.3">
      <c r="A699" s="11"/>
      <c r="B699" s="99">
        <f>_pTH!E693</f>
        <v>2025</v>
      </c>
      <c r="C699" s="99" t="str">
        <f>_pTH!F693</f>
        <v>Pute</v>
      </c>
      <c r="D699" s="99" t="str">
        <f>_pTH!G693</f>
        <v>Mastputen</v>
      </c>
      <c r="E699" s="99" t="str">
        <f>_pTH!H693</f>
        <v>D</v>
      </c>
      <c r="F699" s="99" t="str">
        <f>_pTH!I693</f>
        <v>Aminoglykoside</v>
      </c>
      <c r="G699" s="99" t="str">
        <f>_pTH!J693</f>
        <v>Spectinomycin</v>
      </c>
      <c r="H699" s="120">
        <f>_pTH!K693</f>
        <v>1.1390205623924798</v>
      </c>
      <c r="I699" s="99" t="str">
        <f>_pTH!L693</f>
        <v>17. AMGÄndG (2021)</v>
      </c>
      <c r="J699" s="162">
        <f>_pTH!M693</f>
        <v>2.3156422319249463E-2</v>
      </c>
    </row>
    <row r="700" spans="1:10" x14ac:dyDescent="0.3">
      <c r="A700" s="11"/>
      <c r="B700" s="99">
        <f>_pTH!E694</f>
        <v>2025</v>
      </c>
      <c r="C700" s="99" t="str">
        <f>_pTH!F694</f>
        <v>Pute</v>
      </c>
      <c r="D700" s="99" t="str">
        <f>_pTH!G694</f>
        <v>Mastputen</v>
      </c>
      <c r="E700" s="99" t="str">
        <f>_pTH!H694</f>
        <v>D</v>
      </c>
      <c r="F700" s="99" t="str">
        <f>_pTH!I694</f>
        <v>Aminoglykoside</v>
      </c>
      <c r="G700" s="99" t="str">
        <f>_pTH!J694</f>
        <v>Spectinomycin</v>
      </c>
      <c r="H700" s="120">
        <f>_pTH!K694</f>
        <v>1.1390205623924798</v>
      </c>
      <c r="I700" s="99" t="str">
        <f>_pTH!L694</f>
        <v>TAMGÄndG (2022)</v>
      </c>
      <c r="J700" s="162">
        <f>_pTH!M694</f>
        <v>1.7817208429172626E-2</v>
      </c>
    </row>
    <row r="701" spans="1:10" hidden="1" x14ac:dyDescent="0.3">
      <c r="A701" s="11"/>
      <c r="B701" s="99">
        <f>_pTH!E695</f>
        <v>2025</v>
      </c>
      <c r="C701" s="99" t="str">
        <f>_pTH!F695</f>
        <v>Pute</v>
      </c>
      <c r="D701" s="99" t="str">
        <f>_pTH!G695</f>
        <v>Mastputen</v>
      </c>
      <c r="E701" s="99" t="str">
        <f>_pTH!H695</f>
        <v>D</v>
      </c>
      <c r="F701" s="99" t="str">
        <f>_pTH!I695</f>
        <v>Folsäureantag.</v>
      </c>
      <c r="G701" s="99" t="str">
        <f>_pTH!J695</f>
        <v>Trimethoprim</v>
      </c>
      <c r="H701" s="120">
        <f>_pTH!K695</f>
        <v>0.47211405810417412</v>
      </c>
      <c r="I701" s="99" t="str">
        <f>_pTH!L695</f>
        <v>16. AMGÄndG (2013)</v>
      </c>
      <c r="J701" s="162">
        <f>_pTH!M695</f>
        <v>9.5068860905437227E-3</v>
      </c>
    </row>
    <row r="702" spans="1:10" hidden="1" x14ac:dyDescent="0.3">
      <c r="A702" s="11"/>
      <c r="B702" s="99">
        <f>_pTH!E696</f>
        <v>2025</v>
      </c>
      <c r="C702" s="99" t="str">
        <f>_pTH!F696</f>
        <v>Pute</v>
      </c>
      <c r="D702" s="99" t="str">
        <f>_pTH!G696</f>
        <v>Mastputen</v>
      </c>
      <c r="E702" s="99" t="str">
        <f>_pTH!H696</f>
        <v>D</v>
      </c>
      <c r="F702" s="99" t="str">
        <f>_pTH!I696</f>
        <v>Folsäureantag.</v>
      </c>
      <c r="G702" s="99" t="str">
        <f>_pTH!J696</f>
        <v>Trimethoprim</v>
      </c>
      <c r="H702" s="120">
        <f>_pTH!K696</f>
        <v>0.23605702905208706</v>
      </c>
      <c r="I702" s="99" t="str">
        <f>_pTH!L696</f>
        <v>17. AMGÄndG (2021)</v>
      </c>
      <c r="J702" s="162">
        <f>_pTH!M696</f>
        <v>4.7990672307757082E-3</v>
      </c>
    </row>
    <row r="703" spans="1:10" x14ac:dyDescent="0.3">
      <c r="A703" s="11"/>
      <c r="B703" s="99">
        <f>_pTH!E697</f>
        <v>2025</v>
      </c>
      <c r="C703" s="99" t="str">
        <f>_pTH!F697</f>
        <v>Pute</v>
      </c>
      <c r="D703" s="99" t="str">
        <f>_pTH!G697</f>
        <v>Mastputen</v>
      </c>
      <c r="E703" s="99" t="str">
        <f>_pTH!H697</f>
        <v>D</v>
      </c>
      <c r="F703" s="99" t="str">
        <f>_pTH!I697</f>
        <v>Folsäureantag.</v>
      </c>
      <c r="G703" s="99" t="str">
        <f>_pTH!J697</f>
        <v>Trimethoprim</v>
      </c>
      <c r="H703" s="120">
        <f>_pTH!K697</f>
        <v>0.23605702905208706</v>
      </c>
      <c r="I703" s="99" t="str">
        <f>_pTH!L697</f>
        <v>TAMGÄndG (2022)</v>
      </c>
      <c r="J703" s="162">
        <f>_pTH!M697</f>
        <v>3.6925385077842396E-3</v>
      </c>
    </row>
    <row r="704" spans="1:10" hidden="1" x14ac:dyDescent="0.3">
      <c r="A704" s="11"/>
      <c r="B704" s="99">
        <f>_pTH!E698</f>
        <v>2025</v>
      </c>
      <c r="C704" s="99" t="str">
        <f>_pTH!F698</f>
        <v>Pute</v>
      </c>
      <c r="D704" s="99" t="str">
        <f>_pTH!G698</f>
        <v>Mastputen</v>
      </c>
      <c r="E704" s="99" t="str">
        <f>_pTH!H698</f>
        <v>D</v>
      </c>
      <c r="F704" s="99" t="str">
        <f>_pTH!I698</f>
        <v>Penicilline</v>
      </c>
      <c r="G704" s="99" t="str">
        <f>_pTH!J698</f>
        <v>Amoxicillin</v>
      </c>
      <c r="H704" s="120">
        <f>_pTH!K698</f>
        <v>8.6209892984068492</v>
      </c>
      <c r="I704" s="99" t="str">
        <f>_pTH!L698</f>
        <v>16. AMGÄndG (2013)</v>
      </c>
      <c r="J704" s="162">
        <f>_pTH!M698</f>
        <v>0.17359949749614487</v>
      </c>
    </row>
    <row r="705" spans="1:10" hidden="1" x14ac:dyDescent="0.3">
      <c r="A705" s="11"/>
      <c r="B705" s="99">
        <f>_pTH!E699</f>
        <v>2025</v>
      </c>
      <c r="C705" s="99" t="str">
        <f>_pTH!F699</f>
        <v>Pute</v>
      </c>
      <c r="D705" s="99" t="str">
        <f>_pTH!G699</f>
        <v>Mastputen</v>
      </c>
      <c r="E705" s="99" t="str">
        <f>_pTH!H699</f>
        <v>D</v>
      </c>
      <c r="F705" s="99" t="str">
        <f>_pTH!I699</f>
        <v>Penicilline</v>
      </c>
      <c r="G705" s="99" t="str">
        <f>_pTH!J699</f>
        <v>Amoxicillin</v>
      </c>
      <c r="H705" s="120">
        <f>_pTH!K699</f>
        <v>8.6209892984068492</v>
      </c>
      <c r="I705" s="99" t="str">
        <f>_pTH!L699</f>
        <v>17. AMGÄndG (2021)</v>
      </c>
      <c r="J705" s="162">
        <f>_pTH!M699</f>
        <v>0.17526572881557065</v>
      </c>
    </row>
    <row r="706" spans="1:10" x14ac:dyDescent="0.3">
      <c r="A706" s="11"/>
      <c r="B706" s="99">
        <f>_pTH!E700</f>
        <v>2025</v>
      </c>
      <c r="C706" s="99" t="str">
        <f>_pTH!F700</f>
        <v>Pute</v>
      </c>
      <c r="D706" s="99" t="str">
        <f>_pTH!G700</f>
        <v>Mastputen</v>
      </c>
      <c r="E706" s="99" t="str">
        <f>_pTH!H700</f>
        <v>D</v>
      </c>
      <c r="F706" s="99" t="str">
        <f>_pTH!I700</f>
        <v>Penicilline</v>
      </c>
      <c r="G706" s="99" t="str">
        <f>_pTH!J700</f>
        <v>Amoxicillin</v>
      </c>
      <c r="H706" s="120">
        <f>_pTH!K700</f>
        <v>8.6209892984068492</v>
      </c>
      <c r="I706" s="99" t="str">
        <f>_pTH!L700</f>
        <v>TAMGÄndG (2022)</v>
      </c>
      <c r="J706" s="162">
        <f>_pTH!M700</f>
        <v>0.13485442516748339</v>
      </c>
    </row>
    <row r="707" spans="1:10" hidden="1" x14ac:dyDescent="0.3">
      <c r="A707" s="11"/>
      <c r="B707" s="99">
        <f>_pTH!E701</f>
        <v>2025</v>
      </c>
      <c r="C707" s="99" t="str">
        <f>_pTH!F701</f>
        <v>Pute</v>
      </c>
      <c r="D707" s="99" t="str">
        <f>_pTH!G701</f>
        <v>Mastputen</v>
      </c>
      <c r="E707" s="99" t="str">
        <f>_pTH!H701</f>
        <v>D</v>
      </c>
      <c r="F707" s="99" t="str">
        <f>_pTH!I701</f>
        <v>Penicilline</v>
      </c>
      <c r="G707" s="99" t="str">
        <f>_pTH!J701</f>
        <v>Benzylpenicillin</v>
      </c>
      <c r="H707" s="120">
        <f>_pTH!K701</f>
        <v>15.429139300048956</v>
      </c>
      <c r="I707" s="99" t="str">
        <f>_pTH!L701</f>
        <v>16. AMGÄndG (2013)</v>
      </c>
      <c r="J707" s="162">
        <f>_pTH!M701</f>
        <v>0.31069413689928854</v>
      </c>
    </row>
    <row r="708" spans="1:10" hidden="1" x14ac:dyDescent="0.3">
      <c r="A708" s="11"/>
      <c r="B708" s="99">
        <f>_pTH!E702</f>
        <v>2025</v>
      </c>
      <c r="C708" s="99" t="str">
        <f>_pTH!F702</f>
        <v>Pute</v>
      </c>
      <c r="D708" s="99" t="str">
        <f>_pTH!G702</f>
        <v>Mastputen</v>
      </c>
      <c r="E708" s="99" t="str">
        <f>_pTH!H702</f>
        <v>D</v>
      </c>
      <c r="F708" s="99" t="str">
        <f>_pTH!I702</f>
        <v>Penicilline</v>
      </c>
      <c r="G708" s="99" t="str">
        <f>_pTH!J702</f>
        <v>Benzylpenicillin</v>
      </c>
      <c r="H708" s="120">
        <f>_pTH!K702</f>
        <v>15.429139300048956</v>
      </c>
      <c r="I708" s="99" t="str">
        <f>_pTH!L702</f>
        <v>17. AMGÄndG (2021)</v>
      </c>
      <c r="J708" s="162">
        <f>_pTH!M702</f>
        <v>0.31367622100166359</v>
      </c>
    </row>
    <row r="709" spans="1:10" x14ac:dyDescent="0.3">
      <c r="A709" s="11"/>
      <c r="B709" s="99">
        <f>_pTH!E703</f>
        <v>2025</v>
      </c>
      <c r="C709" s="99" t="str">
        <f>_pTH!F703</f>
        <v>Pute</v>
      </c>
      <c r="D709" s="99" t="str">
        <f>_pTH!G703</f>
        <v>Mastputen</v>
      </c>
      <c r="E709" s="99" t="str">
        <f>_pTH!H703</f>
        <v>D</v>
      </c>
      <c r="F709" s="99" t="str">
        <f>_pTH!I703</f>
        <v>Penicilline</v>
      </c>
      <c r="G709" s="99" t="str">
        <f>_pTH!J703</f>
        <v>Benzylpenicillin</v>
      </c>
      <c r="H709" s="120">
        <f>_pTH!K703</f>
        <v>15.429139300048956</v>
      </c>
      <c r="I709" s="99" t="str">
        <f>_pTH!L703</f>
        <v>TAMGÄndG (2022)</v>
      </c>
      <c r="J709" s="162">
        <f>_pTH!M703</f>
        <v>0.24135138545197335</v>
      </c>
    </row>
    <row r="710" spans="1:10" hidden="1" x14ac:dyDescent="0.3">
      <c r="A710" s="11"/>
      <c r="B710" s="99">
        <f>_pTH!E704</f>
        <v>2025</v>
      </c>
      <c r="C710" s="99" t="str">
        <f>_pTH!F704</f>
        <v>Pute</v>
      </c>
      <c r="D710" s="99" t="str">
        <f>_pTH!G704</f>
        <v>Mastputen</v>
      </c>
      <c r="E710" s="99" t="str">
        <f>_pTH!H704</f>
        <v>D</v>
      </c>
      <c r="F710" s="99" t="str">
        <f>_pTH!I704</f>
        <v>Penicilline</v>
      </c>
      <c r="G710" s="99" t="str">
        <f>_pTH!J704</f>
        <v>Phenoxymethylpenicillin</v>
      </c>
      <c r="H710" s="120">
        <f>_pTH!K704</f>
        <v>9.7674371548584937E-2</v>
      </c>
      <c r="I710" s="99" t="str">
        <f>_pTH!L704</f>
        <v>16. AMGÄndG (2013)</v>
      </c>
      <c r="J710" s="162">
        <f>_pTH!M704</f>
        <v>1.9668533659146972E-3</v>
      </c>
    </row>
    <row r="711" spans="1:10" hidden="1" x14ac:dyDescent="0.3">
      <c r="A711" s="11"/>
      <c r="B711" s="99">
        <f>_pTH!E705</f>
        <v>2025</v>
      </c>
      <c r="C711" s="99" t="str">
        <f>_pTH!F705</f>
        <v>Pute</v>
      </c>
      <c r="D711" s="99" t="str">
        <f>_pTH!G705</f>
        <v>Mastputen</v>
      </c>
      <c r="E711" s="99" t="str">
        <f>_pTH!H705</f>
        <v>D</v>
      </c>
      <c r="F711" s="99" t="str">
        <f>_pTH!I705</f>
        <v>Penicilline</v>
      </c>
      <c r="G711" s="99" t="str">
        <f>_pTH!J705</f>
        <v>Phenoxymethylpenicillin</v>
      </c>
      <c r="H711" s="120">
        <f>_pTH!K705</f>
        <v>9.7674371548584937E-2</v>
      </c>
      <c r="I711" s="99" t="str">
        <f>_pTH!L705</f>
        <v>17. AMGÄndG (2021)</v>
      </c>
      <c r="J711" s="162">
        <f>_pTH!M705</f>
        <v>1.9857314889869014E-3</v>
      </c>
    </row>
    <row r="712" spans="1:10" x14ac:dyDescent="0.3">
      <c r="A712" s="11"/>
      <c r="B712" s="99">
        <f>_pTH!E706</f>
        <v>2025</v>
      </c>
      <c r="C712" s="99" t="str">
        <f>_pTH!F706</f>
        <v>Pute</v>
      </c>
      <c r="D712" s="99" t="str">
        <f>_pTH!G706</f>
        <v>Mastputen</v>
      </c>
      <c r="E712" s="99" t="str">
        <f>_pTH!H706</f>
        <v>D</v>
      </c>
      <c r="F712" s="99" t="str">
        <f>_pTH!I706</f>
        <v>Penicilline</v>
      </c>
      <c r="G712" s="99" t="str">
        <f>_pTH!J706</f>
        <v>Phenoxymethylpenicillin</v>
      </c>
      <c r="H712" s="120">
        <f>_pTH!K706</f>
        <v>9.7674371548584937E-2</v>
      </c>
      <c r="I712" s="99" t="str">
        <f>_pTH!L706</f>
        <v>TAMGÄndG (2022)</v>
      </c>
      <c r="J712" s="162">
        <f>_pTH!M706</f>
        <v>1.5278781556095605E-3</v>
      </c>
    </row>
    <row r="713" spans="1:10" hidden="1" x14ac:dyDescent="0.3">
      <c r="A713" s="11"/>
      <c r="B713" s="99">
        <f>_pTH!E707</f>
        <v>2025</v>
      </c>
      <c r="C713" s="99" t="str">
        <f>_pTH!F707</f>
        <v>Pute</v>
      </c>
      <c r="D713" s="99" t="str">
        <f>_pTH!G707</f>
        <v>Mastputen</v>
      </c>
      <c r="E713" s="99" t="str">
        <f>_pTH!H707</f>
        <v>D</v>
      </c>
      <c r="F713" s="99" t="str">
        <f>_pTH!I707</f>
        <v>Sulfonamide</v>
      </c>
      <c r="G713" s="99" t="str">
        <f>_pTH!J707</f>
        <v>Sulfaclozin</v>
      </c>
      <c r="H713" s="120">
        <f>_pTH!K707</f>
        <v>3.6403282092363831</v>
      </c>
      <c r="I713" s="99" t="str">
        <f>_pTH!L707</f>
        <v>16. AMGÄndG (2013)</v>
      </c>
      <c r="J713" s="162">
        <f>_pTH!M707</f>
        <v>7.3304713179641975E-2</v>
      </c>
    </row>
    <row r="714" spans="1:10" hidden="1" x14ac:dyDescent="0.3">
      <c r="A714" s="11"/>
      <c r="B714" s="99">
        <f>_pTH!E708</f>
        <v>2025</v>
      </c>
      <c r="C714" s="99" t="str">
        <f>_pTH!F708</f>
        <v>Pute</v>
      </c>
      <c r="D714" s="99" t="str">
        <f>_pTH!G708</f>
        <v>Mastputen</v>
      </c>
      <c r="E714" s="99" t="str">
        <f>_pTH!H708</f>
        <v>D</v>
      </c>
      <c r="F714" s="99" t="str">
        <f>_pTH!I708</f>
        <v>Sulfonamide</v>
      </c>
      <c r="G714" s="99" t="str">
        <f>_pTH!J708</f>
        <v>Sulfaclozin</v>
      </c>
      <c r="H714" s="120">
        <f>_pTH!K708</f>
        <v>3.6403282092363831</v>
      </c>
      <c r="I714" s="99" t="str">
        <f>_pTH!L708</f>
        <v>17. AMGÄndG (2021)</v>
      </c>
      <c r="J714" s="162">
        <f>_pTH!M708</f>
        <v>7.4008301673405649E-2</v>
      </c>
    </row>
    <row r="715" spans="1:10" x14ac:dyDescent="0.3">
      <c r="A715" s="11"/>
      <c r="B715" s="99">
        <f>_pTH!E709</f>
        <v>2025</v>
      </c>
      <c r="C715" s="99" t="str">
        <f>_pTH!F709</f>
        <v>Pute</v>
      </c>
      <c r="D715" s="99" t="str">
        <f>_pTH!G709</f>
        <v>Mastputen</v>
      </c>
      <c r="E715" s="99" t="str">
        <f>_pTH!H709</f>
        <v>D</v>
      </c>
      <c r="F715" s="99" t="str">
        <f>_pTH!I709</f>
        <v>Sulfonamide</v>
      </c>
      <c r="G715" s="99" t="str">
        <f>_pTH!J709</f>
        <v>Sulfaclozin</v>
      </c>
      <c r="H715" s="120">
        <f>_pTH!K709</f>
        <v>3.6403282092363831</v>
      </c>
      <c r="I715" s="99" t="str">
        <f>_pTH!L709</f>
        <v>TAMGÄndG (2022)</v>
      </c>
      <c r="J715" s="162">
        <f>_pTH!M709</f>
        <v>5.6944087399373886E-2</v>
      </c>
    </row>
    <row r="716" spans="1:10" hidden="1" x14ac:dyDescent="0.3">
      <c r="A716" s="11"/>
      <c r="B716" s="99">
        <f>_pTH!E710</f>
        <v>2025</v>
      </c>
      <c r="C716" s="99" t="str">
        <f>_pTH!F710</f>
        <v>Pute</v>
      </c>
      <c r="D716" s="99" t="str">
        <f>_pTH!G710</f>
        <v>Mastputen</v>
      </c>
      <c r="E716" s="99" t="str">
        <f>_pTH!H710</f>
        <v>D</v>
      </c>
      <c r="F716" s="99" t="str">
        <f>_pTH!I710</f>
        <v>Sulfonamide</v>
      </c>
      <c r="G716" s="99" t="str">
        <f>_pTH!J710</f>
        <v>Sulfadiazin</v>
      </c>
      <c r="H716" s="120">
        <f>_pTH!K710</f>
        <v>0.47211405810417412</v>
      </c>
      <c r="I716" s="99" t="str">
        <f>_pTH!L710</f>
        <v>16. AMGÄndG (2013)</v>
      </c>
      <c r="J716" s="162">
        <f>_pTH!M710</f>
        <v>9.5068860905437227E-3</v>
      </c>
    </row>
    <row r="717" spans="1:10" hidden="1" x14ac:dyDescent="0.3">
      <c r="A717" s="11"/>
      <c r="B717" s="99">
        <f>_pTH!E711</f>
        <v>2025</v>
      </c>
      <c r="C717" s="99" t="str">
        <f>_pTH!F711</f>
        <v>Pute</v>
      </c>
      <c r="D717" s="99" t="str">
        <f>_pTH!G711</f>
        <v>Mastputen</v>
      </c>
      <c r="E717" s="99" t="str">
        <f>_pTH!H711</f>
        <v>D</v>
      </c>
      <c r="F717" s="99" t="str">
        <f>_pTH!I711</f>
        <v>Sulfonamide</v>
      </c>
      <c r="G717" s="99" t="str">
        <f>_pTH!J711</f>
        <v>Sulfadiazin</v>
      </c>
      <c r="H717" s="120">
        <f>_pTH!K711</f>
        <v>0.23605702905208706</v>
      </c>
      <c r="I717" s="99" t="str">
        <f>_pTH!L711</f>
        <v>17. AMGÄndG (2021)</v>
      </c>
      <c r="J717" s="162">
        <f>_pTH!M711</f>
        <v>4.7990672307757082E-3</v>
      </c>
    </row>
    <row r="718" spans="1:10" x14ac:dyDescent="0.3">
      <c r="A718" s="11"/>
      <c r="B718" s="99">
        <f>_pTH!E712</f>
        <v>2025</v>
      </c>
      <c r="C718" s="99" t="str">
        <f>_pTH!F712</f>
        <v>Pute</v>
      </c>
      <c r="D718" s="99" t="str">
        <f>_pTH!G712</f>
        <v>Mastputen</v>
      </c>
      <c r="E718" s="99" t="str">
        <f>_pTH!H712</f>
        <v>D</v>
      </c>
      <c r="F718" s="99" t="str">
        <f>_pTH!I712</f>
        <v>Sulfonamide</v>
      </c>
      <c r="G718" s="99" t="str">
        <f>_pTH!J712</f>
        <v>Sulfadiazin</v>
      </c>
      <c r="H718" s="120">
        <f>_pTH!K712</f>
        <v>0.23605702905208706</v>
      </c>
      <c r="I718" s="99" t="str">
        <f>_pTH!L712</f>
        <v>TAMGÄndG (2022)</v>
      </c>
      <c r="J718" s="162">
        <f>_pTH!M712</f>
        <v>3.6925385077842396E-3</v>
      </c>
    </row>
    <row r="719" spans="1:10" hidden="1" x14ac:dyDescent="0.3">
      <c r="A719" s="11"/>
      <c r="B719" s="99">
        <f>_pTH!E713</f>
        <v>2025</v>
      </c>
      <c r="C719" s="99" t="str">
        <f>_pTH!F713</f>
        <v>Pute</v>
      </c>
      <c r="D719" s="99" t="str">
        <f>_pTH!G713</f>
        <v>Mastputen</v>
      </c>
      <c r="E719" s="99" t="str">
        <f>_pTH!H713</f>
        <v>D</v>
      </c>
      <c r="F719" s="99" t="str">
        <f>_pTH!I713</f>
        <v>Sulfonamide</v>
      </c>
      <c r="G719" s="99" t="str">
        <f>_pTH!J713</f>
        <v>Sulfadimidin</v>
      </c>
      <c r="H719" s="120">
        <f>_pTH!K713</f>
        <v>3.9961870423715198E-2</v>
      </c>
      <c r="I719" s="99" t="str">
        <f>_pTH!L713</f>
        <v>16. AMGÄndG (2013)</v>
      </c>
      <c r="J719" s="162">
        <f>_pTH!M713</f>
        <v>8.0470586198790777E-4</v>
      </c>
    </row>
    <row r="720" spans="1:10" hidden="1" x14ac:dyDescent="0.3">
      <c r="A720" s="11"/>
      <c r="B720" s="99">
        <f>_pTH!E714</f>
        <v>2025</v>
      </c>
      <c r="C720" s="99" t="str">
        <f>_pTH!F714</f>
        <v>Pute</v>
      </c>
      <c r="D720" s="99" t="str">
        <f>_pTH!G714</f>
        <v>Mastputen</v>
      </c>
      <c r="E720" s="99" t="str">
        <f>_pTH!H714</f>
        <v>D</v>
      </c>
      <c r="F720" s="99" t="str">
        <f>_pTH!I714</f>
        <v>Sulfonamide</v>
      </c>
      <c r="G720" s="99" t="str">
        <f>_pTH!J714</f>
        <v>Sulfadimidin</v>
      </c>
      <c r="H720" s="120">
        <f>_pTH!K714</f>
        <v>3.9961870423715198E-2</v>
      </c>
      <c r="I720" s="99" t="str">
        <f>_pTH!L714</f>
        <v>17. AMGÄndG (2021)</v>
      </c>
      <c r="J720" s="162">
        <f>_pTH!M714</f>
        <v>8.1242953705326648E-4</v>
      </c>
    </row>
    <row r="721" spans="1:10" x14ac:dyDescent="0.3">
      <c r="A721" s="11"/>
      <c r="B721" s="99">
        <f>_pTH!E715</f>
        <v>2025</v>
      </c>
      <c r="C721" s="99" t="str">
        <f>_pTH!F715</f>
        <v>Pute</v>
      </c>
      <c r="D721" s="99" t="str">
        <f>_pTH!G715</f>
        <v>Mastputen</v>
      </c>
      <c r="E721" s="99" t="str">
        <f>_pTH!H715</f>
        <v>D</v>
      </c>
      <c r="F721" s="99" t="str">
        <f>_pTH!I715</f>
        <v>Sulfonamide</v>
      </c>
      <c r="G721" s="99" t="str">
        <f>_pTH!J715</f>
        <v>Sulfadimidin</v>
      </c>
      <c r="H721" s="120">
        <f>_pTH!K715</f>
        <v>3.9961870423715198E-2</v>
      </c>
      <c r="I721" s="99" t="str">
        <f>_pTH!L715</f>
        <v>TAMGÄndG (2022)</v>
      </c>
      <c r="J721" s="162">
        <f>_pTH!M715</f>
        <v>6.2510633966376191E-4</v>
      </c>
    </row>
    <row r="722" spans="1:10" hidden="1" x14ac:dyDescent="0.3">
      <c r="A722" s="11"/>
      <c r="B722" s="99">
        <f>_pTH!E716</f>
        <v>2025</v>
      </c>
      <c r="C722" s="99" t="str">
        <f>_pTH!F716</f>
        <v>Pute</v>
      </c>
      <c r="D722" s="99" t="str">
        <f>_pTH!G716</f>
        <v>Mastputen</v>
      </c>
      <c r="E722" s="99" t="str">
        <f>_pTH!H716</f>
        <v>D</v>
      </c>
      <c r="F722" s="99" t="str">
        <f>_pTH!I716</f>
        <v>Tetrazykline</v>
      </c>
      <c r="G722" s="99" t="str">
        <f>_pTH!J716</f>
        <v>Doxycyclin</v>
      </c>
      <c r="H722" s="120">
        <f>_pTH!K716</f>
        <v>3.6416766753381431</v>
      </c>
      <c r="I722" s="99" t="str">
        <f>_pTH!L716</f>
        <v>16. AMGÄndG (2013)</v>
      </c>
      <c r="J722" s="162">
        <f>_pTH!M716</f>
        <v>7.3331867028179912E-2</v>
      </c>
    </row>
    <row r="723" spans="1:10" hidden="1" x14ac:dyDescent="0.3">
      <c r="A723" s="11"/>
      <c r="B723" s="99">
        <f>_pTH!E717</f>
        <v>2025</v>
      </c>
      <c r="C723" s="99" t="str">
        <f>_pTH!F717</f>
        <v>Pute</v>
      </c>
      <c r="D723" s="99" t="str">
        <f>_pTH!G717</f>
        <v>Mastputen</v>
      </c>
      <c r="E723" s="99" t="str">
        <f>_pTH!H717</f>
        <v>D</v>
      </c>
      <c r="F723" s="99" t="str">
        <f>_pTH!I717</f>
        <v>Tetrazykline</v>
      </c>
      <c r="G723" s="99" t="str">
        <f>_pTH!J717</f>
        <v>Doxycyclin</v>
      </c>
      <c r="H723" s="120">
        <f>_pTH!K717</f>
        <v>3.6416766753381431</v>
      </c>
      <c r="I723" s="99" t="str">
        <f>_pTH!L717</f>
        <v>17. AMGÄndG (2021)</v>
      </c>
      <c r="J723" s="162">
        <f>_pTH!M717</f>
        <v>7.4035716148233011E-2</v>
      </c>
    </row>
    <row r="724" spans="1:10" x14ac:dyDescent="0.3">
      <c r="A724" s="11"/>
      <c r="B724" s="99">
        <f>_pTH!E718</f>
        <v>2025</v>
      </c>
      <c r="C724" s="99" t="str">
        <f>_pTH!F718</f>
        <v>Pute</v>
      </c>
      <c r="D724" s="99" t="str">
        <f>_pTH!G718</f>
        <v>Mastputen</v>
      </c>
      <c r="E724" s="99" t="str">
        <f>_pTH!H718</f>
        <v>D</v>
      </c>
      <c r="F724" s="99" t="str">
        <f>_pTH!I718</f>
        <v>Tetrazykline</v>
      </c>
      <c r="G724" s="99" t="str">
        <f>_pTH!J718</f>
        <v>Doxycyclin</v>
      </c>
      <c r="H724" s="120">
        <f>_pTH!K718</f>
        <v>3.6416766753381431</v>
      </c>
      <c r="I724" s="99" t="str">
        <f>_pTH!L718</f>
        <v>TAMGÄndG (2022)</v>
      </c>
      <c r="J724" s="162">
        <f>_pTH!M718</f>
        <v>5.696518087423115E-2</v>
      </c>
    </row>
    <row r="725" spans="1:10" hidden="1" x14ac:dyDescent="0.3">
      <c r="A725" s="11"/>
      <c r="B725" s="99">
        <f>_pTH!E719</f>
        <v>2025</v>
      </c>
      <c r="C725" s="99" t="str">
        <f>_pTH!F719</f>
        <v>Pute</v>
      </c>
      <c r="D725" s="99" t="str">
        <f>_pTH!G719</f>
        <v>Mastputen</v>
      </c>
      <c r="E725" s="99" t="str">
        <f>_pTH!H719</f>
        <v>D</v>
      </c>
      <c r="F725" s="99" t="str">
        <f>_pTH!I719</f>
        <v>Tetrazykline</v>
      </c>
      <c r="G725" s="99" t="str">
        <f>_pTH!J719</f>
        <v>Oxytetracyclin</v>
      </c>
      <c r="H725" s="120">
        <f>_pTH!K719</f>
        <v>0.11415045736664341</v>
      </c>
      <c r="I725" s="99" t="str">
        <f>_pTH!L719</f>
        <v>16. AMGÄndG (2013)</v>
      </c>
      <c r="J725" s="162">
        <f>_pTH!M719</f>
        <v>2.2986296992001214E-3</v>
      </c>
    </row>
    <row r="726" spans="1:10" hidden="1" x14ac:dyDescent="0.3">
      <c r="A726" s="11"/>
      <c r="B726" s="99">
        <f>_pTH!E720</f>
        <v>2025</v>
      </c>
      <c r="C726" s="99" t="str">
        <f>_pTH!F720</f>
        <v>Pute</v>
      </c>
      <c r="D726" s="99" t="str">
        <f>_pTH!G720</f>
        <v>Mastputen</v>
      </c>
      <c r="E726" s="99" t="str">
        <f>_pTH!H720</f>
        <v>D</v>
      </c>
      <c r="F726" s="99" t="str">
        <f>_pTH!I720</f>
        <v>Tetrazykline</v>
      </c>
      <c r="G726" s="99" t="str">
        <f>_pTH!J720</f>
        <v>Oxytetracyclin</v>
      </c>
      <c r="H726" s="120">
        <f>_pTH!K720</f>
        <v>0.11415045736664341</v>
      </c>
      <c r="I726" s="99" t="str">
        <f>_pTH!L720</f>
        <v>17. AMGÄndG (2021)</v>
      </c>
      <c r="J726" s="162">
        <f>_pTH!M720</f>
        <v>2.32069225613036E-3</v>
      </c>
    </row>
    <row r="727" spans="1:10" x14ac:dyDescent="0.3">
      <c r="A727" s="11"/>
      <c r="B727" s="99">
        <f>_pTH!E721</f>
        <v>2025</v>
      </c>
      <c r="C727" s="99" t="str">
        <f>_pTH!F721</f>
        <v>Pute</v>
      </c>
      <c r="D727" s="99" t="str">
        <f>_pTH!G721</f>
        <v>Mastputen</v>
      </c>
      <c r="E727" s="99" t="str">
        <f>_pTH!H721</f>
        <v>D</v>
      </c>
      <c r="F727" s="99" t="str">
        <f>_pTH!I721</f>
        <v>Tetrazykline</v>
      </c>
      <c r="G727" s="99" t="str">
        <f>_pTH!J721</f>
        <v>Oxytetracyclin</v>
      </c>
      <c r="H727" s="120">
        <f>_pTH!K721</f>
        <v>0.11415045736664341</v>
      </c>
      <c r="I727" s="99" t="str">
        <f>_pTH!L721</f>
        <v>TAMGÄndG (2022)</v>
      </c>
      <c r="J727" s="162">
        <f>_pTH!M721</f>
        <v>1.7856064748425979E-3</v>
      </c>
    </row>
  </sheetData>
  <sheetProtection sort="0" autoFilter="0"/>
  <mergeCells count="3">
    <mergeCell ref="B4:J4"/>
    <mergeCell ref="B2:I2"/>
    <mergeCell ref="B5:I5"/>
  </mergeCell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D236E-9478-40DE-9FBB-2421D1CA123A}">
  <dimension ref="A1:M721"/>
  <sheetViews>
    <sheetView workbookViewId="0">
      <selection activeCell="M1" sqref="M1"/>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7.33203125" bestFit="1" customWidth="1"/>
    <col min="5" max="5" width="5" bestFit="1" customWidth="1"/>
    <col min="6" max="6" width="8.44140625" bestFit="1" customWidth="1"/>
    <col min="7" max="7" width="18.44140625" bestFit="1" customWidth="1"/>
    <col min="8" max="8" width="6.33203125" bestFit="1" customWidth="1"/>
    <col min="9" max="9" width="15.33203125" bestFit="1" customWidth="1"/>
    <col min="10" max="10" width="23.5546875" bestFit="1" customWidth="1"/>
    <col min="11" max="11" width="34.5546875" bestFit="1" customWidth="1"/>
    <col min="12" max="12" width="19.109375" bestFit="1" customWidth="1"/>
    <col min="13" max="13" width="44" bestFit="1" customWidth="1"/>
  </cols>
  <sheetData>
    <row r="1" spans="1:13" x14ac:dyDescent="0.3">
      <c r="A1" t="s">
        <v>3</v>
      </c>
      <c r="B1" t="s">
        <v>5</v>
      </c>
      <c r="C1" t="s">
        <v>165</v>
      </c>
      <c r="D1" t="s">
        <v>215</v>
      </c>
      <c r="E1" t="s">
        <v>1</v>
      </c>
      <c r="F1" t="s">
        <v>4</v>
      </c>
      <c r="G1" t="s">
        <v>6</v>
      </c>
      <c r="H1" t="s">
        <v>43</v>
      </c>
      <c r="I1" t="s">
        <v>47</v>
      </c>
      <c r="J1" t="s">
        <v>124</v>
      </c>
      <c r="K1" t="s">
        <v>125</v>
      </c>
      <c r="L1" t="s">
        <v>56</v>
      </c>
      <c r="M1" t="s">
        <v>642</v>
      </c>
    </row>
    <row r="2" spans="1:13" x14ac:dyDescent="0.3">
      <c r="A2">
        <v>1</v>
      </c>
      <c r="B2">
        <v>15</v>
      </c>
      <c r="C2">
        <v>2</v>
      </c>
      <c r="D2">
        <v>0</v>
      </c>
      <c r="E2">
        <v>2025</v>
      </c>
      <c r="F2" t="s">
        <v>8</v>
      </c>
      <c r="G2" t="s">
        <v>20</v>
      </c>
      <c r="H2" t="s">
        <v>44</v>
      </c>
      <c r="I2" t="s">
        <v>217</v>
      </c>
      <c r="J2" t="s">
        <v>67</v>
      </c>
      <c r="K2">
        <v>1.0468046876646197E-2</v>
      </c>
      <c r="L2" t="s">
        <v>136</v>
      </c>
      <c r="M2">
        <v>4.8325182673532519E-4</v>
      </c>
    </row>
    <row r="3" spans="1:13" x14ac:dyDescent="0.3">
      <c r="A3">
        <v>1</v>
      </c>
      <c r="B3">
        <v>15</v>
      </c>
      <c r="C3">
        <v>2</v>
      </c>
      <c r="D3">
        <v>1</v>
      </c>
      <c r="E3">
        <v>2025</v>
      </c>
      <c r="F3" t="s">
        <v>8</v>
      </c>
      <c r="G3" t="s">
        <v>20</v>
      </c>
      <c r="H3" t="s">
        <v>44</v>
      </c>
      <c r="I3" t="s">
        <v>217</v>
      </c>
      <c r="J3" t="s">
        <v>67</v>
      </c>
      <c r="K3">
        <v>1.0468046876646197E-2</v>
      </c>
      <c r="L3" t="s">
        <v>135</v>
      </c>
      <c r="M3">
        <v>5.273832065940397E-4</v>
      </c>
    </row>
    <row r="4" spans="1:13" x14ac:dyDescent="0.3">
      <c r="A4">
        <v>1</v>
      </c>
      <c r="B4">
        <v>15</v>
      </c>
      <c r="C4">
        <v>2</v>
      </c>
      <c r="D4">
        <v>2</v>
      </c>
      <c r="E4">
        <v>2025</v>
      </c>
      <c r="F4" t="s">
        <v>8</v>
      </c>
      <c r="G4" t="s">
        <v>20</v>
      </c>
      <c r="H4" t="s">
        <v>44</v>
      </c>
      <c r="I4" t="s">
        <v>217</v>
      </c>
      <c r="J4" t="s">
        <v>67</v>
      </c>
      <c r="K4">
        <v>3.1404140629938591E-2</v>
      </c>
      <c r="L4" t="s">
        <v>126</v>
      </c>
      <c r="M4">
        <v>1.5125633258949709E-3</v>
      </c>
    </row>
    <row r="5" spans="1:13" x14ac:dyDescent="0.3">
      <c r="A5">
        <v>1</v>
      </c>
      <c r="B5">
        <v>15</v>
      </c>
      <c r="C5">
        <v>2</v>
      </c>
      <c r="D5">
        <v>0</v>
      </c>
      <c r="E5">
        <v>2025</v>
      </c>
      <c r="F5" t="s">
        <v>8</v>
      </c>
      <c r="G5" t="s">
        <v>20</v>
      </c>
      <c r="H5" t="s">
        <v>44</v>
      </c>
      <c r="I5" t="s">
        <v>218</v>
      </c>
      <c r="J5" t="s">
        <v>68</v>
      </c>
      <c r="K5">
        <v>1.557597417368268E-2</v>
      </c>
      <c r="L5" t="s">
        <v>136</v>
      </c>
      <c r="M5">
        <v>7.1905657868299284E-4</v>
      </c>
    </row>
    <row r="6" spans="1:13" x14ac:dyDescent="0.3">
      <c r="A6">
        <v>1</v>
      </c>
      <c r="B6">
        <v>15</v>
      </c>
      <c r="C6">
        <v>2</v>
      </c>
      <c r="D6">
        <v>1</v>
      </c>
      <c r="E6">
        <v>2025</v>
      </c>
      <c r="F6" t="s">
        <v>8</v>
      </c>
      <c r="G6" t="s">
        <v>20</v>
      </c>
      <c r="H6" t="s">
        <v>44</v>
      </c>
      <c r="I6" t="s">
        <v>218</v>
      </c>
      <c r="J6" t="s">
        <v>68</v>
      </c>
      <c r="K6">
        <v>1.557597417368268E-2</v>
      </c>
      <c r="L6" t="s">
        <v>135</v>
      </c>
      <c r="M6">
        <v>7.8472205009598916E-4</v>
      </c>
    </row>
    <row r="7" spans="1:13" x14ac:dyDescent="0.3">
      <c r="A7">
        <v>1</v>
      </c>
      <c r="B7">
        <v>15</v>
      </c>
      <c r="C7">
        <v>2</v>
      </c>
      <c r="D7">
        <v>2</v>
      </c>
      <c r="E7">
        <v>2025</v>
      </c>
      <c r="F7" t="s">
        <v>8</v>
      </c>
      <c r="G7" t="s">
        <v>20</v>
      </c>
      <c r="H7" t="s">
        <v>44</v>
      </c>
      <c r="I7" t="s">
        <v>218</v>
      </c>
      <c r="J7" t="s">
        <v>68</v>
      </c>
      <c r="K7">
        <v>4.6727922521048043E-2</v>
      </c>
      <c r="L7" t="s">
        <v>126</v>
      </c>
      <c r="M7">
        <v>2.2506249329815571E-3</v>
      </c>
    </row>
    <row r="8" spans="1:13" x14ac:dyDescent="0.3">
      <c r="A8">
        <v>1</v>
      </c>
      <c r="B8">
        <v>15</v>
      </c>
      <c r="C8">
        <v>2</v>
      </c>
      <c r="D8">
        <v>0</v>
      </c>
      <c r="E8">
        <v>2025</v>
      </c>
      <c r="F8" t="s">
        <v>8</v>
      </c>
      <c r="G8" t="s">
        <v>20</v>
      </c>
      <c r="H8" t="s">
        <v>44</v>
      </c>
      <c r="I8" t="s">
        <v>14</v>
      </c>
      <c r="J8" t="s">
        <v>69</v>
      </c>
      <c r="K8">
        <v>1.1401365037152862E-2</v>
      </c>
      <c r="L8" t="s">
        <v>136</v>
      </c>
      <c r="M8">
        <v>5.2633796413086215E-4</v>
      </c>
    </row>
    <row r="9" spans="1:13" x14ac:dyDescent="0.3">
      <c r="A9">
        <v>1</v>
      </c>
      <c r="B9">
        <v>15</v>
      </c>
      <c r="C9">
        <v>2</v>
      </c>
      <c r="D9">
        <v>1</v>
      </c>
      <c r="E9">
        <v>2025</v>
      </c>
      <c r="F9" t="s">
        <v>8</v>
      </c>
      <c r="G9" t="s">
        <v>20</v>
      </c>
      <c r="H9" t="s">
        <v>44</v>
      </c>
      <c r="I9" t="s">
        <v>14</v>
      </c>
      <c r="J9" t="s">
        <v>69</v>
      </c>
      <c r="K9">
        <v>1.1401365037152862E-2</v>
      </c>
      <c r="L9" t="s">
        <v>135</v>
      </c>
      <c r="M9">
        <v>5.7440404343788028E-4</v>
      </c>
    </row>
    <row r="10" spans="1:13" x14ac:dyDescent="0.3">
      <c r="A10">
        <v>1</v>
      </c>
      <c r="B10">
        <v>15</v>
      </c>
      <c r="C10">
        <v>2</v>
      </c>
      <c r="D10">
        <v>2</v>
      </c>
      <c r="E10">
        <v>2025</v>
      </c>
      <c r="F10" t="s">
        <v>8</v>
      </c>
      <c r="G10" t="s">
        <v>20</v>
      </c>
      <c r="H10" t="s">
        <v>44</v>
      </c>
      <c r="I10" t="s">
        <v>14</v>
      </c>
      <c r="J10" t="s">
        <v>69</v>
      </c>
      <c r="K10">
        <v>3.4204095111458589E-2</v>
      </c>
      <c r="L10" t="s">
        <v>126</v>
      </c>
      <c r="M10">
        <v>1.6474216082096587E-3</v>
      </c>
    </row>
    <row r="11" spans="1:13" x14ac:dyDescent="0.3">
      <c r="A11">
        <v>1</v>
      </c>
      <c r="B11">
        <v>15</v>
      </c>
      <c r="C11">
        <v>2</v>
      </c>
      <c r="D11">
        <v>0</v>
      </c>
      <c r="E11">
        <v>2025</v>
      </c>
      <c r="F11" t="s">
        <v>8</v>
      </c>
      <c r="G11" t="s">
        <v>20</v>
      </c>
      <c r="H11" t="s">
        <v>44</v>
      </c>
      <c r="I11" t="s">
        <v>14</v>
      </c>
      <c r="J11" t="s">
        <v>70</v>
      </c>
      <c r="K11">
        <v>0.15970903153892643</v>
      </c>
      <c r="L11" t="s">
        <v>136</v>
      </c>
      <c r="M11">
        <v>7.3728826539266575E-3</v>
      </c>
    </row>
    <row r="12" spans="1:13" x14ac:dyDescent="0.3">
      <c r="A12">
        <v>1</v>
      </c>
      <c r="B12">
        <v>15</v>
      </c>
      <c r="C12">
        <v>2</v>
      </c>
      <c r="D12">
        <v>1</v>
      </c>
      <c r="E12">
        <v>2025</v>
      </c>
      <c r="F12" t="s">
        <v>8</v>
      </c>
      <c r="G12" t="s">
        <v>20</v>
      </c>
      <c r="H12" t="s">
        <v>44</v>
      </c>
      <c r="I12" t="s">
        <v>14</v>
      </c>
      <c r="J12" t="s">
        <v>70</v>
      </c>
      <c r="K12">
        <v>0.15970903153892643</v>
      </c>
      <c r="L12" t="s">
        <v>135</v>
      </c>
      <c r="M12">
        <v>8.0461868548694325E-3</v>
      </c>
    </row>
    <row r="13" spans="1:13" x14ac:dyDescent="0.3">
      <c r="A13">
        <v>1</v>
      </c>
      <c r="B13">
        <v>15</v>
      </c>
      <c r="C13">
        <v>2</v>
      </c>
      <c r="D13">
        <v>2</v>
      </c>
      <c r="E13">
        <v>2025</v>
      </c>
      <c r="F13" t="s">
        <v>8</v>
      </c>
      <c r="G13" t="s">
        <v>20</v>
      </c>
      <c r="H13" t="s">
        <v>44</v>
      </c>
      <c r="I13" t="s">
        <v>14</v>
      </c>
      <c r="J13" t="s">
        <v>70</v>
      </c>
      <c r="K13">
        <v>0.47912709461677933</v>
      </c>
      <c r="L13" t="s">
        <v>126</v>
      </c>
      <c r="M13">
        <v>2.3076895505590125E-2</v>
      </c>
    </row>
    <row r="14" spans="1:13" x14ac:dyDescent="0.3">
      <c r="A14">
        <v>1</v>
      </c>
      <c r="B14">
        <v>15</v>
      </c>
      <c r="C14">
        <v>2</v>
      </c>
      <c r="D14">
        <v>0</v>
      </c>
      <c r="E14">
        <v>2025</v>
      </c>
      <c r="F14" t="s">
        <v>8</v>
      </c>
      <c r="G14" t="s">
        <v>20</v>
      </c>
      <c r="H14" t="s">
        <v>44</v>
      </c>
      <c r="I14" t="s">
        <v>14</v>
      </c>
      <c r="J14" t="s">
        <v>71</v>
      </c>
      <c r="K14">
        <v>0.19580043446996995</v>
      </c>
      <c r="L14" t="s">
        <v>136</v>
      </c>
      <c r="M14">
        <v>9.039023109867695E-3</v>
      </c>
    </row>
    <row r="15" spans="1:13" x14ac:dyDescent="0.3">
      <c r="A15">
        <v>1</v>
      </c>
      <c r="B15">
        <v>15</v>
      </c>
      <c r="C15">
        <v>2</v>
      </c>
      <c r="D15">
        <v>1</v>
      </c>
      <c r="E15">
        <v>2025</v>
      </c>
      <c r="F15" t="s">
        <v>8</v>
      </c>
      <c r="G15" t="s">
        <v>20</v>
      </c>
      <c r="H15" t="s">
        <v>44</v>
      </c>
      <c r="I15" t="s">
        <v>14</v>
      </c>
      <c r="J15" t="s">
        <v>71</v>
      </c>
      <c r="K15">
        <v>0.19580043446996995</v>
      </c>
      <c r="L15" t="s">
        <v>135</v>
      </c>
      <c r="M15">
        <v>9.864482094902734E-3</v>
      </c>
    </row>
    <row r="16" spans="1:13" x14ac:dyDescent="0.3">
      <c r="A16">
        <v>1</v>
      </c>
      <c r="B16">
        <v>15</v>
      </c>
      <c r="C16">
        <v>2</v>
      </c>
      <c r="D16">
        <v>2</v>
      </c>
      <c r="E16">
        <v>2025</v>
      </c>
      <c r="F16" t="s">
        <v>8</v>
      </c>
      <c r="G16" t="s">
        <v>20</v>
      </c>
      <c r="H16" t="s">
        <v>44</v>
      </c>
      <c r="I16" t="s">
        <v>14</v>
      </c>
      <c r="J16" t="s">
        <v>71</v>
      </c>
      <c r="K16">
        <v>0.58740130340990981</v>
      </c>
      <c r="L16" t="s">
        <v>126</v>
      </c>
      <c r="M16">
        <v>2.8291863789251904E-2</v>
      </c>
    </row>
    <row r="17" spans="1:13" x14ac:dyDescent="0.3">
      <c r="A17">
        <v>1</v>
      </c>
      <c r="B17">
        <v>15</v>
      </c>
      <c r="C17">
        <v>2</v>
      </c>
      <c r="D17">
        <v>0</v>
      </c>
      <c r="E17">
        <v>2025</v>
      </c>
      <c r="F17" t="s">
        <v>8</v>
      </c>
      <c r="G17" t="s">
        <v>20</v>
      </c>
      <c r="H17" t="s">
        <v>44</v>
      </c>
      <c r="I17" t="s">
        <v>219</v>
      </c>
      <c r="J17" t="s">
        <v>72</v>
      </c>
      <c r="K17">
        <v>6.3627906178240171E-2</v>
      </c>
      <c r="L17" t="s">
        <v>136</v>
      </c>
      <c r="M17">
        <v>2.9373485096419187E-3</v>
      </c>
    </row>
    <row r="18" spans="1:13" x14ac:dyDescent="0.3">
      <c r="A18">
        <v>1</v>
      </c>
      <c r="B18">
        <v>15</v>
      </c>
      <c r="C18">
        <v>2</v>
      </c>
      <c r="D18">
        <v>1</v>
      </c>
      <c r="E18">
        <v>2025</v>
      </c>
      <c r="F18" t="s">
        <v>8</v>
      </c>
      <c r="G18" t="s">
        <v>20</v>
      </c>
      <c r="H18" t="s">
        <v>44</v>
      </c>
      <c r="I18" t="s">
        <v>219</v>
      </c>
      <c r="J18" t="s">
        <v>72</v>
      </c>
      <c r="K18">
        <v>6.3627906178240171E-2</v>
      </c>
      <c r="L18" t="s">
        <v>135</v>
      </c>
      <c r="M18">
        <v>3.2055921782321952E-3</v>
      </c>
    </row>
    <row r="19" spans="1:13" x14ac:dyDescent="0.3">
      <c r="A19">
        <v>1</v>
      </c>
      <c r="B19">
        <v>15</v>
      </c>
      <c r="C19">
        <v>2</v>
      </c>
      <c r="D19">
        <v>2</v>
      </c>
      <c r="E19">
        <v>2025</v>
      </c>
      <c r="F19" t="s">
        <v>8</v>
      </c>
      <c r="G19" t="s">
        <v>20</v>
      </c>
      <c r="H19" t="s">
        <v>44</v>
      </c>
      <c r="I19" t="s">
        <v>219</v>
      </c>
      <c r="J19" t="s">
        <v>72</v>
      </c>
      <c r="K19">
        <v>0.19088371853472053</v>
      </c>
      <c r="L19" t="s">
        <v>126</v>
      </c>
      <c r="M19">
        <v>9.1938103184656689E-3</v>
      </c>
    </row>
    <row r="20" spans="1:13" x14ac:dyDescent="0.3">
      <c r="A20">
        <v>1</v>
      </c>
      <c r="B20">
        <v>15</v>
      </c>
      <c r="C20">
        <v>2</v>
      </c>
      <c r="D20">
        <v>0</v>
      </c>
      <c r="E20">
        <v>2025</v>
      </c>
      <c r="F20" t="s">
        <v>8</v>
      </c>
      <c r="G20" t="s">
        <v>20</v>
      </c>
      <c r="H20" t="s">
        <v>45</v>
      </c>
      <c r="I20" t="s">
        <v>11</v>
      </c>
      <c r="J20" t="s">
        <v>73</v>
      </c>
      <c r="K20">
        <v>4.164273387244029E-3</v>
      </c>
      <c r="L20" t="s">
        <v>136</v>
      </c>
      <c r="M20">
        <v>1.9224147017344245E-4</v>
      </c>
    </row>
    <row r="21" spans="1:13" x14ac:dyDescent="0.3">
      <c r="A21">
        <v>1</v>
      </c>
      <c r="B21">
        <v>15</v>
      </c>
      <c r="C21">
        <v>2</v>
      </c>
      <c r="D21">
        <v>1</v>
      </c>
      <c r="E21">
        <v>2025</v>
      </c>
      <c r="F21" t="s">
        <v>8</v>
      </c>
      <c r="G21" t="s">
        <v>20</v>
      </c>
      <c r="H21" t="s">
        <v>45</v>
      </c>
      <c r="I21" t="s">
        <v>11</v>
      </c>
      <c r="J21" t="s">
        <v>73</v>
      </c>
      <c r="K21">
        <v>4.164273387244029E-3</v>
      </c>
      <c r="L21" t="s">
        <v>135</v>
      </c>
      <c r="M21">
        <v>2.0979728864211947E-4</v>
      </c>
    </row>
    <row r="22" spans="1:13" x14ac:dyDescent="0.3">
      <c r="A22">
        <v>1</v>
      </c>
      <c r="B22">
        <v>15</v>
      </c>
      <c r="C22">
        <v>2</v>
      </c>
      <c r="D22">
        <v>2</v>
      </c>
      <c r="E22">
        <v>2025</v>
      </c>
      <c r="F22" t="s">
        <v>8</v>
      </c>
      <c r="G22" t="s">
        <v>20</v>
      </c>
      <c r="H22" t="s">
        <v>45</v>
      </c>
      <c r="I22" t="s">
        <v>11</v>
      </c>
      <c r="J22" t="s">
        <v>73</v>
      </c>
      <c r="K22">
        <v>4.164273387244029E-3</v>
      </c>
      <c r="L22" t="s">
        <v>126</v>
      </c>
      <c r="M22">
        <v>2.0056995919006177E-4</v>
      </c>
    </row>
    <row r="23" spans="1:13" x14ac:dyDescent="0.3">
      <c r="A23">
        <v>1</v>
      </c>
      <c r="B23">
        <v>15</v>
      </c>
      <c r="C23">
        <v>2</v>
      </c>
      <c r="D23">
        <v>0</v>
      </c>
      <c r="E23">
        <v>2025</v>
      </c>
      <c r="F23" t="s">
        <v>8</v>
      </c>
      <c r="G23" t="s">
        <v>20</v>
      </c>
      <c r="H23" t="s">
        <v>45</v>
      </c>
      <c r="I23" t="s">
        <v>11</v>
      </c>
      <c r="J23" t="s">
        <v>74</v>
      </c>
      <c r="K23">
        <v>3.6175122500258383E-5</v>
      </c>
      <c r="L23" t="s">
        <v>136</v>
      </c>
      <c r="M23">
        <v>1.6700053254084107E-6</v>
      </c>
    </row>
    <row r="24" spans="1:13" x14ac:dyDescent="0.3">
      <c r="A24">
        <v>1</v>
      </c>
      <c r="B24">
        <v>15</v>
      </c>
      <c r="C24">
        <v>2</v>
      </c>
      <c r="D24">
        <v>1</v>
      </c>
      <c r="E24">
        <v>2025</v>
      </c>
      <c r="F24" t="s">
        <v>8</v>
      </c>
      <c r="G24" t="s">
        <v>20</v>
      </c>
      <c r="H24" t="s">
        <v>45</v>
      </c>
      <c r="I24" t="s">
        <v>11</v>
      </c>
      <c r="J24" t="s">
        <v>74</v>
      </c>
      <c r="K24">
        <v>3.6175122500258383E-5</v>
      </c>
      <c r="L24" t="s">
        <v>135</v>
      </c>
      <c r="M24">
        <v>1.8225130559628149E-6</v>
      </c>
    </row>
    <row r="25" spans="1:13" x14ac:dyDescent="0.3">
      <c r="A25">
        <v>1</v>
      </c>
      <c r="B25">
        <v>15</v>
      </c>
      <c r="C25">
        <v>2</v>
      </c>
      <c r="D25">
        <v>2</v>
      </c>
      <c r="E25">
        <v>2025</v>
      </c>
      <c r="F25" t="s">
        <v>8</v>
      </c>
      <c r="G25" t="s">
        <v>20</v>
      </c>
      <c r="H25" t="s">
        <v>45</v>
      </c>
      <c r="I25" t="s">
        <v>11</v>
      </c>
      <c r="J25" t="s">
        <v>74</v>
      </c>
      <c r="K25">
        <v>3.6175122500258383E-5</v>
      </c>
      <c r="L25" t="s">
        <v>126</v>
      </c>
      <c r="M25">
        <v>1.7423550686652178E-6</v>
      </c>
    </row>
    <row r="26" spans="1:13" x14ac:dyDescent="0.3">
      <c r="A26">
        <v>1</v>
      </c>
      <c r="B26">
        <v>15</v>
      </c>
      <c r="C26">
        <v>2</v>
      </c>
      <c r="D26">
        <v>0</v>
      </c>
      <c r="E26">
        <v>2025</v>
      </c>
      <c r="F26" t="s">
        <v>8</v>
      </c>
      <c r="G26" t="s">
        <v>20</v>
      </c>
      <c r="H26" t="s">
        <v>45</v>
      </c>
      <c r="I26" t="s">
        <v>11</v>
      </c>
      <c r="J26" t="s">
        <v>75</v>
      </c>
      <c r="K26">
        <v>8.9724639549926578E-3</v>
      </c>
      <c r="L26" t="s">
        <v>136</v>
      </c>
      <c r="M26">
        <v>4.1420903513915468E-4</v>
      </c>
    </row>
    <row r="27" spans="1:13" x14ac:dyDescent="0.3">
      <c r="A27">
        <v>1</v>
      </c>
      <c r="B27">
        <v>15</v>
      </c>
      <c r="C27">
        <v>2</v>
      </c>
      <c r="D27">
        <v>1</v>
      </c>
      <c r="E27">
        <v>2025</v>
      </c>
      <c r="F27" t="s">
        <v>8</v>
      </c>
      <c r="G27" t="s">
        <v>20</v>
      </c>
      <c r="H27" t="s">
        <v>45</v>
      </c>
      <c r="I27" t="s">
        <v>11</v>
      </c>
      <c r="J27" t="s">
        <v>75</v>
      </c>
      <c r="K27">
        <v>8.9724639549926578E-3</v>
      </c>
      <c r="L27" t="s">
        <v>135</v>
      </c>
      <c r="M27">
        <v>4.5203530968037704E-4</v>
      </c>
    </row>
    <row r="28" spans="1:13" x14ac:dyDescent="0.3">
      <c r="A28">
        <v>1</v>
      </c>
      <c r="B28">
        <v>15</v>
      </c>
      <c r="C28">
        <v>2</v>
      </c>
      <c r="D28">
        <v>2</v>
      </c>
      <c r="E28">
        <v>2025</v>
      </c>
      <c r="F28" t="s">
        <v>8</v>
      </c>
      <c r="G28" t="s">
        <v>20</v>
      </c>
      <c r="H28" t="s">
        <v>45</v>
      </c>
      <c r="I28" t="s">
        <v>11</v>
      </c>
      <c r="J28" t="s">
        <v>75</v>
      </c>
      <c r="K28">
        <v>8.9724639549926578E-3</v>
      </c>
      <c r="L28" t="s">
        <v>126</v>
      </c>
      <c r="M28">
        <v>4.3215383860236448E-4</v>
      </c>
    </row>
    <row r="29" spans="1:13" x14ac:dyDescent="0.3">
      <c r="A29">
        <v>1</v>
      </c>
      <c r="B29">
        <v>15</v>
      </c>
      <c r="C29">
        <v>2</v>
      </c>
      <c r="D29">
        <v>0</v>
      </c>
      <c r="E29">
        <v>2025</v>
      </c>
      <c r="F29" t="s">
        <v>8</v>
      </c>
      <c r="G29" t="s">
        <v>20</v>
      </c>
      <c r="H29" t="s">
        <v>45</v>
      </c>
      <c r="I29" t="s">
        <v>11</v>
      </c>
      <c r="J29" t="s">
        <v>76</v>
      </c>
      <c r="K29">
        <v>4.3410147000310056E-5</v>
      </c>
      <c r="L29" t="s">
        <v>136</v>
      </c>
      <c r="M29">
        <v>2.0040063904900927E-6</v>
      </c>
    </row>
    <row r="30" spans="1:13" x14ac:dyDescent="0.3">
      <c r="A30">
        <v>1</v>
      </c>
      <c r="B30">
        <v>15</v>
      </c>
      <c r="C30">
        <v>2</v>
      </c>
      <c r="D30">
        <v>1</v>
      </c>
      <c r="E30">
        <v>2025</v>
      </c>
      <c r="F30" t="s">
        <v>8</v>
      </c>
      <c r="G30" t="s">
        <v>20</v>
      </c>
      <c r="H30" t="s">
        <v>45</v>
      </c>
      <c r="I30" t="s">
        <v>11</v>
      </c>
      <c r="J30" t="s">
        <v>76</v>
      </c>
      <c r="K30">
        <v>4.3410147000310056E-5</v>
      </c>
      <c r="L30" t="s">
        <v>135</v>
      </c>
      <c r="M30">
        <v>2.1870156671553778E-6</v>
      </c>
    </row>
    <row r="31" spans="1:13" x14ac:dyDescent="0.3">
      <c r="A31">
        <v>1</v>
      </c>
      <c r="B31">
        <v>15</v>
      </c>
      <c r="C31">
        <v>2</v>
      </c>
      <c r="D31">
        <v>2</v>
      </c>
      <c r="E31">
        <v>2025</v>
      </c>
      <c r="F31" t="s">
        <v>8</v>
      </c>
      <c r="G31" t="s">
        <v>20</v>
      </c>
      <c r="H31" t="s">
        <v>45</v>
      </c>
      <c r="I31" t="s">
        <v>11</v>
      </c>
      <c r="J31" t="s">
        <v>76</v>
      </c>
      <c r="K31">
        <v>4.3410147000310056E-5</v>
      </c>
      <c r="L31" t="s">
        <v>126</v>
      </c>
      <c r="M31">
        <v>2.0908260823982613E-6</v>
      </c>
    </row>
    <row r="32" spans="1:13" x14ac:dyDescent="0.3">
      <c r="A32">
        <v>1</v>
      </c>
      <c r="B32">
        <v>15</v>
      </c>
      <c r="C32">
        <v>2</v>
      </c>
      <c r="D32">
        <v>0</v>
      </c>
      <c r="E32">
        <v>2025</v>
      </c>
      <c r="F32" t="s">
        <v>8</v>
      </c>
      <c r="G32" t="s">
        <v>20</v>
      </c>
      <c r="H32" t="s">
        <v>45</v>
      </c>
      <c r="I32" t="s">
        <v>11</v>
      </c>
      <c r="J32" t="s">
        <v>77</v>
      </c>
      <c r="K32">
        <v>0.49796193054027099</v>
      </c>
      <c r="L32" t="s">
        <v>136</v>
      </c>
      <c r="M32">
        <v>2.298814816306333E-2</v>
      </c>
    </row>
    <row r="33" spans="1:13" x14ac:dyDescent="0.3">
      <c r="A33">
        <v>1</v>
      </c>
      <c r="B33">
        <v>15</v>
      </c>
      <c r="C33">
        <v>2</v>
      </c>
      <c r="D33">
        <v>1</v>
      </c>
      <c r="E33">
        <v>2025</v>
      </c>
      <c r="F33" t="s">
        <v>8</v>
      </c>
      <c r="G33" t="s">
        <v>20</v>
      </c>
      <c r="H33" t="s">
        <v>45</v>
      </c>
      <c r="I33" t="s">
        <v>11</v>
      </c>
      <c r="J33" t="s">
        <v>77</v>
      </c>
      <c r="K33">
        <v>0.49796193054027099</v>
      </c>
      <c r="L33" t="s">
        <v>135</v>
      </c>
      <c r="M33">
        <v>2.5087465005145734E-2</v>
      </c>
    </row>
    <row r="34" spans="1:13" x14ac:dyDescent="0.3">
      <c r="A34">
        <v>1</v>
      </c>
      <c r="B34">
        <v>15</v>
      </c>
      <c r="C34">
        <v>2</v>
      </c>
      <c r="D34">
        <v>2</v>
      </c>
      <c r="E34">
        <v>2025</v>
      </c>
      <c r="F34" t="s">
        <v>8</v>
      </c>
      <c r="G34" t="s">
        <v>20</v>
      </c>
      <c r="H34" t="s">
        <v>45</v>
      </c>
      <c r="I34" t="s">
        <v>11</v>
      </c>
      <c r="J34" t="s">
        <v>77</v>
      </c>
      <c r="K34">
        <v>0.49796193054027099</v>
      </c>
      <c r="L34" t="s">
        <v>126</v>
      </c>
      <c r="M34">
        <v>2.3984065117484018E-2</v>
      </c>
    </row>
    <row r="35" spans="1:13" x14ac:dyDescent="0.3">
      <c r="A35">
        <v>1</v>
      </c>
      <c r="B35">
        <v>15</v>
      </c>
      <c r="C35">
        <v>2</v>
      </c>
      <c r="D35">
        <v>0</v>
      </c>
      <c r="E35">
        <v>2025</v>
      </c>
      <c r="F35" t="s">
        <v>8</v>
      </c>
      <c r="G35" t="s">
        <v>20</v>
      </c>
      <c r="H35" t="s">
        <v>45</v>
      </c>
      <c r="I35" t="s">
        <v>11</v>
      </c>
      <c r="J35" t="s">
        <v>78</v>
      </c>
      <c r="K35">
        <v>1.691445370619224E-2</v>
      </c>
      <c r="L35" t="s">
        <v>136</v>
      </c>
      <c r="M35">
        <v>7.8084677572310399E-4</v>
      </c>
    </row>
    <row r="36" spans="1:13" x14ac:dyDescent="0.3">
      <c r="A36">
        <v>1</v>
      </c>
      <c r="B36">
        <v>15</v>
      </c>
      <c r="C36">
        <v>2</v>
      </c>
      <c r="D36">
        <v>1</v>
      </c>
      <c r="E36">
        <v>2025</v>
      </c>
      <c r="F36" t="s">
        <v>8</v>
      </c>
      <c r="G36" t="s">
        <v>20</v>
      </c>
      <c r="H36" t="s">
        <v>45</v>
      </c>
      <c r="I36" t="s">
        <v>11</v>
      </c>
      <c r="J36" t="s">
        <v>78</v>
      </c>
      <c r="K36">
        <v>1.691445370619224E-2</v>
      </c>
      <c r="L36" t="s">
        <v>135</v>
      </c>
      <c r="M36">
        <v>8.5215503316661328E-4</v>
      </c>
    </row>
    <row r="37" spans="1:13" x14ac:dyDescent="0.3">
      <c r="A37">
        <v>1</v>
      </c>
      <c r="B37">
        <v>15</v>
      </c>
      <c r="C37">
        <v>2</v>
      </c>
      <c r="D37">
        <v>2</v>
      </c>
      <c r="E37">
        <v>2025</v>
      </c>
      <c r="F37" t="s">
        <v>8</v>
      </c>
      <c r="G37" t="s">
        <v>20</v>
      </c>
      <c r="H37" t="s">
        <v>45</v>
      </c>
      <c r="I37" t="s">
        <v>11</v>
      </c>
      <c r="J37" t="s">
        <v>78</v>
      </c>
      <c r="K37">
        <v>1.691445370619224E-2</v>
      </c>
      <c r="L37" t="s">
        <v>126</v>
      </c>
      <c r="M37">
        <v>8.1467544853446538E-4</v>
      </c>
    </row>
    <row r="38" spans="1:13" x14ac:dyDescent="0.3">
      <c r="A38">
        <v>1</v>
      </c>
      <c r="B38">
        <v>15</v>
      </c>
      <c r="C38">
        <v>2</v>
      </c>
      <c r="D38">
        <v>0</v>
      </c>
      <c r="E38">
        <v>2025</v>
      </c>
      <c r="F38" t="s">
        <v>8</v>
      </c>
      <c r="G38" t="s">
        <v>20</v>
      </c>
      <c r="H38" t="s">
        <v>45</v>
      </c>
      <c r="I38" t="s">
        <v>220</v>
      </c>
      <c r="J38" t="s">
        <v>79</v>
      </c>
      <c r="K38">
        <v>1.2092826664372087E-4</v>
      </c>
      <c r="L38" t="s">
        <v>136</v>
      </c>
      <c r="M38">
        <v>5.5825892306509726E-6</v>
      </c>
    </row>
    <row r="39" spans="1:13" x14ac:dyDescent="0.3">
      <c r="A39">
        <v>1</v>
      </c>
      <c r="B39">
        <v>15</v>
      </c>
      <c r="C39">
        <v>2</v>
      </c>
      <c r="D39">
        <v>1</v>
      </c>
      <c r="E39">
        <v>2025</v>
      </c>
      <c r="F39" t="s">
        <v>8</v>
      </c>
      <c r="G39" t="s">
        <v>20</v>
      </c>
      <c r="H39" t="s">
        <v>45</v>
      </c>
      <c r="I39" t="s">
        <v>220</v>
      </c>
      <c r="J39" t="s">
        <v>79</v>
      </c>
      <c r="K39">
        <v>1.2092826664372087E-4</v>
      </c>
      <c r="L39" t="s">
        <v>135</v>
      </c>
      <c r="M39">
        <v>6.0924007870756958E-6</v>
      </c>
    </row>
    <row r="40" spans="1:13" x14ac:dyDescent="0.3">
      <c r="A40">
        <v>1</v>
      </c>
      <c r="B40">
        <v>15</v>
      </c>
      <c r="C40">
        <v>2</v>
      </c>
      <c r="D40">
        <v>2</v>
      </c>
      <c r="E40">
        <v>2025</v>
      </c>
      <c r="F40" t="s">
        <v>8</v>
      </c>
      <c r="G40" t="s">
        <v>20</v>
      </c>
      <c r="H40" t="s">
        <v>45</v>
      </c>
      <c r="I40" t="s">
        <v>220</v>
      </c>
      <c r="J40" t="s">
        <v>79</v>
      </c>
      <c r="K40">
        <v>1.2092826664372087E-4</v>
      </c>
      <c r="L40" t="s">
        <v>126</v>
      </c>
      <c r="M40">
        <v>5.8244440866808711E-6</v>
      </c>
    </row>
    <row r="41" spans="1:13" x14ac:dyDescent="0.3">
      <c r="A41">
        <v>1</v>
      </c>
      <c r="B41">
        <v>15</v>
      </c>
      <c r="C41">
        <v>2</v>
      </c>
      <c r="D41">
        <v>0</v>
      </c>
      <c r="E41">
        <v>2025</v>
      </c>
      <c r="F41" t="s">
        <v>8</v>
      </c>
      <c r="G41" t="s">
        <v>20</v>
      </c>
      <c r="H41" t="s">
        <v>45</v>
      </c>
      <c r="I41" t="s">
        <v>220</v>
      </c>
      <c r="J41" t="s">
        <v>81</v>
      </c>
      <c r="K41">
        <v>2.7906523071627895E-5</v>
      </c>
      <c r="L41" t="s">
        <v>136</v>
      </c>
      <c r="M41">
        <v>1.2882898224579168E-6</v>
      </c>
    </row>
    <row r="42" spans="1:13" x14ac:dyDescent="0.3">
      <c r="A42">
        <v>1</v>
      </c>
      <c r="B42">
        <v>15</v>
      </c>
      <c r="C42">
        <v>2</v>
      </c>
      <c r="D42">
        <v>1</v>
      </c>
      <c r="E42">
        <v>2025</v>
      </c>
      <c r="F42" t="s">
        <v>8</v>
      </c>
      <c r="G42" t="s">
        <v>20</v>
      </c>
      <c r="H42" t="s">
        <v>45</v>
      </c>
      <c r="I42" t="s">
        <v>220</v>
      </c>
      <c r="J42" t="s">
        <v>81</v>
      </c>
      <c r="K42">
        <v>2.7906523071627895E-5</v>
      </c>
      <c r="L42" t="s">
        <v>135</v>
      </c>
      <c r="M42">
        <v>1.4059386431713144E-6</v>
      </c>
    </row>
    <row r="43" spans="1:13" x14ac:dyDescent="0.3">
      <c r="A43">
        <v>1</v>
      </c>
      <c r="B43">
        <v>15</v>
      </c>
      <c r="C43">
        <v>2</v>
      </c>
      <c r="D43">
        <v>2</v>
      </c>
      <c r="E43">
        <v>2025</v>
      </c>
      <c r="F43" t="s">
        <v>8</v>
      </c>
      <c r="G43" t="s">
        <v>20</v>
      </c>
      <c r="H43" t="s">
        <v>45</v>
      </c>
      <c r="I43" t="s">
        <v>220</v>
      </c>
      <c r="J43" t="s">
        <v>81</v>
      </c>
      <c r="K43">
        <v>2.7906523071627895E-5</v>
      </c>
      <c r="L43" t="s">
        <v>126</v>
      </c>
      <c r="M43">
        <v>1.3441024815417394E-6</v>
      </c>
    </row>
    <row r="44" spans="1:13" x14ac:dyDescent="0.3">
      <c r="A44">
        <v>1</v>
      </c>
      <c r="B44">
        <v>15</v>
      </c>
      <c r="C44">
        <v>2</v>
      </c>
      <c r="D44">
        <v>0</v>
      </c>
      <c r="E44">
        <v>2025</v>
      </c>
      <c r="F44" t="s">
        <v>8</v>
      </c>
      <c r="G44" t="s">
        <v>20</v>
      </c>
      <c r="H44" t="s">
        <v>45</v>
      </c>
      <c r="I44" t="s">
        <v>13</v>
      </c>
      <c r="J44" t="s">
        <v>82</v>
      </c>
      <c r="K44">
        <v>0.74139053129408106</v>
      </c>
      <c r="L44" t="s">
        <v>136</v>
      </c>
      <c r="M44">
        <v>3.4225900284363731E-2</v>
      </c>
    </row>
    <row r="45" spans="1:13" x14ac:dyDescent="0.3">
      <c r="A45">
        <v>1</v>
      </c>
      <c r="B45">
        <v>15</v>
      </c>
      <c r="C45">
        <v>2</v>
      </c>
      <c r="D45">
        <v>1</v>
      </c>
      <c r="E45">
        <v>2025</v>
      </c>
      <c r="F45" t="s">
        <v>8</v>
      </c>
      <c r="G45" t="s">
        <v>20</v>
      </c>
      <c r="H45" t="s">
        <v>45</v>
      </c>
      <c r="I45" t="s">
        <v>13</v>
      </c>
      <c r="J45" t="s">
        <v>82</v>
      </c>
      <c r="K45">
        <v>0.74139053129408106</v>
      </c>
      <c r="L45" t="s">
        <v>135</v>
      </c>
      <c r="M45">
        <v>3.7351467789529108E-2</v>
      </c>
    </row>
    <row r="46" spans="1:13" x14ac:dyDescent="0.3">
      <c r="A46">
        <v>1</v>
      </c>
      <c r="B46">
        <v>15</v>
      </c>
      <c r="C46">
        <v>2</v>
      </c>
      <c r="D46">
        <v>2</v>
      </c>
      <c r="E46">
        <v>2025</v>
      </c>
      <c r="F46" t="s">
        <v>8</v>
      </c>
      <c r="G46" t="s">
        <v>20</v>
      </c>
      <c r="H46" t="s">
        <v>45</v>
      </c>
      <c r="I46" t="s">
        <v>13</v>
      </c>
      <c r="J46" t="s">
        <v>82</v>
      </c>
      <c r="K46">
        <v>0.74139053129408106</v>
      </c>
      <c r="L46" t="s">
        <v>126</v>
      </c>
      <c r="M46">
        <v>3.5708671063972609E-2</v>
      </c>
    </row>
    <row r="47" spans="1:13" x14ac:dyDescent="0.3">
      <c r="A47">
        <v>1</v>
      </c>
      <c r="B47">
        <v>15</v>
      </c>
      <c r="C47">
        <v>2</v>
      </c>
      <c r="D47">
        <v>0</v>
      </c>
      <c r="E47">
        <v>2025</v>
      </c>
      <c r="F47" t="s">
        <v>8</v>
      </c>
      <c r="G47" t="s">
        <v>20</v>
      </c>
      <c r="H47" t="s">
        <v>45</v>
      </c>
      <c r="I47" t="s">
        <v>15</v>
      </c>
      <c r="J47" t="s">
        <v>84</v>
      </c>
      <c r="K47">
        <v>5.3568121398382608E-2</v>
      </c>
      <c r="L47" t="s">
        <v>136</v>
      </c>
      <c r="M47">
        <v>2.4729438858647743E-3</v>
      </c>
    </row>
    <row r="48" spans="1:13" x14ac:dyDescent="0.3">
      <c r="A48">
        <v>1</v>
      </c>
      <c r="B48">
        <v>15</v>
      </c>
      <c r="C48">
        <v>2</v>
      </c>
      <c r="D48">
        <v>1</v>
      </c>
      <c r="E48">
        <v>2025</v>
      </c>
      <c r="F48" t="s">
        <v>8</v>
      </c>
      <c r="G48" t="s">
        <v>20</v>
      </c>
      <c r="H48" t="s">
        <v>45</v>
      </c>
      <c r="I48" t="s">
        <v>15</v>
      </c>
      <c r="J48" t="s">
        <v>84</v>
      </c>
      <c r="K48">
        <v>5.3568121398382608E-2</v>
      </c>
      <c r="L48" t="s">
        <v>135</v>
      </c>
      <c r="M48">
        <v>2.6987773332697363E-3</v>
      </c>
    </row>
    <row r="49" spans="1:13" x14ac:dyDescent="0.3">
      <c r="A49">
        <v>1</v>
      </c>
      <c r="B49">
        <v>15</v>
      </c>
      <c r="C49">
        <v>2</v>
      </c>
      <c r="D49">
        <v>2</v>
      </c>
      <c r="E49">
        <v>2025</v>
      </c>
      <c r="F49" t="s">
        <v>8</v>
      </c>
      <c r="G49" t="s">
        <v>20</v>
      </c>
      <c r="H49" t="s">
        <v>45</v>
      </c>
      <c r="I49" t="s">
        <v>15</v>
      </c>
      <c r="J49" t="s">
        <v>84</v>
      </c>
      <c r="K49">
        <v>5.3568121398382608E-2</v>
      </c>
      <c r="L49" t="s">
        <v>126</v>
      </c>
      <c r="M49">
        <v>2.5800793856794544E-3</v>
      </c>
    </row>
    <row r="50" spans="1:13" x14ac:dyDescent="0.3">
      <c r="A50">
        <v>1</v>
      </c>
      <c r="B50">
        <v>15</v>
      </c>
      <c r="C50">
        <v>2</v>
      </c>
      <c r="D50">
        <v>0</v>
      </c>
      <c r="E50">
        <v>2025</v>
      </c>
      <c r="F50" t="s">
        <v>8</v>
      </c>
      <c r="G50" t="s">
        <v>20</v>
      </c>
      <c r="H50" t="s">
        <v>45</v>
      </c>
      <c r="I50" t="s">
        <v>16</v>
      </c>
      <c r="J50" t="s">
        <v>85</v>
      </c>
      <c r="K50">
        <v>1.2557935382232552E-2</v>
      </c>
      <c r="L50" t="s">
        <v>136</v>
      </c>
      <c r="M50">
        <v>5.7973042010606255E-4</v>
      </c>
    </row>
    <row r="51" spans="1:13" x14ac:dyDescent="0.3">
      <c r="A51">
        <v>1</v>
      </c>
      <c r="B51">
        <v>15</v>
      </c>
      <c r="C51">
        <v>2</v>
      </c>
      <c r="D51">
        <v>1</v>
      </c>
      <c r="E51">
        <v>2025</v>
      </c>
      <c r="F51" t="s">
        <v>8</v>
      </c>
      <c r="G51" t="s">
        <v>20</v>
      </c>
      <c r="H51" t="s">
        <v>45</v>
      </c>
      <c r="I51" t="s">
        <v>16</v>
      </c>
      <c r="J51" t="s">
        <v>85</v>
      </c>
      <c r="K51">
        <v>1.2557935382232552E-2</v>
      </c>
      <c r="L51" t="s">
        <v>135</v>
      </c>
      <c r="M51">
        <v>6.3267238942709141E-4</v>
      </c>
    </row>
    <row r="52" spans="1:13" x14ac:dyDescent="0.3">
      <c r="A52">
        <v>1</v>
      </c>
      <c r="B52">
        <v>15</v>
      </c>
      <c r="C52">
        <v>2</v>
      </c>
      <c r="D52">
        <v>2</v>
      </c>
      <c r="E52">
        <v>2025</v>
      </c>
      <c r="F52" t="s">
        <v>8</v>
      </c>
      <c r="G52" t="s">
        <v>20</v>
      </c>
      <c r="H52" t="s">
        <v>45</v>
      </c>
      <c r="I52" t="s">
        <v>16</v>
      </c>
      <c r="J52" t="s">
        <v>85</v>
      </c>
      <c r="K52">
        <v>1.2557935382232552E-2</v>
      </c>
      <c r="L52" t="s">
        <v>126</v>
      </c>
      <c r="M52">
        <v>6.048461166937827E-4</v>
      </c>
    </row>
    <row r="53" spans="1:13" x14ac:dyDescent="0.3">
      <c r="A53">
        <v>1</v>
      </c>
      <c r="B53">
        <v>15</v>
      </c>
      <c r="C53">
        <v>2</v>
      </c>
      <c r="D53">
        <v>0</v>
      </c>
      <c r="E53">
        <v>2025</v>
      </c>
      <c r="F53" t="s">
        <v>8</v>
      </c>
      <c r="G53" t="s">
        <v>20</v>
      </c>
      <c r="H53" t="s">
        <v>45</v>
      </c>
      <c r="I53" t="s">
        <v>16</v>
      </c>
      <c r="J53" t="s">
        <v>86</v>
      </c>
      <c r="K53">
        <v>6.2670815794376195E-2</v>
      </c>
      <c r="L53" t="s">
        <v>136</v>
      </c>
      <c r="M53">
        <v>2.8931649401753991E-3</v>
      </c>
    </row>
    <row r="54" spans="1:13" x14ac:dyDescent="0.3">
      <c r="A54">
        <v>1</v>
      </c>
      <c r="B54">
        <v>15</v>
      </c>
      <c r="C54">
        <v>2</v>
      </c>
      <c r="D54">
        <v>1</v>
      </c>
      <c r="E54">
        <v>2025</v>
      </c>
      <c r="F54" t="s">
        <v>8</v>
      </c>
      <c r="G54" t="s">
        <v>20</v>
      </c>
      <c r="H54" t="s">
        <v>45</v>
      </c>
      <c r="I54" t="s">
        <v>16</v>
      </c>
      <c r="J54" t="s">
        <v>86</v>
      </c>
      <c r="K54">
        <v>6.2670815794376195E-2</v>
      </c>
      <c r="L54" t="s">
        <v>135</v>
      </c>
      <c r="M54">
        <v>3.1573736899515792E-3</v>
      </c>
    </row>
    <row r="55" spans="1:13" x14ac:dyDescent="0.3">
      <c r="A55">
        <v>1</v>
      </c>
      <c r="B55">
        <v>15</v>
      </c>
      <c r="C55">
        <v>2</v>
      </c>
      <c r="D55">
        <v>2</v>
      </c>
      <c r="E55">
        <v>2025</v>
      </c>
      <c r="F55" t="s">
        <v>8</v>
      </c>
      <c r="G55" t="s">
        <v>20</v>
      </c>
      <c r="H55" t="s">
        <v>45</v>
      </c>
      <c r="I55" t="s">
        <v>16</v>
      </c>
      <c r="J55" t="s">
        <v>86</v>
      </c>
      <c r="K55">
        <v>6.2670815794376195E-2</v>
      </c>
      <c r="L55" t="s">
        <v>126</v>
      </c>
      <c r="M55">
        <v>3.0185057025290136E-3</v>
      </c>
    </row>
    <row r="56" spans="1:13" x14ac:dyDescent="0.3">
      <c r="A56">
        <v>1</v>
      </c>
      <c r="B56">
        <v>15</v>
      </c>
      <c r="C56">
        <v>2</v>
      </c>
      <c r="D56">
        <v>0</v>
      </c>
      <c r="E56">
        <v>2025</v>
      </c>
      <c r="F56" t="s">
        <v>8</v>
      </c>
      <c r="G56" t="s">
        <v>20</v>
      </c>
      <c r="H56" t="s">
        <v>45</v>
      </c>
      <c r="I56" t="s">
        <v>16</v>
      </c>
      <c r="J56" t="s">
        <v>87</v>
      </c>
      <c r="K56">
        <v>0.97000283544671395</v>
      </c>
      <c r="L56" t="s">
        <v>136</v>
      </c>
      <c r="M56">
        <v>4.4779665938814724E-2</v>
      </c>
    </row>
    <row r="57" spans="1:13" x14ac:dyDescent="0.3">
      <c r="A57">
        <v>1</v>
      </c>
      <c r="B57">
        <v>15</v>
      </c>
      <c r="C57">
        <v>2</v>
      </c>
      <c r="D57">
        <v>1</v>
      </c>
      <c r="E57">
        <v>2025</v>
      </c>
      <c r="F57" t="s">
        <v>8</v>
      </c>
      <c r="G57" t="s">
        <v>20</v>
      </c>
      <c r="H57" t="s">
        <v>45</v>
      </c>
      <c r="I57" t="s">
        <v>16</v>
      </c>
      <c r="J57" t="s">
        <v>87</v>
      </c>
      <c r="K57">
        <v>0.97000283544671395</v>
      </c>
      <c r="L57" t="s">
        <v>135</v>
      </c>
      <c r="M57">
        <v>4.8869021297991713E-2</v>
      </c>
    </row>
    <row r="58" spans="1:13" x14ac:dyDescent="0.3">
      <c r="A58">
        <v>1</v>
      </c>
      <c r="B58">
        <v>15</v>
      </c>
      <c r="C58">
        <v>2</v>
      </c>
      <c r="D58">
        <v>2</v>
      </c>
      <c r="E58">
        <v>2025</v>
      </c>
      <c r="F58" t="s">
        <v>8</v>
      </c>
      <c r="G58" t="s">
        <v>20</v>
      </c>
      <c r="H58" t="s">
        <v>45</v>
      </c>
      <c r="I58" t="s">
        <v>16</v>
      </c>
      <c r="J58" t="s">
        <v>87</v>
      </c>
      <c r="K58">
        <v>0.97000283544671395</v>
      </c>
      <c r="L58" t="s">
        <v>126</v>
      </c>
      <c r="M58">
        <v>4.6719658155909317E-2</v>
      </c>
    </row>
    <row r="59" spans="1:13" x14ac:dyDescent="0.3">
      <c r="A59">
        <v>1</v>
      </c>
      <c r="B59">
        <v>15</v>
      </c>
      <c r="C59">
        <v>2</v>
      </c>
      <c r="D59">
        <v>0</v>
      </c>
      <c r="E59">
        <v>2025</v>
      </c>
      <c r="F59" t="s">
        <v>8</v>
      </c>
      <c r="G59" t="s">
        <v>20</v>
      </c>
      <c r="H59" t="s">
        <v>45</v>
      </c>
      <c r="I59" t="s">
        <v>16</v>
      </c>
      <c r="J59" t="s">
        <v>88</v>
      </c>
      <c r="K59">
        <v>2.1998350386139265</v>
      </c>
      <c r="L59" t="s">
        <v>136</v>
      </c>
      <c r="M59">
        <v>0.10155421669903215</v>
      </c>
    </row>
    <row r="60" spans="1:13" x14ac:dyDescent="0.3">
      <c r="A60">
        <v>1</v>
      </c>
      <c r="B60">
        <v>15</v>
      </c>
      <c r="C60">
        <v>2</v>
      </c>
      <c r="D60">
        <v>1</v>
      </c>
      <c r="E60">
        <v>2025</v>
      </c>
      <c r="F60" t="s">
        <v>8</v>
      </c>
      <c r="G60" t="s">
        <v>20</v>
      </c>
      <c r="H60" t="s">
        <v>45</v>
      </c>
      <c r="I60" t="s">
        <v>16</v>
      </c>
      <c r="J60" t="s">
        <v>88</v>
      </c>
      <c r="K60">
        <v>2.1998350386139265</v>
      </c>
      <c r="L60" t="s">
        <v>135</v>
      </c>
      <c r="M60">
        <v>0.11082832072813874</v>
      </c>
    </row>
    <row r="61" spans="1:13" x14ac:dyDescent="0.3">
      <c r="A61">
        <v>1</v>
      </c>
      <c r="B61">
        <v>15</v>
      </c>
      <c r="C61">
        <v>2</v>
      </c>
      <c r="D61">
        <v>2</v>
      </c>
      <c r="E61">
        <v>2025</v>
      </c>
      <c r="F61" t="s">
        <v>8</v>
      </c>
      <c r="G61" t="s">
        <v>20</v>
      </c>
      <c r="H61" t="s">
        <v>45</v>
      </c>
      <c r="I61" t="s">
        <v>16</v>
      </c>
      <c r="J61" t="s">
        <v>88</v>
      </c>
      <c r="K61">
        <v>2.1998350386139265</v>
      </c>
      <c r="L61" t="s">
        <v>126</v>
      </c>
      <c r="M61">
        <v>0.10595385626486664</v>
      </c>
    </row>
    <row r="62" spans="1:13" x14ac:dyDescent="0.3">
      <c r="A62">
        <v>1</v>
      </c>
      <c r="B62">
        <v>15</v>
      </c>
      <c r="C62">
        <v>2</v>
      </c>
      <c r="D62">
        <v>0</v>
      </c>
      <c r="E62">
        <v>2025</v>
      </c>
      <c r="F62" t="s">
        <v>8</v>
      </c>
      <c r="G62" t="s">
        <v>20</v>
      </c>
      <c r="H62" t="s">
        <v>45</v>
      </c>
      <c r="I62" t="s">
        <v>16</v>
      </c>
      <c r="J62" t="s">
        <v>89</v>
      </c>
      <c r="K62">
        <v>0.26117198155272259</v>
      </c>
      <c r="L62" t="s">
        <v>136</v>
      </c>
      <c r="M62">
        <v>1.2056865876194299E-2</v>
      </c>
    </row>
    <row r="63" spans="1:13" x14ac:dyDescent="0.3">
      <c r="A63">
        <v>1</v>
      </c>
      <c r="B63">
        <v>15</v>
      </c>
      <c r="C63">
        <v>2</v>
      </c>
      <c r="D63">
        <v>1</v>
      </c>
      <c r="E63">
        <v>2025</v>
      </c>
      <c r="F63" t="s">
        <v>8</v>
      </c>
      <c r="G63" t="s">
        <v>20</v>
      </c>
      <c r="H63" t="s">
        <v>45</v>
      </c>
      <c r="I63" t="s">
        <v>16</v>
      </c>
      <c r="J63" t="s">
        <v>89</v>
      </c>
      <c r="K63">
        <v>0.26117198155272259</v>
      </c>
      <c r="L63" t="s">
        <v>135</v>
      </c>
      <c r="M63">
        <v>1.3157919402432338E-2</v>
      </c>
    </row>
    <row r="64" spans="1:13" x14ac:dyDescent="0.3">
      <c r="A64">
        <v>1</v>
      </c>
      <c r="B64">
        <v>15</v>
      </c>
      <c r="C64">
        <v>2</v>
      </c>
      <c r="D64">
        <v>2</v>
      </c>
      <c r="E64">
        <v>2025</v>
      </c>
      <c r="F64" t="s">
        <v>8</v>
      </c>
      <c r="G64" t="s">
        <v>20</v>
      </c>
      <c r="H64" t="s">
        <v>45</v>
      </c>
      <c r="I64" t="s">
        <v>16</v>
      </c>
      <c r="J64" t="s">
        <v>89</v>
      </c>
      <c r="K64">
        <v>0.26117198155272259</v>
      </c>
      <c r="L64" t="s">
        <v>126</v>
      </c>
      <c r="M64">
        <v>1.2579206216882188E-2</v>
      </c>
    </row>
    <row r="65" spans="1:13" x14ac:dyDescent="0.3">
      <c r="A65">
        <v>1</v>
      </c>
      <c r="B65">
        <v>15</v>
      </c>
      <c r="C65">
        <v>2</v>
      </c>
      <c r="D65">
        <v>0</v>
      </c>
      <c r="E65">
        <v>2025</v>
      </c>
      <c r="F65" t="s">
        <v>8</v>
      </c>
      <c r="G65" t="s">
        <v>20</v>
      </c>
      <c r="H65" t="s">
        <v>46</v>
      </c>
      <c r="I65" t="s">
        <v>11</v>
      </c>
      <c r="J65" t="s">
        <v>90</v>
      </c>
      <c r="K65">
        <v>5.3489569703810622E-2</v>
      </c>
      <c r="L65" t="s">
        <v>136</v>
      </c>
      <c r="M65">
        <v>2.4693175885867448E-3</v>
      </c>
    </row>
    <row r="66" spans="1:13" x14ac:dyDescent="0.3">
      <c r="A66">
        <v>1</v>
      </c>
      <c r="B66">
        <v>15</v>
      </c>
      <c r="C66">
        <v>2</v>
      </c>
      <c r="D66">
        <v>1</v>
      </c>
      <c r="E66">
        <v>2025</v>
      </c>
      <c r="F66" t="s">
        <v>8</v>
      </c>
      <c r="G66" t="s">
        <v>20</v>
      </c>
      <c r="H66" t="s">
        <v>46</v>
      </c>
      <c r="I66" t="s">
        <v>11</v>
      </c>
      <c r="J66" t="s">
        <v>90</v>
      </c>
      <c r="K66">
        <v>5.3489569703810622E-2</v>
      </c>
      <c r="L66" t="s">
        <v>135</v>
      </c>
      <c r="M66">
        <v>2.6948198763482169E-3</v>
      </c>
    </row>
    <row r="67" spans="1:13" x14ac:dyDescent="0.3">
      <c r="A67">
        <v>1</v>
      </c>
      <c r="B67">
        <v>15</v>
      </c>
      <c r="C67">
        <v>2</v>
      </c>
      <c r="D67">
        <v>2</v>
      </c>
      <c r="E67">
        <v>2025</v>
      </c>
      <c r="F67" t="s">
        <v>8</v>
      </c>
      <c r="G67" t="s">
        <v>20</v>
      </c>
      <c r="H67" t="s">
        <v>46</v>
      </c>
      <c r="I67" t="s">
        <v>11</v>
      </c>
      <c r="J67" t="s">
        <v>90</v>
      </c>
      <c r="K67">
        <v>5.3489569703810622E-2</v>
      </c>
      <c r="L67" t="s">
        <v>126</v>
      </c>
      <c r="M67">
        <v>2.5762959861017815E-3</v>
      </c>
    </row>
    <row r="68" spans="1:13" x14ac:dyDescent="0.3">
      <c r="A68">
        <v>1</v>
      </c>
      <c r="B68">
        <v>15</v>
      </c>
      <c r="C68">
        <v>2</v>
      </c>
      <c r="D68">
        <v>0</v>
      </c>
      <c r="E68">
        <v>2025</v>
      </c>
      <c r="F68" t="s">
        <v>8</v>
      </c>
      <c r="G68" t="s">
        <v>20</v>
      </c>
      <c r="H68" t="s">
        <v>46</v>
      </c>
      <c r="I68" t="s">
        <v>221</v>
      </c>
      <c r="J68" t="s">
        <v>91</v>
      </c>
      <c r="K68">
        <v>1.8085122013297745</v>
      </c>
      <c r="L68" t="s">
        <v>136</v>
      </c>
      <c r="M68">
        <v>8.3489005663083496E-2</v>
      </c>
    </row>
    <row r="69" spans="1:13" x14ac:dyDescent="0.3">
      <c r="A69">
        <v>1</v>
      </c>
      <c r="B69">
        <v>15</v>
      </c>
      <c r="C69">
        <v>2</v>
      </c>
      <c r="D69">
        <v>1</v>
      </c>
      <c r="E69">
        <v>2025</v>
      </c>
      <c r="F69" t="s">
        <v>8</v>
      </c>
      <c r="G69" t="s">
        <v>20</v>
      </c>
      <c r="H69" t="s">
        <v>46</v>
      </c>
      <c r="I69" t="s">
        <v>221</v>
      </c>
      <c r="J69" t="s">
        <v>91</v>
      </c>
      <c r="K69">
        <v>0.90425610066488726</v>
      </c>
      <c r="L69" t="s">
        <v>135</v>
      </c>
      <c r="M69">
        <v>4.5556681926481699E-2</v>
      </c>
    </row>
    <row r="70" spans="1:13" x14ac:dyDescent="0.3">
      <c r="A70">
        <v>1</v>
      </c>
      <c r="B70">
        <v>15</v>
      </c>
      <c r="C70">
        <v>2</v>
      </c>
      <c r="D70">
        <v>2</v>
      </c>
      <c r="E70">
        <v>2025</v>
      </c>
      <c r="F70" t="s">
        <v>8</v>
      </c>
      <c r="G70" t="s">
        <v>20</v>
      </c>
      <c r="H70" t="s">
        <v>46</v>
      </c>
      <c r="I70" t="s">
        <v>221</v>
      </c>
      <c r="J70" t="s">
        <v>91</v>
      </c>
      <c r="K70">
        <v>0.90425610066488726</v>
      </c>
      <c r="L70" t="s">
        <v>126</v>
      </c>
      <c r="M70">
        <v>4.3553002490970376E-2</v>
      </c>
    </row>
    <row r="71" spans="1:13" x14ac:dyDescent="0.3">
      <c r="A71">
        <v>1</v>
      </c>
      <c r="B71">
        <v>15</v>
      </c>
      <c r="C71">
        <v>2</v>
      </c>
      <c r="D71">
        <v>0</v>
      </c>
      <c r="E71">
        <v>2025</v>
      </c>
      <c r="F71" t="s">
        <v>8</v>
      </c>
      <c r="G71" t="s">
        <v>20</v>
      </c>
      <c r="H71" t="s">
        <v>46</v>
      </c>
      <c r="I71" t="s">
        <v>17</v>
      </c>
      <c r="J71" t="s">
        <v>92</v>
      </c>
      <c r="K71">
        <v>3.5146849811063179</v>
      </c>
      <c r="L71" t="s">
        <v>136</v>
      </c>
      <c r="M71">
        <v>0.16225356626058657</v>
      </c>
    </row>
    <row r="72" spans="1:13" x14ac:dyDescent="0.3">
      <c r="A72">
        <v>1</v>
      </c>
      <c r="B72">
        <v>15</v>
      </c>
      <c r="C72">
        <v>2</v>
      </c>
      <c r="D72">
        <v>1</v>
      </c>
      <c r="E72">
        <v>2025</v>
      </c>
      <c r="F72" t="s">
        <v>8</v>
      </c>
      <c r="G72" t="s">
        <v>20</v>
      </c>
      <c r="H72" t="s">
        <v>46</v>
      </c>
      <c r="I72" t="s">
        <v>17</v>
      </c>
      <c r="J72" t="s">
        <v>92</v>
      </c>
      <c r="K72">
        <v>3.5146849811063179</v>
      </c>
      <c r="L72" t="s">
        <v>135</v>
      </c>
      <c r="M72">
        <v>0.17707083827060799</v>
      </c>
    </row>
    <row r="73" spans="1:13" x14ac:dyDescent="0.3">
      <c r="A73">
        <v>1</v>
      </c>
      <c r="B73">
        <v>15</v>
      </c>
      <c r="C73">
        <v>2</v>
      </c>
      <c r="D73">
        <v>2</v>
      </c>
      <c r="E73">
        <v>2025</v>
      </c>
      <c r="F73" t="s">
        <v>8</v>
      </c>
      <c r="G73" t="s">
        <v>20</v>
      </c>
      <c r="H73" t="s">
        <v>46</v>
      </c>
      <c r="I73" t="s">
        <v>17</v>
      </c>
      <c r="J73" t="s">
        <v>92</v>
      </c>
      <c r="K73">
        <v>3.5146849811063179</v>
      </c>
      <c r="L73" t="s">
        <v>126</v>
      </c>
      <c r="M73">
        <v>0.16928288747462758</v>
      </c>
    </row>
    <row r="74" spans="1:13" x14ac:dyDescent="0.3">
      <c r="A74">
        <v>1</v>
      </c>
      <c r="B74">
        <v>15</v>
      </c>
      <c r="C74">
        <v>2</v>
      </c>
      <c r="D74">
        <v>0</v>
      </c>
      <c r="E74">
        <v>2025</v>
      </c>
      <c r="F74" t="s">
        <v>8</v>
      </c>
      <c r="G74" t="s">
        <v>20</v>
      </c>
      <c r="H74" t="s">
        <v>46</v>
      </c>
      <c r="I74" t="s">
        <v>17</v>
      </c>
      <c r="J74" t="s">
        <v>94</v>
      </c>
      <c r="K74">
        <v>0.1300578339878575</v>
      </c>
      <c r="L74" t="s">
        <v>136</v>
      </c>
      <c r="M74">
        <v>6.0040508603461861E-3</v>
      </c>
    </row>
    <row r="75" spans="1:13" x14ac:dyDescent="0.3">
      <c r="A75">
        <v>1</v>
      </c>
      <c r="B75">
        <v>15</v>
      </c>
      <c r="C75">
        <v>2</v>
      </c>
      <c r="D75">
        <v>1</v>
      </c>
      <c r="E75">
        <v>2025</v>
      </c>
      <c r="F75" t="s">
        <v>8</v>
      </c>
      <c r="G75" t="s">
        <v>20</v>
      </c>
      <c r="H75" t="s">
        <v>46</v>
      </c>
      <c r="I75" t="s">
        <v>17</v>
      </c>
      <c r="J75" t="s">
        <v>94</v>
      </c>
      <c r="K75">
        <v>0.12592250069861369</v>
      </c>
      <c r="L75" t="s">
        <v>135</v>
      </c>
      <c r="M75">
        <v>6.3440117324017617E-3</v>
      </c>
    </row>
    <row r="76" spans="1:13" x14ac:dyDescent="0.3">
      <c r="A76">
        <v>1</v>
      </c>
      <c r="B76">
        <v>15</v>
      </c>
      <c r="C76">
        <v>2</v>
      </c>
      <c r="D76">
        <v>2</v>
      </c>
      <c r="E76">
        <v>2025</v>
      </c>
      <c r="F76" t="s">
        <v>8</v>
      </c>
      <c r="G76" t="s">
        <v>20</v>
      </c>
      <c r="H76" t="s">
        <v>46</v>
      </c>
      <c r="I76" t="s">
        <v>17</v>
      </c>
      <c r="J76" t="s">
        <v>94</v>
      </c>
      <c r="K76">
        <v>0.12592250069861369</v>
      </c>
      <c r="L76" t="s">
        <v>126</v>
      </c>
      <c r="M76">
        <v>6.0649886493034516E-3</v>
      </c>
    </row>
    <row r="77" spans="1:13" x14ac:dyDescent="0.3">
      <c r="A77">
        <v>1</v>
      </c>
      <c r="B77">
        <v>15</v>
      </c>
      <c r="C77">
        <v>2</v>
      </c>
      <c r="D77">
        <v>0</v>
      </c>
      <c r="E77">
        <v>2025</v>
      </c>
      <c r="F77" t="s">
        <v>8</v>
      </c>
      <c r="G77" t="s">
        <v>20</v>
      </c>
      <c r="H77" t="s">
        <v>46</v>
      </c>
      <c r="I77" t="s">
        <v>17</v>
      </c>
      <c r="J77" t="s">
        <v>95</v>
      </c>
      <c r="K77">
        <v>8.6303506536330706E-4</v>
      </c>
      <c r="L77" t="s">
        <v>136</v>
      </c>
      <c r="M77">
        <v>3.9841555620457792E-5</v>
      </c>
    </row>
    <row r="78" spans="1:13" x14ac:dyDescent="0.3">
      <c r="A78">
        <v>1</v>
      </c>
      <c r="B78">
        <v>15</v>
      </c>
      <c r="C78">
        <v>2</v>
      </c>
      <c r="D78">
        <v>1</v>
      </c>
      <c r="E78">
        <v>2025</v>
      </c>
      <c r="F78" t="s">
        <v>8</v>
      </c>
      <c r="G78" t="s">
        <v>20</v>
      </c>
      <c r="H78" t="s">
        <v>46</v>
      </c>
      <c r="I78" t="s">
        <v>17</v>
      </c>
      <c r="J78" t="s">
        <v>95</v>
      </c>
      <c r="K78">
        <v>8.6303506536330706E-4</v>
      </c>
      <c r="L78" t="s">
        <v>135</v>
      </c>
      <c r="M78">
        <v>4.3479954335112869E-5</v>
      </c>
    </row>
    <row r="79" spans="1:13" x14ac:dyDescent="0.3">
      <c r="A79">
        <v>1</v>
      </c>
      <c r="B79">
        <v>15</v>
      </c>
      <c r="C79">
        <v>2</v>
      </c>
      <c r="D79">
        <v>2</v>
      </c>
      <c r="E79">
        <v>2025</v>
      </c>
      <c r="F79" t="s">
        <v>8</v>
      </c>
      <c r="G79" t="s">
        <v>20</v>
      </c>
      <c r="H79" t="s">
        <v>46</v>
      </c>
      <c r="I79" t="s">
        <v>17</v>
      </c>
      <c r="J79" t="s">
        <v>95</v>
      </c>
      <c r="K79">
        <v>8.6303506536330706E-4</v>
      </c>
      <c r="L79" t="s">
        <v>126</v>
      </c>
      <c r="M79">
        <v>4.1567613781013052E-5</v>
      </c>
    </row>
    <row r="80" spans="1:13" x14ac:dyDescent="0.3">
      <c r="A80">
        <v>1</v>
      </c>
      <c r="B80">
        <v>15</v>
      </c>
      <c r="C80">
        <v>2</v>
      </c>
      <c r="D80">
        <v>0</v>
      </c>
      <c r="E80">
        <v>2025</v>
      </c>
      <c r="F80" t="s">
        <v>8</v>
      </c>
      <c r="G80" t="s">
        <v>20</v>
      </c>
      <c r="H80" t="s">
        <v>46</v>
      </c>
      <c r="I80" t="s">
        <v>18</v>
      </c>
      <c r="J80" t="s">
        <v>98</v>
      </c>
      <c r="K80">
        <v>1.4849308984396061</v>
      </c>
      <c r="L80" t="s">
        <v>136</v>
      </c>
      <c r="M80">
        <v>6.8551046599494597E-2</v>
      </c>
    </row>
    <row r="81" spans="1:13" x14ac:dyDescent="0.3">
      <c r="A81">
        <v>1</v>
      </c>
      <c r="B81">
        <v>15</v>
      </c>
      <c r="C81">
        <v>2</v>
      </c>
      <c r="D81">
        <v>1</v>
      </c>
      <c r="E81">
        <v>2025</v>
      </c>
      <c r="F81" t="s">
        <v>8</v>
      </c>
      <c r="G81" t="s">
        <v>20</v>
      </c>
      <c r="H81" t="s">
        <v>46</v>
      </c>
      <c r="I81" t="s">
        <v>18</v>
      </c>
      <c r="J81" t="s">
        <v>98</v>
      </c>
      <c r="K81">
        <v>0.74246544921980306</v>
      </c>
      <c r="L81" t="s">
        <v>135</v>
      </c>
      <c r="M81">
        <v>3.7405622463192005E-2</v>
      </c>
    </row>
    <row r="82" spans="1:13" x14ac:dyDescent="0.3">
      <c r="A82">
        <v>1</v>
      </c>
      <c r="B82">
        <v>15</v>
      </c>
      <c r="C82">
        <v>2</v>
      </c>
      <c r="D82">
        <v>2</v>
      </c>
      <c r="E82">
        <v>2025</v>
      </c>
      <c r="F82" t="s">
        <v>8</v>
      </c>
      <c r="G82" t="s">
        <v>20</v>
      </c>
      <c r="H82" t="s">
        <v>46</v>
      </c>
      <c r="I82" t="s">
        <v>18</v>
      </c>
      <c r="J82" t="s">
        <v>98</v>
      </c>
      <c r="K82">
        <v>0.74246544921980306</v>
      </c>
      <c r="L82" t="s">
        <v>126</v>
      </c>
      <c r="M82">
        <v>3.5760443900298665E-2</v>
      </c>
    </row>
    <row r="83" spans="1:13" x14ac:dyDescent="0.3">
      <c r="A83">
        <v>1</v>
      </c>
      <c r="B83">
        <v>15</v>
      </c>
      <c r="C83">
        <v>2</v>
      </c>
      <c r="D83">
        <v>0</v>
      </c>
      <c r="E83">
        <v>2025</v>
      </c>
      <c r="F83" t="s">
        <v>8</v>
      </c>
      <c r="G83" t="s">
        <v>20</v>
      </c>
      <c r="H83" t="s">
        <v>46</v>
      </c>
      <c r="I83" t="s">
        <v>18</v>
      </c>
      <c r="J83" t="s">
        <v>99</v>
      </c>
      <c r="K83">
        <v>0.25045380954336027</v>
      </c>
      <c r="L83" t="s">
        <v>136</v>
      </c>
      <c r="M83">
        <v>1.156206715549472E-2</v>
      </c>
    </row>
    <row r="84" spans="1:13" x14ac:dyDescent="0.3">
      <c r="A84">
        <v>1</v>
      </c>
      <c r="B84">
        <v>15</v>
      </c>
      <c r="C84">
        <v>2</v>
      </c>
      <c r="D84">
        <v>1</v>
      </c>
      <c r="E84">
        <v>2025</v>
      </c>
      <c r="F84" t="s">
        <v>8</v>
      </c>
      <c r="G84" t="s">
        <v>20</v>
      </c>
      <c r="H84" t="s">
        <v>46</v>
      </c>
      <c r="I84" t="s">
        <v>18</v>
      </c>
      <c r="J84" t="s">
        <v>99</v>
      </c>
      <c r="K84">
        <v>0.12522690477168014</v>
      </c>
      <c r="L84" t="s">
        <v>135</v>
      </c>
      <c r="M84">
        <v>6.3089674099256763E-3</v>
      </c>
    </row>
    <row r="85" spans="1:13" x14ac:dyDescent="0.3">
      <c r="A85">
        <v>1</v>
      </c>
      <c r="B85">
        <v>15</v>
      </c>
      <c r="C85">
        <v>2</v>
      </c>
      <c r="D85">
        <v>2</v>
      </c>
      <c r="E85">
        <v>2025</v>
      </c>
      <c r="F85" t="s">
        <v>8</v>
      </c>
      <c r="G85" t="s">
        <v>20</v>
      </c>
      <c r="H85" t="s">
        <v>46</v>
      </c>
      <c r="I85" t="s">
        <v>18</v>
      </c>
      <c r="J85" t="s">
        <v>99</v>
      </c>
      <c r="K85">
        <v>0.12522690477168014</v>
      </c>
      <c r="L85" t="s">
        <v>126</v>
      </c>
      <c r="M85">
        <v>6.0314856504116885E-3</v>
      </c>
    </row>
    <row r="86" spans="1:13" x14ac:dyDescent="0.3">
      <c r="A86">
        <v>1</v>
      </c>
      <c r="B86">
        <v>15</v>
      </c>
      <c r="C86">
        <v>2</v>
      </c>
      <c r="D86">
        <v>0</v>
      </c>
      <c r="E86">
        <v>2025</v>
      </c>
      <c r="F86" t="s">
        <v>8</v>
      </c>
      <c r="G86" t="s">
        <v>20</v>
      </c>
      <c r="H86" t="s">
        <v>46</v>
      </c>
      <c r="I86" t="s">
        <v>18</v>
      </c>
      <c r="J86" t="s">
        <v>100</v>
      </c>
      <c r="K86">
        <v>1.3529609508338778</v>
      </c>
      <c r="L86" t="s">
        <v>136</v>
      </c>
      <c r="M86">
        <v>6.2458724029091112E-2</v>
      </c>
    </row>
    <row r="87" spans="1:13" x14ac:dyDescent="0.3">
      <c r="A87">
        <v>1</v>
      </c>
      <c r="B87">
        <v>15</v>
      </c>
      <c r="C87">
        <v>2</v>
      </c>
      <c r="D87">
        <v>1</v>
      </c>
      <c r="E87">
        <v>2025</v>
      </c>
      <c r="F87" t="s">
        <v>8</v>
      </c>
      <c r="G87" t="s">
        <v>20</v>
      </c>
      <c r="H87" t="s">
        <v>46</v>
      </c>
      <c r="I87" t="s">
        <v>18</v>
      </c>
      <c r="J87" t="s">
        <v>100</v>
      </c>
      <c r="K87">
        <v>1.3326811771602329</v>
      </c>
      <c r="L87" t="s">
        <v>135</v>
      </c>
      <c r="M87">
        <v>6.7140860263654109E-2</v>
      </c>
    </row>
    <row r="88" spans="1:13" x14ac:dyDescent="0.3">
      <c r="A88">
        <v>1</v>
      </c>
      <c r="B88">
        <v>15</v>
      </c>
      <c r="C88">
        <v>2</v>
      </c>
      <c r="D88">
        <v>2</v>
      </c>
      <c r="E88">
        <v>2025</v>
      </c>
      <c r="F88" t="s">
        <v>8</v>
      </c>
      <c r="G88" t="s">
        <v>20</v>
      </c>
      <c r="H88" t="s">
        <v>46</v>
      </c>
      <c r="I88" t="s">
        <v>18</v>
      </c>
      <c r="J88" t="s">
        <v>100</v>
      </c>
      <c r="K88">
        <v>1.3326811771602329</v>
      </c>
      <c r="L88" t="s">
        <v>126</v>
      </c>
      <c r="M88">
        <v>6.418786291389271E-2</v>
      </c>
    </row>
    <row r="89" spans="1:13" x14ac:dyDescent="0.3">
      <c r="A89">
        <v>1</v>
      </c>
      <c r="B89">
        <v>15</v>
      </c>
      <c r="C89">
        <v>2</v>
      </c>
      <c r="D89">
        <v>0</v>
      </c>
      <c r="E89">
        <v>2025</v>
      </c>
      <c r="F89" t="s">
        <v>8</v>
      </c>
      <c r="G89" t="s">
        <v>20</v>
      </c>
      <c r="H89" t="s">
        <v>46</v>
      </c>
      <c r="I89" t="s">
        <v>18</v>
      </c>
      <c r="J89" t="s">
        <v>101</v>
      </c>
      <c r="K89">
        <v>3.256794599951833E-2</v>
      </c>
      <c r="L89" t="s">
        <v>136</v>
      </c>
      <c r="M89">
        <v>1.5034819372462577E-3</v>
      </c>
    </row>
    <row r="90" spans="1:13" x14ac:dyDescent="0.3">
      <c r="A90">
        <v>1</v>
      </c>
      <c r="B90">
        <v>15</v>
      </c>
      <c r="C90">
        <v>2</v>
      </c>
      <c r="D90">
        <v>1</v>
      </c>
      <c r="E90">
        <v>2025</v>
      </c>
      <c r="F90" t="s">
        <v>8</v>
      </c>
      <c r="G90" t="s">
        <v>20</v>
      </c>
      <c r="H90" t="s">
        <v>46</v>
      </c>
      <c r="I90" t="s">
        <v>18</v>
      </c>
      <c r="J90" t="s">
        <v>101</v>
      </c>
      <c r="K90">
        <v>1.6283972999759165E-2</v>
      </c>
      <c r="L90" t="s">
        <v>135</v>
      </c>
      <c r="M90">
        <v>8.2039123419126139E-4</v>
      </c>
    </row>
    <row r="91" spans="1:13" x14ac:dyDescent="0.3">
      <c r="A91">
        <v>1</v>
      </c>
      <c r="B91">
        <v>15</v>
      </c>
      <c r="C91">
        <v>2</v>
      </c>
      <c r="D91">
        <v>2</v>
      </c>
      <c r="E91">
        <v>2025</v>
      </c>
      <c r="F91" t="s">
        <v>8</v>
      </c>
      <c r="G91" t="s">
        <v>20</v>
      </c>
      <c r="H91" t="s">
        <v>46</v>
      </c>
      <c r="I91" t="s">
        <v>18</v>
      </c>
      <c r="J91" t="s">
        <v>101</v>
      </c>
      <c r="K91">
        <v>1.6283972999759165E-2</v>
      </c>
      <c r="L91" t="s">
        <v>126</v>
      </c>
      <c r="M91">
        <v>7.8430868876630012E-4</v>
      </c>
    </row>
    <row r="92" spans="1:13" x14ac:dyDescent="0.3">
      <c r="A92">
        <v>1</v>
      </c>
      <c r="B92">
        <v>15</v>
      </c>
      <c r="C92">
        <v>2</v>
      </c>
      <c r="D92">
        <v>0</v>
      </c>
      <c r="E92">
        <v>2025</v>
      </c>
      <c r="F92" t="s">
        <v>8</v>
      </c>
      <c r="G92" t="s">
        <v>20</v>
      </c>
      <c r="H92" t="s">
        <v>46</v>
      </c>
      <c r="I92" t="s">
        <v>19</v>
      </c>
      <c r="J92" t="s">
        <v>102</v>
      </c>
      <c r="K92">
        <v>2.2746834342168185</v>
      </c>
      <c r="L92" t="s">
        <v>136</v>
      </c>
      <c r="M92">
        <v>0.10500955314617791</v>
      </c>
    </row>
    <row r="93" spans="1:13" x14ac:dyDescent="0.3">
      <c r="A93">
        <v>1</v>
      </c>
      <c r="B93">
        <v>15</v>
      </c>
      <c r="C93">
        <v>2</v>
      </c>
      <c r="D93">
        <v>1</v>
      </c>
      <c r="E93">
        <v>2025</v>
      </c>
      <c r="F93" t="s">
        <v>8</v>
      </c>
      <c r="G93" t="s">
        <v>20</v>
      </c>
      <c r="H93" t="s">
        <v>46</v>
      </c>
      <c r="I93" t="s">
        <v>19</v>
      </c>
      <c r="J93" t="s">
        <v>102</v>
      </c>
      <c r="K93">
        <v>2.2746834342168185</v>
      </c>
      <c r="L93" t="s">
        <v>135</v>
      </c>
      <c r="M93">
        <v>0.11459920438452902</v>
      </c>
    </row>
    <row r="94" spans="1:13" x14ac:dyDescent="0.3">
      <c r="A94">
        <v>1</v>
      </c>
      <c r="B94">
        <v>15</v>
      </c>
      <c r="C94">
        <v>2</v>
      </c>
      <c r="D94">
        <v>2</v>
      </c>
      <c r="E94">
        <v>2025</v>
      </c>
      <c r="F94" t="s">
        <v>8</v>
      </c>
      <c r="G94" t="s">
        <v>20</v>
      </c>
      <c r="H94" t="s">
        <v>46</v>
      </c>
      <c r="I94" t="s">
        <v>19</v>
      </c>
      <c r="J94" t="s">
        <v>102</v>
      </c>
      <c r="K94">
        <v>2.2746834342168185</v>
      </c>
      <c r="L94" t="s">
        <v>126</v>
      </c>
      <c r="M94">
        <v>0.10955888846508177</v>
      </c>
    </row>
    <row r="95" spans="1:13" x14ac:dyDescent="0.3">
      <c r="A95">
        <v>1</v>
      </c>
      <c r="B95">
        <v>15</v>
      </c>
      <c r="C95">
        <v>2</v>
      </c>
      <c r="D95">
        <v>0</v>
      </c>
      <c r="E95">
        <v>2025</v>
      </c>
      <c r="F95" t="s">
        <v>8</v>
      </c>
      <c r="G95" t="s">
        <v>20</v>
      </c>
      <c r="H95" t="s">
        <v>46</v>
      </c>
      <c r="I95" t="s">
        <v>19</v>
      </c>
      <c r="J95" t="s">
        <v>103</v>
      </c>
      <c r="K95">
        <v>5.1491690038366356</v>
      </c>
      <c r="L95" t="s">
        <v>136</v>
      </c>
      <c r="M95">
        <v>0.23770865344750891</v>
      </c>
    </row>
    <row r="96" spans="1:13" x14ac:dyDescent="0.3">
      <c r="A96">
        <v>1</v>
      </c>
      <c r="B96">
        <v>15</v>
      </c>
      <c r="C96">
        <v>2</v>
      </c>
      <c r="D96">
        <v>1</v>
      </c>
      <c r="E96">
        <v>2025</v>
      </c>
      <c r="F96" t="s">
        <v>8</v>
      </c>
      <c r="G96" t="s">
        <v>20</v>
      </c>
      <c r="H96" t="s">
        <v>46</v>
      </c>
      <c r="I96" t="s">
        <v>19</v>
      </c>
      <c r="J96" t="s">
        <v>103</v>
      </c>
      <c r="K96">
        <v>5.1491690038366356</v>
      </c>
      <c r="L96" t="s">
        <v>135</v>
      </c>
      <c r="M96">
        <v>0.25941661252935028</v>
      </c>
    </row>
    <row r="97" spans="1:13" x14ac:dyDescent="0.3">
      <c r="A97">
        <v>1</v>
      </c>
      <c r="B97">
        <v>15</v>
      </c>
      <c r="C97">
        <v>2</v>
      </c>
      <c r="D97">
        <v>2</v>
      </c>
      <c r="E97">
        <v>2025</v>
      </c>
      <c r="F97" t="s">
        <v>8</v>
      </c>
      <c r="G97" t="s">
        <v>20</v>
      </c>
      <c r="H97" t="s">
        <v>46</v>
      </c>
      <c r="I97" t="s">
        <v>19</v>
      </c>
      <c r="J97" t="s">
        <v>103</v>
      </c>
      <c r="K97">
        <v>5.1491690038366356</v>
      </c>
      <c r="L97" t="s">
        <v>126</v>
      </c>
      <c r="M97">
        <v>0.2480069200369539</v>
      </c>
    </row>
    <row r="98" spans="1:13" x14ac:dyDescent="0.3">
      <c r="A98">
        <v>1</v>
      </c>
      <c r="B98">
        <v>15</v>
      </c>
      <c r="C98">
        <v>2</v>
      </c>
      <c r="D98">
        <v>0</v>
      </c>
      <c r="E98">
        <v>2025</v>
      </c>
      <c r="F98" t="s">
        <v>8</v>
      </c>
      <c r="G98" t="s">
        <v>20</v>
      </c>
      <c r="H98" t="s">
        <v>46</v>
      </c>
      <c r="I98" t="s">
        <v>19</v>
      </c>
      <c r="J98" t="s">
        <v>104</v>
      </c>
      <c r="K98">
        <v>0.15312619281880799</v>
      </c>
      <c r="L98" t="s">
        <v>136</v>
      </c>
      <c r="M98">
        <v>7.0689893991401952E-3</v>
      </c>
    </row>
    <row r="99" spans="1:13" x14ac:dyDescent="0.3">
      <c r="A99">
        <v>1</v>
      </c>
      <c r="B99">
        <v>15</v>
      </c>
      <c r="C99">
        <v>2</v>
      </c>
      <c r="D99">
        <v>1</v>
      </c>
      <c r="E99">
        <v>2025</v>
      </c>
      <c r="F99" t="s">
        <v>8</v>
      </c>
      <c r="G99" t="s">
        <v>20</v>
      </c>
      <c r="H99" t="s">
        <v>46</v>
      </c>
      <c r="I99" t="s">
        <v>19</v>
      </c>
      <c r="J99" t="s">
        <v>104</v>
      </c>
      <c r="K99">
        <v>0.15312619281880799</v>
      </c>
      <c r="L99" t="s">
        <v>135</v>
      </c>
      <c r="M99">
        <v>7.7145415504857985E-3</v>
      </c>
    </row>
    <row r="100" spans="1:13" x14ac:dyDescent="0.3">
      <c r="A100">
        <v>1</v>
      </c>
      <c r="B100">
        <v>15</v>
      </c>
      <c r="C100">
        <v>2</v>
      </c>
      <c r="D100">
        <v>2</v>
      </c>
      <c r="E100">
        <v>2025</v>
      </c>
      <c r="F100" t="s">
        <v>8</v>
      </c>
      <c r="G100" t="s">
        <v>20</v>
      </c>
      <c r="H100" t="s">
        <v>46</v>
      </c>
      <c r="I100" t="s">
        <v>19</v>
      </c>
      <c r="J100" t="s">
        <v>104</v>
      </c>
      <c r="K100">
        <v>0.15312619281880799</v>
      </c>
      <c r="L100" t="s">
        <v>126</v>
      </c>
      <c r="M100">
        <v>7.3752396609396958E-3</v>
      </c>
    </row>
    <row r="101" spans="1:13" x14ac:dyDescent="0.3">
      <c r="A101">
        <v>1</v>
      </c>
      <c r="B101">
        <v>15</v>
      </c>
      <c r="C101">
        <v>2</v>
      </c>
      <c r="D101">
        <v>0</v>
      </c>
      <c r="E101">
        <v>2025</v>
      </c>
      <c r="F101" t="s">
        <v>8</v>
      </c>
      <c r="G101" t="s">
        <v>20</v>
      </c>
      <c r="H101" t="s">
        <v>46</v>
      </c>
      <c r="I101" t="s">
        <v>19</v>
      </c>
      <c r="J101" t="s">
        <v>105</v>
      </c>
      <c r="K101">
        <v>0.17015950764178681</v>
      </c>
      <c r="L101" t="s">
        <v>136</v>
      </c>
      <c r="M101">
        <v>7.8553233352182134E-3</v>
      </c>
    </row>
    <row r="102" spans="1:13" x14ac:dyDescent="0.3">
      <c r="A102">
        <v>1</v>
      </c>
      <c r="B102">
        <v>15</v>
      </c>
      <c r="C102">
        <v>2</v>
      </c>
      <c r="D102">
        <v>1</v>
      </c>
      <c r="E102">
        <v>2025</v>
      </c>
      <c r="F102" t="s">
        <v>8</v>
      </c>
      <c r="G102" t="s">
        <v>20</v>
      </c>
      <c r="H102" t="s">
        <v>46</v>
      </c>
      <c r="I102" t="s">
        <v>19</v>
      </c>
      <c r="J102" t="s">
        <v>105</v>
      </c>
      <c r="K102">
        <v>0.17015950764178681</v>
      </c>
      <c r="L102" t="s">
        <v>135</v>
      </c>
      <c r="M102">
        <v>8.57268484083629E-3</v>
      </c>
    </row>
    <row r="103" spans="1:13" x14ac:dyDescent="0.3">
      <c r="A103">
        <v>1</v>
      </c>
      <c r="B103">
        <v>15</v>
      </c>
      <c r="C103">
        <v>2</v>
      </c>
      <c r="D103">
        <v>2</v>
      </c>
      <c r="E103">
        <v>2025</v>
      </c>
      <c r="F103" t="s">
        <v>8</v>
      </c>
      <c r="G103" t="s">
        <v>20</v>
      </c>
      <c r="H103" t="s">
        <v>46</v>
      </c>
      <c r="I103" t="s">
        <v>19</v>
      </c>
      <c r="J103" t="s">
        <v>105</v>
      </c>
      <c r="K103">
        <v>0.17015950764178681</v>
      </c>
      <c r="L103" t="s">
        <v>126</v>
      </c>
      <c r="M103">
        <v>8.1956399904140609E-3</v>
      </c>
    </row>
    <row r="104" spans="1:13" x14ac:dyDescent="0.3">
      <c r="A104">
        <v>1</v>
      </c>
      <c r="B104">
        <v>14</v>
      </c>
      <c r="C104">
        <v>4</v>
      </c>
      <c r="D104">
        <v>0</v>
      </c>
      <c r="E104">
        <v>2025</v>
      </c>
      <c r="F104" t="s">
        <v>8</v>
      </c>
      <c r="G104" t="s">
        <v>9</v>
      </c>
      <c r="H104" t="s">
        <v>44</v>
      </c>
      <c r="I104" t="s">
        <v>217</v>
      </c>
      <c r="J104" t="s">
        <v>66</v>
      </c>
      <c r="K104">
        <v>4.7734854116255052E-5</v>
      </c>
      <c r="L104" t="s">
        <v>136</v>
      </c>
      <c r="M104">
        <v>7.6727517516231677E-6</v>
      </c>
    </row>
    <row r="105" spans="1:13" x14ac:dyDescent="0.3">
      <c r="A105">
        <v>1</v>
      </c>
      <c r="B105">
        <v>14</v>
      </c>
      <c r="C105">
        <v>4</v>
      </c>
      <c r="D105">
        <v>1</v>
      </c>
      <c r="E105">
        <v>2025</v>
      </c>
      <c r="F105" t="s">
        <v>8</v>
      </c>
      <c r="G105" t="s">
        <v>9</v>
      </c>
      <c r="H105" t="s">
        <v>44</v>
      </c>
      <c r="I105" t="s">
        <v>217</v>
      </c>
      <c r="J105" t="s">
        <v>66</v>
      </c>
      <c r="K105">
        <v>4.7734854116255052E-5</v>
      </c>
      <c r="L105" t="s">
        <v>135</v>
      </c>
      <c r="M105">
        <v>9.1133830996474784E-6</v>
      </c>
    </row>
    <row r="106" spans="1:13" x14ac:dyDescent="0.3">
      <c r="A106">
        <v>1</v>
      </c>
      <c r="B106">
        <v>14</v>
      </c>
      <c r="C106">
        <v>4</v>
      </c>
      <c r="D106">
        <v>2</v>
      </c>
      <c r="E106">
        <v>2025</v>
      </c>
      <c r="F106" t="s">
        <v>8</v>
      </c>
      <c r="G106" t="s">
        <v>9</v>
      </c>
      <c r="H106" t="s">
        <v>44</v>
      </c>
      <c r="I106" t="s">
        <v>217</v>
      </c>
      <c r="J106" t="s">
        <v>66</v>
      </c>
      <c r="K106">
        <v>1.4320456234876518E-4</v>
      </c>
      <c r="L106" t="s">
        <v>126</v>
      </c>
      <c r="M106">
        <v>2.444338025509068E-5</v>
      </c>
    </row>
    <row r="107" spans="1:13" x14ac:dyDescent="0.3">
      <c r="A107">
        <v>1</v>
      </c>
      <c r="B107">
        <v>14</v>
      </c>
      <c r="C107">
        <v>4</v>
      </c>
      <c r="D107">
        <v>0</v>
      </c>
      <c r="E107">
        <v>2025</v>
      </c>
      <c r="F107" t="s">
        <v>8</v>
      </c>
      <c r="G107" t="s">
        <v>9</v>
      </c>
      <c r="H107" t="s">
        <v>44</v>
      </c>
      <c r="I107" t="s">
        <v>217</v>
      </c>
      <c r="J107" t="s">
        <v>67</v>
      </c>
      <c r="K107">
        <v>0.10892777584467707</v>
      </c>
      <c r="L107" t="s">
        <v>136</v>
      </c>
      <c r="M107">
        <v>1.7508711367948997E-2</v>
      </c>
    </row>
    <row r="108" spans="1:13" x14ac:dyDescent="0.3">
      <c r="A108">
        <v>1</v>
      </c>
      <c r="B108">
        <v>14</v>
      </c>
      <c r="C108">
        <v>4</v>
      </c>
      <c r="D108">
        <v>1</v>
      </c>
      <c r="E108">
        <v>2025</v>
      </c>
      <c r="F108" t="s">
        <v>8</v>
      </c>
      <c r="G108" t="s">
        <v>9</v>
      </c>
      <c r="H108" t="s">
        <v>44</v>
      </c>
      <c r="I108" t="s">
        <v>217</v>
      </c>
      <c r="J108" t="s">
        <v>67</v>
      </c>
      <c r="K108">
        <v>0.10892777584467707</v>
      </c>
      <c r="L108" t="s">
        <v>135</v>
      </c>
      <c r="M108">
        <v>2.0796136698090932E-2</v>
      </c>
    </row>
    <row r="109" spans="1:13" x14ac:dyDescent="0.3">
      <c r="A109">
        <v>1</v>
      </c>
      <c r="B109">
        <v>14</v>
      </c>
      <c r="C109">
        <v>4</v>
      </c>
      <c r="D109">
        <v>2</v>
      </c>
      <c r="E109">
        <v>2025</v>
      </c>
      <c r="F109" t="s">
        <v>8</v>
      </c>
      <c r="G109" t="s">
        <v>9</v>
      </c>
      <c r="H109" t="s">
        <v>44</v>
      </c>
      <c r="I109" t="s">
        <v>217</v>
      </c>
      <c r="J109" t="s">
        <v>67</v>
      </c>
      <c r="K109">
        <v>0.32678332753403122</v>
      </c>
      <c r="L109" t="s">
        <v>126</v>
      </c>
      <c r="M109">
        <v>5.5778174975212619E-2</v>
      </c>
    </row>
    <row r="110" spans="1:13" x14ac:dyDescent="0.3">
      <c r="A110">
        <v>1</v>
      </c>
      <c r="B110">
        <v>14</v>
      </c>
      <c r="C110">
        <v>4</v>
      </c>
      <c r="D110">
        <v>0</v>
      </c>
      <c r="E110">
        <v>2025</v>
      </c>
      <c r="F110" t="s">
        <v>8</v>
      </c>
      <c r="G110" t="s">
        <v>9</v>
      </c>
      <c r="H110" t="s">
        <v>44</v>
      </c>
      <c r="I110" t="s">
        <v>218</v>
      </c>
      <c r="J110" t="s">
        <v>68</v>
      </c>
      <c r="K110">
        <v>7.7307070428567604E-2</v>
      </c>
      <c r="L110" t="s">
        <v>136</v>
      </c>
      <c r="M110">
        <v>1.2426097681141982E-2</v>
      </c>
    </row>
    <row r="111" spans="1:13" x14ac:dyDescent="0.3">
      <c r="A111">
        <v>1</v>
      </c>
      <c r="B111">
        <v>14</v>
      </c>
      <c r="C111">
        <v>4</v>
      </c>
      <c r="D111">
        <v>1</v>
      </c>
      <c r="E111">
        <v>2025</v>
      </c>
      <c r="F111" t="s">
        <v>8</v>
      </c>
      <c r="G111" t="s">
        <v>9</v>
      </c>
      <c r="H111" t="s">
        <v>44</v>
      </c>
      <c r="I111" t="s">
        <v>218</v>
      </c>
      <c r="J111" t="s">
        <v>68</v>
      </c>
      <c r="K111">
        <v>7.7307070428567604E-2</v>
      </c>
      <c r="L111" t="s">
        <v>135</v>
      </c>
      <c r="M111">
        <v>1.4759214460174782E-2</v>
      </c>
    </row>
    <row r="112" spans="1:13" x14ac:dyDescent="0.3">
      <c r="A112">
        <v>1</v>
      </c>
      <c r="B112">
        <v>14</v>
      </c>
      <c r="C112">
        <v>4</v>
      </c>
      <c r="D112">
        <v>2</v>
      </c>
      <c r="E112">
        <v>2025</v>
      </c>
      <c r="F112" t="s">
        <v>8</v>
      </c>
      <c r="G112" t="s">
        <v>9</v>
      </c>
      <c r="H112" t="s">
        <v>44</v>
      </c>
      <c r="I112" t="s">
        <v>218</v>
      </c>
      <c r="J112" t="s">
        <v>68</v>
      </c>
      <c r="K112">
        <v>0.23192121128570281</v>
      </c>
      <c r="L112" t="s">
        <v>126</v>
      </c>
      <c r="M112">
        <v>3.9586297138155001E-2</v>
      </c>
    </row>
    <row r="113" spans="1:13" x14ac:dyDescent="0.3">
      <c r="A113">
        <v>1</v>
      </c>
      <c r="B113">
        <v>14</v>
      </c>
      <c r="C113">
        <v>4</v>
      </c>
      <c r="D113">
        <v>0</v>
      </c>
      <c r="E113">
        <v>2025</v>
      </c>
      <c r="F113" t="s">
        <v>8</v>
      </c>
      <c r="G113" t="s">
        <v>9</v>
      </c>
      <c r="H113" t="s">
        <v>44</v>
      </c>
      <c r="I113" t="s">
        <v>14</v>
      </c>
      <c r="J113" t="s">
        <v>69</v>
      </c>
      <c r="K113">
        <v>3.4890700985503779E-3</v>
      </c>
      <c r="L113" t="s">
        <v>136</v>
      </c>
      <c r="M113">
        <v>5.6082225882559539E-4</v>
      </c>
    </row>
    <row r="114" spans="1:13" x14ac:dyDescent="0.3">
      <c r="A114">
        <v>1</v>
      </c>
      <c r="B114">
        <v>14</v>
      </c>
      <c r="C114">
        <v>4</v>
      </c>
      <c r="D114">
        <v>1</v>
      </c>
      <c r="E114">
        <v>2025</v>
      </c>
      <c r="F114" t="s">
        <v>8</v>
      </c>
      <c r="G114" t="s">
        <v>9</v>
      </c>
      <c r="H114" t="s">
        <v>44</v>
      </c>
      <c r="I114" t="s">
        <v>14</v>
      </c>
      <c r="J114" t="s">
        <v>69</v>
      </c>
      <c r="K114">
        <v>3.4890700985503779E-3</v>
      </c>
      <c r="L114" t="s">
        <v>135</v>
      </c>
      <c r="M114">
        <v>6.6612191570072335E-4</v>
      </c>
    </row>
    <row r="115" spans="1:13" x14ac:dyDescent="0.3">
      <c r="A115">
        <v>1</v>
      </c>
      <c r="B115">
        <v>14</v>
      </c>
      <c r="C115">
        <v>4</v>
      </c>
      <c r="D115">
        <v>2</v>
      </c>
      <c r="E115">
        <v>2025</v>
      </c>
      <c r="F115" t="s">
        <v>8</v>
      </c>
      <c r="G115" t="s">
        <v>9</v>
      </c>
      <c r="H115" t="s">
        <v>44</v>
      </c>
      <c r="I115" t="s">
        <v>14</v>
      </c>
      <c r="J115" t="s">
        <v>69</v>
      </c>
      <c r="K115">
        <v>1.0467210295651133E-2</v>
      </c>
      <c r="L115" t="s">
        <v>126</v>
      </c>
      <c r="M115">
        <v>1.7866330322876545E-3</v>
      </c>
    </row>
    <row r="116" spans="1:13" x14ac:dyDescent="0.3">
      <c r="A116">
        <v>1</v>
      </c>
      <c r="B116">
        <v>14</v>
      </c>
      <c r="C116">
        <v>4</v>
      </c>
      <c r="D116">
        <v>0</v>
      </c>
      <c r="E116">
        <v>2025</v>
      </c>
      <c r="F116" t="s">
        <v>8</v>
      </c>
      <c r="G116" t="s">
        <v>9</v>
      </c>
      <c r="H116" t="s">
        <v>44</v>
      </c>
      <c r="I116" t="s">
        <v>14</v>
      </c>
      <c r="J116" t="s">
        <v>70</v>
      </c>
      <c r="K116">
        <v>3.4941280963375308E-2</v>
      </c>
      <c r="L116" t="s">
        <v>136</v>
      </c>
      <c r="M116">
        <v>5.6163526563371442E-3</v>
      </c>
    </row>
    <row r="117" spans="1:13" x14ac:dyDescent="0.3">
      <c r="A117">
        <v>1</v>
      </c>
      <c r="B117">
        <v>14</v>
      </c>
      <c r="C117">
        <v>4</v>
      </c>
      <c r="D117">
        <v>1</v>
      </c>
      <c r="E117">
        <v>2025</v>
      </c>
      <c r="F117" t="s">
        <v>8</v>
      </c>
      <c r="G117" t="s">
        <v>9</v>
      </c>
      <c r="H117" t="s">
        <v>44</v>
      </c>
      <c r="I117" t="s">
        <v>14</v>
      </c>
      <c r="J117" t="s">
        <v>70</v>
      </c>
      <c r="K117">
        <v>3.4941280963375308E-2</v>
      </c>
      <c r="L117" t="s">
        <v>135</v>
      </c>
      <c r="M117">
        <v>6.6708757218810321E-3</v>
      </c>
    </row>
    <row r="118" spans="1:13" x14ac:dyDescent="0.3">
      <c r="A118">
        <v>1</v>
      </c>
      <c r="B118">
        <v>14</v>
      </c>
      <c r="C118">
        <v>4</v>
      </c>
      <c r="D118">
        <v>2</v>
      </c>
      <c r="E118">
        <v>2025</v>
      </c>
      <c r="F118" t="s">
        <v>8</v>
      </c>
      <c r="G118" t="s">
        <v>9</v>
      </c>
      <c r="H118" t="s">
        <v>44</v>
      </c>
      <c r="I118" t="s">
        <v>14</v>
      </c>
      <c r="J118" t="s">
        <v>70</v>
      </c>
      <c r="K118">
        <v>0.10482384289012592</v>
      </c>
      <c r="L118" t="s">
        <v>126</v>
      </c>
      <c r="M118">
        <v>1.7892230593345514E-2</v>
      </c>
    </row>
    <row r="119" spans="1:13" x14ac:dyDescent="0.3">
      <c r="A119">
        <v>1</v>
      </c>
      <c r="B119">
        <v>14</v>
      </c>
      <c r="C119">
        <v>4</v>
      </c>
      <c r="D119">
        <v>0</v>
      </c>
      <c r="E119">
        <v>2025</v>
      </c>
      <c r="F119" t="s">
        <v>8</v>
      </c>
      <c r="G119" t="s">
        <v>9</v>
      </c>
      <c r="H119" t="s">
        <v>44</v>
      </c>
      <c r="I119" t="s">
        <v>14</v>
      </c>
      <c r="J119" t="s">
        <v>71</v>
      </c>
      <c r="K119">
        <v>8.5522523334350634E-2</v>
      </c>
      <c r="L119" t="s">
        <v>136</v>
      </c>
      <c r="M119">
        <v>1.3746623989229287E-2</v>
      </c>
    </row>
    <row r="120" spans="1:13" x14ac:dyDescent="0.3">
      <c r="A120">
        <v>1</v>
      </c>
      <c r="B120">
        <v>14</v>
      </c>
      <c r="C120">
        <v>4</v>
      </c>
      <c r="D120">
        <v>1</v>
      </c>
      <c r="E120">
        <v>2025</v>
      </c>
      <c r="F120" t="s">
        <v>8</v>
      </c>
      <c r="G120" t="s">
        <v>9</v>
      </c>
      <c r="H120" t="s">
        <v>44</v>
      </c>
      <c r="I120" t="s">
        <v>14</v>
      </c>
      <c r="J120" t="s">
        <v>71</v>
      </c>
      <c r="K120">
        <v>8.5522523334350634E-2</v>
      </c>
      <c r="L120" t="s">
        <v>135</v>
      </c>
      <c r="M120">
        <v>1.6327682009801531E-2</v>
      </c>
    </row>
    <row r="121" spans="1:13" x14ac:dyDescent="0.3">
      <c r="A121">
        <v>1</v>
      </c>
      <c r="B121">
        <v>14</v>
      </c>
      <c r="C121">
        <v>4</v>
      </c>
      <c r="D121">
        <v>2</v>
      </c>
      <c r="E121">
        <v>2025</v>
      </c>
      <c r="F121" t="s">
        <v>8</v>
      </c>
      <c r="G121" t="s">
        <v>9</v>
      </c>
      <c r="H121" t="s">
        <v>44</v>
      </c>
      <c r="I121" t="s">
        <v>14</v>
      </c>
      <c r="J121" t="s">
        <v>71</v>
      </c>
      <c r="K121">
        <v>0.25656757000305186</v>
      </c>
      <c r="L121" t="s">
        <v>126</v>
      </c>
      <c r="M121">
        <v>4.379314856907749E-2</v>
      </c>
    </row>
    <row r="122" spans="1:13" x14ac:dyDescent="0.3">
      <c r="A122">
        <v>1</v>
      </c>
      <c r="B122">
        <v>14</v>
      </c>
      <c r="C122">
        <v>4</v>
      </c>
      <c r="D122">
        <v>0</v>
      </c>
      <c r="E122">
        <v>2025</v>
      </c>
      <c r="F122" t="s">
        <v>8</v>
      </c>
      <c r="G122" t="s">
        <v>9</v>
      </c>
      <c r="H122" t="s">
        <v>44</v>
      </c>
      <c r="I122" t="s">
        <v>219</v>
      </c>
      <c r="J122" t="s">
        <v>72</v>
      </c>
      <c r="K122">
        <v>1.3372081649785355E-4</v>
      </c>
      <c r="L122" t="s">
        <v>136</v>
      </c>
      <c r="M122">
        <v>2.1493867489646356E-5</v>
      </c>
    </row>
    <row r="123" spans="1:13" x14ac:dyDescent="0.3">
      <c r="A123">
        <v>1</v>
      </c>
      <c r="B123">
        <v>14</v>
      </c>
      <c r="C123">
        <v>4</v>
      </c>
      <c r="D123">
        <v>1</v>
      </c>
      <c r="E123">
        <v>2025</v>
      </c>
      <c r="F123" t="s">
        <v>8</v>
      </c>
      <c r="G123" t="s">
        <v>9</v>
      </c>
      <c r="H123" t="s">
        <v>44</v>
      </c>
      <c r="I123" t="s">
        <v>219</v>
      </c>
      <c r="J123" t="s">
        <v>72</v>
      </c>
      <c r="K123">
        <v>1.3372081649785355E-4</v>
      </c>
      <c r="L123" t="s">
        <v>135</v>
      </c>
      <c r="M123">
        <v>2.5529543385105184E-5</v>
      </c>
    </row>
    <row r="124" spans="1:13" x14ac:dyDescent="0.3">
      <c r="A124">
        <v>1</v>
      </c>
      <c r="B124">
        <v>14</v>
      </c>
      <c r="C124">
        <v>4</v>
      </c>
      <c r="D124">
        <v>2</v>
      </c>
      <c r="E124">
        <v>2025</v>
      </c>
      <c r="F124" t="s">
        <v>8</v>
      </c>
      <c r="G124" t="s">
        <v>9</v>
      </c>
      <c r="H124" t="s">
        <v>44</v>
      </c>
      <c r="I124" t="s">
        <v>219</v>
      </c>
      <c r="J124" t="s">
        <v>72</v>
      </c>
      <c r="K124">
        <v>4.0116244949356069E-4</v>
      </c>
      <c r="L124" t="s">
        <v>126</v>
      </c>
      <c r="M124">
        <v>6.8473840052340115E-5</v>
      </c>
    </row>
    <row r="125" spans="1:13" x14ac:dyDescent="0.3">
      <c r="A125">
        <v>1</v>
      </c>
      <c r="B125">
        <v>14</v>
      </c>
      <c r="C125">
        <v>4</v>
      </c>
      <c r="D125">
        <v>0</v>
      </c>
      <c r="E125">
        <v>2025</v>
      </c>
      <c r="F125" t="s">
        <v>8</v>
      </c>
      <c r="G125" t="s">
        <v>9</v>
      </c>
      <c r="H125" t="s">
        <v>45</v>
      </c>
      <c r="I125" t="s">
        <v>11</v>
      </c>
      <c r="J125" t="s">
        <v>73</v>
      </c>
      <c r="K125">
        <v>7.1302278680632075E-2</v>
      </c>
      <c r="L125" t="s">
        <v>136</v>
      </c>
      <c r="M125">
        <v>1.1460906161128192E-2</v>
      </c>
    </row>
    <row r="126" spans="1:13" x14ac:dyDescent="0.3">
      <c r="A126">
        <v>1</v>
      </c>
      <c r="B126">
        <v>14</v>
      </c>
      <c r="C126">
        <v>4</v>
      </c>
      <c r="D126">
        <v>1</v>
      </c>
      <c r="E126">
        <v>2025</v>
      </c>
      <c r="F126" t="s">
        <v>8</v>
      </c>
      <c r="G126" t="s">
        <v>9</v>
      </c>
      <c r="H126" t="s">
        <v>45</v>
      </c>
      <c r="I126" t="s">
        <v>11</v>
      </c>
      <c r="J126" t="s">
        <v>73</v>
      </c>
      <c r="K126">
        <v>7.1302278680632075E-2</v>
      </c>
      <c r="L126" t="s">
        <v>135</v>
      </c>
      <c r="M126">
        <v>1.3612799149063498E-2</v>
      </c>
    </row>
    <row r="127" spans="1:13" x14ac:dyDescent="0.3">
      <c r="A127">
        <v>1</v>
      </c>
      <c r="B127">
        <v>14</v>
      </c>
      <c r="C127">
        <v>4</v>
      </c>
      <c r="D127">
        <v>2</v>
      </c>
      <c r="E127">
        <v>2025</v>
      </c>
      <c r="F127" t="s">
        <v>8</v>
      </c>
      <c r="G127" t="s">
        <v>9</v>
      </c>
      <c r="H127" t="s">
        <v>45</v>
      </c>
      <c r="I127" t="s">
        <v>11</v>
      </c>
      <c r="J127" t="s">
        <v>73</v>
      </c>
      <c r="K127">
        <v>7.1302278680632075E-2</v>
      </c>
      <c r="L127" t="s">
        <v>126</v>
      </c>
      <c r="M127">
        <v>1.2170483134472311E-2</v>
      </c>
    </row>
    <row r="128" spans="1:13" x14ac:dyDescent="0.3">
      <c r="A128">
        <v>1</v>
      </c>
      <c r="B128">
        <v>14</v>
      </c>
      <c r="C128">
        <v>4</v>
      </c>
      <c r="D128">
        <v>0</v>
      </c>
      <c r="E128">
        <v>2025</v>
      </c>
      <c r="F128" t="s">
        <v>8</v>
      </c>
      <c r="G128" t="s">
        <v>9</v>
      </c>
      <c r="H128" t="s">
        <v>45</v>
      </c>
      <c r="I128" t="s">
        <v>11</v>
      </c>
      <c r="J128" t="s">
        <v>74</v>
      </c>
      <c r="K128">
        <v>0.69926503282526498</v>
      </c>
      <c r="L128" t="s">
        <v>136</v>
      </c>
      <c r="M128">
        <v>0.11239768309319821</v>
      </c>
    </row>
    <row r="129" spans="1:13" x14ac:dyDescent="0.3">
      <c r="A129">
        <v>1</v>
      </c>
      <c r="B129">
        <v>14</v>
      </c>
      <c r="C129">
        <v>4</v>
      </c>
      <c r="D129">
        <v>1</v>
      </c>
      <c r="E129">
        <v>2025</v>
      </c>
      <c r="F129" t="s">
        <v>8</v>
      </c>
      <c r="G129" t="s">
        <v>9</v>
      </c>
      <c r="H129" t="s">
        <v>45</v>
      </c>
      <c r="I129" t="s">
        <v>11</v>
      </c>
      <c r="J129" t="s">
        <v>74</v>
      </c>
      <c r="K129">
        <v>0.69926503282526498</v>
      </c>
      <c r="L129" t="s">
        <v>135</v>
      </c>
      <c r="M129">
        <v>0.13350140584496176</v>
      </c>
    </row>
    <row r="130" spans="1:13" x14ac:dyDescent="0.3">
      <c r="A130">
        <v>1</v>
      </c>
      <c r="B130">
        <v>14</v>
      </c>
      <c r="C130">
        <v>4</v>
      </c>
      <c r="D130">
        <v>2</v>
      </c>
      <c r="E130">
        <v>2025</v>
      </c>
      <c r="F130" t="s">
        <v>8</v>
      </c>
      <c r="G130" t="s">
        <v>9</v>
      </c>
      <c r="H130" t="s">
        <v>45</v>
      </c>
      <c r="I130" t="s">
        <v>11</v>
      </c>
      <c r="J130" t="s">
        <v>74</v>
      </c>
      <c r="K130">
        <v>0.69926503282526498</v>
      </c>
      <c r="L130" t="s">
        <v>126</v>
      </c>
      <c r="M130">
        <v>0.11935654015553648</v>
      </c>
    </row>
    <row r="131" spans="1:13" x14ac:dyDescent="0.3">
      <c r="A131">
        <v>1</v>
      </c>
      <c r="B131">
        <v>14</v>
      </c>
      <c r="C131">
        <v>4</v>
      </c>
      <c r="D131">
        <v>0</v>
      </c>
      <c r="E131">
        <v>2025</v>
      </c>
      <c r="F131" t="s">
        <v>8</v>
      </c>
      <c r="G131" t="s">
        <v>9</v>
      </c>
      <c r="H131" t="s">
        <v>45</v>
      </c>
      <c r="I131" t="s">
        <v>11</v>
      </c>
      <c r="J131" t="s">
        <v>75</v>
      </c>
      <c r="K131">
        <v>1.1209787595777511E-3</v>
      </c>
      <c r="L131" t="s">
        <v>136</v>
      </c>
      <c r="M131">
        <v>1.8018263384937585E-4</v>
      </c>
    </row>
    <row r="132" spans="1:13" x14ac:dyDescent="0.3">
      <c r="A132">
        <v>1</v>
      </c>
      <c r="B132">
        <v>14</v>
      </c>
      <c r="C132">
        <v>4</v>
      </c>
      <c r="D132">
        <v>1</v>
      </c>
      <c r="E132">
        <v>2025</v>
      </c>
      <c r="F132" t="s">
        <v>8</v>
      </c>
      <c r="G132" t="s">
        <v>9</v>
      </c>
      <c r="H132" t="s">
        <v>45</v>
      </c>
      <c r="I132" t="s">
        <v>11</v>
      </c>
      <c r="J132" t="s">
        <v>75</v>
      </c>
      <c r="K132">
        <v>1.1209787595777511E-3</v>
      </c>
      <c r="L132" t="s">
        <v>135</v>
      </c>
      <c r="M132">
        <v>2.1401361901556262E-4</v>
      </c>
    </row>
    <row r="133" spans="1:13" x14ac:dyDescent="0.3">
      <c r="A133">
        <v>1</v>
      </c>
      <c r="B133">
        <v>14</v>
      </c>
      <c r="C133">
        <v>4</v>
      </c>
      <c r="D133">
        <v>2</v>
      </c>
      <c r="E133">
        <v>2025</v>
      </c>
      <c r="F133" t="s">
        <v>8</v>
      </c>
      <c r="G133" t="s">
        <v>9</v>
      </c>
      <c r="H133" t="s">
        <v>45</v>
      </c>
      <c r="I133" t="s">
        <v>11</v>
      </c>
      <c r="J133" t="s">
        <v>75</v>
      </c>
      <c r="K133">
        <v>1.1209787595777511E-3</v>
      </c>
      <c r="L133" t="s">
        <v>126</v>
      </c>
      <c r="M133">
        <v>1.9133824808951775E-4</v>
      </c>
    </row>
    <row r="134" spans="1:13" x14ac:dyDescent="0.3">
      <c r="A134">
        <v>1</v>
      </c>
      <c r="B134">
        <v>14</v>
      </c>
      <c r="C134">
        <v>4</v>
      </c>
      <c r="D134">
        <v>0</v>
      </c>
      <c r="E134">
        <v>2025</v>
      </c>
      <c r="F134" t="s">
        <v>8</v>
      </c>
      <c r="G134" t="s">
        <v>9</v>
      </c>
      <c r="H134" t="s">
        <v>45</v>
      </c>
      <c r="I134" t="s">
        <v>11</v>
      </c>
      <c r="J134" t="s">
        <v>76</v>
      </c>
      <c r="K134">
        <v>0.23756151106810164</v>
      </c>
      <c r="L134" t="s">
        <v>136</v>
      </c>
      <c r="M134">
        <v>3.8184897260329656E-2</v>
      </c>
    </row>
    <row r="135" spans="1:13" x14ac:dyDescent="0.3">
      <c r="A135">
        <v>1</v>
      </c>
      <c r="B135">
        <v>14</v>
      </c>
      <c r="C135">
        <v>4</v>
      </c>
      <c r="D135">
        <v>1</v>
      </c>
      <c r="E135">
        <v>2025</v>
      </c>
      <c r="F135" t="s">
        <v>8</v>
      </c>
      <c r="G135" t="s">
        <v>9</v>
      </c>
      <c r="H135" t="s">
        <v>45</v>
      </c>
      <c r="I135" t="s">
        <v>11</v>
      </c>
      <c r="J135" t="s">
        <v>76</v>
      </c>
      <c r="K135">
        <v>0.23756151106810164</v>
      </c>
      <c r="L135" t="s">
        <v>135</v>
      </c>
      <c r="M135">
        <v>4.535447107101382E-2</v>
      </c>
    </row>
    <row r="136" spans="1:13" x14ac:dyDescent="0.3">
      <c r="A136">
        <v>1</v>
      </c>
      <c r="B136">
        <v>14</v>
      </c>
      <c r="C136">
        <v>4</v>
      </c>
      <c r="D136">
        <v>2</v>
      </c>
      <c r="E136">
        <v>2025</v>
      </c>
      <c r="F136" t="s">
        <v>8</v>
      </c>
      <c r="G136" t="s">
        <v>9</v>
      </c>
      <c r="H136" t="s">
        <v>45</v>
      </c>
      <c r="I136" t="s">
        <v>11</v>
      </c>
      <c r="J136" t="s">
        <v>76</v>
      </c>
      <c r="K136">
        <v>0.23756151106810164</v>
      </c>
      <c r="L136" t="s">
        <v>126</v>
      </c>
      <c r="M136">
        <v>4.0549031775045347E-2</v>
      </c>
    </row>
    <row r="137" spans="1:13" x14ac:dyDescent="0.3">
      <c r="A137">
        <v>1</v>
      </c>
      <c r="B137">
        <v>14</v>
      </c>
      <c r="C137">
        <v>4</v>
      </c>
      <c r="D137">
        <v>0</v>
      </c>
      <c r="E137">
        <v>2025</v>
      </c>
      <c r="F137" t="s">
        <v>8</v>
      </c>
      <c r="G137" t="s">
        <v>9</v>
      </c>
      <c r="H137" t="s">
        <v>45</v>
      </c>
      <c r="I137" t="s">
        <v>11</v>
      </c>
      <c r="J137" t="s">
        <v>77</v>
      </c>
      <c r="K137">
        <v>5.0540462263816401E-2</v>
      </c>
      <c r="L137" t="s">
        <v>136</v>
      </c>
      <c r="M137">
        <v>8.1237164655016819E-3</v>
      </c>
    </row>
    <row r="138" spans="1:13" x14ac:dyDescent="0.3">
      <c r="A138">
        <v>1</v>
      </c>
      <c r="B138">
        <v>14</v>
      </c>
      <c r="C138">
        <v>4</v>
      </c>
      <c r="D138">
        <v>1</v>
      </c>
      <c r="E138">
        <v>2025</v>
      </c>
      <c r="F138" t="s">
        <v>8</v>
      </c>
      <c r="G138" t="s">
        <v>9</v>
      </c>
      <c r="H138" t="s">
        <v>45</v>
      </c>
      <c r="I138" t="s">
        <v>11</v>
      </c>
      <c r="J138" t="s">
        <v>77</v>
      </c>
      <c r="K138">
        <v>5.0540462263816401E-2</v>
      </c>
      <c r="L138" t="s">
        <v>135</v>
      </c>
      <c r="M138">
        <v>9.6490206824909972E-3</v>
      </c>
    </row>
    <row r="139" spans="1:13" x14ac:dyDescent="0.3">
      <c r="A139">
        <v>1</v>
      </c>
      <c r="B139">
        <v>14</v>
      </c>
      <c r="C139">
        <v>4</v>
      </c>
      <c r="D139">
        <v>2</v>
      </c>
      <c r="E139">
        <v>2025</v>
      </c>
      <c r="F139" t="s">
        <v>8</v>
      </c>
      <c r="G139" t="s">
        <v>9</v>
      </c>
      <c r="H139" t="s">
        <v>45</v>
      </c>
      <c r="I139" t="s">
        <v>11</v>
      </c>
      <c r="J139" t="s">
        <v>77</v>
      </c>
      <c r="K139">
        <v>5.0540462263816401E-2</v>
      </c>
      <c r="L139" t="s">
        <v>126</v>
      </c>
      <c r="M139">
        <v>8.6266786275554577E-3</v>
      </c>
    </row>
    <row r="140" spans="1:13" x14ac:dyDescent="0.3">
      <c r="A140">
        <v>1</v>
      </c>
      <c r="B140">
        <v>14</v>
      </c>
      <c r="C140">
        <v>4</v>
      </c>
      <c r="D140">
        <v>0</v>
      </c>
      <c r="E140">
        <v>2025</v>
      </c>
      <c r="F140" t="s">
        <v>8</v>
      </c>
      <c r="G140" t="s">
        <v>9</v>
      </c>
      <c r="H140" t="s">
        <v>45</v>
      </c>
      <c r="I140" t="s">
        <v>11</v>
      </c>
      <c r="J140" t="s">
        <v>78</v>
      </c>
      <c r="K140">
        <v>6.0945712086574915E-3</v>
      </c>
      <c r="L140" t="s">
        <v>136</v>
      </c>
      <c r="M140">
        <v>9.7962239085790104E-4</v>
      </c>
    </row>
    <row r="141" spans="1:13" x14ac:dyDescent="0.3">
      <c r="A141">
        <v>1</v>
      </c>
      <c r="B141">
        <v>14</v>
      </c>
      <c r="C141">
        <v>4</v>
      </c>
      <c r="D141">
        <v>1</v>
      </c>
      <c r="E141">
        <v>2025</v>
      </c>
      <c r="F141" t="s">
        <v>8</v>
      </c>
      <c r="G141" t="s">
        <v>9</v>
      </c>
      <c r="H141" t="s">
        <v>45</v>
      </c>
      <c r="I141" t="s">
        <v>11</v>
      </c>
      <c r="J141" t="s">
        <v>78</v>
      </c>
      <c r="K141">
        <v>6.0945712086574915E-3</v>
      </c>
      <c r="L141" t="s">
        <v>135</v>
      </c>
      <c r="M141">
        <v>1.1635557137622764E-3</v>
      </c>
    </row>
    <row r="142" spans="1:13" x14ac:dyDescent="0.3">
      <c r="A142">
        <v>1</v>
      </c>
      <c r="B142">
        <v>14</v>
      </c>
      <c r="C142">
        <v>4</v>
      </c>
      <c r="D142">
        <v>2</v>
      </c>
      <c r="E142">
        <v>2025</v>
      </c>
      <c r="F142" t="s">
        <v>8</v>
      </c>
      <c r="G142" t="s">
        <v>9</v>
      </c>
      <c r="H142" t="s">
        <v>45</v>
      </c>
      <c r="I142" t="s">
        <v>11</v>
      </c>
      <c r="J142" t="s">
        <v>78</v>
      </c>
      <c r="K142">
        <v>6.0945712086574915E-3</v>
      </c>
      <c r="L142" t="s">
        <v>126</v>
      </c>
      <c r="M142">
        <v>1.0402735716068283E-3</v>
      </c>
    </row>
    <row r="143" spans="1:13" x14ac:dyDescent="0.3">
      <c r="A143">
        <v>1</v>
      </c>
      <c r="B143">
        <v>14</v>
      </c>
      <c r="C143">
        <v>4</v>
      </c>
      <c r="D143">
        <v>0</v>
      </c>
      <c r="E143">
        <v>2025</v>
      </c>
      <c r="F143" t="s">
        <v>8</v>
      </c>
      <c r="G143" t="s">
        <v>9</v>
      </c>
      <c r="H143" t="s">
        <v>45</v>
      </c>
      <c r="I143" t="s">
        <v>220</v>
      </c>
      <c r="J143" t="s">
        <v>79</v>
      </c>
      <c r="K143">
        <v>0.57751681321446391</v>
      </c>
      <c r="L143" t="s">
        <v>136</v>
      </c>
      <c r="M143">
        <v>9.2828253531295063E-2</v>
      </c>
    </row>
    <row r="144" spans="1:13" x14ac:dyDescent="0.3">
      <c r="A144">
        <v>1</v>
      </c>
      <c r="B144">
        <v>14</v>
      </c>
      <c r="C144">
        <v>4</v>
      </c>
      <c r="D144">
        <v>1</v>
      </c>
      <c r="E144">
        <v>2025</v>
      </c>
      <c r="F144" t="s">
        <v>8</v>
      </c>
      <c r="G144" t="s">
        <v>9</v>
      </c>
      <c r="H144" t="s">
        <v>45</v>
      </c>
      <c r="I144" t="s">
        <v>220</v>
      </c>
      <c r="J144" t="s">
        <v>79</v>
      </c>
      <c r="K144">
        <v>0.57751681321446391</v>
      </c>
      <c r="L144" t="s">
        <v>135</v>
      </c>
      <c r="M144">
        <v>0.11025763171901516</v>
      </c>
    </row>
    <row r="145" spans="1:13" x14ac:dyDescent="0.3">
      <c r="A145">
        <v>1</v>
      </c>
      <c r="B145">
        <v>14</v>
      </c>
      <c r="C145">
        <v>4</v>
      </c>
      <c r="D145">
        <v>2</v>
      </c>
      <c r="E145">
        <v>2025</v>
      </c>
      <c r="F145" t="s">
        <v>8</v>
      </c>
      <c r="G145" t="s">
        <v>9</v>
      </c>
      <c r="H145" t="s">
        <v>45</v>
      </c>
      <c r="I145" t="s">
        <v>220</v>
      </c>
      <c r="J145" t="s">
        <v>79</v>
      </c>
      <c r="K145">
        <v>0.57751681321446391</v>
      </c>
      <c r="L145" t="s">
        <v>126</v>
      </c>
      <c r="M145">
        <v>9.8575512103655005E-2</v>
      </c>
    </row>
    <row r="146" spans="1:13" x14ac:dyDescent="0.3">
      <c r="A146">
        <v>1</v>
      </c>
      <c r="B146">
        <v>14</v>
      </c>
      <c r="C146">
        <v>4</v>
      </c>
      <c r="D146">
        <v>0</v>
      </c>
      <c r="E146">
        <v>2025</v>
      </c>
      <c r="F146" t="s">
        <v>8</v>
      </c>
      <c r="G146" t="s">
        <v>9</v>
      </c>
      <c r="H146" t="s">
        <v>45</v>
      </c>
      <c r="I146" t="s">
        <v>220</v>
      </c>
      <c r="J146" t="s">
        <v>80</v>
      </c>
      <c r="K146">
        <v>4.3468749107653318E-2</v>
      </c>
      <c r="L146" t="s">
        <v>136</v>
      </c>
      <c r="M146">
        <v>6.9870313219002889E-3</v>
      </c>
    </row>
    <row r="147" spans="1:13" x14ac:dyDescent="0.3">
      <c r="A147">
        <v>1</v>
      </c>
      <c r="B147">
        <v>14</v>
      </c>
      <c r="C147">
        <v>4</v>
      </c>
      <c r="D147">
        <v>1</v>
      </c>
      <c r="E147">
        <v>2025</v>
      </c>
      <c r="F147" t="s">
        <v>8</v>
      </c>
      <c r="G147" t="s">
        <v>9</v>
      </c>
      <c r="H147" t="s">
        <v>45</v>
      </c>
      <c r="I147" t="s">
        <v>220</v>
      </c>
      <c r="J147" t="s">
        <v>80</v>
      </c>
      <c r="K147">
        <v>4.3468749107653318E-2</v>
      </c>
      <c r="L147" t="s">
        <v>135</v>
      </c>
      <c r="M147">
        <v>8.2989122060730235E-3</v>
      </c>
    </row>
    <row r="148" spans="1:13" x14ac:dyDescent="0.3">
      <c r="A148">
        <v>1</v>
      </c>
      <c r="B148">
        <v>14</v>
      </c>
      <c r="C148">
        <v>4</v>
      </c>
      <c r="D148">
        <v>2</v>
      </c>
      <c r="E148">
        <v>2025</v>
      </c>
      <c r="F148" t="s">
        <v>8</v>
      </c>
      <c r="G148" t="s">
        <v>9</v>
      </c>
      <c r="H148" t="s">
        <v>45</v>
      </c>
      <c r="I148" t="s">
        <v>220</v>
      </c>
      <c r="J148" t="s">
        <v>80</v>
      </c>
      <c r="K148">
        <v>4.3468749107653318E-2</v>
      </c>
      <c r="L148" t="s">
        <v>126</v>
      </c>
      <c r="M148">
        <v>7.4196181059078227E-3</v>
      </c>
    </row>
    <row r="149" spans="1:13" x14ac:dyDescent="0.3">
      <c r="A149">
        <v>1</v>
      </c>
      <c r="B149">
        <v>14</v>
      </c>
      <c r="C149">
        <v>4</v>
      </c>
      <c r="D149">
        <v>0</v>
      </c>
      <c r="E149">
        <v>2025</v>
      </c>
      <c r="F149" t="s">
        <v>8</v>
      </c>
      <c r="G149" t="s">
        <v>9</v>
      </c>
      <c r="H149" t="s">
        <v>45</v>
      </c>
      <c r="I149" t="s">
        <v>220</v>
      </c>
      <c r="J149" t="s">
        <v>81</v>
      </c>
      <c r="K149">
        <v>0.22439743957731295</v>
      </c>
      <c r="L149" t="s">
        <v>136</v>
      </c>
      <c r="M149">
        <v>3.6068945416348919E-2</v>
      </c>
    </row>
    <row r="150" spans="1:13" x14ac:dyDescent="0.3">
      <c r="A150">
        <v>1</v>
      </c>
      <c r="B150">
        <v>14</v>
      </c>
      <c r="C150">
        <v>4</v>
      </c>
      <c r="D150">
        <v>1</v>
      </c>
      <c r="E150">
        <v>2025</v>
      </c>
      <c r="F150" t="s">
        <v>8</v>
      </c>
      <c r="G150" t="s">
        <v>9</v>
      </c>
      <c r="H150" t="s">
        <v>45</v>
      </c>
      <c r="I150" t="s">
        <v>220</v>
      </c>
      <c r="J150" t="s">
        <v>81</v>
      </c>
      <c r="K150">
        <v>0.22439743957731295</v>
      </c>
      <c r="L150" t="s">
        <v>135</v>
      </c>
      <c r="M150">
        <v>4.2841229355546802E-2</v>
      </c>
    </row>
    <row r="151" spans="1:13" x14ac:dyDescent="0.3">
      <c r="A151">
        <v>1</v>
      </c>
      <c r="B151">
        <v>14</v>
      </c>
      <c r="C151">
        <v>4</v>
      </c>
      <c r="D151">
        <v>2</v>
      </c>
      <c r="E151">
        <v>2025</v>
      </c>
      <c r="F151" t="s">
        <v>8</v>
      </c>
      <c r="G151" t="s">
        <v>9</v>
      </c>
      <c r="H151" t="s">
        <v>45</v>
      </c>
      <c r="I151" t="s">
        <v>220</v>
      </c>
      <c r="J151" t="s">
        <v>81</v>
      </c>
      <c r="K151">
        <v>0.22439743957731295</v>
      </c>
      <c r="L151" t="s">
        <v>126</v>
      </c>
      <c r="M151">
        <v>3.830207539406856E-2</v>
      </c>
    </row>
    <row r="152" spans="1:13" x14ac:dyDescent="0.3">
      <c r="A152">
        <v>1</v>
      </c>
      <c r="B152">
        <v>14</v>
      </c>
      <c r="C152">
        <v>4</v>
      </c>
      <c r="D152">
        <v>0</v>
      </c>
      <c r="E152">
        <v>2025</v>
      </c>
      <c r="F152" t="s">
        <v>8</v>
      </c>
      <c r="G152" t="s">
        <v>9</v>
      </c>
      <c r="H152" t="s">
        <v>45</v>
      </c>
      <c r="I152" t="s">
        <v>13</v>
      </c>
      <c r="J152" t="s">
        <v>82</v>
      </c>
      <c r="K152">
        <v>5.6880346365150809E-3</v>
      </c>
      <c r="L152" t="s">
        <v>136</v>
      </c>
      <c r="M152">
        <v>9.1427696865533552E-4</v>
      </c>
    </row>
    <row r="153" spans="1:13" x14ac:dyDescent="0.3">
      <c r="A153">
        <v>1</v>
      </c>
      <c r="B153">
        <v>14</v>
      </c>
      <c r="C153">
        <v>4</v>
      </c>
      <c r="D153">
        <v>1</v>
      </c>
      <c r="E153">
        <v>2025</v>
      </c>
      <c r="F153" t="s">
        <v>8</v>
      </c>
      <c r="G153" t="s">
        <v>9</v>
      </c>
      <c r="H153" t="s">
        <v>45</v>
      </c>
      <c r="I153" t="s">
        <v>13</v>
      </c>
      <c r="J153" t="s">
        <v>82</v>
      </c>
      <c r="K153">
        <v>5.6880346365150809E-3</v>
      </c>
      <c r="L153" t="s">
        <v>135</v>
      </c>
      <c r="M153">
        <v>1.0859410735891198E-3</v>
      </c>
    </row>
    <row r="154" spans="1:13" x14ac:dyDescent="0.3">
      <c r="A154">
        <v>1</v>
      </c>
      <c r="B154">
        <v>14</v>
      </c>
      <c r="C154">
        <v>4</v>
      </c>
      <c r="D154">
        <v>2</v>
      </c>
      <c r="E154">
        <v>2025</v>
      </c>
      <c r="F154" t="s">
        <v>8</v>
      </c>
      <c r="G154" t="s">
        <v>9</v>
      </c>
      <c r="H154" t="s">
        <v>45</v>
      </c>
      <c r="I154" t="s">
        <v>13</v>
      </c>
      <c r="J154" t="s">
        <v>82</v>
      </c>
      <c r="K154">
        <v>5.6880346365150809E-3</v>
      </c>
      <c r="L154" t="s">
        <v>126</v>
      </c>
      <c r="M154">
        <v>9.7088243030871212E-4</v>
      </c>
    </row>
    <row r="155" spans="1:13" x14ac:dyDescent="0.3">
      <c r="A155">
        <v>1</v>
      </c>
      <c r="B155">
        <v>14</v>
      </c>
      <c r="C155">
        <v>4</v>
      </c>
      <c r="D155">
        <v>0</v>
      </c>
      <c r="E155">
        <v>2025</v>
      </c>
      <c r="F155" t="s">
        <v>8</v>
      </c>
      <c r="G155" t="s">
        <v>9</v>
      </c>
      <c r="H155" t="s">
        <v>45</v>
      </c>
      <c r="I155" t="s">
        <v>13</v>
      </c>
      <c r="J155" t="s">
        <v>83</v>
      </c>
      <c r="K155">
        <v>5.718698748099695E-4</v>
      </c>
      <c r="L155" t="s">
        <v>136</v>
      </c>
      <c r="M155">
        <v>9.19205822429557E-5</v>
      </c>
    </row>
    <row r="156" spans="1:13" x14ac:dyDescent="0.3">
      <c r="A156">
        <v>1</v>
      </c>
      <c r="B156">
        <v>14</v>
      </c>
      <c r="C156">
        <v>4</v>
      </c>
      <c r="D156">
        <v>1</v>
      </c>
      <c r="E156">
        <v>2025</v>
      </c>
      <c r="F156" t="s">
        <v>8</v>
      </c>
      <c r="G156" t="s">
        <v>9</v>
      </c>
      <c r="H156" t="s">
        <v>45</v>
      </c>
      <c r="I156" t="s">
        <v>13</v>
      </c>
      <c r="J156" t="s">
        <v>83</v>
      </c>
      <c r="K156">
        <v>5.718698748099695E-4</v>
      </c>
      <c r="L156" t="s">
        <v>135</v>
      </c>
      <c r="M156">
        <v>1.0917953660438601E-4</v>
      </c>
    </row>
    <row r="157" spans="1:13" x14ac:dyDescent="0.3">
      <c r="A157">
        <v>1</v>
      </c>
      <c r="B157">
        <v>14</v>
      </c>
      <c r="C157">
        <v>4</v>
      </c>
      <c r="D157">
        <v>2</v>
      </c>
      <c r="E157">
        <v>2025</v>
      </c>
      <c r="F157" t="s">
        <v>8</v>
      </c>
      <c r="G157" t="s">
        <v>9</v>
      </c>
      <c r="H157" t="s">
        <v>45</v>
      </c>
      <c r="I157" t="s">
        <v>13</v>
      </c>
      <c r="J157" t="s">
        <v>83</v>
      </c>
      <c r="K157">
        <v>5.718698748099695E-4</v>
      </c>
      <c r="L157" t="s">
        <v>126</v>
      </c>
      <c r="M157">
        <v>9.7611644329931652E-5</v>
      </c>
    </row>
    <row r="158" spans="1:13" x14ac:dyDescent="0.3">
      <c r="A158">
        <v>1</v>
      </c>
      <c r="B158">
        <v>14</v>
      </c>
      <c r="C158">
        <v>4</v>
      </c>
      <c r="D158">
        <v>0</v>
      </c>
      <c r="E158">
        <v>2025</v>
      </c>
      <c r="F158" t="s">
        <v>8</v>
      </c>
      <c r="G158" t="s">
        <v>9</v>
      </c>
      <c r="H158" t="s">
        <v>45</v>
      </c>
      <c r="I158" t="s">
        <v>15</v>
      </c>
      <c r="J158" t="s">
        <v>84</v>
      </c>
      <c r="K158">
        <v>2.2804299148240337E-2</v>
      </c>
      <c r="L158" t="s">
        <v>136</v>
      </c>
      <c r="M158">
        <v>3.6654920073300695E-3</v>
      </c>
    </row>
    <row r="159" spans="1:13" x14ac:dyDescent="0.3">
      <c r="A159">
        <v>1</v>
      </c>
      <c r="B159">
        <v>14</v>
      </c>
      <c r="C159">
        <v>4</v>
      </c>
      <c r="D159">
        <v>1</v>
      </c>
      <c r="E159">
        <v>2025</v>
      </c>
      <c r="F159" t="s">
        <v>8</v>
      </c>
      <c r="G159" t="s">
        <v>9</v>
      </c>
      <c r="H159" t="s">
        <v>45</v>
      </c>
      <c r="I159" t="s">
        <v>15</v>
      </c>
      <c r="J159" t="s">
        <v>84</v>
      </c>
      <c r="K159">
        <v>2.2804299148240337E-2</v>
      </c>
      <c r="L159" t="s">
        <v>135</v>
      </c>
      <c r="M159">
        <v>4.353722626882584E-3</v>
      </c>
    </row>
    <row r="160" spans="1:13" x14ac:dyDescent="0.3">
      <c r="A160">
        <v>1</v>
      </c>
      <c r="B160">
        <v>14</v>
      </c>
      <c r="C160">
        <v>4</v>
      </c>
      <c r="D160">
        <v>2</v>
      </c>
      <c r="E160">
        <v>2025</v>
      </c>
      <c r="F160" t="s">
        <v>8</v>
      </c>
      <c r="G160" t="s">
        <v>9</v>
      </c>
      <c r="H160" t="s">
        <v>45</v>
      </c>
      <c r="I160" t="s">
        <v>15</v>
      </c>
      <c r="J160" t="s">
        <v>84</v>
      </c>
      <c r="K160">
        <v>2.2804299148240337E-2</v>
      </c>
      <c r="L160" t="s">
        <v>126</v>
      </c>
      <c r="M160">
        <v>3.8924329392085568E-3</v>
      </c>
    </row>
    <row r="161" spans="1:13" x14ac:dyDescent="0.3">
      <c r="A161">
        <v>1</v>
      </c>
      <c r="B161">
        <v>14</v>
      </c>
      <c r="C161">
        <v>4</v>
      </c>
      <c r="D161">
        <v>0</v>
      </c>
      <c r="E161">
        <v>2025</v>
      </c>
      <c r="F161" t="s">
        <v>8</v>
      </c>
      <c r="G161" t="s">
        <v>9</v>
      </c>
      <c r="H161" t="s">
        <v>45</v>
      </c>
      <c r="I161" t="s">
        <v>15</v>
      </c>
      <c r="J161" t="s">
        <v>111</v>
      </c>
      <c r="K161">
        <v>2.3077114903884895E-5</v>
      </c>
      <c r="L161" t="s">
        <v>136</v>
      </c>
      <c r="M161">
        <v>3.7093435620429887E-6</v>
      </c>
    </row>
    <row r="162" spans="1:13" x14ac:dyDescent="0.3">
      <c r="A162">
        <v>1</v>
      </c>
      <c r="B162">
        <v>14</v>
      </c>
      <c r="C162">
        <v>4</v>
      </c>
      <c r="D162">
        <v>1</v>
      </c>
      <c r="E162">
        <v>2025</v>
      </c>
      <c r="F162" t="s">
        <v>8</v>
      </c>
      <c r="G162" t="s">
        <v>9</v>
      </c>
      <c r="H162" t="s">
        <v>45</v>
      </c>
      <c r="I162" t="s">
        <v>15</v>
      </c>
      <c r="J162" t="s">
        <v>111</v>
      </c>
      <c r="K162">
        <v>2.3077114903884895E-5</v>
      </c>
      <c r="L162" t="s">
        <v>135</v>
      </c>
      <c r="M162">
        <v>4.4058077236706354E-6</v>
      </c>
    </row>
    <row r="163" spans="1:13" x14ac:dyDescent="0.3">
      <c r="A163">
        <v>1</v>
      </c>
      <c r="B163">
        <v>14</v>
      </c>
      <c r="C163">
        <v>4</v>
      </c>
      <c r="D163">
        <v>2</v>
      </c>
      <c r="E163">
        <v>2025</v>
      </c>
      <c r="F163" t="s">
        <v>8</v>
      </c>
      <c r="G163" t="s">
        <v>9</v>
      </c>
      <c r="H163" t="s">
        <v>45</v>
      </c>
      <c r="I163" t="s">
        <v>15</v>
      </c>
      <c r="J163" t="s">
        <v>111</v>
      </c>
      <c r="K163">
        <v>2.3077114903884895E-5</v>
      </c>
      <c r="L163" t="s">
        <v>126</v>
      </c>
      <c r="M163">
        <v>3.9389994671558928E-6</v>
      </c>
    </row>
    <row r="164" spans="1:13" x14ac:dyDescent="0.3">
      <c r="A164">
        <v>1</v>
      </c>
      <c r="B164">
        <v>14</v>
      </c>
      <c r="C164">
        <v>4</v>
      </c>
      <c r="D164">
        <v>0</v>
      </c>
      <c r="E164">
        <v>2025</v>
      </c>
      <c r="F164" t="s">
        <v>8</v>
      </c>
      <c r="G164" t="s">
        <v>9</v>
      </c>
      <c r="H164" t="s">
        <v>45</v>
      </c>
      <c r="I164" t="s">
        <v>16</v>
      </c>
      <c r="J164" t="s">
        <v>85</v>
      </c>
      <c r="K164">
        <v>2.84512375527348E-5</v>
      </c>
      <c r="L164" t="s">
        <v>136</v>
      </c>
      <c r="M164">
        <v>4.5731632956694373E-6</v>
      </c>
    </row>
    <row r="165" spans="1:13" x14ac:dyDescent="0.3">
      <c r="A165">
        <v>1</v>
      </c>
      <c r="B165">
        <v>14</v>
      </c>
      <c r="C165">
        <v>4</v>
      </c>
      <c r="D165">
        <v>1</v>
      </c>
      <c r="E165">
        <v>2025</v>
      </c>
      <c r="F165" t="s">
        <v>8</v>
      </c>
      <c r="G165" t="s">
        <v>9</v>
      </c>
      <c r="H165" t="s">
        <v>45</v>
      </c>
      <c r="I165" t="s">
        <v>16</v>
      </c>
      <c r="J165" t="s">
        <v>85</v>
      </c>
      <c r="K165">
        <v>2.84512375527348E-5</v>
      </c>
      <c r="L165" t="s">
        <v>135</v>
      </c>
      <c r="M165">
        <v>5.4318177415117418E-6</v>
      </c>
    </row>
    <row r="166" spans="1:13" x14ac:dyDescent="0.3">
      <c r="A166">
        <v>1</v>
      </c>
      <c r="B166">
        <v>14</v>
      </c>
      <c r="C166">
        <v>4</v>
      </c>
      <c r="D166">
        <v>2</v>
      </c>
      <c r="E166">
        <v>2025</v>
      </c>
      <c r="F166" t="s">
        <v>8</v>
      </c>
      <c r="G166" t="s">
        <v>9</v>
      </c>
      <c r="H166" t="s">
        <v>45</v>
      </c>
      <c r="I166" t="s">
        <v>16</v>
      </c>
      <c r="J166" t="s">
        <v>85</v>
      </c>
      <c r="K166">
        <v>2.84512375527348E-5</v>
      </c>
      <c r="L166" t="s">
        <v>126</v>
      </c>
      <c r="M166">
        <v>4.8563007129319222E-6</v>
      </c>
    </row>
    <row r="167" spans="1:13" x14ac:dyDescent="0.3">
      <c r="A167">
        <v>1</v>
      </c>
      <c r="B167">
        <v>14</v>
      </c>
      <c r="C167">
        <v>4</v>
      </c>
      <c r="D167">
        <v>0</v>
      </c>
      <c r="E167">
        <v>2025</v>
      </c>
      <c r="F167" t="s">
        <v>8</v>
      </c>
      <c r="G167" t="s">
        <v>9</v>
      </c>
      <c r="H167" t="s">
        <v>45</v>
      </c>
      <c r="I167" t="s">
        <v>16</v>
      </c>
      <c r="J167" t="s">
        <v>86</v>
      </c>
      <c r="K167">
        <v>3.2244735893099442E-4</v>
      </c>
      <c r="L167" t="s">
        <v>136</v>
      </c>
      <c r="M167">
        <v>5.1829184017586963E-5</v>
      </c>
    </row>
    <row r="168" spans="1:13" x14ac:dyDescent="0.3">
      <c r="A168">
        <v>1</v>
      </c>
      <c r="B168">
        <v>14</v>
      </c>
      <c r="C168">
        <v>4</v>
      </c>
      <c r="D168">
        <v>1</v>
      </c>
      <c r="E168">
        <v>2025</v>
      </c>
      <c r="F168" t="s">
        <v>8</v>
      </c>
      <c r="G168" t="s">
        <v>9</v>
      </c>
      <c r="H168" t="s">
        <v>45</v>
      </c>
      <c r="I168" t="s">
        <v>16</v>
      </c>
      <c r="J168" t="s">
        <v>86</v>
      </c>
      <c r="K168">
        <v>3.2244735893099442E-4</v>
      </c>
      <c r="L168" t="s">
        <v>135</v>
      </c>
      <c r="M168">
        <v>6.1560601070466417E-5</v>
      </c>
    </row>
    <row r="169" spans="1:13" x14ac:dyDescent="0.3">
      <c r="A169">
        <v>1</v>
      </c>
      <c r="B169">
        <v>14</v>
      </c>
      <c r="C169">
        <v>4</v>
      </c>
      <c r="D169">
        <v>2</v>
      </c>
      <c r="E169">
        <v>2025</v>
      </c>
      <c r="F169" t="s">
        <v>8</v>
      </c>
      <c r="G169" t="s">
        <v>9</v>
      </c>
      <c r="H169" t="s">
        <v>45</v>
      </c>
      <c r="I169" t="s">
        <v>16</v>
      </c>
      <c r="J169" t="s">
        <v>86</v>
      </c>
      <c r="K169">
        <v>3.2244735893099442E-4</v>
      </c>
      <c r="L169" t="s">
        <v>126</v>
      </c>
      <c r="M169">
        <v>5.5038074746561795E-5</v>
      </c>
    </row>
    <row r="170" spans="1:13" x14ac:dyDescent="0.3">
      <c r="A170">
        <v>1</v>
      </c>
      <c r="B170">
        <v>14</v>
      </c>
      <c r="C170">
        <v>4</v>
      </c>
      <c r="D170">
        <v>0</v>
      </c>
      <c r="E170">
        <v>2025</v>
      </c>
      <c r="F170" t="s">
        <v>8</v>
      </c>
      <c r="G170" t="s">
        <v>9</v>
      </c>
      <c r="H170" t="s">
        <v>45</v>
      </c>
      <c r="I170" t="s">
        <v>16</v>
      </c>
      <c r="J170" t="s">
        <v>87</v>
      </c>
      <c r="K170">
        <v>4.2676856329102201E-4</v>
      </c>
      <c r="L170" t="s">
        <v>136</v>
      </c>
      <c r="M170">
        <v>6.8597449435041572E-5</v>
      </c>
    </row>
    <row r="171" spans="1:13" x14ac:dyDescent="0.3">
      <c r="A171">
        <v>1</v>
      </c>
      <c r="B171">
        <v>14</v>
      </c>
      <c r="C171">
        <v>4</v>
      </c>
      <c r="D171">
        <v>1</v>
      </c>
      <c r="E171">
        <v>2025</v>
      </c>
      <c r="F171" t="s">
        <v>8</v>
      </c>
      <c r="G171" t="s">
        <v>9</v>
      </c>
      <c r="H171" t="s">
        <v>45</v>
      </c>
      <c r="I171" t="s">
        <v>16</v>
      </c>
      <c r="J171" t="s">
        <v>87</v>
      </c>
      <c r="K171">
        <v>4.2676856329102201E-4</v>
      </c>
      <c r="L171" t="s">
        <v>135</v>
      </c>
      <c r="M171">
        <v>8.1477266122676134E-5</v>
      </c>
    </row>
    <row r="172" spans="1:13" x14ac:dyDescent="0.3">
      <c r="A172">
        <v>1</v>
      </c>
      <c r="B172">
        <v>14</v>
      </c>
      <c r="C172">
        <v>4</v>
      </c>
      <c r="D172">
        <v>2</v>
      </c>
      <c r="E172">
        <v>2025</v>
      </c>
      <c r="F172" t="s">
        <v>8</v>
      </c>
      <c r="G172" t="s">
        <v>9</v>
      </c>
      <c r="H172" t="s">
        <v>45</v>
      </c>
      <c r="I172" t="s">
        <v>16</v>
      </c>
      <c r="J172" t="s">
        <v>87</v>
      </c>
      <c r="K172">
        <v>4.2676856329102201E-4</v>
      </c>
      <c r="L172" t="s">
        <v>126</v>
      </c>
      <c r="M172">
        <v>7.2844510693978841E-5</v>
      </c>
    </row>
    <row r="173" spans="1:13" x14ac:dyDescent="0.3">
      <c r="A173">
        <v>1</v>
      </c>
      <c r="B173">
        <v>14</v>
      </c>
      <c r="C173">
        <v>4</v>
      </c>
      <c r="D173">
        <v>0</v>
      </c>
      <c r="E173">
        <v>2025</v>
      </c>
      <c r="F173" t="s">
        <v>8</v>
      </c>
      <c r="G173" t="s">
        <v>9</v>
      </c>
      <c r="H173" t="s">
        <v>45</v>
      </c>
      <c r="I173" t="s">
        <v>16</v>
      </c>
      <c r="J173" t="s">
        <v>88</v>
      </c>
      <c r="K173">
        <v>4.9078384778467529E-3</v>
      </c>
      <c r="L173" t="s">
        <v>136</v>
      </c>
      <c r="M173">
        <v>7.8887066850297802E-4</v>
      </c>
    </row>
    <row r="174" spans="1:13" x14ac:dyDescent="0.3">
      <c r="A174">
        <v>1</v>
      </c>
      <c r="B174">
        <v>14</v>
      </c>
      <c r="C174">
        <v>4</v>
      </c>
      <c r="D174">
        <v>1</v>
      </c>
      <c r="E174">
        <v>2025</v>
      </c>
      <c r="F174" t="s">
        <v>8</v>
      </c>
      <c r="G174" t="s">
        <v>9</v>
      </c>
      <c r="H174" t="s">
        <v>45</v>
      </c>
      <c r="I174" t="s">
        <v>16</v>
      </c>
      <c r="J174" t="s">
        <v>88</v>
      </c>
      <c r="K174">
        <v>4.9078384778467529E-3</v>
      </c>
      <c r="L174" t="s">
        <v>135</v>
      </c>
      <c r="M174">
        <v>9.3698856041077544E-4</v>
      </c>
    </row>
    <row r="175" spans="1:13" x14ac:dyDescent="0.3">
      <c r="A175">
        <v>1</v>
      </c>
      <c r="B175">
        <v>14</v>
      </c>
      <c r="C175">
        <v>4</v>
      </c>
      <c r="D175">
        <v>2</v>
      </c>
      <c r="E175">
        <v>2025</v>
      </c>
      <c r="F175" t="s">
        <v>8</v>
      </c>
      <c r="G175" t="s">
        <v>9</v>
      </c>
      <c r="H175" t="s">
        <v>45</v>
      </c>
      <c r="I175" t="s">
        <v>16</v>
      </c>
      <c r="J175" t="s">
        <v>88</v>
      </c>
      <c r="K175">
        <v>4.9078384778467529E-3</v>
      </c>
      <c r="L175" t="s">
        <v>126</v>
      </c>
      <c r="M175">
        <v>8.3771187298075668E-4</v>
      </c>
    </row>
    <row r="176" spans="1:13" x14ac:dyDescent="0.3">
      <c r="A176">
        <v>1</v>
      </c>
      <c r="B176">
        <v>14</v>
      </c>
      <c r="C176">
        <v>4</v>
      </c>
      <c r="D176">
        <v>0</v>
      </c>
      <c r="E176">
        <v>2025</v>
      </c>
      <c r="F176" t="s">
        <v>8</v>
      </c>
      <c r="G176" t="s">
        <v>9</v>
      </c>
      <c r="H176" t="s">
        <v>45</v>
      </c>
      <c r="I176" t="s">
        <v>16</v>
      </c>
      <c r="J176" t="s">
        <v>89</v>
      </c>
      <c r="K176">
        <v>1.8433872935278574E-2</v>
      </c>
      <c r="L176" t="s">
        <v>136</v>
      </c>
      <c r="M176">
        <v>2.9630033121897359E-3</v>
      </c>
    </row>
    <row r="177" spans="1:13" x14ac:dyDescent="0.3">
      <c r="A177">
        <v>1</v>
      </c>
      <c r="B177">
        <v>14</v>
      </c>
      <c r="C177">
        <v>4</v>
      </c>
      <c r="D177">
        <v>1</v>
      </c>
      <c r="E177">
        <v>2025</v>
      </c>
      <c r="F177" t="s">
        <v>8</v>
      </c>
      <c r="G177" t="s">
        <v>9</v>
      </c>
      <c r="H177" t="s">
        <v>45</v>
      </c>
      <c r="I177" t="s">
        <v>16</v>
      </c>
      <c r="J177" t="s">
        <v>89</v>
      </c>
      <c r="K177">
        <v>1.8433872935278574E-2</v>
      </c>
      <c r="L177" t="s">
        <v>135</v>
      </c>
      <c r="M177">
        <v>3.5193350682559189E-3</v>
      </c>
    </row>
    <row r="178" spans="1:13" x14ac:dyDescent="0.3">
      <c r="A178">
        <v>1</v>
      </c>
      <c r="B178">
        <v>14</v>
      </c>
      <c r="C178">
        <v>4</v>
      </c>
      <c r="D178">
        <v>2</v>
      </c>
      <c r="E178">
        <v>2025</v>
      </c>
      <c r="F178" t="s">
        <v>8</v>
      </c>
      <c r="G178" t="s">
        <v>9</v>
      </c>
      <c r="H178" t="s">
        <v>45</v>
      </c>
      <c r="I178" t="s">
        <v>16</v>
      </c>
      <c r="J178" t="s">
        <v>89</v>
      </c>
      <c r="K178">
        <v>1.8433872935278574E-2</v>
      </c>
      <c r="L178" t="s">
        <v>126</v>
      </c>
      <c r="M178">
        <v>3.1464511908054029E-3</v>
      </c>
    </row>
    <row r="179" spans="1:13" x14ac:dyDescent="0.3">
      <c r="A179">
        <v>1</v>
      </c>
      <c r="B179">
        <v>14</v>
      </c>
      <c r="C179">
        <v>4</v>
      </c>
      <c r="D179">
        <v>0</v>
      </c>
      <c r="E179">
        <v>2025</v>
      </c>
      <c r="F179" t="s">
        <v>8</v>
      </c>
      <c r="G179" t="s">
        <v>9</v>
      </c>
      <c r="H179" t="s">
        <v>46</v>
      </c>
      <c r="I179" t="s">
        <v>11</v>
      </c>
      <c r="J179" t="s">
        <v>90</v>
      </c>
      <c r="K179">
        <v>7.7829940949814534E-4</v>
      </c>
      <c r="L179" t="s">
        <v>136</v>
      </c>
      <c r="M179">
        <v>1.2510142259931285E-4</v>
      </c>
    </row>
    <row r="180" spans="1:13" x14ac:dyDescent="0.3">
      <c r="A180">
        <v>1</v>
      </c>
      <c r="B180">
        <v>14</v>
      </c>
      <c r="C180">
        <v>4</v>
      </c>
      <c r="D180">
        <v>1</v>
      </c>
      <c r="E180">
        <v>2025</v>
      </c>
      <c r="F180" t="s">
        <v>8</v>
      </c>
      <c r="G180" t="s">
        <v>9</v>
      </c>
      <c r="H180" t="s">
        <v>46</v>
      </c>
      <c r="I180" t="s">
        <v>11</v>
      </c>
      <c r="J180" t="s">
        <v>90</v>
      </c>
      <c r="K180">
        <v>7.7829940949814534E-4</v>
      </c>
      <c r="L180" t="s">
        <v>135</v>
      </c>
      <c r="M180">
        <v>1.4859039199557677E-4</v>
      </c>
    </row>
    <row r="181" spans="1:13" x14ac:dyDescent="0.3">
      <c r="A181">
        <v>1</v>
      </c>
      <c r="B181">
        <v>14</v>
      </c>
      <c r="C181">
        <v>4</v>
      </c>
      <c r="D181">
        <v>2</v>
      </c>
      <c r="E181">
        <v>2025</v>
      </c>
      <c r="F181" t="s">
        <v>8</v>
      </c>
      <c r="G181" t="s">
        <v>9</v>
      </c>
      <c r="H181" t="s">
        <v>46</v>
      </c>
      <c r="I181" t="s">
        <v>11</v>
      </c>
      <c r="J181" t="s">
        <v>90</v>
      </c>
      <c r="K181">
        <v>7.7829940949814534E-4</v>
      </c>
      <c r="L181" t="s">
        <v>126</v>
      </c>
      <c r="M181">
        <v>1.3284680394709327E-4</v>
      </c>
    </row>
    <row r="182" spans="1:13" x14ac:dyDescent="0.3">
      <c r="A182">
        <v>1</v>
      </c>
      <c r="B182">
        <v>14</v>
      </c>
      <c r="C182">
        <v>4</v>
      </c>
      <c r="D182">
        <v>0</v>
      </c>
      <c r="E182">
        <v>2025</v>
      </c>
      <c r="F182" t="s">
        <v>8</v>
      </c>
      <c r="G182" t="s">
        <v>9</v>
      </c>
      <c r="H182" t="s">
        <v>46</v>
      </c>
      <c r="I182" t="s">
        <v>221</v>
      </c>
      <c r="J182" t="s">
        <v>91</v>
      </c>
      <c r="K182">
        <v>0.11357481131162375</v>
      </c>
      <c r="L182" t="s">
        <v>136</v>
      </c>
      <c r="M182">
        <v>1.8255661372908336E-2</v>
      </c>
    </row>
    <row r="183" spans="1:13" x14ac:dyDescent="0.3">
      <c r="A183">
        <v>1</v>
      </c>
      <c r="B183">
        <v>14</v>
      </c>
      <c r="C183">
        <v>4</v>
      </c>
      <c r="D183">
        <v>1</v>
      </c>
      <c r="E183">
        <v>2025</v>
      </c>
      <c r="F183" t="s">
        <v>8</v>
      </c>
      <c r="G183" t="s">
        <v>9</v>
      </c>
      <c r="H183" t="s">
        <v>46</v>
      </c>
      <c r="I183" t="s">
        <v>221</v>
      </c>
      <c r="J183" t="s">
        <v>91</v>
      </c>
      <c r="K183">
        <v>5.6787405655811876E-2</v>
      </c>
      <c r="L183" t="s">
        <v>135</v>
      </c>
      <c r="M183">
        <v>1.0841666797935592E-2</v>
      </c>
    </row>
    <row r="184" spans="1:13" x14ac:dyDescent="0.3">
      <c r="A184">
        <v>1</v>
      </c>
      <c r="B184">
        <v>14</v>
      </c>
      <c r="C184">
        <v>4</v>
      </c>
      <c r="D184">
        <v>2</v>
      </c>
      <c r="E184">
        <v>2025</v>
      </c>
      <c r="F184" t="s">
        <v>8</v>
      </c>
      <c r="G184" t="s">
        <v>9</v>
      </c>
      <c r="H184" t="s">
        <v>46</v>
      </c>
      <c r="I184" t="s">
        <v>221</v>
      </c>
      <c r="J184" t="s">
        <v>91</v>
      </c>
      <c r="K184">
        <v>5.6787405655811876E-2</v>
      </c>
      <c r="L184" t="s">
        <v>126</v>
      </c>
      <c r="M184">
        <v>9.6929603874248774E-3</v>
      </c>
    </row>
    <row r="185" spans="1:13" x14ac:dyDescent="0.3">
      <c r="A185">
        <v>1</v>
      </c>
      <c r="B185">
        <v>14</v>
      </c>
      <c r="C185">
        <v>4</v>
      </c>
      <c r="D185">
        <v>0</v>
      </c>
      <c r="E185">
        <v>2025</v>
      </c>
      <c r="F185" t="s">
        <v>8</v>
      </c>
      <c r="G185" t="s">
        <v>9</v>
      </c>
      <c r="H185" t="s">
        <v>46</v>
      </c>
      <c r="I185" t="s">
        <v>17</v>
      </c>
      <c r="J185" t="s">
        <v>92</v>
      </c>
      <c r="K185">
        <v>0.46232786835901507</v>
      </c>
      <c r="L185" t="s">
        <v>136</v>
      </c>
      <c r="M185">
        <v>7.4313141360745752E-2</v>
      </c>
    </row>
    <row r="186" spans="1:13" x14ac:dyDescent="0.3">
      <c r="A186">
        <v>1</v>
      </c>
      <c r="B186">
        <v>14</v>
      </c>
      <c r="C186">
        <v>4</v>
      </c>
      <c r="D186">
        <v>1</v>
      </c>
      <c r="E186">
        <v>2025</v>
      </c>
      <c r="F186" t="s">
        <v>8</v>
      </c>
      <c r="G186" t="s">
        <v>9</v>
      </c>
      <c r="H186" t="s">
        <v>46</v>
      </c>
      <c r="I186" t="s">
        <v>17</v>
      </c>
      <c r="J186" t="s">
        <v>92</v>
      </c>
      <c r="K186">
        <v>0.46232786835901507</v>
      </c>
      <c r="L186" t="s">
        <v>135</v>
      </c>
      <c r="M186">
        <v>8.826613299660889E-2</v>
      </c>
    </row>
    <row r="187" spans="1:13" x14ac:dyDescent="0.3">
      <c r="A187">
        <v>1</v>
      </c>
      <c r="B187">
        <v>14</v>
      </c>
      <c r="C187">
        <v>4</v>
      </c>
      <c r="D187">
        <v>2</v>
      </c>
      <c r="E187">
        <v>2025</v>
      </c>
      <c r="F187" t="s">
        <v>8</v>
      </c>
      <c r="G187" t="s">
        <v>9</v>
      </c>
      <c r="H187" t="s">
        <v>46</v>
      </c>
      <c r="I187" t="s">
        <v>17</v>
      </c>
      <c r="J187" t="s">
        <v>92</v>
      </c>
      <c r="K187">
        <v>0.46232786835901507</v>
      </c>
      <c r="L187" t="s">
        <v>126</v>
      </c>
      <c r="M187">
        <v>7.8914077201691593E-2</v>
      </c>
    </row>
    <row r="188" spans="1:13" x14ac:dyDescent="0.3">
      <c r="A188">
        <v>1</v>
      </c>
      <c r="B188">
        <v>14</v>
      </c>
      <c r="C188">
        <v>4</v>
      </c>
      <c r="D188">
        <v>0</v>
      </c>
      <c r="E188">
        <v>2025</v>
      </c>
      <c r="F188" t="s">
        <v>8</v>
      </c>
      <c r="G188" t="s">
        <v>9</v>
      </c>
      <c r="H188" t="s">
        <v>46</v>
      </c>
      <c r="I188" t="s">
        <v>17</v>
      </c>
      <c r="J188" t="s">
        <v>93</v>
      </c>
      <c r="K188">
        <v>1.2071860093625377E-2</v>
      </c>
      <c r="L188" t="s">
        <v>136</v>
      </c>
      <c r="M188">
        <v>1.9403931863525427E-3</v>
      </c>
    </row>
    <row r="189" spans="1:13" x14ac:dyDescent="0.3">
      <c r="A189">
        <v>1</v>
      </c>
      <c r="B189">
        <v>14</v>
      </c>
      <c r="C189">
        <v>4</v>
      </c>
      <c r="D189">
        <v>1</v>
      </c>
      <c r="E189">
        <v>2025</v>
      </c>
      <c r="F189" t="s">
        <v>8</v>
      </c>
      <c r="G189" t="s">
        <v>9</v>
      </c>
      <c r="H189" t="s">
        <v>46</v>
      </c>
      <c r="I189" t="s">
        <v>17</v>
      </c>
      <c r="J189" t="s">
        <v>93</v>
      </c>
      <c r="K189">
        <v>1.2071860093625377E-2</v>
      </c>
      <c r="L189" t="s">
        <v>135</v>
      </c>
      <c r="M189">
        <v>2.3047202677234321E-3</v>
      </c>
    </row>
    <row r="190" spans="1:13" x14ac:dyDescent="0.3">
      <c r="A190">
        <v>1</v>
      </c>
      <c r="B190">
        <v>14</v>
      </c>
      <c r="C190">
        <v>4</v>
      </c>
      <c r="D190">
        <v>2</v>
      </c>
      <c r="E190">
        <v>2025</v>
      </c>
      <c r="F190" t="s">
        <v>8</v>
      </c>
      <c r="G190" t="s">
        <v>9</v>
      </c>
      <c r="H190" t="s">
        <v>46</v>
      </c>
      <c r="I190" t="s">
        <v>17</v>
      </c>
      <c r="J190" t="s">
        <v>93</v>
      </c>
      <c r="K190">
        <v>1.2071860093625377E-2</v>
      </c>
      <c r="L190" t="s">
        <v>126</v>
      </c>
      <c r="M190">
        <v>2.0605283924970152E-3</v>
      </c>
    </row>
    <row r="191" spans="1:13" x14ac:dyDescent="0.3">
      <c r="A191">
        <v>1</v>
      </c>
      <c r="B191">
        <v>14</v>
      </c>
      <c r="C191">
        <v>4</v>
      </c>
      <c r="D191">
        <v>0</v>
      </c>
      <c r="E191">
        <v>2025</v>
      </c>
      <c r="F191" t="s">
        <v>8</v>
      </c>
      <c r="G191" t="s">
        <v>9</v>
      </c>
      <c r="H191" t="s">
        <v>46</v>
      </c>
      <c r="I191" t="s">
        <v>17</v>
      </c>
      <c r="J191" t="s">
        <v>94</v>
      </c>
      <c r="K191">
        <v>1.9635254892180354</v>
      </c>
      <c r="L191" t="s">
        <v>136</v>
      </c>
      <c r="M191">
        <v>0.31561097055126741</v>
      </c>
    </row>
    <row r="192" spans="1:13" x14ac:dyDescent="0.3">
      <c r="A192">
        <v>1</v>
      </c>
      <c r="B192">
        <v>14</v>
      </c>
      <c r="C192">
        <v>4</v>
      </c>
      <c r="D192">
        <v>1</v>
      </c>
      <c r="E192">
        <v>2025</v>
      </c>
      <c r="F192" t="s">
        <v>8</v>
      </c>
      <c r="G192" t="s">
        <v>9</v>
      </c>
      <c r="H192" t="s">
        <v>46</v>
      </c>
      <c r="I192" t="s">
        <v>17</v>
      </c>
      <c r="J192" t="s">
        <v>94</v>
      </c>
      <c r="K192">
        <v>1.2491904681108101</v>
      </c>
      <c r="L192" t="s">
        <v>135</v>
      </c>
      <c r="M192">
        <v>0.23849138142531975</v>
      </c>
    </row>
    <row r="193" spans="1:13" x14ac:dyDescent="0.3">
      <c r="A193">
        <v>1</v>
      </c>
      <c r="B193">
        <v>14</v>
      </c>
      <c r="C193">
        <v>4</v>
      </c>
      <c r="D193">
        <v>2</v>
      </c>
      <c r="E193">
        <v>2025</v>
      </c>
      <c r="F193" t="s">
        <v>8</v>
      </c>
      <c r="G193" t="s">
        <v>9</v>
      </c>
      <c r="H193" t="s">
        <v>46</v>
      </c>
      <c r="I193" t="s">
        <v>17</v>
      </c>
      <c r="J193" t="s">
        <v>94</v>
      </c>
      <c r="K193">
        <v>1.2491904681108101</v>
      </c>
      <c r="L193" t="s">
        <v>126</v>
      </c>
      <c r="M193">
        <v>0.21322251974558373</v>
      </c>
    </row>
    <row r="194" spans="1:13" x14ac:dyDescent="0.3">
      <c r="A194">
        <v>1</v>
      </c>
      <c r="B194">
        <v>14</v>
      </c>
      <c r="C194">
        <v>4</v>
      </c>
      <c r="D194">
        <v>0</v>
      </c>
      <c r="E194">
        <v>2025</v>
      </c>
      <c r="F194" t="s">
        <v>8</v>
      </c>
      <c r="G194" t="s">
        <v>9</v>
      </c>
      <c r="H194" t="s">
        <v>46</v>
      </c>
      <c r="I194" t="s">
        <v>17</v>
      </c>
      <c r="J194" t="s">
        <v>95</v>
      </c>
      <c r="K194">
        <v>0.90743198975332784</v>
      </c>
      <c r="L194" t="s">
        <v>136</v>
      </c>
      <c r="M194">
        <v>0.14585779128814425</v>
      </c>
    </row>
    <row r="195" spans="1:13" x14ac:dyDescent="0.3">
      <c r="A195">
        <v>1</v>
      </c>
      <c r="B195">
        <v>14</v>
      </c>
      <c r="C195">
        <v>4</v>
      </c>
      <c r="D195">
        <v>1</v>
      </c>
      <c r="E195">
        <v>2025</v>
      </c>
      <c r="F195" t="s">
        <v>8</v>
      </c>
      <c r="G195" t="s">
        <v>9</v>
      </c>
      <c r="H195" t="s">
        <v>46</v>
      </c>
      <c r="I195" t="s">
        <v>17</v>
      </c>
      <c r="J195" t="s">
        <v>95</v>
      </c>
      <c r="K195">
        <v>0.75187959030667584</v>
      </c>
      <c r="L195" t="s">
        <v>135</v>
      </c>
      <c r="M195">
        <v>0.14354640604080898</v>
      </c>
    </row>
    <row r="196" spans="1:13" x14ac:dyDescent="0.3">
      <c r="A196">
        <v>1</v>
      </c>
      <c r="B196">
        <v>14</v>
      </c>
      <c r="C196">
        <v>4</v>
      </c>
      <c r="D196">
        <v>2</v>
      </c>
      <c r="E196">
        <v>2025</v>
      </c>
      <c r="F196" t="s">
        <v>8</v>
      </c>
      <c r="G196" t="s">
        <v>9</v>
      </c>
      <c r="H196" t="s">
        <v>46</v>
      </c>
      <c r="I196" t="s">
        <v>17</v>
      </c>
      <c r="J196" t="s">
        <v>95</v>
      </c>
      <c r="K196">
        <v>0.75187959030667584</v>
      </c>
      <c r="L196" t="s">
        <v>126</v>
      </c>
      <c r="M196">
        <v>0.1283372431050647</v>
      </c>
    </row>
    <row r="197" spans="1:13" x14ac:dyDescent="0.3">
      <c r="A197">
        <v>1</v>
      </c>
      <c r="B197">
        <v>14</v>
      </c>
      <c r="C197">
        <v>4</v>
      </c>
      <c r="D197">
        <v>0</v>
      </c>
      <c r="E197">
        <v>2025</v>
      </c>
      <c r="F197" t="s">
        <v>8</v>
      </c>
      <c r="G197" t="s">
        <v>9</v>
      </c>
      <c r="H197" t="s">
        <v>46</v>
      </c>
      <c r="I197" t="s">
        <v>17</v>
      </c>
      <c r="J197" t="s">
        <v>96</v>
      </c>
      <c r="K197">
        <v>7.1050643290721222E-2</v>
      </c>
      <c r="L197" t="s">
        <v>136</v>
      </c>
      <c r="M197">
        <v>1.1420459072424272E-2</v>
      </c>
    </row>
    <row r="198" spans="1:13" x14ac:dyDescent="0.3">
      <c r="A198">
        <v>1</v>
      </c>
      <c r="B198">
        <v>14</v>
      </c>
      <c r="C198">
        <v>4</v>
      </c>
      <c r="D198">
        <v>1</v>
      </c>
      <c r="E198">
        <v>2025</v>
      </c>
      <c r="F198" t="s">
        <v>8</v>
      </c>
      <c r="G198" t="s">
        <v>9</v>
      </c>
      <c r="H198" t="s">
        <v>46</v>
      </c>
      <c r="I198" t="s">
        <v>17</v>
      </c>
      <c r="J198" t="s">
        <v>96</v>
      </c>
      <c r="K198">
        <v>7.1050643290721222E-2</v>
      </c>
      <c r="L198" t="s">
        <v>135</v>
      </c>
      <c r="M198">
        <v>1.356475773881635E-2</v>
      </c>
    </row>
    <row r="199" spans="1:13" x14ac:dyDescent="0.3">
      <c r="A199">
        <v>1</v>
      </c>
      <c r="B199">
        <v>14</v>
      </c>
      <c r="C199">
        <v>4</v>
      </c>
      <c r="D199">
        <v>2</v>
      </c>
      <c r="E199">
        <v>2025</v>
      </c>
      <c r="F199" t="s">
        <v>8</v>
      </c>
      <c r="G199" t="s">
        <v>9</v>
      </c>
      <c r="H199" t="s">
        <v>46</v>
      </c>
      <c r="I199" t="s">
        <v>17</v>
      </c>
      <c r="J199" t="s">
        <v>96</v>
      </c>
      <c r="K199">
        <v>7.1050643290721222E-2</v>
      </c>
      <c r="L199" t="s">
        <v>126</v>
      </c>
      <c r="M199">
        <v>1.212753185261127E-2</v>
      </c>
    </row>
    <row r="200" spans="1:13" x14ac:dyDescent="0.3">
      <c r="A200">
        <v>1</v>
      </c>
      <c r="B200">
        <v>14</v>
      </c>
      <c r="C200">
        <v>4</v>
      </c>
      <c r="D200">
        <v>0</v>
      </c>
      <c r="E200">
        <v>2025</v>
      </c>
      <c r="F200" t="s">
        <v>8</v>
      </c>
      <c r="G200" t="s">
        <v>9</v>
      </c>
      <c r="H200" t="s">
        <v>46</v>
      </c>
      <c r="I200" t="s">
        <v>17</v>
      </c>
      <c r="J200" t="s">
        <v>97</v>
      </c>
      <c r="K200">
        <v>8.0106039954033314E-4</v>
      </c>
      <c r="L200" t="s">
        <v>136</v>
      </c>
      <c r="M200">
        <v>1.287599532358484E-4</v>
      </c>
    </row>
    <row r="201" spans="1:13" x14ac:dyDescent="0.3">
      <c r="A201">
        <v>1</v>
      </c>
      <c r="B201">
        <v>14</v>
      </c>
      <c r="C201">
        <v>4</v>
      </c>
      <c r="D201">
        <v>1</v>
      </c>
      <c r="E201">
        <v>2025</v>
      </c>
      <c r="F201" t="s">
        <v>8</v>
      </c>
      <c r="G201" t="s">
        <v>9</v>
      </c>
      <c r="H201" t="s">
        <v>46</v>
      </c>
      <c r="I201" t="s">
        <v>17</v>
      </c>
      <c r="J201" t="s">
        <v>97</v>
      </c>
      <c r="K201">
        <v>8.0106039954033314E-4</v>
      </c>
      <c r="L201" t="s">
        <v>135</v>
      </c>
      <c r="M201">
        <v>1.5293584618878615E-4</v>
      </c>
    </row>
    <row r="202" spans="1:13" x14ac:dyDescent="0.3">
      <c r="A202">
        <v>1</v>
      </c>
      <c r="B202">
        <v>14</v>
      </c>
      <c r="C202">
        <v>4</v>
      </c>
      <c r="D202">
        <v>2</v>
      </c>
      <c r="E202">
        <v>2025</v>
      </c>
      <c r="F202" t="s">
        <v>8</v>
      </c>
      <c r="G202" t="s">
        <v>9</v>
      </c>
      <c r="H202" t="s">
        <v>46</v>
      </c>
      <c r="I202" t="s">
        <v>17</v>
      </c>
      <c r="J202" t="s">
        <v>97</v>
      </c>
      <c r="K202">
        <v>8.0106039954033314E-4</v>
      </c>
      <c r="L202" t="s">
        <v>126</v>
      </c>
      <c r="M202">
        <v>1.367318445174388E-4</v>
      </c>
    </row>
    <row r="203" spans="1:13" x14ac:dyDescent="0.3">
      <c r="A203">
        <v>1</v>
      </c>
      <c r="B203">
        <v>14</v>
      </c>
      <c r="C203">
        <v>4</v>
      </c>
      <c r="D203">
        <v>0</v>
      </c>
      <c r="E203">
        <v>2025</v>
      </c>
      <c r="F203" t="s">
        <v>8</v>
      </c>
      <c r="G203" t="s">
        <v>9</v>
      </c>
      <c r="H203" t="s">
        <v>46</v>
      </c>
      <c r="I203" t="s">
        <v>18</v>
      </c>
      <c r="J203" t="s">
        <v>98</v>
      </c>
      <c r="K203">
        <v>3.8293152871949163E-2</v>
      </c>
      <c r="L203" t="s">
        <v>136</v>
      </c>
      <c r="M203">
        <v>6.1551221054925113E-3</v>
      </c>
    </row>
    <row r="204" spans="1:13" x14ac:dyDescent="0.3">
      <c r="A204">
        <v>1</v>
      </c>
      <c r="B204">
        <v>14</v>
      </c>
      <c r="C204">
        <v>4</v>
      </c>
      <c r="D204">
        <v>1</v>
      </c>
      <c r="E204">
        <v>2025</v>
      </c>
      <c r="F204" t="s">
        <v>8</v>
      </c>
      <c r="G204" t="s">
        <v>9</v>
      </c>
      <c r="H204" t="s">
        <v>46</v>
      </c>
      <c r="I204" t="s">
        <v>18</v>
      </c>
      <c r="J204" t="s">
        <v>98</v>
      </c>
      <c r="K204">
        <v>1.9146576435974581E-2</v>
      </c>
      <c r="L204" t="s">
        <v>135</v>
      </c>
      <c r="M204">
        <v>3.6554021026807882E-3</v>
      </c>
    </row>
    <row r="205" spans="1:13" x14ac:dyDescent="0.3">
      <c r="A205">
        <v>1</v>
      </c>
      <c r="B205">
        <v>14</v>
      </c>
      <c r="C205">
        <v>4</v>
      </c>
      <c r="D205">
        <v>2</v>
      </c>
      <c r="E205">
        <v>2025</v>
      </c>
      <c r="F205" t="s">
        <v>8</v>
      </c>
      <c r="G205" t="s">
        <v>9</v>
      </c>
      <c r="H205" t="s">
        <v>46</v>
      </c>
      <c r="I205" t="s">
        <v>18</v>
      </c>
      <c r="J205" t="s">
        <v>98</v>
      </c>
      <c r="K205">
        <v>1.9146576435974581E-2</v>
      </c>
      <c r="L205" t="s">
        <v>126</v>
      </c>
      <c r="M205">
        <v>3.2681015236643478E-3</v>
      </c>
    </row>
    <row r="206" spans="1:13" x14ac:dyDescent="0.3">
      <c r="A206">
        <v>1</v>
      </c>
      <c r="B206">
        <v>14</v>
      </c>
      <c r="C206">
        <v>4</v>
      </c>
      <c r="D206">
        <v>0</v>
      </c>
      <c r="E206">
        <v>2025</v>
      </c>
      <c r="F206" t="s">
        <v>8</v>
      </c>
      <c r="G206" t="s">
        <v>9</v>
      </c>
      <c r="H206" t="s">
        <v>46</v>
      </c>
      <c r="I206" t="s">
        <v>18</v>
      </c>
      <c r="J206" t="s">
        <v>99</v>
      </c>
      <c r="K206">
        <v>6.9926819407388203E-4</v>
      </c>
      <c r="L206" t="s">
        <v>136</v>
      </c>
      <c r="M206">
        <v>1.1239819122245331E-4</v>
      </c>
    </row>
    <row r="207" spans="1:13" x14ac:dyDescent="0.3">
      <c r="A207">
        <v>1</v>
      </c>
      <c r="B207">
        <v>14</v>
      </c>
      <c r="C207">
        <v>4</v>
      </c>
      <c r="D207">
        <v>1</v>
      </c>
      <c r="E207">
        <v>2025</v>
      </c>
      <c r="F207" t="s">
        <v>8</v>
      </c>
      <c r="G207" t="s">
        <v>9</v>
      </c>
      <c r="H207" t="s">
        <v>46</v>
      </c>
      <c r="I207" t="s">
        <v>18</v>
      </c>
      <c r="J207" t="s">
        <v>99</v>
      </c>
      <c r="K207">
        <v>3.4963409703694102E-4</v>
      </c>
      <c r="L207" t="s">
        <v>135</v>
      </c>
      <c r="M207">
        <v>6.6751004690133195E-5</v>
      </c>
    </row>
    <row r="208" spans="1:13" x14ac:dyDescent="0.3">
      <c r="A208">
        <v>1</v>
      </c>
      <c r="B208">
        <v>14</v>
      </c>
      <c r="C208">
        <v>4</v>
      </c>
      <c r="D208">
        <v>2</v>
      </c>
      <c r="E208">
        <v>2025</v>
      </c>
      <c r="F208" t="s">
        <v>8</v>
      </c>
      <c r="G208" t="s">
        <v>9</v>
      </c>
      <c r="H208" t="s">
        <v>46</v>
      </c>
      <c r="I208" t="s">
        <v>18</v>
      </c>
      <c r="J208" t="s">
        <v>99</v>
      </c>
      <c r="K208">
        <v>3.4963409703694102E-4</v>
      </c>
      <c r="L208" t="s">
        <v>126</v>
      </c>
      <c r="M208">
        <v>5.9678539872252297E-5</v>
      </c>
    </row>
    <row r="209" spans="1:13" x14ac:dyDescent="0.3">
      <c r="A209">
        <v>1</v>
      </c>
      <c r="B209">
        <v>14</v>
      </c>
      <c r="C209">
        <v>4</v>
      </c>
      <c r="D209">
        <v>0</v>
      </c>
      <c r="E209">
        <v>2025</v>
      </c>
      <c r="F209" t="s">
        <v>8</v>
      </c>
      <c r="G209" t="s">
        <v>9</v>
      </c>
      <c r="H209" t="s">
        <v>46</v>
      </c>
      <c r="I209" t="s">
        <v>18</v>
      </c>
      <c r="J209" t="s">
        <v>100</v>
      </c>
      <c r="K209">
        <v>2.5312749925806455E-2</v>
      </c>
      <c r="L209" t="s">
        <v>136</v>
      </c>
      <c r="M209">
        <v>4.0686925712315912E-3</v>
      </c>
    </row>
    <row r="210" spans="1:13" x14ac:dyDescent="0.3">
      <c r="A210">
        <v>1</v>
      </c>
      <c r="B210">
        <v>14</v>
      </c>
      <c r="C210">
        <v>4</v>
      </c>
      <c r="D210">
        <v>1</v>
      </c>
      <c r="E210">
        <v>2025</v>
      </c>
      <c r="F210" t="s">
        <v>8</v>
      </c>
      <c r="G210" t="s">
        <v>9</v>
      </c>
      <c r="H210" t="s">
        <v>46</v>
      </c>
      <c r="I210" t="s">
        <v>18</v>
      </c>
      <c r="J210" t="s">
        <v>100</v>
      </c>
      <c r="K210">
        <v>1.2763541291018528E-2</v>
      </c>
      <c r="L210" t="s">
        <v>135</v>
      </c>
      <c r="M210">
        <v>2.4367737923726286E-3</v>
      </c>
    </row>
    <row r="211" spans="1:13" x14ac:dyDescent="0.3">
      <c r="A211">
        <v>1</v>
      </c>
      <c r="B211">
        <v>14</v>
      </c>
      <c r="C211">
        <v>4</v>
      </c>
      <c r="D211">
        <v>2</v>
      </c>
      <c r="E211">
        <v>2025</v>
      </c>
      <c r="F211" t="s">
        <v>8</v>
      </c>
      <c r="G211" t="s">
        <v>9</v>
      </c>
      <c r="H211" t="s">
        <v>46</v>
      </c>
      <c r="I211" t="s">
        <v>18</v>
      </c>
      <c r="J211" t="s">
        <v>100</v>
      </c>
      <c r="K211">
        <v>1.2763541291018528E-2</v>
      </c>
      <c r="L211" t="s">
        <v>126</v>
      </c>
      <c r="M211">
        <v>2.1785904587180707E-3</v>
      </c>
    </row>
    <row r="212" spans="1:13" x14ac:dyDescent="0.3">
      <c r="A212">
        <v>1</v>
      </c>
      <c r="B212">
        <v>14</v>
      </c>
      <c r="C212">
        <v>4</v>
      </c>
      <c r="D212">
        <v>0</v>
      </c>
      <c r="E212">
        <v>2025</v>
      </c>
      <c r="F212" t="s">
        <v>8</v>
      </c>
      <c r="G212" t="s">
        <v>9</v>
      </c>
      <c r="H212" t="s">
        <v>46</v>
      </c>
      <c r="I212" t="s">
        <v>18</v>
      </c>
      <c r="J212" t="s">
        <v>101</v>
      </c>
      <c r="K212">
        <v>4.9483972976024852E-2</v>
      </c>
      <c r="L212" t="s">
        <v>136</v>
      </c>
      <c r="M212">
        <v>7.9538996684558241E-3</v>
      </c>
    </row>
    <row r="213" spans="1:13" x14ac:dyDescent="0.3">
      <c r="A213">
        <v>1</v>
      </c>
      <c r="B213">
        <v>14</v>
      </c>
      <c r="C213">
        <v>4</v>
      </c>
      <c r="D213">
        <v>1</v>
      </c>
      <c r="E213">
        <v>2025</v>
      </c>
      <c r="F213" t="s">
        <v>8</v>
      </c>
      <c r="G213" t="s">
        <v>9</v>
      </c>
      <c r="H213" t="s">
        <v>46</v>
      </c>
      <c r="I213" t="s">
        <v>18</v>
      </c>
      <c r="J213" t="s">
        <v>101</v>
      </c>
      <c r="K213">
        <v>2.4741986488012426E-2</v>
      </c>
      <c r="L213" t="s">
        <v>135</v>
      </c>
      <c r="M213">
        <v>4.723659591844764E-3</v>
      </c>
    </row>
    <row r="214" spans="1:13" x14ac:dyDescent="0.3">
      <c r="A214">
        <v>1</v>
      </c>
      <c r="B214">
        <v>14</v>
      </c>
      <c r="C214">
        <v>4</v>
      </c>
      <c r="D214">
        <v>2</v>
      </c>
      <c r="E214">
        <v>2025</v>
      </c>
      <c r="F214" t="s">
        <v>8</v>
      </c>
      <c r="G214" t="s">
        <v>9</v>
      </c>
      <c r="H214" t="s">
        <v>46</v>
      </c>
      <c r="I214" t="s">
        <v>18</v>
      </c>
      <c r="J214" t="s">
        <v>101</v>
      </c>
      <c r="K214">
        <v>2.4741986488012426E-2</v>
      </c>
      <c r="L214" t="s">
        <v>126</v>
      </c>
      <c r="M214">
        <v>4.2231739972076257E-3</v>
      </c>
    </row>
    <row r="215" spans="1:13" x14ac:dyDescent="0.3">
      <c r="A215">
        <v>1</v>
      </c>
      <c r="B215">
        <v>14</v>
      </c>
      <c r="C215">
        <v>4</v>
      </c>
      <c r="D215">
        <v>0</v>
      </c>
      <c r="E215">
        <v>2025</v>
      </c>
      <c r="F215" t="s">
        <v>8</v>
      </c>
      <c r="G215" t="s">
        <v>9</v>
      </c>
      <c r="H215" t="s">
        <v>46</v>
      </c>
      <c r="I215" t="s">
        <v>19</v>
      </c>
      <c r="J215" t="s">
        <v>102</v>
      </c>
      <c r="K215">
        <v>6.85753856236333E-2</v>
      </c>
      <c r="L215" t="s">
        <v>136</v>
      </c>
      <c r="M215">
        <v>1.1022593865701032E-2</v>
      </c>
    </row>
    <row r="216" spans="1:13" x14ac:dyDescent="0.3">
      <c r="A216">
        <v>1</v>
      </c>
      <c r="B216">
        <v>14</v>
      </c>
      <c r="C216">
        <v>4</v>
      </c>
      <c r="D216">
        <v>1</v>
      </c>
      <c r="E216">
        <v>2025</v>
      </c>
      <c r="F216" t="s">
        <v>8</v>
      </c>
      <c r="G216" t="s">
        <v>9</v>
      </c>
      <c r="H216" t="s">
        <v>46</v>
      </c>
      <c r="I216" t="s">
        <v>19</v>
      </c>
      <c r="J216" t="s">
        <v>102</v>
      </c>
      <c r="K216">
        <v>6.85753856236333E-2</v>
      </c>
      <c r="L216" t="s">
        <v>135</v>
      </c>
      <c r="M216">
        <v>1.309218959530483E-2</v>
      </c>
    </row>
    <row r="217" spans="1:13" x14ac:dyDescent="0.3">
      <c r="A217">
        <v>1</v>
      </c>
      <c r="B217">
        <v>14</v>
      </c>
      <c r="C217">
        <v>4</v>
      </c>
      <c r="D217">
        <v>2</v>
      </c>
      <c r="E217">
        <v>2025</v>
      </c>
      <c r="F217" t="s">
        <v>8</v>
      </c>
      <c r="G217" t="s">
        <v>9</v>
      </c>
      <c r="H217" t="s">
        <v>46</v>
      </c>
      <c r="I217" t="s">
        <v>19</v>
      </c>
      <c r="J217" t="s">
        <v>102</v>
      </c>
      <c r="K217">
        <v>6.85753856236333E-2</v>
      </c>
      <c r="L217" t="s">
        <v>126</v>
      </c>
      <c r="M217">
        <v>1.1705033690586194E-2</v>
      </c>
    </row>
    <row r="218" spans="1:13" x14ac:dyDescent="0.3">
      <c r="A218">
        <v>1</v>
      </c>
      <c r="B218">
        <v>14</v>
      </c>
      <c r="C218">
        <v>4</v>
      </c>
      <c r="D218">
        <v>0</v>
      </c>
      <c r="E218">
        <v>2025</v>
      </c>
      <c r="F218" t="s">
        <v>8</v>
      </c>
      <c r="G218" t="s">
        <v>9</v>
      </c>
      <c r="H218" t="s">
        <v>46</v>
      </c>
      <c r="I218" t="s">
        <v>19</v>
      </c>
      <c r="J218" t="s">
        <v>104</v>
      </c>
      <c r="K218">
        <v>0.16771720024961637</v>
      </c>
      <c r="L218" t="s">
        <v>136</v>
      </c>
      <c r="M218">
        <v>2.6958340311641769E-2</v>
      </c>
    </row>
    <row r="219" spans="1:13" x14ac:dyDescent="0.3">
      <c r="A219">
        <v>1</v>
      </c>
      <c r="B219">
        <v>14</v>
      </c>
      <c r="C219">
        <v>4</v>
      </c>
      <c r="D219">
        <v>1</v>
      </c>
      <c r="E219">
        <v>2025</v>
      </c>
      <c r="F219" t="s">
        <v>8</v>
      </c>
      <c r="G219" t="s">
        <v>9</v>
      </c>
      <c r="H219" t="s">
        <v>46</v>
      </c>
      <c r="I219" t="s">
        <v>19</v>
      </c>
      <c r="J219" t="s">
        <v>104</v>
      </c>
      <c r="K219">
        <v>0.16771720024961637</v>
      </c>
      <c r="L219" t="s">
        <v>135</v>
      </c>
      <c r="M219">
        <v>3.2020022404437569E-2</v>
      </c>
    </row>
    <row r="220" spans="1:13" x14ac:dyDescent="0.3">
      <c r="A220">
        <v>1</v>
      </c>
      <c r="B220">
        <v>14</v>
      </c>
      <c r="C220">
        <v>4</v>
      </c>
      <c r="D220">
        <v>2</v>
      </c>
      <c r="E220">
        <v>2025</v>
      </c>
      <c r="F220" t="s">
        <v>8</v>
      </c>
      <c r="G220" t="s">
        <v>9</v>
      </c>
      <c r="H220" t="s">
        <v>46</v>
      </c>
      <c r="I220" t="s">
        <v>19</v>
      </c>
      <c r="J220" t="s">
        <v>104</v>
      </c>
      <c r="K220">
        <v>0.16771720024961637</v>
      </c>
      <c r="L220" t="s">
        <v>126</v>
      </c>
      <c r="M220">
        <v>2.8627407072662391E-2</v>
      </c>
    </row>
    <row r="221" spans="1:13" x14ac:dyDescent="0.3">
      <c r="A221">
        <v>1</v>
      </c>
      <c r="B221">
        <v>14</v>
      </c>
      <c r="C221">
        <v>4</v>
      </c>
      <c r="D221">
        <v>0</v>
      </c>
      <c r="E221">
        <v>2025</v>
      </c>
      <c r="F221" t="s">
        <v>8</v>
      </c>
      <c r="G221" t="s">
        <v>9</v>
      </c>
      <c r="H221" t="s">
        <v>46</v>
      </c>
      <c r="I221" t="s">
        <v>19</v>
      </c>
      <c r="J221" t="s">
        <v>105</v>
      </c>
      <c r="K221">
        <v>6.4859970124107824E-2</v>
      </c>
      <c r="L221" t="s">
        <v>136</v>
      </c>
      <c r="M221">
        <v>1.042538955221211E-2</v>
      </c>
    </row>
    <row r="222" spans="1:13" x14ac:dyDescent="0.3">
      <c r="A222">
        <v>1</v>
      </c>
      <c r="B222">
        <v>14</v>
      </c>
      <c r="C222">
        <v>4</v>
      </c>
      <c r="D222">
        <v>1</v>
      </c>
      <c r="E222">
        <v>2025</v>
      </c>
      <c r="F222" t="s">
        <v>8</v>
      </c>
      <c r="G222" t="s">
        <v>9</v>
      </c>
      <c r="H222" t="s">
        <v>46</v>
      </c>
      <c r="I222" t="s">
        <v>19</v>
      </c>
      <c r="J222" t="s">
        <v>105</v>
      </c>
      <c r="K222">
        <v>6.4859970124107824E-2</v>
      </c>
      <c r="L222" t="s">
        <v>135</v>
      </c>
      <c r="M222">
        <v>1.2382854551793856E-2</v>
      </c>
    </row>
    <row r="223" spans="1:13" x14ac:dyDescent="0.3">
      <c r="A223">
        <v>1</v>
      </c>
      <c r="B223">
        <v>14</v>
      </c>
      <c r="C223">
        <v>4</v>
      </c>
      <c r="D223">
        <v>2</v>
      </c>
      <c r="E223">
        <v>2025</v>
      </c>
      <c r="F223" t="s">
        <v>8</v>
      </c>
      <c r="G223" t="s">
        <v>9</v>
      </c>
      <c r="H223" t="s">
        <v>46</v>
      </c>
      <c r="I223" t="s">
        <v>19</v>
      </c>
      <c r="J223" t="s">
        <v>105</v>
      </c>
      <c r="K223">
        <v>6.4859970124107824E-2</v>
      </c>
      <c r="L223" t="s">
        <v>126</v>
      </c>
      <c r="M223">
        <v>1.1070854776374093E-2</v>
      </c>
    </row>
    <row r="224" spans="1:13" x14ac:dyDescent="0.3">
      <c r="A224">
        <v>3</v>
      </c>
      <c r="B224">
        <v>34</v>
      </c>
      <c r="C224">
        <v>1</v>
      </c>
      <c r="D224">
        <v>0</v>
      </c>
      <c r="E224">
        <v>2025</v>
      </c>
      <c r="F224" t="s">
        <v>25</v>
      </c>
      <c r="G224" t="s">
        <v>29</v>
      </c>
      <c r="H224" t="s">
        <v>44</v>
      </c>
      <c r="I224" t="s">
        <v>217</v>
      </c>
      <c r="J224" t="s">
        <v>67</v>
      </c>
      <c r="K224">
        <v>1.1343975809815977E-2</v>
      </c>
      <c r="L224" t="s">
        <v>136</v>
      </c>
      <c r="M224">
        <v>1.4515384107853702E-3</v>
      </c>
    </row>
    <row r="225" spans="1:13" x14ac:dyDescent="0.3">
      <c r="A225">
        <v>3</v>
      </c>
      <c r="B225">
        <v>34</v>
      </c>
      <c r="C225">
        <v>1</v>
      </c>
      <c r="D225">
        <v>1</v>
      </c>
      <c r="E225">
        <v>2025</v>
      </c>
      <c r="F225" t="s">
        <v>25</v>
      </c>
      <c r="G225" t="s">
        <v>29</v>
      </c>
      <c r="H225" t="s">
        <v>44</v>
      </c>
      <c r="I225" t="s">
        <v>217</v>
      </c>
      <c r="J225" t="s">
        <v>67</v>
      </c>
      <c r="K225">
        <v>1.1343975809815977E-2</v>
      </c>
      <c r="L225" t="s">
        <v>135</v>
      </c>
      <c r="M225">
        <v>1.5831368651064216E-3</v>
      </c>
    </row>
    <row r="226" spans="1:13" x14ac:dyDescent="0.3">
      <c r="A226">
        <v>3</v>
      </c>
      <c r="B226">
        <v>34</v>
      </c>
      <c r="C226">
        <v>1</v>
      </c>
      <c r="D226">
        <v>2</v>
      </c>
      <c r="E226">
        <v>2025</v>
      </c>
      <c r="F226" t="s">
        <v>25</v>
      </c>
      <c r="G226" t="s">
        <v>29</v>
      </c>
      <c r="H226" t="s">
        <v>44</v>
      </c>
      <c r="I226" t="s">
        <v>217</v>
      </c>
      <c r="J226" t="s">
        <v>67</v>
      </c>
      <c r="K226">
        <v>3.4031927429447932E-2</v>
      </c>
      <c r="L226" t="s">
        <v>126</v>
      </c>
      <c r="M226">
        <v>4.28373326336365E-3</v>
      </c>
    </row>
    <row r="227" spans="1:13" x14ac:dyDescent="0.3">
      <c r="A227">
        <v>3</v>
      </c>
      <c r="B227">
        <v>34</v>
      </c>
      <c r="C227">
        <v>1</v>
      </c>
      <c r="D227">
        <v>0</v>
      </c>
      <c r="E227">
        <v>2025</v>
      </c>
      <c r="F227" t="s">
        <v>25</v>
      </c>
      <c r="G227" t="s">
        <v>29</v>
      </c>
      <c r="H227" t="s">
        <v>44</v>
      </c>
      <c r="I227" t="s">
        <v>218</v>
      </c>
      <c r="J227" t="s">
        <v>68</v>
      </c>
      <c r="K227">
        <v>1.9375956468295062E-2</v>
      </c>
      <c r="L227" t="s">
        <v>136</v>
      </c>
      <c r="M227">
        <v>2.479284646843034E-3</v>
      </c>
    </row>
    <row r="228" spans="1:13" x14ac:dyDescent="0.3">
      <c r="A228">
        <v>3</v>
      </c>
      <c r="B228">
        <v>34</v>
      </c>
      <c r="C228">
        <v>1</v>
      </c>
      <c r="D228">
        <v>1</v>
      </c>
      <c r="E228">
        <v>2025</v>
      </c>
      <c r="F228" t="s">
        <v>25</v>
      </c>
      <c r="G228" t="s">
        <v>29</v>
      </c>
      <c r="H228" t="s">
        <v>44</v>
      </c>
      <c r="I228" t="s">
        <v>218</v>
      </c>
      <c r="J228" t="s">
        <v>68</v>
      </c>
      <c r="K228">
        <v>1.9375956468295062E-2</v>
      </c>
      <c r="L228" t="s">
        <v>135</v>
      </c>
      <c r="M228">
        <v>2.7040599782584291E-3</v>
      </c>
    </row>
    <row r="229" spans="1:13" x14ac:dyDescent="0.3">
      <c r="A229">
        <v>3</v>
      </c>
      <c r="B229">
        <v>34</v>
      </c>
      <c r="C229">
        <v>1</v>
      </c>
      <c r="D229">
        <v>2</v>
      </c>
      <c r="E229">
        <v>2025</v>
      </c>
      <c r="F229" t="s">
        <v>25</v>
      </c>
      <c r="G229" t="s">
        <v>29</v>
      </c>
      <c r="H229" t="s">
        <v>44</v>
      </c>
      <c r="I229" t="s">
        <v>218</v>
      </c>
      <c r="J229" t="s">
        <v>68</v>
      </c>
      <c r="K229">
        <v>5.8127869404885187E-2</v>
      </c>
      <c r="L229" t="s">
        <v>126</v>
      </c>
      <c r="M229">
        <v>7.3167847520355456E-3</v>
      </c>
    </row>
    <row r="230" spans="1:13" x14ac:dyDescent="0.3">
      <c r="A230">
        <v>3</v>
      </c>
      <c r="B230">
        <v>34</v>
      </c>
      <c r="C230">
        <v>1</v>
      </c>
      <c r="D230">
        <v>0</v>
      </c>
      <c r="E230">
        <v>2025</v>
      </c>
      <c r="F230" t="s">
        <v>25</v>
      </c>
      <c r="G230" t="s">
        <v>29</v>
      </c>
      <c r="H230" t="s">
        <v>44</v>
      </c>
      <c r="I230" t="s">
        <v>14</v>
      </c>
      <c r="J230" t="s">
        <v>69</v>
      </c>
      <c r="K230">
        <v>3.8904170533594711E-3</v>
      </c>
      <c r="L230" t="s">
        <v>136</v>
      </c>
      <c r="M230">
        <v>4.9780516827612278E-4</v>
      </c>
    </row>
    <row r="231" spans="1:13" x14ac:dyDescent="0.3">
      <c r="A231">
        <v>3</v>
      </c>
      <c r="B231">
        <v>34</v>
      </c>
      <c r="C231">
        <v>1</v>
      </c>
      <c r="D231">
        <v>1</v>
      </c>
      <c r="E231">
        <v>2025</v>
      </c>
      <c r="F231" t="s">
        <v>25</v>
      </c>
      <c r="G231" t="s">
        <v>29</v>
      </c>
      <c r="H231" t="s">
        <v>44</v>
      </c>
      <c r="I231" t="s">
        <v>14</v>
      </c>
      <c r="J231" t="s">
        <v>69</v>
      </c>
      <c r="K231">
        <v>3.8904170533594711E-3</v>
      </c>
      <c r="L231" t="s">
        <v>135</v>
      </c>
      <c r="M231">
        <v>5.4293686455877477E-4</v>
      </c>
    </row>
    <row r="232" spans="1:13" x14ac:dyDescent="0.3">
      <c r="A232">
        <v>3</v>
      </c>
      <c r="B232">
        <v>34</v>
      </c>
      <c r="C232">
        <v>1</v>
      </c>
      <c r="D232">
        <v>2</v>
      </c>
      <c r="E232">
        <v>2025</v>
      </c>
      <c r="F232" t="s">
        <v>25</v>
      </c>
      <c r="G232" t="s">
        <v>29</v>
      </c>
      <c r="H232" t="s">
        <v>44</v>
      </c>
      <c r="I232" t="s">
        <v>14</v>
      </c>
      <c r="J232" t="s">
        <v>69</v>
      </c>
      <c r="K232">
        <v>1.1671251160078413E-2</v>
      </c>
      <c r="L232" t="s">
        <v>126</v>
      </c>
      <c r="M232">
        <v>1.4691065301296257E-3</v>
      </c>
    </row>
    <row r="233" spans="1:13" x14ac:dyDescent="0.3">
      <c r="A233">
        <v>3</v>
      </c>
      <c r="B233">
        <v>34</v>
      </c>
      <c r="C233">
        <v>1</v>
      </c>
      <c r="D233">
        <v>0</v>
      </c>
      <c r="E233">
        <v>2025</v>
      </c>
      <c r="F233" t="s">
        <v>25</v>
      </c>
      <c r="G233" t="s">
        <v>29</v>
      </c>
      <c r="H233" t="s">
        <v>44</v>
      </c>
      <c r="I233" t="s">
        <v>14</v>
      </c>
      <c r="J233" t="s">
        <v>70</v>
      </c>
      <c r="K233">
        <v>0.15375584315243104</v>
      </c>
      <c r="L233" t="s">
        <v>136</v>
      </c>
      <c r="M233">
        <v>1.9674099800646955E-2</v>
      </c>
    </row>
    <row r="234" spans="1:13" x14ac:dyDescent="0.3">
      <c r="A234">
        <v>3</v>
      </c>
      <c r="B234">
        <v>34</v>
      </c>
      <c r="C234">
        <v>1</v>
      </c>
      <c r="D234">
        <v>1</v>
      </c>
      <c r="E234">
        <v>2025</v>
      </c>
      <c r="F234" t="s">
        <v>25</v>
      </c>
      <c r="G234" t="s">
        <v>29</v>
      </c>
      <c r="H234" t="s">
        <v>44</v>
      </c>
      <c r="I234" t="s">
        <v>14</v>
      </c>
      <c r="J234" t="s">
        <v>70</v>
      </c>
      <c r="K234">
        <v>0.15375584315243104</v>
      </c>
      <c r="L234" t="s">
        <v>135</v>
      </c>
      <c r="M234">
        <v>2.1457780552520681E-2</v>
      </c>
    </row>
    <row r="235" spans="1:13" x14ac:dyDescent="0.3">
      <c r="A235">
        <v>3</v>
      </c>
      <c r="B235">
        <v>34</v>
      </c>
      <c r="C235">
        <v>1</v>
      </c>
      <c r="D235">
        <v>2</v>
      </c>
      <c r="E235">
        <v>2025</v>
      </c>
      <c r="F235" t="s">
        <v>25</v>
      </c>
      <c r="G235" t="s">
        <v>29</v>
      </c>
      <c r="H235" t="s">
        <v>44</v>
      </c>
      <c r="I235" t="s">
        <v>14</v>
      </c>
      <c r="J235" t="s">
        <v>70</v>
      </c>
      <c r="K235">
        <v>0.4612675294572931</v>
      </c>
      <c r="L235" t="s">
        <v>126</v>
      </c>
      <c r="M235">
        <v>5.8061567724665093E-2</v>
      </c>
    </row>
    <row r="236" spans="1:13" x14ac:dyDescent="0.3">
      <c r="A236">
        <v>3</v>
      </c>
      <c r="B236">
        <v>34</v>
      </c>
      <c r="C236">
        <v>1</v>
      </c>
      <c r="D236">
        <v>0</v>
      </c>
      <c r="E236">
        <v>2025</v>
      </c>
      <c r="F236" t="s">
        <v>25</v>
      </c>
      <c r="G236" t="s">
        <v>29</v>
      </c>
      <c r="H236" t="s">
        <v>44</v>
      </c>
      <c r="I236" t="s">
        <v>14</v>
      </c>
      <c r="J236" t="s">
        <v>71</v>
      </c>
      <c r="K236">
        <v>0.13738815147443795</v>
      </c>
      <c r="L236" t="s">
        <v>136</v>
      </c>
      <c r="M236">
        <v>1.7579742975067262E-2</v>
      </c>
    </row>
    <row r="237" spans="1:13" x14ac:dyDescent="0.3">
      <c r="A237">
        <v>3</v>
      </c>
      <c r="B237">
        <v>34</v>
      </c>
      <c r="C237">
        <v>1</v>
      </c>
      <c r="D237">
        <v>1</v>
      </c>
      <c r="E237">
        <v>2025</v>
      </c>
      <c r="F237" t="s">
        <v>25</v>
      </c>
      <c r="G237" t="s">
        <v>29</v>
      </c>
      <c r="H237" t="s">
        <v>44</v>
      </c>
      <c r="I237" t="s">
        <v>14</v>
      </c>
      <c r="J237" t="s">
        <v>71</v>
      </c>
      <c r="K237">
        <v>0.13738815147443795</v>
      </c>
      <c r="L237" t="s">
        <v>135</v>
      </c>
      <c r="M237">
        <v>1.9173546477399994E-2</v>
      </c>
    </row>
    <row r="238" spans="1:13" x14ac:dyDescent="0.3">
      <c r="A238">
        <v>3</v>
      </c>
      <c r="B238">
        <v>34</v>
      </c>
      <c r="C238">
        <v>1</v>
      </c>
      <c r="D238">
        <v>2</v>
      </c>
      <c r="E238">
        <v>2025</v>
      </c>
      <c r="F238" t="s">
        <v>25</v>
      </c>
      <c r="G238" t="s">
        <v>29</v>
      </c>
      <c r="H238" t="s">
        <v>44</v>
      </c>
      <c r="I238" t="s">
        <v>14</v>
      </c>
      <c r="J238" t="s">
        <v>71</v>
      </c>
      <c r="K238">
        <v>0.41216445442331384</v>
      </c>
      <c r="L238" t="s">
        <v>126</v>
      </c>
      <c r="M238">
        <v>5.1880769522959759E-2</v>
      </c>
    </row>
    <row r="239" spans="1:13" x14ac:dyDescent="0.3">
      <c r="A239">
        <v>3</v>
      </c>
      <c r="B239">
        <v>34</v>
      </c>
      <c r="C239">
        <v>1</v>
      </c>
      <c r="D239">
        <v>0</v>
      </c>
      <c r="E239">
        <v>2025</v>
      </c>
      <c r="F239" t="s">
        <v>25</v>
      </c>
      <c r="G239" t="s">
        <v>29</v>
      </c>
      <c r="H239" t="s">
        <v>44</v>
      </c>
      <c r="I239" t="s">
        <v>219</v>
      </c>
      <c r="J239" t="s">
        <v>72</v>
      </c>
      <c r="K239">
        <v>6.3720589179393883E-2</v>
      </c>
      <c r="L239" t="s">
        <v>136</v>
      </c>
      <c r="M239">
        <v>8.1534802526403907E-3</v>
      </c>
    </row>
    <row r="240" spans="1:13" x14ac:dyDescent="0.3">
      <c r="A240">
        <v>3</v>
      </c>
      <c r="B240">
        <v>34</v>
      </c>
      <c r="C240">
        <v>1</v>
      </c>
      <c r="D240">
        <v>1</v>
      </c>
      <c r="E240">
        <v>2025</v>
      </c>
      <c r="F240" t="s">
        <v>25</v>
      </c>
      <c r="G240" t="s">
        <v>29</v>
      </c>
      <c r="H240" t="s">
        <v>44</v>
      </c>
      <c r="I240" t="s">
        <v>219</v>
      </c>
      <c r="J240" t="s">
        <v>72</v>
      </c>
      <c r="K240">
        <v>6.3720589179393883E-2</v>
      </c>
      <c r="L240" t="s">
        <v>135</v>
      </c>
      <c r="M240">
        <v>8.8926859054926227E-3</v>
      </c>
    </row>
    <row r="241" spans="1:13" x14ac:dyDescent="0.3">
      <c r="A241">
        <v>3</v>
      </c>
      <c r="B241">
        <v>34</v>
      </c>
      <c r="C241">
        <v>1</v>
      </c>
      <c r="D241">
        <v>2</v>
      </c>
      <c r="E241">
        <v>2025</v>
      </c>
      <c r="F241" t="s">
        <v>25</v>
      </c>
      <c r="G241" t="s">
        <v>29</v>
      </c>
      <c r="H241" t="s">
        <v>44</v>
      </c>
      <c r="I241" t="s">
        <v>219</v>
      </c>
      <c r="J241" t="s">
        <v>72</v>
      </c>
      <c r="K241">
        <v>0.19116176753818165</v>
      </c>
      <c r="L241" t="s">
        <v>126</v>
      </c>
      <c r="M241">
        <v>2.4062287508820723E-2</v>
      </c>
    </row>
    <row r="242" spans="1:13" x14ac:dyDescent="0.3">
      <c r="A242">
        <v>3</v>
      </c>
      <c r="B242">
        <v>34</v>
      </c>
      <c r="C242">
        <v>1</v>
      </c>
      <c r="D242">
        <v>0</v>
      </c>
      <c r="E242">
        <v>2025</v>
      </c>
      <c r="F242" t="s">
        <v>25</v>
      </c>
      <c r="G242" t="s">
        <v>29</v>
      </c>
      <c r="H242" t="s">
        <v>45</v>
      </c>
      <c r="I242" t="s">
        <v>11</v>
      </c>
      <c r="J242" t="s">
        <v>75</v>
      </c>
      <c r="K242">
        <v>2.3701955822363533E-4</v>
      </c>
      <c r="L242" t="s">
        <v>136</v>
      </c>
      <c r="M242">
        <v>3.0328255158238673E-5</v>
      </c>
    </row>
    <row r="243" spans="1:13" x14ac:dyDescent="0.3">
      <c r="A243">
        <v>3</v>
      </c>
      <c r="B243">
        <v>34</v>
      </c>
      <c r="C243">
        <v>1</v>
      </c>
      <c r="D243">
        <v>1</v>
      </c>
      <c r="E243">
        <v>2025</v>
      </c>
      <c r="F243" t="s">
        <v>25</v>
      </c>
      <c r="G243" t="s">
        <v>29</v>
      </c>
      <c r="H243" t="s">
        <v>45</v>
      </c>
      <c r="I243" t="s">
        <v>11</v>
      </c>
      <c r="J243" t="s">
        <v>75</v>
      </c>
      <c r="K243">
        <v>2.3701955822363533E-4</v>
      </c>
      <c r="L243" t="s">
        <v>135</v>
      </c>
      <c r="M243">
        <v>3.3077856182519666E-5</v>
      </c>
    </row>
    <row r="244" spans="1:13" x14ac:dyDescent="0.3">
      <c r="A244">
        <v>3</v>
      </c>
      <c r="B244">
        <v>34</v>
      </c>
      <c r="C244">
        <v>1</v>
      </c>
      <c r="D244">
        <v>2</v>
      </c>
      <c r="E244">
        <v>2025</v>
      </c>
      <c r="F244" t="s">
        <v>25</v>
      </c>
      <c r="G244" t="s">
        <v>29</v>
      </c>
      <c r="H244" t="s">
        <v>45</v>
      </c>
      <c r="I244" t="s">
        <v>11</v>
      </c>
      <c r="J244" t="s">
        <v>75</v>
      </c>
      <c r="K244">
        <v>2.3701955822363533E-4</v>
      </c>
      <c r="L244" t="s">
        <v>126</v>
      </c>
      <c r="M244">
        <v>2.9834588938144508E-5</v>
      </c>
    </row>
    <row r="245" spans="1:13" x14ac:dyDescent="0.3">
      <c r="A245">
        <v>3</v>
      </c>
      <c r="B245">
        <v>34</v>
      </c>
      <c r="C245">
        <v>1</v>
      </c>
      <c r="D245">
        <v>0</v>
      </c>
      <c r="E245">
        <v>2025</v>
      </c>
      <c r="F245" t="s">
        <v>25</v>
      </c>
      <c r="G245" t="s">
        <v>29</v>
      </c>
      <c r="H245" t="s">
        <v>45</v>
      </c>
      <c r="I245" t="s">
        <v>11</v>
      </c>
      <c r="J245" t="s">
        <v>77</v>
      </c>
      <c r="K245">
        <v>2.6145925704179427E-2</v>
      </c>
      <c r="L245" t="s">
        <v>136</v>
      </c>
      <c r="M245">
        <v>3.3455479878859704E-3</v>
      </c>
    </row>
    <row r="246" spans="1:13" x14ac:dyDescent="0.3">
      <c r="A246">
        <v>3</v>
      </c>
      <c r="B246">
        <v>34</v>
      </c>
      <c r="C246">
        <v>1</v>
      </c>
      <c r="D246">
        <v>1</v>
      </c>
      <c r="E246">
        <v>2025</v>
      </c>
      <c r="F246" t="s">
        <v>25</v>
      </c>
      <c r="G246" t="s">
        <v>29</v>
      </c>
      <c r="H246" t="s">
        <v>45</v>
      </c>
      <c r="I246" t="s">
        <v>11</v>
      </c>
      <c r="J246" t="s">
        <v>77</v>
      </c>
      <c r="K246">
        <v>2.6145925704179427E-2</v>
      </c>
      <c r="L246" t="s">
        <v>135</v>
      </c>
      <c r="M246">
        <v>3.6488599366372855E-3</v>
      </c>
    </row>
    <row r="247" spans="1:13" x14ac:dyDescent="0.3">
      <c r="A247">
        <v>3</v>
      </c>
      <c r="B247">
        <v>34</v>
      </c>
      <c r="C247">
        <v>1</v>
      </c>
      <c r="D247">
        <v>2</v>
      </c>
      <c r="E247">
        <v>2025</v>
      </c>
      <c r="F247" t="s">
        <v>25</v>
      </c>
      <c r="G247" t="s">
        <v>29</v>
      </c>
      <c r="H247" t="s">
        <v>45</v>
      </c>
      <c r="I247" t="s">
        <v>11</v>
      </c>
      <c r="J247" t="s">
        <v>77</v>
      </c>
      <c r="K247">
        <v>2.6145925704179427E-2</v>
      </c>
      <c r="L247" t="s">
        <v>126</v>
      </c>
      <c r="M247">
        <v>3.2910910459779674E-3</v>
      </c>
    </row>
    <row r="248" spans="1:13" x14ac:dyDescent="0.3">
      <c r="A248">
        <v>3</v>
      </c>
      <c r="B248">
        <v>34</v>
      </c>
      <c r="C248">
        <v>1</v>
      </c>
      <c r="D248">
        <v>0</v>
      </c>
      <c r="E248">
        <v>2025</v>
      </c>
      <c r="F248" t="s">
        <v>25</v>
      </c>
      <c r="G248" t="s">
        <v>29</v>
      </c>
      <c r="H248" t="s">
        <v>45</v>
      </c>
      <c r="I248" t="s">
        <v>220</v>
      </c>
      <c r="J248" t="s">
        <v>79</v>
      </c>
      <c r="K248">
        <v>1.3208738956635041E-3</v>
      </c>
      <c r="L248" t="s">
        <v>136</v>
      </c>
      <c r="M248">
        <v>1.6901474646131021E-4</v>
      </c>
    </row>
    <row r="249" spans="1:13" x14ac:dyDescent="0.3">
      <c r="A249">
        <v>3</v>
      </c>
      <c r="B249">
        <v>34</v>
      </c>
      <c r="C249">
        <v>1</v>
      </c>
      <c r="D249">
        <v>1</v>
      </c>
      <c r="E249">
        <v>2025</v>
      </c>
      <c r="F249" t="s">
        <v>25</v>
      </c>
      <c r="G249" t="s">
        <v>29</v>
      </c>
      <c r="H249" t="s">
        <v>45</v>
      </c>
      <c r="I249" t="s">
        <v>220</v>
      </c>
      <c r="J249" t="s">
        <v>79</v>
      </c>
      <c r="K249">
        <v>1.3208738956635041E-3</v>
      </c>
      <c r="L249" t="s">
        <v>135</v>
      </c>
      <c r="M249">
        <v>1.8433785415622713E-4</v>
      </c>
    </row>
    <row r="250" spans="1:13" x14ac:dyDescent="0.3">
      <c r="A250">
        <v>3</v>
      </c>
      <c r="B250">
        <v>34</v>
      </c>
      <c r="C250">
        <v>1</v>
      </c>
      <c r="D250">
        <v>2</v>
      </c>
      <c r="E250">
        <v>2025</v>
      </c>
      <c r="F250" t="s">
        <v>25</v>
      </c>
      <c r="G250" t="s">
        <v>29</v>
      </c>
      <c r="H250" t="s">
        <v>45</v>
      </c>
      <c r="I250" t="s">
        <v>220</v>
      </c>
      <c r="J250" t="s">
        <v>79</v>
      </c>
      <c r="K250">
        <v>1.3208738956635041E-3</v>
      </c>
      <c r="L250" t="s">
        <v>126</v>
      </c>
      <c r="M250">
        <v>1.6626361981091789E-4</v>
      </c>
    </row>
    <row r="251" spans="1:13" x14ac:dyDescent="0.3">
      <c r="A251">
        <v>3</v>
      </c>
      <c r="B251">
        <v>34</v>
      </c>
      <c r="C251">
        <v>1</v>
      </c>
      <c r="D251">
        <v>0</v>
      </c>
      <c r="E251">
        <v>2025</v>
      </c>
      <c r="F251" t="s">
        <v>25</v>
      </c>
      <c r="G251" t="s">
        <v>29</v>
      </c>
      <c r="H251" t="s">
        <v>45</v>
      </c>
      <c r="I251" t="s">
        <v>13</v>
      </c>
      <c r="J251" t="s">
        <v>82</v>
      </c>
      <c r="K251">
        <v>0.13901903439493038</v>
      </c>
      <c r="L251" t="s">
        <v>136</v>
      </c>
      <c r="M251">
        <v>1.7788425472480572E-2</v>
      </c>
    </row>
    <row r="252" spans="1:13" x14ac:dyDescent="0.3">
      <c r="A252">
        <v>3</v>
      </c>
      <c r="B252">
        <v>34</v>
      </c>
      <c r="C252">
        <v>1</v>
      </c>
      <c r="D252">
        <v>1</v>
      </c>
      <c r="E252">
        <v>2025</v>
      </c>
      <c r="F252" t="s">
        <v>25</v>
      </c>
      <c r="G252" t="s">
        <v>29</v>
      </c>
      <c r="H252" t="s">
        <v>45</v>
      </c>
      <c r="I252" t="s">
        <v>13</v>
      </c>
      <c r="J252" t="s">
        <v>82</v>
      </c>
      <c r="K252">
        <v>0.13901903439493038</v>
      </c>
      <c r="L252" t="s">
        <v>135</v>
      </c>
      <c r="M252">
        <v>1.9401148414973757E-2</v>
      </c>
    </row>
    <row r="253" spans="1:13" x14ac:dyDescent="0.3">
      <c r="A253">
        <v>3</v>
      </c>
      <c r="B253">
        <v>34</v>
      </c>
      <c r="C253">
        <v>1</v>
      </c>
      <c r="D253">
        <v>2</v>
      </c>
      <c r="E253">
        <v>2025</v>
      </c>
      <c r="F253" t="s">
        <v>25</v>
      </c>
      <c r="G253" t="s">
        <v>29</v>
      </c>
      <c r="H253" t="s">
        <v>45</v>
      </c>
      <c r="I253" t="s">
        <v>13</v>
      </c>
      <c r="J253" t="s">
        <v>82</v>
      </c>
      <c r="K253">
        <v>0.13901903439493038</v>
      </c>
      <c r="L253" t="s">
        <v>126</v>
      </c>
      <c r="M253">
        <v>1.7498875522488123E-2</v>
      </c>
    </row>
    <row r="254" spans="1:13" x14ac:dyDescent="0.3">
      <c r="A254">
        <v>3</v>
      </c>
      <c r="B254">
        <v>34</v>
      </c>
      <c r="C254">
        <v>1</v>
      </c>
      <c r="D254">
        <v>0</v>
      </c>
      <c r="E254">
        <v>2025</v>
      </c>
      <c r="F254" t="s">
        <v>25</v>
      </c>
      <c r="G254" t="s">
        <v>29</v>
      </c>
      <c r="H254" t="s">
        <v>45</v>
      </c>
      <c r="I254" t="s">
        <v>13</v>
      </c>
      <c r="J254" t="s">
        <v>83</v>
      </c>
      <c r="K254">
        <v>1.8992957976860842E-4</v>
      </c>
      <c r="L254" t="s">
        <v>136</v>
      </c>
      <c r="M254">
        <v>2.4302774000972708E-5</v>
      </c>
    </row>
    <row r="255" spans="1:13" x14ac:dyDescent="0.3">
      <c r="A255">
        <v>3</v>
      </c>
      <c r="B255">
        <v>34</v>
      </c>
      <c r="C255">
        <v>1</v>
      </c>
      <c r="D255">
        <v>1</v>
      </c>
      <c r="E255">
        <v>2025</v>
      </c>
      <c r="F255" t="s">
        <v>25</v>
      </c>
      <c r="G255" t="s">
        <v>29</v>
      </c>
      <c r="H255" t="s">
        <v>45</v>
      </c>
      <c r="I255" t="s">
        <v>13</v>
      </c>
      <c r="J255" t="s">
        <v>83</v>
      </c>
      <c r="K255">
        <v>1.8992957976860842E-4</v>
      </c>
      <c r="L255" t="s">
        <v>135</v>
      </c>
      <c r="M255">
        <v>2.6506096676058804E-5</v>
      </c>
    </row>
    <row r="256" spans="1:13" x14ac:dyDescent="0.3">
      <c r="A256">
        <v>3</v>
      </c>
      <c r="B256">
        <v>34</v>
      </c>
      <c r="C256">
        <v>1</v>
      </c>
      <c r="D256">
        <v>2</v>
      </c>
      <c r="E256">
        <v>2025</v>
      </c>
      <c r="F256" t="s">
        <v>25</v>
      </c>
      <c r="G256" t="s">
        <v>29</v>
      </c>
      <c r="H256" t="s">
        <v>45</v>
      </c>
      <c r="I256" t="s">
        <v>13</v>
      </c>
      <c r="J256" t="s">
        <v>83</v>
      </c>
      <c r="K256">
        <v>1.8992957976860842E-4</v>
      </c>
      <c r="L256" t="s">
        <v>126</v>
      </c>
      <c r="M256">
        <v>2.3907187162354208E-5</v>
      </c>
    </row>
    <row r="257" spans="1:13" x14ac:dyDescent="0.3">
      <c r="A257">
        <v>3</v>
      </c>
      <c r="B257">
        <v>34</v>
      </c>
      <c r="C257">
        <v>1</v>
      </c>
      <c r="D257">
        <v>0</v>
      </c>
      <c r="E257">
        <v>2025</v>
      </c>
      <c r="F257" t="s">
        <v>25</v>
      </c>
      <c r="G257" t="s">
        <v>29</v>
      </c>
      <c r="H257" t="s">
        <v>45</v>
      </c>
      <c r="I257" t="s">
        <v>15</v>
      </c>
      <c r="J257" t="s">
        <v>84</v>
      </c>
      <c r="K257">
        <v>0.22897737473649099</v>
      </c>
      <c r="L257" t="s">
        <v>136</v>
      </c>
      <c r="M257">
        <v>2.9299203401263602E-2</v>
      </c>
    </row>
    <row r="258" spans="1:13" x14ac:dyDescent="0.3">
      <c r="A258">
        <v>3</v>
      </c>
      <c r="B258">
        <v>34</v>
      </c>
      <c r="C258">
        <v>1</v>
      </c>
      <c r="D258">
        <v>1</v>
      </c>
      <c r="E258">
        <v>2025</v>
      </c>
      <c r="F258" t="s">
        <v>25</v>
      </c>
      <c r="G258" t="s">
        <v>29</v>
      </c>
      <c r="H258" t="s">
        <v>45</v>
      </c>
      <c r="I258" t="s">
        <v>15</v>
      </c>
      <c r="J258" t="s">
        <v>84</v>
      </c>
      <c r="K258">
        <v>0.22897737473649099</v>
      </c>
      <c r="L258" t="s">
        <v>135</v>
      </c>
      <c r="M258">
        <v>3.195550918814126E-2</v>
      </c>
    </row>
    <row r="259" spans="1:13" x14ac:dyDescent="0.3">
      <c r="A259">
        <v>3</v>
      </c>
      <c r="B259">
        <v>34</v>
      </c>
      <c r="C259">
        <v>1</v>
      </c>
      <c r="D259">
        <v>2</v>
      </c>
      <c r="E259">
        <v>2025</v>
      </c>
      <c r="F259" t="s">
        <v>25</v>
      </c>
      <c r="G259" t="s">
        <v>29</v>
      </c>
      <c r="H259" t="s">
        <v>45</v>
      </c>
      <c r="I259" t="s">
        <v>15</v>
      </c>
      <c r="J259" t="s">
        <v>84</v>
      </c>
      <c r="K259">
        <v>0.22897737473649099</v>
      </c>
      <c r="L259" t="s">
        <v>126</v>
      </c>
      <c r="M259">
        <v>2.8822287504869124E-2</v>
      </c>
    </row>
    <row r="260" spans="1:13" x14ac:dyDescent="0.3">
      <c r="A260">
        <v>3</v>
      </c>
      <c r="B260">
        <v>34</v>
      </c>
      <c r="C260">
        <v>1</v>
      </c>
      <c r="D260">
        <v>0</v>
      </c>
      <c r="E260">
        <v>2025</v>
      </c>
      <c r="F260" t="s">
        <v>25</v>
      </c>
      <c r="G260" t="s">
        <v>29</v>
      </c>
      <c r="H260" t="s">
        <v>45</v>
      </c>
      <c r="I260" t="s">
        <v>16</v>
      </c>
      <c r="J260" t="s">
        <v>86</v>
      </c>
      <c r="K260">
        <v>1.5971351025996618E-3</v>
      </c>
      <c r="L260" t="s">
        <v>136</v>
      </c>
      <c r="M260">
        <v>2.0436423591727051E-4</v>
      </c>
    </row>
    <row r="261" spans="1:13" x14ac:dyDescent="0.3">
      <c r="A261">
        <v>3</v>
      </c>
      <c r="B261">
        <v>34</v>
      </c>
      <c r="C261">
        <v>1</v>
      </c>
      <c r="D261">
        <v>1</v>
      </c>
      <c r="E261">
        <v>2025</v>
      </c>
      <c r="F261" t="s">
        <v>25</v>
      </c>
      <c r="G261" t="s">
        <v>29</v>
      </c>
      <c r="H261" t="s">
        <v>45</v>
      </c>
      <c r="I261" t="s">
        <v>16</v>
      </c>
      <c r="J261" t="s">
        <v>86</v>
      </c>
      <c r="K261">
        <v>1.5971351025996618E-3</v>
      </c>
      <c r="L261" t="s">
        <v>135</v>
      </c>
      <c r="M261">
        <v>2.2289217659413087E-4</v>
      </c>
    </row>
    <row r="262" spans="1:13" x14ac:dyDescent="0.3">
      <c r="A262">
        <v>3</v>
      </c>
      <c r="B262">
        <v>34</v>
      </c>
      <c r="C262">
        <v>1</v>
      </c>
      <c r="D262">
        <v>2</v>
      </c>
      <c r="E262">
        <v>2025</v>
      </c>
      <c r="F262" t="s">
        <v>25</v>
      </c>
      <c r="G262" t="s">
        <v>29</v>
      </c>
      <c r="H262" t="s">
        <v>45</v>
      </c>
      <c r="I262" t="s">
        <v>16</v>
      </c>
      <c r="J262" t="s">
        <v>86</v>
      </c>
      <c r="K262">
        <v>1.5971351025996618E-3</v>
      </c>
      <c r="L262" t="s">
        <v>126</v>
      </c>
      <c r="M262">
        <v>2.0103771022888766E-4</v>
      </c>
    </row>
    <row r="263" spans="1:13" x14ac:dyDescent="0.3">
      <c r="A263">
        <v>3</v>
      </c>
      <c r="B263">
        <v>34</v>
      </c>
      <c r="C263">
        <v>1</v>
      </c>
      <c r="D263">
        <v>0</v>
      </c>
      <c r="E263">
        <v>2025</v>
      </c>
      <c r="F263" t="s">
        <v>25</v>
      </c>
      <c r="G263" t="s">
        <v>29</v>
      </c>
      <c r="H263" t="s">
        <v>45</v>
      </c>
      <c r="I263" t="s">
        <v>16</v>
      </c>
      <c r="J263" t="s">
        <v>88</v>
      </c>
      <c r="K263">
        <v>0.79385855345432821</v>
      </c>
      <c r="L263" t="s">
        <v>136</v>
      </c>
      <c r="M263">
        <v>0.10157956984290865</v>
      </c>
    </row>
    <row r="264" spans="1:13" x14ac:dyDescent="0.3">
      <c r="A264">
        <v>3</v>
      </c>
      <c r="B264">
        <v>34</v>
      </c>
      <c r="C264">
        <v>1</v>
      </c>
      <c r="D264">
        <v>1</v>
      </c>
      <c r="E264">
        <v>2025</v>
      </c>
      <c r="F264" t="s">
        <v>25</v>
      </c>
      <c r="G264" t="s">
        <v>29</v>
      </c>
      <c r="H264" t="s">
        <v>45</v>
      </c>
      <c r="I264" t="s">
        <v>16</v>
      </c>
      <c r="J264" t="s">
        <v>88</v>
      </c>
      <c r="K264">
        <v>0.79385855345432821</v>
      </c>
      <c r="L264" t="s">
        <v>135</v>
      </c>
      <c r="M264">
        <v>0.11078891234641934</v>
      </c>
    </row>
    <row r="265" spans="1:13" x14ac:dyDescent="0.3">
      <c r="A265">
        <v>3</v>
      </c>
      <c r="B265">
        <v>34</v>
      </c>
      <c r="C265">
        <v>1</v>
      </c>
      <c r="D265">
        <v>2</v>
      </c>
      <c r="E265">
        <v>2025</v>
      </c>
      <c r="F265" t="s">
        <v>25</v>
      </c>
      <c r="G265" t="s">
        <v>29</v>
      </c>
      <c r="H265" t="s">
        <v>45</v>
      </c>
      <c r="I265" t="s">
        <v>16</v>
      </c>
      <c r="J265" t="s">
        <v>88</v>
      </c>
      <c r="K265">
        <v>0.79385855345432821</v>
      </c>
      <c r="L265" t="s">
        <v>126</v>
      </c>
      <c r="M265">
        <v>9.9926114936864804E-2</v>
      </c>
    </row>
    <row r="266" spans="1:13" x14ac:dyDescent="0.3">
      <c r="A266">
        <v>3</v>
      </c>
      <c r="B266">
        <v>34</v>
      </c>
      <c r="C266">
        <v>1</v>
      </c>
      <c r="D266">
        <v>0</v>
      </c>
      <c r="E266">
        <v>2025</v>
      </c>
      <c r="F266" t="s">
        <v>25</v>
      </c>
      <c r="G266" t="s">
        <v>29</v>
      </c>
      <c r="H266" t="s">
        <v>45</v>
      </c>
      <c r="I266" t="s">
        <v>16</v>
      </c>
      <c r="J266" t="s">
        <v>89</v>
      </c>
      <c r="K266">
        <v>0.14999570837279713</v>
      </c>
      <c r="L266" t="s">
        <v>136</v>
      </c>
      <c r="M266">
        <v>1.9192965130239267E-2</v>
      </c>
    </row>
    <row r="267" spans="1:13" x14ac:dyDescent="0.3">
      <c r="A267">
        <v>3</v>
      </c>
      <c r="B267">
        <v>34</v>
      </c>
      <c r="C267">
        <v>1</v>
      </c>
      <c r="D267">
        <v>1</v>
      </c>
      <c r="E267">
        <v>2025</v>
      </c>
      <c r="F267" t="s">
        <v>25</v>
      </c>
      <c r="G267" t="s">
        <v>29</v>
      </c>
      <c r="H267" t="s">
        <v>45</v>
      </c>
      <c r="I267" t="s">
        <v>16</v>
      </c>
      <c r="J267" t="s">
        <v>89</v>
      </c>
      <c r="K267">
        <v>0.14999570837279713</v>
      </c>
      <c r="L267" t="s">
        <v>135</v>
      </c>
      <c r="M267">
        <v>2.0933025555929779E-2</v>
      </c>
    </row>
    <row r="268" spans="1:13" x14ac:dyDescent="0.3">
      <c r="A268">
        <v>3</v>
      </c>
      <c r="B268">
        <v>34</v>
      </c>
      <c r="C268">
        <v>1</v>
      </c>
      <c r="D268">
        <v>2</v>
      </c>
      <c r="E268">
        <v>2025</v>
      </c>
      <c r="F268" t="s">
        <v>25</v>
      </c>
      <c r="G268" t="s">
        <v>29</v>
      </c>
      <c r="H268" t="s">
        <v>45</v>
      </c>
      <c r="I268" t="s">
        <v>16</v>
      </c>
      <c r="J268" t="s">
        <v>89</v>
      </c>
      <c r="K268">
        <v>0.14999570837279713</v>
      </c>
      <c r="L268" t="s">
        <v>126</v>
      </c>
      <c r="M268">
        <v>1.8880552876424841E-2</v>
      </c>
    </row>
    <row r="269" spans="1:13" x14ac:dyDescent="0.3">
      <c r="A269">
        <v>3</v>
      </c>
      <c r="B269">
        <v>34</v>
      </c>
      <c r="C269">
        <v>1</v>
      </c>
      <c r="D269">
        <v>0</v>
      </c>
      <c r="E269">
        <v>2025</v>
      </c>
      <c r="F269" t="s">
        <v>25</v>
      </c>
      <c r="G269" t="s">
        <v>29</v>
      </c>
      <c r="H269" t="s">
        <v>45</v>
      </c>
      <c r="I269" t="s">
        <v>24</v>
      </c>
      <c r="J269" t="s">
        <v>108</v>
      </c>
      <c r="K269">
        <v>5.1943385567791656E-2</v>
      </c>
      <c r="L269" t="s">
        <v>136</v>
      </c>
      <c r="M269">
        <v>6.6465074152081728E-3</v>
      </c>
    </row>
    <row r="270" spans="1:13" x14ac:dyDescent="0.3">
      <c r="A270">
        <v>3</v>
      </c>
      <c r="B270">
        <v>34</v>
      </c>
      <c r="C270">
        <v>1</v>
      </c>
      <c r="D270">
        <v>1</v>
      </c>
      <c r="E270">
        <v>2025</v>
      </c>
      <c r="F270" t="s">
        <v>25</v>
      </c>
      <c r="G270" t="s">
        <v>29</v>
      </c>
      <c r="H270" t="s">
        <v>45</v>
      </c>
      <c r="I270" t="s">
        <v>24</v>
      </c>
      <c r="J270" t="s">
        <v>108</v>
      </c>
      <c r="K270">
        <v>5.1943385567791656E-2</v>
      </c>
      <c r="L270" t="s">
        <v>135</v>
      </c>
      <c r="M270">
        <v>7.2490888529267604E-3</v>
      </c>
    </row>
    <row r="271" spans="1:13" x14ac:dyDescent="0.3">
      <c r="A271">
        <v>3</v>
      </c>
      <c r="B271">
        <v>34</v>
      </c>
      <c r="C271">
        <v>1</v>
      </c>
      <c r="D271">
        <v>2</v>
      </c>
      <c r="E271">
        <v>2025</v>
      </c>
      <c r="F271" t="s">
        <v>25</v>
      </c>
      <c r="G271" t="s">
        <v>29</v>
      </c>
      <c r="H271" t="s">
        <v>45</v>
      </c>
      <c r="I271" t="s">
        <v>24</v>
      </c>
      <c r="J271" t="s">
        <v>108</v>
      </c>
      <c r="K271">
        <v>5.1943385567791656E-2</v>
      </c>
      <c r="L271" t="s">
        <v>126</v>
      </c>
      <c r="M271">
        <v>6.5383193188150862E-3</v>
      </c>
    </row>
    <row r="272" spans="1:13" x14ac:dyDescent="0.3">
      <c r="A272">
        <v>3</v>
      </c>
      <c r="B272">
        <v>34</v>
      </c>
      <c r="C272">
        <v>1</v>
      </c>
      <c r="D272">
        <v>0</v>
      </c>
      <c r="E272">
        <v>2025</v>
      </c>
      <c r="F272" t="s">
        <v>25</v>
      </c>
      <c r="G272" t="s">
        <v>29</v>
      </c>
      <c r="H272" t="s">
        <v>46</v>
      </c>
      <c r="I272" t="s">
        <v>11</v>
      </c>
      <c r="J272" t="s">
        <v>90</v>
      </c>
      <c r="K272">
        <v>4.4839862317850851E-2</v>
      </c>
      <c r="L272" t="s">
        <v>136</v>
      </c>
      <c r="M272">
        <v>5.7375635826346031E-3</v>
      </c>
    </row>
    <row r="273" spans="1:13" x14ac:dyDescent="0.3">
      <c r="A273">
        <v>3</v>
      </c>
      <c r="B273">
        <v>34</v>
      </c>
      <c r="C273">
        <v>1</v>
      </c>
      <c r="D273">
        <v>1</v>
      </c>
      <c r="E273">
        <v>2025</v>
      </c>
      <c r="F273" t="s">
        <v>25</v>
      </c>
      <c r="G273" t="s">
        <v>29</v>
      </c>
      <c r="H273" t="s">
        <v>46</v>
      </c>
      <c r="I273" t="s">
        <v>11</v>
      </c>
      <c r="J273" t="s">
        <v>90</v>
      </c>
      <c r="K273">
        <v>4.4839862317850851E-2</v>
      </c>
      <c r="L273" t="s">
        <v>135</v>
      </c>
      <c r="M273">
        <v>6.25773893137714E-3</v>
      </c>
    </row>
    <row r="274" spans="1:13" x14ac:dyDescent="0.3">
      <c r="A274">
        <v>3</v>
      </c>
      <c r="B274">
        <v>34</v>
      </c>
      <c r="C274">
        <v>1</v>
      </c>
      <c r="D274">
        <v>2</v>
      </c>
      <c r="E274">
        <v>2025</v>
      </c>
      <c r="F274" t="s">
        <v>25</v>
      </c>
      <c r="G274" t="s">
        <v>29</v>
      </c>
      <c r="H274" t="s">
        <v>46</v>
      </c>
      <c r="I274" t="s">
        <v>11</v>
      </c>
      <c r="J274" t="s">
        <v>90</v>
      </c>
      <c r="K274">
        <v>4.4839862317850851E-2</v>
      </c>
      <c r="L274" t="s">
        <v>126</v>
      </c>
      <c r="M274">
        <v>5.6441707609371202E-3</v>
      </c>
    </row>
    <row r="275" spans="1:13" x14ac:dyDescent="0.3">
      <c r="A275">
        <v>3</v>
      </c>
      <c r="B275">
        <v>34</v>
      </c>
      <c r="C275">
        <v>1</v>
      </c>
      <c r="D275">
        <v>0</v>
      </c>
      <c r="E275">
        <v>2025</v>
      </c>
      <c r="F275" t="s">
        <v>25</v>
      </c>
      <c r="G275" t="s">
        <v>29</v>
      </c>
      <c r="H275" t="s">
        <v>46</v>
      </c>
      <c r="I275" t="s">
        <v>221</v>
      </c>
      <c r="J275" t="s">
        <v>91</v>
      </c>
      <c r="K275">
        <v>0.6496345067741689</v>
      </c>
      <c r="L275" t="s">
        <v>136</v>
      </c>
      <c r="M275">
        <v>8.3125127853178299E-2</v>
      </c>
    </row>
    <row r="276" spans="1:13" x14ac:dyDescent="0.3">
      <c r="A276">
        <v>3</v>
      </c>
      <c r="B276">
        <v>34</v>
      </c>
      <c r="C276">
        <v>1</v>
      </c>
      <c r="D276">
        <v>1</v>
      </c>
      <c r="E276">
        <v>2025</v>
      </c>
      <c r="F276" t="s">
        <v>25</v>
      </c>
      <c r="G276" t="s">
        <v>29</v>
      </c>
      <c r="H276" t="s">
        <v>46</v>
      </c>
      <c r="I276" t="s">
        <v>221</v>
      </c>
      <c r="J276" t="s">
        <v>91</v>
      </c>
      <c r="K276">
        <v>0.32481725338708445</v>
      </c>
      <c r="L276" t="s">
        <v>135</v>
      </c>
      <c r="M276">
        <v>4.5330682723665729E-2</v>
      </c>
    </row>
    <row r="277" spans="1:13" x14ac:dyDescent="0.3">
      <c r="A277">
        <v>3</v>
      </c>
      <c r="B277">
        <v>34</v>
      </c>
      <c r="C277">
        <v>1</v>
      </c>
      <c r="D277">
        <v>2</v>
      </c>
      <c r="E277">
        <v>2025</v>
      </c>
      <c r="F277" t="s">
        <v>25</v>
      </c>
      <c r="G277" t="s">
        <v>29</v>
      </c>
      <c r="H277" t="s">
        <v>46</v>
      </c>
      <c r="I277" t="s">
        <v>221</v>
      </c>
      <c r="J277" t="s">
        <v>91</v>
      </c>
      <c r="K277">
        <v>0.32481725338708445</v>
      </c>
      <c r="L277" t="s">
        <v>126</v>
      </c>
      <c r="M277">
        <v>4.0886031969046333E-2</v>
      </c>
    </row>
    <row r="278" spans="1:13" x14ac:dyDescent="0.3">
      <c r="A278">
        <v>3</v>
      </c>
      <c r="B278">
        <v>34</v>
      </c>
      <c r="C278">
        <v>1</v>
      </c>
      <c r="D278">
        <v>0</v>
      </c>
      <c r="E278">
        <v>2025</v>
      </c>
      <c r="F278" t="s">
        <v>25</v>
      </c>
      <c r="G278" t="s">
        <v>29</v>
      </c>
      <c r="H278" t="s">
        <v>46</v>
      </c>
      <c r="I278" t="s">
        <v>17</v>
      </c>
      <c r="J278" t="s">
        <v>92</v>
      </c>
      <c r="K278">
        <v>1.3634793385036639</v>
      </c>
      <c r="L278" t="s">
        <v>136</v>
      </c>
      <c r="M278">
        <v>0.17446640096303254</v>
      </c>
    </row>
    <row r="279" spans="1:13" x14ac:dyDescent="0.3">
      <c r="A279">
        <v>3</v>
      </c>
      <c r="B279">
        <v>34</v>
      </c>
      <c r="C279">
        <v>1</v>
      </c>
      <c r="D279">
        <v>1</v>
      </c>
      <c r="E279">
        <v>2025</v>
      </c>
      <c r="F279" t="s">
        <v>25</v>
      </c>
      <c r="G279" t="s">
        <v>29</v>
      </c>
      <c r="H279" t="s">
        <v>46</v>
      </c>
      <c r="I279" t="s">
        <v>17</v>
      </c>
      <c r="J279" t="s">
        <v>92</v>
      </c>
      <c r="K279">
        <v>1.3634793385036639</v>
      </c>
      <c r="L279" t="s">
        <v>135</v>
      </c>
      <c r="M279">
        <v>0.19028376309902273</v>
      </c>
    </row>
    <row r="280" spans="1:13" x14ac:dyDescent="0.3">
      <c r="A280">
        <v>3</v>
      </c>
      <c r="B280">
        <v>34</v>
      </c>
      <c r="C280">
        <v>1</v>
      </c>
      <c r="D280">
        <v>2</v>
      </c>
      <c r="E280">
        <v>2025</v>
      </c>
      <c r="F280" t="s">
        <v>25</v>
      </c>
      <c r="G280" t="s">
        <v>29</v>
      </c>
      <c r="H280" t="s">
        <v>46</v>
      </c>
      <c r="I280" t="s">
        <v>17</v>
      </c>
      <c r="J280" t="s">
        <v>92</v>
      </c>
      <c r="K280">
        <v>1.3634793385036639</v>
      </c>
      <c r="L280" t="s">
        <v>126</v>
      </c>
      <c r="M280">
        <v>0.17162653535759376</v>
      </c>
    </row>
    <row r="281" spans="1:13" x14ac:dyDescent="0.3">
      <c r="A281">
        <v>3</v>
      </c>
      <c r="B281">
        <v>34</v>
      </c>
      <c r="C281">
        <v>1</v>
      </c>
      <c r="D281">
        <v>0</v>
      </c>
      <c r="E281">
        <v>2025</v>
      </c>
      <c r="F281" t="s">
        <v>25</v>
      </c>
      <c r="G281" t="s">
        <v>29</v>
      </c>
      <c r="H281" t="s">
        <v>46</v>
      </c>
      <c r="I281" t="s">
        <v>17</v>
      </c>
      <c r="J281" t="s">
        <v>93</v>
      </c>
      <c r="K281">
        <v>5.474209995396875E-3</v>
      </c>
      <c r="L281" t="s">
        <v>136</v>
      </c>
      <c r="M281">
        <v>7.0046218453216798E-4</v>
      </c>
    </row>
    <row r="282" spans="1:13" x14ac:dyDescent="0.3">
      <c r="A282">
        <v>3</v>
      </c>
      <c r="B282">
        <v>34</v>
      </c>
      <c r="C282">
        <v>1</v>
      </c>
      <c r="D282">
        <v>1</v>
      </c>
      <c r="E282">
        <v>2025</v>
      </c>
      <c r="F282" t="s">
        <v>25</v>
      </c>
      <c r="G282" t="s">
        <v>29</v>
      </c>
      <c r="H282" t="s">
        <v>46</v>
      </c>
      <c r="I282" t="s">
        <v>17</v>
      </c>
      <c r="J282" t="s">
        <v>93</v>
      </c>
      <c r="K282">
        <v>5.474209995396875E-3</v>
      </c>
      <c r="L282" t="s">
        <v>135</v>
      </c>
      <c r="M282">
        <v>7.6396704262607503E-4</v>
      </c>
    </row>
    <row r="283" spans="1:13" x14ac:dyDescent="0.3">
      <c r="A283">
        <v>3</v>
      </c>
      <c r="B283">
        <v>34</v>
      </c>
      <c r="C283">
        <v>1</v>
      </c>
      <c r="D283">
        <v>2</v>
      </c>
      <c r="E283">
        <v>2025</v>
      </c>
      <c r="F283" t="s">
        <v>25</v>
      </c>
      <c r="G283" t="s">
        <v>29</v>
      </c>
      <c r="H283" t="s">
        <v>46</v>
      </c>
      <c r="I283" t="s">
        <v>17</v>
      </c>
      <c r="J283" t="s">
        <v>93</v>
      </c>
      <c r="K283">
        <v>5.474209995396875E-3</v>
      </c>
      <c r="L283" t="s">
        <v>126</v>
      </c>
      <c r="M283">
        <v>6.8906045643562228E-4</v>
      </c>
    </row>
    <row r="284" spans="1:13" x14ac:dyDescent="0.3">
      <c r="A284">
        <v>3</v>
      </c>
      <c r="B284">
        <v>34</v>
      </c>
      <c r="C284">
        <v>1</v>
      </c>
      <c r="D284">
        <v>0</v>
      </c>
      <c r="E284">
        <v>2025</v>
      </c>
      <c r="F284" t="s">
        <v>25</v>
      </c>
      <c r="G284" t="s">
        <v>29</v>
      </c>
      <c r="H284" t="s">
        <v>46</v>
      </c>
      <c r="I284" t="s">
        <v>17</v>
      </c>
      <c r="J284" t="s">
        <v>94</v>
      </c>
      <c r="K284">
        <v>0.34623926941925043</v>
      </c>
      <c r="L284" t="s">
        <v>136</v>
      </c>
      <c r="M284">
        <v>4.430365572971539E-2</v>
      </c>
    </row>
    <row r="285" spans="1:13" x14ac:dyDescent="0.3">
      <c r="A285">
        <v>3</v>
      </c>
      <c r="B285">
        <v>34</v>
      </c>
      <c r="C285">
        <v>1</v>
      </c>
      <c r="D285">
        <v>1</v>
      </c>
      <c r="E285">
        <v>2025</v>
      </c>
      <c r="F285" t="s">
        <v>25</v>
      </c>
      <c r="G285" t="s">
        <v>29</v>
      </c>
      <c r="H285" t="s">
        <v>46</v>
      </c>
      <c r="I285" t="s">
        <v>17</v>
      </c>
      <c r="J285" t="s">
        <v>94</v>
      </c>
      <c r="K285">
        <v>0.34623926941925043</v>
      </c>
      <c r="L285" t="s">
        <v>135</v>
      </c>
      <c r="M285">
        <v>4.832028565247988E-2</v>
      </c>
    </row>
    <row r="286" spans="1:13" x14ac:dyDescent="0.3">
      <c r="A286">
        <v>3</v>
      </c>
      <c r="B286">
        <v>34</v>
      </c>
      <c r="C286">
        <v>1</v>
      </c>
      <c r="D286">
        <v>2</v>
      </c>
      <c r="E286">
        <v>2025</v>
      </c>
      <c r="F286" t="s">
        <v>25</v>
      </c>
      <c r="G286" t="s">
        <v>29</v>
      </c>
      <c r="H286" t="s">
        <v>46</v>
      </c>
      <c r="I286" t="s">
        <v>17</v>
      </c>
      <c r="J286" t="s">
        <v>94</v>
      </c>
      <c r="K286">
        <v>0.34623926941925043</v>
      </c>
      <c r="L286" t="s">
        <v>126</v>
      </c>
      <c r="M286">
        <v>4.3582505826882931E-2</v>
      </c>
    </row>
    <row r="287" spans="1:13" x14ac:dyDescent="0.3">
      <c r="A287">
        <v>3</v>
      </c>
      <c r="B287">
        <v>34</v>
      </c>
      <c r="C287">
        <v>1</v>
      </c>
      <c r="D287">
        <v>0</v>
      </c>
      <c r="E287">
        <v>2025</v>
      </c>
      <c r="F287" t="s">
        <v>25</v>
      </c>
      <c r="G287" t="s">
        <v>29</v>
      </c>
      <c r="H287" t="s">
        <v>46</v>
      </c>
      <c r="I287" t="s">
        <v>18</v>
      </c>
      <c r="J287" t="s">
        <v>98</v>
      </c>
      <c r="K287">
        <v>0.15620295236614393</v>
      </c>
      <c r="L287" t="s">
        <v>136</v>
      </c>
      <c r="M287">
        <v>1.9987223971452875E-2</v>
      </c>
    </row>
    <row r="288" spans="1:13" x14ac:dyDescent="0.3">
      <c r="A288">
        <v>3</v>
      </c>
      <c r="B288">
        <v>34</v>
      </c>
      <c r="C288">
        <v>1</v>
      </c>
      <c r="D288">
        <v>1</v>
      </c>
      <c r="E288">
        <v>2025</v>
      </c>
      <c r="F288" t="s">
        <v>25</v>
      </c>
      <c r="G288" t="s">
        <v>29</v>
      </c>
      <c r="H288" t="s">
        <v>46</v>
      </c>
      <c r="I288" t="s">
        <v>18</v>
      </c>
      <c r="J288" t="s">
        <v>98</v>
      </c>
      <c r="K288">
        <v>7.8101476183071963E-2</v>
      </c>
      <c r="L288" t="s">
        <v>135</v>
      </c>
      <c r="M288">
        <v>1.0899646494103216E-2</v>
      </c>
    </row>
    <row r="289" spans="1:13" x14ac:dyDescent="0.3">
      <c r="A289">
        <v>3</v>
      </c>
      <c r="B289">
        <v>34</v>
      </c>
      <c r="C289">
        <v>1</v>
      </c>
      <c r="D289">
        <v>2</v>
      </c>
      <c r="E289">
        <v>2025</v>
      </c>
      <c r="F289" t="s">
        <v>25</v>
      </c>
      <c r="G289" t="s">
        <v>29</v>
      </c>
      <c r="H289" t="s">
        <v>46</v>
      </c>
      <c r="I289" t="s">
        <v>18</v>
      </c>
      <c r="J289" t="s">
        <v>98</v>
      </c>
      <c r="K289">
        <v>7.8101476183071963E-2</v>
      </c>
      <c r="L289" t="s">
        <v>126</v>
      </c>
      <c r="M289">
        <v>9.8309416102517998E-3</v>
      </c>
    </row>
    <row r="290" spans="1:13" x14ac:dyDescent="0.3">
      <c r="A290">
        <v>3</v>
      </c>
      <c r="B290">
        <v>34</v>
      </c>
      <c r="C290">
        <v>1</v>
      </c>
      <c r="D290">
        <v>0</v>
      </c>
      <c r="E290">
        <v>2025</v>
      </c>
      <c r="F290" t="s">
        <v>25</v>
      </c>
      <c r="G290" t="s">
        <v>29</v>
      </c>
      <c r="H290" t="s">
        <v>46</v>
      </c>
      <c r="I290" t="s">
        <v>18</v>
      </c>
      <c r="J290" t="s">
        <v>99</v>
      </c>
      <c r="K290">
        <v>9.092917873070841E-2</v>
      </c>
      <c r="L290" t="s">
        <v>136</v>
      </c>
      <c r="M290">
        <v>1.1635003265308662E-2</v>
      </c>
    </row>
    <row r="291" spans="1:13" x14ac:dyDescent="0.3">
      <c r="A291">
        <v>3</v>
      </c>
      <c r="B291">
        <v>34</v>
      </c>
      <c r="C291">
        <v>1</v>
      </c>
      <c r="D291">
        <v>1</v>
      </c>
      <c r="E291">
        <v>2025</v>
      </c>
      <c r="F291" t="s">
        <v>25</v>
      </c>
      <c r="G291" t="s">
        <v>29</v>
      </c>
      <c r="H291" t="s">
        <v>46</v>
      </c>
      <c r="I291" t="s">
        <v>18</v>
      </c>
      <c r="J291" t="s">
        <v>99</v>
      </c>
      <c r="K291">
        <v>4.5464589365354205E-2</v>
      </c>
      <c r="L291" t="s">
        <v>135</v>
      </c>
      <c r="M291">
        <v>6.3449242741628539E-3</v>
      </c>
    </row>
    <row r="292" spans="1:13" x14ac:dyDescent="0.3">
      <c r="A292">
        <v>3</v>
      </c>
      <c r="B292">
        <v>34</v>
      </c>
      <c r="C292">
        <v>1</v>
      </c>
      <c r="D292">
        <v>2</v>
      </c>
      <c r="E292">
        <v>2025</v>
      </c>
      <c r="F292" t="s">
        <v>25</v>
      </c>
      <c r="G292" t="s">
        <v>29</v>
      </c>
      <c r="H292" t="s">
        <v>46</v>
      </c>
      <c r="I292" t="s">
        <v>18</v>
      </c>
      <c r="J292" t="s">
        <v>99</v>
      </c>
      <c r="K292">
        <v>4.5464589365354205E-2</v>
      </c>
      <c r="L292" t="s">
        <v>126</v>
      </c>
      <c r="M292">
        <v>5.7228076244959375E-3</v>
      </c>
    </row>
    <row r="293" spans="1:13" x14ac:dyDescent="0.3">
      <c r="A293">
        <v>3</v>
      </c>
      <c r="B293">
        <v>34</v>
      </c>
      <c r="C293">
        <v>1</v>
      </c>
      <c r="D293">
        <v>0</v>
      </c>
      <c r="E293">
        <v>2025</v>
      </c>
      <c r="F293" t="s">
        <v>25</v>
      </c>
      <c r="G293" t="s">
        <v>29</v>
      </c>
      <c r="H293" t="s">
        <v>46</v>
      </c>
      <c r="I293" t="s">
        <v>18</v>
      </c>
      <c r="J293" t="s">
        <v>100</v>
      </c>
      <c r="K293">
        <v>0.30960719034611078</v>
      </c>
      <c r="L293" t="s">
        <v>136</v>
      </c>
      <c r="M293">
        <v>3.9616333512792243E-2</v>
      </c>
    </row>
    <row r="294" spans="1:13" x14ac:dyDescent="0.3">
      <c r="A294">
        <v>3</v>
      </c>
      <c r="B294">
        <v>34</v>
      </c>
      <c r="C294">
        <v>1</v>
      </c>
      <c r="D294">
        <v>1</v>
      </c>
      <c r="E294">
        <v>2025</v>
      </c>
      <c r="F294" t="s">
        <v>25</v>
      </c>
      <c r="G294" t="s">
        <v>29</v>
      </c>
      <c r="H294" t="s">
        <v>46</v>
      </c>
      <c r="I294" t="s">
        <v>18</v>
      </c>
      <c r="J294" t="s">
        <v>100</v>
      </c>
      <c r="K294">
        <v>0.15480359517305539</v>
      </c>
      <c r="L294" t="s">
        <v>135</v>
      </c>
      <c r="M294">
        <v>2.1604002201539435E-2</v>
      </c>
    </row>
    <row r="295" spans="1:13" x14ac:dyDescent="0.3">
      <c r="A295">
        <v>3</v>
      </c>
      <c r="B295">
        <v>34</v>
      </c>
      <c r="C295">
        <v>1</v>
      </c>
      <c r="D295">
        <v>2</v>
      </c>
      <c r="E295">
        <v>2025</v>
      </c>
      <c r="F295" t="s">
        <v>25</v>
      </c>
      <c r="G295" t="s">
        <v>29</v>
      </c>
      <c r="H295" t="s">
        <v>46</v>
      </c>
      <c r="I295" t="s">
        <v>18</v>
      </c>
      <c r="J295" t="s">
        <v>100</v>
      </c>
      <c r="K295">
        <v>0.15480359517305539</v>
      </c>
      <c r="L295" t="s">
        <v>126</v>
      </c>
      <c r="M295">
        <v>1.9485740597733031E-2</v>
      </c>
    </row>
    <row r="296" spans="1:13" x14ac:dyDescent="0.3">
      <c r="A296">
        <v>3</v>
      </c>
      <c r="B296">
        <v>34</v>
      </c>
      <c r="C296">
        <v>1</v>
      </c>
      <c r="D296">
        <v>0</v>
      </c>
      <c r="E296">
        <v>2025</v>
      </c>
      <c r="F296" t="s">
        <v>25</v>
      </c>
      <c r="G296" t="s">
        <v>29</v>
      </c>
      <c r="H296" t="s">
        <v>46</v>
      </c>
      <c r="I296" t="s">
        <v>18</v>
      </c>
      <c r="J296" t="s">
        <v>101</v>
      </c>
      <c r="K296">
        <v>9.289518533120579E-2</v>
      </c>
      <c r="L296" t="s">
        <v>136</v>
      </c>
      <c r="M296">
        <v>1.1886567103624516E-2</v>
      </c>
    </row>
    <row r="297" spans="1:13" x14ac:dyDescent="0.3">
      <c r="A297">
        <v>3</v>
      </c>
      <c r="B297">
        <v>34</v>
      </c>
      <c r="C297">
        <v>1</v>
      </c>
      <c r="D297">
        <v>1</v>
      </c>
      <c r="E297">
        <v>2025</v>
      </c>
      <c r="F297" t="s">
        <v>25</v>
      </c>
      <c r="G297" t="s">
        <v>29</v>
      </c>
      <c r="H297" t="s">
        <v>46</v>
      </c>
      <c r="I297" t="s">
        <v>18</v>
      </c>
      <c r="J297" t="s">
        <v>101</v>
      </c>
      <c r="K297">
        <v>4.6447592665602895E-2</v>
      </c>
      <c r="L297" t="s">
        <v>135</v>
      </c>
      <c r="M297">
        <v>6.4821097538602249E-3</v>
      </c>
    </row>
    <row r="298" spans="1:13" x14ac:dyDescent="0.3">
      <c r="A298">
        <v>3</v>
      </c>
      <c r="B298">
        <v>34</v>
      </c>
      <c r="C298">
        <v>1</v>
      </c>
      <c r="D298">
        <v>2</v>
      </c>
      <c r="E298">
        <v>2025</v>
      </c>
      <c r="F298" t="s">
        <v>25</v>
      </c>
      <c r="G298" t="s">
        <v>29</v>
      </c>
      <c r="H298" t="s">
        <v>46</v>
      </c>
      <c r="I298" t="s">
        <v>18</v>
      </c>
      <c r="J298" t="s">
        <v>101</v>
      </c>
      <c r="K298">
        <v>4.6447592665602895E-2</v>
      </c>
      <c r="L298" t="s">
        <v>126</v>
      </c>
      <c r="M298">
        <v>5.8465421365655607E-3</v>
      </c>
    </row>
    <row r="299" spans="1:13" x14ac:dyDescent="0.3">
      <c r="A299">
        <v>3</v>
      </c>
      <c r="B299">
        <v>34</v>
      </c>
      <c r="C299">
        <v>1</v>
      </c>
      <c r="D299">
        <v>0</v>
      </c>
      <c r="E299">
        <v>2025</v>
      </c>
      <c r="F299" t="s">
        <v>25</v>
      </c>
      <c r="G299" t="s">
        <v>29</v>
      </c>
      <c r="H299" t="s">
        <v>46</v>
      </c>
      <c r="I299" t="s">
        <v>19</v>
      </c>
      <c r="J299" t="s">
        <v>102</v>
      </c>
      <c r="K299">
        <v>0.46009891315863416</v>
      </c>
      <c r="L299" t="s">
        <v>136</v>
      </c>
      <c r="M299">
        <v>5.8872767044554707E-2</v>
      </c>
    </row>
    <row r="300" spans="1:13" x14ac:dyDescent="0.3">
      <c r="A300">
        <v>3</v>
      </c>
      <c r="B300">
        <v>34</v>
      </c>
      <c r="C300">
        <v>1</v>
      </c>
      <c r="D300">
        <v>1</v>
      </c>
      <c r="E300">
        <v>2025</v>
      </c>
      <c r="F300" t="s">
        <v>25</v>
      </c>
      <c r="G300" t="s">
        <v>29</v>
      </c>
      <c r="H300" t="s">
        <v>46</v>
      </c>
      <c r="I300" t="s">
        <v>19</v>
      </c>
      <c r="J300" t="s">
        <v>102</v>
      </c>
      <c r="K300">
        <v>0.46009891315863416</v>
      </c>
      <c r="L300" t="s">
        <v>135</v>
      </c>
      <c r="M300">
        <v>6.4210252492476708E-2</v>
      </c>
    </row>
    <row r="301" spans="1:13" x14ac:dyDescent="0.3">
      <c r="A301">
        <v>3</v>
      </c>
      <c r="B301">
        <v>34</v>
      </c>
      <c r="C301">
        <v>1</v>
      </c>
      <c r="D301">
        <v>2</v>
      </c>
      <c r="E301">
        <v>2025</v>
      </c>
      <c r="F301" t="s">
        <v>25</v>
      </c>
      <c r="G301" t="s">
        <v>29</v>
      </c>
      <c r="H301" t="s">
        <v>46</v>
      </c>
      <c r="I301" t="s">
        <v>19</v>
      </c>
      <c r="J301" t="s">
        <v>102</v>
      </c>
      <c r="K301">
        <v>0.46009891315863416</v>
      </c>
      <c r="L301" t="s">
        <v>126</v>
      </c>
      <c r="M301">
        <v>5.791446937059589E-2</v>
      </c>
    </row>
    <row r="302" spans="1:13" x14ac:dyDescent="0.3">
      <c r="A302">
        <v>3</v>
      </c>
      <c r="B302">
        <v>34</v>
      </c>
      <c r="C302">
        <v>1</v>
      </c>
      <c r="D302">
        <v>0</v>
      </c>
      <c r="E302">
        <v>2025</v>
      </c>
      <c r="F302" t="s">
        <v>25</v>
      </c>
      <c r="G302" t="s">
        <v>29</v>
      </c>
      <c r="H302" t="s">
        <v>46</v>
      </c>
      <c r="I302" t="s">
        <v>19</v>
      </c>
      <c r="J302" t="s">
        <v>103</v>
      </c>
      <c r="K302">
        <v>2.2705586816563361</v>
      </c>
      <c r="L302" t="s">
        <v>136</v>
      </c>
      <c r="M302">
        <v>0.2905333364264136</v>
      </c>
    </row>
    <row r="303" spans="1:13" x14ac:dyDescent="0.3">
      <c r="A303">
        <v>3</v>
      </c>
      <c r="B303">
        <v>34</v>
      </c>
      <c r="C303">
        <v>1</v>
      </c>
      <c r="D303">
        <v>1</v>
      </c>
      <c r="E303">
        <v>2025</v>
      </c>
      <c r="F303" t="s">
        <v>25</v>
      </c>
      <c r="G303" t="s">
        <v>29</v>
      </c>
      <c r="H303" t="s">
        <v>46</v>
      </c>
      <c r="I303" t="s">
        <v>19</v>
      </c>
      <c r="J303" t="s">
        <v>103</v>
      </c>
      <c r="K303">
        <v>2.2705586816563361</v>
      </c>
      <c r="L303" t="s">
        <v>135</v>
      </c>
      <c r="M303">
        <v>0.31687348541480126</v>
      </c>
    </row>
    <row r="304" spans="1:13" x14ac:dyDescent="0.3">
      <c r="A304">
        <v>3</v>
      </c>
      <c r="B304">
        <v>34</v>
      </c>
      <c r="C304">
        <v>1</v>
      </c>
      <c r="D304">
        <v>2</v>
      </c>
      <c r="E304">
        <v>2025</v>
      </c>
      <c r="F304" t="s">
        <v>25</v>
      </c>
      <c r="G304" t="s">
        <v>29</v>
      </c>
      <c r="H304" t="s">
        <v>46</v>
      </c>
      <c r="I304" t="s">
        <v>19</v>
      </c>
      <c r="J304" t="s">
        <v>103</v>
      </c>
      <c r="K304">
        <v>2.2705586816563361</v>
      </c>
      <c r="L304" t="s">
        <v>126</v>
      </c>
      <c r="M304">
        <v>0.28580419875407997</v>
      </c>
    </row>
    <row r="305" spans="1:13" x14ac:dyDescent="0.3">
      <c r="A305">
        <v>3</v>
      </c>
      <c r="B305">
        <v>34</v>
      </c>
      <c r="C305">
        <v>1</v>
      </c>
      <c r="D305">
        <v>0</v>
      </c>
      <c r="E305">
        <v>2025</v>
      </c>
      <c r="F305" t="s">
        <v>25</v>
      </c>
      <c r="G305" t="s">
        <v>29</v>
      </c>
      <c r="H305" t="s">
        <v>46</v>
      </c>
      <c r="I305" t="s">
        <v>19</v>
      </c>
      <c r="J305" t="s">
        <v>104</v>
      </c>
      <c r="K305">
        <v>0.22114552648644575</v>
      </c>
      <c r="L305" t="s">
        <v>136</v>
      </c>
      <c r="M305">
        <v>2.8297065460124317E-2</v>
      </c>
    </row>
    <row r="306" spans="1:13" x14ac:dyDescent="0.3">
      <c r="A306">
        <v>3</v>
      </c>
      <c r="B306">
        <v>34</v>
      </c>
      <c r="C306">
        <v>1</v>
      </c>
      <c r="D306">
        <v>1</v>
      </c>
      <c r="E306">
        <v>2025</v>
      </c>
      <c r="F306" t="s">
        <v>25</v>
      </c>
      <c r="G306" t="s">
        <v>29</v>
      </c>
      <c r="H306" t="s">
        <v>46</v>
      </c>
      <c r="I306" t="s">
        <v>19</v>
      </c>
      <c r="J306" t="s">
        <v>104</v>
      </c>
      <c r="K306">
        <v>0.22114552648644575</v>
      </c>
      <c r="L306" t="s">
        <v>135</v>
      </c>
      <c r="M306">
        <v>3.0862516052891711E-2</v>
      </c>
    </row>
    <row r="307" spans="1:13" x14ac:dyDescent="0.3">
      <c r="A307">
        <v>3</v>
      </c>
      <c r="B307">
        <v>34</v>
      </c>
      <c r="C307">
        <v>1</v>
      </c>
      <c r="D307">
        <v>2</v>
      </c>
      <c r="E307">
        <v>2025</v>
      </c>
      <c r="F307" t="s">
        <v>25</v>
      </c>
      <c r="G307" t="s">
        <v>29</v>
      </c>
      <c r="H307" t="s">
        <v>46</v>
      </c>
      <c r="I307" t="s">
        <v>19</v>
      </c>
      <c r="J307" t="s">
        <v>104</v>
      </c>
      <c r="K307">
        <v>0.22114552648644575</v>
      </c>
      <c r="L307" t="s">
        <v>126</v>
      </c>
      <c r="M307">
        <v>2.7836461799525598E-2</v>
      </c>
    </row>
    <row r="308" spans="1:13" x14ac:dyDescent="0.3">
      <c r="A308">
        <v>3</v>
      </c>
      <c r="B308">
        <v>34</v>
      </c>
      <c r="C308">
        <v>1</v>
      </c>
      <c r="D308">
        <v>0</v>
      </c>
      <c r="E308">
        <v>2025</v>
      </c>
      <c r="F308" t="s">
        <v>25</v>
      </c>
      <c r="G308" t="s">
        <v>29</v>
      </c>
      <c r="H308" t="s">
        <v>46</v>
      </c>
      <c r="I308" t="s">
        <v>19</v>
      </c>
      <c r="J308" t="s">
        <v>105</v>
      </c>
      <c r="K308">
        <v>2.1275252265981148E-2</v>
      </c>
      <c r="L308" t="s">
        <v>136</v>
      </c>
      <c r="M308">
        <v>2.7223123868527614E-3</v>
      </c>
    </row>
    <row r="309" spans="1:13" x14ac:dyDescent="0.3">
      <c r="A309">
        <v>3</v>
      </c>
      <c r="B309">
        <v>34</v>
      </c>
      <c r="C309">
        <v>1</v>
      </c>
      <c r="D309">
        <v>1</v>
      </c>
      <c r="E309">
        <v>2025</v>
      </c>
      <c r="F309" t="s">
        <v>25</v>
      </c>
      <c r="G309" t="s">
        <v>29</v>
      </c>
      <c r="H309" t="s">
        <v>46</v>
      </c>
      <c r="I309" t="s">
        <v>19</v>
      </c>
      <c r="J309" t="s">
        <v>105</v>
      </c>
      <c r="K309">
        <v>2.1275252265981148E-2</v>
      </c>
      <c r="L309" t="s">
        <v>135</v>
      </c>
      <c r="M309">
        <v>2.9691209450190175E-3</v>
      </c>
    </row>
    <row r="310" spans="1:13" x14ac:dyDescent="0.3">
      <c r="A310">
        <v>3</v>
      </c>
      <c r="B310">
        <v>34</v>
      </c>
      <c r="C310">
        <v>1</v>
      </c>
      <c r="D310">
        <v>2</v>
      </c>
      <c r="E310">
        <v>2025</v>
      </c>
      <c r="F310" t="s">
        <v>25</v>
      </c>
      <c r="G310" t="s">
        <v>29</v>
      </c>
      <c r="H310" t="s">
        <v>46</v>
      </c>
      <c r="I310" t="s">
        <v>19</v>
      </c>
      <c r="J310" t="s">
        <v>105</v>
      </c>
      <c r="K310">
        <v>2.1275252265981148E-2</v>
      </c>
      <c r="L310" t="s">
        <v>126</v>
      </c>
      <c r="M310">
        <v>2.6780001223020576E-3</v>
      </c>
    </row>
    <row r="311" spans="1:13" x14ac:dyDescent="0.3">
      <c r="A311">
        <v>3</v>
      </c>
      <c r="B311">
        <v>30</v>
      </c>
      <c r="C311">
        <v>2</v>
      </c>
      <c r="D311">
        <v>0</v>
      </c>
      <c r="E311">
        <v>2025</v>
      </c>
      <c r="F311" t="s">
        <v>25</v>
      </c>
      <c r="G311" t="s">
        <v>26</v>
      </c>
      <c r="H311" t="s">
        <v>44</v>
      </c>
      <c r="I311" t="s">
        <v>217</v>
      </c>
      <c r="J311" t="s">
        <v>67</v>
      </c>
      <c r="K311">
        <v>2.5191048255484145</v>
      </c>
      <c r="L311" t="s">
        <v>136</v>
      </c>
      <c r="M311">
        <v>4.6808060813837114E-2</v>
      </c>
    </row>
    <row r="312" spans="1:13" x14ac:dyDescent="0.3">
      <c r="A312">
        <v>3</v>
      </c>
      <c r="B312">
        <v>30</v>
      </c>
      <c r="C312">
        <v>2</v>
      </c>
      <c r="D312">
        <v>1</v>
      </c>
      <c r="E312">
        <v>2025</v>
      </c>
      <c r="F312" t="s">
        <v>25</v>
      </c>
      <c r="G312" t="s">
        <v>26</v>
      </c>
      <c r="H312" t="s">
        <v>44</v>
      </c>
      <c r="I312" t="s">
        <v>217</v>
      </c>
      <c r="J312" t="s">
        <v>67</v>
      </c>
      <c r="K312">
        <v>2.5191048255484145</v>
      </c>
      <c r="L312" t="s">
        <v>135</v>
      </c>
      <c r="M312">
        <v>4.7216104161896401E-2</v>
      </c>
    </row>
    <row r="313" spans="1:13" x14ac:dyDescent="0.3">
      <c r="A313">
        <v>3</v>
      </c>
      <c r="B313">
        <v>30</v>
      </c>
      <c r="C313">
        <v>2</v>
      </c>
      <c r="D313">
        <v>2</v>
      </c>
      <c r="E313">
        <v>2025</v>
      </c>
      <c r="F313" t="s">
        <v>25</v>
      </c>
      <c r="G313" t="s">
        <v>26</v>
      </c>
      <c r="H313" t="s">
        <v>44</v>
      </c>
      <c r="I313" t="s">
        <v>217</v>
      </c>
      <c r="J313" t="s">
        <v>67</v>
      </c>
      <c r="K313">
        <v>7.557314476645244</v>
      </c>
      <c r="L313" t="s">
        <v>126</v>
      </c>
      <c r="M313">
        <v>0.11681944724581748</v>
      </c>
    </row>
    <row r="314" spans="1:13" x14ac:dyDescent="0.3">
      <c r="A314">
        <v>3</v>
      </c>
      <c r="B314">
        <v>30</v>
      </c>
      <c r="C314">
        <v>2</v>
      </c>
      <c r="D314">
        <v>0</v>
      </c>
      <c r="E314">
        <v>2025</v>
      </c>
      <c r="F314" t="s">
        <v>25</v>
      </c>
      <c r="G314" t="s">
        <v>26</v>
      </c>
      <c r="H314" t="s">
        <v>44</v>
      </c>
      <c r="I314" t="s">
        <v>218</v>
      </c>
      <c r="J314" t="s">
        <v>68</v>
      </c>
      <c r="K314">
        <v>0.14039608176327367</v>
      </c>
      <c r="L314" t="s">
        <v>136</v>
      </c>
      <c r="M314">
        <v>2.6087315885193843E-3</v>
      </c>
    </row>
    <row r="315" spans="1:13" x14ac:dyDescent="0.3">
      <c r="A315">
        <v>3</v>
      </c>
      <c r="B315">
        <v>30</v>
      </c>
      <c r="C315">
        <v>2</v>
      </c>
      <c r="D315">
        <v>1</v>
      </c>
      <c r="E315">
        <v>2025</v>
      </c>
      <c r="F315" t="s">
        <v>25</v>
      </c>
      <c r="G315" t="s">
        <v>26</v>
      </c>
      <c r="H315" t="s">
        <v>44</v>
      </c>
      <c r="I315" t="s">
        <v>218</v>
      </c>
      <c r="J315" t="s">
        <v>68</v>
      </c>
      <c r="K315">
        <v>0.14039608176327367</v>
      </c>
      <c r="L315" t="s">
        <v>135</v>
      </c>
      <c r="M315">
        <v>2.6314728760895114E-3</v>
      </c>
    </row>
    <row r="316" spans="1:13" x14ac:dyDescent="0.3">
      <c r="A316">
        <v>3</v>
      </c>
      <c r="B316">
        <v>30</v>
      </c>
      <c r="C316">
        <v>2</v>
      </c>
      <c r="D316">
        <v>2</v>
      </c>
      <c r="E316">
        <v>2025</v>
      </c>
      <c r="F316" t="s">
        <v>25</v>
      </c>
      <c r="G316" t="s">
        <v>26</v>
      </c>
      <c r="H316" t="s">
        <v>44</v>
      </c>
      <c r="I316" t="s">
        <v>218</v>
      </c>
      <c r="J316" t="s">
        <v>68</v>
      </c>
      <c r="K316">
        <v>0.42118824528982102</v>
      </c>
      <c r="L316" t="s">
        <v>126</v>
      </c>
      <c r="M316">
        <v>6.5106431859157324E-3</v>
      </c>
    </row>
    <row r="317" spans="1:13" x14ac:dyDescent="0.3">
      <c r="A317">
        <v>3</v>
      </c>
      <c r="B317">
        <v>30</v>
      </c>
      <c r="C317">
        <v>2</v>
      </c>
      <c r="D317">
        <v>0</v>
      </c>
      <c r="E317">
        <v>2025</v>
      </c>
      <c r="F317" t="s">
        <v>25</v>
      </c>
      <c r="G317" t="s">
        <v>26</v>
      </c>
      <c r="H317" t="s">
        <v>44</v>
      </c>
      <c r="I317" t="s">
        <v>14</v>
      </c>
      <c r="J317" t="s">
        <v>69</v>
      </c>
      <c r="K317">
        <v>6.0756652137705432E-2</v>
      </c>
      <c r="L317" t="s">
        <v>136</v>
      </c>
      <c r="M317">
        <v>1.1289331985173501E-3</v>
      </c>
    </row>
    <row r="318" spans="1:13" x14ac:dyDescent="0.3">
      <c r="A318">
        <v>3</v>
      </c>
      <c r="B318">
        <v>30</v>
      </c>
      <c r="C318">
        <v>2</v>
      </c>
      <c r="D318">
        <v>1</v>
      </c>
      <c r="E318">
        <v>2025</v>
      </c>
      <c r="F318" t="s">
        <v>25</v>
      </c>
      <c r="G318" t="s">
        <v>26</v>
      </c>
      <c r="H318" t="s">
        <v>44</v>
      </c>
      <c r="I318" t="s">
        <v>14</v>
      </c>
      <c r="J318" t="s">
        <v>69</v>
      </c>
      <c r="K318">
        <v>6.0756652137705432E-2</v>
      </c>
      <c r="L318" t="s">
        <v>135</v>
      </c>
      <c r="M318">
        <v>1.1387745308444974E-3</v>
      </c>
    </row>
    <row r="319" spans="1:13" x14ac:dyDescent="0.3">
      <c r="A319">
        <v>3</v>
      </c>
      <c r="B319">
        <v>30</v>
      </c>
      <c r="C319">
        <v>2</v>
      </c>
      <c r="D319">
        <v>2</v>
      </c>
      <c r="E319">
        <v>2025</v>
      </c>
      <c r="F319" t="s">
        <v>25</v>
      </c>
      <c r="G319" t="s">
        <v>26</v>
      </c>
      <c r="H319" t="s">
        <v>44</v>
      </c>
      <c r="I319" t="s">
        <v>14</v>
      </c>
      <c r="J319" t="s">
        <v>69</v>
      </c>
      <c r="K319">
        <v>0.1822699564131163</v>
      </c>
      <c r="L319" t="s">
        <v>126</v>
      </c>
      <c r="M319">
        <v>2.8174923279296288E-3</v>
      </c>
    </row>
    <row r="320" spans="1:13" x14ac:dyDescent="0.3">
      <c r="A320">
        <v>3</v>
      </c>
      <c r="B320">
        <v>30</v>
      </c>
      <c r="C320">
        <v>2</v>
      </c>
      <c r="D320">
        <v>0</v>
      </c>
      <c r="E320">
        <v>2025</v>
      </c>
      <c r="F320" t="s">
        <v>25</v>
      </c>
      <c r="G320" t="s">
        <v>26</v>
      </c>
      <c r="H320" t="s">
        <v>44</v>
      </c>
      <c r="I320" t="s">
        <v>14</v>
      </c>
      <c r="J320" t="s">
        <v>70</v>
      </c>
      <c r="K320">
        <v>1.1732321221116129</v>
      </c>
      <c r="L320" t="s">
        <v>136</v>
      </c>
      <c r="M320">
        <v>2.180009341556164E-2</v>
      </c>
    </row>
    <row r="321" spans="1:13" x14ac:dyDescent="0.3">
      <c r="A321">
        <v>3</v>
      </c>
      <c r="B321">
        <v>30</v>
      </c>
      <c r="C321">
        <v>2</v>
      </c>
      <c r="D321">
        <v>1</v>
      </c>
      <c r="E321">
        <v>2025</v>
      </c>
      <c r="F321" t="s">
        <v>25</v>
      </c>
      <c r="G321" t="s">
        <v>26</v>
      </c>
      <c r="H321" t="s">
        <v>44</v>
      </c>
      <c r="I321" t="s">
        <v>14</v>
      </c>
      <c r="J321" t="s">
        <v>70</v>
      </c>
      <c r="K321">
        <v>1.1732321221116129</v>
      </c>
      <c r="L321" t="s">
        <v>135</v>
      </c>
      <c r="M321">
        <v>2.1990132971796823E-2</v>
      </c>
    </row>
    <row r="322" spans="1:13" x14ac:dyDescent="0.3">
      <c r="A322">
        <v>3</v>
      </c>
      <c r="B322">
        <v>30</v>
      </c>
      <c r="C322">
        <v>2</v>
      </c>
      <c r="D322">
        <v>2</v>
      </c>
      <c r="E322">
        <v>2025</v>
      </c>
      <c r="F322" t="s">
        <v>25</v>
      </c>
      <c r="G322" t="s">
        <v>26</v>
      </c>
      <c r="H322" t="s">
        <v>44</v>
      </c>
      <c r="I322" t="s">
        <v>14</v>
      </c>
      <c r="J322" t="s">
        <v>70</v>
      </c>
      <c r="K322">
        <v>3.5196963663348391</v>
      </c>
      <c r="L322" t="s">
        <v>126</v>
      </c>
      <c r="M322">
        <v>5.4406758546174674E-2</v>
      </c>
    </row>
    <row r="323" spans="1:13" x14ac:dyDescent="0.3">
      <c r="A323">
        <v>3</v>
      </c>
      <c r="B323">
        <v>30</v>
      </c>
      <c r="C323">
        <v>2</v>
      </c>
      <c r="D323">
        <v>0</v>
      </c>
      <c r="E323">
        <v>2025</v>
      </c>
      <c r="F323" t="s">
        <v>25</v>
      </c>
      <c r="G323" t="s">
        <v>26</v>
      </c>
      <c r="H323" t="s">
        <v>44</v>
      </c>
      <c r="I323" t="s">
        <v>14</v>
      </c>
      <c r="J323" t="s">
        <v>71</v>
      </c>
      <c r="K323">
        <v>1.171775979223217</v>
      </c>
      <c r="L323" t="s">
        <v>136</v>
      </c>
      <c r="M323">
        <v>2.1773036492728416E-2</v>
      </c>
    </row>
    <row r="324" spans="1:13" x14ac:dyDescent="0.3">
      <c r="A324">
        <v>3</v>
      </c>
      <c r="B324">
        <v>30</v>
      </c>
      <c r="C324">
        <v>2</v>
      </c>
      <c r="D324">
        <v>1</v>
      </c>
      <c r="E324">
        <v>2025</v>
      </c>
      <c r="F324" t="s">
        <v>25</v>
      </c>
      <c r="G324" t="s">
        <v>26</v>
      </c>
      <c r="H324" t="s">
        <v>44</v>
      </c>
      <c r="I324" t="s">
        <v>14</v>
      </c>
      <c r="J324" t="s">
        <v>71</v>
      </c>
      <c r="K324">
        <v>1.171775979223217</v>
      </c>
      <c r="L324" t="s">
        <v>135</v>
      </c>
      <c r="M324">
        <v>2.1962840183662E-2</v>
      </c>
    </row>
    <row r="325" spans="1:13" x14ac:dyDescent="0.3">
      <c r="A325">
        <v>3</v>
      </c>
      <c r="B325">
        <v>30</v>
      </c>
      <c r="C325">
        <v>2</v>
      </c>
      <c r="D325">
        <v>2</v>
      </c>
      <c r="E325">
        <v>2025</v>
      </c>
      <c r="F325" t="s">
        <v>25</v>
      </c>
      <c r="G325" t="s">
        <v>26</v>
      </c>
      <c r="H325" t="s">
        <v>44</v>
      </c>
      <c r="I325" t="s">
        <v>14</v>
      </c>
      <c r="J325" t="s">
        <v>71</v>
      </c>
      <c r="K325">
        <v>3.5153279376696509</v>
      </c>
      <c r="L325" t="s">
        <v>126</v>
      </c>
      <c r="M325">
        <v>5.4339232254450656E-2</v>
      </c>
    </row>
    <row r="326" spans="1:13" x14ac:dyDescent="0.3">
      <c r="A326">
        <v>3</v>
      </c>
      <c r="B326">
        <v>30</v>
      </c>
      <c r="C326">
        <v>2</v>
      </c>
      <c r="D326">
        <v>0</v>
      </c>
      <c r="E326">
        <v>2025</v>
      </c>
      <c r="F326" t="s">
        <v>25</v>
      </c>
      <c r="G326" t="s">
        <v>26</v>
      </c>
      <c r="H326" t="s">
        <v>44</v>
      </c>
      <c r="I326" t="s">
        <v>219</v>
      </c>
      <c r="J326" t="s">
        <v>72</v>
      </c>
      <c r="K326">
        <v>0.60453536679304631</v>
      </c>
      <c r="L326" t="s">
        <v>136</v>
      </c>
      <c r="M326">
        <v>1.1233009411112495E-2</v>
      </c>
    </row>
    <row r="327" spans="1:13" x14ac:dyDescent="0.3">
      <c r="A327">
        <v>3</v>
      </c>
      <c r="B327">
        <v>30</v>
      </c>
      <c r="C327">
        <v>2</v>
      </c>
      <c r="D327">
        <v>1</v>
      </c>
      <c r="E327">
        <v>2025</v>
      </c>
      <c r="F327" t="s">
        <v>25</v>
      </c>
      <c r="G327" t="s">
        <v>26</v>
      </c>
      <c r="H327" t="s">
        <v>44</v>
      </c>
      <c r="I327" t="s">
        <v>219</v>
      </c>
      <c r="J327" t="s">
        <v>72</v>
      </c>
      <c r="K327">
        <v>0.60453536679304631</v>
      </c>
      <c r="L327" t="s">
        <v>135</v>
      </c>
      <c r="M327">
        <v>1.133093174947044E-2</v>
      </c>
    </row>
    <row r="328" spans="1:13" x14ac:dyDescent="0.3">
      <c r="A328">
        <v>3</v>
      </c>
      <c r="B328">
        <v>30</v>
      </c>
      <c r="C328">
        <v>2</v>
      </c>
      <c r="D328">
        <v>2</v>
      </c>
      <c r="E328">
        <v>2025</v>
      </c>
      <c r="F328" t="s">
        <v>25</v>
      </c>
      <c r="G328" t="s">
        <v>26</v>
      </c>
      <c r="H328" t="s">
        <v>44</v>
      </c>
      <c r="I328" t="s">
        <v>219</v>
      </c>
      <c r="J328" t="s">
        <v>72</v>
      </c>
      <c r="K328">
        <v>1.8136061003791391</v>
      </c>
      <c r="L328" t="s">
        <v>126</v>
      </c>
      <c r="M328">
        <v>2.8034358345503444E-2</v>
      </c>
    </row>
    <row r="329" spans="1:13" x14ac:dyDescent="0.3">
      <c r="A329">
        <v>3</v>
      </c>
      <c r="B329">
        <v>30</v>
      </c>
      <c r="C329">
        <v>2</v>
      </c>
      <c r="D329">
        <v>0</v>
      </c>
      <c r="E329">
        <v>2025</v>
      </c>
      <c r="F329" t="s">
        <v>25</v>
      </c>
      <c r="G329" t="s">
        <v>26</v>
      </c>
      <c r="H329" t="s">
        <v>45</v>
      </c>
      <c r="I329" t="s">
        <v>11</v>
      </c>
      <c r="J329" t="s">
        <v>106</v>
      </c>
      <c r="K329">
        <v>0.26178317140630353</v>
      </c>
      <c r="L329" t="s">
        <v>136</v>
      </c>
      <c r="M329">
        <v>4.8642527627081869E-3</v>
      </c>
    </row>
    <row r="330" spans="1:13" x14ac:dyDescent="0.3">
      <c r="A330">
        <v>3</v>
      </c>
      <c r="B330">
        <v>30</v>
      </c>
      <c r="C330">
        <v>2</v>
      </c>
      <c r="D330">
        <v>1</v>
      </c>
      <c r="E330">
        <v>2025</v>
      </c>
      <c r="F330" t="s">
        <v>25</v>
      </c>
      <c r="G330" t="s">
        <v>26</v>
      </c>
      <c r="H330" t="s">
        <v>45</v>
      </c>
      <c r="I330" t="s">
        <v>11</v>
      </c>
      <c r="J330" t="s">
        <v>106</v>
      </c>
      <c r="K330">
        <v>0.26178317140630353</v>
      </c>
      <c r="L330" t="s">
        <v>135</v>
      </c>
      <c r="M330">
        <v>4.9066562707491641E-3</v>
      </c>
    </row>
    <row r="331" spans="1:13" x14ac:dyDescent="0.3">
      <c r="A331">
        <v>3</v>
      </c>
      <c r="B331">
        <v>30</v>
      </c>
      <c r="C331">
        <v>2</v>
      </c>
      <c r="D331">
        <v>2</v>
      </c>
      <c r="E331">
        <v>2025</v>
      </c>
      <c r="F331" t="s">
        <v>25</v>
      </c>
      <c r="G331" t="s">
        <v>26</v>
      </c>
      <c r="H331" t="s">
        <v>45</v>
      </c>
      <c r="I331" t="s">
        <v>11</v>
      </c>
      <c r="J331" t="s">
        <v>106</v>
      </c>
      <c r="K331">
        <v>0.26178317140630353</v>
      </c>
      <c r="L331" t="s">
        <v>126</v>
      </c>
      <c r="M331">
        <v>4.0465916135220556E-3</v>
      </c>
    </row>
    <row r="332" spans="1:13" x14ac:dyDescent="0.3">
      <c r="A332">
        <v>3</v>
      </c>
      <c r="B332">
        <v>30</v>
      </c>
      <c r="C332">
        <v>2</v>
      </c>
      <c r="D332">
        <v>0</v>
      </c>
      <c r="E332">
        <v>2025</v>
      </c>
      <c r="F332" t="s">
        <v>25</v>
      </c>
      <c r="G332" t="s">
        <v>26</v>
      </c>
      <c r="H332" t="s">
        <v>45</v>
      </c>
      <c r="I332" t="s">
        <v>11</v>
      </c>
      <c r="J332" t="s">
        <v>73</v>
      </c>
      <c r="K332">
        <v>1.3957698886725804</v>
      </c>
      <c r="L332" t="s">
        <v>136</v>
      </c>
      <c r="M332">
        <v>2.5935118367646972E-2</v>
      </c>
    </row>
    <row r="333" spans="1:13" x14ac:dyDescent="0.3">
      <c r="A333">
        <v>3</v>
      </c>
      <c r="B333">
        <v>30</v>
      </c>
      <c r="C333">
        <v>2</v>
      </c>
      <c r="D333">
        <v>1</v>
      </c>
      <c r="E333">
        <v>2025</v>
      </c>
      <c r="F333" t="s">
        <v>25</v>
      </c>
      <c r="G333" t="s">
        <v>26</v>
      </c>
      <c r="H333" t="s">
        <v>45</v>
      </c>
      <c r="I333" t="s">
        <v>11</v>
      </c>
      <c r="J333" t="s">
        <v>73</v>
      </c>
      <c r="K333">
        <v>1.3957698886725804</v>
      </c>
      <c r="L333" t="s">
        <v>135</v>
      </c>
      <c r="M333">
        <v>2.616120448074483E-2</v>
      </c>
    </row>
    <row r="334" spans="1:13" x14ac:dyDescent="0.3">
      <c r="A334">
        <v>3</v>
      </c>
      <c r="B334">
        <v>30</v>
      </c>
      <c r="C334">
        <v>2</v>
      </c>
      <c r="D334">
        <v>2</v>
      </c>
      <c r="E334">
        <v>2025</v>
      </c>
      <c r="F334" t="s">
        <v>25</v>
      </c>
      <c r="G334" t="s">
        <v>26</v>
      </c>
      <c r="H334" t="s">
        <v>45</v>
      </c>
      <c r="I334" t="s">
        <v>11</v>
      </c>
      <c r="J334" t="s">
        <v>73</v>
      </c>
      <c r="K334">
        <v>1.3957698886725804</v>
      </c>
      <c r="L334" t="s">
        <v>126</v>
      </c>
      <c r="M334">
        <v>2.1575530220553651E-2</v>
      </c>
    </row>
    <row r="335" spans="1:13" x14ac:dyDescent="0.3">
      <c r="A335">
        <v>3</v>
      </c>
      <c r="B335">
        <v>30</v>
      </c>
      <c r="C335">
        <v>2</v>
      </c>
      <c r="D335">
        <v>0</v>
      </c>
      <c r="E335">
        <v>2025</v>
      </c>
      <c r="F335" t="s">
        <v>25</v>
      </c>
      <c r="G335" t="s">
        <v>26</v>
      </c>
      <c r="H335" t="s">
        <v>45</v>
      </c>
      <c r="I335" t="s">
        <v>11</v>
      </c>
      <c r="J335" t="s">
        <v>75</v>
      </c>
      <c r="K335">
        <v>5.9386655744426663E-2</v>
      </c>
      <c r="L335" t="s">
        <v>136</v>
      </c>
      <c r="M335">
        <v>1.103476983340846E-3</v>
      </c>
    </row>
    <row r="336" spans="1:13" x14ac:dyDescent="0.3">
      <c r="A336">
        <v>3</v>
      </c>
      <c r="B336">
        <v>30</v>
      </c>
      <c r="C336">
        <v>2</v>
      </c>
      <c r="D336">
        <v>1</v>
      </c>
      <c r="E336">
        <v>2025</v>
      </c>
      <c r="F336" t="s">
        <v>25</v>
      </c>
      <c r="G336" t="s">
        <v>26</v>
      </c>
      <c r="H336" t="s">
        <v>45</v>
      </c>
      <c r="I336" t="s">
        <v>11</v>
      </c>
      <c r="J336" t="s">
        <v>75</v>
      </c>
      <c r="K336">
        <v>5.9386655744426663E-2</v>
      </c>
      <c r="L336" t="s">
        <v>135</v>
      </c>
      <c r="M336">
        <v>1.1130964043328743E-3</v>
      </c>
    </row>
    <row r="337" spans="1:13" x14ac:dyDescent="0.3">
      <c r="A337">
        <v>3</v>
      </c>
      <c r="B337">
        <v>30</v>
      </c>
      <c r="C337">
        <v>2</v>
      </c>
      <c r="D337">
        <v>2</v>
      </c>
      <c r="E337">
        <v>2025</v>
      </c>
      <c r="F337" t="s">
        <v>25</v>
      </c>
      <c r="G337" t="s">
        <v>26</v>
      </c>
      <c r="H337" t="s">
        <v>45</v>
      </c>
      <c r="I337" t="s">
        <v>11</v>
      </c>
      <c r="J337" t="s">
        <v>75</v>
      </c>
      <c r="K337">
        <v>5.9386655744426663E-2</v>
      </c>
      <c r="L337" t="s">
        <v>126</v>
      </c>
      <c r="M337">
        <v>9.1798698059753056E-4</v>
      </c>
    </row>
    <row r="338" spans="1:13" x14ac:dyDescent="0.3">
      <c r="A338">
        <v>3</v>
      </c>
      <c r="B338">
        <v>30</v>
      </c>
      <c r="C338">
        <v>2</v>
      </c>
      <c r="D338">
        <v>0</v>
      </c>
      <c r="E338">
        <v>2025</v>
      </c>
      <c r="F338" t="s">
        <v>25</v>
      </c>
      <c r="G338" t="s">
        <v>26</v>
      </c>
      <c r="H338" t="s">
        <v>45</v>
      </c>
      <c r="I338" t="s">
        <v>11</v>
      </c>
      <c r="J338" t="s">
        <v>77</v>
      </c>
      <c r="K338">
        <v>0.47652968867632123</v>
      </c>
      <c r="L338" t="s">
        <v>136</v>
      </c>
      <c r="M338">
        <v>8.8545067362586511E-3</v>
      </c>
    </row>
    <row r="339" spans="1:13" x14ac:dyDescent="0.3">
      <c r="A339">
        <v>3</v>
      </c>
      <c r="B339">
        <v>30</v>
      </c>
      <c r="C339">
        <v>2</v>
      </c>
      <c r="D339">
        <v>1</v>
      </c>
      <c r="E339">
        <v>2025</v>
      </c>
      <c r="F339" t="s">
        <v>25</v>
      </c>
      <c r="G339" t="s">
        <v>26</v>
      </c>
      <c r="H339" t="s">
        <v>45</v>
      </c>
      <c r="I339" t="s">
        <v>11</v>
      </c>
      <c r="J339" t="s">
        <v>77</v>
      </c>
      <c r="K339">
        <v>0.47652968867632123</v>
      </c>
      <c r="L339" t="s">
        <v>135</v>
      </c>
      <c r="M339">
        <v>8.9316947784731336E-3</v>
      </c>
    </row>
    <row r="340" spans="1:13" x14ac:dyDescent="0.3">
      <c r="A340">
        <v>3</v>
      </c>
      <c r="B340">
        <v>30</v>
      </c>
      <c r="C340">
        <v>2</v>
      </c>
      <c r="D340">
        <v>2</v>
      </c>
      <c r="E340">
        <v>2025</v>
      </c>
      <c r="F340" t="s">
        <v>25</v>
      </c>
      <c r="G340" t="s">
        <v>26</v>
      </c>
      <c r="H340" t="s">
        <v>45</v>
      </c>
      <c r="I340" t="s">
        <v>11</v>
      </c>
      <c r="J340" t="s">
        <v>77</v>
      </c>
      <c r="K340">
        <v>0.47652968867632123</v>
      </c>
      <c r="L340" t="s">
        <v>126</v>
      </c>
      <c r="M340">
        <v>7.3661000874613337E-3</v>
      </c>
    </row>
    <row r="341" spans="1:13" x14ac:dyDescent="0.3">
      <c r="A341">
        <v>3</v>
      </c>
      <c r="B341">
        <v>30</v>
      </c>
      <c r="C341">
        <v>2</v>
      </c>
      <c r="D341">
        <v>0</v>
      </c>
      <c r="E341">
        <v>2025</v>
      </c>
      <c r="F341" t="s">
        <v>25</v>
      </c>
      <c r="G341" t="s">
        <v>26</v>
      </c>
      <c r="H341" t="s">
        <v>45</v>
      </c>
      <c r="I341" t="s">
        <v>11</v>
      </c>
      <c r="J341" t="s">
        <v>78</v>
      </c>
      <c r="K341">
        <v>0.94554359650538145</v>
      </c>
      <c r="L341" t="s">
        <v>136</v>
      </c>
      <c r="M341">
        <v>1.7569361035908011E-2</v>
      </c>
    </row>
    <row r="342" spans="1:13" x14ac:dyDescent="0.3">
      <c r="A342">
        <v>3</v>
      </c>
      <c r="B342">
        <v>30</v>
      </c>
      <c r="C342">
        <v>2</v>
      </c>
      <c r="D342">
        <v>1</v>
      </c>
      <c r="E342">
        <v>2025</v>
      </c>
      <c r="F342" t="s">
        <v>25</v>
      </c>
      <c r="G342" t="s">
        <v>26</v>
      </c>
      <c r="H342" t="s">
        <v>45</v>
      </c>
      <c r="I342" t="s">
        <v>11</v>
      </c>
      <c r="J342" t="s">
        <v>78</v>
      </c>
      <c r="K342">
        <v>0.94554359650538145</v>
      </c>
      <c r="L342" t="s">
        <v>135</v>
      </c>
      <c r="M342">
        <v>1.7722519717889448E-2</v>
      </c>
    </row>
    <row r="343" spans="1:13" x14ac:dyDescent="0.3">
      <c r="A343">
        <v>3</v>
      </c>
      <c r="B343">
        <v>30</v>
      </c>
      <c r="C343">
        <v>2</v>
      </c>
      <c r="D343">
        <v>2</v>
      </c>
      <c r="E343">
        <v>2025</v>
      </c>
      <c r="F343" t="s">
        <v>25</v>
      </c>
      <c r="G343" t="s">
        <v>26</v>
      </c>
      <c r="H343" t="s">
        <v>45</v>
      </c>
      <c r="I343" t="s">
        <v>11</v>
      </c>
      <c r="J343" t="s">
        <v>78</v>
      </c>
      <c r="K343">
        <v>0.94554359650538145</v>
      </c>
      <c r="L343" t="s">
        <v>126</v>
      </c>
      <c r="M343">
        <v>1.461602274616659E-2</v>
      </c>
    </row>
    <row r="344" spans="1:13" x14ac:dyDescent="0.3">
      <c r="A344">
        <v>3</v>
      </c>
      <c r="B344">
        <v>30</v>
      </c>
      <c r="C344">
        <v>2</v>
      </c>
      <c r="D344">
        <v>0</v>
      </c>
      <c r="E344">
        <v>2025</v>
      </c>
      <c r="F344" t="s">
        <v>25</v>
      </c>
      <c r="G344" t="s">
        <v>26</v>
      </c>
      <c r="H344" t="s">
        <v>45</v>
      </c>
      <c r="I344" t="s">
        <v>13</v>
      </c>
      <c r="J344" t="s">
        <v>82</v>
      </c>
      <c r="K344">
        <v>0.28498329068434292</v>
      </c>
      <c r="L344" t="s">
        <v>136</v>
      </c>
      <c r="M344">
        <v>5.2953394658263589E-3</v>
      </c>
    </row>
    <row r="345" spans="1:13" x14ac:dyDescent="0.3">
      <c r="A345">
        <v>3</v>
      </c>
      <c r="B345">
        <v>30</v>
      </c>
      <c r="C345">
        <v>2</v>
      </c>
      <c r="D345">
        <v>1</v>
      </c>
      <c r="E345">
        <v>2025</v>
      </c>
      <c r="F345" t="s">
        <v>25</v>
      </c>
      <c r="G345" t="s">
        <v>26</v>
      </c>
      <c r="H345" t="s">
        <v>45</v>
      </c>
      <c r="I345" t="s">
        <v>13</v>
      </c>
      <c r="J345" t="s">
        <v>82</v>
      </c>
      <c r="K345">
        <v>0.28498329068434292</v>
      </c>
      <c r="L345" t="s">
        <v>135</v>
      </c>
      <c r="M345">
        <v>5.3415009176613279E-3</v>
      </c>
    </row>
    <row r="346" spans="1:13" x14ac:dyDescent="0.3">
      <c r="A346">
        <v>3</v>
      </c>
      <c r="B346">
        <v>30</v>
      </c>
      <c r="C346">
        <v>2</v>
      </c>
      <c r="D346">
        <v>2</v>
      </c>
      <c r="E346">
        <v>2025</v>
      </c>
      <c r="F346" t="s">
        <v>25</v>
      </c>
      <c r="G346" t="s">
        <v>26</v>
      </c>
      <c r="H346" t="s">
        <v>45</v>
      </c>
      <c r="I346" t="s">
        <v>13</v>
      </c>
      <c r="J346" t="s">
        <v>82</v>
      </c>
      <c r="K346">
        <v>0.28498329068434292</v>
      </c>
      <c r="L346" t="s">
        <v>126</v>
      </c>
      <c r="M346">
        <v>4.4052143912922739E-3</v>
      </c>
    </row>
    <row r="347" spans="1:13" x14ac:dyDescent="0.3">
      <c r="A347">
        <v>3</v>
      </c>
      <c r="B347">
        <v>30</v>
      </c>
      <c r="C347">
        <v>2</v>
      </c>
      <c r="D347">
        <v>0</v>
      </c>
      <c r="E347">
        <v>2025</v>
      </c>
      <c r="F347" t="s">
        <v>25</v>
      </c>
      <c r="G347" t="s">
        <v>26</v>
      </c>
      <c r="H347" t="s">
        <v>45</v>
      </c>
      <c r="I347" t="s">
        <v>15</v>
      </c>
      <c r="J347" t="s">
        <v>84</v>
      </c>
      <c r="K347">
        <v>0.22394549378350301</v>
      </c>
      <c r="L347" t="s">
        <v>136</v>
      </c>
      <c r="M347">
        <v>4.1611822523983048E-3</v>
      </c>
    </row>
    <row r="348" spans="1:13" x14ac:dyDescent="0.3">
      <c r="A348">
        <v>3</v>
      </c>
      <c r="B348">
        <v>30</v>
      </c>
      <c r="C348">
        <v>2</v>
      </c>
      <c r="D348">
        <v>1</v>
      </c>
      <c r="E348">
        <v>2025</v>
      </c>
      <c r="F348" t="s">
        <v>25</v>
      </c>
      <c r="G348" t="s">
        <v>26</v>
      </c>
      <c r="H348" t="s">
        <v>45</v>
      </c>
      <c r="I348" t="s">
        <v>15</v>
      </c>
      <c r="J348" t="s">
        <v>84</v>
      </c>
      <c r="K348">
        <v>0.22394549378350301</v>
      </c>
      <c r="L348" t="s">
        <v>135</v>
      </c>
      <c r="M348">
        <v>4.197456832217077E-3</v>
      </c>
    </row>
    <row r="349" spans="1:13" x14ac:dyDescent="0.3">
      <c r="A349">
        <v>3</v>
      </c>
      <c r="B349">
        <v>30</v>
      </c>
      <c r="C349">
        <v>2</v>
      </c>
      <c r="D349">
        <v>2</v>
      </c>
      <c r="E349">
        <v>2025</v>
      </c>
      <c r="F349" t="s">
        <v>25</v>
      </c>
      <c r="G349" t="s">
        <v>26</v>
      </c>
      <c r="H349" t="s">
        <v>45</v>
      </c>
      <c r="I349" t="s">
        <v>15</v>
      </c>
      <c r="J349" t="s">
        <v>84</v>
      </c>
      <c r="K349">
        <v>0.22394549378350301</v>
      </c>
      <c r="L349" t="s">
        <v>126</v>
      </c>
      <c r="M349">
        <v>3.4617044027779628E-3</v>
      </c>
    </row>
    <row r="350" spans="1:13" x14ac:dyDescent="0.3">
      <c r="A350">
        <v>3</v>
      </c>
      <c r="B350">
        <v>30</v>
      </c>
      <c r="C350">
        <v>2</v>
      </c>
      <c r="D350">
        <v>0</v>
      </c>
      <c r="E350">
        <v>2025</v>
      </c>
      <c r="F350" t="s">
        <v>25</v>
      </c>
      <c r="G350" t="s">
        <v>26</v>
      </c>
      <c r="H350" t="s">
        <v>45</v>
      </c>
      <c r="I350" t="s">
        <v>16</v>
      </c>
      <c r="J350" t="s">
        <v>85</v>
      </c>
      <c r="K350">
        <v>8.8368607229635257E-2</v>
      </c>
      <c r="L350" t="s">
        <v>136</v>
      </c>
      <c r="M350">
        <v>1.6419972282568107E-3</v>
      </c>
    </row>
    <row r="351" spans="1:13" x14ac:dyDescent="0.3">
      <c r="A351">
        <v>3</v>
      </c>
      <c r="B351">
        <v>30</v>
      </c>
      <c r="C351">
        <v>2</v>
      </c>
      <c r="D351">
        <v>1</v>
      </c>
      <c r="E351">
        <v>2025</v>
      </c>
      <c r="F351" t="s">
        <v>25</v>
      </c>
      <c r="G351" t="s">
        <v>26</v>
      </c>
      <c r="H351" t="s">
        <v>45</v>
      </c>
      <c r="I351" t="s">
        <v>16</v>
      </c>
      <c r="J351" t="s">
        <v>85</v>
      </c>
      <c r="K351">
        <v>8.8368607229635257E-2</v>
      </c>
      <c r="L351" t="s">
        <v>135</v>
      </c>
      <c r="M351">
        <v>1.6563111313511237E-3</v>
      </c>
    </row>
    <row r="352" spans="1:13" x14ac:dyDescent="0.3">
      <c r="A352">
        <v>3</v>
      </c>
      <c r="B352">
        <v>30</v>
      </c>
      <c r="C352">
        <v>2</v>
      </c>
      <c r="D352">
        <v>2</v>
      </c>
      <c r="E352">
        <v>2025</v>
      </c>
      <c r="F352" t="s">
        <v>25</v>
      </c>
      <c r="G352" t="s">
        <v>26</v>
      </c>
      <c r="H352" t="s">
        <v>45</v>
      </c>
      <c r="I352" t="s">
        <v>16</v>
      </c>
      <c r="J352" t="s">
        <v>85</v>
      </c>
      <c r="K352">
        <v>8.8368607229635257E-2</v>
      </c>
      <c r="L352" t="s">
        <v>126</v>
      </c>
      <c r="M352">
        <v>1.3659841577786617E-3</v>
      </c>
    </row>
    <row r="353" spans="1:13" x14ac:dyDescent="0.3">
      <c r="A353">
        <v>3</v>
      </c>
      <c r="B353">
        <v>30</v>
      </c>
      <c r="C353">
        <v>2</v>
      </c>
      <c r="D353">
        <v>0</v>
      </c>
      <c r="E353">
        <v>2025</v>
      </c>
      <c r="F353" t="s">
        <v>25</v>
      </c>
      <c r="G353" t="s">
        <v>26</v>
      </c>
      <c r="H353" t="s">
        <v>45</v>
      </c>
      <c r="I353" t="s">
        <v>16</v>
      </c>
      <c r="J353" t="s">
        <v>86</v>
      </c>
      <c r="K353">
        <v>8.2438522914589932E-2</v>
      </c>
      <c r="L353" t="s">
        <v>136</v>
      </c>
      <c r="M353">
        <v>1.5318089802590744E-3</v>
      </c>
    </row>
    <row r="354" spans="1:13" x14ac:dyDescent="0.3">
      <c r="A354">
        <v>3</v>
      </c>
      <c r="B354">
        <v>30</v>
      </c>
      <c r="C354">
        <v>2</v>
      </c>
      <c r="D354">
        <v>1</v>
      </c>
      <c r="E354">
        <v>2025</v>
      </c>
      <c r="F354" t="s">
        <v>25</v>
      </c>
      <c r="G354" t="s">
        <v>26</v>
      </c>
      <c r="H354" t="s">
        <v>45</v>
      </c>
      <c r="I354" t="s">
        <v>16</v>
      </c>
      <c r="J354" t="s">
        <v>86</v>
      </c>
      <c r="K354">
        <v>8.2438522914589932E-2</v>
      </c>
      <c r="L354" t="s">
        <v>135</v>
      </c>
      <c r="M354">
        <v>1.5451623312423182E-3</v>
      </c>
    </row>
    <row r="355" spans="1:13" x14ac:dyDescent="0.3">
      <c r="A355">
        <v>3</v>
      </c>
      <c r="B355">
        <v>30</v>
      </c>
      <c r="C355">
        <v>2</v>
      </c>
      <c r="D355">
        <v>2</v>
      </c>
      <c r="E355">
        <v>2025</v>
      </c>
      <c r="F355" t="s">
        <v>25</v>
      </c>
      <c r="G355" t="s">
        <v>26</v>
      </c>
      <c r="H355" t="s">
        <v>45</v>
      </c>
      <c r="I355" t="s">
        <v>16</v>
      </c>
      <c r="J355" t="s">
        <v>86</v>
      </c>
      <c r="K355">
        <v>8.2438522914589932E-2</v>
      </c>
      <c r="L355" t="s">
        <v>126</v>
      </c>
      <c r="M355">
        <v>1.2743181071008017E-3</v>
      </c>
    </row>
    <row r="356" spans="1:13" x14ac:dyDescent="0.3">
      <c r="A356">
        <v>3</v>
      </c>
      <c r="B356">
        <v>30</v>
      </c>
      <c r="C356">
        <v>2</v>
      </c>
      <c r="D356">
        <v>0</v>
      </c>
      <c r="E356">
        <v>2025</v>
      </c>
      <c r="F356" t="s">
        <v>25</v>
      </c>
      <c r="G356" t="s">
        <v>26</v>
      </c>
      <c r="H356" t="s">
        <v>45</v>
      </c>
      <c r="I356" t="s">
        <v>16</v>
      </c>
      <c r="J356" t="s">
        <v>88</v>
      </c>
      <c r="K356">
        <v>20.310219903437869</v>
      </c>
      <c r="L356" t="s">
        <v>136</v>
      </c>
      <c r="M356">
        <v>0.37738882429220039</v>
      </c>
    </row>
    <row r="357" spans="1:13" x14ac:dyDescent="0.3">
      <c r="A357">
        <v>3</v>
      </c>
      <c r="B357">
        <v>30</v>
      </c>
      <c r="C357">
        <v>2</v>
      </c>
      <c r="D357">
        <v>1</v>
      </c>
      <c r="E357">
        <v>2025</v>
      </c>
      <c r="F357" t="s">
        <v>25</v>
      </c>
      <c r="G357" t="s">
        <v>26</v>
      </c>
      <c r="H357" t="s">
        <v>45</v>
      </c>
      <c r="I357" t="s">
        <v>16</v>
      </c>
      <c r="J357" t="s">
        <v>88</v>
      </c>
      <c r="K357">
        <v>20.310219903437869</v>
      </c>
      <c r="L357" t="s">
        <v>135</v>
      </c>
      <c r="M357">
        <v>0.38067866362130215</v>
      </c>
    </row>
    <row r="358" spans="1:13" x14ac:dyDescent="0.3">
      <c r="A358">
        <v>3</v>
      </c>
      <c r="B358">
        <v>30</v>
      </c>
      <c r="C358">
        <v>2</v>
      </c>
      <c r="D358">
        <v>2</v>
      </c>
      <c r="E358">
        <v>2025</v>
      </c>
      <c r="F358" t="s">
        <v>25</v>
      </c>
      <c r="G358" t="s">
        <v>26</v>
      </c>
      <c r="H358" t="s">
        <v>45</v>
      </c>
      <c r="I358" t="s">
        <v>16</v>
      </c>
      <c r="J358" t="s">
        <v>88</v>
      </c>
      <c r="K358">
        <v>20.310219903437869</v>
      </c>
      <c r="L358" t="s">
        <v>126</v>
      </c>
      <c r="M358">
        <v>0.31395129445689579</v>
      </c>
    </row>
    <row r="359" spans="1:13" x14ac:dyDescent="0.3">
      <c r="A359">
        <v>3</v>
      </c>
      <c r="B359">
        <v>30</v>
      </c>
      <c r="C359">
        <v>2</v>
      </c>
      <c r="D359">
        <v>0</v>
      </c>
      <c r="E359">
        <v>2025</v>
      </c>
      <c r="F359" t="s">
        <v>25</v>
      </c>
      <c r="G359" t="s">
        <v>26</v>
      </c>
      <c r="H359" t="s">
        <v>45</v>
      </c>
      <c r="I359" t="s">
        <v>16</v>
      </c>
      <c r="J359" t="s">
        <v>89</v>
      </c>
      <c r="K359">
        <v>9.4128735862453225E-2</v>
      </c>
      <c r="L359" t="s">
        <v>136</v>
      </c>
      <c r="M359">
        <v>1.7490274909938014E-3</v>
      </c>
    </row>
    <row r="360" spans="1:13" x14ac:dyDescent="0.3">
      <c r="A360">
        <v>3</v>
      </c>
      <c r="B360">
        <v>30</v>
      </c>
      <c r="C360">
        <v>2</v>
      </c>
      <c r="D360">
        <v>1</v>
      </c>
      <c r="E360">
        <v>2025</v>
      </c>
      <c r="F360" t="s">
        <v>25</v>
      </c>
      <c r="G360" t="s">
        <v>26</v>
      </c>
      <c r="H360" t="s">
        <v>45</v>
      </c>
      <c r="I360" t="s">
        <v>16</v>
      </c>
      <c r="J360" t="s">
        <v>89</v>
      </c>
      <c r="K360">
        <v>9.4128735862453225E-2</v>
      </c>
      <c r="L360" t="s">
        <v>135</v>
      </c>
      <c r="M360">
        <v>1.7642744168622165E-3</v>
      </c>
    </row>
    <row r="361" spans="1:13" x14ac:dyDescent="0.3">
      <c r="A361">
        <v>3</v>
      </c>
      <c r="B361">
        <v>30</v>
      </c>
      <c r="C361">
        <v>2</v>
      </c>
      <c r="D361">
        <v>2</v>
      </c>
      <c r="E361">
        <v>2025</v>
      </c>
      <c r="F361" t="s">
        <v>25</v>
      </c>
      <c r="G361" t="s">
        <v>26</v>
      </c>
      <c r="H361" t="s">
        <v>45</v>
      </c>
      <c r="I361" t="s">
        <v>16</v>
      </c>
      <c r="J361" t="s">
        <v>89</v>
      </c>
      <c r="K361">
        <v>9.4128735862453225E-2</v>
      </c>
      <c r="L361" t="s">
        <v>126</v>
      </c>
      <c r="M361">
        <v>1.4550230677022971E-3</v>
      </c>
    </row>
    <row r="362" spans="1:13" x14ac:dyDescent="0.3">
      <c r="A362">
        <v>3</v>
      </c>
      <c r="B362">
        <v>30</v>
      </c>
      <c r="C362">
        <v>2</v>
      </c>
      <c r="D362">
        <v>0</v>
      </c>
      <c r="E362">
        <v>2025</v>
      </c>
      <c r="F362" t="s">
        <v>25</v>
      </c>
      <c r="G362" t="s">
        <v>26</v>
      </c>
      <c r="H362" t="s">
        <v>45</v>
      </c>
      <c r="I362" t="s">
        <v>24</v>
      </c>
      <c r="J362" t="s">
        <v>108</v>
      </c>
      <c r="K362">
        <v>1.2195405378531289E-2</v>
      </c>
      <c r="L362" t="s">
        <v>136</v>
      </c>
      <c r="M362">
        <v>2.2660560641156132E-4</v>
      </c>
    </row>
    <row r="363" spans="1:13" x14ac:dyDescent="0.3">
      <c r="A363">
        <v>3</v>
      </c>
      <c r="B363">
        <v>30</v>
      </c>
      <c r="C363">
        <v>2</v>
      </c>
      <c r="D363">
        <v>1</v>
      </c>
      <c r="E363">
        <v>2025</v>
      </c>
      <c r="F363" t="s">
        <v>25</v>
      </c>
      <c r="G363" t="s">
        <v>26</v>
      </c>
      <c r="H363" t="s">
        <v>45</v>
      </c>
      <c r="I363" t="s">
        <v>24</v>
      </c>
      <c r="J363" t="s">
        <v>108</v>
      </c>
      <c r="K363">
        <v>1.2195405378531289E-2</v>
      </c>
      <c r="L363" t="s">
        <v>135</v>
      </c>
      <c r="M363">
        <v>2.2858101211565415E-4</v>
      </c>
    </row>
    <row r="364" spans="1:13" x14ac:dyDescent="0.3">
      <c r="A364">
        <v>3</v>
      </c>
      <c r="B364">
        <v>30</v>
      </c>
      <c r="C364">
        <v>2</v>
      </c>
      <c r="D364">
        <v>2</v>
      </c>
      <c r="E364">
        <v>2025</v>
      </c>
      <c r="F364" t="s">
        <v>25</v>
      </c>
      <c r="G364" t="s">
        <v>26</v>
      </c>
      <c r="H364" t="s">
        <v>45</v>
      </c>
      <c r="I364" t="s">
        <v>24</v>
      </c>
      <c r="J364" t="s">
        <v>108</v>
      </c>
      <c r="K364">
        <v>1.2195405378531289E-2</v>
      </c>
      <c r="L364" t="s">
        <v>126</v>
      </c>
      <c r="M364">
        <v>1.8851412358998637E-4</v>
      </c>
    </row>
    <row r="365" spans="1:13" x14ac:dyDescent="0.3">
      <c r="A365">
        <v>3</v>
      </c>
      <c r="B365">
        <v>30</v>
      </c>
      <c r="C365">
        <v>2</v>
      </c>
      <c r="D365">
        <v>0</v>
      </c>
      <c r="E365">
        <v>2025</v>
      </c>
      <c r="F365" t="s">
        <v>25</v>
      </c>
      <c r="G365" t="s">
        <v>26</v>
      </c>
      <c r="H365" t="s">
        <v>46</v>
      </c>
      <c r="I365" t="s">
        <v>11</v>
      </c>
      <c r="J365" t="s">
        <v>90</v>
      </c>
      <c r="K365">
        <v>0.21300622450819248</v>
      </c>
      <c r="L365" t="s">
        <v>136</v>
      </c>
      <c r="M365">
        <v>3.9579171971673459E-3</v>
      </c>
    </row>
    <row r="366" spans="1:13" x14ac:dyDescent="0.3">
      <c r="A366">
        <v>3</v>
      </c>
      <c r="B366">
        <v>30</v>
      </c>
      <c r="C366">
        <v>2</v>
      </c>
      <c r="D366">
        <v>1</v>
      </c>
      <c r="E366">
        <v>2025</v>
      </c>
      <c r="F366" t="s">
        <v>25</v>
      </c>
      <c r="G366" t="s">
        <v>26</v>
      </c>
      <c r="H366" t="s">
        <v>46</v>
      </c>
      <c r="I366" t="s">
        <v>11</v>
      </c>
      <c r="J366" t="s">
        <v>90</v>
      </c>
      <c r="K366">
        <v>0.21300622450819248</v>
      </c>
      <c r="L366" t="s">
        <v>135</v>
      </c>
      <c r="M366">
        <v>3.9924198395839307E-3</v>
      </c>
    </row>
    <row r="367" spans="1:13" x14ac:dyDescent="0.3">
      <c r="A367">
        <v>3</v>
      </c>
      <c r="B367">
        <v>30</v>
      </c>
      <c r="C367">
        <v>2</v>
      </c>
      <c r="D367">
        <v>2</v>
      </c>
      <c r="E367">
        <v>2025</v>
      </c>
      <c r="F367" t="s">
        <v>25</v>
      </c>
      <c r="G367" t="s">
        <v>26</v>
      </c>
      <c r="H367" t="s">
        <v>46</v>
      </c>
      <c r="I367" t="s">
        <v>11</v>
      </c>
      <c r="J367" t="s">
        <v>90</v>
      </c>
      <c r="K367">
        <v>0.21300622450819248</v>
      </c>
      <c r="L367" t="s">
        <v>126</v>
      </c>
      <c r="M367">
        <v>3.2926073784362935E-3</v>
      </c>
    </row>
    <row r="368" spans="1:13" x14ac:dyDescent="0.3">
      <c r="A368">
        <v>3</v>
      </c>
      <c r="B368">
        <v>30</v>
      </c>
      <c r="C368">
        <v>2</v>
      </c>
      <c r="D368">
        <v>0</v>
      </c>
      <c r="E368">
        <v>2025</v>
      </c>
      <c r="F368" t="s">
        <v>25</v>
      </c>
      <c r="G368" t="s">
        <v>26</v>
      </c>
      <c r="H368" t="s">
        <v>46</v>
      </c>
      <c r="I368" t="s">
        <v>221</v>
      </c>
      <c r="J368" t="s">
        <v>91</v>
      </c>
      <c r="K368">
        <v>0.38520639022462311</v>
      </c>
      <c r="L368" t="s">
        <v>136</v>
      </c>
      <c r="M368">
        <v>7.1576077170935094E-3</v>
      </c>
    </row>
    <row r="369" spans="1:13" x14ac:dyDescent="0.3">
      <c r="A369">
        <v>3</v>
      </c>
      <c r="B369">
        <v>30</v>
      </c>
      <c r="C369">
        <v>2</v>
      </c>
      <c r="D369">
        <v>1</v>
      </c>
      <c r="E369">
        <v>2025</v>
      </c>
      <c r="F369" t="s">
        <v>25</v>
      </c>
      <c r="G369" t="s">
        <v>26</v>
      </c>
      <c r="H369" t="s">
        <v>46</v>
      </c>
      <c r="I369" t="s">
        <v>221</v>
      </c>
      <c r="J369" t="s">
        <v>91</v>
      </c>
      <c r="K369">
        <v>0.19260319511231155</v>
      </c>
      <c r="L369" t="s">
        <v>135</v>
      </c>
      <c r="M369">
        <v>3.610001628398763E-3</v>
      </c>
    </row>
    <row r="370" spans="1:13" x14ac:dyDescent="0.3">
      <c r="A370">
        <v>3</v>
      </c>
      <c r="B370">
        <v>30</v>
      </c>
      <c r="C370">
        <v>2</v>
      </c>
      <c r="D370">
        <v>2</v>
      </c>
      <c r="E370">
        <v>2025</v>
      </c>
      <c r="F370" t="s">
        <v>25</v>
      </c>
      <c r="G370" t="s">
        <v>26</v>
      </c>
      <c r="H370" t="s">
        <v>46</v>
      </c>
      <c r="I370" t="s">
        <v>221</v>
      </c>
      <c r="J370" t="s">
        <v>91</v>
      </c>
      <c r="K370">
        <v>0.19260319511231155</v>
      </c>
      <c r="L370" t="s">
        <v>126</v>
      </c>
      <c r="M370">
        <v>2.9772214535111448E-3</v>
      </c>
    </row>
    <row r="371" spans="1:13" x14ac:dyDescent="0.3">
      <c r="A371">
        <v>3</v>
      </c>
      <c r="B371">
        <v>30</v>
      </c>
      <c r="C371">
        <v>2</v>
      </c>
      <c r="D371">
        <v>0</v>
      </c>
      <c r="E371">
        <v>2025</v>
      </c>
      <c r="F371" t="s">
        <v>25</v>
      </c>
      <c r="G371" t="s">
        <v>26</v>
      </c>
      <c r="H371" t="s">
        <v>46</v>
      </c>
      <c r="I371" t="s">
        <v>17</v>
      </c>
      <c r="J371" t="s">
        <v>92</v>
      </c>
      <c r="K371">
        <v>19.086730984558535</v>
      </c>
      <c r="L371" t="s">
        <v>136</v>
      </c>
      <c r="M371">
        <v>0.35465489788344445</v>
      </c>
    </row>
    <row r="372" spans="1:13" x14ac:dyDescent="0.3">
      <c r="A372">
        <v>3</v>
      </c>
      <c r="B372">
        <v>30</v>
      </c>
      <c r="C372">
        <v>2</v>
      </c>
      <c r="D372">
        <v>1</v>
      </c>
      <c r="E372">
        <v>2025</v>
      </c>
      <c r="F372" t="s">
        <v>25</v>
      </c>
      <c r="G372" t="s">
        <v>26</v>
      </c>
      <c r="H372" t="s">
        <v>46</v>
      </c>
      <c r="I372" t="s">
        <v>17</v>
      </c>
      <c r="J372" t="s">
        <v>92</v>
      </c>
      <c r="K372">
        <v>19.086730984558535</v>
      </c>
      <c r="L372" t="s">
        <v>135</v>
      </c>
      <c r="M372">
        <v>0.35774655708533998</v>
      </c>
    </row>
    <row r="373" spans="1:13" x14ac:dyDescent="0.3">
      <c r="A373">
        <v>3</v>
      </c>
      <c r="B373">
        <v>30</v>
      </c>
      <c r="C373">
        <v>2</v>
      </c>
      <c r="D373">
        <v>2</v>
      </c>
      <c r="E373">
        <v>2025</v>
      </c>
      <c r="F373" t="s">
        <v>25</v>
      </c>
      <c r="G373" t="s">
        <v>26</v>
      </c>
      <c r="H373" t="s">
        <v>46</v>
      </c>
      <c r="I373" t="s">
        <v>17</v>
      </c>
      <c r="J373" t="s">
        <v>92</v>
      </c>
      <c r="K373">
        <v>19.086730984558535</v>
      </c>
      <c r="L373" t="s">
        <v>126</v>
      </c>
      <c r="M373">
        <v>0.29503884881809617</v>
      </c>
    </row>
    <row r="374" spans="1:13" x14ac:dyDescent="0.3">
      <c r="A374">
        <v>3</v>
      </c>
      <c r="B374">
        <v>30</v>
      </c>
      <c r="C374">
        <v>2</v>
      </c>
      <c r="D374">
        <v>0</v>
      </c>
      <c r="E374">
        <v>2025</v>
      </c>
      <c r="F374" t="s">
        <v>25</v>
      </c>
      <c r="G374" t="s">
        <v>26</v>
      </c>
      <c r="H374" t="s">
        <v>46</v>
      </c>
      <c r="I374" t="s">
        <v>17</v>
      </c>
      <c r="J374" t="s">
        <v>93</v>
      </c>
      <c r="K374">
        <v>2.3957073171181727E-2</v>
      </c>
      <c r="L374" t="s">
        <v>136</v>
      </c>
      <c r="M374">
        <v>4.4515183590031519E-4</v>
      </c>
    </row>
    <row r="375" spans="1:13" x14ac:dyDescent="0.3">
      <c r="A375">
        <v>3</v>
      </c>
      <c r="B375">
        <v>30</v>
      </c>
      <c r="C375">
        <v>2</v>
      </c>
      <c r="D375">
        <v>1</v>
      </c>
      <c r="E375">
        <v>2025</v>
      </c>
      <c r="F375" t="s">
        <v>25</v>
      </c>
      <c r="G375" t="s">
        <v>26</v>
      </c>
      <c r="H375" t="s">
        <v>46</v>
      </c>
      <c r="I375" t="s">
        <v>17</v>
      </c>
      <c r="J375" t="s">
        <v>93</v>
      </c>
      <c r="K375">
        <v>2.3957073171181727E-2</v>
      </c>
      <c r="L375" t="s">
        <v>135</v>
      </c>
      <c r="M375">
        <v>4.4903239070983648E-4</v>
      </c>
    </row>
    <row r="376" spans="1:13" x14ac:dyDescent="0.3">
      <c r="A376">
        <v>3</v>
      </c>
      <c r="B376">
        <v>30</v>
      </c>
      <c r="C376">
        <v>2</v>
      </c>
      <c r="D376">
        <v>2</v>
      </c>
      <c r="E376">
        <v>2025</v>
      </c>
      <c r="F376" t="s">
        <v>25</v>
      </c>
      <c r="G376" t="s">
        <v>26</v>
      </c>
      <c r="H376" t="s">
        <v>46</v>
      </c>
      <c r="I376" t="s">
        <v>17</v>
      </c>
      <c r="J376" t="s">
        <v>93</v>
      </c>
      <c r="K376">
        <v>2.3957073171181727E-2</v>
      </c>
      <c r="L376" t="s">
        <v>126</v>
      </c>
      <c r="M376">
        <v>3.70323618811136E-4</v>
      </c>
    </row>
    <row r="377" spans="1:13" x14ac:dyDescent="0.3">
      <c r="A377">
        <v>3</v>
      </c>
      <c r="B377">
        <v>30</v>
      </c>
      <c r="C377">
        <v>2</v>
      </c>
      <c r="D377">
        <v>0</v>
      </c>
      <c r="E377">
        <v>2025</v>
      </c>
      <c r="F377" t="s">
        <v>25</v>
      </c>
      <c r="G377" t="s">
        <v>26</v>
      </c>
      <c r="H377" t="s">
        <v>46</v>
      </c>
      <c r="I377" t="s">
        <v>17</v>
      </c>
      <c r="J377" t="s">
        <v>94</v>
      </c>
      <c r="K377">
        <v>3.1084637175505017</v>
      </c>
      <c r="L377" t="s">
        <v>136</v>
      </c>
      <c r="M377">
        <v>5.7759072688463517E-2</v>
      </c>
    </row>
    <row r="378" spans="1:13" x14ac:dyDescent="0.3">
      <c r="A378">
        <v>3</v>
      </c>
      <c r="B378">
        <v>30</v>
      </c>
      <c r="C378">
        <v>2</v>
      </c>
      <c r="D378">
        <v>1</v>
      </c>
      <c r="E378">
        <v>2025</v>
      </c>
      <c r="F378" t="s">
        <v>25</v>
      </c>
      <c r="G378" t="s">
        <v>26</v>
      </c>
      <c r="H378" t="s">
        <v>46</v>
      </c>
      <c r="I378" t="s">
        <v>17</v>
      </c>
      <c r="J378" t="s">
        <v>94</v>
      </c>
      <c r="K378">
        <v>3.0285738620670344</v>
      </c>
      <c r="L378" t="s">
        <v>135</v>
      </c>
      <c r="M378">
        <v>5.6765187968000938E-2</v>
      </c>
    </row>
    <row r="379" spans="1:13" x14ac:dyDescent="0.3">
      <c r="A379">
        <v>3</v>
      </c>
      <c r="B379">
        <v>30</v>
      </c>
      <c r="C379">
        <v>2</v>
      </c>
      <c r="D379">
        <v>2</v>
      </c>
      <c r="E379">
        <v>2025</v>
      </c>
      <c r="F379" t="s">
        <v>25</v>
      </c>
      <c r="G379" t="s">
        <v>26</v>
      </c>
      <c r="H379" t="s">
        <v>46</v>
      </c>
      <c r="I379" t="s">
        <v>17</v>
      </c>
      <c r="J379" t="s">
        <v>94</v>
      </c>
      <c r="K379">
        <v>3.0285738620670344</v>
      </c>
      <c r="L379" t="s">
        <v>126</v>
      </c>
      <c r="M379">
        <v>4.6815085650220925E-2</v>
      </c>
    </row>
    <row r="380" spans="1:13" x14ac:dyDescent="0.3">
      <c r="A380">
        <v>3</v>
      </c>
      <c r="B380">
        <v>30</v>
      </c>
      <c r="C380">
        <v>2</v>
      </c>
      <c r="D380">
        <v>0</v>
      </c>
      <c r="E380">
        <v>2025</v>
      </c>
      <c r="F380" t="s">
        <v>25</v>
      </c>
      <c r="G380" t="s">
        <v>26</v>
      </c>
      <c r="H380" t="s">
        <v>46</v>
      </c>
      <c r="I380" t="s">
        <v>18</v>
      </c>
      <c r="J380" t="s">
        <v>98</v>
      </c>
      <c r="K380">
        <v>0.1766664274167711</v>
      </c>
      <c r="L380" t="s">
        <v>136</v>
      </c>
      <c r="M380">
        <v>3.2826791463460812E-3</v>
      </c>
    </row>
    <row r="381" spans="1:13" x14ac:dyDescent="0.3">
      <c r="A381">
        <v>3</v>
      </c>
      <c r="B381">
        <v>30</v>
      </c>
      <c r="C381">
        <v>2</v>
      </c>
      <c r="D381">
        <v>1</v>
      </c>
      <c r="E381">
        <v>2025</v>
      </c>
      <c r="F381" t="s">
        <v>25</v>
      </c>
      <c r="G381" t="s">
        <v>26</v>
      </c>
      <c r="H381" t="s">
        <v>46</v>
      </c>
      <c r="I381" t="s">
        <v>18</v>
      </c>
      <c r="J381" t="s">
        <v>98</v>
      </c>
      <c r="K381">
        <v>8.8333213708385552E-2</v>
      </c>
      <c r="L381" t="s">
        <v>135</v>
      </c>
      <c r="M381">
        <v>1.6556477432423662E-3</v>
      </c>
    </row>
    <row r="382" spans="1:13" x14ac:dyDescent="0.3">
      <c r="A382">
        <v>3</v>
      </c>
      <c r="B382">
        <v>30</v>
      </c>
      <c r="C382">
        <v>2</v>
      </c>
      <c r="D382">
        <v>2</v>
      </c>
      <c r="E382">
        <v>2025</v>
      </c>
      <c r="F382" t="s">
        <v>25</v>
      </c>
      <c r="G382" t="s">
        <v>26</v>
      </c>
      <c r="H382" t="s">
        <v>46</v>
      </c>
      <c r="I382" t="s">
        <v>18</v>
      </c>
      <c r="J382" t="s">
        <v>98</v>
      </c>
      <c r="K382">
        <v>8.8333213708385552E-2</v>
      </c>
      <c r="L382" t="s">
        <v>126</v>
      </c>
      <c r="M382">
        <v>1.3654370518455619E-3</v>
      </c>
    </row>
    <row r="383" spans="1:13" x14ac:dyDescent="0.3">
      <c r="A383">
        <v>3</v>
      </c>
      <c r="B383">
        <v>30</v>
      </c>
      <c r="C383">
        <v>2</v>
      </c>
      <c r="D383">
        <v>0</v>
      </c>
      <c r="E383">
        <v>2025</v>
      </c>
      <c r="F383" t="s">
        <v>25</v>
      </c>
      <c r="G383" t="s">
        <v>26</v>
      </c>
      <c r="H383" t="s">
        <v>46</v>
      </c>
      <c r="I383" t="s">
        <v>18</v>
      </c>
      <c r="J383" t="s">
        <v>100</v>
      </c>
      <c r="K383">
        <v>0.14186057218026629</v>
      </c>
      <c r="L383" t="s">
        <v>136</v>
      </c>
      <c r="M383">
        <v>2.6359436186836906E-3</v>
      </c>
    </row>
    <row r="384" spans="1:13" x14ac:dyDescent="0.3">
      <c r="A384">
        <v>3</v>
      </c>
      <c r="B384">
        <v>30</v>
      </c>
      <c r="C384">
        <v>2</v>
      </c>
      <c r="D384">
        <v>1</v>
      </c>
      <c r="E384">
        <v>2025</v>
      </c>
      <c r="F384" t="s">
        <v>25</v>
      </c>
      <c r="G384" t="s">
        <v>26</v>
      </c>
      <c r="H384" t="s">
        <v>46</v>
      </c>
      <c r="I384" t="s">
        <v>18</v>
      </c>
      <c r="J384" t="s">
        <v>100</v>
      </c>
      <c r="K384">
        <v>7.0930286090133146E-2</v>
      </c>
      <c r="L384" t="s">
        <v>135</v>
      </c>
      <c r="M384">
        <v>1.329461061841975E-3</v>
      </c>
    </row>
    <row r="385" spans="1:13" x14ac:dyDescent="0.3">
      <c r="A385">
        <v>3</v>
      </c>
      <c r="B385">
        <v>30</v>
      </c>
      <c r="C385">
        <v>2</v>
      </c>
      <c r="D385">
        <v>2</v>
      </c>
      <c r="E385">
        <v>2025</v>
      </c>
      <c r="F385" t="s">
        <v>25</v>
      </c>
      <c r="G385" t="s">
        <v>26</v>
      </c>
      <c r="H385" t="s">
        <v>46</v>
      </c>
      <c r="I385" t="s">
        <v>18</v>
      </c>
      <c r="J385" t="s">
        <v>100</v>
      </c>
      <c r="K385">
        <v>7.0930286090133146E-2</v>
      </c>
      <c r="L385" t="s">
        <v>126</v>
      </c>
      <c r="M385">
        <v>1.096426096815716E-3</v>
      </c>
    </row>
    <row r="386" spans="1:13" x14ac:dyDescent="0.3">
      <c r="A386">
        <v>3</v>
      </c>
      <c r="B386">
        <v>30</v>
      </c>
      <c r="C386">
        <v>2</v>
      </c>
      <c r="D386">
        <v>0</v>
      </c>
      <c r="E386">
        <v>2025</v>
      </c>
      <c r="F386" t="s">
        <v>25</v>
      </c>
      <c r="G386" t="s">
        <v>26</v>
      </c>
      <c r="H386" t="s">
        <v>46</v>
      </c>
      <c r="I386" t="s">
        <v>18</v>
      </c>
      <c r="J386" t="s">
        <v>101</v>
      </c>
      <c r="K386">
        <v>6.6677053319578669E-2</v>
      </c>
      <c r="L386" t="s">
        <v>136</v>
      </c>
      <c r="M386">
        <v>1.2389415220110361E-3</v>
      </c>
    </row>
    <row r="387" spans="1:13" x14ac:dyDescent="0.3">
      <c r="A387">
        <v>3</v>
      </c>
      <c r="B387">
        <v>30</v>
      </c>
      <c r="C387">
        <v>2</v>
      </c>
      <c r="D387">
        <v>1</v>
      </c>
      <c r="E387">
        <v>2025</v>
      </c>
      <c r="F387" t="s">
        <v>25</v>
      </c>
      <c r="G387" t="s">
        <v>26</v>
      </c>
      <c r="H387" t="s">
        <v>46</v>
      </c>
      <c r="I387" t="s">
        <v>18</v>
      </c>
      <c r="J387" t="s">
        <v>101</v>
      </c>
      <c r="K387">
        <v>3.3338526659789335E-2</v>
      </c>
      <c r="L387" t="s">
        <v>135</v>
      </c>
      <c r="M387">
        <v>6.2487091899007623E-4</v>
      </c>
    </row>
    <row r="388" spans="1:13" x14ac:dyDescent="0.3">
      <c r="A388">
        <v>3</v>
      </c>
      <c r="B388">
        <v>30</v>
      </c>
      <c r="C388">
        <v>2</v>
      </c>
      <c r="D388">
        <v>2</v>
      </c>
      <c r="E388">
        <v>2025</v>
      </c>
      <c r="F388" t="s">
        <v>25</v>
      </c>
      <c r="G388" t="s">
        <v>26</v>
      </c>
      <c r="H388" t="s">
        <v>46</v>
      </c>
      <c r="I388" t="s">
        <v>18</v>
      </c>
      <c r="J388" t="s">
        <v>101</v>
      </c>
      <c r="K388">
        <v>3.3338526659789335E-2</v>
      </c>
      <c r="L388" t="s">
        <v>126</v>
      </c>
      <c r="M388">
        <v>5.1534024003132141E-4</v>
      </c>
    </row>
    <row r="389" spans="1:13" x14ac:dyDescent="0.3">
      <c r="A389">
        <v>3</v>
      </c>
      <c r="B389">
        <v>30</v>
      </c>
      <c r="C389">
        <v>2</v>
      </c>
      <c r="D389">
        <v>0</v>
      </c>
      <c r="E389">
        <v>2025</v>
      </c>
      <c r="F389" t="s">
        <v>25</v>
      </c>
      <c r="G389" t="s">
        <v>26</v>
      </c>
      <c r="H389" t="s">
        <v>46</v>
      </c>
      <c r="I389" t="s">
        <v>19</v>
      </c>
      <c r="J389" t="s">
        <v>102</v>
      </c>
      <c r="K389">
        <v>0.22515288031971945</v>
      </c>
      <c r="L389" t="s">
        <v>136</v>
      </c>
      <c r="M389">
        <v>4.1836169767654119E-3</v>
      </c>
    </row>
    <row r="390" spans="1:13" x14ac:dyDescent="0.3">
      <c r="A390">
        <v>3</v>
      </c>
      <c r="B390">
        <v>30</v>
      </c>
      <c r="C390">
        <v>2</v>
      </c>
      <c r="D390">
        <v>1</v>
      </c>
      <c r="E390">
        <v>2025</v>
      </c>
      <c r="F390" t="s">
        <v>25</v>
      </c>
      <c r="G390" t="s">
        <v>26</v>
      </c>
      <c r="H390" t="s">
        <v>46</v>
      </c>
      <c r="I390" t="s">
        <v>19</v>
      </c>
      <c r="J390" t="s">
        <v>102</v>
      </c>
      <c r="K390">
        <v>0.22515288031971945</v>
      </c>
      <c r="L390" t="s">
        <v>135</v>
      </c>
      <c r="M390">
        <v>4.2200871284554468E-3</v>
      </c>
    </row>
    <row r="391" spans="1:13" x14ac:dyDescent="0.3">
      <c r="A391">
        <v>3</v>
      </c>
      <c r="B391">
        <v>30</v>
      </c>
      <c r="C391">
        <v>2</v>
      </c>
      <c r="D391">
        <v>2</v>
      </c>
      <c r="E391">
        <v>2025</v>
      </c>
      <c r="F391" t="s">
        <v>25</v>
      </c>
      <c r="G391" t="s">
        <v>26</v>
      </c>
      <c r="H391" t="s">
        <v>46</v>
      </c>
      <c r="I391" t="s">
        <v>19</v>
      </c>
      <c r="J391" t="s">
        <v>102</v>
      </c>
      <c r="K391">
        <v>0.22515288031971945</v>
      </c>
      <c r="L391" t="s">
        <v>126</v>
      </c>
      <c r="M391">
        <v>3.4803679410240857E-3</v>
      </c>
    </row>
    <row r="392" spans="1:13" x14ac:dyDescent="0.3">
      <c r="A392">
        <v>3</v>
      </c>
      <c r="B392">
        <v>30</v>
      </c>
      <c r="C392">
        <v>2</v>
      </c>
      <c r="D392">
        <v>0</v>
      </c>
      <c r="E392">
        <v>2025</v>
      </c>
      <c r="F392" t="s">
        <v>25</v>
      </c>
      <c r="G392" t="s">
        <v>26</v>
      </c>
      <c r="H392" t="s">
        <v>46</v>
      </c>
      <c r="I392" t="s">
        <v>19</v>
      </c>
      <c r="J392" t="s">
        <v>103</v>
      </c>
      <c r="K392">
        <v>5.434241116405561E-2</v>
      </c>
      <c r="L392" t="s">
        <v>136</v>
      </c>
      <c r="M392">
        <v>1.0097487253170956E-3</v>
      </c>
    </row>
    <row r="393" spans="1:13" x14ac:dyDescent="0.3">
      <c r="A393">
        <v>3</v>
      </c>
      <c r="B393">
        <v>30</v>
      </c>
      <c r="C393">
        <v>2</v>
      </c>
      <c r="D393">
        <v>1</v>
      </c>
      <c r="E393">
        <v>2025</v>
      </c>
      <c r="F393" t="s">
        <v>25</v>
      </c>
      <c r="G393" t="s">
        <v>26</v>
      </c>
      <c r="H393" t="s">
        <v>46</v>
      </c>
      <c r="I393" t="s">
        <v>19</v>
      </c>
      <c r="J393" t="s">
        <v>103</v>
      </c>
      <c r="K393">
        <v>5.434241116405561E-2</v>
      </c>
      <c r="L393" t="s">
        <v>135</v>
      </c>
      <c r="M393">
        <v>1.0185510820781597E-3</v>
      </c>
    </row>
    <row r="394" spans="1:13" x14ac:dyDescent="0.3">
      <c r="A394">
        <v>3</v>
      </c>
      <c r="B394">
        <v>30</v>
      </c>
      <c r="C394">
        <v>2</v>
      </c>
      <c r="D394">
        <v>2</v>
      </c>
      <c r="E394">
        <v>2025</v>
      </c>
      <c r="F394" t="s">
        <v>25</v>
      </c>
      <c r="G394" t="s">
        <v>26</v>
      </c>
      <c r="H394" t="s">
        <v>46</v>
      </c>
      <c r="I394" t="s">
        <v>19</v>
      </c>
      <c r="J394" t="s">
        <v>103</v>
      </c>
      <c r="K394">
        <v>5.434241116405561E-2</v>
      </c>
      <c r="L394" t="s">
        <v>126</v>
      </c>
      <c r="M394">
        <v>8.4001406237734855E-4</v>
      </c>
    </row>
    <row r="395" spans="1:13" x14ac:dyDescent="0.3">
      <c r="A395">
        <v>3</v>
      </c>
      <c r="B395">
        <v>30</v>
      </c>
      <c r="C395">
        <v>2</v>
      </c>
      <c r="D395">
        <v>0</v>
      </c>
      <c r="E395">
        <v>2025</v>
      </c>
      <c r="F395" t="s">
        <v>25</v>
      </c>
      <c r="G395" t="s">
        <v>26</v>
      </c>
      <c r="H395" t="s">
        <v>46</v>
      </c>
      <c r="I395" t="s">
        <v>19</v>
      </c>
      <c r="J395" t="s">
        <v>104</v>
      </c>
      <c r="K395">
        <v>0.43059891512851683</v>
      </c>
      <c r="L395" t="s">
        <v>136</v>
      </c>
      <c r="M395">
        <v>8.0010565663221293E-3</v>
      </c>
    </row>
    <row r="396" spans="1:13" x14ac:dyDescent="0.3">
      <c r="A396">
        <v>3</v>
      </c>
      <c r="B396">
        <v>30</v>
      </c>
      <c r="C396">
        <v>2</v>
      </c>
      <c r="D396">
        <v>1</v>
      </c>
      <c r="E396">
        <v>2025</v>
      </c>
      <c r="F396" t="s">
        <v>25</v>
      </c>
      <c r="G396" t="s">
        <v>26</v>
      </c>
      <c r="H396" t="s">
        <v>46</v>
      </c>
      <c r="I396" t="s">
        <v>19</v>
      </c>
      <c r="J396" t="s">
        <v>104</v>
      </c>
      <c r="K396">
        <v>0.43059891512851683</v>
      </c>
      <c r="L396" t="s">
        <v>135</v>
      </c>
      <c r="M396">
        <v>8.0708047646574181E-3</v>
      </c>
    </row>
    <row r="397" spans="1:13" x14ac:dyDescent="0.3">
      <c r="A397">
        <v>3</v>
      </c>
      <c r="B397">
        <v>30</v>
      </c>
      <c r="C397">
        <v>2</v>
      </c>
      <c r="D397">
        <v>2</v>
      </c>
      <c r="E397">
        <v>2025</v>
      </c>
      <c r="F397" t="s">
        <v>25</v>
      </c>
      <c r="G397" t="s">
        <v>26</v>
      </c>
      <c r="H397" t="s">
        <v>46</v>
      </c>
      <c r="I397" t="s">
        <v>19</v>
      </c>
      <c r="J397" t="s">
        <v>104</v>
      </c>
      <c r="K397">
        <v>0.43059891512851683</v>
      </c>
      <c r="L397" t="s">
        <v>126</v>
      </c>
      <c r="M397">
        <v>6.6561114275995618E-3</v>
      </c>
    </row>
    <row r="398" spans="1:13" x14ac:dyDescent="0.3">
      <c r="A398">
        <v>3</v>
      </c>
      <c r="B398">
        <v>31</v>
      </c>
      <c r="C398">
        <v>3</v>
      </c>
      <c r="D398">
        <v>0</v>
      </c>
      <c r="E398">
        <v>2025</v>
      </c>
      <c r="F398" t="s">
        <v>25</v>
      </c>
      <c r="G398" t="s">
        <v>27</v>
      </c>
      <c r="H398" t="s">
        <v>44</v>
      </c>
      <c r="I398" t="s">
        <v>217</v>
      </c>
      <c r="J398" t="s">
        <v>67</v>
      </c>
      <c r="K398">
        <v>2.0528947085837253E-2</v>
      </c>
      <c r="L398" t="s">
        <v>136</v>
      </c>
      <c r="M398">
        <v>7.1844702802654895E-4</v>
      </c>
    </row>
    <row r="399" spans="1:13" x14ac:dyDescent="0.3">
      <c r="A399">
        <v>3</v>
      </c>
      <c r="B399">
        <v>31</v>
      </c>
      <c r="C399">
        <v>3</v>
      </c>
      <c r="D399">
        <v>1</v>
      </c>
      <c r="E399">
        <v>2025</v>
      </c>
      <c r="F399" t="s">
        <v>25</v>
      </c>
      <c r="G399" t="s">
        <v>27</v>
      </c>
      <c r="H399" t="s">
        <v>44</v>
      </c>
      <c r="I399" t="s">
        <v>217</v>
      </c>
      <c r="J399" t="s">
        <v>67</v>
      </c>
      <c r="K399">
        <v>2.0528947085837253E-2</v>
      </c>
      <c r="L399" t="s">
        <v>135</v>
      </c>
      <c r="M399">
        <v>7.3928180332901404E-4</v>
      </c>
    </row>
    <row r="400" spans="1:13" x14ac:dyDescent="0.3">
      <c r="A400">
        <v>3</v>
      </c>
      <c r="B400">
        <v>31</v>
      </c>
      <c r="C400">
        <v>3</v>
      </c>
      <c r="D400">
        <v>2</v>
      </c>
      <c r="E400">
        <v>2025</v>
      </c>
      <c r="F400" t="s">
        <v>25</v>
      </c>
      <c r="G400" t="s">
        <v>27</v>
      </c>
      <c r="H400" t="s">
        <v>44</v>
      </c>
      <c r="I400" t="s">
        <v>217</v>
      </c>
      <c r="J400" t="s">
        <v>67</v>
      </c>
      <c r="K400">
        <v>6.1586841257511765E-2</v>
      </c>
      <c r="L400" t="s">
        <v>126</v>
      </c>
      <c r="M400">
        <v>1.7034768339632958E-3</v>
      </c>
    </row>
    <row r="401" spans="1:13" x14ac:dyDescent="0.3">
      <c r="A401">
        <v>3</v>
      </c>
      <c r="B401">
        <v>31</v>
      </c>
      <c r="C401">
        <v>3</v>
      </c>
      <c r="D401">
        <v>0</v>
      </c>
      <c r="E401">
        <v>2025</v>
      </c>
      <c r="F401" t="s">
        <v>25</v>
      </c>
      <c r="G401" t="s">
        <v>27</v>
      </c>
      <c r="H401" t="s">
        <v>44</v>
      </c>
      <c r="I401" t="s">
        <v>218</v>
      </c>
      <c r="J401" t="s">
        <v>68</v>
      </c>
      <c r="K401">
        <v>9.2185043889341598E-3</v>
      </c>
      <c r="L401" t="s">
        <v>136</v>
      </c>
      <c r="M401">
        <v>3.2261796249884639E-4</v>
      </c>
    </row>
    <row r="402" spans="1:13" x14ac:dyDescent="0.3">
      <c r="A402">
        <v>3</v>
      </c>
      <c r="B402">
        <v>31</v>
      </c>
      <c r="C402">
        <v>3</v>
      </c>
      <c r="D402">
        <v>1</v>
      </c>
      <c r="E402">
        <v>2025</v>
      </c>
      <c r="F402" t="s">
        <v>25</v>
      </c>
      <c r="G402" t="s">
        <v>27</v>
      </c>
      <c r="H402" t="s">
        <v>44</v>
      </c>
      <c r="I402" t="s">
        <v>218</v>
      </c>
      <c r="J402" t="s">
        <v>68</v>
      </c>
      <c r="K402">
        <v>9.2185043889341598E-3</v>
      </c>
      <c r="L402" t="s">
        <v>135</v>
      </c>
      <c r="M402">
        <v>3.3197379876093776E-4</v>
      </c>
    </row>
    <row r="403" spans="1:13" x14ac:dyDescent="0.3">
      <c r="A403">
        <v>3</v>
      </c>
      <c r="B403">
        <v>31</v>
      </c>
      <c r="C403">
        <v>3</v>
      </c>
      <c r="D403">
        <v>2</v>
      </c>
      <c r="E403">
        <v>2025</v>
      </c>
      <c r="F403" t="s">
        <v>25</v>
      </c>
      <c r="G403" t="s">
        <v>27</v>
      </c>
      <c r="H403" t="s">
        <v>44</v>
      </c>
      <c r="I403" t="s">
        <v>218</v>
      </c>
      <c r="J403" t="s">
        <v>68</v>
      </c>
      <c r="K403">
        <v>2.7655513166802478E-2</v>
      </c>
      <c r="L403" t="s">
        <v>126</v>
      </c>
      <c r="M403">
        <v>7.6494467079473479E-4</v>
      </c>
    </row>
    <row r="404" spans="1:13" x14ac:dyDescent="0.3">
      <c r="A404">
        <v>3</v>
      </c>
      <c r="B404">
        <v>31</v>
      </c>
      <c r="C404">
        <v>3</v>
      </c>
      <c r="D404">
        <v>0</v>
      </c>
      <c r="E404">
        <v>2025</v>
      </c>
      <c r="F404" t="s">
        <v>25</v>
      </c>
      <c r="G404" t="s">
        <v>27</v>
      </c>
      <c r="H404" t="s">
        <v>44</v>
      </c>
      <c r="I404" t="s">
        <v>14</v>
      </c>
      <c r="J404" t="s">
        <v>69</v>
      </c>
      <c r="K404">
        <v>3.2125403162976975E-3</v>
      </c>
      <c r="L404" t="s">
        <v>136</v>
      </c>
      <c r="M404">
        <v>1.1242856406658321E-4</v>
      </c>
    </row>
    <row r="405" spans="1:13" x14ac:dyDescent="0.3">
      <c r="A405">
        <v>3</v>
      </c>
      <c r="B405">
        <v>31</v>
      </c>
      <c r="C405">
        <v>3</v>
      </c>
      <c r="D405">
        <v>1</v>
      </c>
      <c r="E405">
        <v>2025</v>
      </c>
      <c r="F405" t="s">
        <v>25</v>
      </c>
      <c r="G405" t="s">
        <v>27</v>
      </c>
      <c r="H405" t="s">
        <v>44</v>
      </c>
      <c r="I405" t="s">
        <v>14</v>
      </c>
      <c r="J405" t="s">
        <v>69</v>
      </c>
      <c r="K405">
        <v>3.2125403162976975E-3</v>
      </c>
      <c r="L405" t="s">
        <v>135</v>
      </c>
      <c r="M405">
        <v>1.1568896292485436E-4</v>
      </c>
    </row>
    <row r="406" spans="1:13" x14ac:dyDescent="0.3">
      <c r="A406">
        <v>3</v>
      </c>
      <c r="B406">
        <v>31</v>
      </c>
      <c r="C406">
        <v>3</v>
      </c>
      <c r="D406">
        <v>2</v>
      </c>
      <c r="E406">
        <v>2025</v>
      </c>
      <c r="F406" t="s">
        <v>25</v>
      </c>
      <c r="G406" t="s">
        <v>27</v>
      </c>
      <c r="H406" t="s">
        <v>44</v>
      </c>
      <c r="I406" t="s">
        <v>14</v>
      </c>
      <c r="J406" t="s">
        <v>69</v>
      </c>
      <c r="K406">
        <v>9.6376209488930921E-3</v>
      </c>
      <c r="L406" t="s">
        <v>126</v>
      </c>
      <c r="M406">
        <v>2.6657421757210671E-4</v>
      </c>
    </row>
    <row r="407" spans="1:13" x14ac:dyDescent="0.3">
      <c r="A407">
        <v>3</v>
      </c>
      <c r="B407">
        <v>31</v>
      </c>
      <c r="C407">
        <v>3</v>
      </c>
      <c r="D407">
        <v>0</v>
      </c>
      <c r="E407">
        <v>2025</v>
      </c>
      <c r="F407" t="s">
        <v>25</v>
      </c>
      <c r="G407" t="s">
        <v>27</v>
      </c>
      <c r="H407" t="s">
        <v>44</v>
      </c>
      <c r="I407" t="s">
        <v>14</v>
      </c>
      <c r="J407" t="s">
        <v>70</v>
      </c>
      <c r="K407">
        <v>0.11765180203054379</v>
      </c>
      <c r="L407" t="s">
        <v>136</v>
      </c>
      <c r="M407">
        <v>4.1174341361679611E-3</v>
      </c>
    </row>
    <row r="408" spans="1:13" x14ac:dyDescent="0.3">
      <c r="A408">
        <v>3</v>
      </c>
      <c r="B408">
        <v>31</v>
      </c>
      <c r="C408">
        <v>3</v>
      </c>
      <c r="D408">
        <v>1</v>
      </c>
      <c r="E408">
        <v>2025</v>
      </c>
      <c r="F408" t="s">
        <v>25</v>
      </c>
      <c r="G408" t="s">
        <v>27</v>
      </c>
      <c r="H408" t="s">
        <v>44</v>
      </c>
      <c r="I408" t="s">
        <v>14</v>
      </c>
      <c r="J408" t="s">
        <v>70</v>
      </c>
      <c r="K408">
        <v>0.11765180203054379</v>
      </c>
      <c r="L408" t="s">
        <v>135</v>
      </c>
      <c r="M408">
        <v>4.2368386457605437E-3</v>
      </c>
    </row>
    <row r="409" spans="1:13" x14ac:dyDescent="0.3">
      <c r="A409">
        <v>3</v>
      </c>
      <c r="B409">
        <v>31</v>
      </c>
      <c r="C409">
        <v>3</v>
      </c>
      <c r="D409">
        <v>2</v>
      </c>
      <c r="E409">
        <v>2025</v>
      </c>
      <c r="F409" t="s">
        <v>25</v>
      </c>
      <c r="G409" t="s">
        <v>27</v>
      </c>
      <c r="H409" t="s">
        <v>44</v>
      </c>
      <c r="I409" t="s">
        <v>14</v>
      </c>
      <c r="J409" t="s">
        <v>70</v>
      </c>
      <c r="K409">
        <v>0.3529554060916314</v>
      </c>
      <c r="L409" t="s">
        <v>126</v>
      </c>
      <c r="M409">
        <v>9.7626594483909632E-3</v>
      </c>
    </row>
    <row r="410" spans="1:13" x14ac:dyDescent="0.3">
      <c r="A410">
        <v>3</v>
      </c>
      <c r="B410">
        <v>31</v>
      </c>
      <c r="C410">
        <v>3</v>
      </c>
      <c r="D410">
        <v>0</v>
      </c>
      <c r="E410">
        <v>2025</v>
      </c>
      <c r="F410" t="s">
        <v>25</v>
      </c>
      <c r="G410" t="s">
        <v>27</v>
      </c>
      <c r="H410" t="s">
        <v>44</v>
      </c>
      <c r="I410" t="s">
        <v>14</v>
      </c>
      <c r="J410" t="s">
        <v>71</v>
      </c>
      <c r="K410">
        <v>0.30949975321095929</v>
      </c>
      <c r="L410" t="s">
        <v>136</v>
      </c>
      <c r="M410">
        <v>1.0831494520377414E-2</v>
      </c>
    </row>
    <row r="411" spans="1:13" x14ac:dyDescent="0.3">
      <c r="A411">
        <v>3</v>
      </c>
      <c r="B411">
        <v>31</v>
      </c>
      <c r="C411">
        <v>3</v>
      </c>
      <c r="D411">
        <v>1</v>
      </c>
      <c r="E411">
        <v>2025</v>
      </c>
      <c r="F411" t="s">
        <v>25</v>
      </c>
      <c r="G411" t="s">
        <v>27</v>
      </c>
      <c r="H411" t="s">
        <v>44</v>
      </c>
      <c r="I411" t="s">
        <v>14</v>
      </c>
      <c r="J411" t="s">
        <v>71</v>
      </c>
      <c r="K411">
        <v>0.30949975321095929</v>
      </c>
      <c r="L411" t="s">
        <v>135</v>
      </c>
      <c r="M411">
        <v>1.1145605019437902E-2</v>
      </c>
    </row>
    <row r="412" spans="1:13" x14ac:dyDescent="0.3">
      <c r="A412">
        <v>3</v>
      </c>
      <c r="B412">
        <v>31</v>
      </c>
      <c r="C412">
        <v>3</v>
      </c>
      <c r="D412">
        <v>2</v>
      </c>
      <c r="E412">
        <v>2025</v>
      </c>
      <c r="F412" t="s">
        <v>25</v>
      </c>
      <c r="G412" t="s">
        <v>27</v>
      </c>
      <c r="H412" t="s">
        <v>44</v>
      </c>
      <c r="I412" t="s">
        <v>14</v>
      </c>
      <c r="J412" t="s">
        <v>71</v>
      </c>
      <c r="K412">
        <v>0.92849925963287783</v>
      </c>
      <c r="L412" t="s">
        <v>126</v>
      </c>
      <c r="M412">
        <v>2.5682060434358799E-2</v>
      </c>
    </row>
    <row r="413" spans="1:13" x14ac:dyDescent="0.3">
      <c r="A413">
        <v>3</v>
      </c>
      <c r="B413">
        <v>31</v>
      </c>
      <c r="C413">
        <v>3</v>
      </c>
      <c r="D413">
        <v>0</v>
      </c>
      <c r="E413">
        <v>2025</v>
      </c>
      <c r="F413" t="s">
        <v>25</v>
      </c>
      <c r="G413" t="s">
        <v>27</v>
      </c>
      <c r="H413" t="s">
        <v>44</v>
      </c>
      <c r="I413" t="s">
        <v>219</v>
      </c>
      <c r="J413" t="s">
        <v>72</v>
      </c>
      <c r="K413">
        <v>3.7323091838503069</v>
      </c>
      <c r="L413" t="s">
        <v>136</v>
      </c>
      <c r="M413">
        <v>0.13061880035062143</v>
      </c>
    </row>
    <row r="414" spans="1:13" x14ac:dyDescent="0.3">
      <c r="A414">
        <v>3</v>
      </c>
      <c r="B414">
        <v>31</v>
      </c>
      <c r="C414">
        <v>3</v>
      </c>
      <c r="D414">
        <v>1</v>
      </c>
      <c r="E414">
        <v>2025</v>
      </c>
      <c r="F414" t="s">
        <v>25</v>
      </c>
      <c r="G414" t="s">
        <v>27</v>
      </c>
      <c r="H414" t="s">
        <v>44</v>
      </c>
      <c r="I414" t="s">
        <v>219</v>
      </c>
      <c r="J414" t="s">
        <v>72</v>
      </c>
      <c r="K414">
        <v>3.7323091838503069</v>
      </c>
      <c r="L414" t="s">
        <v>135</v>
      </c>
      <c r="M414">
        <v>0.13440671128826981</v>
      </c>
    </row>
    <row r="415" spans="1:13" x14ac:dyDescent="0.3">
      <c r="A415">
        <v>3</v>
      </c>
      <c r="B415">
        <v>31</v>
      </c>
      <c r="C415">
        <v>3</v>
      </c>
      <c r="D415">
        <v>2</v>
      </c>
      <c r="E415">
        <v>2025</v>
      </c>
      <c r="F415" t="s">
        <v>25</v>
      </c>
      <c r="G415" t="s">
        <v>27</v>
      </c>
      <c r="H415" t="s">
        <v>44</v>
      </c>
      <c r="I415" t="s">
        <v>219</v>
      </c>
      <c r="J415" t="s">
        <v>72</v>
      </c>
      <c r="K415">
        <v>11.196927551550921</v>
      </c>
      <c r="L415" t="s">
        <v>126</v>
      </c>
      <c r="M415">
        <v>0.30970425347648328</v>
      </c>
    </row>
    <row r="416" spans="1:13" x14ac:dyDescent="0.3">
      <c r="A416">
        <v>3</v>
      </c>
      <c r="B416">
        <v>31</v>
      </c>
      <c r="C416">
        <v>3</v>
      </c>
      <c r="D416">
        <v>0</v>
      </c>
      <c r="E416">
        <v>2025</v>
      </c>
      <c r="F416" t="s">
        <v>25</v>
      </c>
      <c r="G416" t="s">
        <v>27</v>
      </c>
      <c r="H416" t="s">
        <v>45</v>
      </c>
      <c r="I416" t="s">
        <v>11</v>
      </c>
      <c r="J416" t="s">
        <v>106</v>
      </c>
      <c r="K416">
        <v>0.49237670853425758</v>
      </c>
      <c r="L416" t="s">
        <v>136</v>
      </c>
      <c r="M416">
        <v>1.7231598943521973E-2</v>
      </c>
    </row>
    <row r="417" spans="1:13" x14ac:dyDescent="0.3">
      <c r="A417">
        <v>3</v>
      </c>
      <c r="B417">
        <v>31</v>
      </c>
      <c r="C417">
        <v>3</v>
      </c>
      <c r="D417">
        <v>1</v>
      </c>
      <c r="E417">
        <v>2025</v>
      </c>
      <c r="F417" t="s">
        <v>25</v>
      </c>
      <c r="G417" t="s">
        <v>27</v>
      </c>
      <c r="H417" t="s">
        <v>45</v>
      </c>
      <c r="I417" t="s">
        <v>11</v>
      </c>
      <c r="J417" t="s">
        <v>106</v>
      </c>
      <c r="K417">
        <v>0.49237670853425758</v>
      </c>
      <c r="L417" t="s">
        <v>135</v>
      </c>
      <c r="M417">
        <v>1.7731310791557077E-2</v>
      </c>
    </row>
    <row r="418" spans="1:13" x14ac:dyDescent="0.3">
      <c r="A418">
        <v>3</v>
      </c>
      <c r="B418">
        <v>31</v>
      </c>
      <c r="C418">
        <v>3</v>
      </c>
      <c r="D418">
        <v>2</v>
      </c>
      <c r="E418">
        <v>2025</v>
      </c>
      <c r="F418" t="s">
        <v>25</v>
      </c>
      <c r="G418" t="s">
        <v>27</v>
      </c>
      <c r="H418" t="s">
        <v>45</v>
      </c>
      <c r="I418" t="s">
        <v>11</v>
      </c>
      <c r="J418" t="s">
        <v>106</v>
      </c>
      <c r="K418">
        <v>0.49237670853425758</v>
      </c>
      <c r="L418" t="s">
        <v>126</v>
      </c>
      <c r="M418">
        <v>1.3619018274766652E-2</v>
      </c>
    </row>
    <row r="419" spans="1:13" x14ac:dyDescent="0.3">
      <c r="A419">
        <v>3</v>
      </c>
      <c r="B419">
        <v>31</v>
      </c>
      <c r="C419">
        <v>3</v>
      </c>
      <c r="D419">
        <v>0</v>
      </c>
      <c r="E419">
        <v>2025</v>
      </c>
      <c r="F419" t="s">
        <v>25</v>
      </c>
      <c r="G419" t="s">
        <v>27</v>
      </c>
      <c r="H419" t="s">
        <v>45</v>
      </c>
      <c r="I419" t="s">
        <v>11</v>
      </c>
      <c r="J419" t="s">
        <v>73</v>
      </c>
      <c r="K419">
        <v>5.4754528277432641E-3</v>
      </c>
      <c r="L419" t="s">
        <v>136</v>
      </c>
      <c r="M419">
        <v>1.9162321354053384E-4</v>
      </c>
    </row>
    <row r="420" spans="1:13" x14ac:dyDescent="0.3">
      <c r="A420">
        <v>3</v>
      </c>
      <c r="B420">
        <v>31</v>
      </c>
      <c r="C420">
        <v>3</v>
      </c>
      <c r="D420">
        <v>1</v>
      </c>
      <c r="E420">
        <v>2025</v>
      </c>
      <c r="F420" t="s">
        <v>25</v>
      </c>
      <c r="G420" t="s">
        <v>27</v>
      </c>
      <c r="H420" t="s">
        <v>45</v>
      </c>
      <c r="I420" t="s">
        <v>11</v>
      </c>
      <c r="J420" t="s">
        <v>73</v>
      </c>
      <c r="K420">
        <v>5.4754528277432641E-3</v>
      </c>
      <c r="L420" t="s">
        <v>135</v>
      </c>
      <c r="M420">
        <v>1.9718023645399737E-4</v>
      </c>
    </row>
    <row r="421" spans="1:13" x14ac:dyDescent="0.3">
      <c r="A421">
        <v>3</v>
      </c>
      <c r="B421">
        <v>31</v>
      </c>
      <c r="C421">
        <v>3</v>
      </c>
      <c r="D421">
        <v>2</v>
      </c>
      <c r="E421">
        <v>2025</v>
      </c>
      <c r="F421" t="s">
        <v>25</v>
      </c>
      <c r="G421" t="s">
        <v>27</v>
      </c>
      <c r="H421" t="s">
        <v>45</v>
      </c>
      <c r="I421" t="s">
        <v>11</v>
      </c>
      <c r="J421" t="s">
        <v>73</v>
      </c>
      <c r="K421">
        <v>5.4754528277432641E-3</v>
      </c>
      <c r="L421" t="s">
        <v>126</v>
      </c>
      <c r="M421">
        <v>1.5144967426595883E-4</v>
      </c>
    </row>
    <row r="422" spans="1:13" x14ac:dyDescent="0.3">
      <c r="A422">
        <v>3</v>
      </c>
      <c r="B422">
        <v>31</v>
      </c>
      <c r="C422">
        <v>3</v>
      </c>
      <c r="D422">
        <v>0</v>
      </c>
      <c r="E422">
        <v>2025</v>
      </c>
      <c r="F422" t="s">
        <v>25</v>
      </c>
      <c r="G422" t="s">
        <v>27</v>
      </c>
      <c r="H422" t="s">
        <v>45</v>
      </c>
      <c r="I422" t="s">
        <v>11</v>
      </c>
      <c r="J422" t="s">
        <v>75</v>
      </c>
      <c r="K422">
        <v>4.0438013648967761E-4</v>
      </c>
      <c r="L422" t="s">
        <v>136</v>
      </c>
      <c r="M422">
        <v>1.4152002342799663E-5</v>
      </c>
    </row>
    <row r="423" spans="1:13" x14ac:dyDescent="0.3">
      <c r="A423">
        <v>3</v>
      </c>
      <c r="B423">
        <v>31</v>
      </c>
      <c r="C423">
        <v>3</v>
      </c>
      <c r="D423">
        <v>1</v>
      </c>
      <c r="E423">
        <v>2025</v>
      </c>
      <c r="F423" t="s">
        <v>25</v>
      </c>
      <c r="G423" t="s">
        <v>27</v>
      </c>
      <c r="H423" t="s">
        <v>45</v>
      </c>
      <c r="I423" t="s">
        <v>11</v>
      </c>
      <c r="J423" t="s">
        <v>75</v>
      </c>
      <c r="K423">
        <v>4.0438013648967761E-4</v>
      </c>
      <c r="L423" t="s">
        <v>135</v>
      </c>
      <c r="M423">
        <v>1.4562406697456266E-5</v>
      </c>
    </row>
    <row r="424" spans="1:13" x14ac:dyDescent="0.3">
      <c r="A424">
        <v>3</v>
      </c>
      <c r="B424">
        <v>31</v>
      </c>
      <c r="C424">
        <v>3</v>
      </c>
      <c r="D424">
        <v>2</v>
      </c>
      <c r="E424">
        <v>2025</v>
      </c>
      <c r="F424" t="s">
        <v>25</v>
      </c>
      <c r="G424" t="s">
        <v>27</v>
      </c>
      <c r="H424" t="s">
        <v>45</v>
      </c>
      <c r="I424" t="s">
        <v>11</v>
      </c>
      <c r="J424" t="s">
        <v>75</v>
      </c>
      <c r="K424">
        <v>4.0438013648967761E-4</v>
      </c>
      <c r="L424" t="s">
        <v>126</v>
      </c>
      <c r="M424">
        <v>1.1185054803262247E-5</v>
      </c>
    </row>
    <row r="425" spans="1:13" x14ac:dyDescent="0.3">
      <c r="A425">
        <v>3</v>
      </c>
      <c r="B425">
        <v>31</v>
      </c>
      <c r="C425">
        <v>3</v>
      </c>
      <c r="D425">
        <v>0</v>
      </c>
      <c r="E425">
        <v>2025</v>
      </c>
      <c r="F425" t="s">
        <v>25</v>
      </c>
      <c r="G425" t="s">
        <v>27</v>
      </c>
      <c r="H425" t="s">
        <v>45</v>
      </c>
      <c r="I425" t="s">
        <v>11</v>
      </c>
      <c r="J425" t="s">
        <v>77</v>
      </c>
      <c r="K425">
        <v>2.1460388876478995</v>
      </c>
      <c r="L425" t="s">
        <v>136</v>
      </c>
      <c r="M425">
        <v>7.5104449069563817E-2</v>
      </c>
    </row>
    <row r="426" spans="1:13" x14ac:dyDescent="0.3">
      <c r="A426">
        <v>3</v>
      </c>
      <c r="B426">
        <v>31</v>
      </c>
      <c r="C426">
        <v>3</v>
      </c>
      <c r="D426">
        <v>1</v>
      </c>
      <c r="E426">
        <v>2025</v>
      </c>
      <c r="F426" t="s">
        <v>25</v>
      </c>
      <c r="G426" t="s">
        <v>27</v>
      </c>
      <c r="H426" t="s">
        <v>45</v>
      </c>
      <c r="I426" t="s">
        <v>11</v>
      </c>
      <c r="J426" t="s">
        <v>77</v>
      </c>
      <c r="K426">
        <v>2.1460388876478995</v>
      </c>
      <c r="L426" t="s">
        <v>135</v>
      </c>
      <c r="M426">
        <v>7.7282458386239511E-2</v>
      </c>
    </row>
    <row r="427" spans="1:13" x14ac:dyDescent="0.3">
      <c r="A427">
        <v>3</v>
      </c>
      <c r="B427">
        <v>31</v>
      </c>
      <c r="C427">
        <v>3</v>
      </c>
      <c r="D427">
        <v>2</v>
      </c>
      <c r="E427">
        <v>2025</v>
      </c>
      <c r="F427" t="s">
        <v>25</v>
      </c>
      <c r="G427" t="s">
        <v>27</v>
      </c>
      <c r="H427" t="s">
        <v>45</v>
      </c>
      <c r="I427" t="s">
        <v>11</v>
      </c>
      <c r="J427" t="s">
        <v>77</v>
      </c>
      <c r="K427">
        <v>2.1460388876478995</v>
      </c>
      <c r="L427" t="s">
        <v>126</v>
      </c>
      <c r="M427">
        <v>5.9358906143715674E-2</v>
      </c>
    </row>
    <row r="428" spans="1:13" x14ac:dyDescent="0.3">
      <c r="A428">
        <v>3</v>
      </c>
      <c r="B428">
        <v>31</v>
      </c>
      <c r="C428">
        <v>3</v>
      </c>
      <c r="D428">
        <v>0</v>
      </c>
      <c r="E428">
        <v>2025</v>
      </c>
      <c r="F428" t="s">
        <v>25</v>
      </c>
      <c r="G428" t="s">
        <v>27</v>
      </c>
      <c r="H428" t="s">
        <v>45</v>
      </c>
      <c r="I428" t="s">
        <v>11</v>
      </c>
      <c r="J428" t="s">
        <v>78</v>
      </c>
      <c r="K428">
        <v>1.279438469464049E-2</v>
      </c>
      <c r="L428" t="s">
        <v>136</v>
      </c>
      <c r="M428">
        <v>4.4776225594318807E-4</v>
      </c>
    </row>
    <row r="429" spans="1:13" x14ac:dyDescent="0.3">
      <c r="A429">
        <v>3</v>
      </c>
      <c r="B429">
        <v>31</v>
      </c>
      <c r="C429">
        <v>3</v>
      </c>
      <c r="D429">
        <v>1</v>
      </c>
      <c r="E429">
        <v>2025</v>
      </c>
      <c r="F429" t="s">
        <v>25</v>
      </c>
      <c r="G429" t="s">
        <v>27</v>
      </c>
      <c r="H429" t="s">
        <v>45</v>
      </c>
      <c r="I429" t="s">
        <v>11</v>
      </c>
      <c r="J429" t="s">
        <v>78</v>
      </c>
      <c r="K429">
        <v>1.279438469464049E-2</v>
      </c>
      <c r="L429" t="s">
        <v>135</v>
      </c>
      <c r="M429">
        <v>4.6074724387907867E-4</v>
      </c>
    </row>
    <row r="430" spans="1:13" x14ac:dyDescent="0.3">
      <c r="A430">
        <v>3</v>
      </c>
      <c r="B430">
        <v>31</v>
      </c>
      <c r="C430">
        <v>3</v>
      </c>
      <c r="D430">
        <v>2</v>
      </c>
      <c r="E430">
        <v>2025</v>
      </c>
      <c r="F430" t="s">
        <v>25</v>
      </c>
      <c r="G430" t="s">
        <v>27</v>
      </c>
      <c r="H430" t="s">
        <v>45</v>
      </c>
      <c r="I430" t="s">
        <v>11</v>
      </c>
      <c r="J430" t="s">
        <v>78</v>
      </c>
      <c r="K430">
        <v>1.279438469464049E-2</v>
      </c>
      <c r="L430" t="s">
        <v>126</v>
      </c>
      <c r="M430">
        <v>3.5388952391638198E-4</v>
      </c>
    </row>
    <row r="431" spans="1:13" x14ac:dyDescent="0.3">
      <c r="A431">
        <v>3</v>
      </c>
      <c r="B431">
        <v>31</v>
      </c>
      <c r="C431">
        <v>3</v>
      </c>
      <c r="D431">
        <v>0</v>
      </c>
      <c r="E431">
        <v>2025</v>
      </c>
      <c r="F431" t="s">
        <v>25</v>
      </c>
      <c r="G431" t="s">
        <v>27</v>
      </c>
      <c r="H431" t="s">
        <v>45</v>
      </c>
      <c r="I431" t="s">
        <v>13</v>
      </c>
      <c r="J431" t="s">
        <v>82</v>
      </c>
      <c r="K431">
        <v>0.29018410499075742</v>
      </c>
      <c r="L431" t="s">
        <v>136</v>
      </c>
      <c r="M431">
        <v>1.0155509044834726E-2</v>
      </c>
    </row>
    <row r="432" spans="1:13" x14ac:dyDescent="0.3">
      <c r="A432">
        <v>3</v>
      </c>
      <c r="B432">
        <v>31</v>
      </c>
      <c r="C432">
        <v>3</v>
      </c>
      <c r="D432">
        <v>1</v>
      </c>
      <c r="E432">
        <v>2025</v>
      </c>
      <c r="F432" t="s">
        <v>25</v>
      </c>
      <c r="G432" t="s">
        <v>27</v>
      </c>
      <c r="H432" t="s">
        <v>45</v>
      </c>
      <c r="I432" t="s">
        <v>13</v>
      </c>
      <c r="J432" t="s">
        <v>82</v>
      </c>
      <c r="K432">
        <v>0.29018410499075742</v>
      </c>
      <c r="L432" t="s">
        <v>135</v>
      </c>
      <c r="M432">
        <v>1.0450016142473475E-2</v>
      </c>
    </row>
    <row r="433" spans="1:13" x14ac:dyDescent="0.3">
      <c r="A433">
        <v>3</v>
      </c>
      <c r="B433">
        <v>31</v>
      </c>
      <c r="C433">
        <v>3</v>
      </c>
      <c r="D433">
        <v>2</v>
      </c>
      <c r="E433">
        <v>2025</v>
      </c>
      <c r="F433" t="s">
        <v>25</v>
      </c>
      <c r="G433" t="s">
        <v>27</v>
      </c>
      <c r="H433" t="s">
        <v>45</v>
      </c>
      <c r="I433" t="s">
        <v>13</v>
      </c>
      <c r="J433" t="s">
        <v>82</v>
      </c>
      <c r="K433">
        <v>0.29018410499075742</v>
      </c>
      <c r="L433" t="s">
        <v>126</v>
      </c>
      <c r="M433">
        <v>8.0264207474000874E-3</v>
      </c>
    </row>
    <row r="434" spans="1:13" x14ac:dyDescent="0.3">
      <c r="A434">
        <v>3</v>
      </c>
      <c r="B434">
        <v>31</v>
      </c>
      <c r="C434">
        <v>3</v>
      </c>
      <c r="D434">
        <v>0</v>
      </c>
      <c r="E434">
        <v>2025</v>
      </c>
      <c r="F434" t="s">
        <v>25</v>
      </c>
      <c r="G434" t="s">
        <v>27</v>
      </c>
      <c r="H434" t="s">
        <v>45</v>
      </c>
      <c r="I434" t="s">
        <v>15</v>
      </c>
      <c r="J434" t="s">
        <v>84</v>
      </c>
      <c r="K434">
        <v>0.72690562039812812</v>
      </c>
      <c r="L434" t="s">
        <v>136</v>
      </c>
      <c r="M434">
        <v>2.5439355484096943E-2</v>
      </c>
    </row>
    <row r="435" spans="1:13" x14ac:dyDescent="0.3">
      <c r="A435">
        <v>3</v>
      </c>
      <c r="B435">
        <v>31</v>
      </c>
      <c r="C435">
        <v>3</v>
      </c>
      <c r="D435">
        <v>1</v>
      </c>
      <c r="E435">
        <v>2025</v>
      </c>
      <c r="F435" t="s">
        <v>25</v>
      </c>
      <c r="G435" t="s">
        <v>27</v>
      </c>
      <c r="H435" t="s">
        <v>45</v>
      </c>
      <c r="I435" t="s">
        <v>15</v>
      </c>
      <c r="J435" t="s">
        <v>84</v>
      </c>
      <c r="K435">
        <v>0.72690562039812812</v>
      </c>
      <c r="L435" t="s">
        <v>135</v>
      </c>
      <c r="M435">
        <v>2.6177090118209879E-2</v>
      </c>
    </row>
    <row r="436" spans="1:13" x14ac:dyDescent="0.3">
      <c r="A436">
        <v>3</v>
      </c>
      <c r="B436">
        <v>31</v>
      </c>
      <c r="C436">
        <v>3</v>
      </c>
      <c r="D436">
        <v>2</v>
      </c>
      <c r="E436">
        <v>2025</v>
      </c>
      <c r="F436" t="s">
        <v>25</v>
      </c>
      <c r="G436" t="s">
        <v>27</v>
      </c>
      <c r="H436" t="s">
        <v>45</v>
      </c>
      <c r="I436" t="s">
        <v>15</v>
      </c>
      <c r="J436" t="s">
        <v>84</v>
      </c>
      <c r="K436">
        <v>0.72690562039812812</v>
      </c>
      <c r="L436" t="s">
        <v>126</v>
      </c>
      <c r="M436">
        <v>2.0106030111990796E-2</v>
      </c>
    </row>
    <row r="437" spans="1:13" x14ac:dyDescent="0.3">
      <c r="A437">
        <v>3</v>
      </c>
      <c r="B437">
        <v>31</v>
      </c>
      <c r="C437">
        <v>3</v>
      </c>
      <c r="D437">
        <v>0</v>
      </c>
      <c r="E437">
        <v>2025</v>
      </c>
      <c r="F437" t="s">
        <v>25</v>
      </c>
      <c r="G437" t="s">
        <v>27</v>
      </c>
      <c r="H437" t="s">
        <v>45</v>
      </c>
      <c r="I437" t="s">
        <v>16</v>
      </c>
      <c r="J437" t="s">
        <v>85</v>
      </c>
      <c r="K437">
        <v>6.527601772214839E-3</v>
      </c>
      <c r="L437" t="s">
        <v>136</v>
      </c>
      <c r="M437">
        <v>2.2844503781803765E-4</v>
      </c>
    </row>
    <row r="438" spans="1:13" x14ac:dyDescent="0.3">
      <c r="A438">
        <v>3</v>
      </c>
      <c r="B438">
        <v>31</v>
      </c>
      <c r="C438">
        <v>3</v>
      </c>
      <c r="D438">
        <v>1</v>
      </c>
      <c r="E438">
        <v>2025</v>
      </c>
      <c r="F438" t="s">
        <v>25</v>
      </c>
      <c r="G438" t="s">
        <v>27</v>
      </c>
      <c r="H438" t="s">
        <v>45</v>
      </c>
      <c r="I438" t="s">
        <v>16</v>
      </c>
      <c r="J438" t="s">
        <v>85</v>
      </c>
      <c r="K438">
        <v>6.527601772214839E-3</v>
      </c>
      <c r="L438" t="s">
        <v>135</v>
      </c>
      <c r="M438">
        <v>2.3506988397402462E-4</v>
      </c>
    </row>
    <row r="439" spans="1:13" x14ac:dyDescent="0.3">
      <c r="A439">
        <v>3</v>
      </c>
      <c r="B439">
        <v>31</v>
      </c>
      <c r="C439">
        <v>3</v>
      </c>
      <c r="D439">
        <v>2</v>
      </c>
      <c r="E439">
        <v>2025</v>
      </c>
      <c r="F439" t="s">
        <v>25</v>
      </c>
      <c r="G439" t="s">
        <v>27</v>
      </c>
      <c r="H439" t="s">
        <v>45</v>
      </c>
      <c r="I439" t="s">
        <v>16</v>
      </c>
      <c r="J439" t="s">
        <v>85</v>
      </c>
      <c r="K439">
        <v>6.527601772214839E-3</v>
      </c>
      <c r="L439" t="s">
        <v>126</v>
      </c>
      <c r="M439">
        <v>1.8055185447507375E-4</v>
      </c>
    </row>
    <row r="440" spans="1:13" x14ac:dyDescent="0.3">
      <c r="A440">
        <v>3</v>
      </c>
      <c r="B440">
        <v>31</v>
      </c>
      <c r="C440">
        <v>3</v>
      </c>
      <c r="D440">
        <v>0</v>
      </c>
      <c r="E440">
        <v>2025</v>
      </c>
      <c r="F440" t="s">
        <v>25</v>
      </c>
      <c r="G440" t="s">
        <v>27</v>
      </c>
      <c r="H440" t="s">
        <v>45</v>
      </c>
      <c r="I440" t="s">
        <v>16</v>
      </c>
      <c r="J440" t="s">
        <v>86</v>
      </c>
      <c r="K440">
        <v>1.5246652324857673E-2</v>
      </c>
      <c r="L440" t="s">
        <v>136</v>
      </c>
      <c r="M440">
        <v>5.335837246959967E-4</v>
      </c>
    </row>
    <row r="441" spans="1:13" x14ac:dyDescent="0.3">
      <c r="A441">
        <v>3</v>
      </c>
      <c r="B441">
        <v>31</v>
      </c>
      <c r="C441">
        <v>3</v>
      </c>
      <c r="D441">
        <v>1</v>
      </c>
      <c r="E441">
        <v>2025</v>
      </c>
      <c r="F441" t="s">
        <v>25</v>
      </c>
      <c r="G441" t="s">
        <v>27</v>
      </c>
      <c r="H441" t="s">
        <v>45</v>
      </c>
      <c r="I441" t="s">
        <v>16</v>
      </c>
      <c r="J441" t="s">
        <v>86</v>
      </c>
      <c r="K441">
        <v>1.5246652324857673E-2</v>
      </c>
      <c r="L441" t="s">
        <v>135</v>
      </c>
      <c r="M441">
        <v>5.4905751270738321E-4</v>
      </c>
    </row>
    <row r="442" spans="1:13" x14ac:dyDescent="0.3">
      <c r="A442">
        <v>3</v>
      </c>
      <c r="B442">
        <v>31</v>
      </c>
      <c r="C442">
        <v>3</v>
      </c>
      <c r="D442">
        <v>2</v>
      </c>
      <c r="E442">
        <v>2025</v>
      </c>
      <c r="F442" t="s">
        <v>25</v>
      </c>
      <c r="G442" t="s">
        <v>27</v>
      </c>
      <c r="H442" t="s">
        <v>45</v>
      </c>
      <c r="I442" t="s">
        <v>16</v>
      </c>
      <c r="J442" t="s">
        <v>86</v>
      </c>
      <c r="K442">
        <v>1.5246652324857673E-2</v>
      </c>
      <c r="L442" t="s">
        <v>126</v>
      </c>
      <c r="M442">
        <v>4.217186415242529E-4</v>
      </c>
    </row>
    <row r="443" spans="1:13" x14ac:dyDescent="0.3">
      <c r="A443">
        <v>3</v>
      </c>
      <c r="B443">
        <v>31</v>
      </c>
      <c r="C443">
        <v>3</v>
      </c>
      <c r="D443">
        <v>0</v>
      </c>
      <c r="E443">
        <v>2025</v>
      </c>
      <c r="F443" t="s">
        <v>25</v>
      </c>
      <c r="G443" t="s">
        <v>27</v>
      </c>
      <c r="H443" t="s">
        <v>45</v>
      </c>
      <c r="I443" t="s">
        <v>16</v>
      </c>
      <c r="J443" t="s">
        <v>87</v>
      </c>
      <c r="K443">
        <v>0.12800374337727993</v>
      </c>
      <c r="L443" t="s">
        <v>136</v>
      </c>
      <c r="M443">
        <v>4.479718741597076E-3</v>
      </c>
    </row>
    <row r="444" spans="1:13" x14ac:dyDescent="0.3">
      <c r="A444">
        <v>3</v>
      </c>
      <c r="B444">
        <v>31</v>
      </c>
      <c r="C444">
        <v>3</v>
      </c>
      <c r="D444">
        <v>1</v>
      </c>
      <c r="E444">
        <v>2025</v>
      </c>
      <c r="F444" t="s">
        <v>25</v>
      </c>
      <c r="G444" t="s">
        <v>27</v>
      </c>
      <c r="H444" t="s">
        <v>45</v>
      </c>
      <c r="I444" t="s">
        <v>16</v>
      </c>
      <c r="J444" t="s">
        <v>87</v>
      </c>
      <c r="K444">
        <v>0.12800374337727993</v>
      </c>
      <c r="L444" t="s">
        <v>135</v>
      </c>
      <c r="M444">
        <v>4.6096294096887635E-3</v>
      </c>
    </row>
    <row r="445" spans="1:13" x14ac:dyDescent="0.3">
      <c r="A445">
        <v>3</v>
      </c>
      <c r="B445">
        <v>31</v>
      </c>
      <c r="C445">
        <v>3</v>
      </c>
      <c r="D445">
        <v>2</v>
      </c>
      <c r="E445">
        <v>2025</v>
      </c>
      <c r="F445" t="s">
        <v>25</v>
      </c>
      <c r="G445" t="s">
        <v>27</v>
      </c>
      <c r="H445" t="s">
        <v>45</v>
      </c>
      <c r="I445" t="s">
        <v>16</v>
      </c>
      <c r="J445" t="s">
        <v>87</v>
      </c>
      <c r="K445">
        <v>0.12800374337727993</v>
      </c>
      <c r="L445" t="s">
        <v>126</v>
      </c>
      <c r="M445">
        <v>3.5405519596636761E-3</v>
      </c>
    </row>
    <row r="446" spans="1:13" x14ac:dyDescent="0.3">
      <c r="A446">
        <v>3</v>
      </c>
      <c r="B446">
        <v>31</v>
      </c>
      <c r="C446">
        <v>3</v>
      </c>
      <c r="D446">
        <v>0</v>
      </c>
      <c r="E446">
        <v>2025</v>
      </c>
      <c r="F446" t="s">
        <v>25</v>
      </c>
      <c r="G446" t="s">
        <v>27</v>
      </c>
      <c r="H446" t="s">
        <v>45</v>
      </c>
      <c r="I446" t="s">
        <v>16</v>
      </c>
      <c r="J446" t="s">
        <v>88</v>
      </c>
      <c r="K446">
        <v>0.97516539289968529</v>
      </c>
      <c r="L446" t="s">
        <v>136</v>
      </c>
      <c r="M446">
        <v>3.4127647922404268E-2</v>
      </c>
    </row>
    <row r="447" spans="1:13" x14ac:dyDescent="0.3">
      <c r="A447">
        <v>3</v>
      </c>
      <c r="B447">
        <v>31</v>
      </c>
      <c r="C447">
        <v>3</v>
      </c>
      <c r="D447">
        <v>1</v>
      </c>
      <c r="E447">
        <v>2025</v>
      </c>
      <c r="F447" t="s">
        <v>25</v>
      </c>
      <c r="G447" t="s">
        <v>27</v>
      </c>
      <c r="H447" t="s">
        <v>45</v>
      </c>
      <c r="I447" t="s">
        <v>16</v>
      </c>
      <c r="J447" t="s">
        <v>88</v>
      </c>
      <c r="K447">
        <v>0.97516539289968529</v>
      </c>
      <c r="L447" t="s">
        <v>135</v>
      </c>
      <c r="M447">
        <v>3.5117340757543469E-2</v>
      </c>
    </row>
    <row r="448" spans="1:13" x14ac:dyDescent="0.3">
      <c r="A448">
        <v>3</v>
      </c>
      <c r="B448">
        <v>31</v>
      </c>
      <c r="C448">
        <v>3</v>
      </c>
      <c r="D448">
        <v>2</v>
      </c>
      <c r="E448">
        <v>2025</v>
      </c>
      <c r="F448" t="s">
        <v>25</v>
      </c>
      <c r="G448" t="s">
        <v>27</v>
      </c>
      <c r="H448" t="s">
        <v>45</v>
      </c>
      <c r="I448" t="s">
        <v>16</v>
      </c>
      <c r="J448" t="s">
        <v>88</v>
      </c>
      <c r="K448">
        <v>0.97516539289968529</v>
      </c>
      <c r="L448" t="s">
        <v>126</v>
      </c>
      <c r="M448">
        <v>2.6972834166660815E-2</v>
      </c>
    </row>
    <row r="449" spans="1:13" x14ac:dyDescent="0.3">
      <c r="A449">
        <v>3</v>
      </c>
      <c r="B449">
        <v>31</v>
      </c>
      <c r="C449">
        <v>3</v>
      </c>
      <c r="D449">
        <v>0</v>
      </c>
      <c r="E449">
        <v>2025</v>
      </c>
      <c r="F449" t="s">
        <v>25</v>
      </c>
      <c r="G449" t="s">
        <v>27</v>
      </c>
      <c r="H449" t="s">
        <v>45</v>
      </c>
      <c r="I449" t="s">
        <v>16</v>
      </c>
      <c r="J449" t="s">
        <v>89</v>
      </c>
      <c r="K449">
        <v>1.2064600559524701</v>
      </c>
      <c r="L449" t="s">
        <v>136</v>
      </c>
      <c r="M449">
        <v>4.2222216171514157E-2</v>
      </c>
    </row>
    <row r="450" spans="1:13" x14ac:dyDescent="0.3">
      <c r="A450">
        <v>3</v>
      </c>
      <c r="B450">
        <v>31</v>
      </c>
      <c r="C450">
        <v>3</v>
      </c>
      <c r="D450">
        <v>1</v>
      </c>
      <c r="E450">
        <v>2025</v>
      </c>
      <c r="F450" t="s">
        <v>25</v>
      </c>
      <c r="G450" t="s">
        <v>27</v>
      </c>
      <c r="H450" t="s">
        <v>45</v>
      </c>
      <c r="I450" t="s">
        <v>16</v>
      </c>
      <c r="J450" t="s">
        <v>89</v>
      </c>
      <c r="K450">
        <v>1.2064600559524701</v>
      </c>
      <c r="L450" t="s">
        <v>135</v>
      </c>
      <c r="M450">
        <v>4.3446649361977709E-2</v>
      </c>
    </row>
    <row r="451" spans="1:13" x14ac:dyDescent="0.3">
      <c r="A451">
        <v>3</v>
      </c>
      <c r="B451">
        <v>31</v>
      </c>
      <c r="C451">
        <v>3</v>
      </c>
      <c r="D451">
        <v>2</v>
      </c>
      <c r="E451">
        <v>2025</v>
      </c>
      <c r="F451" t="s">
        <v>25</v>
      </c>
      <c r="G451" t="s">
        <v>27</v>
      </c>
      <c r="H451" t="s">
        <v>45</v>
      </c>
      <c r="I451" t="s">
        <v>16</v>
      </c>
      <c r="J451" t="s">
        <v>89</v>
      </c>
      <c r="K451">
        <v>1.2064600559524701</v>
      </c>
      <c r="L451" t="s">
        <v>126</v>
      </c>
      <c r="M451">
        <v>3.3370387479751185E-2</v>
      </c>
    </row>
    <row r="452" spans="1:13" x14ac:dyDescent="0.3">
      <c r="A452">
        <v>3</v>
      </c>
      <c r="B452">
        <v>31</v>
      </c>
      <c r="C452">
        <v>3</v>
      </c>
      <c r="D452">
        <v>0</v>
      </c>
      <c r="E452">
        <v>2025</v>
      </c>
      <c r="F452" t="s">
        <v>25</v>
      </c>
      <c r="G452" t="s">
        <v>27</v>
      </c>
      <c r="H452" t="s">
        <v>45</v>
      </c>
      <c r="I452" t="s">
        <v>24</v>
      </c>
      <c r="J452" t="s">
        <v>108</v>
      </c>
      <c r="K452">
        <v>0.461735247369018</v>
      </c>
      <c r="L452" t="s">
        <v>136</v>
      </c>
      <c r="M452">
        <v>1.6159246493271627E-2</v>
      </c>
    </row>
    <row r="453" spans="1:13" x14ac:dyDescent="0.3">
      <c r="A453">
        <v>3</v>
      </c>
      <c r="B453">
        <v>31</v>
      </c>
      <c r="C453">
        <v>3</v>
      </c>
      <c r="D453">
        <v>1</v>
      </c>
      <c r="E453">
        <v>2025</v>
      </c>
      <c r="F453" t="s">
        <v>25</v>
      </c>
      <c r="G453" t="s">
        <v>27</v>
      </c>
      <c r="H453" t="s">
        <v>45</v>
      </c>
      <c r="I453" t="s">
        <v>24</v>
      </c>
      <c r="J453" t="s">
        <v>108</v>
      </c>
      <c r="K453">
        <v>0.461735247369018</v>
      </c>
      <c r="L453" t="s">
        <v>135</v>
      </c>
      <c r="M453">
        <v>1.6627860401619534E-2</v>
      </c>
    </row>
    <row r="454" spans="1:13" x14ac:dyDescent="0.3">
      <c r="A454">
        <v>3</v>
      </c>
      <c r="B454">
        <v>31</v>
      </c>
      <c r="C454">
        <v>3</v>
      </c>
      <c r="D454">
        <v>2</v>
      </c>
      <c r="E454">
        <v>2025</v>
      </c>
      <c r="F454" t="s">
        <v>25</v>
      </c>
      <c r="G454" t="s">
        <v>27</v>
      </c>
      <c r="H454" t="s">
        <v>45</v>
      </c>
      <c r="I454" t="s">
        <v>24</v>
      </c>
      <c r="J454" t="s">
        <v>108</v>
      </c>
      <c r="K454">
        <v>0.461735247369018</v>
      </c>
      <c r="L454" t="s">
        <v>126</v>
      </c>
      <c r="M454">
        <v>1.2771483019053158E-2</v>
      </c>
    </row>
    <row r="455" spans="1:13" x14ac:dyDescent="0.3">
      <c r="A455">
        <v>3</v>
      </c>
      <c r="B455">
        <v>31</v>
      </c>
      <c r="C455">
        <v>3</v>
      </c>
      <c r="D455">
        <v>0</v>
      </c>
      <c r="E455">
        <v>2025</v>
      </c>
      <c r="F455" t="s">
        <v>25</v>
      </c>
      <c r="G455" t="s">
        <v>27</v>
      </c>
      <c r="H455" t="s">
        <v>46</v>
      </c>
      <c r="I455" t="s">
        <v>11</v>
      </c>
      <c r="J455" t="s">
        <v>90</v>
      </c>
      <c r="K455">
        <v>0.49899637333911367</v>
      </c>
      <c r="L455" t="s">
        <v>136</v>
      </c>
      <c r="M455">
        <v>1.7463265890964291E-2</v>
      </c>
    </row>
    <row r="456" spans="1:13" x14ac:dyDescent="0.3">
      <c r="A456">
        <v>3</v>
      </c>
      <c r="B456">
        <v>31</v>
      </c>
      <c r="C456">
        <v>3</v>
      </c>
      <c r="D456">
        <v>1</v>
      </c>
      <c r="E456">
        <v>2025</v>
      </c>
      <c r="F456" t="s">
        <v>25</v>
      </c>
      <c r="G456" t="s">
        <v>27</v>
      </c>
      <c r="H456" t="s">
        <v>46</v>
      </c>
      <c r="I456" t="s">
        <v>11</v>
      </c>
      <c r="J456" t="s">
        <v>90</v>
      </c>
      <c r="K456">
        <v>0.49899637333911367</v>
      </c>
      <c r="L456" t="s">
        <v>135</v>
      </c>
      <c r="M456">
        <v>1.7969696019689101E-2</v>
      </c>
    </row>
    <row r="457" spans="1:13" x14ac:dyDescent="0.3">
      <c r="A457">
        <v>3</v>
      </c>
      <c r="B457">
        <v>31</v>
      </c>
      <c r="C457">
        <v>3</v>
      </c>
      <c r="D457">
        <v>2</v>
      </c>
      <c r="E457">
        <v>2025</v>
      </c>
      <c r="F457" t="s">
        <v>25</v>
      </c>
      <c r="G457" t="s">
        <v>27</v>
      </c>
      <c r="H457" t="s">
        <v>46</v>
      </c>
      <c r="I457" t="s">
        <v>11</v>
      </c>
      <c r="J457" t="s">
        <v>90</v>
      </c>
      <c r="K457">
        <v>0.49899637333911367</v>
      </c>
      <c r="L457" t="s">
        <v>126</v>
      </c>
      <c r="M457">
        <v>1.3802116570010023E-2</v>
      </c>
    </row>
    <row r="458" spans="1:13" x14ac:dyDescent="0.3">
      <c r="A458">
        <v>3</v>
      </c>
      <c r="B458">
        <v>31</v>
      </c>
      <c r="C458">
        <v>3</v>
      </c>
      <c r="D458">
        <v>0</v>
      </c>
      <c r="E458">
        <v>2025</v>
      </c>
      <c r="F458" t="s">
        <v>25</v>
      </c>
      <c r="G458" t="s">
        <v>27</v>
      </c>
      <c r="H458" t="s">
        <v>46</v>
      </c>
      <c r="I458" t="s">
        <v>221</v>
      </c>
      <c r="J458" t="s">
        <v>91</v>
      </c>
      <c r="K458">
        <v>0.80128700480644666</v>
      </c>
      <c r="L458" t="s">
        <v>136</v>
      </c>
      <c r="M458">
        <v>2.8042464369575242E-2</v>
      </c>
    </row>
    <row r="459" spans="1:13" x14ac:dyDescent="0.3">
      <c r="A459">
        <v>3</v>
      </c>
      <c r="B459">
        <v>31</v>
      </c>
      <c r="C459">
        <v>3</v>
      </c>
      <c r="D459">
        <v>1</v>
      </c>
      <c r="E459">
        <v>2025</v>
      </c>
      <c r="F459" t="s">
        <v>25</v>
      </c>
      <c r="G459" t="s">
        <v>27</v>
      </c>
      <c r="H459" t="s">
        <v>46</v>
      </c>
      <c r="I459" t="s">
        <v>221</v>
      </c>
      <c r="J459" t="s">
        <v>91</v>
      </c>
      <c r="K459">
        <v>0.40064350240322333</v>
      </c>
      <c r="L459" t="s">
        <v>135</v>
      </c>
      <c r="M459">
        <v>1.4427844239174108E-2</v>
      </c>
    </row>
    <row r="460" spans="1:13" x14ac:dyDescent="0.3">
      <c r="A460">
        <v>3</v>
      </c>
      <c r="B460">
        <v>31</v>
      </c>
      <c r="C460">
        <v>3</v>
      </c>
      <c r="D460">
        <v>2</v>
      </c>
      <c r="E460">
        <v>2025</v>
      </c>
      <c r="F460" t="s">
        <v>25</v>
      </c>
      <c r="G460" t="s">
        <v>27</v>
      </c>
      <c r="H460" t="s">
        <v>46</v>
      </c>
      <c r="I460" t="s">
        <v>221</v>
      </c>
      <c r="J460" t="s">
        <v>91</v>
      </c>
      <c r="K460">
        <v>0.40064350240322333</v>
      </c>
      <c r="L460" t="s">
        <v>126</v>
      </c>
      <c r="M460">
        <v>1.1081700426364468E-2</v>
      </c>
    </row>
    <row r="461" spans="1:13" x14ac:dyDescent="0.3">
      <c r="A461">
        <v>3</v>
      </c>
      <c r="B461">
        <v>31</v>
      </c>
      <c r="C461">
        <v>3</v>
      </c>
      <c r="D461">
        <v>0</v>
      </c>
      <c r="E461">
        <v>2025</v>
      </c>
      <c r="F461" t="s">
        <v>25</v>
      </c>
      <c r="G461" t="s">
        <v>27</v>
      </c>
      <c r="H461" t="s">
        <v>46</v>
      </c>
      <c r="I461" t="s">
        <v>17</v>
      </c>
      <c r="J461" t="s">
        <v>92</v>
      </c>
      <c r="K461">
        <v>11.077780398678664</v>
      </c>
      <c r="L461" t="s">
        <v>136</v>
      </c>
      <c r="M461">
        <v>0.38768663445248747</v>
      </c>
    </row>
    <row r="462" spans="1:13" x14ac:dyDescent="0.3">
      <c r="A462">
        <v>3</v>
      </c>
      <c r="B462">
        <v>31</v>
      </c>
      <c r="C462">
        <v>3</v>
      </c>
      <c r="D462">
        <v>1</v>
      </c>
      <c r="E462">
        <v>2025</v>
      </c>
      <c r="F462" t="s">
        <v>25</v>
      </c>
      <c r="G462" t="s">
        <v>27</v>
      </c>
      <c r="H462" t="s">
        <v>46</v>
      </c>
      <c r="I462" t="s">
        <v>17</v>
      </c>
      <c r="J462" t="s">
        <v>92</v>
      </c>
      <c r="K462">
        <v>11.077780398678664</v>
      </c>
      <c r="L462" t="s">
        <v>135</v>
      </c>
      <c r="M462">
        <v>0.39892944512813827</v>
      </c>
    </row>
    <row r="463" spans="1:13" x14ac:dyDescent="0.3">
      <c r="A463">
        <v>3</v>
      </c>
      <c r="B463">
        <v>31</v>
      </c>
      <c r="C463">
        <v>3</v>
      </c>
      <c r="D463">
        <v>2</v>
      </c>
      <c r="E463">
        <v>2025</v>
      </c>
      <c r="F463" t="s">
        <v>25</v>
      </c>
      <c r="G463" t="s">
        <v>27</v>
      </c>
      <c r="H463" t="s">
        <v>46</v>
      </c>
      <c r="I463" t="s">
        <v>17</v>
      </c>
      <c r="J463" t="s">
        <v>92</v>
      </c>
      <c r="K463">
        <v>11.077780398678664</v>
      </c>
      <c r="L463" t="s">
        <v>126</v>
      </c>
      <c r="M463">
        <v>0.30640867262501659</v>
      </c>
    </row>
    <row r="464" spans="1:13" x14ac:dyDescent="0.3">
      <c r="A464">
        <v>3</v>
      </c>
      <c r="B464">
        <v>31</v>
      </c>
      <c r="C464">
        <v>3</v>
      </c>
      <c r="D464">
        <v>0</v>
      </c>
      <c r="E464">
        <v>2025</v>
      </c>
      <c r="F464" t="s">
        <v>25</v>
      </c>
      <c r="G464" t="s">
        <v>27</v>
      </c>
      <c r="H464" t="s">
        <v>46</v>
      </c>
      <c r="I464" t="s">
        <v>17</v>
      </c>
      <c r="J464" t="s">
        <v>93</v>
      </c>
      <c r="K464">
        <v>5.5404198559410572E-3</v>
      </c>
      <c r="L464" t="s">
        <v>136</v>
      </c>
      <c r="M464">
        <v>1.9389685028056044E-4</v>
      </c>
    </row>
    <row r="465" spans="1:13" x14ac:dyDescent="0.3">
      <c r="A465">
        <v>3</v>
      </c>
      <c r="B465">
        <v>31</v>
      </c>
      <c r="C465">
        <v>3</v>
      </c>
      <c r="D465">
        <v>1</v>
      </c>
      <c r="E465">
        <v>2025</v>
      </c>
      <c r="F465" t="s">
        <v>25</v>
      </c>
      <c r="G465" t="s">
        <v>27</v>
      </c>
      <c r="H465" t="s">
        <v>46</v>
      </c>
      <c r="I465" t="s">
        <v>17</v>
      </c>
      <c r="J465" t="s">
        <v>93</v>
      </c>
      <c r="K465">
        <v>5.5404198559410572E-3</v>
      </c>
      <c r="L465" t="s">
        <v>135</v>
      </c>
      <c r="M465">
        <v>1.995198080629147E-4</v>
      </c>
    </row>
    <row r="466" spans="1:13" x14ac:dyDescent="0.3">
      <c r="A466">
        <v>3</v>
      </c>
      <c r="B466">
        <v>31</v>
      </c>
      <c r="C466">
        <v>3</v>
      </c>
      <c r="D466">
        <v>2</v>
      </c>
      <c r="E466">
        <v>2025</v>
      </c>
      <c r="F466" t="s">
        <v>25</v>
      </c>
      <c r="G466" t="s">
        <v>27</v>
      </c>
      <c r="H466" t="s">
        <v>46</v>
      </c>
      <c r="I466" t="s">
        <v>17</v>
      </c>
      <c r="J466" t="s">
        <v>93</v>
      </c>
      <c r="K466">
        <v>5.5404198559410572E-3</v>
      </c>
      <c r="L466" t="s">
        <v>126</v>
      </c>
      <c r="M466">
        <v>1.5324664623670236E-4</v>
      </c>
    </row>
    <row r="467" spans="1:13" x14ac:dyDescent="0.3">
      <c r="A467">
        <v>3</v>
      </c>
      <c r="B467">
        <v>31</v>
      </c>
      <c r="C467">
        <v>3</v>
      </c>
      <c r="D467">
        <v>0</v>
      </c>
      <c r="E467">
        <v>2025</v>
      </c>
      <c r="F467" t="s">
        <v>25</v>
      </c>
      <c r="G467" t="s">
        <v>27</v>
      </c>
      <c r="H467" t="s">
        <v>46</v>
      </c>
      <c r="I467" t="s">
        <v>17</v>
      </c>
      <c r="J467" t="s">
        <v>94</v>
      </c>
      <c r="K467">
        <v>0.13128156763410809</v>
      </c>
      <c r="L467" t="s">
        <v>136</v>
      </c>
      <c r="M467">
        <v>4.5944320333146122E-3</v>
      </c>
    </row>
    <row r="468" spans="1:13" x14ac:dyDescent="0.3">
      <c r="A468">
        <v>3</v>
      </c>
      <c r="B468">
        <v>31</v>
      </c>
      <c r="C468">
        <v>3</v>
      </c>
      <c r="D468">
        <v>1</v>
      </c>
      <c r="E468">
        <v>2025</v>
      </c>
      <c r="F468" t="s">
        <v>25</v>
      </c>
      <c r="G468" t="s">
        <v>27</v>
      </c>
      <c r="H468" t="s">
        <v>46</v>
      </c>
      <c r="I468" t="s">
        <v>17</v>
      </c>
      <c r="J468" t="s">
        <v>94</v>
      </c>
      <c r="K468">
        <v>0.12728150017112008</v>
      </c>
      <c r="L468" t="s">
        <v>135</v>
      </c>
      <c r="M468">
        <v>4.5836202209242633E-3</v>
      </c>
    </row>
    <row r="469" spans="1:13" x14ac:dyDescent="0.3">
      <c r="A469">
        <v>3</v>
      </c>
      <c r="B469">
        <v>31</v>
      </c>
      <c r="C469">
        <v>3</v>
      </c>
      <c r="D469">
        <v>2</v>
      </c>
      <c r="E469">
        <v>2025</v>
      </c>
      <c r="F469" t="s">
        <v>25</v>
      </c>
      <c r="G469" t="s">
        <v>27</v>
      </c>
      <c r="H469" t="s">
        <v>46</v>
      </c>
      <c r="I469" t="s">
        <v>17</v>
      </c>
      <c r="J469" t="s">
        <v>94</v>
      </c>
      <c r="K469">
        <v>0.12728150017112008</v>
      </c>
      <c r="L469" t="s">
        <v>126</v>
      </c>
      <c r="M469">
        <v>3.5205748907791664E-3</v>
      </c>
    </row>
    <row r="470" spans="1:13" x14ac:dyDescent="0.3">
      <c r="A470">
        <v>3</v>
      </c>
      <c r="B470">
        <v>31</v>
      </c>
      <c r="C470">
        <v>3</v>
      </c>
      <c r="D470">
        <v>0</v>
      </c>
      <c r="E470">
        <v>2025</v>
      </c>
      <c r="F470" t="s">
        <v>25</v>
      </c>
      <c r="G470" t="s">
        <v>27</v>
      </c>
      <c r="H470" t="s">
        <v>46</v>
      </c>
      <c r="I470" t="s">
        <v>18</v>
      </c>
      <c r="J470" t="s">
        <v>98</v>
      </c>
      <c r="K470">
        <v>0.71223210402690806</v>
      </c>
      <c r="L470" t="s">
        <v>136</v>
      </c>
      <c r="M470">
        <v>2.4925829671812356E-2</v>
      </c>
    </row>
    <row r="471" spans="1:13" x14ac:dyDescent="0.3">
      <c r="A471">
        <v>3</v>
      </c>
      <c r="B471">
        <v>31</v>
      </c>
      <c r="C471">
        <v>3</v>
      </c>
      <c r="D471">
        <v>1</v>
      </c>
      <c r="E471">
        <v>2025</v>
      </c>
      <c r="F471" t="s">
        <v>25</v>
      </c>
      <c r="G471" t="s">
        <v>27</v>
      </c>
      <c r="H471" t="s">
        <v>46</v>
      </c>
      <c r="I471" t="s">
        <v>18</v>
      </c>
      <c r="J471" t="s">
        <v>98</v>
      </c>
      <c r="K471">
        <v>0.35611605201345403</v>
      </c>
      <c r="L471" t="s">
        <v>135</v>
      </c>
      <c r="M471">
        <v>1.2824336096055461E-2</v>
      </c>
    </row>
    <row r="472" spans="1:13" x14ac:dyDescent="0.3">
      <c r="A472">
        <v>3</v>
      </c>
      <c r="B472">
        <v>31</v>
      </c>
      <c r="C472">
        <v>3</v>
      </c>
      <c r="D472">
        <v>2</v>
      </c>
      <c r="E472">
        <v>2025</v>
      </c>
      <c r="F472" t="s">
        <v>25</v>
      </c>
      <c r="G472" t="s">
        <v>27</v>
      </c>
      <c r="H472" t="s">
        <v>46</v>
      </c>
      <c r="I472" t="s">
        <v>18</v>
      </c>
      <c r="J472" t="s">
        <v>98</v>
      </c>
      <c r="K472">
        <v>0.35611605201345403</v>
      </c>
      <c r="L472" t="s">
        <v>126</v>
      </c>
      <c r="M472">
        <v>9.8500821347676359E-3</v>
      </c>
    </row>
    <row r="473" spans="1:13" x14ac:dyDescent="0.3">
      <c r="A473">
        <v>3</v>
      </c>
      <c r="B473">
        <v>31</v>
      </c>
      <c r="C473">
        <v>3</v>
      </c>
      <c r="D473">
        <v>0</v>
      </c>
      <c r="E473">
        <v>2025</v>
      </c>
      <c r="F473" t="s">
        <v>25</v>
      </c>
      <c r="G473" t="s">
        <v>27</v>
      </c>
      <c r="H473" t="s">
        <v>46</v>
      </c>
      <c r="I473" t="s">
        <v>18</v>
      </c>
      <c r="J473" t="s">
        <v>99</v>
      </c>
      <c r="K473">
        <v>5.5308807947276252E-2</v>
      </c>
      <c r="L473" t="s">
        <v>136</v>
      </c>
      <c r="M473">
        <v>1.9356301386165896E-3</v>
      </c>
    </row>
    <row r="474" spans="1:13" x14ac:dyDescent="0.3">
      <c r="A474">
        <v>3</v>
      </c>
      <c r="B474">
        <v>31</v>
      </c>
      <c r="C474">
        <v>3</v>
      </c>
      <c r="D474">
        <v>1</v>
      </c>
      <c r="E474">
        <v>2025</v>
      </c>
      <c r="F474" t="s">
        <v>25</v>
      </c>
      <c r="G474" t="s">
        <v>27</v>
      </c>
      <c r="H474" t="s">
        <v>46</v>
      </c>
      <c r="I474" t="s">
        <v>18</v>
      </c>
      <c r="J474" t="s">
        <v>99</v>
      </c>
      <c r="K474">
        <v>2.7654403973638126E-2</v>
      </c>
      <c r="L474" t="s">
        <v>135</v>
      </c>
      <c r="M474">
        <v>9.9588145237729524E-4</v>
      </c>
    </row>
    <row r="475" spans="1:13" x14ac:dyDescent="0.3">
      <c r="A475">
        <v>3</v>
      </c>
      <c r="B475">
        <v>31</v>
      </c>
      <c r="C475">
        <v>3</v>
      </c>
      <c r="D475">
        <v>2</v>
      </c>
      <c r="E475">
        <v>2025</v>
      </c>
      <c r="F475" t="s">
        <v>25</v>
      </c>
      <c r="G475" t="s">
        <v>27</v>
      </c>
      <c r="H475" t="s">
        <v>46</v>
      </c>
      <c r="I475" t="s">
        <v>18</v>
      </c>
      <c r="J475" t="s">
        <v>99</v>
      </c>
      <c r="K475">
        <v>2.7654403973638126E-2</v>
      </c>
      <c r="L475" t="s">
        <v>126</v>
      </c>
      <c r="M475">
        <v>7.6491399078547817E-4</v>
      </c>
    </row>
    <row r="476" spans="1:13" x14ac:dyDescent="0.3">
      <c r="A476">
        <v>3</v>
      </c>
      <c r="B476">
        <v>31</v>
      </c>
      <c r="C476">
        <v>3</v>
      </c>
      <c r="D476">
        <v>0</v>
      </c>
      <c r="E476">
        <v>2025</v>
      </c>
      <c r="F476" t="s">
        <v>25</v>
      </c>
      <c r="G476" t="s">
        <v>27</v>
      </c>
      <c r="H476" t="s">
        <v>46</v>
      </c>
      <c r="I476" t="s">
        <v>18</v>
      </c>
      <c r="J476" t="s">
        <v>100</v>
      </c>
      <c r="K476">
        <v>8.8120643222821121E-3</v>
      </c>
      <c r="L476" t="s">
        <v>136</v>
      </c>
      <c r="M476">
        <v>3.0839386923502149E-4</v>
      </c>
    </row>
    <row r="477" spans="1:13" x14ac:dyDescent="0.3">
      <c r="A477">
        <v>3</v>
      </c>
      <c r="B477">
        <v>31</v>
      </c>
      <c r="C477">
        <v>3</v>
      </c>
      <c r="D477">
        <v>1</v>
      </c>
      <c r="E477">
        <v>2025</v>
      </c>
      <c r="F477" t="s">
        <v>25</v>
      </c>
      <c r="G477" t="s">
        <v>27</v>
      </c>
      <c r="H477" t="s">
        <v>46</v>
      </c>
      <c r="I477" t="s">
        <v>18</v>
      </c>
      <c r="J477" t="s">
        <v>100</v>
      </c>
      <c r="K477">
        <v>4.4060321611410561E-3</v>
      </c>
      <c r="L477" t="s">
        <v>135</v>
      </c>
      <c r="M477">
        <v>1.5866860526233108E-4</v>
      </c>
    </row>
    <row r="478" spans="1:13" x14ac:dyDescent="0.3">
      <c r="A478">
        <v>3</v>
      </c>
      <c r="B478">
        <v>31</v>
      </c>
      <c r="C478">
        <v>3</v>
      </c>
      <c r="D478">
        <v>2</v>
      </c>
      <c r="E478">
        <v>2025</v>
      </c>
      <c r="F478" t="s">
        <v>25</v>
      </c>
      <c r="G478" t="s">
        <v>27</v>
      </c>
      <c r="H478" t="s">
        <v>46</v>
      </c>
      <c r="I478" t="s">
        <v>18</v>
      </c>
      <c r="J478" t="s">
        <v>100</v>
      </c>
      <c r="K478">
        <v>4.4060321611410561E-3</v>
      </c>
      <c r="L478" t="s">
        <v>126</v>
      </c>
      <c r="M478">
        <v>1.2186976248413401E-4</v>
      </c>
    </row>
    <row r="479" spans="1:13" x14ac:dyDescent="0.3">
      <c r="A479">
        <v>3</v>
      </c>
      <c r="B479">
        <v>31</v>
      </c>
      <c r="C479">
        <v>3</v>
      </c>
      <c r="D479">
        <v>0</v>
      </c>
      <c r="E479">
        <v>2025</v>
      </c>
      <c r="F479" t="s">
        <v>25</v>
      </c>
      <c r="G479" t="s">
        <v>27</v>
      </c>
      <c r="H479" t="s">
        <v>46</v>
      </c>
      <c r="I479" t="s">
        <v>18</v>
      </c>
      <c r="J479" t="s">
        <v>101</v>
      </c>
      <c r="K479">
        <v>2.5665145261454972E-3</v>
      </c>
      <c r="L479" t="s">
        <v>136</v>
      </c>
      <c r="M479">
        <v>8.9819742141977337E-5</v>
      </c>
    </row>
    <row r="480" spans="1:13" x14ac:dyDescent="0.3">
      <c r="A480">
        <v>3</v>
      </c>
      <c r="B480">
        <v>31</v>
      </c>
      <c r="C480">
        <v>3</v>
      </c>
      <c r="D480">
        <v>1</v>
      </c>
      <c r="E480">
        <v>2025</v>
      </c>
      <c r="F480" t="s">
        <v>25</v>
      </c>
      <c r="G480" t="s">
        <v>27</v>
      </c>
      <c r="H480" t="s">
        <v>46</v>
      </c>
      <c r="I480" t="s">
        <v>18</v>
      </c>
      <c r="J480" t="s">
        <v>101</v>
      </c>
      <c r="K480">
        <v>1.2832572630727486E-3</v>
      </c>
      <c r="L480" t="s">
        <v>135</v>
      </c>
      <c r="M480">
        <v>4.621224554833447E-5</v>
      </c>
    </row>
    <row r="481" spans="1:13" x14ac:dyDescent="0.3">
      <c r="A481">
        <v>3</v>
      </c>
      <c r="B481">
        <v>31</v>
      </c>
      <c r="C481">
        <v>3</v>
      </c>
      <c r="D481">
        <v>2</v>
      </c>
      <c r="E481">
        <v>2025</v>
      </c>
      <c r="F481" t="s">
        <v>25</v>
      </c>
      <c r="G481" t="s">
        <v>27</v>
      </c>
      <c r="H481" t="s">
        <v>46</v>
      </c>
      <c r="I481" t="s">
        <v>18</v>
      </c>
      <c r="J481" t="s">
        <v>101</v>
      </c>
      <c r="K481">
        <v>1.2832572630727486E-3</v>
      </c>
      <c r="L481" t="s">
        <v>126</v>
      </c>
      <c r="M481">
        <v>3.5494579280650198E-5</v>
      </c>
    </row>
    <row r="482" spans="1:13" x14ac:dyDescent="0.3">
      <c r="A482">
        <v>3</v>
      </c>
      <c r="B482">
        <v>31</v>
      </c>
      <c r="C482">
        <v>3</v>
      </c>
      <c r="D482">
        <v>0</v>
      </c>
      <c r="E482">
        <v>2025</v>
      </c>
      <c r="F482" t="s">
        <v>25</v>
      </c>
      <c r="G482" t="s">
        <v>27</v>
      </c>
      <c r="H482" t="s">
        <v>46</v>
      </c>
      <c r="I482" t="s">
        <v>18</v>
      </c>
      <c r="J482" t="s">
        <v>107</v>
      </c>
      <c r="K482">
        <v>2.2367513983834797E-2</v>
      </c>
      <c r="L482" t="s">
        <v>136</v>
      </c>
      <c r="M482">
        <v>7.8279094776930152E-4</v>
      </c>
    </row>
    <row r="483" spans="1:13" x14ac:dyDescent="0.3">
      <c r="A483">
        <v>3</v>
      </c>
      <c r="B483">
        <v>31</v>
      </c>
      <c r="C483">
        <v>3</v>
      </c>
      <c r="D483">
        <v>1</v>
      </c>
      <c r="E483">
        <v>2025</v>
      </c>
      <c r="F483" t="s">
        <v>25</v>
      </c>
      <c r="G483" t="s">
        <v>27</v>
      </c>
      <c r="H483" t="s">
        <v>46</v>
      </c>
      <c r="I483" t="s">
        <v>18</v>
      </c>
      <c r="J483" t="s">
        <v>107</v>
      </c>
      <c r="K483">
        <v>1.1183756991917398E-2</v>
      </c>
      <c r="L483" t="s">
        <v>135</v>
      </c>
      <c r="M483">
        <v>4.0274583993068748E-4</v>
      </c>
    </row>
    <row r="484" spans="1:13" x14ac:dyDescent="0.3">
      <c r="A484">
        <v>3</v>
      </c>
      <c r="B484">
        <v>31</v>
      </c>
      <c r="C484">
        <v>3</v>
      </c>
      <c r="D484">
        <v>2</v>
      </c>
      <c r="E484">
        <v>2025</v>
      </c>
      <c r="F484" t="s">
        <v>25</v>
      </c>
      <c r="G484" t="s">
        <v>27</v>
      </c>
      <c r="H484" t="s">
        <v>46</v>
      </c>
      <c r="I484" t="s">
        <v>18</v>
      </c>
      <c r="J484" t="s">
        <v>107</v>
      </c>
      <c r="K484">
        <v>1.1183756991917398E-2</v>
      </c>
      <c r="L484" t="s">
        <v>126</v>
      </c>
      <c r="M484">
        <v>3.093399590465704E-4</v>
      </c>
    </row>
    <row r="485" spans="1:13" x14ac:dyDescent="0.3">
      <c r="A485">
        <v>3</v>
      </c>
      <c r="B485">
        <v>31</v>
      </c>
      <c r="C485">
        <v>3</v>
      </c>
      <c r="D485">
        <v>0</v>
      </c>
      <c r="E485">
        <v>2025</v>
      </c>
      <c r="F485" t="s">
        <v>25</v>
      </c>
      <c r="G485" t="s">
        <v>27</v>
      </c>
      <c r="H485" t="s">
        <v>46</v>
      </c>
      <c r="I485" t="s">
        <v>19</v>
      </c>
      <c r="J485" t="s">
        <v>102</v>
      </c>
      <c r="K485">
        <v>0.23567328229714965</v>
      </c>
      <c r="L485" t="s">
        <v>136</v>
      </c>
      <c r="M485">
        <v>8.2478058199322198E-3</v>
      </c>
    </row>
    <row r="486" spans="1:13" x14ac:dyDescent="0.3">
      <c r="A486">
        <v>3</v>
      </c>
      <c r="B486">
        <v>31</v>
      </c>
      <c r="C486">
        <v>3</v>
      </c>
      <c r="D486">
        <v>1</v>
      </c>
      <c r="E486">
        <v>2025</v>
      </c>
      <c r="F486" t="s">
        <v>25</v>
      </c>
      <c r="G486" t="s">
        <v>27</v>
      </c>
      <c r="H486" t="s">
        <v>46</v>
      </c>
      <c r="I486" t="s">
        <v>19</v>
      </c>
      <c r="J486" t="s">
        <v>102</v>
      </c>
      <c r="K486">
        <v>0.23567328229714965</v>
      </c>
      <c r="L486" t="s">
        <v>135</v>
      </c>
      <c r="M486">
        <v>8.4869900246030486E-3</v>
      </c>
    </row>
    <row r="487" spans="1:13" x14ac:dyDescent="0.3">
      <c r="A487">
        <v>3</v>
      </c>
      <c r="B487">
        <v>31</v>
      </c>
      <c r="C487">
        <v>3</v>
      </c>
      <c r="D487">
        <v>2</v>
      </c>
      <c r="E487">
        <v>2025</v>
      </c>
      <c r="F487" t="s">
        <v>25</v>
      </c>
      <c r="G487" t="s">
        <v>27</v>
      </c>
      <c r="H487" t="s">
        <v>46</v>
      </c>
      <c r="I487" t="s">
        <v>19</v>
      </c>
      <c r="J487" t="s">
        <v>102</v>
      </c>
      <c r="K487">
        <v>0.23567328229714965</v>
      </c>
      <c r="L487" t="s">
        <v>126</v>
      </c>
      <c r="M487">
        <v>6.5186648410600189E-3</v>
      </c>
    </row>
    <row r="488" spans="1:13" x14ac:dyDescent="0.3">
      <c r="A488">
        <v>3</v>
      </c>
      <c r="B488">
        <v>31</v>
      </c>
      <c r="C488">
        <v>3</v>
      </c>
      <c r="D488">
        <v>0</v>
      </c>
      <c r="E488">
        <v>2025</v>
      </c>
      <c r="F488" t="s">
        <v>25</v>
      </c>
      <c r="G488" t="s">
        <v>27</v>
      </c>
      <c r="H488" t="s">
        <v>46</v>
      </c>
      <c r="I488" t="s">
        <v>19</v>
      </c>
      <c r="J488" t="s">
        <v>103</v>
      </c>
      <c r="K488">
        <v>4.2495760285364694</v>
      </c>
      <c r="L488" t="s">
        <v>136</v>
      </c>
      <c r="M488">
        <v>0.14872147389289128</v>
      </c>
    </row>
    <row r="489" spans="1:13" x14ac:dyDescent="0.3">
      <c r="A489">
        <v>3</v>
      </c>
      <c r="B489">
        <v>31</v>
      </c>
      <c r="C489">
        <v>3</v>
      </c>
      <c r="D489">
        <v>1</v>
      </c>
      <c r="E489">
        <v>2025</v>
      </c>
      <c r="F489" t="s">
        <v>25</v>
      </c>
      <c r="G489" t="s">
        <v>27</v>
      </c>
      <c r="H489" t="s">
        <v>46</v>
      </c>
      <c r="I489" t="s">
        <v>19</v>
      </c>
      <c r="J489" t="s">
        <v>103</v>
      </c>
      <c r="K489">
        <v>4.2495760285364694</v>
      </c>
      <c r="L489" t="s">
        <v>135</v>
      </c>
      <c r="M489">
        <v>0.15303435761338086</v>
      </c>
    </row>
    <row r="490" spans="1:13" x14ac:dyDescent="0.3">
      <c r="A490">
        <v>3</v>
      </c>
      <c r="B490">
        <v>31</v>
      </c>
      <c r="C490">
        <v>3</v>
      </c>
      <c r="D490">
        <v>2</v>
      </c>
      <c r="E490">
        <v>2025</v>
      </c>
      <c r="F490" t="s">
        <v>25</v>
      </c>
      <c r="G490" t="s">
        <v>27</v>
      </c>
      <c r="H490" t="s">
        <v>46</v>
      </c>
      <c r="I490" t="s">
        <v>19</v>
      </c>
      <c r="J490" t="s">
        <v>103</v>
      </c>
      <c r="K490">
        <v>4.2495760285364694</v>
      </c>
      <c r="L490" t="s">
        <v>126</v>
      </c>
      <c r="M490">
        <v>0.11754222445845397</v>
      </c>
    </row>
    <row r="491" spans="1:13" x14ac:dyDescent="0.3">
      <c r="A491">
        <v>3</v>
      </c>
      <c r="B491">
        <v>31</v>
      </c>
      <c r="C491">
        <v>3</v>
      </c>
      <c r="D491">
        <v>0</v>
      </c>
      <c r="E491">
        <v>2025</v>
      </c>
      <c r="F491" t="s">
        <v>25</v>
      </c>
      <c r="G491" t="s">
        <v>27</v>
      </c>
      <c r="H491" t="s">
        <v>46</v>
      </c>
      <c r="I491" t="s">
        <v>19</v>
      </c>
      <c r="J491" t="s">
        <v>104</v>
      </c>
      <c r="K491">
        <v>8.8798201790074208E-2</v>
      </c>
      <c r="L491" t="s">
        <v>136</v>
      </c>
      <c r="M491">
        <v>3.1076510599120531E-3</v>
      </c>
    </row>
    <row r="492" spans="1:13" x14ac:dyDescent="0.3">
      <c r="A492">
        <v>3</v>
      </c>
      <c r="B492">
        <v>31</v>
      </c>
      <c r="C492">
        <v>3</v>
      </c>
      <c r="D492">
        <v>1</v>
      </c>
      <c r="E492">
        <v>2025</v>
      </c>
      <c r="F492" t="s">
        <v>25</v>
      </c>
      <c r="G492" t="s">
        <v>27</v>
      </c>
      <c r="H492" t="s">
        <v>46</v>
      </c>
      <c r="I492" t="s">
        <v>19</v>
      </c>
      <c r="J492" t="s">
        <v>104</v>
      </c>
      <c r="K492">
        <v>8.8798201790074208E-2</v>
      </c>
      <c r="L492" t="s">
        <v>135</v>
      </c>
      <c r="M492">
        <v>3.1977721252459644E-3</v>
      </c>
    </row>
    <row r="493" spans="1:13" x14ac:dyDescent="0.3">
      <c r="A493">
        <v>3</v>
      </c>
      <c r="B493">
        <v>31</v>
      </c>
      <c r="C493">
        <v>3</v>
      </c>
      <c r="D493">
        <v>2</v>
      </c>
      <c r="E493">
        <v>2025</v>
      </c>
      <c r="F493" t="s">
        <v>25</v>
      </c>
      <c r="G493" t="s">
        <v>27</v>
      </c>
      <c r="H493" t="s">
        <v>46</v>
      </c>
      <c r="I493" t="s">
        <v>19</v>
      </c>
      <c r="J493" t="s">
        <v>104</v>
      </c>
      <c r="K493">
        <v>8.8798201790074208E-2</v>
      </c>
      <c r="L493" t="s">
        <v>126</v>
      </c>
      <c r="M493">
        <v>2.456136352479996E-3</v>
      </c>
    </row>
    <row r="494" spans="1:13" x14ac:dyDescent="0.3">
      <c r="A494">
        <v>3</v>
      </c>
      <c r="B494">
        <v>31</v>
      </c>
      <c r="C494">
        <v>3</v>
      </c>
      <c r="D494">
        <v>0</v>
      </c>
      <c r="E494">
        <v>2025</v>
      </c>
      <c r="F494" t="s">
        <v>25</v>
      </c>
      <c r="G494" t="s">
        <v>27</v>
      </c>
      <c r="H494" t="s">
        <v>46</v>
      </c>
      <c r="I494" t="s">
        <v>19</v>
      </c>
      <c r="J494" t="s">
        <v>105</v>
      </c>
      <c r="K494">
        <v>2.4098806057222814E-2</v>
      </c>
      <c r="L494" t="s">
        <v>136</v>
      </c>
      <c r="M494">
        <v>8.4338059416327849E-4</v>
      </c>
    </row>
    <row r="495" spans="1:13" x14ac:dyDescent="0.3">
      <c r="A495">
        <v>3</v>
      </c>
      <c r="B495">
        <v>31</v>
      </c>
      <c r="C495">
        <v>3</v>
      </c>
      <c r="D495">
        <v>1</v>
      </c>
      <c r="E495">
        <v>2025</v>
      </c>
      <c r="F495" t="s">
        <v>25</v>
      </c>
      <c r="G495" t="s">
        <v>27</v>
      </c>
      <c r="H495" t="s">
        <v>46</v>
      </c>
      <c r="I495" t="s">
        <v>19</v>
      </c>
      <c r="J495" t="s">
        <v>105</v>
      </c>
      <c r="K495">
        <v>2.4098806057222814E-2</v>
      </c>
      <c r="L495" t="s">
        <v>135</v>
      </c>
      <c r="M495">
        <v>8.6783841010291388E-4</v>
      </c>
    </row>
    <row r="496" spans="1:13" x14ac:dyDescent="0.3">
      <c r="A496">
        <v>3</v>
      </c>
      <c r="B496">
        <v>31</v>
      </c>
      <c r="C496">
        <v>3</v>
      </c>
      <c r="D496">
        <v>2</v>
      </c>
      <c r="E496">
        <v>2025</v>
      </c>
      <c r="F496" t="s">
        <v>25</v>
      </c>
      <c r="G496" t="s">
        <v>27</v>
      </c>
      <c r="H496" t="s">
        <v>46</v>
      </c>
      <c r="I496" t="s">
        <v>19</v>
      </c>
      <c r="J496" t="s">
        <v>105</v>
      </c>
      <c r="K496">
        <v>2.4098806057222814E-2</v>
      </c>
      <c r="L496" t="s">
        <v>126</v>
      </c>
      <c r="M496">
        <v>6.6656702968422368E-4</v>
      </c>
    </row>
    <row r="497" spans="1:13" x14ac:dyDescent="0.3">
      <c r="A497">
        <v>3</v>
      </c>
      <c r="B497">
        <v>32</v>
      </c>
      <c r="C497">
        <v>4</v>
      </c>
      <c r="D497">
        <v>0</v>
      </c>
      <c r="E497">
        <v>2025</v>
      </c>
      <c r="F497" t="s">
        <v>25</v>
      </c>
      <c r="G497" t="s">
        <v>28</v>
      </c>
      <c r="H497" t="s">
        <v>44</v>
      </c>
      <c r="I497" t="s">
        <v>217</v>
      </c>
      <c r="J497" t="s">
        <v>67</v>
      </c>
      <c r="K497">
        <v>6.5127849180713195E-4</v>
      </c>
      <c r="L497" t="s">
        <v>136</v>
      </c>
      <c r="M497">
        <v>8.8115008355281018E-5</v>
      </c>
    </row>
    <row r="498" spans="1:13" x14ac:dyDescent="0.3">
      <c r="A498">
        <v>3</v>
      </c>
      <c r="B498">
        <v>32</v>
      </c>
      <c r="C498">
        <v>4</v>
      </c>
      <c r="D498">
        <v>1</v>
      </c>
      <c r="E498">
        <v>2025</v>
      </c>
      <c r="F498" t="s">
        <v>25</v>
      </c>
      <c r="G498" t="s">
        <v>28</v>
      </c>
      <c r="H498" t="s">
        <v>44</v>
      </c>
      <c r="I498" t="s">
        <v>217</v>
      </c>
      <c r="J498" t="s">
        <v>67</v>
      </c>
      <c r="K498">
        <v>6.5127849180713195E-4</v>
      </c>
      <c r="L498" t="s">
        <v>135</v>
      </c>
      <c r="M498">
        <v>8.8840714343060381E-5</v>
      </c>
    </row>
    <row r="499" spans="1:13" x14ac:dyDescent="0.3">
      <c r="A499">
        <v>3</v>
      </c>
      <c r="B499">
        <v>32</v>
      </c>
      <c r="C499">
        <v>4</v>
      </c>
      <c r="D499">
        <v>2</v>
      </c>
      <c r="E499">
        <v>2025</v>
      </c>
      <c r="F499" t="s">
        <v>25</v>
      </c>
      <c r="G499" t="s">
        <v>28</v>
      </c>
      <c r="H499" t="s">
        <v>44</v>
      </c>
      <c r="I499" t="s">
        <v>217</v>
      </c>
      <c r="J499" t="s">
        <v>67</v>
      </c>
      <c r="K499">
        <v>1.9538354754213959E-3</v>
      </c>
      <c r="L499" t="s">
        <v>126</v>
      </c>
      <c r="M499">
        <v>2.5007974864312406E-4</v>
      </c>
    </row>
    <row r="500" spans="1:13" x14ac:dyDescent="0.3">
      <c r="A500">
        <v>3</v>
      </c>
      <c r="B500">
        <v>32</v>
      </c>
      <c r="C500">
        <v>4</v>
      </c>
      <c r="D500">
        <v>0</v>
      </c>
      <c r="E500">
        <v>2025</v>
      </c>
      <c r="F500" t="s">
        <v>25</v>
      </c>
      <c r="G500" t="s">
        <v>28</v>
      </c>
      <c r="H500" t="s">
        <v>44</v>
      </c>
      <c r="I500" t="s">
        <v>218</v>
      </c>
      <c r="J500" t="s">
        <v>68</v>
      </c>
      <c r="K500">
        <v>1.2987532311799271E-3</v>
      </c>
      <c r="L500" t="s">
        <v>136</v>
      </c>
      <c r="M500">
        <v>1.7571538636156495E-4</v>
      </c>
    </row>
    <row r="501" spans="1:13" x14ac:dyDescent="0.3">
      <c r="A501">
        <v>3</v>
      </c>
      <c r="B501">
        <v>32</v>
      </c>
      <c r="C501">
        <v>4</v>
      </c>
      <c r="D501">
        <v>1</v>
      </c>
      <c r="E501">
        <v>2025</v>
      </c>
      <c r="F501" t="s">
        <v>25</v>
      </c>
      <c r="G501" t="s">
        <v>28</v>
      </c>
      <c r="H501" t="s">
        <v>44</v>
      </c>
      <c r="I501" t="s">
        <v>218</v>
      </c>
      <c r="J501" t="s">
        <v>68</v>
      </c>
      <c r="K501">
        <v>1.2987532311799271E-3</v>
      </c>
      <c r="L501" t="s">
        <v>135</v>
      </c>
      <c r="M501">
        <v>1.7716255989542424E-4</v>
      </c>
    </row>
    <row r="502" spans="1:13" x14ac:dyDescent="0.3">
      <c r="A502">
        <v>3</v>
      </c>
      <c r="B502">
        <v>32</v>
      </c>
      <c r="C502">
        <v>4</v>
      </c>
      <c r="D502">
        <v>2</v>
      </c>
      <c r="E502">
        <v>2025</v>
      </c>
      <c r="F502" t="s">
        <v>25</v>
      </c>
      <c r="G502" t="s">
        <v>28</v>
      </c>
      <c r="H502" t="s">
        <v>44</v>
      </c>
      <c r="I502" t="s">
        <v>218</v>
      </c>
      <c r="J502" t="s">
        <v>68</v>
      </c>
      <c r="K502">
        <v>3.8962596935397816E-3</v>
      </c>
      <c r="L502" t="s">
        <v>126</v>
      </c>
      <c r="M502">
        <v>4.9869892171888958E-4</v>
      </c>
    </row>
    <row r="503" spans="1:13" x14ac:dyDescent="0.3">
      <c r="A503">
        <v>3</v>
      </c>
      <c r="B503">
        <v>32</v>
      </c>
      <c r="C503">
        <v>4</v>
      </c>
      <c r="D503">
        <v>0</v>
      </c>
      <c r="E503">
        <v>2025</v>
      </c>
      <c r="F503" t="s">
        <v>25</v>
      </c>
      <c r="G503" t="s">
        <v>28</v>
      </c>
      <c r="H503" t="s">
        <v>44</v>
      </c>
      <c r="I503" t="s">
        <v>14</v>
      </c>
      <c r="J503" t="s">
        <v>69</v>
      </c>
      <c r="K503">
        <v>3.3102535935058677E-3</v>
      </c>
      <c r="L503" t="s">
        <v>136</v>
      </c>
      <c r="M503">
        <v>4.4786220751820389E-4</v>
      </c>
    </row>
    <row r="504" spans="1:13" x14ac:dyDescent="0.3">
      <c r="A504">
        <v>3</v>
      </c>
      <c r="B504">
        <v>32</v>
      </c>
      <c r="C504">
        <v>4</v>
      </c>
      <c r="D504">
        <v>1</v>
      </c>
      <c r="E504">
        <v>2025</v>
      </c>
      <c r="F504" t="s">
        <v>25</v>
      </c>
      <c r="G504" t="s">
        <v>28</v>
      </c>
      <c r="H504" t="s">
        <v>44</v>
      </c>
      <c r="I504" t="s">
        <v>14</v>
      </c>
      <c r="J504" t="s">
        <v>69</v>
      </c>
      <c r="K504">
        <v>3.3102535935058677E-3</v>
      </c>
      <c r="L504" t="s">
        <v>135</v>
      </c>
      <c r="M504">
        <v>4.5155075379156486E-4</v>
      </c>
    </row>
    <row r="505" spans="1:13" x14ac:dyDescent="0.3">
      <c r="A505">
        <v>3</v>
      </c>
      <c r="B505">
        <v>32</v>
      </c>
      <c r="C505">
        <v>4</v>
      </c>
      <c r="D505">
        <v>2</v>
      </c>
      <c r="E505">
        <v>2025</v>
      </c>
      <c r="F505" t="s">
        <v>25</v>
      </c>
      <c r="G505" t="s">
        <v>28</v>
      </c>
      <c r="H505" t="s">
        <v>44</v>
      </c>
      <c r="I505" t="s">
        <v>14</v>
      </c>
      <c r="J505" t="s">
        <v>69</v>
      </c>
      <c r="K505">
        <v>9.9307607805176022E-3</v>
      </c>
      <c r="L505" t="s">
        <v>126</v>
      </c>
      <c r="M505">
        <v>1.2710804932494167E-3</v>
      </c>
    </row>
    <row r="506" spans="1:13" x14ac:dyDescent="0.3">
      <c r="A506">
        <v>3</v>
      </c>
      <c r="B506">
        <v>32</v>
      </c>
      <c r="C506">
        <v>4</v>
      </c>
      <c r="D506">
        <v>0</v>
      </c>
      <c r="E506">
        <v>2025</v>
      </c>
      <c r="F506" t="s">
        <v>25</v>
      </c>
      <c r="G506" t="s">
        <v>28</v>
      </c>
      <c r="H506" t="s">
        <v>44</v>
      </c>
      <c r="I506" t="s">
        <v>14</v>
      </c>
      <c r="J506" t="s">
        <v>70</v>
      </c>
      <c r="K506">
        <v>4.8225114488251147E-2</v>
      </c>
      <c r="L506" t="s">
        <v>136</v>
      </c>
      <c r="M506">
        <v>6.5246379536897528E-3</v>
      </c>
    </row>
    <row r="507" spans="1:13" x14ac:dyDescent="0.3">
      <c r="A507">
        <v>3</v>
      </c>
      <c r="B507">
        <v>32</v>
      </c>
      <c r="C507">
        <v>4</v>
      </c>
      <c r="D507">
        <v>1</v>
      </c>
      <c r="E507">
        <v>2025</v>
      </c>
      <c r="F507" t="s">
        <v>25</v>
      </c>
      <c r="G507" t="s">
        <v>28</v>
      </c>
      <c r="H507" t="s">
        <v>44</v>
      </c>
      <c r="I507" t="s">
        <v>14</v>
      </c>
      <c r="J507" t="s">
        <v>70</v>
      </c>
      <c r="K507">
        <v>4.8225114488251147E-2</v>
      </c>
      <c r="L507" t="s">
        <v>135</v>
      </c>
      <c r="M507">
        <v>6.5783741890878553E-3</v>
      </c>
    </row>
    <row r="508" spans="1:13" x14ac:dyDescent="0.3">
      <c r="A508">
        <v>3</v>
      </c>
      <c r="B508">
        <v>32</v>
      </c>
      <c r="C508">
        <v>4</v>
      </c>
      <c r="D508">
        <v>2</v>
      </c>
      <c r="E508">
        <v>2025</v>
      </c>
      <c r="F508" t="s">
        <v>25</v>
      </c>
      <c r="G508" t="s">
        <v>28</v>
      </c>
      <c r="H508" t="s">
        <v>44</v>
      </c>
      <c r="I508" t="s">
        <v>14</v>
      </c>
      <c r="J508" t="s">
        <v>70</v>
      </c>
      <c r="K508">
        <v>0.14467534346475344</v>
      </c>
      <c r="L508" t="s">
        <v>126</v>
      </c>
      <c r="M508">
        <v>1.8517615215641398E-2</v>
      </c>
    </row>
    <row r="509" spans="1:13" x14ac:dyDescent="0.3">
      <c r="A509">
        <v>3</v>
      </c>
      <c r="B509">
        <v>32</v>
      </c>
      <c r="C509">
        <v>4</v>
      </c>
      <c r="D509">
        <v>0</v>
      </c>
      <c r="E509">
        <v>2025</v>
      </c>
      <c r="F509" t="s">
        <v>25</v>
      </c>
      <c r="G509" t="s">
        <v>28</v>
      </c>
      <c r="H509" t="s">
        <v>44</v>
      </c>
      <c r="I509" t="s">
        <v>14</v>
      </c>
      <c r="J509" t="s">
        <v>71</v>
      </c>
      <c r="K509">
        <v>3.0363834182336243E-2</v>
      </c>
      <c r="L509" t="s">
        <v>136</v>
      </c>
      <c r="M509">
        <v>4.1080882239041367E-3</v>
      </c>
    </row>
    <row r="510" spans="1:13" x14ac:dyDescent="0.3">
      <c r="A510">
        <v>3</v>
      </c>
      <c r="B510">
        <v>32</v>
      </c>
      <c r="C510">
        <v>4</v>
      </c>
      <c r="D510">
        <v>1</v>
      </c>
      <c r="E510">
        <v>2025</v>
      </c>
      <c r="F510" t="s">
        <v>25</v>
      </c>
      <c r="G510" t="s">
        <v>28</v>
      </c>
      <c r="H510" t="s">
        <v>44</v>
      </c>
      <c r="I510" t="s">
        <v>14</v>
      </c>
      <c r="J510" t="s">
        <v>71</v>
      </c>
      <c r="K510">
        <v>3.0363834182336243E-2</v>
      </c>
      <c r="L510" t="s">
        <v>135</v>
      </c>
      <c r="M510">
        <v>4.1419220086141443E-3</v>
      </c>
    </row>
    <row r="511" spans="1:13" x14ac:dyDescent="0.3">
      <c r="A511">
        <v>3</v>
      </c>
      <c r="B511">
        <v>32</v>
      </c>
      <c r="C511">
        <v>4</v>
      </c>
      <c r="D511">
        <v>2</v>
      </c>
      <c r="E511">
        <v>2025</v>
      </c>
      <c r="F511" t="s">
        <v>25</v>
      </c>
      <c r="G511" t="s">
        <v>28</v>
      </c>
      <c r="H511" t="s">
        <v>44</v>
      </c>
      <c r="I511" t="s">
        <v>14</v>
      </c>
      <c r="J511" t="s">
        <v>71</v>
      </c>
      <c r="K511">
        <v>9.1091502547008735E-2</v>
      </c>
      <c r="L511" t="s">
        <v>126</v>
      </c>
      <c r="M511">
        <v>1.1659190523996043E-2</v>
      </c>
    </row>
    <row r="512" spans="1:13" x14ac:dyDescent="0.3">
      <c r="A512">
        <v>3</v>
      </c>
      <c r="B512">
        <v>32</v>
      </c>
      <c r="C512">
        <v>4</v>
      </c>
      <c r="D512">
        <v>0</v>
      </c>
      <c r="E512">
        <v>2025</v>
      </c>
      <c r="F512" t="s">
        <v>25</v>
      </c>
      <c r="G512" t="s">
        <v>28</v>
      </c>
      <c r="H512" t="s">
        <v>44</v>
      </c>
      <c r="I512" t="s">
        <v>219</v>
      </c>
      <c r="J512" t="s">
        <v>72</v>
      </c>
      <c r="K512">
        <v>0.15714754339674877</v>
      </c>
      <c r="L512" t="s">
        <v>136</v>
      </c>
      <c r="M512">
        <v>2.1261345605002781E-2</v>
      </c>
    </row>
    <row r="513" spans="1:13" x14ac:dyDescent="0.3">
      <c r="A513">
        <v>3</v>
      </c>
      <c r="B513">
        <v>32</v>
      </c>
      <c r="C513">
        <v>4</v>
      </c>
      <c r="D513">
        <v>1</v>
      </c>
      <c r="E513">
        <v>2025</v>
      </c>
      <c r="F513" t="s">
        <v>25</v>
      </c>
      <c r="G513" t="s">
        <v>28</v>
      </c>
      <c r="H513" t="s">
        <v>44</v>
      </c>
      <c r="I513" t="s">
        <v>219</v>
      </c>
      <c r="J513" t="s">
        <v>72</v>
      </c>
      <c r="K513">
        <v>0.15714754339674877</v>
      </c>
      <c r="L513" t="s">
        <v>135</v>
      </c>
      <c r="M513">
        <v>2.1436451822454242E-2</v>
      </c>
    </row>
    <row r="514" spans="1:13" x14ac:dyDescent="0.3">
      <c r="A514">
        <v>3</v>
      </c>
      <c r="B514">
        <v>32</v>
      </c>
      <c r="C514">
        <v>4</v>
      </c>
      <c r="D514">
        <v>2</v>
      </c>
      <c r="E514">
        <v>2025</v>
      </c>
      <c r="F514" t="s">
        <v>25</v>
      </c>
      <c r="G514" t="s">
        <v>28</v>
      </c>
      <c r="H514" t="s">
        <v>44</v>
      </c>
      <c r="I514" t="s">
        <v>219</v>
      </c>
      <c r="J514" t="s">
        <v>72</v>
      </c>
      <c r="K514">
        <v>0.47144263019024629</v>
      </c>
      <c r="L514" t="s">
        <v>126</v>
      </c>
      <c r="M514">
        <v>6.0341956086247352E-2</v>
      </c>
    </row>
    <row r="515" spans="1:13" x14ac:dyDescent="0.3">
      <c r="A515">
        <v>3</v>
      </c>
      <c r="B515">
        <v>32</v>
      </c>
      <c r="C515">
        <v>4</v>
      </c>
      <c r="D515">
        <v>0</v>
      </c>
      <c r="E515">
        <v>2025</v>
      </c>
      <c r="F515" t="s">
        <v>25</v>
      </c>
      <c r="G515" t="s">
        <v>28</v>
      </c>
      <c r="H515" t="s">
        <v>45</v>
      </c>
      <c r="I515" t="s">
        <v>11</v>
      </c>
      <c r="J515" t="s">
        <v>106</v>
      </c>
      <c r="K515">
        <v>6.0529873238086979E-3</v>
      </c>
      <c r="L515" t="s">
        <v>136</v>
      </c>
      <c r="M515">
        <v>8.1894156696604259E-4</v>
      </c>
    </row>
    <row r="516" spans="1:13" x14ac:dyDescent="0.3">
      <c r="A516">
        <v>3</v>
      </c>
      <c r="B516">
        <v>32</v>
      </c>
      <c r="C516">
        <v>4</v>
      </c>
      <c r="D516">
        <v>1</v>
      </c>
      <c r="E516">
        <v>2025</v>
      </c>
      <c r="F516" t="s">
        <v>25</v>
      </c>
      <c r="G516" t="s">
        <v>28</v>
      </c>
      <c r="H516" t="s">
        <v>45</v>
      </c>
      <c r="I516" t="s">
        <v>11</v>
      </c>
      <c r="J516" t="s">
        <v>106</v>
      </c>
      <c r="K516">
        <v>6.0529873238086979E-3</v>
      </c>
      <c r="L516" t="s">
        <v>135</v>
      </c>
      <c r="M516">
        <v>8.2568628401120698E-4</v>
      </c>
    </row>
    <row r="517" spans="1:13" x14ac:dyDescent="0.3">
      <c r="A517">
        <v>3</v>
      </c>
      <c r="B517">
        <v>32</v>
      </c>
      <c r="C517">
        <v>4</v>
      </c>
      <c r="D517">
        <v>2</v>
      </c>
      <c r="E517">
        <v>2025</v>
      </c>
      <c r="F517" t="s">
        <v>25</v>
      </c>
      <c r="G517" t="s">
        <v>28</v>
      </c>
      <c r="H517" t="s">
        <v>45</v>
      </c>
      <c r="I517" t="s">
        <v>11</v>
      </c>
      <c r="J517" t="s">
        <v>106</v>
      </c>
      <c r="K517">
        <v>6.0529873238086979E-3</v>
      </c>
      <c r="L517" t="s">
        <v>126</v>
      </c>
      <c r="M517">
        <v>7.7474770394964803E-4</v>
      </c>
    </row>
    <row r="518" spans="1:13" x14ac:dyDescent="0.3">
      <c r="A518">
        <v>3</v>
      </c>
      <c r="B518">
        <v>32</v>
      </c>
      <c r="C518">
        <v>4</v>
      </c>
      <c r="D518">
        <v>0</v>
      </c>
      <c r="E518">
        <v>2025</v>
      </c>
      <c r="F518" t="s">
        <v>25</v>
      </c>
      <c r="G518" t="s">
        <v>28</v>
      </c>
      <c r="H518" t="s">
        <v>45</v>
      </c>
      <c r="I518" t="s">
        <v>11</v>
      </c>
      <c r="J518" t="s">
        <v>73</v>
      </c>
      <c r="K518">
        <v>1.9391529910248561E-4</v>
      </c>
      <c r="L518" t="s">
        <v>136</v>
      </c>
      <c r="M518">
        <v>2.6235855191871432E-5</v>
      </c>
    </row>
    <row r="519" spans="1:13" x14ac:dyDescent="0.3">
      <c r="A519">
        <v>3</v>
      </c>
      <c r="B519">
        <v>32</v>
      </c>
      <c r="C519">
        <v>4</v>
      </c>
      <c r="D519">
        <v>1</v>
      </c>
      <c r="E519">
        <v>2025</v>
      </c>
      <c r="F519" t="s">
        <v>25</v>
      </c>
      <c r="G519" t="s">
        <v>28</v>
      </c>
      <c r="H519" t="s">
        <v>45</v>
      </c>
      <c r="I519" t="s">
        <v>11</v>
      </c>
      <c r="J519" t="s">
        <v>73</v>
      </c>
      <c r="K519">
        <v>1.9391529910248561E-4</v>
      </c>
      <c r="L519" t="s">
        <v>135</v>
      </c>
      <c r="M519">
        <v>2.6451930949709253E-5</v>
      </c>
    </row>
    <row r="520" spans="1:13" x14ac:dyDescent="0.3">
      <c r="A520">
        <v>3</v>
      </c>
      <c r="B520">
        <v>32</v>
      </c>
      <c r="C520">
        <v>4</v>
      </c>
      <c r="D520">
        <v>2</v>
      </c>
      <c r="E520">
        <v>2025</v>
      </c>
      <c r="F520" t="s">
        <v>25</v>
      </c>
      <c r="G520" t="s">
        <v>28</v>
      </c>
      <c r="H520" t="s">
        <v>45</v>
      </c>
      <c r="I520" t="s">
        <v>11</v>
      </c>
      <c r="J520" t="s">
        <v>73</v>
      </c>
      <c r="K520">
        <v>1.9391529910248561E-4</v>
      </c>
      <c r="L520" t="s">
        <v>126</v>
      </c>
      <c r="M520">
        <v>2.482004747464561E-5</v>
      </c>
    </row>
    <row r="521" spans="1:13" x14ac:dyDescent="0.3">
      <c r="A521">
        <v>3</v>
      </c>
      <c r="B521">
        <v>32</v>
      </c>
      <c r="C521">
        <v>4</v>
      </c>
      <c r="D521">
        <v>0</v>
      </c>
      <c r="E521">
        <v>2025</v>
      </c>
      <c r="F521" t="s">
        <v>25</v>
      </c>
      <c r="G521" t="s">
        <v>28</v>
      </c>
      <c r="H521" t="s">
        <v>45</v>
      </c>
      <c r="I521" t="s">
        <v>11</v>
      </c>
      <c r="J521" t="s">
        <v>77</v>
      </c>
      <c r="K521">
        <v>8.6359482368596488E-2</v>
      </c>
      <c r="L521" t="s">
        <v>136</v>
      </c>
      <c r="M521">
        <v>1.1684043932346077E-2</v>
      </c>
    </row>
    <row r="522" spans="1:13" x14ac:dyDescent="0.3">
      <c r="A522">
        <v>3</v>
      </c>
      <c r="B522">
        <v>32</v>
      </c>
      <c r="C522">
        <v>4</v>
      </c>
      <c r="D522">
        <v>1</v>
      </c>
      <c r="E522">
        <v>2025</v>
      </c>
      <c r="F522" t="s">
        <v>25</v>
      </c>
      <c r="G522" t="s">
        <v>28</v>
      </c>
      <c r="H522" t="s">
        <v>45</v>
      </c>
      <c r="I522" t="s">
        <v>11</v>
      </c>
      <c r="J522" t="s">
        <v>77</v>
      </c>
      <c r="K522">
        <v>8.6359482368596488E-2</v>
      </c>
      <c r="L522" t="s">
        <v>135</v>
      </c>
      <c r="M522">
        <v>1.1780272495464318E-2</v>
      </c>
    </row>
    <row r="523" spans="1:13" x14ac:dyDescent="0.3">
      <c r="A523">
        <v>3</v>
      </c>
      <c r="B523">
        <v>32</v>
      </c>
      <c r="C523">
        <v>4</v>
      </c>
      <c r="D523">
        <v>2</v>
      </c>
      <c r="E523">
        <v>2025</v>
      </c>
      <c r="F523" t="s">
        <v>25</v>
      </c>
      <c r="G523" t="s">
        <v>28</v>
      </c>
      <c r="H523" t="s">
        <v>45</v>
      </c>
      <c r="I523" t="s">
        <v>11</v>
      </c>
      <c r="J523" t="s">
        <v>77</v>
      </c>
      <c r="K523">
        <v>8.6359482368596488E-2</v>
      </c>
      <c r="L523" t="s">
        <v>126</v>
      </c>
      <c r="M523">
        <v>1.1053519047723816E-2</v>
      </c>
    </row>
    <row r="524" spans="1:13" x14ac:dyDescent="0.3">
      <c r="A524">
        <v>3</v>
      </c>
      <c r="B524">
        <v>32</v>
      </c>
      <c r="C524">
        <v>4</v>
      </c>
      <c r="D524">
        <v>0</v>
      </c>
      <c r="E524">
        <v>2025</v>
      </c>
      <c r="F524" t="s">
        <v>25</v>
      </c>
      <c r="G524" t="s">
        <v>28</v>
      </c>
      <c r="H524" t="s">
        <v>45</v>
      </c>
      <c r="I524" t="s">
        <v>13</v>
      </c>
      <c r="J524" t="s">
        <v>82</v>
      </c>
      <c r="K524">
        <v>0.11173606458417649</v>
      </c>
      <c r="L524" t="s">
        <v>136</v>
      </c>
      <c r="M524">
        <v>1.5117379720466175E-2</v>
      </c>
    </row>
    <row r="525" spans="1:13" x14ac:dyDescent="0.3">
      <c r="A525">
        <v>3</v>
      </c>
      <c r="B525">
        <v>32</v>
      </c>
      <c r="C525">
        <v>4</v>
      </c>
      <c r="D525">
        <v>1</v>
      </c>
      <c r="E525">
        <v>2025</v>
      </c>
      <c r="F525" t="s">
        <v>25</v>
      </c>
      <c r="G525" t="s">
        <v>28</v>
      </c>
      <c r="H525" t="s">
        <v>45</v>
      </c>
      <c r="I525" t="s">
        <v>13</v>
      </c>
      <c r="J525" t="s">
        <v>82</v>
      </c>
      <c r="K525">
        <v>0.11173606458417649</v>
      </c>
      <c r="L525" t="s">
        <v>135</v>
      </c>
      <c r="M525">
        <v>1.5241884877844612E-2</v>
      </c>
    </row>
    <row r="526" spans="1:13" x14ac:dyDescent="0.3">
      <c r="A526">
        <v>3</v>
      </c>
      <c r="B526">
        <v>32</v>
      </c>
      <c r="C526">
        <v>4</v>
      </c>
      <c r="D526">
        <v>2</v>
      </c>
      <c r="E526">
        <v>2025</v>
      </c>
      <c r="F526" t="s">
        <v>25</v>
      </c>
      <c r="G526" t="s">
        <v>28</v>
      </c>
      <c r="H526" t="s">
        <v>45</v>
      </c>
      <c r="I526" t="s">
        <v>13</v>
      </c>
      <c r="J526" t="s">
        <v>82</v>
      </c>
      <c r="K526">
        <v>0.11173606458417649</v>
      </c>
      <c r="L526" t="s">
        <v>126</v>
      </c>
      <c r="M526">
        <v>1.4301576205927017E-2</v>
      </c>
    </row>
    <row r="527" spans="1:13" x14ac:dyDescent="0.3">
      <c r="A527">
        <v>3</v>
      </c>
      <c r="B527">
        <v>32</v>
      </c>
      <c r="C527">
        <v>4</v>
      </c>
      <c r="D527">
        <v>0</v>
      </c>
      <c r="E527">
        <v>2025</v>
      </c>
      <c r="F527" t="s">
        <v>25</v>
      </c>
      <c r="G527" t="s">
        <v>28</v>
      </c>
      <c r="H527" t="s">
        <v>45</v>
      </c>
      <c r="I527" t="s">
        <v>13</v>
      </c>
      <c r="J527" t="s">
        <v>83</v>
      </c>
      <c r="K527">
        <v>3.7885374245993659E-5</v>
      </c>
      <c r="L527" t="s">
        <v>136</v>
      </c>
      <c r="M527">
        <v>5.1257182760109747E-6</v>
      </c>
    </row>
    <row r="528" spans="1:13" x14ac:dyDescent="0.3">
      <c r="A528">
        <v>3</v>
      </c>
      <c r="B528">
        <v>32</v>
      </c>
      <c r="C528">
        <v>4</v>
      </c>
      <c r="D528">
        <v>1</v>
      </c>
      <c r="E528">
        <v>2025</v>
      </c>
      <c r="F528" t="s">
        <v>25</v>
      </c>
      <c r="G528" t="s">
        <v>28</v>
      </c>
      <c r="H528" t="s">
        <v>45</v>
      </c>
      <c r="I528" t="s">
        <v>13</v>
      </c>
      <c r="J528" t="s">
        <v>83</v>
      </c>
      <c r="K528">
        <v>3.7885374245993659E-5</v>
      </c>
      <c r="L528" t="s">
        <v>135</v>
      </c>
      <c r="M528">
        <v>5.1679331553374691E-6</v>
      </c>
    </row>
    <row r="529" spans="1:13" x14ac:dyDescent="0.3">
      <c r="A529">
        <v>3</v>
      </c>
      <c r="B529">
        <v>32</v>
      </c>
      <c r="C529">
        <v>4</v>
      </c>
      <c r="D529">
        <v>2</v>
      </c>
      <c r="E529">
        <v>2025</v>
      </c>
      <c r="F529" t="s">
        <v>25</v>
      </c>
      <c r="G529" t="s">
        <v>28</v>
      </c>
      <c r="H529" t="s">
        <v>45</v>
      </c>
      <c r="I529" t="s">
        <v>13</v>
      </c>
      <c r="J529" t="s">
        <v>83</v>
      </c>
      <c r="K529">
        <v>3.7885374245993659E-5</v>
      </c>
      <c r="L529" t="s">
        <v>126</v>
      </c>
      <c r="M529">
        <v>4.8491108836302531E-6</v>
      </c>
    </row>
    <row r="530" spans="1:13" x14ac:dyDescent="0.3">
      <c r="A530">
        <v>3</v>
      </c>
      <c r="B530">
        <v>32</v>
      </c>
      <c r="C530">
        <v>4</v>
      </c>
      <c r="D530">
        <v>0</v>
      </c>
      <c r="E530">
        <v>2025</v>
      </c>
      <c r="F530" t="s">
        <v>25</v>
      </c>
      <c r="G530" t="s">
        <v>28</v>
      </c>
      <c r="H530" t="s">
        <v>45</v>
      </c>
      <c r="I530" t="s">
        <v>15</v>
      </c>
      <c r="J530" t="s">
        <v>84</v>
      </c>
      <c r="K530">
        <v>0.5844931194656322</v>
      </c>
      <c r="L530" t="s">
        <v>136</v>
      </c>
      <c r="M530">
        <v>7.9079252198873962E-2</v>
      </c>
    </row>
    <row r="531" spans="1:13" x14ac:dyDescent="0.3">
      <c r="A531">
        <v>3</v>
      </c>
      <c r="B531">
        <v>32</v>
      </c>
      <c r="C531">
        <v>4</v>
      </c>
      <c r="D531">
        <v>1</v>
      </c>
      <c r="E531">
        <v>2025</v>
      </c>
      <c r="F531" t="s">
        <v>25</v>
      </c>
      <c r="G531" t="s">
        <v>28</v>
      </c>
      <c r="H531" t="s">
        <v>45</v>
      </c>
      <c r="I531" t="s">
        <v>15</v>
      </c>
      <c r="J531" t="s">
        <v>84</v>
      </c>
      <c r="K531">
        <v>0.5844931194656322</v>
      </c>
      <c r="L531" t="s">
        <v>135</v>
      </c>
      <c r="M531">
        <v>7.9730540644520426E-2</v>
      </c>
    </row>
    <row r="532" spans="1:13" x14ac:dyDescent="0.3">
      <c r="A532">
        <v>3</v>
      </c>
      <c r="B532">
        <v>32</v>
      </c>
      <c r="C532">
        <v>4</v>
      </c>
      <c r="D532">
        <v>2</v>
      </c>
      <c r="E532">
        <v>2025</v>
      </c>
      <c r="F532" t="s">
        <v>25</v>
      </c>
      <c r="G532" t="s">
        <v>28</v>
      </c>
      <c r="H532" t="s">
        <v>45</v>
      </c>
      <c r="I532" t="s">
        <v>15</v>
      </c>
      <c r="J532" t="s">
        <v>84</v>
      </c>
      <c r="K532">
        <v>0.5844931194656322</v>
      </c>
      <c r="L532" t="s">
        <v>126</v>
      </c>
      <c r="M532">
        <v>7.4811771123193177E-2</v>
      </c>
    </row>
    <row r="533" spans="1:13" x14ac:dyDescent="0.3">
      <c r="A533">
        <v>3</v>
      </c>
      <c r="B533">
        <v>32</v>
      </c>
      <c r="C533">
        <v>4</v>
      </c>
      <c r="D533">
        <v>0</v>
      </c>
      <c r="E533">
        <v>2025</v>
      </c>
      <c r="F533" t="s">
        <v>25</v>
      </c>
      <c r="G533" t="s">
        <v>28</v>
      </c>
      <c r="H533" t="s">
        <v>45</v>
      </c>
      <c r="I533" t="s">
        <v>16</v>
      </c>
      <c r="J533" t="s">
        <v>85</v>
      </c>
      <c r="K533">
        <v>4.7889243148299215E-4</v>
      </c>
      <c r="L533" t="s">
        <v>136</v>
      </c>
      <c r="M533">
        <v>6.4791960938733096E-5</v>
      </c>
    </row>
    <row r="534" spans="1:13" x14ac:dyDescent="0.3">
      <c r="A534">
        <v>3</v>
      </c>
      <c r="B534">
        <v>32</v>
      </c>
      <c r="C534">
        <v>4</v>
      </c>
      <c r="D534">
        <v>1</v>
      </c>
      <c r="E534">
        <v>2025</v>
      </c>
      <c r="F534" t="s">
        <v>25</v>
      </c>
      <c r="G534" t="s">
        <v>28</v>
      </c>
      <c r="H534" t="s">
        <v>45</v>
      </c>
      <c r="I534" t="s">
        <v>16</v>
      </c>
      <c r="J534" t="s">
        <v>85</v>
      </c>
      <c r="K534">
        <v>4.7889243148299215E-4</v>
      </c>
      <c r="L534" t="s">
        <v>135</v>
      </c>
      <c r="M534">
        <v>6.5325580748693508E-5</v>
      </c>
    </row>
    <row r="535" spans="1:13" x14ac:dyDescent="0.3">
      <c r="A535">
        <v>3</v>
      </c>
      <c r="B535">
        <v>32</v>
      </c>
      <c r="C535">
        <v>4</v>
      </c>
      <c r="D535">
        <v>2</v>
      </c>
      <c r="E535">
        <v>2025</v>
      </c>
      <c r="F535" t="s">
        <v>25</v>
      </c>
      <c r="G535" t="s">
        <v>28</v>
      </c>
      <c r="H535" t="s">
        <v>45</v>
      </c>
      <c r="I535" t="s">
        <v>16</v>
      </c>
      <c r="J535" t="s">
        <v>85</v>
      </c>
      <c r="K535">
        <v>4.7889243148299215E-4</v>
      </c>
      <c r="L535" t="s">
        <v>126</v>
      </c>
      <c r="M535">
        <v>6.1295487976812131E-5</v>
      </c>
    </row>
    <row r="536" spans="1:13" x14ac:dyDescent="0.3">
      <c r="A536">
        <v>3</v>
      </c>
      <c r="B536">
        <v>32</v>
      </c>
      <c r="C536">
        <v>4</v>
      </c>
      <c r="D536">
        <v>0</v>
      </c>
      <c r="E536">
        <v>2025</v>
      </c>
      <c r="F536" t="s">
        <v>25</v>
      </c>
      <c r="G536" t="s">
        <v>28</v>
      </c>
      <c r="H536" t="s">
        <v>45</v>
      </c>
      <c r="I536" t="s">
        <v>16</v>
      </c>
      <c r="J536" t="s">
        <v>86</v>
      </c>
      <c r="K536">
        <v>7.8311655118124251E-3</v>
      </c>
      <c r="L536" t="s">
        <v>136</v>
      </c>
      <c r="M536">
        <v>1.0595209625152003E-3</v>
      </c>
    </row>
    <row r="537" spans="1:13" x14ac:dyDescent="0.3">
      <c r="A537">
        <v>3</v>
      </c>
      <c r="B537">
        <v>32</v>
      </c>
      <c r="C537">
        <v>4</v>
      </c>
      <c r="D537">
        <v>1</v>
      </c>
      <c r="E537">
        <v>2025</v>
      </c>
      <c r="F537" t="s">
        <v>25</v>
      </c>
      <c r="G537" t="s">
        <v>28</v>
      </c>
      <c r="H537" t="s">
        <v>45</v>
      </c>
      <c r="I537" t="s">
        <v>16</v>
      </c>
      <c r="J537" t="s">
        <v>86</v>
      </c>
      <c r="K537">
        <v>7.8311655118124251E-3</v>
      </c>
      <c r="L537" t="s">
        <v>135</v>
      </c>
      <c r="M537">
        <v>1.0682470662860223E-3</v>
      </c>
    </row>
    <row r="538" spans="1:13" x14ac:dyDescent="0.3">
      <c r="A538">
        <v>3</v>
      </c>
      <c r="B538">
        <v>32</v>
      </c>
      <c r="C538">
        <v>4</v>
      </c>
      <c r="D538">
        <v>2</v>
      </c>
      <c r="E538">
        <v>2025</v>
      </c>
      <c r="F538" t="s">
        <v>25</v>
      </c>
      <c r="G538" t="s">
        <v>28</v>
      </c>
      <c r="H538" t="s">
        <v>45</v>
      </c>
      <c r="I538" t="s">
        <v>16</v>
      </c>
      <c r="J538" t="s">
        <v>86</v>
      </c>
      <c r="K538">
        <v>7.8311655118124251E-3</v>
      </c>
      <c r="L538" t="s">
        <v>126</v>
      </c>
      <c r="M538">
        <v>1.0023443260259001E-3</v>
      </c>
    </row>
    <row r="539" spans="1:13" x14ac:dyDescent="0.3">
      <c r="A539">
        <v>3</v>
      </c>
      <c r="B539">
        <v>32</v>
      </c>
      <c r="C539">
        <v>4</v>
      </c>
      <c r="D539">
        <v>0</v>
      </c>
      <c r="E539">
        <v>2025</v>
      </c>
      <c r="F539" t="s">
        <v>25</v>
      </c>
      <c r="G539" t="s">
        <v>28</v>
      </c>
      <c r="H539" t="s">
        <v>45</v>
      </c>
      <c r="I539" t="s">
        <v>16</v>
      </c>
      <c r="J539" t="s">
        <v>87</v>
      </c>
      <c r="K539">
        <v>9.4211340293651694E-3</v>
      </c>
      <c r="L539" t="s">
        <v>136</v>
      </c>
      <c r="M539">
        <v>1.274636448395982E-3</v>
      </c>
    </row>
    <row r="540" spans="1:13" x14ac:dyDescent="0.3">
      <c r="A540">
        <v>3</v>
      </c>
      <c r="B540">
        <v>32</v>
      </c>
      <c r="C540">
        <v>4</v>
      </c>
      <c r="D540">
        <v>1</v>
      </c>
      <c r="E540">
        <v>2025</v>
      </c>
      <c r="F540" t="s">
        <v>25</v>
      </c>
      <c r="G540" t="s">
        <v>28</v>
      </c>
      <c r="H540" t="s">
        <v>45</v>
      </c>
      <c r="I540" t="s">
        <v>16</v>
      </c>
      <c r="J540" t="s">
        <v>87</v>
      </c>
      <c r="K540">
        <v>9.4211340293651694E-3</v>
      </c>
      <c r="L540" t="s">
        <v>135</v>
      </c>
      <c r="M540">
        <v>1.2851342207971729E-3</v>
      </c>
    </row>
    <row r="541" spans="1:13" x14ac:dyDescent="0.3">
      <c r="A541">
        <v>3</v>
      </c>
      <c r="B541">
        <v>32</v>
      </c>
      <c r="C541">
        <v>4</v>
      </c>
      <c r="D541">
        <v>2</v>
      </c>
      <c r="E541">
        <v>2025</v>
      </c>
      <c r="F541" t="s">
        <v>25</v>
      </c>
      <c r="G541" t="s">
        <v>28</v>
      </c>
      <c r="H541" t="s">
        <v>45</v>
      </c>
      <c r="I541" t="s">
        <v>16</v>
      </c>
      <c r="J541" t="s">
        <v>87</v>
      </c>
      <c r="K541">
        <v>9.4211340293651694E-3</v>
      </c>
      <c r="L541" t="s">
        <v>126</v>
      </c>
      <c r="M541">
        <v>1.2058511884111857E-3</v>
      </c>
    </row>
    <row r="542" spans="1:13" x14ac:dyDescent="0.3">
      <c r="A542">
        <v>3</v>
      </c>
      <c r="B542">
        <v>32</v>
      </c>
      <c r="C542">
        <v>4</v>
      </c>
      <c r="D542">
        <v>0</v>
      </c>
      <c r="E542">
        <v>2025</v>
      </c>
      <c r="F542" t="s">
        <v>25</v>
      </c>
      <c r="G542" t="s">
        <v>28</v>
      </c>
      <c r="H542" t="s">
        <v>45</v>
      </c>
      <c r="I542" t="s">
        <v>16</v>
      </c>
      <c r="J542" t="s">
        <v>88</v>
      </c>
      <c r="K542">
        <v>0.16494477943684691</v>
      </c>
      <c r="L542" t="s">
        <v>136</v>
      </c>
      <c r="M542">
        <v>2.2316276064804928E-2</v>
      </c>
    </row>
    <row r="543" spans="1:13" x14ac:dyDescent="0.3">
      <c r="A543">
        <v>3</v>
      </c>
      <c r="B543">
        <v>32</v>
      </c>
      <c r="C543">
        <v>4</v>
      </c>
      <c r="D543">
        <v>1</v>
      </c>
      <c r="E543">
        <v>2025</v>
      </c>
      <c r="F543" t="s">
        <v>25</v>
      </c>
      <c r="G543" t="s">
        <v>28</v>
      </c>
      <c r="H543" t="s">
        <v>45</v>
      </c>
      <c r="I543" t="s">
        <v>16</v>
      </c>
      <c r="J543" t="s">
        <v>88</v>
      </c>
      <c r="K543">
        <v>0.16494477943684691</v>
      </c>
      <c r="L543" t="s">
        <v>135</v>
      </c>
      <c r="M543">
        <v>2.250007057912725E-2</v>
      </c>
    </row>
    <row r="544" spans="1:13" x14ac:dyDescent="0.3">
      <c r="A544">
        <v>3</v>
      </c>
      <c r="B544">
        <v>32</v>
      </c>
      <c r="C544">
        <v>4</v>
      </c>
      <c r="D544">
        <v>2</v>
      </c>
      <c r="E544">
        <v>2025</v>
      </c>
      <c r="F544" t="s">
        <v>25</v>
      </c>
      <c r="G544" t="s">
        <v>28</v>
      </c>
      <c r="H544" t="s">
        <v>45</v>
      </c>
      <c r="I544" t="s">
        <v>16</v>
      </c>
      <c r="J544" t="s">
        <v>88</v>
      </c>
      <c r="K544">
        <v>0.16494477943684691</v>
      </c>
      <c r="L544" t="s">
        <v>126</v>
      </c>
      <c r="M544">
        <v>2.1111986910088074E-2</v>
      </c>
    </row>
    <row r="545" spans="1:13" x14ac:dyDescent="0.3">
      <c r="A545">
        <v>3</v>
      </c>
      <c r="B545">
        <v>32</v>
      </c>
      <c r="C545">
        <v>4</v>
      </c>
      <c r="D545">
        <v>0</v>
      </c>
      <c r="E545">
        <v>2025</v>
      </c>
      <c r="F545" t="s">
        <v>25</v>
      </c>
      <c r="G545" t="s">
        <v>28</v>
      </c>
      <c r="H545" t="s">
        <v>45</v>
      </c>
      <c r="I545" t="s">
        <v>16</v>
      </c>
      <c r="J545" t="s">
        <v>89</v>
      </c>
      <c r="K545">
        <v>1.3169582185558089</v>
      </c>
      <c r="L545" t="s">
        <v>136</v>
      </c>
      <c r="M545">
        <v>0.17817843808968598</v>
      </c>
    </row>
    <row r="546" spans="1:13" x14ac:dyDescent="0.3">
      <c r="A546">
        <v>3</v>
      </c>
      <c r="B546">
        <v>32</v>
      </c>
      <c r="C546">
        <v>4</v>
      </c>
      <c r="D546">
        <v>1</v>
      </c>
      <c r="E546">
        <v>2025</v>
      </c>
      <c r="F546" t="s">
        <v>25</v>
      </c>
      <c r="G546" t="s">
        <v>28</v>
      </c>
      <c r="H546" t="s">
        <v>45</v>
      </c>
      <c r="I546" t="s">
        <v>16</v>
      </c>
      <c r="J546" t="s">
        <v>89</v>
      </c>
      <c r="K546">
        <v>1.3169582185558089</v>
      </c>
      <c r="L546" t="s">
        <v>135</v>
      </c>
      <c r="M546">
        <v>0.17964589705982531</v>
      </c>
    </row>
    <row r="547" spans="1:13" x14ac:dyDescent="0.3">
      <c r="A547">
        <v>3</v>
      </c>
      <c r="B547">
        <v>32</v>
      </c>
      <c r="C547">
        <v>4</v>
      </c>
      <c r="D547">
        <v>2</v>
      </c>
      <c r="E547">
        <v>2025</v>
      </c>
      <c r="F547" t="s">
        <v>25</v>
      </c>
      <c r="G547" t="s">
        <v>28</v>
      </c>
      <c r="H547" t="s">
        <v>45</v>
      </c>
      <c r="I547" t="s">
        <v>16</v>
      </c>
      <c r="J547" t="s">
        <v>89</v>
      </c>
      <c r="K547">
        <v>1.3169582185558089</v>
      </c>
      <c r="L547" t="s">
        <v>126</v>
      </c>
      <c r="M547">
        <v>0.16856310800626717</v>
      </c>
    </row>
    <row r="548" spans="1:13" x14ac:dyDescent="0.3">
      <c r="A548">
        <v>3</v>
      </c>
      <c r="B548">
        <v>32</v>
      </c>
      <c r="C548">
        <v>4</v>
      </c>
      <c r="D548">
        <v>0</v>
      </c>
      <c r="E548">
        <v>2025</v>
      </c>
      <c r="F548" t="s">
        <v>25</v>
      </c>
      <c r="G548" t="s">
        <v>28</v>
      </c>
      <c r="H548" t="s">
        <v>45</v>
      </c>
      <c r="I548" t="s">
        <v>24</v>
      </c>
      <c r="J548" t="s">
        <v>108</v>
      </c>
      <c r="K548">
        <v>0.53948963113916693</v>
      </c>
      <c r="L548" t="s">
        <v>136</v>
      </c>
      <c r="M548">
        <v>7.2990485565570778E-2</v>
      </c>
    </row>
    <row r="549" spans="1:13" x14ac:dyDescent="0.3">
      <c r="A549">
        <v>3</v>
      </c>
      <c r="B549">
        <v>32</v>
      </c>
      <c r="C549">
        <v>4</v>
      </c>
      <c r="D549">
        <v>1</v>
      </c>
      <c r="E549">
        <v>2025</v>
      </c>
      <c r="F549" t="s">
        <v>25</v>
      </c>
      <c r="G549" t="s">
        <v>28</v>
      </c>
      <c r="H549" t="s">
        <v>45</v>
      </c>
      <c r="I549" t="s">
        <v>24</v>
      </c>
      <c r="J549" t="s">
        <v>108</v>
      </c>
      <c r="K549">
        <v>0.53948963113916693</v>
      </c>
      <c r="L549" t="s">
        <v>135</v>
      </c>
      <c r="M549">
        <v>7.3591627566400919E-2</v>
      </c>
    </row>
    <row r="550" spans="1:13" x14ac:dyDescent="0.3">
      <c r="A550">
        <v>3</v>
      </c>
      <c r="B550">
        <v>32</v>
      </c>
      <c r="C550">
        <v>4</v>
      </c>
      <c r="D550">
        <v>2</v>
      </c>
      <c r="E550">
        <v>2025</v>
      </c>
      <c r="F550" t="s">
        <v>25</v>
      </c>
      <c r="G550" t="s">
        <v>28</v>
      </c>
      <c r="H550" t="s">
        <v>45</v>
      </c>
      <c r="I550" t="s">
        <v>24</v>
      </c>
      <c r="J550" t="s">
        <v>108</v>
      </c>
      <c r="K550">
        <v>0.53948963113916693</v>
      </c>
      <c r="L550" t="s">
        <v>126</v>
      </c>
      <c r="M550">
        <v>6.9051582412156032E-2</v>
      </c>
    </row>
    <row r="551" spans="1:13" x14ac:dyDescent="0.3">
      <c r="A551">
        <v>3</v>
      </c>
      <c r="B551">
        <v>32</v>
      </c>
      <c r="C551">
        <v>4</v>
      </c>
      <c r="D551">
        <v>0</v>
      </c>
      <c r="E551">
        <v>2025</v>
      </c>
      <c r="F551" t="s">
        <v>25</v>
      </c>
      <c r="G551" t="s">
        <v>28</v>
      </c>
      <c r="H551" t="s">
        <v>46</v>
      </c>
      <c r="I551" t="s">
        <v>11</v>
      </c>
      <c r="J551" t="s">
        <v>90</v>
      </c>
      <c r="K551">
        <v>5.182544224239953E-2</v>
      </c>
      <c r="L551" t="s">
        <v>136</v>
      </c>
      <c r="M551">
        <v>7.0117458716224745E-3</v>
      </c>
    </row>
    <row r="552" spans="1:13" x14ac:dyDescent="0.3">
      <c r="A552">
        <v>3</v>
      </c>
      <c r="B552">
        <v>32</v>
      </c>
      <c r="C552">
        <v>4</v>
      </c>
      <c r="D552">
        <v>1</v>
      </c>
      <c r="E552">
        <v>2025</v>
      </c>
      <c r="F552" t="s">
        <v>25</v>
      </c>
      <c r="G552" t="s">
        <v>28</v>
      </c>
      <c r="H552" t="s">
        <v>46</v>
      </c>
      <c r="I552" t="s">
        <v>11</v>
      </c>
      <c r="J552" t="s">
        <v>90</v>
      </c>
      <c r="K552">
        <v>5.182544224239953E-2</v>
      </c>
      <c r="L552" t="s">
        <v>135</v>
      </c>
      <c r="M552">
        <v>7.0694938768579374E-3</v>
      </c>
    </row>
    <row r="553" spans="1:13" x14ac:dyDescent="0.3">
      <c r="A553">
        <v>3</v>
      </c>
      <c r="B553">
        <v>32</v>
      </c>
      <c r="C553">
        <v>4</v>
      </c>
      <c r="D553">
        <v>2</v>
      </c>
      <c r="E553">
        <v>2025</v>
      </c>
      <c r="F553" t="s">
        <v>25</v>
      </c>
      <c r="G553" t="s">
        <v>28</v>
      </c>
      <c r="H553" t="s">
        <v>46</v>
      </c>
      <c r="I553" t="s">
        <v>11</v>
      </c>
      <c r="J553" t="s">
        <v>90</v>
      </c>
      <c r="K553">
        <v>5.182544224239953E-2</v>
      </c>
      <c r="L553" t="s">
        <v>126</v>
      </c>
      <c r="M553">
        <v>6.6333597338858576E-3</v>
      </c>
    </row>
    <row r="554" spans="1:13" x14ac:dyDescent="0.3">
      <c r="A554">
        <v>3</v>
      </c>
      <c r="B554">
        <v>32</v>
      </c>
      <c r="C554">
        <v>4</v>
      </c>
      <c r="D554">
        <v>0</v>
      </c>
      <c r="E554">
        <v>2025</v>
      </c>
      <c r="F554" t="s">
        <v>25</v>
      </c>
      <c r="G554" t="s">
        <v>28</v>
      </c>
      <c r="H554" t="s">
        <v>46</v>
      </c>
      <c r="I554" t="s">
        <v>221</v>
      </c>
      <c r="J554" t="s">
        <v>91</v>
      </c>
      <c r="K554">
        <v>6.0376277714788464E-2</v>
      </c>
      <c r="L554" t="s">
        <v>136</v>
      </c>
      <c r="M554">
        <v>8.1686348961679239E-3</v>
      </c>
    </row>
    <row r="555" spans="1:13" x14ac:dyDescent="0.3">
      <c r="A555">
        <v>3</v>
      </c>
      <c r="B555">
        <v>32</v>
      </c>
      <c r="C555">
        <v>4</v>
      </c>
      <c r="D555">
        <v>1</v>
      </c>
      <c r="E555">
        <v>2025</v>
      </c>
      <c r="F555" t="s">
        <v>25</v>
      </c>
      <c r="G555" t="s">
        <v>28</v>
      </c>
      <c r="H555" t="s">
        <v>46</v>
      </c>
      <c r="I555" t="s">
        <v>221</v>
      </c>
      <c r="J555" t="s">
        <v>91</v>
      </c>
      <c r="K555">
        <v>3.0188138857394232E-2</v>
      </c>
      <c r="L555" t="s">
        <v>135</v>
      </c>
      <c r="M555">
        <v>4.1179554591718719E-3</v>
      </c>
    </row>
    <row r="556" spans="1:13" x14ac:dyDescent="0.3">
      <c r="A556">
        <v>3</v>
      </c>
      <c r="B556">
        <v>32</v>
      </c>
      <c r="C556">
        <v>4</v>
      </c>
      <c r="D556">
        <v>2</v>
      </c>
      <c r="E556">
        <v>2025</v>
      </c>
      <c r="F556" t="s">
        <v>25</v>
      </c>
      <c r="G556" t="s">
        <v>28</v>
      </c>
      <c r="H556" t="s">
        <v>46</v>
      </c>
      <c r="I556" t="s">
        <v>221</v>
      </c>
      <c r="J556" t="s">
        <v>91</v>
      </c>
      <c r="K556">
        <v>3.0188138857394232E-2</v>
      </c>
      <c r="L556" t="s">
        <v>126</v>
      </c>
      <c r="M556">
        <v>3.8639088461799175E-3</v>
      </c>
    </row>
    <row r="557" spans="1:13" x14ac:dyDescent="0.3">
      <c r="A557">
        <v>3</v>
      </c>
      <c r="B557">
        <v>32</v>
      </c>
      <c r="C557">
        <v>4</v>
      </c>
      <c r="D557">
        <v>0</v>
      </c>
      <c r="E557">
        <v>2025</v>
      </c>
      <c r="F557" t="s">
        <v>25</v>
      </c>
      <c r="G557" t="s">
        <v>28</v>
      </c>
      <c r="H557" t="s">
        <v>46</v>
      </c>
      <c r="I557" t="s">
        <v>17</v>
      </c>
      <c r="J557" t="s">
        <v>92</v>
      </c>
      <c r="K557">
        <v>1.8919663009511789</v>
      </c>
      <c r="L557" t="s">
        <v>136</v>
      </c>
      <c r="M557">
        <v>0.25597440805030075</v>
      </c>
    </row>
    <row r="558" spans="1:13" x14ac:dyDescent="0.3">
      <c r="A558">
        <v>3</v>
      </c>
      <c r="B558">
        <v>32</v>
      </c>
      <c r="C558">
        <v>4</v>
      </c>
      <c r="D558">
        <v>1</v>
      </c>
      <c r="E558">
        <v>2025</v>
      </c>
      <c r="F558" t="s">
        <v>25</v>
      </c>
      <c r="G558" t="s">
        <v>28</v>
      </c>
      <c r="H558" t="s">
        <v>46</v>
      </c>
      <c r="I558" t="s">
        <v>17</v>
      </c>
      <c r="J558" t="s">
        <v>92</v>
      </c>
      <c r="K558">
        <v>1.8919663009511789</v>
      </c>
      <c r="L558" t="s">
        <v>135</v>
      </c>
      <c r="M558">
        <v>0.25808258648786486</v>
      </c>
    </row>
    <row r="559" spans="1:13" x14ac:dyDescent="0.3">
      <c r="A559">
        <v>3</v>
      </c>
      <c r="B559">
        <v>32</v>
      </c>
      <c r="C559">
        <v>4</v>
      </c>
      <c r="D559">
        <v>2</v>
      </c>
      <c r="E559">
        <v>2025</v>
      </c>
      <c r="F559" t="s">
        <v>25</v>
      </c>
      <c r="G559" t="s">
        <v>28</v>
      </c>
      <c r="H559" t="s">
        <v>46</v>
      </c>
      <c r="I559" t="s">
        <v>17</v>
      </c>
      <c r="J559" t="s">
        <v>92</v>
      </c>
      <c r="K559">
        <v>1.8919663009511789</v>
      </c>
      <c r="L559" t="s">
        <v>126</v>
      </c>
      <c r="M559">
        <v>0.24216084871787194</v>
      </c>
    </row>
    <row r="560" spans="1:13" x14ac:dyDescent="0.3">
      <c r="A560">
        <v>3</v>
      </c>
      <c r="B560">
        <v>32</v>
      </c>
      <c r="C560">
        <v>4</v>
      </c>
      <c r="D560">
        <v>0</v>
      </c>
      <c r="E560">
        <v>2025</v>
      </c>
      <c r="F560" t="s">
        <v>25</v>
      </c>
      <c r="G560" t="s">
        <v>28</v>
      </c>
      <c r="H560" t="s">
        <v>46</v>
      </c>
      <c r="I560" t="s">
        <v>17</v>
      </c>
      <c r="J560" t="s">
        <v>94</v>
      </c>
      <c r="K560">
        <v>0.16750386799961997</v>
      </c>
      <c r="L560" t="s">
        <v>136</v>
      </c>
      <c r="M560">
        <v>2.266250907100319E-2</v>
      </c>
    </row>
    <row r="561" spans="1:13" x14ac:dyDescent="0.3">
      <c r="A561">
        <v>3</v>
      </c>
      <c r="B561">
        <v>32</v>
      </c>
      <c r="C561">
        <v>4</v>
      </c>
      <c r="D561">
        <v>1</v>
      </c>
      <c r="E561">
        <v>2025</v>
      </c>
      <c r="F561" t="s">
        <v>25</v>
      </c>
      <c r="G561" t="s">
        <v>28</v>
      </c>
      <c r="H561" t="s">
        <v>46</v>
      </c>
      <c r="I561" t="s">
        <v>17</v>
      </c>
      <c r="J561" t="s">
        <v>94</v>
      </c>
      <c r="K561">
        <v>0.16750386799961997</v>
      </c>
      <c r="L561" t="s">
        <v>135</v>
      </c>
      <c r="M561">
        <v>2.2849155124132065E-2</v>
      </c>
    </row>
    <row r="562" spans="1:13" x14ac:dyDescent="0.3">
      <c r="A562">
        <v>3</v>
      </c>
      <c r="B562">
        <v>32</v>
      </c>
      <c r="C562">
        <v>4</v>
      </c>
      <c r="D562">
        <v>2</v>
      </c>
      <c r="E562">
        <v>2025</v>
      </c>
      <c r="F562" t="s">
        <v>25</v>
      </c>
      <c r="G562" t="s">
        <v>28</v>
      </c>
      <c r="H562" t="s">
        <v>46</v>
      </c>
      <c r="I562" t="s">
        <v>17</v>
      </c>
      <c r="J562" t="s">
        <v>94</v>
      </c>
      <c r="K562">
        <v>0.16750386799961997</v>
      </c>
      <c r="L562" t="s">
        <v>126</v>
      </c>
      <c r="M562">
        <v>2.1439535586823894E-2</v>
      </c>
    </row>
    <row r="563" spans="1:13" x14ac:dyDescent="0.3">
      <c r="A563">
        <v>3</v>
      </c>
      <c r="B563">
        <v>32</v>
      </c>
      <c r="C563">
        <v>4</v>
      </c>
      <c r="D563">
        <v>0</v>
      </c>
      <c r="E563">
        <v>2025</v>
      </c>
      <c r="F563" t="s">
        <v>25</v>
      </c>
      <c r="G563" t="s">
        <v>28</v>
      </c>
      <c r="H563" t="s">
        <v>46</v>
      </c>
      <c r="I563" t="s">
        <v>18</v>
      </c>
      <c r="J563" t="s">
        <v>98</v>
      </c>
      <c r="K563">
        <v>4.5985541129962379E-2</v>
      </c>
      <c r="L563" t="s">
        <v>136</v>
      </c>
      <c r="M563">
        <v>6.221633896807249E-3</v>
      </c>
    </row>
    <row r="564" spans="1:13" x14ac:dyDescent="0.3">
      <c r="A564">
        <v>3</v>
      </c>
      <c r="B564">
        <v>32</v>
      </c>
      <c r="C564">
        <v>4</v>
      </c>
      <c r="D564">
        <v>1</v>
      </c>
      <c r="E564">
        <v>2025</v>
      </c>
      <c r="F564" t="s">
        <v>25</v>
      </c>
      <c r="G564" t="s">
        <v>28</v>
      </c>
      <c r="H564" t="s">
        <v>46</v>
      </c>
      <c r="I564" t="s">
        <v>18</v>
      </c>
      <c r="J564" t="s">
        <v>98</v>
      </c>
      <c r="K564">
        <v>2.2992770564981189E-2</v>
      </c>
      <c r="L564" t="s">
        <v>135</v>
      </c>
      <c r="M564">
        <v>3.1364373112507753E-3</v>
      </c>
    </row>
    <row r="565" spans="1:13" x14ac:dyDescent="0.3">
      <c r="A565">
        <v>3</v>
      </c>
      <c r="B565">
        <v>32</v>
      </c>
      <c r="C565">
        <v>4</v>
      </c>
      <c r="D565">
        <v>2</v>
      </c>
      <c r="E565">
        <v>2025</v>
      </c>
      <c r="F565" t="s">
        <v>25</v>
      </c>
      <c r="G565" t="s">
        <v>28</v>
      </c>
      <c r="H565" t="s">
        <v>46</v>
      </c>
      <c r="I565" t="s">
        <v>18</v>
      </c>
      <c r="J565" t="s">
        <v>98</v>
      </c>
      <c r="K565">
        <v>2.2992770564981189E-2</v>
      </c>
      <c r="L565" t="s">
        <v>126</v>
      </c>
      <c r="M565">
        <v>2.9429429221820092E-3</v>
      </c>
    </row>
    <row r="566" spans="1:13" x14ac:dyDescent="0.3">
      <c r="A566">
        <v>3</v>
      </c>
      <c r="B566">
        <v>32</v>
      </c>
      <c r="C566">
        <v>4</v>
      </c>
      <c r="D566">
        <v>0</v>
      </c>
      <c r="E566">
        <v>2025</v>
      </c>
      <c r="F566" t="s">
        <v>25</v>
      </c>
      <c r="G566" t="s">
        <v>28</v>
      </c>
      <c r="H566" t="s">
        <v>46</v>
      </c>
      <c r="I566" t="s">
        <v>18</v>
      </c>
      <c r="J566" t="s">
        <v>99</v>
      </c>
      <c r="K566">
        <v>8.7769305170859041E-3</v>
      </c>
      <c r="L566" t="s">
        <v>136</v>
      </c>
      <c r="M566">
        <v>1.1874786524898357E-3</v>
      </c>
    </row>
    <row r="567" spans="1:13" x14ac:dyDescent="0.3">
      <c r="A567">
        <v>3</v>
      </c>
      <c r="B567">
        <v>32</v>
      </c>
      <c r="C567">
        <v>4</v>
      </c>
      <c r="D567">
        <v>1</v>
      </c>
      <c r="E567">
        <v>2025</v>
      </c>
      <c r="F567" t="s">
        <v>25</v>
      </c>
      <c r="G567" t="s">
        <v>28</v>
      </c>
      <c r="H567" t="s">
        <v>46</v>
      </c>
      <c r="I567" t="s">
        <v>18</v>
      </c>
      <c r="J567" t="s">
        <v>99</v>
      </c>
      <c r="K567">
        <v>4.3884652585429521E-3</v>
      </c>
      <c r="L567" t="s">
        <v>135</v>
      </c>
      <c r="M567">
        <v>5.986293012024041E-4</v>
      </c>
    </row>
    <row r="568" spans="1:13" x14ac:dyDescent="0.3">
      <c r="A568">
        <v>3</v>
      </c>
      <c r="B568">
        <v>32</v>
      </c>
      <c r="C568">
        <v>4</v>
      </c>
      <c r="D568">
        <v>2</v>
      </c>
      <c r="E568">
        <v>2025</v>
      </c>
      <c r="F568" t="s">
        <v>25</v>
      </c>
      <c r="G568" t="s">
        <v>28</v>
      </c>
      <c r="H568" t="s">
        <v>46</v>
      </c>
      <c r="I568" t="s">
        <v>18</v>
      </c>
      <c r="J568" t="s">
        <v>99</v>
      </c>
      <c r="K568">
        <v>4.3884652585429521E-3</v>
      </c>
      <c r="L568" t="s">
        <v>126</v>
      </c>
      <c r="M568">
        <v>5.6169841452428666E-4</v>
      </c>
    </row>
    <row r="569" spans="1:13" x14ac:dyDescent="0.3">
      <c r="A569">
        <v>3</v>
      </c>
      <c r="B569">
        <v>32</v>
      </c>
      <c r="C569">
        <v>4</v>
      </c>
      <c r="D569">
        <v>0</v>
      </c>
      <c r="E569">
        <v>2025</v>
      </c>
      <c r="F569" t="s">
        <v>25</v>
      </c>
      <c r="G569" t="s">
        <v>28</v>
      </c>
      <c r="H569" t="s">
        <v>46</v>
      </c>
      <c r="I569" t="s">
        <v>18</v>
      </c>
      <c r="J569" t="s">
        <v>100</v>
      </c>
      <c r="K569">
        <v>2.6852209934956589E-3</v>
      </c>
      <c r="L569" t="s">
        <v>136</v>
      </c>
      <c r="M569">
        <v>3.6329814857100274E-4</v>
      </c>
    </row>
    <row r="570" spans="1:13" x14ac:dyDescent="0.3">
      <c r="A570">
        <v>3</v>
      </c>
      <c r="B570">
        <v>32</v>
      </c>
      <c r="C570">
        <v>4</v>
      </c>
      <c r="D570">
        <v>1</v>
      </c>
      <c r="E570">
        <v>2025</v>
      </c>
      <c r="F570" t="s">
        <v>25</v>
      </c>
      <c r="G570" t="s">
        <v>28</v>
      </c>
      <c r="H570" t="s">
        <v>46</v>
      </c>
      <c r="I570" t="s">
        <v>18</v>
      </c>
      <c r="J570" t="s">
        <v>100</v>
      </c>
      <c r="K570">
        <v>1.7349295228253181E-3</v>
      </c>
      <c r="L570" t="s">
        <v>135</v>
      </c>
      <c r="M570">
        <v>2.3666124412459569E-4</v>
      </c>
    </row>
    <row r="571" spans="1:13" x14ac:dyDescent="0.3">
      <c r="A571">
        <v>3</v>
      </c>
      <c r="B571">
        <v>32</v>
      </c>
      <c r="C571">
        <v>4</v>
      </c>
      <c r="D571">
        <v>2</v>
      </c>
      <c r="E571">
        <v>2025</v>
      </c>
      <c r="F571" t="s">
        <v>25</v>
      </c>
      <c r="G571" t="s">
        <v>28</v>
      </c>
      <c r="H571" t="s">
        <v>46</v>
      </c>
      <c r="I571" t="s">
        <v>18</v>
      </c>
      <c r="J571" t="s">
        <v>100</v>
      </c>
      <c r="K571">
        <v>1.7349295228253181E-3</v>
      </c>
      <c r="L571" t="s">
        <v>126</v>
      </c>
      <c r="M571">
        <v>2.2206104067596332E-4</v>
      </c>
    </row>
    <row r="572" spans="1:13" x14ac:dyDescent="0.3">
      <c r="A572">
        <v>3</v>
      </c>
      <c r="B572">
        <v>32</v>
      </c>
      <c r="C572">
        <v>4</v>
      </c>
      <c r="D572">
        <v>0</v>
      </c>
      <c r="E572">
        <v>2025</v>
      </c>
      <c r="F572" t="s">
        <v>25</v>
      </c>
      <c r="G572" t="s">
        <v>28</v>
      </c>
      <c r="H572" t="s">
        <v>46</v>
      </c>
      <c r="I572" t="s">
        <v>18</v>
      </c>
      <c r="J572" t="s">
        <v>101</v>
      </c>
      <c r="K572">
        <v>3.7129949012534389E-3</v>
      </c>
      <c r="L572" t="s">
        <v>136</v>
      </c>
      <c r="M572">
        <v>5.0235126887001528E-4</v>
      </c>
    </row>
    <row r="573" spans="1:13" x14ac:dyDescent="0.3">
      <c r="A573">
        <v>3</v>
      </c>
      <c r="B573">
        <v>32</v>
      </c>
      <c r="C573">
        <v>4</v>
      </c>
      <c r="D573">
        <v>1</v>
      </c>
      <c r="E573">
        <v>2025</v>
      </c>
      <c r="F573" t="s">
        <v>25</v>
      </c>
      <c r="G573" t="s">
        <v>28</v>
      </c>
      <c r="H573" t="s">
        <v>46</v>
      </c>
      <c r="I573" t="s">
        <v>18</v>
      </c>
      <c r="J573" t="s">
        <v>101</v>
      </c>
      <c r="K573">
        <v>1.8564974506267195E-3</v>
      </c>
      <c r="L573" t="s">
        <v>135</v>
      </c>
      <c r="M573">
        <v>2.5324429067525688E-4</v>
      </c>
    </row>
    <row r="574" spans="1:13" x14ac:dyDescent="0.3">
      <c r="A574">
        <v>3</v>
      </c>
      <c r="B574">
        <v>32</v>
      </c>
      <c r="C574">
        <v>4</v>
      </c>
      <c r="D574">
        <v>2</v>
      </c>
      <c r="E574">
        <v>2025</v>
      </c>
      <c r="F574" t="s">
        <v>25</v>
      </c>
      <c r="G574" t="s">
        <v>28</v>
      </c>
      <c r="H574" t="s">
        <v>46</v>
      </c>
      <c r="I574" t="s">
        <v>18</v>
      </c>
      <c r="J574" t="s">
        <v>101</v>
      </c>
      <c r="K574">
        <v>1.8564974506267195E-3</v>
      </c>
      <c r="L574" t="s">
        <v>126</v>
      </c>
      <c r="M574">
        <v>2.37621039053556E-4</v>
      </c>
    </row>
    <row r="575" spans="1:13" x14ac:dyDescent="0.3">
      <c r="A575">
        <v>3</v>
      </c>
      <c r="B575">
        <v>32</v>
      </c>
      <c r="C575">
        <v>4</v>
      </c>
      <c r="D575">
        <v>0</v>
      </c>
      <c r="E575">
        <v>2025</v>
      </c>
      <c r="F575" t="s">
        <v>25</v>
      </c>
      <c r="G575" t="s">
        <v>28</v>
      </c>
      <c r="H575" t="s">
        <v>46</v>
      </c>
      <c r="I575" t="s">
        <v>19</v>
      </c>
      <c r="J575" t="s">
        <v>102</v>
      </c>
      <c r="K575">
        <v>7.2446344939425714E-2</v>
      </c>
      <c r="L575" t="s">
        <v>136</v>
      </c>
      <c r="M575">
        <v>9.8016599196054759E-3</v>
      </c>
    </row>
    <row r="576" spans="1:13" x14ac:dyDescent="0.3">
      <c r="A576">
        <v>3</v>
      </c>
      <c r="B576">
        <v>32</v>
      </c>
      <c r="C576">
        <v>4</v>
      </c>
      <c r="D576">
        <v>1</v>
      </c>
      <c r="E576">
        <v>2025</v>
      </c>
      <c r="F576" t="s">
        <v>25</v>
      </c>
      <c r="G576" t="s">
        <v>28</v>
      </c>
      <c r="H576" t="s">
        <v>46</v>
      </c>
      <c r="I576" t="s">
        <v>19</v>
      </c>
      <c r="J576" t="s">
        <v>102</v>
      </c>
      <c r="K576">
        <v>7.2446344939425714E-2</v>
      </c>
      <c r="L576" t="s">
        <v>135</v>
      </c>
      <c r="M576">
        <v>9.8823853649819809E-3</v>
      </c>
    </row>
    <row r="577" spans="1:13" x14ac:dyDescent="0.3">
      <c r="A577">
        <v>3</v>
      </c>
      <c r="B577">
        <v>32</v>
      </c>
      <c r="C577">
        <v>4</v>
      </c>
      <c r="D577">
        <v>2</v>
      </c>
      <c r="E577">
        <v>2025</v>
      </c>
      <c r="F577" t="s">
        <v>25</v>
      </c>
      <c r="G577" t="s">
        <v>28</v>
      </c>
      <c r="H577" t="s">
        <v>46</v>
      </c>
      <c r="I577" t="s">
        <v>19</v>
      </c>
      <c r="J577" t="s">
        <v>102</v>
      </c>
      <c r="K577">
        <v>7.2446344939425714E-2</v>
      </c>
      <c r="L577" t="s">
        <v>126</v>
      </c>
      <c r="M577">
        <v>9.272717155807176E-3</v>
      </c>
    </row>
    <row r="578" spans="1:13" x14ac:dyDescent="0.3">
      <c r="A578">
        <v>3</v>
      </c>
      <c r="B578">
        <v>32</v>
      </c>
      <c r="C578">
        <v>4</v>
      </c>
      <c r="D578">
        <v>0</v>
      </c>
      <c r="E578">
        <v>2025</v>
      </c>
      <c r="F578" t="s">
        <v>25</v>
      </c>
      <c r="G578" t="s">
        <v>28</v>
      </c>
      <c r="H578" t="s">
        <v>46</v>
      </c>
      <c r="I578" t="s">
        <v>19</v>
      </c>
      <c r="J578" t="s">
        <v>103</v>
      </c>
      <c r="K578">
        <v>1.9519458472870661</v>
      </c>
      <c r="L578" t="s">
        <v>136</v>
      </c>
      <c r="M578">
        <v>0.26408936700106833</v>
      </c>
    </row>
    <row r="579" spans="1:13" x14ac:dyDescent="0.3">
      <c r="A579">
        <v>3</v>
      </c>
      <c r="B579">
        <v>32</v>
      </c>
      <c r="C579">
        <v>4</v>
      </c>
      <c r="D579">
        <v>1</v>
      </c>
      <c r="E579">
        <v>2025</v>
      </c>
      <c r="F579" t="s">
        <v>25</v>
      </c>
      <c r="G579" t="s">
        <v>28</v>
      </c>
      <c r="H579" t="s">
        <v>46</v>
      </c>
      <c r="I579" t="s">
        <v>19</v>
      </c>
      <c r="J579" t="s">
        <v>103</v>
      </c>
      <c r="K579">
        <v>1.9519458472870661</v>
      </c>
      <c r="L579" t="s">
        <v>135</v>
      </c>
      <c r="M579">
        <v>0.26626437939133896</v>
      </c>
    </row>
    <row r="580" spans="1:13" x14ac:dyDescent="0.3">
      <c r="A580">
        <v>3</v>
      </c>
      <c r="B580">
        <v>32</v>
      </c>
      <c r="C580">
        <v>4</v>
      </c>
      <c r="D580">
        <v>2</v>
      </c>
      <c r="E580">
        <v>2025</v>
      </c>
      <c r="F580" t="s">
        <v>25</v>
      </c>
      <c r="G580" t="s">
        <v>28</v>
      </c>
      <c r="H580" t="s">
        <v>46</v>
      </c>
      <c r="I580" t="s">
        <v>19</v>
      </c>
      <c r="J580" t="s">
        <v>103</v>
      </c>
      <c r="K580">
        <v>1.9519458472870661</v>
      </c>
      <c r="L580" t="s">
        <v>126</v>
      </c>
      <c r="M580">
        <v>0.24983788706633994</v>
      </c>
    </row>
    <row r="581" spans="1:13" x14ac:dyDescent="0.3">
      <c r="A581">
        <v>3</v>
      </c>
      <c r="B581">
        <v>32</v>
      </c>
      <c r="C581">
        <v>4</v>
      </c>
      <c r="D581">
        <v>0</v>
      </c>
      <c r="E581">
        <v>2025</v>
      </c>
      <c r="F581" t="s">
        <v>25</v>
      </c>
      <c r="G581" t="s">
        <v>28</v>
      </c>
      <c r="H581" t="s">
        <v>46</v>
      </c>
      <c r="I581" t="s">
        <v>19</v>
      </c>
      <c r="J581" t="s">
        <v>104</v>
      </c>
      <c r="K581">
        <v>5.6525130525119913E-2</v>
      </c>
      <c r="L581" t="s">
        <v>136</v>
      </c>
      <c r="M581">
        <v>7.6475922530223339E-3</v>
      </c>
    </row>
    <row r="582" spans="1:13" x14ac:dyDescent="0.3">
      <c r="A582">
        <v>3</v>
      </c>
      <c r="B582">
        <v>32</v>
      </c>
      <c r="C582">
        <v>4</v>
      </c>
      <c r="D582">
        <v>1</v>
      </c>
      <c r="E582">
        <v>2025</v>
      </c>
      <c r="F582" t="s">
        <v>25</v>
      </c>
      <c r="G582" t="s">
        <v>28</v>
      </c>
      <c r="H582" t="s">
        <v>46</v>
      </c>
      <c r="I582" t="s">
        <v>19</v>
      </c>
      <c r="J582" t="s">
        <v>104</v>
      </c>
      <c r="K582">
        <v>5.6525130525119913E-2</v>
      </c>
      <c r="L582" t="s">
        <v>135</v>
      </c>
      <c r="M582">
        <v>7.7105770225151318E-3</v>
      </c>
    </row>
    <row r="583" spans="1:13" x14ac:dyDescent="0.3">
      <c r="A583">
        <v>3</v>
      </c>
      <c r="B583">
        <v>32</v>
      </c>
      <c r="C583">
        <v>4</v>
      </c>
      <c r="D583">
        <v>2</v>
      </c>
      <c r="E583">
        <v>2025</v>
      </c>
      <c r="F583" t="s">
        <v>25</v>
      </c>
      <c r="G583" t="s">
        <v>28</v>
      </c>
      <c r="H583" t="s">
        <v>46</v>
      </c>
      <c r="I583" t="s">
        <v>19</v>
      </c>
      <c r="J583" t="s">
        <v>104</v>
      </c>
      <c r="K583">
        <v>5.6525130525119913E-2</v>
      </c>
      <c r="L583" t="s">
        <v>126</v>
      </c>
      <c r="M583">
        <v>7.2348929127172357E-3</v>
      </c>
    </row>
    <row r="584" spans="1:13" x14ac:dyDescent="0.3">
      <c r="A584">
        <v>3</v>
      </c>
      <c r="B584">
        <v>32</v>
      </c>
      <c r="C584">
        <v>4</v>
      </c>
      <c r="D584">
        <v>0</v>
      </c>
      <c r="E584">
        <v>2025</v>
      </c>
      <c r="F584" t="s">
        <v>25</v>
      </c>
      <c r="G584" t="s">
        <v>28</v>
      </c>
      <c r="H584" t="s">
        <v>46</v>
      </c>
      <c r="I584" t="s">
        <v>19</v>
      </c>
      <c r="J584" t="s">
        <v>105</v>
      </c>
      <c r="K584">
        <v>8.4883017823684341E-3</v>
      </c>
      <c r="L584" t="s">
        <v>136</v>
      </c>
      <c r="M584">
        <v>1.1484285016079366E-3</v>
      </c>
    </row>
    <row r="585" spans="1:13" x14ac:dyDescent="0.3">
      <c r="A585">
        <v>3</v>
      </c>
      <c r="B585">
        <v>32</v>
      </c>
      <c r="C585">
        <v>4</v>
      </c>
      <c r="D585">
        <v>1</v>
      </c>
      <c r="E585">
        <v>2025</v>
      </c>
      <c r="F585" t="s">
        <v>25</v>
      </c>
      <c r="G585" t="s">
        <v>28</v>
      </c>
      <c r="H585" t="s">
        <v>46</v>
      </c>
      <c r="I585" t="s">
        <v>19</v>
      </c>
      <c r="J585" t="s">
        <v>105</v>
      </c>
      <c r="K585">
        <v>8.4883017823684341E-3</v>
      </c>
      <c r="L585" t="s">
        <v>135</v>
      </c>
      <c r="M585">
        <v>1.1578868385667552E-3</v>
      </c>
    </row>
    <row r="586" spans="1:13" x14ac:dyDescent="0.3">
      <c r="A586">
        <v>3</v>
      </c>
      <c r="B586">
        <v>32</v>
      </c>
      <c r="C586">
        <v>4</v>
      </c>
      <c r="D586">
        <v>2</v>
      </c>
      <c r="E586">
        <v>2025</v>
      </c>
      <c r="F586" t="s">
        <v>25</v>
      </c>
      <c r="G586" t="s">
        <v>28</v>
      </c>
      <c r="H586" t="s">
        <v>46</v>
      </c>
      <c r="I586" t="s">
        <v>19</v>
      </c>
      <c r="J586" t="s">
        <v>105</v>
      </c>
      <c r="K586">
        <v>8.4883017823684341E-3</v>
      </c>
      <c r="L586" t="s">
        <v>126</v>
      </c>
      <c r="M586">
        <v>1.0864540043648522E-3</v>
      </c>
    </row>
    <row r="587" spans="1:13" x14ac:dyDescent="0.3">
      <c r="A587">
        <v>5</v>
      </c>
      <c r="B587">
        <v>51</v>
      </c>
      <c r="C587">
        <v>1</v>
      </c>
      <c r="D587">
        <v>0</v>
      </c>
      <c r="E587">
        <v>2025</v>
      </c>
      <c r="F587" t="s">
        <v>31</v>
      </c>
      <c r="G587" t="s">
        <v>32</v>
      </c>
      <c r="H587" t="s">
        <v>44</v>
      </c>
      <c r="I587" t="s">
        <v>14</v>
      </c>
      <c r="J587" t="s">
        <v>70</v>
      </c>
      <c r="K587">
        <v>1.2253536398524605</v>
      </c>
      <c r="L587" t="s">
        <v>136</v>
      </c>
      <c r="M587">
        <v>2.3319461877381816E-2</v>
      </c>
    </row>
    <row r="588" spans="1:13" x14ac:dyDescent="0.3">
      <c r="A588">
        <v>5</v>
      </c>
      <c r="B588">
        <v>51</v>
      </c>
      <c r="C588">
        <v>1</v>
      </c>
      <c r="D588">
        <v>1</v>
      </c>
      <c r="E588">
        <v>2025</v>
      </c>
      <c r="F588" t="s">
        <v>31</v>
      </c>
      <c r="G588" t="s">
        <v>32</v>
      </c>
      <c r="H588" t="s">
        <v>44</v>
      </c>
      <c r="I588" t="s">
        <v>14</v>
      </c>
      <c r="J588" t="s">
        <v>70</v>
      </c>
      <c r="K588">
        <v>1.2253536398524605</v>
      </c>
      <c r="L588" t="s">
        <v>135</v>
      </c>
      <c r="M588">
        <v>2.5656260034497905E-2</v>
      </c>
    </row>
    <row r="589" spans="1:13" x14ac:dyDescent="0.3">
      <c r="A589">
        <v>5</v>
      </c>
      <c r="B589">
        <v>51</v>
      </c>
      <c r="C589">
        <v>1</v>
      </c>
      <c r="D589">
        <v>2</v>
      </c>
      <c r="E589">
        <v>2025</v>
      </c>
      <c r="F589" t="s">
        <v>31</v>
      </c>
      <c r="G589" t="s">
        <v>32</v>
      </c>
      <c r="H589" t="s">
        <v>44</v>
      </c>
      <c r="I589" t="s">
        <v>14</v>
      </c>
      <c r="J589" t="s">
        <v>70</v>
      </c>
      <c r="K589">
        <v>3.6760609195573815</v>
      </c>
      <c r="L589" t="s">
        <v>126</v>
      </c>
      <c r="M589">
        <v>6.7493057526869571E-2</v>
      </c>
    </row>
    <row r="590" spans="1:13" x14ac:dyDescent="0.3">
      <c r="A590">
        <v>5</v>
      </c>
      <c r="B590">
        <v>51</v>
      </c>
      <c r="C590">
        <v>1</v>
      </c>
      <c r="D590">
        <v>0</v>
      </c>
      <c r="E590">
        <v>2025</v>
      </c>
      <c r="F590" t="s">
        <v>31</v>
      </c>
      <c r="G590" t="s">
        <v>32</v>
      </c>
      <c r="H590" t="s">
        <v>44</v>
      </c>
      <c r="I590" t="s">
        <v>219</v>
      </c>
      <c r="J590" t="s">
        <v>72</v>
      </c>
      <c r="K590">
        <v>2.1273204288878547</v>
      </c>
      <c r="L590" t="s">
        <v>136</v>
      </c>
      <c r="M590">
        <v>4.0484612791780616E-2</v>
      </c>
    </row>
    <row r="591" spans="1:13" x14ac:dyDescent="0.3">
      <c r="A591">
        <v>5</v>
      </c>
      <c r="B591">
        <v>51</v>
      </c>
      <c r="C591">
        <v>1</v>
      </c>
      <c r="D591">
        <v>1</v>
      </c>
      <c r="E591">
        <v>2025</v>
      </c>
      <c r="F591" t="s">
        <v>31</v>
      </c>
      <c r="G591" t="s">
        <v>32</v>
      </c>
      <c r="H591" t="s">
        <v>44</v>
      </c>
      <c r="I591" t="s">
        <v>219</v>
      </c>
      <c r="J591" t="s">
        <v>72</v>
      </c>
      <c r="K591">
        <v>2.1273204288878547</v>
      </c>
      <c r="L591" t="s">
        <v>135</v>
      </c>
      <c r="M591">
        <v>4.4541497511541267E-2</v>
      </c>
    </row>
    <row r="592" spans="1:13" x14ac:dyDescent="0.3">
      <c r="A592">
        <v>5</v>
      </c>
      <c r="B592">
        <v>51</v>
      </c>
      <c r="C592">
        <v>1</v>
      </c>
      <c r="D592">
        <v>2</v>
      </c>
      <c r="E592">
        <v>2025</v>
      </c>
      <c r="F592" t="s">
        <v>31</v>
      </c>
      <c r="G592" t="s">
        <v>32</v>
      </c>
      <c r="H592" t="s">
        <v>44</v>
      </c>
      <c r="I592" t="s">
        <v>219</v>
      </c>
      <c r="J592" t="s">
        <v>72</v>
      </c>
      <c r="K592">
        <v>6.3819612866635635</v>
      </c>
      <c r="L592" t="s">
        <v>126</v>
      </c>
      <c r="M592">
        <v>0.11717381449350459</v>
      </c>
    </row>
    <row r="593" spans="1:13" x14ac:dyDescent="0.3">
      <c r="A593">
        <v>5</v>
      </c>
      <c r="B593">
        <v>51</v>
      </c>
      <c r="C593">
        <v>1</v>
      </c>
      <c r="D593">
        <v>0</v>
      </c>
      <c r="E593">
        <v>2025</v>
      </c>
      <c r="F593" t="s">
        <v>31</v>
      </c>
      <c r="G593" t="s">
        <v>32</v>
      </c>
      <c r="H593" t="s">
        <v>45</v>
      </c>
      <c r="I593" t="s">
        <v>11</v>
      </c>
      <c r="J593" t="s">
        <v>106</v>
      </c>
      <c r="K593">
        <v>0.23919272064436714</v>
      </c>
      <c r="L593" t="s">
        <v>136</v>
      </c>
      <c r="M593">
        <v>4.5520291848850768E-3</v>
      </c>
    </row>
    <row r="594" spans="1:13" x14ac:dyDescent="0.3">
      <c r="A594">
        <v>5</v>
      </c>
      <c r="B594">
        <v>51</v>
      </c>
      <c r="C594">
        <v>1</v>
      </c>
      <c r="D594">
        <v>1</v>
      </c>
      <c r="E594">
        <v>2025</v>
      </c>
      <c r="F594" t="s">
        <v>31</v>
      </c>
      <c r="G594" t="s">
        <v>32</v>
      </c>
      <c r="H594" t="s">
        <v>45</v>
      </c>
      <c r="I594" t="s">
        <v>11</v>
      </c>
      <c r="J594" t="s">
        <v>106</v>
      </c>
      <c r="K594">
        <v>0.23919272064436714</v>
      </c>
      <c r="L594" t="s">
        <v>135</v>
      </c>
      <c r="M594">
        <v>5.0081792224078289E-3</v>
      </c>
    </row>
    <row r="595" spans="1:13" x14ac:dyDescent="0.3">
      <c r="A595">
        <v>5</v>
      </c>
      <c r="B595">
        <v>51</v>
      </c>
      <c r="C595">
        <v>1</v>
      </c>
      <c r="D595">
        <v>2</v>
      </c>
      <c r="E595">
        <v>2025</v>
      </c>
      <c r="F595" t="s">
        <v>31</v>
      </c>
      <c r="G595" t="s">
        <v>32</v>
      </c>
      <c r="H595" t="s">
        <v>45</v>
      </c>
      <c r="I595" t="s">
        <v>11</v>
      </c>
      <c r="J595" t="s">
        <v>106</v>
      </c>
      <c r="K595">
        <v>0.23919272064436714</v>
      </c>
      <c r="L595" t="s">
        <v>126</v>
      </c>
      <c r="M595">
        <v>4.3916160280615063E-3</v>
      </c>
    </row>
    <row r="596" spans="1:13" x14ac:dyDescent="0.3">
      <c r="A596">
        <v>5</v>
      </c>
      <c r="B596">
        <v>51</v>
      </c>
      <c r="C596">
        <v>1</v>
      </c>
      <c r="D596">
        <v>0</v>
      </c>
      <c r="E596">
        <v>2025</v>
      </c>
      <c r="F596" t="s">
        <v>31</v>
      </c>
      <c r="G596" t="s">
        <v>32</v>
      </c>
      <c r="H596" t="s">
        <v>45</v>
      </c>
      <c r="I596" t="s">
        <v>11</v>
      </c>
      <c r="J596" t="s">
        <v>77</v>
      </c>
      <c r="K596">
        <v>0.3915303026512868</v>
      </c>
      <c r="L596" t="s">
        <v>136</v>
      </c>
      <c r="M596">
        <v>7.4511354678113853E-3</v>
      </c>
    </row>
    <row r="597" spans="1:13" x14ac:dyDescent="0.3">
      <c r="A597">
        <v>5</v>
      </c>
      <c r="B597">
        <v>51</v>
      </c>
      <c r="C597">
        <v>1</v>
      </c>
      <c r="D597">
        <v>1</v>
      </c>
      <c r="E597">
        <v>2025</v>
      </c>
      <c r="F597" t="s">
        <v>31</v>
      </c>
      <c r="G597" t="s">
        <v>32</v>
      </c>
      <c r="H597" t="s">
        <v>45</v>
      </c>
      <c r="I597" t="s">
        <v>11</v>
      </c>
      <c r="J597" t="s">
        <v>77</v>
      </c>
      <c r="K597">
        <v>0.3915303026512868</v>
      </c>
      <c r="L597" t="s">
        <v>135</v>
      </c>
      <c r="M597">
        <v>8.1977993368645627E-3</v>
      </c>
    </row>
    <row r="598" spans="1:13" x14ac:dyDescent="0.3">
      <c r="A598">
        <v>5</v>
      </c>
      <c r="B598">
        <v>51</v>
      </c>
      <c r="C598">
        <v>1</v>
      </c>
      <c r="D598">
        <v>2</v>
      </c>
      <c r="E598">
        <v>2025</v>
      </c>
      <c r="F598" t="s">
        <v>31</v>
      </c>
      <c r="G598" t="s">
        <v>32</v>
      </c>
      <c r="H598" t="s">
        <v>45</v>
      </c>
      <c r="I598" t="s">
        <v>11</v>
      </c>
      <c r="J598" t="s">
        <v>77</v>
      </c>
      <c r="K598">
        <v>0.3915303026512868</v>
      </c>
      <c r="L598" t="s">
        <v>126</v>
      </c>
      <c r="M598">
        <v>7.1885580295382445E-3</v>
      </c>
    </row>
    <row r="599" spans="1:13" x14ac:dyDescent="0.3">
      <c r="A599">
        <v>5</v>
      </c>
      <c r="B599">
        <v>51</v>
      </c>
      <c r="C599">
        <v>1</v>
      </c>
      <c r="D599">
        <v>0</v>
      </c>
      <c r="E599">
        <v>2025</v>
      </c>
      <c r="F599" t="s">
        <v>31</v>
      </c>
      <c r="G599" t="s">
        <v>32</v>
      </c>
      <c r="H599" t="s">
        <v>45</v>
      </c>
      <c r="I599" t="s">
        <v>15</v>
      </c>
      <c r="J599" t="s">
        <v>84</v>
      </c>
      <c r="K599">
        <v>18.586233000871562</v>
      </c>
      <c r="L599" t="s">
        <v>136</v>
      </c>
      <c r="M599">
        <v>0.35371091072137067</v>
      </c>
    </row>
    <row r="600" spans="1:13" x14ac:dyDescent="0.3">
      <c r="A600">
        <v>5</v>
      </c>
      <c r="B600">
        <v>51</v>
      </c>
      <c r="C600">
        <v>1</v>
      </c>
      <c r="D600">
        <v>1</v>
      </c>
      <c r="E600">
        <v>2025</v>
      </c>
      <c r="F600" t="s">
        <v>31</v>
      </c>
      <c r="G600" t="s">
        <v>32</v>
      </c>
      <c r="H600" t="s">
        <v>45</v>
      </c>
      <c r="I600" t="s">
        <v>15</v>
      </c>
      <c r="J600" t="s">
        <v>84</v>
      </c>
      <c r="K600">
        <v>18.586233000871562</v>
      </c>
      <c r="L600" t="s">
        <v>135</v>
      </c>
      <c r="M600">
        <v>0.38915559673821426</v>
      </c>
    </row>
    <row r="601" spans="1:13" x14ac:dyDescent="0.3">
      <c r="A601">
        <v>5</v>
      </c>
      <c r="B601">
        <v>51</v>
      </c>
      <c r="C601">
        <v>1</v>
      </c>
      <c r="D601">
        <v>2</v>
      </c>
      <c r="E601">
        <v>2025</v>
      </c>
      <c r="F601" t="s">
        <v>31</v>
      </c>
      <c r="G601" t="s">
        <v>32</v>
      </c>
      <c r="H601" t="s">
        <v>45</v>
      </c>
      <c r="I601" t="s">
        <v>15</v>
      </c>
      <c r="J601" t="s">
        <v>84</v>
      </c>
      <c r="K601">
        <v>18.586233000871562</v>
      </c>
      <c r="L601" t="s">
        <v>126</v>
      </c>
      <c r="M601">
        <v>0.34124616555230214</v>
      </c>
    </row>
    <row r="602" spans="1:13" x14ac:dyDescent="0.3">
      <c r="A602">
        <v>5</v>
      </c>
      <c r="B602">
        <v>51</v>
      </c>
      <c r="C602">
        <v>1</v>
      </c>
      <c r="D602">
        <v>0</v>
      </c>
      <c r="E602">
        <v>2025</v>
      </c>
      <c r="F602" t="s">
        <v>31</v>
      </c>
      <c r="G602" t="s">
        <v>32</v>
      </c>
      <c r="H602" t="s">
        <v>45</v>
      </c>
      <c r="I602" t="s">
        <v>16</v>
      </c>
      <c r="J602" t="s">
        <v>89</v>
      </c>
      <c r="K602">
        <v>0.78574999643886423</v>
      </c>
      <c r="L602" t="s">
        <v>136</v>
      </c>
      <c r="M602">
        <v>1.4953452204471532E-2</v>
      </c>
    </row>
    <row r="603" spans="1:13" x14ac:dyDescent="0.3">
      <c r="A603">
        <v>5</v>
      </c>
      <c r="B603">
        <v>51</v>
      </c>
      <c r="C603">
        <v>1</v>
      </c>
      <c r="D603">
        <v>1</v>
      </c>
      <c r="E603">
        <v>2025</v>
      </c>
      <c r="F603" t="s">
        <v>31</v>
      </c>
      <c r="G603" t="s">
        <v>32</v>
      </c>
      <c r="H603" t="s">
        <v>45</v>
      </c>
      <c r="I603" t="s">
        <v>16</v>
      </c>
      <c r="J603" t="s">
        <v>89</v>
      </c>
      <c r="K603">
        <v>0.78574999643886423</v>
      </c>
      <c r="L603" t="s">
        <v>135</v>
      </c>
      <c r="M603">
        <v>1.6451908718505631E-2</v>
      </c>
    </row>
    <row r="604" spans="1:13" x14ac:dyDescent="0.3">
      <c r="A604">
        <v>5</v>
      </c>
      <c r="B604">
        <v>51</v>
      </c>
      <c r="C604">
        <v>1</v>
      </c>
      <c r="D604">
        <v>2</v>
      </c>
      <c r="E604">
        <v>2025</v>
      </c>
      <c r="F604" t="s">
        <v>31</v>
      </c>
      <c r="G604" t="s">
        <v>32</v>
      </c>
      <c r="H604" t="s">
        <v>45</v>
      </c>
      <c r="I604" t="s">
        <v>16</v>
      </c>
      <c r="J604" t="s">
        <v>89</v>
      </c>
      <c r="K604">
        <v>0.78574999643886423</v>
      </c>
      <c r="L604" t="s">
        <v>126</v>
      </c>
      <c r="M604">
        <v>1.4426493703964857E-2</v>
      </c>
    </row>
    <row r="605" spans="1:13" x14ac:dyDescent="0.3">
      <c r="A605">
        <v>5</v>
      </c>
      <c r="B605">
        <v>51</v>
      </c>
      <c r="C605">
        <v>1</v>
      </c>
      <c r="D605">
        <v>0</v>
      </c>
      <c r="E605">
        <v>2025</v>
      </c>
      <c r="F605" t="s">
        <v>31</v>
      </c>
      <c r="G605" t="s">
        <v>32</v>
      </c>
      <c r="H605" t="s">
        <v>46</v>
      </c>
      <c r="I605" t="s">
        <v>11</v>
      </c>
      <c r="J605" t="s">
        <v>90</v>
      </c>
      <c r="K605">
        <v>17.232871268581103</v>
      </c>
      <c r="L605" t="s">
        <v>136</v>
      </c>
      <c r="M605">
        <v>0.32795535224744737</v>
      </c>
    </row>
    <row r="606" spans="1:13" x14ac:dyDescent="0.3">
      <c r="A606">
        <v>5</v>
      </c>
      <c r="B606">
        <v>51</v>
      </c>
      <c r="C606">
        <v>1</v>
      </c>
      <c r="D606">
        <v>1</v>
      </c>
      <c r="E606">
        <v>2025</v>
      </c>
      <c r="F606" t="s">
        <v>31</v>
      </c>
      <c r="G606" t="s">
        <v>32</v>
      </c>
      <c r="H606" t="s">
        <v>46</v>
      </c>
      <c r="I606" t="s">
        <v>11</v>
      </c>
      <c r="J606" t="s">
        <v>90</v>
      </c>
      <c r="K606">
        <v>17.232871268581103</v>
      </c>
      <c r="L606" t="s">
        <v>135</v>
      </c>
      <c r="M606">
        <v>0.36081912358050339</v>
      </c>
    </row>
    <row r="607" spans="1:13" x14ac:dyDescent="0.3">
      <c r="A607">
        <v>5</v>
      </c>
      <c r="B607">
        <v>51</v>
      </c>
      <c r="C607">
        <v>1</v>
      </c>
      <c r="D607">
        <v>2</v>
      </c>
      <c r="E607">
        <v>2025</v>
      </c>
      <c r="F607" t="s">
        <v>31</v>
      </c>
      <c r="G607" t="s">
        <v>32</v>
      </c>
      <c r="H607" t="s">
        <v>46</v>
      </c>
      <c r="I607" t="s">
        <v>11</v>
      </c>
      <c r="J607" t="s">
        <v>90</v>
      </c>
      <c r="K607">
        <v>17.232871268581103</v>
      </c>
      <c r="L607" t="s">
        <v>126</v>
      </c>
      <c r="M607">
        <v>0.31639823096934044</v>
      </c>
    </row>
    <row r="608" spans="1:13" x14ac:dyDescent="0.3">
      <c r="A608">
        <v>5</v>
      </c>
      <c r="B608">
        <v>51</v>
      </c>
      <c r="C608">
        <v>1</v>
      </c>
      <c r="D608">
        <v>0</v>
      </c>
      <c r="E608">
        <v>2025</v>
      </c>
      <c r="F608" t="s">
        <v>31</v>
      </c>
      <c r="G608" t="s">
        <v>32</v>
      </c>
      <c r="H608" t="s">
        <v>46</v>
      </c>
      <c r="I608" t="s">
        <v>221</v>
      </c>
      <c r="J608" t="s">
        <v>91</v>
      </c>
      <c r="K608">
        <v>4.7859788338771327</v>
      </c>
      <c r="L608" t="s">
        <v>136</v>
      </c>
      <c r="M608">
        <v>9.1081013131843414E-2</v>
      </c>
    </row>
    <row r="609" spans="1:13" x14ac:dyDescent="0.3">
      <c r="A609">
        <v>5</v>
      </c>
      <c r="B609">
        <v>51</v>
      </c>
      <c r="C609">
        <v>1</v>
      </c>
      <c r="D609">
        <v>1</v>
      </c>
      <c r="E609">
        <v>2025</v>
      </c>
      <c r="F609" t="s">
        <v>31</v>
      </c>
      <c r="G609" t="s">
        <v>32</v>
      </c>
      <c r="H609" t="s">
        <v>46</v>
      </c>
      <c r="I609" t="s">
        <v>221</v>
      </c>
      <c r="J609" t="s">
        <v>91</v>
      </c>
      <c r="K609">
        <v>2.3929894169385664</v>
      </c>
      <c r="L609" t="s">
        <v>135</v>
      </c>
      <c r="M609">
        <v>5.0104032618836232E-2</v>
      </c>
    </row>
    <row r="610" spans="1:13" x14ac:dyDescent="0.3">
      <c r="A610">
        <v>5</v>
      </c>
      <c r="B610">
        <v>51</v>
      </c>
      <c r="C610">
        <v>1</v>
      </c>
      <c r="D610">
        <v>2</v>
      </c>
      <c r="E610">
        <v>2025</v>
      </c>
      <c r="F610" t="s">
        <v>31</v>
      </c>
      <c r="G610" t="s">
        <v>32</v>
      </c>
      <c r="H610" t="s">
        <v>46</v>
      </c>
      <c r="I610" t="s">
        <v>221</v>
      </c>
      <c r="J610" t="s">
        <v>91</v>
      </c>
      <c r="K610">
        <v>2.3929894169385664</v>
      </c>
      <c r="L610" t="s">
        <v>126</v>
      </c>
      <c r="M610">
        <v>4.3935662632618035E-2</v>
      </c>
    </row>
    <row r="611" spans="1:13" x14ac:dyDescent="0.3">
      <c r="A611">
        <v>5</v>
      </c>
      <c r="B611">
        <v>51</v>
      </c>
      <c r="C611">
        <v>1</v>
      </c>
      <c r="D611">
        <v>0</v>
      </c>
      <c r="E611">
        <v>2025</v>
      </c>
      <c r="F611" t="s">
        <v>31</v>
      </c>
      <c r="G611" t="s">
        <v>32</v>
      </c>
      <c r="H611" t="s">
        <v>46</v>
      </c>
      <c r="I611" t="s">
        <v>17</v>
      </c>
      <c r="J611" t="s">
        <v>92</v>
      </c>
      <c r="K611">
        <v>1.7510831699857765</v>
      </c>
      <c r="L611" t="s">
        <v>136</v>
      </c>
      <c r="M611">
        <v>3.3324516203767023E-2</v>
      </c>
    </row>
    <row r="612" spans="1:13" x14ac:dyDescent="0.3">
      <c r="A612">
        <v>5</v>
      </c>
      <c r="B612">
        <v>51</v>
      </c>
      <c r="C612">
        <v>1</v>
      </c>
      <c r="D612">
        <v>1</v>
      </c>
      <c r="E612">
        <v>2025</v>
      </c>
      <c r="F612" t="s">
        <v>31</v>
      </c>
      <c r="G612" t="s">
        <v>32</v>
      </c>
      <c r="H612" t="s">
        <v>46</v>
      </c>
      <c r="I612" t="s">
        <v>17</v>
      </c>
      <c r="J612" t="s">
        <v>92</v>
      </c>
      <c r="K612">
        <v>1.7510831699857765</v>
      </c>
      <c r="L612" t="s">
        <v>135</v>
      </c>
      <c r="M612">
        <v>3.6663901497527969E-2</v>
      </c>
    </row>
    <row r="613" spans="1:13" x14ac:dyDescent="0.3">
      <c r="A613">
        <v>5</v>
      </c>
      <c r="B613">
        <v>51</v>
      </c>
      <c r="C613">
        <v>1</v>
      </c>
      <c r="D613">
        <v>2</v>
      </c>
      <c r="E613">
        <v>2025</v>
      </c>
      <c r="F613" t="s">
        <v>31</v>
      </c>
      <c r="G613" t="s">
        <v>32</v>
      </c>
      <c r="H613" t="s">
        <v>46</v>
      </c>
      <c r="I613" t="s">
        <v>17</v>
      </c>
      <c r="J613" t="s">
        <v>92</v>
      </c>
      <c r="K613">
        <v>1.7510831699857765</v>
      </c>
      <c r="L613" t="s">
        <v>126</v>
      </c>
      <c r="M613">
        <v>3.2150162827120236E-2</v>
      </c>
    </row>
    <row r="614" spans="1:13" x14ac:dyDescent="0.3">
      <c r="A614">
        <v>5</v>
      </c>
      <c r="B614">
        <v>51</v>
      </c>
      <c r="C614">
        <v>1</v>
      </c>
      <c r="D614">
        <v>0</v>
      </c>
      <c r="E614">
        <v>2025</v>
      </c>
      <c r="F614" t="s">
        <v>31</v>
      </c>
      <c r="G614" t="s">
        <v>32</v>
      </c>
      <c r="H614" t="s">
        <v>46</v>
      </c>
      <c r="I614" t="s">
        <v>17</v>
      </c>
      <c r="J614" t="s">
        <v>93</v>
      </c>
      <c r="K614">
        <v>2.0598602430292049E-2</v>
      </c>
      <c r="L614" t="s">
        <v>136</v>
      </c>
      <c r="M614">
        <v>3.9200791386099484E-4</v>
      </c>
    </row>
    <row r="615" spans="1:13" x14ac:dyDescent="0.3">
      <c r="A615">
        <v>5</v>
      </c>
      <c r="B615">
        <v>51</v>
      </c>
      <c r="C615">
        <v>1</v>
      </c>
      <c r="D615">
        <v>1</v>
      </c>
      <c r="E615">
        <v>2025</v>
      </c>
      <c r="F615" t="s">
        <v>31</v>
      </c>
      <c r="G615" t="s">
        <v>32</v>
      </c>
      <c r="H615" t="s">
        <v>46</v>
      </c>
      <c r="I615" t="s">
        <v>17</v>
      </c>
      <c r="J615" t="s">
        <v>93</v>
      </c>
      <c r="K615">
        <v>2.0598602430292049E-2</v>
      </c>
      <c r="L615" t="s">
        <v>135</v>
      </c>
      <c r="M615">
        <v>4.3129026846686124E-4</v>
      </c>
    </row>
    <row r="616" spans="1:13" x14ac:dyDescent="0.3">
      <c r="A616">
        <v>5</v>
      </c>
      <c r="B616">
        <v>51</v>
      </c>
      <c r="C616">
        <v>1</v>
      </c>
      <c r="D616">
        <v>2</v>
      </c>
      <c r="E616">
        <v>2025</v>
      </c>
      <c r="F616" t="s">
        <v>31</v>
      </c>
      <c r="G616" t="s">
        <v>32</v>
      </c>
      <c r="H616" t="s">
        <v>46</v>
      </c>
      <c r="I616" t="s">
        <v>17</v>
      </c>
      <c r="J616" t="s">
        <v>93</v>
      </c>
      <c r="K616">
        <v>2.0598602430292049E-2</v>
      </c>
      <c r="L616" t="s">
        <v>126</v>
      </c>
      <c r="M616">
        <v>3.7819358525979275E-4</v>
      </c>
    </row>
    <row r="617" spans="1:13" x14ac:dyDescent="0.3">
      <c r="A617">
        <v>5</v>
      </c>
      <c r="B617">
        <v>51</v>
      </c>
      <c r="C617">
        <v>1</v>
      </c>
      <c r="D617">
        <v>0</v>
      </c>
      <c r="E617">
        <v>2025</v>
      </c>
      <c r="F617" t="s">
        <v>31</v>
      </c>
      <c r="G617" t="s">
        <v>32</v>
      </c>
      <c r="H617" t="s">
        <v>46</v>
      </c>
      <c r="I617" t="s">
        <v>17</v>
      </c>
      <c r="J617" t="s">
        <v>94</v>
      </c>
      <c r="K617">
        <v>0.1689048157147694</v>
      </c>
      <c r="L617" t="s">
        <v>136</v>
      </c>
      <c r="M617">
        <v>3.2143940188899393E-3</v>
      </c>
    </row>
    <row r="618" spans="1:13" x14ac:dyDescent="0.3">
      <c r="A618">
        <v>5</v>
      </c>
      <c r="B618">
        <v>51</v>
      </c>
      <c r="C618">
        <v>1</v>
      </c>
      <c r="D618">
        <v>1</v>
      </c>
      <c r="E618">
        <v>2025</v>
      </c>
      <c r="F618" t="s">
        <v>31</v>
      </c>
      <c r="G618" t="s">
        <v>32</v>
      </c>
      <c r="H618" t="s">
        <v>46</v>
      </c>
      <c r="I618" t="s">
        <v>17</v>
      </c>
      <c r="J618" t="s">
        <v>94</v>
      </c>
      <c r="K618">
        <v>0.1689048157147694</v>
      </c>
      <c r="L618" t="s">
        <v>135</v>
      </c>
      <c r="M618">
        <v>3.5365022244344462E-3</v>
      </c>
    </row>
    <row r="619" spans="1:13" x14ac:dyDescent="0.3">
      <c r="A619">
        <v>5</v>
      </c>
      <c r="B619">
        <v>51</v>
      </c>
      <c r="C619">
        <v>1</v>
      </c>
      <c r="D619">
        <v>2</v>
      </c>
      <c r="E619">
        <v>2025</v>
      </c>
      <c r="F619" t="s">
        <v>31</v>
      </c>
      <c r="G619" t="s">
        <v>32</v>
      </c>
      <c r="H619" t="s">
        <v>46</v>
      </c>
      <c r="I619" t="s">
        <v>17</v>
      </c>
      <c r="J619" t="s">
        <v>94</v>
      </c>
      <c r="K619">
        <v>0.1689048157147694</v>
      </c>
      <c r="L619" t="s">
        <v>126</v>
      </c>
      <c r="M619">
        <v>3.1011190219815098E-3</v>
      </c>
    </row>
    <row r="620" spans="1:13" x14ac:dyDescent="0.3">
      <c r="A620">
        <v>5</v>
      </c>
      <c r="B620">
        <v>51</v>
      </c>
      <c r="C620">
        <v>1</v>
      </c>
      <c r="D620">
        <v>0</v>
      </c>
      <c r="E620">
        <v>2025</v>
      </c>
      <c r="F620" t="s">
        <v>31</v>
      </c>
      <c r="G620" t="s">
        <v>32</v>
      </c>
      <c r="H620" t="s">
        <v>46</v>
      </c>
      <c r="I620" t="s">
        <v>17</v>
      </c>
      <c r="J620" t="s">
        <v>109</v>
      </c>
      <c r="K620">
        <v>2.4889197239647259E-2</v>
      </c>
      <c r="L620" t="s">
        <v>136</v>
      </c>
      <c r="M620">
        <v>4.7366137195991415E-4</v>
      </c>
    </row>
    <row r="621" spans="1:13" x14ac:dyDescent="0.3">
      <c r="A621">
        <v>5</v>
      </c>
      <c r="B621">
        <v>51</v>
      </c>
      <c r="C621">
        <v>1</v>
      </c>
      <c r="D621">
        <v>1</v>
      </c>
      <c r="E621">
        <v>2025</v>
      </c>
      <c r="F621" t="s">
        <v>31</v>
      </c>
      <c r="G621" t="s">
        <v>32</v>
      </c>
      <c r="H621" t="s">
        <v>46</v>
      </c>
      <c r="I621" t="s">
        <v>17</v>
      </c>
      <c r="J621" t="s">
        <v>109</v>
      </c>
      <c r="K621">
        <v>2.4889197239647259E-2</v>
      </c>
      <c r="L621" t="s">
        <v>135</v>
      </c>
      <c r="M621">
        <v>5.2112606162183861E-4</v>
      </c>
    </row>
    <row r="622" spans="1:13" x14ac:dyDescent="0.3">
      <c r="A622">
        <v>5</v>
      </c>
      <c r="B622">
        <v>51</v>
      </c>
      <c r="C622">
        <v>1</v>
      </c>
      <c r="D622">
        <v>2</v>
      </c>
      <c r="E622">
        <v>2025</v>
      </c>
      <c r="F622" t="s">
        <v>31</v>
      </c>
      <c r="G622" t="s">
        <v>32</v>
      </c>
      <c r="H622" t="s">
        <v>46</v>
      </c>
      <c r="I622" t="s">
        <v>17</v>
      </c>
      <c r="J622" t="s">
        <v>109</v>
      </c>
      <c r="K622">
        <v>2.4889197239647259E-2</v>
      </c>
      <c r="L622" t="s">
        <v>126</v>
      </c>
      <c r="M622">
        <v>4.5696958180317074E-4</v>
      </c>
    </row>
    <row r="623" spans="1:13" x14ac:dyDescent="0.3">
      <c r="A623">
        <v>5</v>
      </c>
      <c r="B623">
        <v>51</v>
      </c>
      <c r="C623">
        <v>1</v>
      </c>
      <c r="D623">
        <v>0</v>
      </c>
      <c r="E623">
        <v>2025</v>
      </c>
      <c r="F623" t="s">
        <v>31</v>
      </c>
      <c r="G623" t="s">
        <v>32</v>
      </c>
      <c r="H623" t="s">
        <v>46</v>
      </c>
      <c r="I623" t="s">
        <v>18</v>
      </c>
      <c r="J623" t="s">
        <v>107</v>
      </c>
      <c r="K623">
        <v>4.7859788338771327</v>
      </c>
      <c r="L623" t="s">
        <v>136</v>
      </c>
      <c r="M623">
        <v>9.1081013131843414E-2</v>
      </c>
    </row>
    <row r="624" spans="1:13" x14ac:dyDescent="0.3">
      <c r="A624">
        <v>5</v>
      </c>
      <c r="B624">
        <v>51</v>
      </c>
      <c r="C624">
        <v>1</v>
      </c>
      <c r="D624">
        <v>1</v>
      </c>
      <c r="E624">
        <v>2025</v>
      </c>
      <c r="F624" t="s">
        <v>31</v>
      </c>
      <c r="G624" t="s">
        <v>32</v>
      </c>
      <c r="H624" t="s">
        <v>46</v>
      </c>
      <c r="I624" t="s">
        <v>18</v>
      </c>
      <c r="J624" t="s">
        <v>107</v>
      </c>
      <c r="K624">
        <v>2.3929894169385664</v>
      </c>
      <c r="L624" t="s">
        <v>135</v>
      </c>
      <c r="M624">
        <v>5.0104032618836232E-2</v>
      </c>
    </row>
    <row r="625" spans="1:13" x14ac:dyDescent="0.3">
      <c r="A625">
        <v>5</v>
      </c>
      <c r="B625">
        <v>51</v>
      </c>
      <c r="C625">
        <v>1</v>
      </c>
      <c r="D625">
        <v>2</v>
      </c>
      <c r="E625">
        <v>2025</v>
      </c>
      <c r="F625" t="s">
        <v>31</v>
      </c>
      <c r="G625" t="s">
        <v>32</v>
      </c>
      <c r="H625" t="s">
        <v>46</v>
      </c>
      <c r="I625" t="s">
        <v>18</v>
      </c>
      <c r="J625" t="s">
        <v>107</v>
      </c>
      <c r="K625">
        <v>2.3929894169385664</v>
      </c>
      <c r="L625" t="s">
        <v>126</v>
      </c>
      <c r="M625">
        <v>4.3935662632618035E-2</v>
      </c>
    </row>
    <row r="626" spans="1:13" x14ac:dyDescent="0.3">
      <c r="A626">
        <v>5</v>
      </c>
      <c r="B626">
        <v>51</v>
      </c>
      <c r="C626">
        <v>1</v>
      </c>
      <c r="D626">
        <v>0</v>
      </c>
      <c r="E626">
        <v>2025</v>
      </c>
      <c r="F626" t="s">
        <v>31</v>
      </c>
      <c r="G626" t="s">
        <v>32</v>
      </c>
      <c r="H626" t="s">
        <v>46</v>
      </c>
      <c r="I626" t="s">
        <v>19</v>
      </c>
      <c r="J626" t="s">
        <v>103</v>
      </c>
      <c r="K626">
        <v>0.42070953953800971</v>
      </c>
      <c r="L626" t="s">
        <v>136</v>
      </c>
      <c r="M626">
        <v>8.00643973268708E-3</v>
      </c>
    </row>
    <row r="627" spans="1:13" x14ac:dyDescent="0.3">
      <c r="A627">
        <v>5</v>
      </c>
      <c r="B627">
        <v>51</v>
      </c>
      <c r="C627">
        <v>1</v>
      </c>
      <c r="D627">
        <v>1</v>
      </c>
      <c r="E627">
        <v>2025</v>
      </c>
      <c r="F627" t="s">
        <v>31</v>
      </c>
      <c r="G627" t="s">
        <v>32</v>
      </c>
      <c r="H627" t="s">
        <v>46</v>
      </c>
      <c r="I627" t="s">
        <v>19</v>
      </c>
      <c r="J627" t="s">
        <v>103</v>
      </c>
      <c r="K627">
        <v>0.42070953953800971</v>
      </c>
      <c r="L627" t="s">
        <v>135</v>
      </c>
      <c r="M627">
        <v>8.8087495677416795E-3</v>
      </c>
    </row>
    <row r="628" spans="1:13" x14ac:dyDescent="0.3">
      <c r="A628">
        <v>5</v>
      </c>
      <c r="B628">
        <v>51</v>
      </c>
      <c r="C628">
        <v>1</v>
      </c>
      <c r="D628">
        <v>2</v>
      </c>
      <c r="E628">
        <v>2025</v>
      </c>
      <c r="F628" t="s">
        <v>31</v>
      </c>
      <c r="G628" t="s">
        <v>32</v>
      </c>
      <c r="H628" t="s">
        <v>46</v>
      </c>
      <c r="I628" t="s">
        <v>19</v>
      </c>
      <c r="J628" t="s">
        <v>103</v>
      </c>
      <c r="K628">
        <v>0.42070953953800971</v>
      </c>
      <c r="L628" t="s">
        <v>126</v>
      </c>
      <c r="M628">
        <v>7.7242934150178926E-3</v>
      </c>
    </row>
    <row r="629" spans="1:13" x14ac:dyDescent="0.3">
      <c r="A629">
        <v>5</v>
      </c>
      <c r="B629">
        <v>54</v>
      </c>
      <c r="C629">
        <v>2</v>
      </c>
      <c r="D629">
        <v>0</v>
      </c>
      <c r="E629">
        <v>2025</v>
      </c>
      <c r="F629" t="s">
        <v>31</v>
      </c>
      <c r="G629" t="s">
        <v>34</v>
      </c>
      <c r="H629" t="s">
        <v>44</v>
      </c>
      <c r="I629" t="s">
        <v>14</v>
      </c>
      <c r="J629" t="s">
        <v>70</v>
      </c>
      <c r="K629">
        <v>0.67475330507474551</v>
      </c>
      <c r="L629" t="s">
        <v>136</v>
      </c>
      <c r="M629">
        <v>0.17597379003948116</v>
      </c>
    </row>
    <row r="630" spans="1:13" x14ac:dyDescent="0.3">
      <c r="A630">
        <v>5</v>
      </c>
      <c r="B630">
        <v>54</v>
      </c>
      <c r="C630">
        <v>2</v>
      </c>
      <c r="D630">
        <v>1</v>
      </c>
      <c r="E630">
        <v>2025</v>
      </c>
      <c r="F630" t="s">
        <v>31</v>
      </c>
      <c r="G630" t="s">
        <v>34</v>
      </c>
      <c r="H630" t="s">
        <v>44</v>
      </c>
      <c r="I630" t="s">
        <v>14</v>
      </c>
      <c r="J630" t="s">
        <v>70</v>
      </c>
      <c r="K630">
        <v>0.67475330507474551</v>
      </c>
      <c r="L630" t="s">
        <v>135</v>
      </c>
      <c r="M630">
        <v>0.20468868840219245</v>
      </c>
    </row>
    <row r="631" spans="1:13" x14ac:dyDescent="0.3">
      <c r="A631">
        <v>5</v>
      </c>
      <c r="B631">
        <v>54</v>
      </c>
      <c r="C631">
        <v>2</v>
      </c>
      <c r="D631">
        <v>2</v>
      </c>
      <c r="E631">
        <v>2025</v>
      </c>
      <c r="F631" t="s">
        <v>31</v>
      </c>
      <c r="G631" t="s">
        <v>34</v>
      </c>
      <c r="H631" t="s">
        <v>44</v>
      </c>
      <c r="I631" t="s">
        <v>14</v>
      </c>
      <c r="J631" t="s">
        <v>70</v>
      </c>
      <c r="K631">
        <v>2.0242599152242367</v>
      </c>
      <c r="L631" t="s">
        <v>126</v>
      </c>
      <c r="M631">
        <v>0.43570024275464647</v>
      </c>
    </row>
    <row r="632" spans="1:13" x14ac:dyDescent="0.3">
      <c r="A632">
        <v>5</v>
      </c>
      <c r="B632">
        <v>54</v>
      </c>
      <c r="C632">
        <v>2</v>
      </c>
      <c r="D632">
        <v>0</v>
      </c>
      <c r="E632">
        <v>2025</v>
      </c>
      <c r="F632" t="s">
        <v>31</v>
      </c>
      <c r="G632" t="s">
        <v>34</v>
      </c>
      <c r="H632" t="s">
        <v>45</v>
      </c>
      <c r="I632" t="s">
        <v>11</v>
      </c>
      <c r="J632" t="s">
        <v>77</v>
      </c>
      <c r="K632">
        <v>0.16568157610389936</v>
      </c>
      <c r="L632" t="s">
        <v>136</v>
      </c>
      <c r="M632">
        <v>4.320929540832439E-2</v>
      </c>
    </row>
    <row r="633" spans="1:13" x14ac:dyDescent="0.3">
      <c r="A633">
        <v>5</v>
      </c>
      <c r="B633">
        <v>54</v>
      </c>
      <c r="C633">
        <v>2</v>
      </c>
      <c r="D633">
        <v>1</v>
      </c>
      <c r="E633">
        <v>2025</v>
      </c>
      <c r="F633" t="s">
        <v>31</v>
      </c>
      <c r="G633" t="s">
        <v>34</v>
      </c>
      <c r="H633" t="s">
        <v>45</v>
      </c>
      <c r="I633" t="s">
        <v>11</v>
      </c>
      <c r="J633" t="s">
        <v>77</v>
      </c>
      <c r="K633">
        <v>0.16568157610389936</v>
      </c>
      <c r="L633" t="s">
        <v>135</v>
      </c>
      <c r="M633">
        <v>5.0260064308034001E-2</v>
      </c>
    </row>
    <row r="634" spans="1:13" x14ac:dyDescent="0.3">
      <c r="A634">
        <v>5</v>
      </c>
      <c r="B634">
        <v>54</v>
      </c>
      <c r="C634">
        <v>2</v>
      </c>
      <c r="D634">
        <v>2</v>
      </c>
      <c r="E634">
        <v>2025</v>
      </c>
      <c r="F634" t="s">
        <v>31</v>
      </c>
      <c r="G634" t="s">
        <v>34</v>
      </c>
      <c r="H634" t="s">
        <v>45</v>
      </c>
      <c r="I634" t="s">
        <v>11</v>
      </c>
      <c r="J634" t="s">
        <v>77</v>
      </c>
      <c r="K634">
        <v>0.16568157610389936</v>
      </c>
      <c r="L634" t="s">
        <v>126</v>
      </c>
      <c r="M634">
        <v>3.5661182828117623E-2</v>
      </c>
    </row>
    <row r="635" spans="1:13" x14ac:dyDescent="0.3">
      <c r="A635">
        <v>5</v>
      </c>
      <c r="B635">
        <v>54</v>
      </c>
      <c r="C635">
        <v>2</v>
      </c>
      <c r="D635">
        <v>0</v>
      </c>
      <c r="E635">
        <v>2025</v>
      </c>
      <c r="F635" t="s">
        <v>31</v>
      </c>
      <c r="G635" t="s">
        <v>34</v>
      </c>
      <c r="H635" t="s">
        <v>45</v>
      </c>
      <c r="I635" t="s">
        <v>16</v>
      </c>
      <c r="J635" t="s">
        <v>89</v>
      </c>
      <c r="K635">
        <v>0.78221290717640635</v>
      </c>
      <c r="L635" t="s">
        <v>136</v>
      </c>
      <c r="M635">
        <v>0.20399895614944055</v>
      </c>
    </row>
    <row r="636" spans="1:13" x14ac:dyDescent="0.3">
      <c r="A636">
        <v>5</v>
      </c>
      <c r="B636">
        <v>54</v>
      </c>
      <c r="C636">
        <v>2</v>
      </c>
      <c r="D636">
        <v>1</v>
      </c>
      <c r="E636">
        <v>2025</v>
      </c>
      <c r="F636" t="s">
        <v>31</v>
      </c>
      <c r="G636" t="s">
        <v>34</v>
      </c>
      <c r="H636" t="s">
        <v>45</v>
      </c>
      <c r="I636" t="s">
        <v>16</v>
      </c>
      <c r="J636" t="s">
        <v>89</v>
      </c>
      <c r="K636">
        <v>0.78221290717640635</v>
      </c>
      <c r="L636" t="s">
        <v>135</v>
      </c>
      <c r="M636">
        <v>0.2372869207413047</v>
      </c>
    </row>
    <row r="637" spans="1:13" x14ac:dyDescent="0.3">
      <c r="A637">
        <v>5</v>
      </c>
      <c r="B637">
        <v>54</v>
      </c>
      <c r="C637">
        <v>2</v>
      </c>
      <c r="D637">
        <v>2</v>
      </c>
      <c r="E637">
        <v>2025</v>
      </c>
      <c r="F637" t="s">
        <v>31</v>
      </c>
      <c r="G637" t="s">
        <v>34</v>
      </c>
      <c r="H637" t="s">
        <v>45</v>
      </c>
      <c r="I637" t="s">
        <v>16</v>
      </c>
      <c r="J637" t="s">
        <v>89</v>
      </c>
      <c r="K637">
        <v>0.78221290717640635</v>
      </c>
      <c r="L637" t="s">
        <v>126</v>
      </c>
      <c r="M637">
        <v>0.16836294142831201</v>
      </c>
    </row>
    <row r="638" spans="1:13" x14ac:dyDescent="0.3">
      <c r="A638">
        <v>5</v>
      </c>
      <c r="B638">
        <v>54</v>
      </c>
      <c r="C638">
        <v>2</v>
      </c>
      <c r="D638">
        <v>0</v>
      </c>
      <c r="E638">
        <v>2025</v>
      </c>
      <c r="F638" t="s">
        <v>31</v>
      </c>
      <c r="G638" t="s">
        <v>34</v>
      </c>
      <c r="H638" t="s">
        <v>46</v>
      </c>
      <c r="I638" t="s">
        <v>221</v>
      </c>
      <c r="J638" t="s">
        <v>91</v>
      </c>
      <c r="K638">
        <v>0.53791105887288815</v>
      </c>
      <c r="L638" t="s">
        <v>136</v>
      </c>
      <c r="M638">
        <v>0.14028571186254046</v>
      </c>
    </row>
    <row r="639" spans="1:13" x14ac:dyDescent="0.3">
      <c r="A639">
        <v>5</v>
      </c>
      <c r="B639">
        <v>54</v>
      </c>
      <c r="C639">
        <v>2</v>
      </c>
      <c r="D639">
        <v>1</v>
      </c>
      <c r="E639">
        <v>2025</v>
      </c>
      <c r="F639" t="s">
        <v>31</v>
      </c>
      <c r="G639" t="s">
        <v>34</v>
      </c>
      <c r="H639" t="s">
        <v>46</v>
      </c>
      <c r="I639" t="s">
        <v>221</v>
      </c>
      <c r="J639" t="s">
        <v>91</v>
      </c>
      <c r="K639">
        <v>0.26895552943644407</v>
      </c>
      <c r="L639" t="s">
        <v>135</v>
      </c>
      <c r="M639">
        <v>8.1588565991187884E-2</v>
      </c>
    </row>
    <row r="640" spans="1:13" x14ac:dyDescent="0.3">
      <c r="A640">
        <v>5</v>
      </c>
      <c r="B640">
        <v>54</v>
      </c>
      <c r="C640">
        <v>2</v>
      </c>
      <c r="D640">
        <v>2</v>
      </c>
      <c r="E640">
        <v>2025</v>
      </c>
      <c r="F640" t="s">
        <v>31</v>
      </c>
      <c r="G640" t="s">
        <v>34</v>
      </c>
      <c r="H640" t="s">
        <v>46</v>
      </c>
      <c r="I640" t="s">
        <v>221</v>
      </c>
      <c r="J640" t="s">
        <v>91</v>
      </c>
      <c r="K640">
        <v>0.26895552943644407</v>
      </c>
      <c r="L640" t="s">
        <v>126</v>
      </c>
      <c r="M640">
        <v>5.7889793985611844E-2</v>
      </c>
    </row>
    <row r="641" spans="1:13" x14ac:dyDescent="0.3">
      <c r="A641">
        <v>5</v>
      </c>
      <c r="B641">
        <v>54</v>
      </c>
      <c r="C641">
        <v>2</v>
      </c>
      <c r="D641">
        <v>0</v>
      </c>
      <c r="E641">
        <v>2025</v>
      </c>
      <c r="F641" t="s">
        <v>31</v>
      </c>
      <c r="G641" t="s">
        <v>34</v>
      </c>
      <c r="H641" t="s">
        <v>46</v>
      </c>
      <c r="I641" t="s">
        <v>17</v>
      </c>
      <c r="J641" t="s">
        <v>92</v>
      </c>
      <c r="K641">
        <v>0.46985867643737372</v>
      </c>
      <c r="L641" t="s">
        <v>136</v>
      </c>
      <c r="M641">
        <v>0.12253783931663702</v>
      </c>
    </row>
    <row r="642" spans="1:13" x14ac:dyDescent="0.3">
      <c r="A642">
        <v>5</v>
      </c>
      <c r="B642">
        <v>54</v>
      </c>
      <c r="C642">
        <v>2</v>
      </c>
      <c r="D642">
        <v>1</v>
      </c>
      <c r="E642">
        <v>2025</v>
      </c>
      <c r="F642" t="s">
        <v>31</v>
      </c>
      <c r="G642" t="s">
        <v>34</v>
      </c>
      <c r="H642" t="s">
        <v>46</v>
      </c>
      <c r="I642" t="s">
        <v>17</v>
      </c>
      <c r="J642" t="s">
        <v>92</v>
      </c>
      <c r="K642">
        <v>0.46985867643737372</v>
      </c>
      <c r="L642" t="s">
        <v>135</v>
      </c>
      <c r="M642">
        <v>0.14253321249564305</v>
      </c>
    </row>
    <row r="643" spans="1:13" x14ac:dyDescent="0.3">
      <c r="A643">
        <v>5</v>
      </c>
      <c r="B643">
        <v>54</v>
      </c>
      <c r="C643">
        <v>2</v>
      </c>
      <c r="D643">
        <v>2</v>
      </c>
      <c r="E643">
        <v>2025</v>
      </c>
      <c r="F643" t="s">
        <v>31</v>
      </c>
      <c r="G643" t="s">
        <v>34</v>
      </c>
      <c r="H643" t="s">
        <v>46</v>
      </c>
      <c r="I643" t="s">
        <v>17</v>
      </c>
      <c r="J643" t="s">
        <v>92</v>
      </c>
      <c r="K643">
        <v>0.46985867643737372</v>
      </c>
      <c r="L643" t="s">
        <v>126</v>
      </c>
      <c r="M643">
        <v>0.10113204230567552</v>
      </c>
    </row>
    <row r="644" spans="1:13" x14ac:dyDescent="0.3">
      <c r="A644">
        <v>5</v>
      </c>
      <c r="B644">
        <v>54</v>
      </c>
      <c r="C644">
        <v>2</v>
      </c>
      <c r="D644">
        <v>0</v>
      </c>
      <c r="E644">
        <v>2025</v>
      </c>
      <c r="F644" t="s">
        <v>31</v>
      </c>
      <c r="G644" t="s">
        <v>34</v>
      </c>
      <c r="H644" t="s">
        <v>46</v>
      </c>
      <c r="I644" t="s">
        <v>17</v>
      </c>
      <c r="J644" t="s">
        <v>94</v>
      </c>
      <c r="K644">
        <v>0.4789682717064313</v>
      </c>
      <c r="L644" t="s">
        <v>136</v>
      </c>
      <c r="M644">
        <v>0.1249135964906522</v>
      </c>
    </row>
    <row r="645" spans="1:13" x14ac:dyDescent="0.3">
      <c r="A645">
        <v>5</v>
      </c>
      <c r="B645">
        <v>54</v>
      </c>
      <c r="C645">
        <v>2</v>
      </c>
      <c r="D645">
        <v>1</v>
      </c>
      <c r="E645">
        <v>2025</v>
      </c>
      <c r="F645" t="s">
        <v>31</v>
      </c>
      <c r="G645" t="s">
        <v>34</v>
      </c>
      <c r="H645" t="s">
        <v>46</v>
      </c>
      <c r="I645" t="s">
        <v>17</v>
      </c>
      <c r="J645" t="s">
        <v>94</v>
      </c>
      <c r="K645">
        <v>0.4789682717064313</v>
      </c>
      <c r="L645" t="s">
        <v>135</v>
      </c>
      <c r="M645">
        <v>0.14529663891160058</v>
      </c>
    </row>
    <row r="646" spans="1:13" x14ac:dyDescent="0.3">
      <c r="A646">
        <v>5</v>
      </c>
      <c r="B646">
        <v>54</v>
      </c>
      <c r="C646">
        <v>2</v>
      </c>
      <c r="D646">
        <v>2</v>
      </c>
      <c r="E646">
        <v>2025</v>
      </c>
      <c r="F646" t="s">
        <v>31</v>
      </c>
      <c r="G646" t="s">
        <v>34</v>
      </c>
      <c r="H646" t="s">
        <v>46</v>
      </c>
      <c r="I646" t="s">
        <v>17</v>
      </c>
      <c r="J646" t="s">
        <v>94</v>
      </c>
      <c r="K646">
        <v>0.4789682717064313</v>
      </c>
      <c r="L646" t="s">
        <v>126</v>
      </c>
      <c r="M646">
        <v>0.10309278501478819</v>
      </c>
    </row>
    <row r="647" spans="1:13" x14ac:dyDescent="0.3">
      <c r="A647">
        <v>5</v>
      </c>
      <c r="B647">
        <v>54</v>
      </c>
      <c r="C647">
        <v>2</v>
      </c>
      <c r="D647">
        <v>0</v>
      </c>
      <c r="E647">
        <v>2025</v>
      </c>
      <c r="F647" t="s">
        <v>31</v>
      </c>
      <c r="G647" t="s">
        <v>34</v>
      </c>
      <c r="H647" t="s">
        <v>46</v>
      </c>
      <c r="I647" t="s">
        <v>17</v>
      </c>
      <c r="J647" t="s">
        <v>109</v>
      </c>
      <c r="K647">
        <v>0.18709976199781531</v>
      </c>
      <c r="L647" t="s">
        <v>136</v>
      </c>
      <c r="M647">
        <v>4.8795098870383795E-2</v>
      </c>
    </row>
    <row r="648" spans="1:13" x14ac:dyDescent="0.3">
      <c r="A648">
        <v>5</v>
      </c>
      <c r="B648">
        <v>54</v>
      </c>
      <c r="C648">
        <v>2</v>
      </c>
      <c r="D648">
        <v>1</v>
      </c>
      <c r="E648">
        <v>2025</v>
      </c>
      <c r="F648" t="s">
        <v>31</v>
      </c>
      <c r="G648" t="s">
        <v>34</v>
      </c>
      <c r="H648" t="s">
        <v>46</v>
      </c>
      <c r="I648" t="s">
        <v>17</v>
      </c>
      <c r="J648" t="s">
        <v>109</v>
      </c>
      <c r="K648">
        <v>0.18709976199781531</v>
      </c>
      <c r="L648" t="s">
        <v>135</v>
      </c>
      <c r="M648">
        <v>5.6757343158849484E-2</v>
      </c>
    </row>
    <row r="649" spans="1:13" x14ac:dyDescent="0.3">
      <c r="A649">
        <v>5</v>
      </c>
      <c r="B649">
        <v>54</v>
      </c>
      <c r="C649">
        <v>2</v>
      </c>
      <c r="D649">
        <v>2</v>
      </c>
      <c r="E649">
        <v>2025</v>
      </c>
      <c r="F649" t="s">
        <v>31</v>
      </c>
      <c r="G649" t="s">
        <v>34</v>
      </c>
      <c r="H649" t="s">
        <v>46</v>
      </c>
      <c r="I649" t="s">
        <v>17</v>
      </c>
      <c r="J649" t="s">
        <v>109</v>
      </c>
      <c r="K649">
        <v>0.18709976199781531</v>
      </c>
      <c r="L649" t="s">
        <v>126</v>
      </c>
      <c r="M649">
        <v>4.0271217697236489E-2</v>
      </c>
    </row>
    <row r="650" spans="1:13" x14ac:dyDescent="0.3">
      <c r="A650">
        <v>5</v>
      </c>
      <c r="B650">
        <v>54</v>
      </c>
      <c r="C650">
        <v>2</v>
      </c>
      <c r="D650">
        <v>0</v>
      </c>
      <c r="E650">
        <v>2025</v>
      </c>
      <c r="F650" t="s">
        <v>31</v>
      </c>
      <c r="G650" t="s">
        <v>34</v>
      </c>
      <c r="H650" t="s">
        <v>46</v>
      </c>
      <c r="I650" t="s">
        <v>18</v>
      </c>
      <c r="J650" t="s">
        <v>107</v>
      </c>
      <c r="K650">
        <v>0.53791105887288815</v>
      </c>
      <c r="L650" t="s">
        <v>136</v>
      </c>
      <c r="M650">
        <v>0.14028571186254046</v>
      </c>
    </row>
    <row r="651" spans="1:13" x14ac:dyDescent="0.3">
      <c r="A651">
        <v>5</v>
      </c>
      <c r="B651">
        <v>54</v>
      </c>
      <c r="C651">
        <v>2</v>
      </c>
      <c r="D651">
        <v>1</v>
      </c>
      <c r="E651">
        <v>2025</v>
      </c>
      <c r="F651" t="s">
        <v>31</v>
      </c>
      <c r="G651" t="s">
        <v>34</v>
      </c>
      <c r="H651" t="s">
        <v>46</v>
      </c>
      <c r="I651" t="s">
        <v>18</v>
      </c>
      <c r="J651" t="s">
        <v>107</v>
      </c>
      <c r="K651">
        <v>0.26895552943644407</v>
      </c>
      <c r="L651" t="s">
        <v>135</v>
      </c>
      <c r="M651">
        <v>8.1588565991187884E-2</v>
      </c>
    </row>
    <row r="652" spans="1:13" x14ac:dyDescent="0.3">
      <c r="A652">
        <v>5</v>
      </c>
      <c r="B652">
        <v>54</v>
      </c>
      <c r="C652">
        <v>2</v>
      </c>
      <c r="D652">
        <v>2</v>
      </c>
      <c r="E652">
        <v>2025</v>
      </c>
      <c r="F652" t="s">
        <v>31</v>
      </c>
      <c r="G652" t="s">
        <v>34</v>
      </c>
      <c r="H652" t="s">
        <v>46</v>
      </c>
      <c r="I652" t="s">
        <v>18</v>
      </c>
      <c r="J652" t="s">
        <v>107</v>
      </c>
      <c r="K652">
        <v>0.26895552943644407</v>
      </c>
      <c r="L652" t="s">
        <v>126</v>
      </c>
      <c r="M652">
        <v>5.7889793985611844E-2</v>
      </c>
    </row>
    <row r="653" spans="1:13" x14ac:dyDescent="0.3">
      <c r="A653">
        <v>5</v>
      </c>
      <c r="B653">
        <v>53</v>
      </c>
      <c r="C653">
        <v>3</v>
      </c>
      <c r="D653">
        <v>0</v>
      </c>
      <c r="E653">
        <v>2025</v>
      </c>
      <c r="F653" t="s">
        <v>31</v>
      </c>
      <c r="G653" t="s">
        <v>33</v>
      </c>
      <c r="H653" t="s">
        <v>44</v>
      </c>
      <c r="I653" t="s">
        <v>219</v>
      </c>
      <c r="J653" t="s">
        <v>72</v>
      </c>
      <c r="K653">
        <v>0.32587410905989411</v>
      </c>
      <c r="L653" t="s">
        <v>136</v>
      </c>
      <c r="M653">
        <v>0.37822602015265644</v>
      </c>
    </row>
    <row r="654" spans="1:13" x14ac:dyDescent="0.3">
      <c r="A654">
        <v>5</v>
      </c>
      <c r="B654">
        <v>53</v>
      </c>
      <c r="C654">
        <v>3</v>
      </c>
      <c r="D654">
        <v>1</v>
      </c>
      <c r="E654">
        <v>2025</v>
      </c>
      <c r="F654" t="s">
        <v>31</v>
      </c>
      <c r="G654" t="s">
        <v>33</v>
      </c>
      <c r="H654" t="s">
        <v>44</v>
      </c>
      <c r="I654" t="s">
        <v>219</v>
      </c>
      <c r="J654" t="s">
        <v>72</v>
      </c>
      <c r="K654">
        <v>0.32587410905989411</v>
      </c>
      <c r="L654" t="s">
        <v>135</v>
      </c>
      <c r="M654">
        <v>0.37822602015265644</v>
      </c>
    </row>
    <row r="655" spans="1:13" x14ac:dyDescent="0.3">
      <c r="A655">
        <v>5</v>
      </c>
      <c r="B655">
        <v>53</v>
      </c>
      <c r="C655">
        <v>3</v>
      </c>
      <c r="D655">
        <v>2</v>
      </c>
      <c r="E655">
        <v>2025</v>
      </c>
      <c r="F655" t="s">
        <v>31</v>
      </c>
      <c r="G655" t="s">
        <v>33</v>
      </c>
      <c r="H655" t="s">
        <v>44</v>
      </c>
      <c r="I655" t="s">
        <v>219</v>
      </c>
      <c r="J655" t="s">
        <v>72</v>
      </c>
      <c r="K655">
        <v>0.97762232717968234</v>
      </c>
      <c r="L655" t="s">
        <v>126</v>
      </c>
      <c r="M655">
        <v>0.64600571744659507</v>
      </c>
    </row>
    <row r="656" spans="1:13" x14ac:dyDescent="0.3">
      <c r="A656">
        <v>5</v>
      </c>
      <c r="B656">
        <v>53</v>
      </c>
      <c r="C656">
        <v>3</v>
      </c>
      <c r="D656">
        <v>0</v>
      </c>
      <c r="E656">
        <v>2025</v>
      </c>
      <c r="F656" t="s">
        <v>31</v>
      </c>
      <c r="G656" t="s">
        <v>33</v>
      </c>
      <c r="H656" t="s">
        <v>45</v>
      </c>
      <c r="I656" t="s">
        <v>11</v>
      </c>
      <c r="J656" t="s">
        <v>77</v>
      </c>
      <c r="K656">
        <v>0.2305131918441097</v>
      </c>
      <c r="L656" t="s">
        <v>136</v>
      </c>
      <c r="M656">
        <v>0.26754530267962778</v>
      </c>
    </row>
    <row r="657" spans="1:13" x14ac:dyDescent="0.3">
      <c r="A657">
        <v>5</v>
      </c>
      <c r="B657">
        <v>53</v>
      </c>
      <c r="C657">
        <v>3</v>
      </c>
      <c r="D657">
        <v>1</v>
      </c>
      <c r="E657">
        <v>2025</v>
      </c>
      <c r="F657" t="s">
        <v>31</v>
      </c>
      <c r="G657" t="s">
        <v>33</v>
      </c>
      <c r="H657" t="s">
        <v>45</v>
      </c>
      <c r="I657" t="s">
        <v>11</v>
      </c>
      <c r="J657" t="s">
        <v>77</v>
      </c>
      <c r="K657">
        <v>0.2305131918441097</v>
      </c>
      <c r="L657" t="s">
        <v>135</v>
      </c>
      <c r="M657">
        <v>0.26754530267962778</v>
      </c>
    </row>
    <row r="658" spans="1:13" x14ac:dyDescent="0.3">
      <c r="A658">
        <v>5</v>
      </c>
      <c r="B658">
        <v>53</v>
      </c>
      <c r="C658">
        <v>3</v>
      </c>
      <c r="D658">
        <v>2</v>
      </c>
      <c r="E658">
        <v>2025</v>
      </c>
      <c r="F658" t="s">
        <v>31</v>
      </c>
      <c r="G658" t="s">
        <v>33</v>
      </c>
      <c r="H658" t="s">
        <v>45</v>
      </c>
      <c r="I658" t="s">
        <v>11</v>
      </c>
      <c r="J658" t="s">
        <v>77</v>
      </c>
      <c r="K658">
        <v>0.2305131918441097</v>
      </c>
      <c r="L658" t="s">
        <v>126</v>
      </c>
      <c r="M658">
        <v>0.15232143920828153</v>
      </c>
    </row>
    <row r="659" spans="1:13" x14ac:dyDescent="0.3">
      <c r="A659">
        <v>5</v>
      </c>
      <c r="B659">
        <v>53</v>
      </c>
      <c r="C659">
        <v>3</v>
      </c>
      <c r="D659">
        <v>0</v>
      </c>
      <c r="E659">
        <v>2025</v>
      </c>
      <c r="F659" t="s">
        <v>31</v>
      </c>
      <c r="G659" t="s">
        <v>33</v>
      </c>
      <c r="H659" t="s">
        <v>45</v>
      </c>
      <c r="I659" t="s">
        <v>16</v>
      </c>
      <c r="J659" t="s">
        <v>89</v>
      </c>
      <c r="K659">
        <v>0.21391052205111491</v>
      </c>
      <c r="L659" t="s">
        <v>136</v>
      </c>
      <c r="M659">
        <v>0.24827540198752032</v>
      </c>
    </row>
    <row r="660" spans="1:13" x14ac:dyDescent="0.3">
      <c r="A660">
        <v>5</v>
      </c>
      <c r="B660">
        <v>53</v>
      </c>
      <c r="C660">
        <v>3</v>
      </c>
      <c r="D660">
        <v>1</v>
      </c>
      <c r="E660">
        <v>2025</v>
      </c>
      <c r="F660" t="s">
        <v>31</v>
      </c>
      <c r="G660" t="s">
        <v>33</v>
      </c>
      <c r="H660" t="s">
        <v>45</v>
      </c>
      <c r="I660" t="s">
        <v>16</v>
      </c>
      <c r="J660" t="s">
        <v>89</v>
      </c>
      <c r="K660">
        <v>0.21391052205111491</v>
      </c>
      <c r="L660" t="s">
        <v>135</v>
      </c>
      <c r="M660">
        <v>0.24827540198752032</v>
      </c>
    </row>
    <row r="661" spans="1:13" x14ac:dyDescent="0.3">
      <c r="A661">
        <v>5</v>
      </c>
      <c r="B661">
        <v>53</v>
      </c>
      <c r="C661">
        <v>3</v>
      </c>
      <c r="D661">
        <v>2</v>
      </c>
      <c r="E661">
        <v>2025</v>
      </c>
      <c r="F661" t="s">
        <v>31</v>
      </c>
      <c r="G661" t="s">
        <v>33</v>
      </c>
      <c r="H661" t="s">
        <v>45</v>
      </c>
      <c r="I661" t="s">
        <v>16</v>
      </c>
      <c r="J661" t="s">
        <v>89</v>
      </c>
      <c r="K661">
        <v>0.21391052205111491</v>
      </c>
      <c r="L661" t="s">
        <v>126</v>
      </c>
      <c r="M661">
        <v>0.14135051586399375</v>
      </c>
    </row>
    <row r="662" spans="1:13" x14ac:dyDescent="0.3">
      <c r="A662">
        <v>5</v>
      </c>
      <c r="B662">
        <v>53</v>
      </c>
      <c r="C662">
        <v>3</v>
      </c>
      <c r="D662">
        <v>0</v>
      </c>
      <c r="E662">
        <v>2025</v>
      </c>
      <c r="F662" t="s">
        <v>31</v>
      </c>
      <c r="G662" t="s">
        <v>33</v>
      </c>
      <c r="H662" t="s">
        <v>45</v>
      </c>
      <c r="I662" t="s">
        <v>24</v>
      </c>
      <c r="J662" t="s">
        <v>108</v>
      </c>
      <c r="K662">
        <v>1.5956572421491247E-2</v>
      </c>
      <c r="L662" t="s">
        <v>136</v>
      </c>
      <c r="M662">
        <v>1.8520007311010497E-2</v>
      </c>
    </row>
    <row r="663" spans="1:13" x14ac:dyDescent="0.3">
      <c r="A663">
        <v>5</v>
      </c>
      <c r="B663">
        <v>53</v>
      </c>
      <c r="C663">
        <v>3</v>
      </c>
      <c r="D663">
        <v>1</v>
      </c>
      <c r="E663">
        <v>2025</v>
      </c>
      <c r="F663" t="s">
        <v>31</v>
      </c>
      <c r="G663" t="s">
        <v>33</v>
      </c>
      <c r="H663" t="s">
        <v>45</v>
      </c>
      <c r="I663" t="s">
        <v>24</v>
      </c>
      <c r="J663" t="s">
        <v>108</v>
      </c>
      <c r="K663">
        <v>1.5956572421491247E-2</v>
      </c>
      <c r="L663" t="s">
        <v>135</v>
      </c>
      <c r="M663">
        <v>1.8520007311010497E-2</v>
      </c>
    </row>
    <row r="664" spans="1:13" x14ac:dyDescent="0.3">
      <c r="A664">
        <v>5</v>
      </c>
      <c r="B664">
        <v>53</v>
      </c>
      <c r="C664">
        <v>3</v>
      </c>
      <c r="D664">
        <v>2</v>
      </c>
      <c r="E664">
        <v>2025</v>
      </c>
      <c r="F664" t="s">
        <v>31</v>
      </c>
      <c r="G664" t="s">
        <v>33</v>
      </c>
      <c r="H664" t="s">
        <v>45</v>
      </c>
      <c r="I664" t="s">
        <v>24</v>
      </c>
      <c r="J664" t="s">
        <v>108</v>
      </c>
      <c r="K664">
        <v>1.5956572421491247E-2</v>
      </c>
      <c r="L664" t="s">
        <v>126</v>
      </c>
      <c r="M664">
        <v>1.0543986904300149E-2</v>
      </c>
    </row>
    <row r="665" spans="1:13" x14ac:dyDescent="0.3">
      <c r="A665">
        <v>5</v>
      </c>
      <c r="B665">
        <v>53</v>
      </c>
      <c r="C665">
        <v>3</v>
      </c>
      <c r="D665">
        <v>0</v>
      </c>
      <c r="E665">
        <v>2025</v>
      </c>
      <c r="F665" t="s">
        <v>31</v>
      </c>
      <c r="G665" t="s">
        <v>33</v>
      </c>
      <c r="H665" t="s">
        <v>46</v>
      </c>
      <c r="I665" t="s">
        <v>17</v>
      </c>
      <c r="J665" t="s">
        <v>109</v>
      </c>
      <c r="K665">
        <v>7.5331248383085608E-2</v>
      </c>
      <c r="L665" t="s">
        <v>136</v>
      </c>
      <c r="M665">
        <v>8.7433267869184927E-2</v>
      </c>
    </row>
    <row r="666" spans="1:13" x14ac:dyDescent="0.3">
      <c r="A666">
        <v>5</v>
      </c>
      <c r="B666">
        <v>53</v>
      </c>
      <c r="C666">
        <v>3</v>
      </c>
      <c r="D666">
        <v>1</v>
      </c>
      <c r="E666">
        <v>2025</v>
      </c>
      <c r="F666" t="s">
        <v>31</v>
      </c>
      <c r="G666" t="s">
        <v>33</v>
      </c>
      <c r="H666" t="s">
        <v>46</v>
      </c>
      <c r="I666" t="s">
        <v>17</v>
      </c>
      <c r="J666" t="s">
        <v>109</v>
      </c>
      <c r="K666">
        <v>7.5331248383085608E-2</v>
      </c>
      <c r="L666" t="s">
        <v>135</v>
      </c>
      <c r="M666">
        <v>8.7433267869184927E-2</v>
      </c>
    </row>
    <row r="667" spans="1:13" x14ac:dyDescent="0.3">
      <c r="A667">
        <v>5</v>
      </c>
      <c r="B667">
        <v>53</v>
      </c>
      <c r="C667">
        <v>3</v>
      </c>
      <c r="D667">
        <v>2</v>
      </c>
      <c r="E667">
        <v>2025</v>
      </c>
      <c r="F667" t="s">
        <v>31</v>
      </c>
      <c r="G667" t="s">
        <v>33</v>
      </c>
      <c r="H667" t="s">
        <v>46</v>
      </c>
      <c r="I667" t="s">
        <v>17</v>
      </c>
      <c r="J667" t="s">
        <v>109</v>
      </c>
      <c r="K667">
        <v>7.5331248383085608E-2</v>
      </c>
      <c r="L667" t="s">
        <v>126</v>
      </c>
      <c r="M667">
        <v>4.9778340576829505E-2</v>
      </c>
    </row>
    <row r="668" spans="1:13" x14ac:dyDescent="0.3">
      <c r="A668">
        <v>7</v>
      </c>
      <c r="B668">
        <v>71</v>
      </c>
      <c r="C668">
        <v>1</v>
      </c>
      <c r="D668">
        <v>0</v>
      </c>
      <c r="E668">
        <v>2025</v>
      </c>
      <c r="F668" t="s">
        <v>36</v>
      </c>
      <c r="G668" t="s">
        <v>37</v>
      </c>
      <c r="H668" t="s">
        <v>44</v>
      </c>
      <c r="I668" t="s">
        <v>14</v>
      </c>
      <c r="J668" t="s">
        <v>70</v>
      </c>
      <c r="K668">
        <v>5.5268372534227304</v>
      </c>
      <c r="L668" t="s">
        <v>136</v>
      </c>
      <c r="M668">
        <v>0.11129304732050485</v>
      </c>
    </row>
    <row r="669" spans="1:13" x14ac:dyDescent="0.3">
      <c r="A669">
        <v>7</v>
      </c>
      <c r="B669">
        <v>71</v>
      </c>
      <c r="C669">
        <v>1</v>
      </c>
      <c r="D669">
        <v>1</v>
      </c>
      <c r="E669">
        <v>2025</v>
      </c>
      <c r="F669" t="s">
        <v>36</v>
      </c>
      <c r="G669" t="s">
        <v>37</v>
      </c>
      <c r="H669" t="s">
        <v>44</v>
      </c>
      <c r="I669" t="s">
        <v>14</v>
      </c>
      <c r="J669" t="s">
        <v>70</v>
      </c>
      <c r="K669">
        <v>5.5268372534227304</v>
      </c>
      <c r="L669" t="s">
        <v>135</v>
      </c>
      <c r="M669">
        <v>0.11236125295332289</v>
      </c>
    </row>
    <row r="670" spans="1:13" x14ac:dyDescent="0.3">
      <c r="A670">
        <v>7</v>
      </c>
      <c r="B670">
        <v>71</v>
      </c>
      <c r="C670">
        <v>1</v>
      </c>
      <c r="D670">
        <v>2</v>
      </c>
      <c r="E670">
        <v>2025</v>
      </c>
      <c r="F670" t="s">
        <v>36</v>
      </c>
      <c r="G670" t="s">
        <v>37</v>
      </c>
      <c r="H670" t="s">
        <v>44</v>
      </c>
      <c r="I670" t="s">
        <v>14</v>
      </c>
      <c r="J670" t="s">
        <v>70</v>
      </c>
      <c r="K670">
        <v>16.580511760268191</v>
      </c>
      <c r="L670" t="s">
        <v>126</v>
      </c>
      <c r="M670">
        <v>0.25936180930265945</v>
      </c>
    </row>
    <row r="671" spans="1:13" x14ac:dyDescent="0.3">
      <c r="A671">
        <v>7</v>
      </c>
      <c r="B671">
        <v>71</v>
      </c>
      <c r="C671">
        <v>1</v>
      </c>
      <c r="D671">
        <v>0</v>
      </c>
      <c r="E671">
        <v>2025</v>
      </c>
      <c r="F671" t="s">
        <v>36</v>
      </c>
      <c r="G671" t="s">
        <v>37</v>
      </c>
      <c r="H671" t="s">
        <v>44</v>
      </c>
      <c r="I671" t="s">
        <v>219</v>
      </c>
      <c r="J671" t="s">
        <v>72</v>
      </c>
      <c r="K671">
        <v>1.8431674638512356</v>
      </c>
      <c r="L671" t="s">
        <v>136</v>
      </c>
      <c r="M671">
        <v>3.7115571595124117E-2</v>
      </c>
    </row>
    <row r="672" spans="1:13" x14ac:dyDescent="0.3">
      <c r="A672">
        <v>7</v>
      </c>
      <c r="B672">
        <v>71</v>
      </c>
      <c r="C672">
        <v>1</v>
      </c>
      <c r="D672">
        <v>1</v>
      </c>
      <c r="E672">
        <v>2025</v>
      </c>
      <c r="F672" t="s">
        <v>36</v>
      </c>
      <c r="G672" t="s">
        <v>37</v>
      </c>
      <c r="H672" t="s">
        <v>44</v>
      </c>
      <c r="I672" t="s">
        <v>219</v>
      </c>
      <c r="J672" t="s">
        <v>72</v>
      </c>
      <c r="K672">
        <v>1.8431674638512356</v>
      </c>
      <c r="L672" t="s">
        <v>135</v>
      </c>
      <c r="M672">
        <v>3.7471811841911465E-2</v>
      </c>
    </row>
    <row r="673" spans="1:13" x14ac:dyDescent="0.3">
      <c r="A673">
        <v>7</v>
      </c>
      <c r="B673">
        <v>71</v>
      </c>
      <c r="C673">
        <v>1</v>
      </c>
      <c r="D673">
        <v>2</v>
      </c>
      <c r="E673">
        <v>2025</v>
      </c>
      <c r="F673" t="s">
        <v>36</v>
      </c>
      <c r="G673" t="s">
        <v>37</v>
      </c>
      <c r="H673" t="s">
        <v>44</v>
      </c>
      <c r="I673" t="s">
        <v>219</v>
      </c>
      <c r="J673" t="s">
        <v>72</v>
      </c>
      <c r="K673">
        <v>5.5295023915537076</v>
      </c>
      <c r="L673" t="s">
        <v>126</v>
      </c>
      <c r="M673">
        <v>8.6495626042941545E-2</v>
      </c>
    </row>
    <row r="674" spans="1:13" x14ac:dyDescent="0.3">
      <c r="A674">
        <v>7</v>
      </c>
      <c r="B674">
        <v>71</v>
      </c>
      <c r="C674">
        <v>1</v>
      </c>
      <c r="D674">
        <v>0</v>
      </c>
      <c r="E674">
        <v>2025</v>
      </c>
      <c r="F674" t="s">
        <v>36</v>
      </c>
      <c r="G674" t="s">
        <v>37</v>
      </c>
      <c r="H674" t="s">
        <v>45</v>
      </c>
      <c r="I674" t="s">
        <v>11</v>
      </c>
      <c r="J674" t="s">
        <v>77</v>
      </c>
      <c r="K674">
        <v>1.0091201163394949</v>
      </c>
      <c r="L674" t="s">
        <v>136</v>
      </c>
      <c r="M674">
        <v>2.0320492120569175E-2</v>
      </c>
    </row>
    <row r="675" spans="1:13" x14ac:dyDescent="0.3">
      <c r="A675">
        <v>7</v>
      </c>
      <c r="B675">
        <v>71</v>
      </c>
      <c r="C675">
        <v>1</v>
      </c>
      <c r="D675">
        <v>1</v>
      </c>
      <c r="E675">
        <v>2025</v>
      </c>
      <c r="F675" t="s">
        <v>36</v>
      </c>
      <c r="G675" t="s">
        <v>37</v>
      </c>
      <c r="H675" t="s">
        <v>45</v>
      </c>
      <c r="I675" t="s">
        <v>11</v>
      </c>
      <c r="J675" t="s">
        <v>77</v>
      </c>
      <c r="K675">
        <v>1.0091201163394949</v>
      </c>
      <c r="L675" t="s">
        <v>135</v>
      </c>
      <c r="M675">
        <v>2.0515530936267297E-2</v>
      </c>
    </row>
    <row r="676" spans="1:13" x14ac:dyDescent="0.3">
      <c r="A676">
        <v>7</v>
      </c>
      <c r="B676">
        <v>71</v>
      </c>
      <c r="C676">
        <v>1</v>
      </c>
      <c r="D676">
        <v>2</v>
      </c>
      <c r="E676">
        <v>2025</v>
      </c>
      <c r="F676" t="s">
        <v>36</v>
      </c>
      <c r="G676" t="s">
        <v>37</v>
      </c>
      <c r="H676" t="s">
        <v>45</v>
      </c>
      <c r="I676" t="s">
        <v>11</v>
      </c>
      <c r="J676" t="s">
        <v>77</v>
      </c>
      <c r="K676">
        <v>1.0091201163394949</v>
      </c>
      <c r="L676" t="s">
        <v>126</v>
      </c>
      <c r="M676">
        <v>1.5785231660020133E-2</v>
      </c>
    </row>
    <row r="677" spans="1:13" x14ac:dyDescent="0.3">
      <c r="A677">
        <v>7</v>
      </c>
      <c r="B677">
        <v>71</v>
      </c>
      <c r="C677">
        <v>1</v>
      </c>
      <c r="D677">
        <v>0</v>
      </c>
      <c r="E677">
        <v>2025</v>
      </c>
      <c r="F677" t="s">
        <v>36</v>
      </c>
      <c r="G677" t="s">
        <v>37</v>
      </c>
      <c r="H677" t="s">
        <v>45</v>
      </c>
      <c r="I677" t="s">
        <v>11</v>
      </c>
      <c r="J677" t="s">
        <v>78</v>
      </c>
      <c r="K677">
        <v>0.39536863158987129</v>
      </c>
      <c r="L677" t="s">
        <v>136</v>
      </c>
      <c r="M677">
        <v>7.9614755794238032E-3</v>
      </c>
    </row>
    <row r="678" spans="1:13" x14ac:dyDescent="0.3">
      <c r="A678">
        <v>7</v>
      </c>
      <c r="B678">
        <v>71</v>
      </c>
      <c r="C678">
        <v>1</v>
      </c>
      <c r="D678">
        <v>1</v>
      </c>
      <c r="E678">
        <v>2025</v>
      </c>
      <c r="F678" t="s">
        <v>36</v>
      </c>
      <c r="G678" t="s">
        <v>37</v>
      </c>
      <c r="H678" t="s">
        <v>45</v>
      </c>
      <c r="I678" t="s">
        <v>11</v>
      </c>
      <c r="J678" t="s">
        <v>78</v>
      </c>
      <c r="K678">
        <v>0.39536863158987129</v>
      </c>
      <c r="L678" t="s">
        <v>135</v>
      </c>
      <c r="M678">
        <v>8.0378908925474724E-3</v>
      </c>
    </row>
    <row r="679" spans="1:13" x14ac:dyDescent="0.3">
      <c r="A679">
        <v>7</v>
      </c>
      <c r="B679">
        <v>71</v>
      </c>
      <c r="C679">
        <v>1</v>
      </c>
      <c r="D679">
        <v>2</v>
      </c>
      <c r="E679">
        <v>2025</v>
      </c>
      <c r="F679" t="s">
        <v>36</v>
      </c>
      <c r="G679" t="s">
        <v>37</v>
      </c>
      <c r="H679" t="s">
        <v>45</v>
      </c>
      <c r="I679" t="s">
        <v>11</v>
      </c>
      <c r="J679" t="s">
        <v>78</v>
      </c>
      <c r="K679">
        <v>0.39536863158987129</v>
      </c>
      <c r="L679" t="s">
        <v>126</v>
      </c>
      <c r="M679">
        <v>6.1845813394246496E-3</v>
      </c>
    </row>
    <row r="680" spans="1:13" x14ac:dyDescent="0.3">
      <c r="A680">
        <v>7</v>
      </c>
      <c r="B680">
        <v>71</v>
      </c>
      <c r="C680">
        <v>1</v>
      </c>
      <c r="D680">
        <v>0</v>
      </c>
      <c r="E680">
        <v>2025</v>
      </c>
      <c r="F680" t="s">
        <v>36</v>
      </c>
      <c r="G680" t="s">
        <v>37</v>
      </c>
      <c r="H680" t="s">
        <v>45</v>
      </c>
      <c r="I680" t="s">
        <v>13</v>
      </c>
      <c r="J680" t="s">
        <v>82</v>
      </c>
      <c r="K680">
        <v>0.28505333422381313</v>
      </c>
      <c r="L680" t="s">
        <v>136</v>
      </c>
      <c r="M680">
        <v>5.7400738903595899E-3</v>
      </c>
    </row>
    <row r="681" spans="1:13" x14ac:dyDescent="0.3">
      <c r="A681">
        <v>7</v>
      </c>
      <c r="B681">
        <v>71</v>
      </c>
      <c r="C681">
        <v>1</v>
      </c>
      <c r="D681">
        <v>1</v>
      </c>
      <c r="E681">
        <v>2025</v>
      </c>
      <c r="F681" t="s">
        <v>36</v>
      </c>
      <c r="G681" t="s">
        <v>37</v>
      </c>
      <c r="H681" t="s">
        <v>45</v>
      </c>
      <c r="I681" t="s">
        <v>13</v>
      </c>
      <c r="J681" t="s">
        <v>82</v>
      </c>
      <c r="K681">
        <v>0.28505333422381313</v>
      </c>
      <c r="L681" t="s">
        <v>135</v>
      </c>
      <c r="M681">
        <v>5.7951678913785026E-3</v>
      </c>
    </row>
    <row r="682" spans="1:13" x14ac:dyDescent="0.3">
      <c r="A682">
        <v>7</v>
      </c>
      <c r="B682">
        <v>71</v>
      </c>
      <c r="C682">
        <v>1</v>
      </c>
      <c r="D682">
        <v>2</v>
      </c>
      <c r="E682">
        <v>2025</v>
      </c>
      <c r="F682" t="s">
        <v>36</v>
      </c>
      <c r="G682" t="s">
        <v>37</v>
      </c>
      <c r="H682" t="s">
        <v>45</v>
      </c>
      <c r="I682" t="s">
        <v>13</v>
      </c>
      <c r="J682" t="s">
        <v>82</v>
      </c>
      <c r="K682">
        <v>0.28505333422381313</v>
      </c>
      <c r="L682" t="s">
        <v>126</v>
      </c>
      <c r="M682">
        <v>4.4589666218389397E-3</v>
      </c>
    </row>
    <row r="683" spans="1:13" x14ac:dyDescent="0.3">
      <c r="A683">
        <v>7</v>
      </c>
      <c r="B683">
        <v>71</v>
      </c>
      <c r="C683">
        <v>1</v>
      </c>
      <c r="D683">
        <v>0</v>
      </c>
      <c r="E683">
        <v>2025</v>
      </c>
      <c r="F683" t="s">
        <v>36</v>
      </c>
      <c r="G683" t="s">
        <v>37</v>
      </c>
      <c r="H683" t="s">
        <v>45</v>
      </c>
      <c r="I683" t="s">
        <v>15</v>
      </c>
      <c r="J683" t="s">
        <v>84</v>
      </c>
      <c r="K683">
        <v>1.4260654971917266</v>
      </c>
      <c r="L683" t="s">
        <v>136</v>
      </c>
      <c r="M683">
        <v>2.8716455286033515E-2</v>
      </c>
    </row>
    <row r="684" spans="1:13" x14ac:dyDescent="0.3">
      <c r="A684">
        <v>7</v>
      </c>
      <c r="B684">
        <v>71</v>
      </c>
      <c r="C684">
        <v>1</v>
      </c>
      <c r="D684">
        <v>1</v>
      </c>
      <c r="E684">
        <v>2025</v>
      </c>
      <c r="F684" t="s">
        <v>36</v>
      </c>
      <c r="G684" t="s">
        <v>37</v>
      </c>
      <c r="H684" t="s">
        <v>45</v>
      </c>
      <c r="I684" t="s">
        <v>15</v>
      </c>
      <c r="J684" t="s">
        <v>84</v>
      </c>
      <c r="K684">
        <v>1.4260654971917266</v>
      </c>
      <c r="L684" t="s">
        <v>135</v>
      </c>
      <c r="M684">
        <v>2.8992079685127996E-2</v>
      </c>
    </row>
    <row r="685" spans="1:13" x14ac:dyDescent="0.3">
      <c r="A685">
        <v>7</v>
      </c>
      <c r="B685">
        <v>71</v>
      </c>
      <c r="C685">
        <v>1</v>
      </c>
      <c r="D685">
        <v>2</v>
      </c>
      <c r="E685">
        <v>2025</v>
      </c>
      <c r="F685" t="s">
        <v>36</v>
      </c>
      <c r="G685" t="s">
        <v>37</v>
      </c>
      <c r="H685" t="s">
        <v>45</v>
      </c>
      <c r="I685" t="s">
        <v>15</v>
      </c>
      <c r="J685" t="s">
        <v>84</v>
      </c>
      <c r="K685">
        <v>1.4260654971917266</v>
      </c>
      <c r="L685" t="s">
        <v>126</v>
      </c>
      <c r="M685">
        <v>2.2307328801638882E-2</v>
      </c>
    </row>
    <row r="686" spans="1:13" x14ac:dyDescent="0.3">
      <c r="A686">
        <v>7</v>
      </c>
      <c r="B686">
        <v>71</v>
      </c>
      <c r="C686">
        <v>1</v>
      </c>
      <c r="D686">
        <v>0</v>
      </c>
      <c r="E686">
        <v>2025</v>
      </c>
      <c r="F686" t="s">
        <v>36</v>
      </c>
      <c r="G686" t="s">
        <v>37</v>
      </c>
      <c r="H686" t="s">
        <v>45</v>
      </c>
      <c r="I686" t="s">
        <v>16</v>
      </c>
      <c r="J686" t="s">
        <v>89</v>
      </c>
      <c r="K686">
        <v>4.4534027955076176</v>
      </c>
      <c r="L686" t="s">
        <v>136</v>
      </c>
      <c r="M686">
        <v>8.9677467479389969E-2</v>
      </c>
    </row>
    <row r="687" spans="1:13" x14ac:dyDescent="0.3">
      <c r="A687">
        <v>7</v>
      </c>
      <c r="B687">
        <v>71</v>
      </c>
      <c r="C687">
        <v>1</v>
      </c>
      <c r="D687">
        <v>1</v>
      </c>
      <c r="E687">
        <v>2025</v>
      </c>
      <c r="F687" t="s">
        <v>36</v>
      </c>
      <c r="G687" t="s">
        <v>37</v>
      </c>
      <c r="H687" t="s">
        <v>45</v>
      </c>
      <c r="I687" t="s">
        <v>16</v>
      </c>
      <c r="J687" t="s">
        <v>89</v>
      </c>
      <c r="K687">
        <v>4.4534027955076176</v>
      </c>
      <c r="L687" t="s">
        <v>135</v>
      </c>
      <c r="M687">
        <v>9.0538203870428574E-2</v>
      </c>
    </row>
    <row r="688" spans="1:13" x14ac:dyDescent="0.3">
      <c r="A688">
        <v>7</v>
      </c>
      <c r="B688">
        <v>71</v>
      </c>
      <c r="C688">
        <v>1</v>
      </c>
      <c r="D688">
        <v>2</v>
      </c>
      <c r="E688">
        <v>2025</v>
      </c>
      <c r="F688" t="s">
        <v>36</v>
      </c>
      <c r="G688" t="s">
        <v>37</v>
      </c>
      <c r="H688" t="s">
        <v>45</v>
      </c>
      <c r="I688" t="s">
        <v>16</v>
      </c>
      <c r="J688" t="s">
        <v>89</v>
      </c>
      <c r="K688">
        <v>4.4534027955076176</v>
      </c>
      <c r="L688" t="s">
        <v>126</v>
      </c>
      <c r="M688">
        <v>6.9662663209479503E-2</v>
      </c>
    </row>
    <row r="689" spans="1:13" x14ac:dyDescent="0.3">
      <c r="A689">
        <v>7</v>
      </c>
      <c r="B689">
        <v>71</v>
      </c>
      <c r="C689">
        <v>1</v>
      </c>
      <c r="D689">
        <v>0</v>
      </c>
      <c r="E689">
        <v>2025</v>
      </c>
      <c r="F689" t="s">
        <v>36</v>
      </c>
      <c r="G689" t="s">
        <v>37</v>
      </c>
      <c r="H689" t="s">
        <v>45</v>
      </c>
      <c r="I689" t="s">
        <v>24</v>
      </c>
      <c r="J689" t="s">
        <v>108</v>
      </c>
      <c r="K689">
        <v>1.0540363974738109</v>
      </c>
      <c r="L689" t="s">
        <v>136</v>
      </c>
      <c r="M689">
        <v>2.1224964167153644E-2</v>
      </c>
    </row>
    <row r="690" spans="1:13" x14ac:dyDescent="0.3">
      <c r="A690">
        <v>7</v>
      </c>
      <c r="B690">
        <v>71</v>
      </c>
      <c r="C690">
        <v>1</v>
      </c>
      <c r="D690">
        <v>1</v>
      </c>
      <c r="E690">
        <v>2025</v>
      </c>
      <c r="F690" t="s">
        <v>36</v>
      </c>
      <c r="G690" t="s">
        <v>37</v>
      </c>
      <c r="H690" t="s">
        <v>45</v>
      </c>
      <c r="I690" t="s">
        <v>24</v>
      </c>
      <c r="J690" t="s">
        <v>108</v>
      </c>
      <c r="K690">
        <v>1.0540363974738109</v>
      </c>
      <c r="L690" t="s">
        <v>135</v>
      </c>
      <c r="M690">
        <v>2.1428684227171597E-2</v>
      </c>
    </row>
    <row r="691" spans="1:13" x14ac:dyDescent="0.3">
      <c r="A691">
        <v>7</v>
      </c>
      <c r="B691">
        <v>71</v>
      </c>
      <c r="C691">
        <v>1</v>
      </c>
      <c r="D691">
        <v>2</v>
      </c>
      <c r="E691">
        <v>2025</v>
      </c>
      <c r="F691" t="s">
        <v>36</v>
      </c>
      <c r="G691" t="s">
        <v>37</v>
      </c>
      <c r="H691" t="s">
        <v>45</v>
      </c>
      <c r="I691" t="s">
        <v>24</v>
      </c>
      <c r="J691" t="s">
        <v>108</v>
      </c>
      <c r="K691">
        <v>1.0540363974738109</v>
      </c>
      <c r="L691" t="s">
        <v>126</v>
      </c>
      <c r="M691">
        <v>1.6487837714078059E-2</v>
      </c>
    </row>
    <row r="692" spans="1:13" x14ac:dyDescent="0.3">
      <c r="A692">
        <v>7</v>
      </c>
      <c r="B692">
        <v>71</v>
      </c>
      <c r="C692">
        <v>1</v>
      </c>
      <c r="D692">
        <v>0</v>
      </c>
      <c r="E692">
        <v>2025</v>
      </c>
      <c r="F692" t="s">
        <v>36</v>
      </c>
      <c r="G692" t="s">
        <v>37</v>
      </c>
      <c r="H692" t="s">
        <v>46</v>
      </c>
      <c r="I692" t="s">
        <v>11</v>
      </c>
      <c r="J692" t="s">
        <v>90</v>
      </c>
      <c r="K692">
        <v>1.1390205623924798</v>
      </c>
      <c r="L692" t="s">
        <v>136</v>
      </c>
      <c r="M692">
        <v>2.2936276849995833E-2</v>
      </c>
    </row>
    <row r="693" spans="1:13" x14ac:dyDescent="0.3">
      <c r="A693">
        <v>7</v>
      </c>
      <c r="B693">
        <v>71</v>
      </c>
      <c r="C693">
        <v>1</v>
      </c>
      <c r="D693">
        <v>1</v>
      </c>
      <c r="E693">
        <v>2025</v>
      </c>
      <c r="F693" t="s">
        <v>36</v>
      </c>
      <c r="G693" t="s">
        <v>37</v>
      </c>
      <c r="H693" t="s">
        <v>46</v>
      </c>
      <c r="I693" t="s">
        <v>11</v>
      </c>
      <c r="J693" t="s">
        <v>90</v>
      </c>
      <c r="K693">
        <v>1.1390205623924798</v>
      </c>
      <c r="L693" t="s">
        <v>135</v>
      </c>
      <c r="M693">
        <v>2.3156422319249463E-2</v>
      </c>
    </row>
    <row r="694" spans="1:13" x14ac:dyDescent="0.3">
      <c r="A694">
        <v>7</v>
      </c>
      <c r="B694">
        <v>71</v>
      </c>
      <c r="C694">
        <v>1</v>
      </c>
      <c r="D694">
        <v>2</v>
      </c>
      <c r="E694">
        <v>2025</v>
      </c>
      <c r="F694" t="s">
        <v>36</v>
      </c>
      <c r="G694" t="s">
        <v>37</v>
      </c>
      <c r="H694" t="s">
        <v>46</v>
      </c>
      <c r="I694" t="s">
        <v>11</v>
      </c>
      <c r="J694" t="s">
        <v>90</v>
      </c>
      <c r="K694">
        <v>1.1390205623924798</v>
      </c>
      <c r="L694" t="s">
        <v>126</v>
      </c>
      <c r="M694">
        <v>1.7817208429172626E-2</v>
      </c>
    </row>
    <row r="695" spans="1:13" x14ac:dyDescent="0.3">
      <c r="A695">
        <v>7</v>
      </c>
      <c r="B695">
        <v>71</v>
      </c>
      <c r="C695">
        <v>1</v>
      </c>
      <c r="D695">
        <v>0</v>
      </c>
      <c r="E695">
        <v>2025</v>
      </c>
      <c r="F695" t="s">
        <v>36</v>
      </c>
      <c r="G695" t="s">
        <v>37</v>
      </c>
      <c r="H695" t="s">
        <v>46</v>
      </c>
      <c r="I695" t="s">
        <v>221</v>
      </c>
      <c r="J695" t="s">
        <v>91</v>
      </c>
      <c r="K695">
        <v>0.47211405810417412</v>
      </c>
      <c r="L695" t="s">
        <v>136</v>
      </c>
      <c r="M695">
        <v>9.5068860905437227E-3</v>
      </c>
    </row>
    <row r="696" spans="1:13" x14ac:dyDescent="0.3">
      <c r="A696">
        <v>7</v>
      </c>
      <c r="B696">
        <v>71</v>
      </c>
      <c r="C696">
        <v>1</v>
      </c>
      <c r="D696">
        <v>1</v>
      </c>
      <c r="E696">
        <v>2025</v>
      </c>
      <c r="F696" t="s">
        <v>36</v>
      </c>
      <c r="G696" t="s">
        <v>37</v>
      </c>
      <c r="H696" t="s">
        <v>46</v>
      </c>
      <c r="I696" t="s">
        <v>221</v>
      </c>
      <c r="J696" t="s">
        <v>91</v>
      </c>
      <c r="K696">
        <v>0.23605702905208706</v>
      </c>
      <c r="L696" t="s">
        <v>135</v>
      </c>
      <c r="M696">
        <v>4.7990672307757082E-3</v>
      </c>
    </row>
    <row r="697" spans="1:13" x14ac:dyDescent="0.3">
      <c r="A697">
        <v>7</v>
      </c>
      <c r="B697">
        <v>71</v>
      </c>
      <c r="C697">
        <v>1</v>
      </c>
      <c r="D697">
        <v>2</v>
      </c>
      <c r="E697">
        <v>2025</v>
      </c>
      <c r="F697" t="s">
        <v>36</v>
      </c>
      <c r="G697" t="s">
        <v>37</v>
      </c>
      <c r="H697" t="s">
        <v>46</v>
      </c>
      <c r="I697" t="s">
        <v>221</v>
      </c>
      <c r="J697" t="s">
        <v>91</v>
      </c>
      <c r="K697">
        <v>0.23605702905208706</v>
      </c>
      <c r="L697" t="s">
        <v>126</v>
      </c>
      <c r="M697">
        <v>3.6925385077842396E-3</v>
      </c>
    </row>
    <row r="698" spans="1:13" x14ac:dyDescent="0.3">
      <c r="A698">
        <v>7</v>
      </c>
      <c r="B698">
        <v>71</v>
      </c>
      <c r="C698">
        <v>1</v>
      </c>
      <c r="D698">
        <v>0</v>
      </c>
      <c r="E698">
        <v>2025</v>
      </c>
      <c r="F698" t="s">
        <v>36</v>
      </c>
      <c r="G698" t="s">
        <v>37</v>
      </c>
      <c r="H698" t="s">
        <v>46</v>
      </c>
      <c r="I698" t="s">
        <v>17</v>
      </c>
      <c r="J698" t="s">
        <v>92</v>
      </c>
      <c r="K698">
        <v>8.6209892984068492</v>
      </c>
      <c r="L698" t="s">
        <v>136</v>
      </c>
      <c r="M698">
        <v>0.17359949749614487</v>
      </c>
    </row>
    <row r="699" spans="1:13" x14ac:dyDescent="0.3">
      <c r="A699">
        <v>7</v>
      </c>
      <c r="B699">
        <v>71</v>
      </c>
      <c r="C699">
        <v>1</v>
      </c>
      <c r="D699">
        <v>1</v>
      </c>
      <c r="E699">
        <v>2025</v>
      </c>
      <c r="F699" t="s">
        <v>36</v>
      </c>
      <c r="G699" t="s">
        <v>37</v>
      </c>
      <c r="H699" t="s">
        <v>46</v>
      </c>
      <c r="I699" t="s">
        <v>17</v>
      </c>
      <c r="J699" t="s">
        <v>92</v>
      </c>
      <c r="K699">
        <v>8.6209892984068492</v>
      </c>
      <c r="L699" t="s">
        <v>135</v>
      </c>
      <c r="M699">
        <v>0.17526572881557065</v>
      </c>
    </row>
    <row r="700" spans="1:13" x14ac:dyDescent="0.3">
      <c r="A700">
        <v>7</v>
      </c>
      <c r="B700">
        <v>71</v>
      </c>
      <c r="C700">
        <v>1</v>
      </c>
      <c r="D700">
        <v>2</v>
      </c>
      <c r="E700">
        <v>2025</v>
      </c>
      <c r="F700" t="s">
        <v>36</v>
      </c>
      <c r="G700" t="s">
        <v>37</v>
      </c>
      <c r="H700" t="s">
        <v>46</v>
      </c>
      <c r="I700" t="s">
        <v>17</v>
      </c>
      <c r="J700" t="s">
        <v>92</v>
      </c>
      <c r="K700">
        <v>8.6209892984068492</v>
      </c>
      <c r="L700" t="s">
        <v>126</v>
      </c>
      <c r="M700">
        <v>0.13485442516748339</v>
      </c>
    </row>
    <row r="701" spans="1:13" x14ac:dyDescent="0.3">
      <c r="A701">
        <v>7</v>
      </c>
      <c r="B701">
        <v>71</v>
      </c>
      <c r="C701">
        <v>1</v>
      </c>
      <c r="D701">
        <v>0</v>
      </c>
      <c r="E701">
        <v>2025</v>
      </c>
      <c r="F701" t="s">
        <v>36</v>
      </c>
      <c r="G701" t="s">
        <v>37</v>
      </c>
      <c r="H701" t="s">
        <v>46</v>
      </c>
      <c r="I701" t="s">
        <v>17</v>
      </c>
      <c r="J701" t="s">
        <v>94</v>
      </c>
      <c r="K701">
        <v>15.429139300048956</v>
      </c>
      <c r="L701" t="s">
        <v>136</v>
      </c>
      <c r="M701">
        <v>0.31069413689928854</v>
      </c>
    </row>
    <row r="702" spans="1:13" x14ac:dyDescent="0.3">
      <c r="A702">
        <v>7</v>
      </c>
      <c r="B702">
        <v>71</v>
      </c>
      <c r="C702">
        <v>1</v>
      </c>
      <c r="D702">
        <v>1</v>
      </c>
      <c r="E702">
        <v>2025</v>
      </c>
      <c r="F702" t="s">
        <v>36</v>
      </c>
      <c r="G702" t="s">
        <v>37</v>
      </c>
      <c r="H702" t="s">
        <v>46</v>
      </c>
      <c r="I702" t="s">
        <v>17</v>
      </c>
      <c r="J702" t="s">
        <v>94</v>
      </c>
      <c r="K702">
        <v>15.429139300048956</v>
      </c>
      <c r="L702" t="s">
        <v>135</v>
      </c>
      <c r="M702">
        <v>0.31367622100166359</v>
      </c>
    </row>
    <row r="703" spans="1:13" x14ac:dyDescent="0.3">
      <c r="A703">
        <v>7</v>
      </c>
      <c r="B703">
        <v>71</v>
      </c>
      <c r="C703">
        <v>1</v>
      </c>
      <c r="D703">
        <v>2</v>
      </c>
      <c r="E703">
        <v>2025</v>
      </c>
      <c r="F703" t="s">
        <v>36</v>
      </c>
      <c r="G703" t="s">
        <v>37</v>
      </c>
      <c r="H703" t="s">
        <v>46</v>
      </c>
      <c r="I703" t="s">
        <v>17</v>
      </c>
      <c r="J703" t="s">
        <v>94</v>
      </c>
      <c r="K703">
        <v>15.429139300048956</v>
      </c>
      <c r="L703" t="s">
        <v>126</v>
      </c>
      <c r="M703">
        <v>0.24135138545197335</v>
      </c>
    </row>
    <row r="704" spans="1:13" x14ac:dyDescent="0.3">
      <c r="A704">
        <v>7</v>
      </c>
      <c r="B704">
        <v>71</v>
      </c>
      <c r="C704">
        <v>1</v>
      </c>
      <c r="D704">
        <v>0</v>
      </c>
      <c r="E704">
        <v>2025</v>
      </c>
      <c r="F704" t="s">
        <v>36</v>
      </c>
      <c r="G704" t="s">
        <v>37</v>
      </c>
      <c r="H704" t="s">
        <v>46</v>
      </c>
      <c r="I704" t="s">
        <v>17</v>
      </c>
      <c r="J704" t="s">
        <v>109</v>
      </c>
      <c r="K704">
        <v>9.7674371548584937E-2</v>
      </c>
      <c r="L704" t="s">
        <v>136</v>
      </c>
      <c r="M704">
        <v>1.9668533659146972E-3</v>
      </c>
    </row>
    <row r="705" spans="1:13" x14ac:dyDescent="0.3">
      <c r="A705">
        <v>7</v>
      </c>
      <c r="B705">
        <v>71</v>
      </c>
      <c r="C705">
        <v>1</v>
      </c>
      <c r="D705">
        <v>1</v>
      </c>
      <c r="E705">
        <v>2025</v>
      </c>
      <c r="F705" t="s">
        <v>36</v>
      </c>
      <c r="G705" t="s">
        <v>37</v>
      </c>
      <c r="H705" t="s">
        <v>46</v>
      </c>
      <c r="I705" t="s">
        <v>17</v>
      </c>
      <c r="J705" t="s">
        <v>109</v>
      </c>
      <c r="K705">
        <v>9.7674371548584937E-2</v>
      </c>
      <c r="L705" t="s">
        <v>135</v>
      </c>
      <c r="M705">
        <v>1.9857314889869014E-3</v>
      </c>
    </row>
    <row r="706" spans="1:13" x14ac:dyDescent="0.3">
      <c r="A706">
        <v>7</v>
      </c>
      <c r="B706">
        <v>71</v>
      </c>
      <c r="C706">
        <v>1</v>
      </c>
      <c r="D706">
        <v>2</v>
      </c>
      <c r="E706">
        <v>2025</v>
      </c>
      <c r="F706" t="s">
        <v>36</v>
      </c>
      <c r="G706" t="s">
        <v>37</v>
      </c>
      <c r="H706" t="s">
        <v>46</v>
      </c>
      <c r="I706" t="s">
        <v>17</v>
      </c>
      <c r="J706" t="s">
        <v>109</v>
      </c>
      <c r="K706">
        <v>9.7674371548584937E-2</v>
      </c>
      <c r="L706" t="s">
        <v>126</v>
      </c>
      <c r="M706">
        <v>1.5278781556095605E-3</v>
      </c>
    </row>
    <row r="707" spans="1:13" x14ac:dyDescent="0.3">
      <c r="A707">
        <v>7</v>
      </c>
      <c r="B707">
        <v>71</v>
      </c>
      <c r="C707">
        <v>1</v>
      </c>
      <c r="D707">
        <v>0</v>
      </c>
      <c r="E707">
        <v>2025</v>
      </c>
      <c r="F707" t="s">
        <v>36</v>
      </c>
      <c r="G707" t="s">
        <v>37</v>
      </c>
      <c r="H707" t="s">
        <v>46</v>
      </c>
      <c r="I707" t="s">
        <v>18</v>
      </c>
      <c r="J707" t="s">
        <v>110</v>
      </c>
      <c r="K707">
        <v>3.6403282092363831</v>
      </c>
      <c r="L707" t="s">
        <v>136</v>
      </c>
      <c r="M707">
        <v>7.3304713179641975E-2</v>
      </c>
    </row>
    <row r="708" spans="1:13" x14ac:dyDescent="0.3">
      <c r="A708">
        <v>7</v>
      </c>
      <c r="B708">
        <v>71</v>
      </c>
      <c r="C708">
        <v>1</v>
      </c>
      <c r="D708">
        <v>1</v>
      </c>
      <c r="E708">
        <v>2025</v>
      </c>
      <c r="F708" t="s">
        <v>36</v>
      </c>
      <c r="G708" t="s">
        <v>37</v>
      </c>
      <c r="H708" t="s">
        <v>46</v>
      </c>
      <c r="I708" t="s">
        <v>18</v>
      </c>
      <c r="J708" t="s">
        <v>110</v>
      </c>
      <c r="K708">
        <v>3.6403282092363831</v>
      </c>
      <c r="L708" t="s">
        <v>135</v>
      </c>
      <c r="M708">
        <v>7.4008301673405649E-2</v>
      </c>
    </row>
    <row r="709" spans="1:13" x14ac:dyDescent="0.3">
      <c r="A709">
        <v>7</v>
      </c>
      <c r="B709">
        <v>71</v>
      </c>
      <c r="C709">
        <v>1</v>
      </c>
      <c r="D709">
        <v>2</v>
      </c>
      <c r="E709">
        <v>2025</v>
      </c>
      <c r="F709" t="s">
        <v>36</v>
      </c>
      <c r="G709" t="s">
        <v>37</v>
      </c>
      <c r="H709" t="s">
        <v>46</v>
      </c>
      <c r="I709" t="s">
        <v>18</v>
      </c>
      <c r="J709" t="s">
        <v>110</v>
      </c>
      <c r="K709">
        <v>3.6403282092363831</v>
      </c>
      <c r="L709" t="s">
        <v>126</v>
      </c>
      <c r="M709">
        <v>5.6944087399373886E-2</v>
      </c>
    </row>
    <row r="710" spans="1:13" x14ac:dyDescent="0.3">
      <c r="A710">
        <v>7</v>
      </c>
      <c r="B710">
        <v>71</v>
      </c>
      <c r="C710">
        <v>1</v>
      </c>
      <c r="D710">
        <v>0</v>
      </c>
      <c r="E710">
        <v>2025</v>
      </c>
      <c r="F710" t="s">
        <v>36</v>
      </c>
      <c r="G710" t="s">
        <v>37</v>
      </c>
      <c r="H710" t="s">
        <v>46</v>
      </c>
      <c r="I710" t="s">
        <v>18</v>
      </c>
      <c r="J710" t="s">
        <v>98</v>
      </c>
      <c r="K710">
        <v>0.47211405810417412</v>
      </c>
      <c r="L710" t="s">
        <v>136</v>
      </c>
      <c r="M710">
        <v>9.5068860905437227E-3</v>
      </c>
    </row>
    <row r="711" spans="1:13" x14ac:dyDescent="0.3">
      <c r="A711">
        <v>7</v>
      </c>
      <c r="B711">
        <v>71</v>
      </c>
      <c r="C711">
        <v>1</v>
      </c>
      <c r="D711">
        <v>1</v>
      </c>
      <c r="E711">
        <v>2025</v>
      </c>
      <c r="F711" t="s">
        <v>36</v>
      </c>
      <c r="G711" t="s">
        <v>37</v>
      </c>
      <c r="H711" t="s">
        <v>46</v>
      </c>
      <c r="I711" t="s">
        <v>18</v>
      </c>
      <c r="J711" t="s">
        <v>98</v>
      </c>
      <c r="K711">
        <v>0.23605702905208706</v>
      </c>
      <c r="L711" t="s">
        <v>135</v>
      </c>
      <c r="M711">
        <v>4.7990672307757082E-3</v>
      </c>
    </row>
    <row r="712" spans="1:13" x14ac:dyDescent="0.3">
      <c r="A712">
        <v>7</v>
      </c>
      <c r="B712">
        <v>71</v>
      </c>
      <c r="C712">
        <v>1</v>
      </c>
      <c r="D712">
        <v>2</v>
      </c>
      <c r="E712">
        <v>2025</v>
      </c>
      <c r="F712" t="s">
        <v>36</v>
      </c>
      <c r="G712" t="s">
        <v>37</v>
      </c>
      <c r="H712" t="s">
        <v>46</v>
      </c>
      <c r="I712" t="s">
        <v>18</v>
      </c>
      <c r="J712" t="s">
        <v>98</v>
      </c>
      <c r="K712">
        <v>0.23605702905208706</v>
      </c>
      <c r="L712" t="s">
        <v>126</v>
      </c>
      <c r="M712">
        <v>3.6925385077842396E-3</v>
      </c>
    </row>
    <row r="713" spans="1:13" x14ac:dyDescent="0.3">
      <c r="A713">
        <v>7</v>
      </c>
      <c r="B713">
        <v>71</v>
      </c>
      <c r="C713">
        <v>1</v>
      </c>
      <c r="D713">
        <v>0</v>
      </c>
      <c r="E713">
        <v>2025</v>
      </c>
      <c r="F713" t="s">
        <v>36</v>
      </c>
      <c r="G713" t="s">
        <v>37</v>
      </c>
      <c r="H713" t="s">
        <v>46</v>
      </c>
      <c r="I713" t="s">
        <v>18</v>
      </c>
      <c r="J713" t="s">
        <v>100</v>
      </c>
      <c r="K713">
        <v>3.9961870423715198E-2</v>
      </c>
      <c r="L713" t="s">
        <v>136</v>
      </c>
      <c r="M713">
        <v>8.0470586198790777E-4</v>
      </c>
    </row>
    <row r="714" spans="1:13" x14ac:dyDescent="0.3">
      <c r="A714">
        <v>7</v>
      </c>
      <c r="B714">
        <v>71</v>
      </c>
      <c r="C714">
        <v>1</v>
      </c>
      <c r="D714">
        <v>1</v>
      </c>
      <c r="E714">
        <v>2025</v>
      </c>
      <c r="F714" t="s">
        <v>36</v>
      </c>
      <c r="G714" t="s">
        <v>37</v>
      </c>
      <c r="H714" t="s">
        <v>46</v>
      </c>
      <c r="I714" t="s">
        <v>18</v>
      </c>
      <c r="J714" t="s">
        <v>100</v>
      </c>
      <c r="K714">
        <v>3.9961870423715198E-2</v>
      </c>
      <c r="L714" t="s">
        <v>135</v>
      </c>
      <c r="M714">
        <v>8.1242953705326648E-4</v>
      </c>
    </row>
    <row r="715" spans="1:13" x14ac:dyDescent="0.3">
      <c r="A715">
        <v>7</v>
      </c>
      <c r="B715">
        <v>71</v>
      </c>
      <c r="C715">
        <v>1</v>
      </c>
      <c r="D715">
        <v>2</v>
      </c>
      <c r="E715">
        <v>2025</v>
      </c>
      <c r="F715" t="s">
        <v>36</v>
      </c>
      <c r="G715" t="s">
        <v>37</v>
      </c>
      <c r="H715" t="s">
        <v>46</v>
      </c>
      <c r="I715" t="s">
        <v>18</v>
      </c>
      <c r="J715" t="s">
        <v>100</v>
      </c>
      <c r="K715">
        <v>3.9961870423715198E-2</v>
      </c>
      <c r="L715" t="s">
        <v>126</v>
      </c>
      <c r="M715">
        <v>6.2510633966376191E-4</v>
      </c>
    </row>
    <row r="716" spans="1:13" x14ac:dyDescent="0.3">
      <c r="A716">
        <v>7</v>
      </c>
      <c r="B716">
        <v>71</v>
      </c>
      <c r="C716">
        <v>1</v>
      </c>
      <c r="D716">
        <v>0</v>
      </c>
      <c r="E716">
        <v>2025</v>
      </c>
      <c r="F716" t="s">
        <v>36</v>
      </c>
      <c r="G716" t="s">
        <v>37</v>
      </c>
      <c r="H716" t="s">
        <v>46</v>
      </c>
      <c r="I716" t="s">
        <v>19</v>
      </c>
      <c r="J716" t="s">
        <v>103</v>
      </c>
      <c r="K716">
        <v>3.6416766753381431</v>
      </c>
      <c r="L716" t="s">
        <v>136</v>
      </c>
      <c r="M716">
        <v>7.3331867028179912E-2</v>
      </c>
    </row>
    <row r="717" spans="1:13" x14ac:dyDescent="0.3">
      <c r="A717">
        <v>7</v>
      </c>
      <c r="B717">
        <v>71</v>
      </c>
      <c r="C717">
        <v>1</v>
      </c>
      <c r="D717">
        <v>1</v>
      </c>
      <c r="E717">
        <v>2025</v>
      </c>
      <c r="F717" t="s">
        <v>36</v>
      </c>
      <c r="G717" t="s">
        <v>37</v>
      </c>
      <c r="H717" t="s">
        <v>46</v>
      </c>
      <c r="I717" t="s">
        <v>19</v>
      </c>
      <c r="J717" t="s">
        <v>103</v>
      </c>
      <c r="K717">
        <v>3.6416766753381431</v>
      </c>
      <c r="L717" t="s">
        <v>135</v>
      </c>
      <c r="M717">
        <v>7.4035716148233011E-2</v>
      </c>
    </row>
    <row r="718" spans="1:13" x14ac:dyDescent="0.3">
      <c r="A718">
        <v>7</v>
      </c>
      <c r="B718">
        <v>71</v>
      </c>
      <c r="C718">
        <v>1</v>
      </c>
      <c r="D718">
        <v>2</v>
      </c>
      <c r="E718">
        <v>2025</v>
      </c>
      <c r="F718" t="s">
        <v>36</v>
      </c>
      <c r="G718" t="s">
        <v>37</v>
      </c>
      <c r="H718" t="s">
        <v>46</v>
      </c>
      <c r="I718" t="s">
        <v>19</v>
      </c>
      <c r="J718" t="s">
        <v>103</v>
      </c>
      <c r="K718">
        <v>3.6416766753381431</v>
      </c>
      <c r="L718" t="s">
        <v>126</v>
      </c>
      <c r="M718">
        <v>5.696518087423115E-2</v>
      </c>
    </row>
    <row r="719" spans="1:13" x14ac:dyDescent="0.3">
      <c r="A719">
        <v>7</v>
      </c>
      <c r="B719">
        <v>71</v>
      </c>
      <c r="C719">
        <v>1</v>
      </c>
      <c r="D719">
        <v>0</v>
      </c>
      <c r="E719">
        <v>2025</v>
      </c>
      <c r="F719" t="s">
        <v>36</v>
      </c>
      <c r="G719" t="s">
        <v>37</v>
      </c>
      <c r="H719" t="s">
        <v>46</v>
      </c>
      <c r="I719" t="s">
        <v>19</v>
      </c>
      <c r="J719" t="s">
        <v>104</v>
      </c>
      <c r="K719">
        <v>0.11415045736664341</v>
      </c>
      <c r="L719" t="s">
        <v>136</v>
      </c>
      <c r="M719">
        <v>2.2986296992001214E-3</v>
      </c>
    </row>
    <row r="720" spans="1:13" x14ac:dyDescent="0.3">
      <c r="A720">
        <v>7</v>
      </c>
      <c r="B720">
        <v>71</v>
      </c>
      <c r="C720">
        <v>1</v>
      </c>
      <c r="D720">
        <v>1</v>
      </c>
      <c r="E720">
        <v>2025</v>
      </c>
      <c r="F720" t="s">
        <v>36</v>
      </c>
      <c r="G720" t="s">
        <v>37</v>
      </c>
      <c r="H720" t="s">
        <v>46</v>
      </c>
      <c r="I720" t="s">
        <v>19</v>
      </c>
      <c r="J720" t="s">
        <v>104</v>
      </c>
      <c r="K720">
        <v>0.11415045736664341</v>
      </c>
      <c r="L720" t="s">
        <v>135</v>
      </c>
      <c r="M720">
        <v>2.32069225613036E-3</v>
      </c>
    </row>
    <row r="721" spans="1:13" x14ac:dyDescent="0.3">
      <c r="A721">
        <v>7</v>
      </c>
      <c r="B721">
        <v>71</v>
      </c>
      <c r="C721">
        <v>1</v>
      </c>
      <c r="D721">
        <v>2</v>
      </c>
      <c r="E721">
        <v>2025</v>
      </c>
      <c r="F721" t="s">
        <v>36</v>
      </c>
      <c r="G721" t="s">
        <v>37</v>
      </c>
      <c r="H721" t="s">
        <v>46</v>
      </c>
      <c r="I721" t="s">
        <v>19</v>
      </c>
      <c r="J721" t="s">
        <v>104</v>
      </c>
      <c r="K721">
        <v>0.11415045736664341</v>
      </c>
      <c r="L721" t="s">
        <v>126</v>
      </c>
      <c r="M721">
        <v>1.7856064748425979E-3</v>
      </c>
    </row>
  </sheetData>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219E0-D529-4965-87DC-C10D6922DC56}">
  <dimension ref="B2:K32"/>
  <sheetViews>
    <sheetView showGridLines="0" showRowColHeaders="0" zoomScaleNormal="100" workbookViewId="0">
      <selection activeCell="A4" sqref="A4:XFD4"/>
    </sheetView>
  </sheetViews>
  <sheetFormatPr baseColWidth="10" defaultRowHeight="14.4" x14ac:dyDescent="0.3"/>
  <cols>
    <col min="1" max="1" width="3.44140625" customWidth="1"/>
    <col min="2" max="2" width="57.88671875" customWidth="1"/>
    <col min="3" max="3" width="84.6640625" customWidth="1"/>
    <col min="4" max="4" width="2.44140625" customWidth="1"/>
    <col min="5" max="5" width="84.6640625" customWidth="1"/>
    <col min="9" max="9" width="11.44140625" style="39"/>
    <col min="10" max="10" width="229.88671875" style="39" hidden="1" customWidth="1"/>
    <col min="11" max="11" width="11.44140625" style="39"/>
  </cols>
  <sheetData>
    <row r="2" spans="2:10" ht="21" customHeight="1" x14ac:dyDescent="0.3">
      <c r="B2" s="215" t="str">
        <f>"Entwicklung der Verbrauchsmengen 2014 bis "&amp;Berichtsjahr&amp;" (Dashboard)"</f>
        <v>Entwicklung der Verbrauchsmengen 2014 bis 2025 (Dashboard)</v>
      </c>
      <c r="C2" s="225"/>
      <c r="D2" s="225"/>
      <c r="E2" s="216"/>
    </row>
    <row r="3" spans="2:10" x14ac:dyDescent="0.3">
      <c r="B3" s="206"/>
      <c r="C3" s="206"/>
      <c r="D3" s="206"/>
      <c r="E3" s="206"/>
    </row>
    <row r="4" spans="2:10" ht="48" customHeight="1" x14ac:dyDescent="0.3">
      <c r="B4" s="224" t="s">
        <v>748</v>
      </c>
      <c r="C4" s="224"/>
      <c r="D4" s="224"/>
      <c r="E4" s="224"/>
      <c r="J4" s="204" t="str">
        <f>B4</f>
        <v>Dargestellt werden für die Nutzungsarten in der Antibiotika-Minimierung und -Beobachtung in Abbildung (a) die Entwicklung der absoluten Verbrauchsmengen in Tonnen [t] je Wirkstoffklasse, die sich aus den an das BfR übermittelten und plausibilisierten Anwendungsdaten ergeben, und in Abbildung (b) die entsprechenden prozentualen Verbrauchsmengenanteile. Dabei kann die Darstellung mit Hilfe von Datenschnitten gefiltert werden, und zwar nach (1) Kategorie der Antibiotika-Beobachtung bzw. -Minimierung, (2) Tierart, (3) Nutzungsart, (4) AMEG-Kategorie und (5) Wirkstoffklasse. Wegen der Änderung des Erfassungssystems, die mit dem TAMGÄndG (2022) einhergingen, sind die Verbrauchsmengen bis 2022 nur bedingt mit denen ab 2023 vergleichbar.</v>
      </c>
    </row>
    <row r="5" spans="2:10" x14ac:dyDescent="0.3">
      <c r="B5" s="224" t="s">
        <v>734</v>
      </c>
      <c r="C5" s="224"/>
      <c r="D5" s="224"/>
      <c r="E5" s="224"/>
      <c r="J5" s="204"/>
    </row>
    <row r="6" spans="2:10" x14ac:dyDescent="0.3">
      <c r="B6" s="224" t="s">
        <v>674</v>
      </c>
      <c r="C6" s="224"/>
      <c r="D6" s="224"/>
      <c r="E6" s="224"/>
      <c r="J6" s="204" t="str">
        <f>B6</f>
        <v>Daten wurden erstmals für das 2. Halbjahr 2014 erfasst. Für das Jahr 2014 wurden die Halbjahreswerte jeweils zu einem Jahreswert verdoppelt.</v>
      </c>
    </row>
    <row r="7" spans="2:10" x14ac:dyDescent="0.3">
      <c r="B7" s="224" t="s">
        <v>666</v>
      </c>
      <c r="C7" s="224"/>
      <c r="D7" s="224"/>
      <c r="E7" s="224"/>
      <c r="J7" s="204" t="str">
        <f t="shared" ref="J7:J8" si="0">B7</f>
        <v>Achtung: Die Verbrauchsmengenanteile in Abbildung (b) sind nur sinnvoll, wenn genau eine Nutzungsart und genau eine Kategorie (Beobachtung oder Minimierung) ausgewählt ist. Andererenfalls wird eine Fehlermeldung angezeigt.</v>
      </c>
    </row>
    <row r="8" spans="2:10" x14ac:dyDescent="0.3">
      <c r="B8" s="224" t="s">
        <v>663</v>
      </c>
      <c r="C8" s="224"/>
      <c r="D8" s="224"/>
      <c r="E8" s="224"/>
      <c r="J8" s="204" t="str">
        <f t="shared" si="0"/>
        <v>Abkürzungen: AB - Antibiotika; Ceph. - Cephalosporine; Folsäureantag. - Folsäureantagonisten; Gen. - Generation</v>
      </c>
    </row>
    <row r="10" spans="2:10" ht="15.6" x14ac:dyDescent="0.3">
      <c r="C10" s="134" t="s">
        <v>659</v>
      </c>
      <c r="E10" s="134" t="s">
        <v>661</v>
      </c>
    </row>
    <row r="11" spans="2:10" x14ac:dyDescent="0.3">
      <c r="C11" s="63" t="s">
        <v>660</v>
      </c>
      <c r="E11" s="63" t="s">
        <v>645</v>
      </c>
    </row>
    <row r="12" spans="2:10" x14ac:dyDescent="0.3">
      <c r="C12" s="59"/>
      <c r="E12" s="59"/>
    </row>
    <row r="13" spans="2:10" x14ac:dyDescent="0.3">
      <c r="C13" s="59"/>
      <c r="E13" s="59"/>
    </row>
    <row r="14" spans="2:10" x14ac:dyDescent="0.3">
      <c r="C14" s="59"/>
      <c r="E14" s="59"/>
    </row>
    <row r="15" spans="2:10" x14ac:dyDescent="0.3">
      <c r="C15" s="59"/>
      <c r="E15" s="59"/>
    </row>
    <row r="16" spans="2:10" x14ac:dyDescent="0.3">
      <c r="C16" s="59"/>
      <c r="E16" s="59"/>
    </row>
    <row r="17" spans="3:5" x14ac:dyDescent="0.3">
      <c r="C17" s="59"/>
      <c r="E17" s="59"/>
    </row>
    <row r="18" spans="3:5" x14ac:dyDescent="0.3">
      <c r="C18" s="59"/>
      <c r="E18" s="59"/>
    </row>
    <row r="19" spans="3:5" x14ac:dyDescent="0.3">
      <c r="C19" s="59"/>
      <c r="E19" s="59"/>
    </row>
    <row r="20" spans="3:5" x14ac:dyDescent="0.3">
      <c r="C20" s="59"/>
      <c r="E20" s="59"/>
    </row>
    <row r="21" spans="3:5" x14ac:dyDescent="0.3">
      <c r="C21" s="59"/>
      <c r="E21" s="59"/>
    </row>
    <row r="22" spans="3:5" x14ac:dyDescent="0.3">
      <c r="C22" s="59"/>
      <c r="E22" s="59"/>
    </row>
    <row r="23" spans="3:5" x14ac:dyDescent="0.3">
      <c r="C23" s="59"/>
      <c r="E23" s="59"/>
    </row>
    <row r="24" spans="3:5" x14ac:dyDescent="0.3">
      <c r="C24" s="59"/>
      <c r="E24" s="59"/>
    </row>
    <row r="25" spans="3:5" x14ac:dyDescent="0.3">
      <c r="C25" s="59"/>
      <c r="E25" s="59"/>
    </row>
    <row r="26" spans="3:5" x14ac:dyDescent="0.3">
      <c r="C26" s="59"/>
      <c r="E26" s="59"/>
    </row>
    <row r="27" spans="3:5" x14ac:dyDescent="0.3">
      <c r="C27" s="59"/>
      <c r="E27" s="59"/>
    </row>
    <row r="28" spans="3:5" x14ac:dyDescent="0.3">
      <c r="C28" s="59"/>
      <c r="E28" s="59"/>
    </row>
    <row r="29" spans="3:5" x14ac:dyDescent="0.3">
      <c r="C29" s="59"/>
      <c r="E29" s="59"/>
    </row>
    <row r="30" spans="3:5" x14ac:dyDescent="0.3">
      <c r="C30" s="59"/>
      <c r="E30" s="59"/>
    </row>
    <row r="31" spans="3:5" x14ac:dyDescent="0.3">
      <c r="C31" s="59"/>
      <c r="E31" s="59"/>
    </row>
    <row r="32" spans="3:5" x14ac:dyDescent="0.3">
      <c r="C32" s="60"/>
      <c r="E32" s="60"/>
    </row>
  </sheetData>
  <mergeCells count="6">
    <mergeCell ref="B8:E8"/>
    <mergeCell ref="B6:E6"/>
    <mergeCell ref="B2:E2"/>
    <mergeCell ref="B4:E4"/>
    <mergeCell ref="B7:E7"/>
    <mergeCell ref="B5:E5"/>
  </mergeCells>
  <pageMargins left="0.7" right="0.7" top="0.78740157499999996" bottom="0.78740157499999996" header="0.3" footer="0.3"/>
  <pageSetup paperSize="9" orientation="portrait" r:id="rId1"/>
  <drawing r:id="rId2"/>
  <legacyDrawing r:id="rId3"/>
  <extLst>
    <ext xmlns:x14="http://schemas.microsoft.com/office/spreadsheetml/2009/9/main" uri="{A8765BA9-456A-4dab-B4F3-ACF838C121DE}">
      <x14:slicerList>
        <x14:slicer r:id="rId4"/>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93F0F-70C3-426F-9281-7AE818EA46B2}">
  <dimension ref="A1:AJ39"/>
  <sheetViews>
    <sheetView showGridLines="0" workbookViewId="0">
      <selection activeCell="J10" sqref="J10"/>
    </sheetView>
  </sheetViews>
  <sheetFormatPr baseColWidth="10" defaultRowHeight="14.4" x14ac:dyDescent="0.3"/>
  <cols>
    <col min="1" max="1" width="79" customWidth="1"/>
    <col min="2" max="2" width="12.5546875" bestFit="1" customWidth="1"/>
    <col min="3" max="16" width="15" customWidth="1"/>
    <col min="17" max="20" width="13.6640625" customWidth="1"/>
    <col min="21" max="21" width="24.6640625" bestFit="1" customWidth="1"/>
    <col min="22" max="22" width="17.109375" bestFit="1" customWidth="1"/>
    <col min="23" max="25" width="12.88671875" bestFit="1" customWidth="1"/>
    <col min="26" max="26" width="8.5546875" bestFit="1" customWidth="1"/>
    <col min="27" max="27" width="14.44140625" bestFit="1" customWidth="1"/>
    <col min="28" max="28" width="14" bestFit="1" customWidth="1"/>
    <col min="29" max="29" width="12" bestFit="1" customWidth="1"/>
    <col min="30" max="30" width="10.109375" bestFit="1" customWidth="1"/>
    <col min="31" max="31" width="10.44140625" bestFit="1" customWidth="1"/>
    <col min="32" max="32" width="14.44140625" bestFit="1" customWidth="1"/>
    <col min="33" max="33" width="13.88671875" bestFit="1" customWidth="1"/>
    <col min="34" max="34" width="12.33203125" bestFit="1" customWidth="1"/>
    <col min="35" max="35" width="11.88671875" bestFit="1" customWidth="1"/>
    <col min="36" max="36" width="15.5546875" bestFit="1" customWidth="1"/>
  </cols>
  <sheetData>
    <row r="1" spans="1:36" x14ac:dyDescent="0.3">
      <c r="A1" s="1" t="s">
        <v>64</v>
      </c>
      <c r="B1" t="s" vm="10">
        <v>10</v>
      </c>
      <c r="U1" s="1" t="s">
        <v>64</v>
      </c>
      <c r="V1" t="s" vm="10">
        <v>10</v>
      </c>
    </row>
    <row r="2" spans="1:36" x14ac:dyDescent="0.3">
      <c r="A2" s="1" t="s">
        <v>4</v>
      </c>
      <c r="B2" t="s" vm="8">
        <v>632</v>
      </c>
      <c r="U2" s="1" t="s">
        <v>4</v>
      </c>
      <c r="V2" t="s" vm="8">
        <v>632</v>
      </c>
    </row>
    <row r="3" spans="1:36" x14ac:dyDescent="0.3">
      <c r="A3" s="1" t="s">
        <v>6</v>
      </c>
      <c r="B3" t="s" vm="12">
        <v>27</v>
      </c>
      <c r="U3" s="1" t="s">
        <v>6</v>
      </c>
      <c r="V3" t="s" vm="12">
        <v>27</v>
      </c>
    </row>
    <row r="4" spans="1:36" x14ac:dyDescent="0.3">
      <c r="A4" s="1" t="s">
        <v>43</v>
      </c>
      <c r="B4" t="s" vm="11">
        <v>632</v>
      </c>
      <c r="U4" s="1" t="s">
        <v>43</v>
      </c>
      <c r="V4" t="s" vm="11">
        <v>632</v>
      </c>
    </row>
    <row r="6" spans="1:36" x14ac:dyDescent="0.3">
      <c r="A6" s="1" t="s">
        <v>665</v>
      </c>
      <c r="B6" s="1" t="s">
        <v>47</v>
      </c>
      <c r="U6" s="1" t="s">
        <v>654</v>
      </c>
      <c r="V6" s="1" t="s">
        <v>47</v>
      </c>
    </row>
    <row r="7" spans="1:36" x14ac:dyDescent="0.3">
      <c r="A7" s="1" t="s">
        <v>1</v>
      </c>
      <c r="B7" t="s">
        <v>11</v>
      </c>
      <c r="C7" t="s">
        <v>220</v>
      </c>
      <c r="D7" t="s">
        <v>217</v>
      </c>
      <c r="E7" t="s">
        <v>218</v>
      </c>
      <c r="F7" t="s">
        <v>13</v>
      </c>
      <c r="G7" t="s">
        <v>14</v>
      </c>
      <c r="H7" t="s">
        <v>221</v>
      </c>
      <c r="I7" t="s">
        <v>15</v>
      </c>
      <c r="J7" t="s">
        <v>16</v>
      </c>
      <c r="K7" t="s">
        <v>17</v>
      </c>
      <c r="L7" t="s">
        <v>24</v>
      </c>
      <c r="M7" t="s">
        <v>219</v>
      </c>
      <c r="N7" t="s">
        <v>18</v>
      </c>
      <c r="O7" t="s">
        <v>19</v>
      </c>
      <c r="P7" t="s">
        <v>635</v>
      </c>
      <c r="U7" s="1" t="s">
        <v>1</v>
      </c>
      <c r="V7" t="s">
        <v>11</v>
      </c>
      <c r="W7" t="s">
        <v>220</v>
      </c>
      <c r="X7" t="s">
        <v>217</v>
      </c>
      <c r="Y7" t="s">
        <v>218</v>
      </c>
      <c r="Z7" t="s">
        <v>13</v>
      </c>
      <c r="AA7" t="s">
        <v>14</v>
      </c>
      <c r="AB7" t="s">
        <v>221</v>
      </c>
      <c r="AC7" t="s">
        <v>15</v>
      </c>
      <c r="AD7" t="s">
        <v>16</v>
      </c>
      <c r="AE7" t="s">
        <v>17</v>
      </c>
      <c r="AF7" t="s">
        <v>24</v>
      </c>
      <c r="AG7" t="s">
        <v>219</v>
      </c>
      <c r="AH7" t="s">
        <v>18</v>
      </c>
      <c r="AI7" t="s">
        <v>19</v>
      </c>
      <c r="AJ7" t="s">
        <v>635</v>
      </c>
    </row>
    <row r="8" spans="1:36" x14ac:dyDescent="0.3">
      <c r="A8" s="2">
        <v>2014</v>
      </c>
      <c r="B8" s="163">
        <v>3.8339980949962178</v>
      </c>
      <c r="C8" s="163">
        <v>0</v>
      </c>
      <c r="D8" s="163">
        <v>3.6435761736531271E-2</v>
      </c>
      <c r="E8" s="163">
        <v>1.584077148947996E-2</v>
      </c>
      <c r="F8" s="163">
        <v>0.38586821887936595</v>
      </c>
      <c r="G8" s="163">
        <v>0.18005891675705804</v>
      </c>
      <c r="H8" s="163">
        <v>2.125711429371429</v>
      </c>
      <c r="I8" s="163">
        <v>0.82140133500534007</v>
      </c>
      <c r="J8" s="163">
        <v>5.8291825397451644</v>
      </c>
      <c r="K8" s="163">
        <v>108.56799002626116</v>
      </c>
      <c r="L8" s="163">
        <v>0.89127505665094153</v>
      </c>
      <c r="M8" s="163">
        <v>14.082298748921414</v>
      </c>
      <c r="N8" s="163">
        <v>10.763923646260189</v>
      </c>
      <c r="O8" s="163">
        <v>53.095065339730191</v>
      </c>
      <c r="P8" s="163">
        <v>200.62904988580448</v>
      </c>
      <c r="U8" s="2">
        <v>2014</v>
      </c>
      <c r="V8" s="164">
        <v>1.9109885119719609E-2</v>
      </c>
      <c r="W8" s="164">
        <v>0</v>
      </c>
      <c r="X8" s="164">
        <v>1.8160760745898985E-4</v>
      </c>
      <c r="Y8" s="164">
        <v>7.8955522634914166E-5</v>
      </c>
      <c r="Z8" s="164">
        <v>1.9232918617667644E-3</v>
      </c>
      <c r="AA8" s="164">
        <v>8.9747181108391482E-4</v>
      </c>
      <c r="AB8" s="164">
        <v>1.0595232497892789E-2</v>
      </c>
      <c r="AC8" s="164">
        <v>4.0941296161890383E-3</v>
      </c>
      <c r="AD8" s="164">
        <v>2.9054528958109813E-2</v>
      </c>
      <c r="AE8" s="164">
        <v>0.54113793634599117</v>
      </c>
      <c r="AF8" s="164">
        <v>4.4424028183268774E-3</v>
      </c>
      <c r="AG8" s="164">
        <v>7.0190726402467041E-2</v>
      </c>
      <c r="AH8" s="164">
        <v>5.3650872854090065E-2</v>
      </c>
      <c r="AI8" s="164">
        <v>0.26464295858426901</v>
      </c>
      <c r="AJ8" s="164">
        <v>1</v>
      </c>
    </row>
    <row r="9" spans="1:36" x14ac:dyDescent="0.3">
      <c r="A9" s="2">
        <v>2015</v>
      </c>
      <c r="B9" s="163">
        <v>2.7564704523719814</v>
      </c>
      <c r="C9" s="163">
        <v>0</v>
      </c>
      <c r="D9" s="163">
        <v>2.8423415337938133E-2</v>
      </c>
      <c r="E9" s="163">
        <v>1.6608007759960096E-2</v>
      </c>
      <c r="F9" s="163">
        <v>0.35425142764285816</v>
      </c>
      <c r="G9" s="163">
        <v>0.15964612587111895</v>
      </c>
      <c r="H9" s="163">
        <v>1.045551009939075</v>
      </c>
      <c r="I9" s="163">
        <v>0.52159106005256739</v>
      </c>
      <c r="J9" s="163">
        <v>3.8111855713753107</v>
      </c>
      <c r="K9" s="163">
        <v>78.526123205057658</v>
      </c>
      <c r="L9" s="163">
        <v>0.95166206511922968</v>
      </c>
      <c r="M9" s="163">
        <v>10.123165622763441</v>
      </c>
      <c r="N9" s="163">
        <v>5.3261308943162788</v>
      </c>
      <c r="O9" s="163">
        <v>38.217633784643041</v>
      </c>
      <c r="P9" s="163">
        <v>141.83844264225047</v>
      </c>
      <c r="U9" s="2">
        <v>2015</v>
      </c>
      <c r="V9" s="164">
        <v>1.9433874209437287E-2</v>
      </c>
      <c r="W9" s="164">
        <v>0</v>
      </c>
      <c r="X9" s="164">
        <v>2.0039288932146974E-4</v>
      </c>
      <c r="Y9" s="164">
        <v>1.1709101884211569E-4</v>
      </c>
      <c r="Z9" s="164">
        <v>2.4975699185894379E-3</v>
      </c>
      <c r="AA9" s="164">
        <v>1.1255490605870766E-3</v>
      </c>
      <c r="AB9" s="164">
        <v>7.3714219534699614E-3</v>
      </c>
      <c r="AC9" s="164">
        <v>3.677360314566773E-3</v>
      </c>
      <c r="AD9" s="164">
        <v>2.6869905650247491E-2</v>
      </c>
      <c r="AE9" s="164">
        <v>0.55363074877463792</v>
      </c>
      <c r="AF9" s="164">
        <v>6.7094790903728593E-3</v>
      </c>
      <c r="AG9" s="164">
        <v>7.1371099641134791E-2</v>
      </c>
      <c r="AH9" s="164">
        <v>3.7550686507113018E-2</v>
      </c>
      <c r="AI9" s="164">
        <v>0.26944482097167971</v>
      </c>
      <c r="AJ9" s="164">
        <v>0.99999999999999978</v>
      </c>
    </row>
    <row r="10" spans="1:36" x14ac:dyDescent="0.3">
      <c r="A10" s="2">
        <v>2016</v>
      </c>
      <c r="B10" s="163">
        <v>2.1122823664482455</v>
      </c>
      <c r="C10" s="163">
        <v>0</v>
      </c>
      <c r="D10" s="163">
        <v>1.326622530606961E-2</v>
      </c>
      <c r="E10" s="163">
        <v>1.5226385896198272E-2</v>
      </c>
      <c r="F10" s="163">
        <v>0.4071921428333341</v>
      </c>
      <c r="G10" s="163">
        <v>0.15368244781312299</v>
      </c>
      <c r="H10" s="163">
        <v>0.89437452223695602</v>
      </c>
      <c r="I10" s="163">
        <v>0.40312261870952437</v>
      </c>
      <c r="J10" s="163">
        <v>2.8033353404192112</v>
      </c>
      <c r="K10" s="163">
        <v>67.039899877657646</v>
      </c>
      <c r="L10" s="163">
        <v>0.92081827164594354</v>
      </c>
      <c r="M10" s="163">
        <v>7.8213751644486358</v>
      </c>
      <c r="N10" s="163">
        <v>4.5646877302839473</v>
      </c>
      <c r="O10" s="163">
        <v>32.201810505504042</v>
      </c>
      <c r="P10" s="163">
        <v>119.35107359920288</v>
      </c>
      <c r="U10" s="2">
        <v>2016</v>
      </c>
      <c r="V10" s="164">
        <v>1.7698059202563832E-2</v>
      </c>
      <c r="W10" s="164">
        <v>0</v>
      </c>
      <c r="X10" s="164">
        <v>1.111529616450657E-4</v>
      </c>
      <c r="Y10" s="164">
        <v>1.2757644683893289E-4</v>
      </c>
      <c r="Z10" s="164">
        <v>3.4117174697626991E-3</v>
      </c>
      <c r="AA10" s="164">
        <v>1.2876503174928239E-3</v>
      </c>
      <c r="AB10" s="164">
        <v>7.4936445501980753E-3</v>
      </c>
      <c r="AC10" s="164">
        <v>3.3776203812230874E-3</v>
      </c>
      <c r="AD10" s="164">
        <v>2.348814514926939E-2</v>
      </c>
      <c r="AE10" s="164">
        <v>0.56170336684851896</v>
      </c>
      <c r="AF10" s="164">
        <v>7.7152072778010894E-3</v>
      </c>
      <c r="AG10" s="164">
        <v>6.5532507824050887E-2</v>
      </c>
      <c r="AH10" s="164">
        <v>3.8245887469875547E-2</v>
      </c>
      <c r="AI10" s="164">
        <v>0.26980746410075956</v>
      </c>
      <c r="AJ10" s="164">
        <v>1</v>
      </c>
    </row>
    <row r="11" spans="1:36" x14ac:dyDescent="0.3">
      <c r="A11" s="2">
        <v>2017</v>
      </c>
      <c r="B11" s="163">
        <v>1.8705123318978458</v>
      </c>
      <c r="C11" s="163">
        <v>0</v>
      </c>
      <c r="D11" s="163">
        <v>8.3815909296697869E-3</v>
      </c>
      <c r="E11" s="163">
        <v>1.4974934610502293E-2</v>
      </c>
      <c r="F11" s="163">
        <v>0.37811404594880588</v>
      </c>
      <c r="G11" s="163">
        <v>0.17223500509750148</v>
      </c>
      <c r="H11" s="163">
        <v>0.57774118934595553</v>
      </c>
      <c r="I11" s="163">
        <v>0.26376068363109828</v>
      </c>
      <c r="J11" s="163">
        <v>3.8080182512306724</v>
      </c>
      <c r="K11" s="163">
        <v>62.302484995485258</v>
      </c>
      <c r="L11" s="163">
        <v>0.84165655500125025</v>
      </c>
      <c r="M11" s="163">
        <v>6.468235388428516</v>
      </c>
      <c r="N11" s="163">
        <v>3.0374230721687381</v>
      </c>
      <c r="O11" s="163">
        <v>24.589488589723089</v>
      </c>
      <c r="P11" s="163">
        <v>104.3330266334989</v>
      </c>
      <c r="U11" s="2">
        <v>2017</v>
      </c>
      <c r="V11" s="164">
        <v>1.7928285915337072E-2</v>
      </c>
      <c r="W11" s="164">
        <v>0</v>
      </c>
      <c r="X11" s="164">
        <v>8.0334973498973078E-5</v>
      </c>
      <c r="Y11" s="164">
        <v>1.435301466246757E-4</v>
      </c>
      <c r="Z11" s="164">
        <v>3.6241069405284778E-3</v>
      </c>
      <c r="AA11" s="164">
        <v>1.6508195981175613E-3</v>
      </c>
      <c r="AB11" s="164">
        <v>5.5374717669740862E-3</v>
      </c>
      <c r="AC11" s="164">
        <v>2.5280651021237686E-3</v>
      </c>
      <c r="AD11" s="164">
        <v>3.6498684779916149E-2</v>
      </c>
      <c r="AE11" s="164">
        <v>0.59715017387870339</v>
      </c>
      <c r="AF11" s="164">
        <v>8.0670194487678544E-3</v>
      </c>
      <c r="AG11" s="164">
        <v>6.199604858728134E-2</v>
      </c>
      <c r="AH11" s="164">
        <v>2.9112766783221951E-2</v>
      </c>
      <c r="AI11" s="164">
        <v>0.23568269207890474</v>
      </c>
      <c r="AJ11" s="164">
        <v>1</v>
      </c>
    </row>
    <row r="12" spans="1:36" x14ac:dyDescent="0.3">
      <c r="A12" s="2">
        <v>2018</v>
      </c>
      <c r="B12" s="163">
        <v>1.961488701938557</v>
      </c>
      <c r="C12" s="163">
        <v>0</v>
      </c>
      <c r="D12" s="163">
        <v>4.6576511983201022E-3</v>
      </c>
      <c r="E12" s="163">
        <v>1.0059789838911502E-2</v>
      </c>
      <c r="F12" s="163">
        <v>0.67202467879359062</v>
      </c>
      <c r="G12" s="163">
        <v>0.13141411022629385</v>
      </c>
      <c r="H12" s="163">
        <v>0.2953123823242858</v>
      </c>
      <c r="I12" s="163">
        <v>0.24624952828337704</v>
      </c>
      <c r="J12" s="163">
        <v>3.4792465769740688</v>
      </c>
      <c r="K12" s="163">
        <v>59.216599503164076</v>
      </c>
      <c r="L12" s="163">
        <v>0.61699329540594494</v>
      </c>
      <c r="M12" s="163">
        <v>5.5312998248678591</v>
      </c>
      <c r="N12" s="163">
        <v>2.2632761783069495</v>
      </c>
      <c r="O12" s="163">
        <v>23.314909250918941</v>
      </c>
      <c r="P12" s="163">
        <v>97.743531472241173</v>
      </c>
      <c r="U12" s="2">
        <v>2018</v>
      </c>
      <c r="V12" s="164">
        <v>2.0067708546990786E-2</v>
      </c>
      <c r="W12" s="164">
        <v>0</v>
      </c>
      <c r="X12" s="164">
        <v>4.7651758926296409E-5</v>
      </c>
      <c r="Y12" s="164">
        <v>1.0292026170313324E-4</v>
      </c>
      <c r="Z12" s="164">
        <v>6.8753877486454774E-3</v>
      </c>
      <c r="AA12" s="164">
        <v>1.3444788442457188E-3</v>
      </c>
      <c r="AB12" s="164">
        <v>3.0212984724022735E-3</v>
      </c>
      <c r="AC12" s="164">
        <v>2.5193434754637554E-3</v>
      </c>
      <c r="AD12" s="164">
        <v>3.559567088040156E-2</v>
      </c>
      <c r="AE12" s="164">
        <v>0.60583650509887077</v>
      </c>
      <c r="AF12" s="164">
        <v>6.3123695871492927E-3</v>
      </c>
      <c r="AG12" s="164">
        <v>5.6589932260005658E-2</v>
      </c>
      <c r="AH12" s="164">
        <v>2.3155252774447913E-2</v>
      </c>
      <c r="AI12" s="164">
        <v>0.23853148029074736</v>
      </c>
      <c r="AJ12" s="164">
        <v>1</v>
      </c>
    </row>
    <row r="13" spans="1:36" x14ac:dyDescent="0.3">
      <c r="A13" s="2">
        <v>2019</v>
      </c>
      <c r="B13" s="163">
        <v>1.9777781810772326</v>
      </c>
      <c r="C13" s="163">
        <v>0</v>
      </c>
      <c r="D13" s="163">
        <v>3.5785139786788864E-3</v>
      </c>
      <c r="E13" s="163">
        <v>4.8512260392998014E-3</v>
      </c>
      <c r="F13" s="163">
        <v>0.33030701180000166</v>
      </c>
      <c r="G13" s="163">
        <v>0.10269059295871551</v>
      </c>
      <c r="H13" s="163">
        <v>0.55288484382683678</v>
      </c>
      <c r="I13" s="163">
        <v>0.3033897711745881</v>
      </c>
      <c r="J13" s="163">
        <v>3.6158923330903332</v>
      </c>
      <c r="K13" s="163">
        <v>59.006548062389747</v>
      </c>
      <c r="L13" s="163">
        <v>0.69959227865520046</v>
      </c>
      <c r="M13" s="163">
        <v>5.1223941930045864</v>
      </c>
      <c r="N13" s="163">
        <v>2.8088489652628739</v>
      </c>
      <c r="O13" s="163">
        <v>19.332606037652376</v>
      </c>
      <c r="P13" s="163">
        <v>93.861362010910455</v>
      </c>
      <c r="U13" s="2">
        <v>2019</v>
      </c>
      <c r="V13" s="164">
        <v>2.1071270847820591E-2</v>
      </c>
      <c r="W13" s="164">
        <v>0</v>
      </c>
      <c r="X13" s="164">
        <v>3.8125527927699574E-5</v>
      </c>
      <c r="Y13" s="164">
        <v>5.1685016447299093E-5</v>
      </c>
      <c r="Z13" s="164">
        <v>3.5190945957252009E-3</v>
      </c>
      <c r="AA13" s="164">
        <v>1.0940667252066802E-3</v>
      </c>
      <c r="AB13" s="164">
        <v>5.8904413060037351E-3</v>
      </c>
      <c r="AC13" s="164">
        <v>3.232318013234477E-3</v>
      </c>
      <c r="AD13" s="164">
        <v>3.8523757333395837E-2</v>
      </c>
      <c r="AE13" s="164">
        <v>0.6286564226026341</v>
      </c>
      <c r="AF13" s="164">
        <v>7.4534639564880784E-3</v>
      </c>
      <c r="AG13" s="164">
        <v>5.4574044987853031E-2</v>
      </c>
      <c r="AH13" s="164">
        <v>2.9925508271831523E-2</v>
      </c>
      <c r="AI13" s="164">
        <v>0.20596980081543192</v>
      </c>
      <c r="AJ13" s="164">
        <v>1</v>
      </c>
    </row>
    <row r="14" spans="1:36" x14ac:dyDescent="0.3">
      <c r="A14" s="2">
        <v>2020</v>
      </c>
      <c r="B14" s="163">
        <v>1.9363631714908238</v>
      </c>
      <c r="C14" s="163">
        <v>0</v>
      </c>
      <c r="D14" s="163">
        <v>4.5204308739025647E-3</v>
      </c>
      <c r="E14" s="163">
        <v>3.2339670813450027E-3</v>
      </c>
      <c r="F14" s="163">
        <v>0.33525249000000157</v>
      </c>
      <c r="G14" s="163">
        <v>8.9598095983203424E-2</v>
      </c>
      <c r="H14" s="163">
        <v>0.39649677616454582</v>
      </c>
      <c r="I14" s="163">
        <v>0.3159673090385765</v>
      </c>
      <c r="J14" s="163">
        <v>3.6046022324759481</v>
      </c>
      <c r="K14" s="163">
        <v>59.66812906055263</v>
      </c>
      <c r="L14" s="163">
        <v>0.73060121784251209</v>
      </c>
      <c r="M14" s="163">
        <v>4.7975414318865486</v>
      </c>
      <c r="N14" s="163">
        <v>2.0135151677325465</v>
      </c>
      <c r="O14" s="163">
        <v>18.497541665905967</v>
      </c>
      <c r="P14" s="163">
        <v>92.393363017028562</v>
      </c>
      <c r="U14" s="2">
        <v>2020</v>
      </c>
      <c r="V14" s="164">
        <v>2.0957816755018888E-2</v>
      </c>
      <c r="W14" s="164">
        <v>0</v>
      </c>
      <c r="X14" s="164">
        <v>4.8925926346781275E-5</v>
      </c>
      <c r="Y14" s="164">
        <v>3.500215790120083E-5</v>
      </c>
      <c r="Z14" s="164">
        <v>3.6285343346384399E-3</v>
      </c>
      <c r="AA14" s="164">
        <v>9.6974601916687507E-4</v>
      </c>
      <c r="AB14" s="164">
        <v>4.2913988972505465E-3</v>
      </c>
      <c r="AC14" s="164">
        <v>3.419805262206357E-3</v>
      </c>
      <c r="AD14" s="164">
        <v>3.9013648976188926E-2</v>
      </c>
      <c r="AE14" s="164">
        <v>0.64580535995378252</v>
      </c>
      <c r="AF14" s="164">
        <v>7.9075075739786487E-3</v>
      </c>
      <c r="AG14" s="164">
        <v>5.1925173791999943E-2</v>
      </c>
      <c r="AH14" s="164">
        <v>2.1792855049138599E-2</v>
      </c>
      <c r="AI14" s="164">
        <v>0.20020422530238213</v>
      </c>
      <c r="AJ14" s="164">
        <v>0.99999999999999989</v>
      </c>
    </row>
    <row r="15" spans="1:36" x14ac:dyDescent="0.3">
      <c r="A15" s="2">
        <v>2021</v>
      </c>
      <c r="B15" s="163">
        <v>2.0708434153133295</v>
      </c>
      <c r="C15" s="163">
        <v>0</v>
      </c>
      <c r="D15" s="163">
        <v>4.1991571632710332E-3</v>
      </c>
      <c r="E15" s="163">
        <v>2.5291954037616029E-3</v>
      </c>
      <c r="F15" s="163">
        <v>0.28975703000000141</v>
      </c>
      <c r="G15" s="163">
        <v>7.756369326623784E-2</v>
      </c>
      <c r="H15" s="163">
        <v>0.32389065676641737</v>
      </c>
      <c r="I15" s="163">
        <v>0.39368774298601505</v>
      </c>
      <c r="J15" s="163">
        <v>2.7984656288984859</v>
      </c>
      <c r="K15" s="163">
        <v>49.475079220604826</v>
      </c>
      <c r="L15" s="163">
        <v>0.45277938206039992</v>
      </c>
      <c r="M15" s="163">
        <v>3.8333896877599805</v>
      </c>
      <c r="N15" s="163">
        <v>1.6227202180909892</v>
      </c>
      <c r="O15" s="163">
        <v>15.126580504243519</v>
      </c>
      <c r="P15" s="163">
        <v>76.471485532557239</v>
      </c>
      <c r="U15" s="2">
        <v>2021</v>
      </c>
      <c r="V15" s="164">
        <v>2.7079942293414469E-2</v>
      </c>
      <c r="W15" s="164">
        <v>0</v>
      </c>
      <c r="X15" s="164">
        <v>5.4911410887699695E-5</v>
      </c>
      <c r="Y15" s="164">
        <v>3.3073705658363523E-5</v>
      </c>
      <c r="Z15" s="164">
        <v>3.7890859316004688E-3</v>
      </c>
      <c r="AA15" s="164">
        <v>1.0142825489275423E-3</v>
      </c>
      <c r="AB15" s="164">
        <v>4.2354435056518296E-3</v>
      </c>
      <c r="AC15" s="164">
        <v>5.1481639233803694E-3</v>
      </c>
      <c r="AD15" s="164">
        <v>3.6594890362199872E-2</v>
      </c>
      <c r="AE15" s="164">
        <v>0.64697421367002383</v>
      </c>
      <c r="AF15" s="164">
        <v>5.9208916749450618E-3</v>
      </c>
      <c r="AG15" s="164">
        <v>5.0128353870253245E-2</v>
      </c>
      <c r="AH15" s="164">
        <v>2.1219938474977402E-2</v>
      </c>
      <c r="AI15" s="164">
        <v>0.19780680862807976</v>
      </c>
      <c r="AJ15" s="164">
        <v>0.99999999999999989</v>
      </c>
    </row>
    <row r="16" spans="1:36" x14ac:dyDescent="0.3">
      <c r="A16" s="2">
        <v>2022</v>
      </c>
      <c r="B16" s="163">
        <v>1.5851360398770376</v>
      </c>
      <c r="C16" s="163">
        <v>0</v>
      </c>
      <c r="D16" s="163">
        <v>1.7065125223280006E-3</v>
      </c>
      <c r="E16" s="163">
        <v>2.9450888483016019E-3</v>
      </c>
      <c r="F16" s="163">
        <v>0.22076996155310702</v>
      </c>
      <c r="G16" s="163">
        <v>6.8495455388353776E-2</v>
      </c>
      <c r="H16" s="163">
        <v>0.30657421544897989</v>
      </c>
      <c r="I16" s="163">
        <v>0.41838465408216929</v>
      </c>
      <c r="J16" s="163">
        <v>2.3972722602622376</v>
      </c>
      <c r="K16" s="163">
        <v>41.076252053253938</v>
      </c>
      <c r="L16" s="163">
        <v>0.50642213044287421</v>
      </c>
      <c r="M16" s="163">
        <v>3.240531448923436</v>
      </c>
      <c r="N16" s="163">
        <v>1.5421248384034001</v>
      </c>
      <c r="O16" s="163">
        <v>11.042358547382243</v>
      </c>
      <c r="P16" s="163">
        <v>62.40897320638841</v>
      </c>
      <c r="U16" s="2">
        <v>2022</v>
      </c>
      <c r="V16" s="164">
        <v>2.539916871625084E-2</v>
      </c>
      <c r="W16" s="164">
        <v>0</v>
      </c>
      <c r="X16" s="164">
        <v>2.7344024979941758E-5</v>
      </c>
      <c r="Y16" s="164">
        <v>4.7190150662503321E-5</v>
      </c>
      <c r="Z16" s="164">
        <v>3.537471459801364E-3</v>
      </c>
      <c r="AA16" s="164">
        <v>1.097525754218663E-3</v>
      </c>
      <c r="AB16" s="164">
        <v>4.9123419229335731E-3</v>
      </c>
      <c r="AC16" s="164">
        <v>6.7039182442332175E-3</v>
      </c>
      <c r="AD16" s="164">
        <v>3.8412300941635169E-2</v>
      </c>
      <c r="AE16" s="164">
        <v>0.65817862308699582</v>
      </c>
      <c r="AF16" s="164">
        <v>8.1145723831751015E-3</v>
      </c>
      <c r="AG16" s="164">
        <v>5.1924126971403584E-2</v>
      </c>
      <c r="AH16" s="164">
        <v>2.4709985746817938E-2</v>
      </c>
      <c r="AI16" s="164">
        <v>0.17693543059689223</v>
      </c>
      <c r="AJ16" s="164">
        <v>0.99999999999999989</v>
      </c>
    </row>
    <row r="17" spans="1:36" x14ac:dyDescent="0.3">
      <c r="A17" s="2">
        <v>2023</v>
      </c>
      <c r="B17" s="163">
        <v>2.3816984496504503</v>
      </c>
      <c r="C17" s="163" t="s">
        <v>729</v>
      </c>
      <c r="D17" s="163">
        <v>2.2396962417999999E-3</v>
      </c>
      <c r="E17" s="163">
        <v>2.3250621166500006E-3</v>
      </c>
      <c r="F17" s="163">
        <v>0.22501597200000001</v>
      </c>
      <c r="G17" s="163">
        <v>7.6962350570670093E-2</v>
      </c>
      <c r="H17" s="163">
        <v>0.4045456226236453</v>
      </c>
      <c r="I17" s="163">
        <v>0.33637657768022539</v>
      </c>
      <c r="J17" s="163">
        <v>2.5523448670065605</v>
      </c>
      <c r="K17" s="163">
        <v>45.280874644161749</v>
      </c>
      <c r="L17" s="163">
        <v>0.52966891820823814</v>
      </c>
      <c r="M17" s="163">
        <v>3.1726473505593988</v>
      </c>
      <c r="N17" s="163">
        <v>2.0306439799536244</v>
      </c>
      <c r="O17" s="163">
        <v>10.977618830697008</v>
      </c>
      <c r="P17" s="163">
        <v>67.972962321470021</v>
      </c>
      <c r="U17" s="2">
        <v>2023</v>
      </c>
      <c r="V17" s="164">
        <v>3.5038909123696733E-2</v>
      </c>
      <c r="W17" s="164"/>
      <c r="X17" s="164">
        <v>3.2949810708670069E-5</v>
      </c>
      <c r="Y17" s="164">
        <v>3.4205690575230431E-5</v>
      </c>
      <c r="Z17" s="164">
        <v>3.3103746594979016E-3</v>
      </c>
      <c r="AA17" s="164">
        <v>1.1322494701155709E-3</v>
      </c>
      <c r="AB17" s="164">
        <v>5.9515667525330881E-3</v>
      </c>
      <c r="AC17" s="164">
        <v>4.9486820375632956E-3</v>
      </c>
      <c r="AD17" s="164">
        <v>3.7549413470249385E-2</v>
      </c>
      <c r="AE17" s="164">
        <v>0.66616008921328529</v>
      </c>
      <c r="AF17" s="164">
        <v>7.7923471350745633E-3</v>
      </c>
      <c r="AG17" s="164">
        <v>4.6675137322318566E-2</v>
      </c>
      <c r="AH17" s="164">
        <v>2.9874289873522589E-2</v>
      </c>
      <c r="AI17" s="164">
        <v>0.16149978544085908</v>
      </c>
      <c r="AJ17" s="164">
        <v>0.99999999999999989</v>
      </c>
    </row>
    <row r="18" spans="1:36" x14ac:dyDescent="0.3">
      <c r="A18" s="2">
        <v>2024</v>
      </c>
      <c r="B18" s="163">
        <v>3.4474385874724423</v>
      </c>
      <c r="C18" s="163" t="s">
        <v>729</v>
      </c>
      <c r="D18" s="163">
        <v>3.53822177464E-3</v>
      </c>
      <c r="E18" s="163">
        <v>2.8879047834000004E-3</v>
      </c>
      <c r="F18" s="163">
        <v>0.32660189499999998</v>
      </c>
      <c r="G18" s="163">
        <v>9.5427735742157974E-2</v>
      </c>
      <c r="H18" s="163">
        <v>0.42127802800440173</v>
      </c>
      <c r="I18" s="163">
        <v>0.42543465037631445</v>
      </c>
      <c r="J18" s="163">
        <v>2.9843847867048887</v>
      </c>
      <c r="K18" s="163">
        <v>51.38589641284107</v>
      </c>
      <c r="L18" s="163">
        <v>0.95312832630238087</v>
      </c>
      <c r="M18" s="163">
        <v>3.589126931</v>
      </c>
      <c r="N18" s="163">
        <v>2.1093851651196158</v>
      </c>
      <c r="O18" s="163">
        <v>12.732482471538473</v>
      </c>
      <c r="P18" s="163">
        <v>78.477011116659781</v>
      </c>
      <c r="U18" s="2">
        <v>2024</v>
      </c>
      <c r="V18" s="164">
        <v>4.3929279905266294E-2</v>
      </c>
      <c r="W18" s="164"/>
      <c r="X18" s="164">
        <v>4.5086092402019062E-5</v>
      </c>
      <c r="Y18" s="164">
        <v>3.6799372737412154E-5</v>
      </c>
      <c r="Z18" s="164">
        <v>4.1617524718734616E-3</v>
      </c>
      <c r="AA18" s="164">
        <v>1.2159960526567472E-3</v>
      </c>
      <c r="AB18" s="164">
        <v>5.3681711626115836E-3</v>
      </c>
      <c r="AC18" s="164">
        <v>5.4211372773089661E-3</v>
      </c>
      <c r="AD18" s="164">
        <v>3.8028777399134885E-2</v>
      </c>
      <c r="AE18" s="164">
        <v>0.65478916286010824</v>
      </c>
      <c r="AF18" s="164">
        <v>1.2145318899639419E-2</v>
      </c>
      <c r="AG18" s="164">
        <v>4.5734755693799214E-2</v>
      </c>
      <c r="AH18" s="164">
        <v>2.6879020175525226E-2</v>
      </c>
      <c r="AI18" s="164">
        <v>0.16224474263693653</v>
      </c>
      <c r="AJ18" s="164">
        <v>1</v>
      </c>
    </row>
    <row r="19" spans="1:36" x14ac:dyDescent="0.3">
      <c r="A19" s="2">
        <v>2025</v>
      </c>
      <c r="B19" s="163">
        <v>4.4575286481392684</v>
      </c>
      <c r="C19" s="163" t="s">
        <v>729</v>
      </c>
      <c r="D19" s="163">
        <v>2.727596120394E-3</v>
      </c>
      <c r="E19" s="163">
        <v>2.3669918639640003E-3</v>
      </c>
      <c r="F19" s="163">
        <v>0.32201662263157893</v>
      </c>
      <c r="G19" s="163">
        <v>9.4027495768845448E-2</v>
      </c>
      <c r="H19" s="163">
        <v>0.47981894768004807</v>
      </c>
      <c r="I19" s="163">
        <v>0.46580720256015207</v>
      </c>
      <c r="J19" s="163">
        <v>2.9010696744794426</v>
      </c>
      <c r="K19" s="163">
        <v>52.920286617241729</v>
      </c>
      <c r="L19" s="163">
        <v>0.74747573746640061</v>
      </c>
      <c r="M19" s="163">
        <v>3.022426181378183</v>
      </c>
      <c r="N19" s="163">
        <v>2.399109719385526</v>
      </c>
      <c r="O19" s="163">
        <v>12.991590797509074</v>
      </c>
      <c r="P19" s="163">
        <v>80.806252232224608</v>
      </c>
      <c r="U19" s="2">
        <v>2025</v>
      </c>
      <c r="V19" s="164">
        <v>5.5163165287371869E-2</v>
      </c>
      <c r="W19" s="164"/>
      <c r="X19" s="164">
        <v>3.3754765813854513E-5</v>
      </c>
      <c r="Y19" s="164">
        <v>2.9292187158508896E-5</v>
      </c>
      <c r="Z19" s="164">
        <v>3.9850458811795057E-3</v>
      </c>
      <c r="AA19" s="164">
        <v>1.1636165911843683E-3</v>
      </c>
      <c r="AB19" s="164">
        <v>5.9378938439209258E-3</v>
      </c>
      <c r="AC19" s="164">
        <v>5.7644945742749533E-3</v>
      </c>
      <c r="AD19" s="164">
        <v>3.590154962443029E-2</v>
      </c>
      <c r="AE19" s="164">
        <v>0.65490336645185632</v>
      </c>
      <c r="AF19" s="164">
        <v>9.2502215709530933E-3</v>
      </c>
      <c r="AG19" s="164">
        <v>3.7403370381442765E-2</v>
      </c>
      <c r="AH19" s="164">
        <v>2.9689654613492749E-2</v>
      </c>
      <c r="AI19" s="164">
        <v>0.16077457422692074</v>
      </c>
      <c r="AJ19" s="164">
        <v>0.99999999999999989</v>
      </c>
    </row>
    <row r="20" spans="1:36" x14ac:dyDescent="0.3">
      <c r="A20" s="2" t="s">
        <v>635</v>
      </c>
      <c r="B20" s="163">
        <v>30.391538440673429</v>
      </c>
      <c r="C20" s="163">
        <v>0</v>
      </c>
      <c r="D20" s="163">
        <v>0.1136747731835434</v>
      </c>
      <c r="E20" s="163">
        <v>9.3849325731774125E-2</v>
      </c>
      <c r="F20" s="163">
        <v>4.247171497082646</v>
      </c>
      <c r="G20" s="163">
        <v>1.4018020254432793</v>
      </c>
      <c r="H20" s="163">
        <v>7.8241796237325767</v>
      </c>
      <c r="I20" s="163">
        <v>4.9151731335799482</v>
      </c>
      <c r="J20" s="163">
        <v>40.585000062662331</v>
      </c>
      <c r="K20" s="163">
        <v>734.46616367867136</v>
      </c>
      <c r="L20" s="163">
        <v>8.8420732348013154</v>
      </c>
      <c r="M20" s="163">
        <v>70.804431973942002</v>
      </c>
      <c r="N20" s="163">
        <v>40.481789575284687</v>
      </c>
      <c r="O20" s="163">
        <v>272.1196863254479</v>
      </c>
      <c r="P20" s="163">
        <v>1216.2865336702366</v>
      </c>
      <c r="U20" s="2" t="s">
        <v>635</v>
      </c>
      <c r="V20" s="164">
        <v>0.32287736592288829</v>
      </c>
      <c r="W20" s="164">
        <v>0</v>
      </c>
      <c r="X20" s="164">
        <v>9.0223774991746066E-4</v>
      </c>
      <c r="Y20" s="164">
        <v>8.3732167778428988E-4</v>
      </c>
      <c r="Z20" s="164">
        <v>4.4263433273609196E-2</v>
      </c>
      <c r="AA20" s="164">
        <v>1.3993452793003543E-2</v>
      </c>
      <c r="AB20" s="164">
        <v>7.0606326631842464E-2</v>
      </c>
      <c r="AC20" s="164">
        <v>5.0835038221768061E-2</v>
      </c>
      <c r="AD20" s="164">
        <v>0.41553127352517882</v>
      </c>
      <c r="AE20" s="164">
        <v>7.4149259687854085</v>
      </c>
      <c r="AF20" s="164">
        <v>9.1830801416671937E-2</v>
      </c>
      <c r="AG20" s="164">
        <v>0.66404527773401012</v>
      </c>
      <c r="AH20" s="164">
        <v>0.3658067185940545</v>
      </c>
      <c r="AI20" s="164">
        <v>2.5435447836738629</v>
      </c>
      <c r="AJ20" s="164">
        <v>11.999999999999998</v>
      </c>
    </row>
    <row r="29" spans="1:36" x14ac:dyDescent="0.3">
      <c r="A29" s="141"/>
    </row>
    <row r="30" spans="1:36" x14ac:dyDescent="0.3">
      <c r="A30" s="1" t="s">
        <v>633</v>
      </c>
    </row>
    <row r="31" spans="1:36" x14ac:dyDescent="0.3">
      <c r="A31" t="s">
        <v>27</v>
      </c>
    </row>
    <row r="34" spans="1:1" x14ac:dyDescent="0.3">
      <c r="A34" s="1" t="s">
        <v>633</v>
      </c>
    </row>
    <row r="35" spans="1:1" x14ac:dyDescent="0.3">
      <c r="A35" t="s">
        <v>10</v>
      </c>
    </row>
    <row r="37" spans="1:1" x14ac:dyDescent="0.3">
      <c r="A37" s="141" t="s">
        <v>267</v>
      </c>
    </row>
    <row r="38" spans="1:1" ht="52.5" customHeight="1" x14ac:dyDescent="0.3">
      <c r="A38" s="174" t="str">
        <f>IF(NOT(AND(ISBLANK(B31),ISBLANK(B35))),"Fehler: Bitte für diese Abbildung nur eine Nutzungsart und eine Kategorie auswählen!","")</f>
        <v/>
      </c>
    </row>
    <row r="39" spans="1:1" x14ac:dyDescent="0.3">
      <c r="A39" s="18"/>
    </row>
  </sheetData>
  <conditionalFormatting sqref="A38">
    <cfRule type="expression" dxfId="77" priority="5">
      <formula>AND(ISBLANK(B31),ISBLANK(B35))</formula>
    </cfRule>
    <cfRule type="expression" dxfId="76" priority="6">
      <formula>NOT(AND(ISBLANK(B31),ISBLANK(B35)))</formula>
    </cfRule>
  </conditionalFormatting>
  <pageMargins left="0.7" right="0.7" top="0.78740157499999996" bottom="0.78740157499999996" header="0.3" footer="0.3"/>
  <pageSetup paperSize="9" orientation="portrait"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9D66E-5563-449E-BACF-99A463172651}">
  <dimension ref="B2:U1842"/>
  <sheetViews>
    <sheetView showGridLines="0" showRowColHeaders="0" zoomScaleNormal="100" workbookViewId="0">
      <pane xSplit="5" ySplit="8" topLeftCell="F9" activePane="bottomRight" state="frozen"/>
      <selection pane="topRight" activeCell="F1" sqref="F1"/>
      <selection pane="bottomLeft" activeCell="A7" sqref="A7"/>
      <selection pane="bottomRight" activeCell="F3" sqref="F3"/>
    </sheetView>
  </sheetViews>
  <sheetFormatPr baseColWidth="10" defaultColWidth="9.109375" defaultRowHeight="14.4" x14ac:dyDescent="0.3"/>
  <cols>
    <col min="1" max="1" width="4.109375" customWidth="1"/>
    <col min="2" max="2" width="7.88671875" hidden="1" customWidth="1"/>
    <col min="3" max="3" width="11" hidden="1" customWidth="1"/>
    <col min="4" max="4" width="10.109375" hidden="1" customWidth="1"/>
    <col min="5" max="5" width="12.44140625" hidden="1" customWidth="1"/>
    <col min="6" max="6" width="9.109375" style="19"/>
    <col min="7" max="7" width="11.44140625" style="19" bestFit="1" customWidth="1"/>
    <col min="8" max="8" width="22.44140625" style="19" bestFit="1" customWidth="1"/>
    <col min="9" max="9" width="14.109375" style="19" bestFit="1" customWidth="1"/>
    <col min="10" max="10" width="11.109375" style="19" bestFit="1" customWidth="1"/>
    <col min="11" max="11" width="19.44140625" style="19" bestFit="1" customWidth="1"/>
    <col min="12" max="12" width="24.44140625" style="116" bestFit="1" customWidth="1"/>
    <col min="13" max="13" width="30.44140625" hidden="1" customWidth="1"/>
    <col min="21" max="21" width="112" style="165" hidden="1" customWidth="1"/>
  </cols>
  <sheetData>
    <row r="2" spans="2:21" ht="21" customHeight="1" x14ac:dyDescent="0.3">
      <c r="F2" s="215" t="str">
        <f>"Entwicklung der Verbrauchsmengen 2014 bis "&amp;Berichtsjahr&amp;" (Tabelle)"</f>
        <v>Entwicklung der Verbrauchsmengen 2014 bis 2025 (Tabelle)</v>
      </c>
      <c r="G2" s="225"/>
      <c r="H2" s="225"/>
      <c r="I2" s="225"/>
      <c r="J2" s="225"/>
      <c r="K2" s="225"/>
      <c r="L2" s="216"/>
      <c r="M2" s="58"/>
    </row>
    <row r="3" spans="2:21" x14ac:dyDescent="0.3">
      <c r="F3" s="142"/>
      <c r="G3" s="142"/>
      <c r="H3" s="142"/>
      <c r="I3" s="142"/>
      <c r="J3" s="142"/>
      <c r="K3" s="142"/>
      <c r="L3" s="207"/>
      <c r="M3" s="206"/>
    </row>
    <row r="4" spans="2:21" ht="57.6" x14ac:dyDescent="0.3">
      <c r="F4" s="224" t="s">
        <v>747</v>
      </c>
      <c r="G4" s="224"/>
      <c r="H4" s="224"/>
      <c r="I4" s="224"/>
      <c r="J4" s="224"/>
      <c r="K4" s="224"/>
      <c r="L4" s="224"/>
      <c r="M4" s="224"/>
      <c r="U4" s="165" t="str">
        <f>F4</f>
        <v>In der Tabelle enthalten sind die absoluten Verbrauchsmengen in Tonnen [t] je Jahr, Nutzungsart und Wirkstoff, die sich aus den an das BfR übermittelten Anwendungsdaten ergeben. Die Tabelle kann gefiltert werden nach Jahr, Tierart, Nutzungsart, Kategorie (Antibiotika-Beobachtung und -Minimierung), AMEG-Kategorie und Wirkstoffklasse. Wegen der Änderung des Erfassungssystems, die mit dem TAMGÄndG (2022) einhergingen, sind die Verbrauchsmengen bis 2022 nur bedingt mit denen ab 2023 vergleichbar.</v>
      </c>
    </row>
    <row r="5" spans="2:21" ht="28.8" x14ac:dyDescent="0.3">
      <c r="F5" s="224" t="s">
        <v>674</v>
      </c>
      <c r="G5" s="224"/>
      <c r="H5" s="224"/>
      <c r="I5" s="224"/>
      <c r="J5" s="224"/>
      <c r="K5" s="224"/>
      <c r="L5" s="224"/>
      <c r="M5" s="204"/>
      <c r="U5" s="165" t="str">
        <f>F5</f>
        <v>Daten wurden erstmals für das 2. Halbjahr 2014 erfasst. Für das Jahr 2014 wurden die Halbjahreswerte jeweils zu einem Jahreswert verdoppelt.</v>
      </c>
    </row>
    <row r="6" spans="2:21" x14ac:dyDescent="0.3">
      <c r="F6" s="224" t="s">
        <v>663</v>
      </c>
      <c r="G6" s="224"/>
      <c r="H6" s="224"/>
      <c r="I6" s="224"/>
      <c r="J6" s="224"/>
      <c r="K6" s="224"/>
      <c r="L6" s="224"/>
      <c r="M6" s="224"/>
      <c r="U6" s="165" t="str">
        <f t="shared" ref="U6" si="0">F6</f>
        <v>Abkürzungen: AB - Antibiotika; Ceph. - Cephalosporine; Folsäureantag. - Folsäureantagonisten; Gen. - Generation</v>
      </c>
    </row>
    <row r="8" spans="2:21" x14ac:dyDescent="0.3">
      <c r="B8" s="100" t="s">
        <v>3</v>
      </c>
      <c r="C8" s="100" t="s">
        <v>5</v>
      </c>
      <c r="D8" s="100" t="s">
        <v>165</v>
      </c>
      <c r="E8" s="100" t="s">
        <v>7</v>
      </c>
      <c r="F8" s="100" t="s">
        <v>1</v>
      </c>
      <c r="G8" s="100" t="s">
        <v>4</v>
      </c>
      <c r="H8" s="100" t="s">
        <v>6</v>
      </c>
      <c r="I8" s="100" t="s">
        <v>64</v>
      </c>
      <c r="J8" s="100" t="s">
        <v>43</v>
      </c>
      <c r="K8" s="100" t="s">
        <v>47</v>
      </c>
      <c r="L8" s="173" t="s">
        <v>664</v>
      </c>
      <c r="M8" s="100" t="s">
        <v>646</v>
      </c>
    </row>
    <row r="9" spans="2:21" x14ac:dyDescent="0.3">
      <c r="B9">
        <f>_VM_since142!A2</f>
        <v>1</v>
      </c>
      <c r="C9">
        <f>_VM_since142!B2</f>
        <v>11</v>
      </c>
      <c r="D9">
        <f>_VM_since142!C2</f>
        <v>1</v>
      </c>
      <c r="E9">
        <f>_VM_since142!D2</f>
        <v>1</v>
      </c>
      <c r="F9" s="99">
        <f>_VM_since142!E2</f>
        <v>2014</v>
      </c>
      <c r="G9" s="99" t="str">
        <f>_VM_since142!F2</f>
        <v>Rind</v>
      </c>
      <c r="H9" s="99" t="str">
        <f>_VM_since142!G2</f>
        <v>Mastkälber</v>
      </c>
      <c r="I9" s="99" t="str">
        <f>_VM_since142!H2</f>
        <v>Minimierung</v>
      </c>
      <c r="J9" s="99" t="str">
        <f>_VM_since142!I2</f>
        <v>B</v>
      </c>
      <c r="K9" s="99" t="str">
        <f>_VM_since142!J2</f>
        <v>Ceph. 3. Gen.</v>
      </c>
      <c r="L9" s="115">
        <f>_VM_since142!K2</f>
        <v>3.7723111533713764E-2</v>
      </c>
      <c r="M9">
        <f>_VM_since142!L2</f>
        <v>6.666309672757341E-4</v>
      </c>
    </row>
    <row r="10" spans="2:21" x14ac:dyDescent="0.3">
      <c r="B10">
        <f>_VM_since142!A3</f>
        <v>1</v>
      </c>
      <c r="C10">
        <f>_VM_since142!B3</f>
        <v>11</v>
      </c>
      <c r="D10">
        <f>_VM_since142!C3</f>
        <v>1</v>
      </c>
      <c r="E10">
        <f>_VM_since142!D3</f>
        <v>1</v>
      </c>
      <c r="F10" s="99">
        <f>_VM_since142!E3</f>
        <v>2014</v>
      </c>
      <c r="G10" s="99" t="str">
        <f>_VM_since142!F3</f>
        <v>Rind</v>
      </c>
      <c r="H10" s="99" t="str">
        <f>_VM_since142!G3</f>
        <v>Mastkälber</v>
      </c>
      <c r="I10" s="99" t="str">
        <f>_VM_since142!H3</f>
        <v>Minimierung</v>
      </c>
      <c r="J10" s="99" t="str">
        <f>_VM_since142!I3</f>
        <v>B</v>
      </c>
      <c r="K10" s="99" t="str">
        <f>_VM_since142!J3</f>
        <v>Ceph. 4. Gen.</v>
      </c>
      <c r="L10" s="115">
        <f>_VM_since142!K3</f>
        <v>1.2578666282603387E-2</v>
      </c>
      <c r="M10">
        <f>_VM_since142!L3</f>
        <v>2.2228623594627007E-4</v>
      </c>
    </row>
    <row r="11" spans="2:21" x14ac:dyDescent="0.3">
      <c r="B11">
        <f>_VM_since142!A4</f>
        <v>1</v>
      </c>
      <c r="C11">
        <f>_VM_since142!B4</f>
        <v>11</v>
      </c>
      <c r="D11">
        <f>_VM_since142!C4</f>
        <v>1</v>
      </c>
      <c r="E11">
        <f>_VM_since142!D4</f>
        <v>1</v>
      </c>
      <c r="F11" s="99">
        <f>_VM_since142!E4</f>
        <v>2014</v>
      </c>
      <c r="G11" s="99" t="str">
        <f>_VM_since142!F4</f>
        <v>Rind</v>
      </c>
      <c r="H11" s="99" t="str">
        <f>_VM_since142!G4</f>
        <v>Mastkälber</v>
      </c>
      <c r="I11" s="99" t="str">
        <f>_VM_since142!H4</f>
        <v>Minimierung</v>
      </c>
      <c r="J11" s="99" t="str">
        <f>_VM_since142!I4</f>
        <v>B</v>
      </c>
      <c r="K11" s="99" t="str">
        <f>_VM_since142!J4</f>
        <v>Fluorchinolone</v>
      </c>
      <c r="L11" s="115">
        <f>_VM_since142!K4</f>
        <v>0.25035893491854616</v>
      </c>
      <c r="M11">
        <f>_VM_since142!L4</f>
        <v>4.4242643876742354E-3</v>
      </c>
    </row>
    <row r="12" spans="2:21" x14ac:dyDescent="0.3">
      <c r="B12">
        <f>_VM_since142!A5</f>
        <v>1</v>
      </c>
      <c r="C12">
        <f>_VM_since142!B5</f>
        <v>11</v>
      </c>
      <c r="D12">
        <f>_VM_since142!C5</f>
        <v>1</v>
      </c>
      <c r="E12">
        <f>_VM_since142!D5</f>
        <v>1</v>
      </c>
      <c r="F12" s="99">
        <f>_VM_since142!E5</f>
        <v>2014</v>
      </c>
      <c r="G12" s="99" t="str">
        <f>_VM_since142!F5</f>
        <v>Rind</v>
      </c>
      <c r="H12" s="99" t="str">
        <f>_VM_since142!G5</f>
        <v>Mastkälber</v>
      </c>
      <c r="I12" s="99" t="str">
        <f>_VM_since142!H5</f>
        <v>Minimierung</v>
      </c>
      <c r="J12" s="99" t="str">
        <f>_VM_since142!I5</f>
        <v>B</v>
      </c>
      <c r="K12" s="99" t="str">
        <f>_VM_since142!J5</f>
        <v>Polypeptid-AB</v>
      </c>
      <c r="L12" s="115">
        <f>_VM_since142!K5</f>
        <v>0.62475905480000149</v>
      </c>
      <c r="M12">
        <f>_VM_since142!L5</f>
        <v>1.1040545598773845E-2</v>
      </c>
    </row>
    <row r="13" spans="2:21" x14ac:dyDescent="0.3">
      <c r="B13">
        <f>_VM_since142!A6</f>
        <v>1</v>
      </c>
      <c r="C13">
        <f>_VM_since142!B6</f>
        <v>11</v>
      </c>
      <c r="D13">
        <f>_VM_since142!C6</f>
        <v>1</v>
      </c>
      <c r="E13">
        <f>_VM_since142!D6</f>
        <v>1</v>
      </c>
      <c r="F13" s="99">
        <f>_VM_since142!E6</f>
        <v>2014</v>
      </c>
      <c r="G13" s="99" t="str">
        <f>_VM_since142!F6</f>
        <v>Rind</v>
      </c>
      <c r="H13" s="99" t="str">
        <f>_VM_since142!G6</f>
        <v>Mastkälber</v>
      </c>
      <c r="I13" s="99" t="str">
        <f>_VM_since142!H6</f>
        <v>Minimierung</v>
      </c>
      <c r="J13" s="99" t="str">
        <f>_VM_since142!I6</f>
        <v>C</v>
      </c>
      <c r="K13" s="99" t="str">
        <f>_VM_since142!J6</f>
        <v>Aminoglykoside</v>
      </c>
      <c r="L13" s="115">
        <f>_VM_since142!K6</f>
        <v>1.631781120736415</v>
      </c>
      <c r="M13">
        <f>_VM_since142!L6</f>
        <v>2.8836322950894888E-2</v>
      </c>
    </row>
    <row r="14" spans="2:21" x14ac:dyDescent="0.3">
      <c r="B14">
        <f>_VM_since142!A7</f>
        <v>1</v>
      </c>
      <c r="C14">
        <f>_VM_since142!B7</f>
        <v>11</v>
      </c>
      <c r="D14">
        <f>_VM_since142!C7</f>
        <v>1</v>
      </c>
      <c r="E14">
        <f>_VM_since142!D7</f>
        <v>1</v>
      </c>
      <c r="F14" s="99">
        <f>_VM_since142!E7</f>
        <v>2014</v>
      </c>
      <c r="G14" s="99" t="str">
        <f>_VM_since142!F7</f>
        <v>Rind</v>
      </c>
      <c r="H14" s="99" t="str">
        <f>_VM_since142!G7</f>
        <v>Mastkälber</v>
      </c>
      <c r="I14" s="99" t="str">
        <f>_VM_since142!H7</f>
        <v>Minimierung</v>
      </c>
      <c r="J14" s="99" t="str">
        <f>_VM_since142!I7</f>
        <v>C</v>
      </c>
      <c r="K14" s="99" t="str">
        <f>_VM_since142!J7</f>
        <v>Ceph. 1. Gen.</v>
      </c>
      <c r="L14" s="115">
        <f>_VM_since142!K7</f>
        <v>2.4137701052631578E-6</v>
      </c>
      <c r="M14">
        <f>_VM_since142!L7</f>
        <v>4.2655386436369541E-8</v>
      </c>
    </row>
    <row r="15" spans="2:21" x14ac:dyDescent="0.3">
      <c r="B15">
        <f>_VM_since142!A8</f>
        <v>1</v>
      </c>
      <c r="C15">
        <f>_VM_since142!B8</f>
        <v>11</v>
      </c>
      <c r="D15">
        <f>_VM_since142!C8</f>
        <v>1</v>
      </c>
      <c r="E15">
        <f>_VM_since142!D8</f>
        <v>1</v>
      </c>
      <c r="F15" s="99">
        <f>_VM_since142!E8</f>
        <v>2014</v>
      </c>
      <c r="G15" s="99" t="str">
        <f>_VM_since142!F8</f>
        <v>Rind</v>
      </c>
      <c r="H15" s="99" t="str">
        <f>_VM_since142!G8</f>
        <v>Mastkälber</v>
      </c>
      <c r="I15" s="99" t="str">
        <f>_VM_since142!H8</f>
        <v>Minimierung</v>
      </c>
      <c r="J15" s="99" t="str">
        <f>_VM_since142!I8</f>
        <v>C</v>
      </c>
      <c r="K15" s="99" t="str">
        <f>_VM_since142!J8</f>
        <v>Fenicole</v>
      </c>
      <c r="L15" s="115">
        <f>_VM_since142!K8</f>
        <v>0.79043856500000154</v>
      </c>
      <c r="M15">
        <f>_VM_since142!L8</f>
        <v>1.3968381815139177E-2</v>
      </c>
    </row>
    <row r="16" spans="2:21" x14ac:dyDescent="0.3">
      <c r="B16">
        <f>_VM_since142!A9</f>
        <v>1</v>
      </c>
      <c r="C16">
        <f>_VM_since142!B9</f>
        <v>11</v>
      </c>
      <c r="D16">
        <f>_VM_since142!C9</f>
        <v>1</v>
      </c>
      <c r="E16">
        <f>_VM_since142!D9</f>
        <v>1</v>
      </c>
      <c r="F16" s="99">
        <f>_VM_since142!E9</f>
        <v>2014</v>
      </c>
      <c r="G16" s="99" t="str">
        <f>_VM_since142!F9</f>
        <v>Rind</v>
      </c>
      <c r="H16" s="99" t="str">
        <f>_VM_since142!G9</f>
        <v>Mastkälber</v>
      </c>
      <c r="I16" s="99" t="str">
        <f>_VM_since142!H9</f>
        <v>Minimierung</v>
      </c>
      <c r="J16" s="99" t="str">
        <f>_VM_since142!I9</f>
        <v>C</v>
      </c>
      <c r="K16" s="99" t="str">
        <f>_VM_since142!J9</f>
        <v>Lincosamide</v>
      </c>
      <c r="L16" s="115">
        <f>_VM_since142!K9</f>
        <v>4.7247562056318963E-2</v>
      </c>
      <c r="M16">
        <f>_VM_since142!L9</f>
        <v>8.3494406252451042E-4</v>
      </c>
    </row>
    <row r="17" spans="2:13" x14ac:dyDescent="0.3">
      <c r="B17">
        <f>_VM_since142!A10</f>
        <v>1</v>
      </c>
      <c r="C17">
        <f>_VM_since142!B10</f>
        <v>11</v>
      </c>
      <c r="D17">
        <f>_VM_since142!C10</f>
        <v>1</v>
      </c>
      <c r="E17">
        <f>_VM_since142!D10</f>
        <v>1</v>
      </c>
      <c r="F17" s="99">
        <f>_VM_since142!E10</f>
        <v>2014</v>
      </c>
      <c r="G17" s="99" t="str">
        <f>_VM_since142!F10</f>
        <v>Rind</v>
      </c>
      <c r="H17" s="99" t="str">
        <f>_VM_since142!G10</f>
        <v>Mastkälber</v>
      </c>
      <c r="I17" s="99" t="str">
        <f>_VM_since142!H10</f>
        <v>Minimierung</v>
      </c>
      <c r="J17" s="99" t="str">
        <f>_VM_since142!I10</f>
        <v>C</v>
      </c>
      <c r="K17" s="99" t="str">
        <f>_VM_since142!J10</f>
        <v>Makrolide</v>
      </c>
      <c r="L17" s="115">
        <f>_VM_since142!K10</f>
        <v>1.9469305216641621</v>
      </c>
      <c r="M17">
        <f>_VM_since142!L10</f>
        <v>3.4405544084445149E-2</v>
      </c>
    </row>
    <row r="18" spans="2:13" x14ac:dyDescent="0.3">
      <c r="B18">
        <f>_VM_since142!A11</f>
        <v>1</v>
      </c>
      <c r="C18">
        <f>_VM_since142!B11</f>
        <v>11</v>
      </c>
      <c r="D18">
        <f>_VM_since142!C11</f>
        <v>1</v>
      </c>
      <c r="E18">
        <f>_VM_since142!D11</f>
        <v>1</v>
      </c>
      <c r="F18" s="99">
        <f>_VM_since142!E11</f>
        <v>2014</v>
      </c>
      <c r="G18" s="99" t="str">
        <f>_VM_since142!F11</f>
        <v>Rind</v>
      </c>
      <c r="H18" s="99" t="str">
        <f>_VM_since142!G11</f>
        <v>Mastkälber</v>
      </c>
      <c r="I18" s="99" t="str">
        <f>_VM_since142!H11</f>
        <v>Minimierung</v>
      </c>
      <c r="J18" s="99" t="str">
        <f>_VM_since142!I11</f>
        <v>C</v>
      </c>
      <c r="K18" s="99" t="str">
        <f>_VM_since142!J11</f>
        <v>Pleuromutiline</v>
      </c>
      <c r="L18" s="115">
        <f>_VM_since142!K11</f>
        <v>0</v>
      </c>
      <c r="M18">
        <f>_VM_since142!L11</f>
        <v>0</v>
      </c>
    </row>
    <row r="19" spans="2:13" x14ac:dyDescent="0.3">
      <c r="B19">
        <f>_VM_since142!A12</f>
        <v>1</v>
      </c>
      <c r="C19">
        <f>_VM_since142!B12</f>
        <v>11</v>
      </c>
      <c r="D19">
        <f>_VM_since142!C12</f>
        <v>1</v>
      </c>
      <c r="E19">
        <f>_VM_since142!D12</f>
        <v>1</v>
      </c>
      <c r="F19" s="99">
        <f>_VM_since142!E12</f>
        <v>2014</v>
      </c>
      <c r="G19" s="99" t="str">
        <f>_VM_since142!F12</f>
        <v>Rind</v>
      </c>
      <c r="H19" s="99" t="str">
        <f>_VM_since142!G12</f>
        <v>Mastkälber</v>
      </c>
      <c r="I19" s="99" t="str">
        <f>_VM_since142!H12</f>
        <v>Minimierung</v>
      </c>
      <c r="J19" s="99" t="str">
        <f>_VM_since142!I12</f>
        <v>D</v>
      </c>
      <c r="K19" s="99" t="str">
        <f>_VM_since142!J12</f>
        <v>Aminoglykoside</v>
      </c>
      <c r="L19" s="115">
        <f>_VM_since142!K12</f>
        <v>0.10079322240132658</v>
      </c>
      <c r="M19">
        <f>_VM_since142!L12</f>
        <v>1.7811861379511084E-3</v>
      </c>
    </row>
    <row r="20" spans="2:13" x14ac:dyDescent="0.3">
      <c r="B20">
        <f>_VM_since142!A13</f>
        <v>1</v>
      </c>
      <c r="C20">
        <f>_VM_since142!B13</f>
        <v>11</v>
      </c>
      <c r="D20">
        <f>_VM_since142!C13</f>
        <v>1</v>
      </c>
      <c r="E20">
        <f>_VM_since142!D13</f>
        <v>1</v>
      </c>
      <c r="F20" s="99">
        <f>_VM_since142!E13</f>
        <v>2014</v>
      </c>
      <c r="G20" s="99" t="str">
        <f>_VM_since142!F13</f>
        <v>Rind</v>
      </c>
      <c r="H20" s="99" t="str">
        <f>_VM_since142!G13</f>
        <v>Mastkälber</v>
      </c>
      <c r="I20" s="99" t="str">
        <f>_VM_since142!H13</f>
        <v>Minimierung</v>
      </c>
      <c r="J20" s="99" t="str">
        <f>_VM_since142!I13</f>
        <v>D</v>
      </c>
      <c r="K20" s="99" t="str">
        <f>_VM_since142!J13</f>
        <v>Folsäureantag.</v>
      </c>
      <c r="L20" s="115">
        <f>_VM_since142!K13</f>
        <v>1.823438570400004</v>
      </c>
      <c r="M20">
        <f>_VM_since142!L13</f>
        <v>3.2223233146270819E-2</v>
      </c>
    </row>
    <row r="21" spans="2:13" x14ac:dyDescent="0.3">
      <c r="B21">
        <f>_VM_since142!A14</f>
        <v>1</v>
      </c>
      <c r="C21">
        <f>_VM_since142!B14</f>
        <v>11</v>
      </c>
      <c r="D21">
        <f>_VM_since142!C14</f>
        <v>1</v>
      </c>
      <c r="E21">
        <f>_VM_since142!D14</f>
        <v>1</v>
      </c>
      <c r="F21" s="99">
        <f>_VM_since142!E14</f>
        <v>2014</v>
      </c>
      <c r="G21" s="99" t="str">
        <f>_VM_since142!F14</f>
        <v>Rind</v>
      </c>
      <c r="H21" s="99" t="str">
        <f>_VM_since142!G14</f>
        <v>Mastkälber</v>
      </c>
      <c r="I21" s="99" t="str">
        <f>_VM_since142!H14</f>
        <v>Minimierung</v>
      </c>
      <c r="J21" s="99" t="str">
        <f>_VM_since142!I14</f>
        <v>D</v>
      </c>
      <c r="K21" s="99" t="str">
        <f>_VM_since142!J14</f>
        <v>Penicilline</v>
      </c>
      <c r="L21" s="115">
        <f>_VM_since142!K14</f>
        <v>11.265044437735286</v>
      </c>
      <c r="M21">
        <f>_VM_since142!L14</f>
        <v>0.19907232369260222</v>
      </c>
    </row>
    <row r="22" spans="2:13" x14ac:dyDescent="0.3">
      <c r="B22">
        <f>_VM_since142!A15</f>
        <v>1</v>
      </c>
      <c r="C22">
        <f>_VM_since142!B15</f>
        <v>11</v>
      </c>
      <c r="D22">
        <f>_VM_since142!C15</f>
        <v>1</v>
      </c>
      <c r="E22">
        <f>_VM_since142!D15</f>
        <v>1</v>
      </c>
      <c r="F22" s="99">
        <f>_VM_since142!E15</f>
        <v>2014</v>
      </c>
      <c r="G22" s="99" t="str">
        <f>_VM_since142!F15</f>
        <v>Rind</v>
      </c>
      <c r="H22" s="99" t="str">
        <f>_VM_since142!G15</f>
        <v>Mastkälber</v>
      </c>
      <c r="I22" s="99" t="str">
        <f>_VM_since142!H15</f>
        <v>Minimierung</v>
      </c>
      <c r="J22" s="99" t="str">
        <f>_VM_since142!I15</f>
        <v>D</v>
      </c>
      <c r="K22" s="99" t="str">
        <f>_VM_since142!J15</f>
        <v>Sulfonamide</v>
      </c>
      <c r="L22" s="115">
        <f>_VM_since142!K15</f>
        <v>16.703156987589313</v>
      </c>
      <c r="M22">
        <f>_VM_since142!L15</f>
        <v>0.29517293898844243</v>
      </c>
    </row>
    <row r="23" spans="2:13" x14ac:dyDescent="0.3">
      <c r="B23">
        <f>_VM_since142!A16</f>
        <v>1</v>
      </c>
      <c r="C23">
        <f>_VM_since142!B16</f>
        <v>11</v>
      </c>
      <c r="D23">
        <f>_VM_since142!C16</f>
        <v>1</v>
      </c>
      <c r="E23">
        <f>_VM_since142!D16</f>
        <v>1</v>
      </c>
      <c r="F23" s="99">
        <f>_VM_since142!E16</f>
        <v>2014</v>
      </c>
      <c r="G23" s="99" t="str">
        <f>_VM_since142!F16</f>
        <v>Rind</v>
      </c>
      <c r="H23" s="99" t="str">
        <f>_VM_since142!G16</f>
        <v>Mastkälber</v>
      </c>
      <c r="I23" s="99" t="str">
        <f>_VM_since142!H16</f>
        <v>Minimierung</v>
      </c>
      <c r="J23" s="99" t="str">
        <f>_VM_since142!I16</f>
        <v>D</v>
      </c>
      <c r="K23" s="99" t="str">
        <f>_VM_since142!J16</f>
        <v>Tetrazykline</v>
      </c>
      <c r="L23" s="115">
        <f>_VM_since142!K16</f>
        <v>21.353444351186457</v>
      </c>
      <c r="M23">
        <f>_VM_since142!L16</f>
        <v>0.37735135527667313</v>
      </c>
    </row>
    <row r="24" spans="2:13" x14ac:dyDescent="0.3">
      <c r="B24">
        <f>_VM_since142!A17</f>
        <v>1</v>
      </c>
      <c r="C24">
        <f>_VM_since142!B17</f>
        <v>11</v>
      </c>
      <c r="D24">
        <f>_VM_since142!C17</f>
        <v>1</v>
      </c>
      <c r="E24">
        <f>_VM_since142!D17</f>
        <v>1</v>
      </c>
      <c r="F24" s="99">
        <f>_VM_since142!E17</f>
        <v>2015</v>
      </c>
      <c r="G24" s="99" t="str">
        <f>_VM_since142!F17</f>
        <v>Rind</v>
      </c>
      <c r="H24" s="99" t="str">
        <f>_VM_since142!G17</f>
        <v>Mastkälber</v>
      </c>
      <c r="I24" s="99" t="str">
        <f>_VM_since142!H17</f>
        <v>Minimierung</v>
      </c>
      <c r="J24" s="99" t="str">
        <f>_VM_since142!I17</f>
        <v>B</v>
      </c>
      <c r="K24" s="99" t="str">
        <f>_VM_since142!J17</f>
        <v>Ceph. 3. Gen.</v>
      </c>
      <c r="L24" s="115">
        <f>_VM_since142!K17</f>
        <v>9.7839902157145029E-3</v>
      </c>
      <c r="M24">
        <f>_VM_since142!L17</f>
        <v>2.1090215038489099E-4</v>
      </c>
    </row>
    <row r="25" spans="2:13" x14ac:dyDescent="0.3">
      <c r="B25">
        <f>_VM_since142!A18</f>
        <v>1</v>
      </c>
      <c r="C25">
        <f>_VM_since142!B18</f>
        <v>11</v>
      </c>
      <c r="D25">
        <f>_VM_since142!C18</f>
        <v>1</v>
      </c>
      <c r="E25">
        <f>_VM_since142!D18</f>
        <v>1</v>
      </c>
      <c r="F25" s="99">
        <f>_VM_since142!E18</f>
        <v>2015</v>
      </c>
      <c r="G25" s="99" t="str">
        <f>_VM_since142!F18</f>
        <v>Rind</v>
      </c>
      <c r="H25" s="99" t="str">
        <f>_VM_since142!G18</f>
        <v>Mastkälber</v>
      </c>
      <c r="I25" s="99" t="str">
        <f>_VM_since142!H18</f>
        <v>Minimierung</v>
      </c>
      <c r="J25" s="99" t="str">
        <f>_VM_since142!I18</f>
        <v>B</v>
      </c>
      <c r="K25" s="99" t="str">
        <f>_VM_since142!J18</f>
        <v>Ceph. 4. Gen.</v>
      </c>
      <c r="L25" s="115">
        <f>_VM_since142!K18</f>
        <v>1.2319008004456114E-2</v>
      </c>
      <c r="M25">
        <f>_VM_since142!L18</f>
        <v>2.6554659412634596E-4</v>
      </c>
    </row>
    <row r="26" spans="2:13" x14ac:dyDescent="0.3">
      <c r="B26">
        <f>_VM_since142!A19</f>
        <v>1</v>
      </c>
      <c r="C26">
        <f>_VM_since142!B19</f>
        <v>11</v>
      </c>
      <c r="D26">
        <f>_VM_since142!C19</f>
        <v>1</v>
      </c>
      <c r="E26">
        <f>_VM_since142!D19</f>
        <v>1</v>
      </c>
      <c r="F26" s="99">
        <f>_VM_since142!E19</f>
        <v>2015</v>
      </c>
      <c r="G26" s="99" t="str">
        <f>_VM_since142!F19</f>
        <v>Rind</v>
      </c>
      <c r="H26" s="99" t="str">
        <f>_VM_since142!G19</f>
        <v>Mastkälber</v>
      </c>
      <c r="I26" s="99" t="str">
        <f>_VM_since142!H19</f>
        <v>Minimierung</v>
      </c>
      <c r="J26" s="99" t="str">
        <f>_VM_since142!I19</f>
        <v>B</v>
      </c>
      <c r="K26" s="99" t="str">
        <f>_VM_since142!J19</f>
        <v>Fluorchinolone</v>
      </c>
      <c r="L26" s="115">
        <f>_VM_since142!K19</f>
        <v>0.26594337391541917</v>
      </c>
      <c r="M26">
        <f>_VM_since142!L19</f>
        <v>5.7326334351080546E-3</v>
      </c>
    </row>
    <row r="27" spans="2:13" x14ac:dyDescent="0.3">
      <c r="B27">
        <f>_VM_since142!A20</f>
        <v>1</v>
      </c>
      <c r="C27">
        <f>_VM_since142!B20</f>
        <v>11</v>
      </c>
      <c r="D27">
        <f>_VM_since142!C20</f>
        <v>1</v>
      </c>
      <c r="E27">
        <f>_VM_since142!D20</f>
        <v>1</v>
      </c>
      <c r="F27" s="99">
        <f>_VM_since142!E20</f>
        <v>2015</v>
      </c>
      <c r="G27" s="99" t="str">
        <f>_VM_since142!F20</f>
        <v>Rind</v>
      </c>
      <c r="H27" s="99" t="str">
        <f>_VM_since142!G20</f>
        <v>Mastkälber</v>
      </c>
      <c r="I27" s="99" t="str">
        <f>_VM_since142!H20</f>
        <v>Minimierung</v>
      </c>
      <c r="J27" s="99" t="str">
        <f>_VM_since142!I20</f>
        <v>B</v>
      </c>
      <c r="K27" s="99" t="str">
        <f>_VM_since142!J20</f>
        <v>Polypeptid-AB</v>
      </c>
      <c r="L27" s="115">
        <f>_VM_since142!K20</f>
        <v>0.41683349388316593</v>
      </c>
      <c r="M27">
        <f>_VM_since142!L20</f>
        <v>8.9851970693111578E-3</v>
      </c>
    </row>
    <row r="28" spans="2:13" x14ac:dyDescent="0.3">
      <c r="B28">
        <f>_VM_since142!A21</f>
        <v>1</v>
      </c>
      <c r="C28">
        <f>_VM_since142!B21</f>
        <v>11</v>
      </c>
      <c r="D28">
        <f>_VM_since142!C21</f>
        <v>1</v>
      </c>
      <c r="E28">
        <f>_VM_since142!D21</f>
        <v>1</v>
      </c>
      <c r="F28" s="99">
        <f>_VM_since142!E21</f>
        <v>2015</v>
      </c>
      <c r="G28" s="99" t="str">
        <f>_VM_since142!F21</f>
        <v>Rind</v>
      </c>
      <c r="H28" s="99" t="str">
        <f>_VM_since142!G21</f>
        <v>Mastkälber</v>
      </c>
      <c r="I28" s="99" t="str">
        <f>_VM_since142!H21</f>
        <v>Minimierung</v>
      </c>
      <c r="J28" s="99" t="str">
        <f>_VM_since142!I21</f>
        <v>C</v>
      </c>
      <c r="K28" s="99" t="str">
        <f>_VM_since142!J21</f>
        <v>Aminoglykoside</v>
      </c>
      <c r="L28" s="115">
        <f>_VM_since142!K21</f>
        <v>1.029847473792183</v>
      </c>
      <c r="M28">
        <f>_VM_since142!L21</f>
        <v>2.219922976234882E-2</v>
      </c>
    </row>
    <row r="29" spans="2:13" x14ac:dyDescent="0.3">
      <c r="B29">
        <f>_VM_since142!A22</f>
        <v>1</v>
      </c>
      <c r="C29">
        <f>_VM_since142!B22</f>
        <v>11</v>
      </c>
      <c r="D29">
        <f>_VM_since142!C22</f>
        <v>1</v>
      </c>
      <c r="E29">
        <f>_VM_since142!D22</f>
        <v>1</v>
      </c>
      <c r="F29" s="99">
        <f>_VM_since142!E22</f>
        <v>2015</v>
      </c>
      <c r="G29" s="99" t="str">
        <f>_VM_since142!F22</f>
        <v>Rind</v>
      </c>
      <c r="H29" s="99" t="str">
        <f>_VM_since142!G22</f>
        <v>Mastkälber</v>
      </c>
      <c r="I29" s="99" t="str">
        <f>_VM_since142!H22</f>
        <v>Minimierung</v>
      </c>
      <c r="J29" s="99" t="str">
        <f>_VM_since142!I22</f>
        <v>C</v>
      </c>
      <c r="K29" s="99" t="str">
        <f>_VM_since142!J22</f>
        <v>Ceph. 1. Gen.</v>
      </c>
      <c r="L29" s="115">
        <f>_VM_since142!K22</f>
        <v>1.7287924684210527E-6</v>
      </c>
      <c r="M29">
        <f>_VM_since142!L22</f>
        <v>3.726557785938847E-8</v>
      </c>
    </row>
    <row r="30" spans="2:13" x14ac:dyDescent="0.3">
      <c r="B30">
        <f>_VM_since142!A23</f>
        <v>1</v>
      </c>
      <c r="C30">
        <f>_VM_since142!B23</f>
        <v>11</v>
      </c>
      <c r="D30">
        <f>_VM_since142!C23</f>
        <v>1</v>
      </c>
      <c r="E30">
        <f>_VM_since142!D23</f>
        <v>1</v>
      </c>
      <c r="F30" s="99">
        <f>_VM_since142!E23</f>
        <v>2015</v>
      </c>
      <c r="G30" s="99" t="str">
        <f>_VM_since142!F23</f>
        <v>Rind</v>
      </c>
      <c r="H30" s="99" t="str">
        <f>_VM_since142!G23</f>
        <v>Mastkälber</v>
      </c>
      <c r="I30" s="99" t="str">
        <f>_VM_since142!H23</f>
        <v>Minimierung</v>
      </c>
      <c r="J30" s="99" t="str">
        <f>_VM_since142!I23</f>
        <v>C</v>
      </c>
      <c r="K30" s="99" t="str">
        <f>_VM_since142!J23</f>
        <v>Fenicole</v>
      </c>
      <c r="L30" s="115">
        <f>_VM_since142!K23</f>
        <v>0.77188740799999955</v>
      </c>
      <c r="M30">
        <f>_VM_since142!L23</f>
        <v>1.6638683258365383E-2</v>
      </c>
    </row>
    <row r="31" spans="2:13" x14ac:dyDescent="0.3">
      <c r="B31">
        <f>_VM_since142!A24</f>
        <v>1</v>
      </c>
      <c r="C31">
        <f>_VM_since142!B24</f>
        <v>11</v>
      </c>
      <c r="D31">
        <f>_VM_since142!C24</f>
        <v>1</v>
      </c>
      <c r="E31">
        <f>_VM_since142!D24</f>
        <v>1</v>
      </c>
      <c r="F31" s="99">
        <f>_VM_since142!E24</f>
        <v>2015</v>
      </c>
      <c r="G31" s="99" t="str">
        <f>_VM_since142!F24</f>
        <v>Rind</v>
      </c>
      <c r="H31" s="99" t="str">
        <f>_VM_since142!G24</f>
        <v>Mastkälber</v>
      </c>
      <c r="I31" s="99" t="str">
        <f>_VM_since142!H24</f>
        <v>Minimierung</v>
      </c>
      <c r="J31" s="99" t="str">
        <f>_VM_since142!I24</f>
        <v>C</v>
      </c>
      <c r="K31" s="99" t="str">
        <f>_VM_since142!J24</f>
        <v>Lincosamide</v>
      </c>
      <c r="L31" s="115">
        <f>_VM_since142!K24</f>
        <v>4.4445501843559443E-2</v>
      </c>
      <c r="M31">
        <f>_VM_since142!L24</f>
        <v>9.5806022972987884E-4</v>
      </c>
    </row>
    <row r="32" spans="2:13" x14ac:dyDescent="0.3">
      <c r="B32">
        <f>_VM_since142!A25</f>
        <v>1</v>
      </c>
      <c r="C32">
        <f>_VM_since142!B25</f>
        <v>11</v>
      </c>
      <c r="D32">
        <f>_VM_since142!C25</f>
        <v>1</v>
      </c>
      <c r="E32">
        <f>_VM_since142!D25</f>
        <v>1</v>
      </c>
      <c r="F32" s="99">
        <f>_VM_since142!E25</f>
        <v>2015</v>
      </c>
      <c r="G32" s="99" t="str">
        <f>_VM_since142!F25</f>
        <v>Rind</v>
      </c>
      <c r="H32" s="99" t="str">
        <f>_VM_since142!G25</f>
        <v>Mastkälber</v>
      </c>
      <c r="I32" s="99" t="str">
        <f>_VM_since142!H25</f>
        <v>Minimierung</v>
      </c>
      <c r="J32" s="99" t="str">
        <f>_VM_since142!I25</f>
        <v>C</v>
      </c>
      <c r="K32" s="99" t="str">
        <f>_VM_since142!J25</f>
        <v>Makrolide</v>
      </c>
      <c r="L32" s="115">
        <f>_VM_since142!K25</f>
        <v>1.9940356564282491</v>
      </c>
      <c r="M32">
        <f>_VM_since142!L25</f>
        <v>4.2983118197461714E-2</v>
      </c>
    </row>
    <row r="33" spans="2:13" x14ac:dyDescent="0.3">
      <c r="B33">
        <f>_VM_since142!A26</f>
        <v>1</v>
      </c>
      <c r="C33">
        <f>_VM_since142!B26</f>
        <v>11</v>
      </c>
      <c r="D33">
        <f>_VM_since142!C26</f>
        <v>1</v>
      </c>
      <c r="E33">
        <f>_VM_since142!D26</f>
        <v>1</v>
      </c>
      <c r="F33" s="99">
        <f>_VM_since142!E26</f>
        <v>2015</v>
      </c>
      <c r="G33" s="99" t="str">
        <f>_VM_since142!F26</f>
        <v>Rind</v>
      </c>
      <c r="H33" s="99" t="str">
        <f>_VM_since142!G26</f>
        <v>Mastkälber</v>
      </c>
      <c r="I33" s="99" t="str">
        <f>_VM_since142!H26</f>
        <v>Minimierung</v>
      </c>
      <c r="J33" s="99" t="str">
        <f>_VM_since142!I26</f>
        <v>C</v>
      </c>
      <c r="K33" s="99" t="str">
        <f>_VM_since142!J26</f>
        <v>Pleuromutiline</v>
      </c>
      <c r="L33" s="115">
        <f>_VM_since142!K26</f>
        <v>4.8581999999999999E-7</v>
      </c>
      <c r="M33">
        <f>_VM_since142!L26</f>
        <v>1.0472259317616792E-8</v>
      </c>
    </row>
    <row r="34" spans="2:13" x14ac:dyDescent="0.3">
      <c r="B34">
        <f>_VM_since142!A27</f>
        <v>1</v>
      </c>
      <c r="C34">
        <f>_VM_since142!B27</f>
        <v>11</v>
      </c>
      <c r="D34">
        <f>_VM_since142!C27</f>
        <v>1</v>
      </c>
      <c r="E34">
        <f>_VM_since142!D27</f>
        <v>1</v>
      </c>
      <c r="F34" s="99">
        <f>_VM_since142!E27</f>
        <v>2015</v>
      </c>
      <c r="G34" s="99" t="str">
        <f>_VM_since142!F27</f>
        <v>Rind</v>
      </c>
      <c r="H34" s="99" t="str">
        <f>_VM_since142!G27</f>
        <v>Mastkälber</v>
      </c>
      <c r="I34" s="99" t="str">
        <f>_VM_since142!H27</f>
        <v>Minimierung</v>
      </c>
      <c r="J34" s="99" t="str">
        <f>_VM_since142!I27</f>
        <v>D</v>
      </c>
      <c r="K34" s="99" t="str">
        <f>_VM_since142!J27</f>
        <v>Aminoglykoside</v>
      </c>
      <c r="L34" s="115">
        <f>_VM_since142!K27</f>
        <v>9.2370554320649376E-2</v>
      </c>
      <c r="M34">
        <f>_VM_since142!L27</f>
        <v>1.9911251042728758E-3</v>
      </c>
    </row>
    <row r="35" spans="2:13" x14ac:dyDescent="0.3">
      <c r="B35">
        <f>_VM_since142!A28</f>
        <v>1</v>
      </c>
      <c r="C35">
        <f>_VM_since142!B28</f>
        <v>11</v>
      </c>
      <c r="D35">
        <f>_VM_since142!C28</f>
        <v>1</v>
      </c>
      <c r="E35">
        <f>_VM_since142!D28</f>
        <v>1</v>
      </c>
      <c r="F35" s="99">
        <f>_VM_since142!E28</f>
        <v>2015</v>
      </c>
      <c r="G35" s="99" t="str">
        <f>_VM_since142!F28</f>
        <v>Rind</v>
      </c>
      <c r="H35" s="99" t="str">
        <f>_VM_since142!G28</f>
        <v>Mastkälber</v>
      </c>
      <c r="I35" s="99" t="str">
        <f>_VM_since142!H28</f>
        <v>Minimierung</v>
      </c>
      <c r="J35" s="99" t="str">
        <f>_VM_since142!I28</f>
        <v>D</v>
      </c>
      <c r="K35" s="99" t="str">
        <f>_VM_since142!J28</f>
        <v>Folsäureantag.</v>
      </c>
      <c r="L35" s="115">
        <f>_VM_since142!K28</f>
        <v>0.9023795074310611</v>
      </c>
      <c r="M35">
        <f>_VM_since142!L28</f>
        <v>1.9451550378167596E-2</v>
      </c>
    </row>
    <row r="36" spans="2:13" x14ac:dyDescent="0.3">
      <c r="B36">
        <f>_VM_since142!A29</f>
        <v>1</v>
      </c>
      <c r="C36">
        <f>_VM_since142!B29</f>
        <v>11</v>
      </c>
      <c r="D36">
        <f>_VM_since142!C29</f>
        <v>1</v>
      </c>
      <c r="E36">
        <f>_VM_since142!D29</f>
        <v>1</v>
      </c>
      <c r="F36" s="99">
        <f>_VM_since142!E29</f>
        <v>2015</v>
      </c>
      <c r="G36" s="99" t="str">
        <f>_VM_since142!F29</f>
        <v>Rind</v>
      </c>
      <c r="H36" s="99" t="str">
        <f>_VM_since142!G29</f>
        <v>Mastkälber</v>
      </c>
      <c r="I36" s="99" t="str">
        <f>_VM_since142!H29</f>
        <v>Minimierung</v>
      </c>
      <c r="J36" s="99" t="str">
        <f>_VM_since142!I29</f>
        <v>D</v>
      </c>
      <c r="K36" s="99" t="str">
        <f>_VM_since142!J29</f>
        <v>Penicilline</v>
      </c>
      <c r="L36" s="115">
        <f>_VM_since142!K29</f>
        <v>10.41521238967805</v>
      </c>
      <c r="M36">
        <f>_VM_since142!L29</f>
        <v>0.22450867603796432</v>
      </c>
    </row>
    <row r="37" spans="2:13" x14ac:dyDescent="0.3">
      <c r="B37">
        <f>_VM_since142!A30</f>
        <v>1</v>
      </c>
      <c r="C37">
        <f>_VM_since142!B30</f>
        <v>11</v>
      </c>
      <c r="D37">
        <f>_VM_since142!C30</f>
        <v>1</v>
      </c>
      <c r="E37">
        <f>_VM_since142!D30</f>
        <v>1</v>
      </c>
      <c r="F37" s="99">
        <f>_VM_since142!E30</f>
        <v>2015</v>
      </c>
      <c r="G37" s="99" t="str">
        <f>_VM_since142!F30</f>
        <v>Rind</v>
      </c>
      <c r="H37" s="99" t="str">
        <f>_VM_since142!G30</f>
        <v>Mastkälber</v>
      </c>
      <c r="I37" s="99" t="str">
        <f>_VM_since142!H30</f>
        <v>Minimierung</v>
      </c>
      <c r="J37" s="99" t="str">
        <f>_VM_since142!I30</f>
        <v>D</v>
      </c>
      <c r="K37" s="99" t="str">
        <f>_VM_since142!J30</f>
        <v>Sulfonamide</v>
      </c>
      <c r="L37" s="115">
        <f>_VM_since142!K30</f>
        <v>12.877762079364539</v>
      </c>
      <c r="M37">
        <f>_VM_since142!L30</f>
        <v>0.27759100886270122</v>
      </c>
    </row>
    <row r="38" spans="2:13" x14ac:dyDescent="0.3">
      <c r="B38">
        <f>_VM_since142!A31</f>
        <v>1</v>
      </c>
      <c r="C38">
        <f>_VM_since142!B31</f>
        <v>11</v>
      </c>
      <c r="D38">
        <f>_VM_since142!C31</f>
        <v>1</v>
      </c>
      <c r="E38">
        <f>_VM_since142!D31</f>
        <v>1</v>
      </c>
      <c r="F38" s="99">
        <f>_VM_since142!E31</f>
        <v>2015</v>
      </c>
      <c r="G38" s="99" t="str">
        <f>_VM_since142!F31</f>
        <v>Rind</v>
      </c>
      <c r="H38" s="99" t="str">
        <f>_VM_since142!G31</f>
        <v>Mastkälber</v>
      </c>
      <c r="I38" s="99" t="str">
        <f>_VM_since142!H31</f>
        <v>Minimierung</v>
      </c>
      <c r="J38" s="99" t="str">
        <f>_VM_since142!I31</f>
        <v>D</v>
      </c>
      <c r="K38" s="99" t="str">
        <f>_VM_since142!J31</f>
        <v>Tetrazykline</v>
      </c>
      <c r="L38" s="115">
        <f>_VM_since142!K31</f>
        <v>17.55831275352638</v>
      </c>
      <c r="M38">
        <f>_VM_since142!L31</f>
        <v>0.37848422118222058</v>
      </c>
    </row>
    <row r="39" spans="2:13" x14ac:dyDescent="0.3">
      <c r="B39">
        <f>_VM_since142!A32</f>
        <v>1</v>
      </c>
      <c r="C39">
        <f>_VM_since142!B32</f>
        <v>11</v>
      </c>
      <c r="D39">
        <f>_VM_since142!C32</f>
        <v>1</v>
      </c>
      <c r="E39">
        <f>_VM_since142!D32</f>
        <v>1</v>
      </c>
      <c r="F39" s="99">
        <f>_VM_since142!E32</f>
        <v>2016</v>
      </c>
      <c r="G39" s="99" t="str">
        <f>_VM_since142!F32</f>
        <v>Rind</v>
      </c>
      <c r="H39" s="99" t="str">
        <f>_VM_since142!G32</f>
        <v>Mastkälber</v>
      </c>
      <c r="I39" s="99" t="str">
        <f>_VM_since142!H32</f>
        <v>Minimierung</v>
      </c>
      <c r="J39" s="99" t="str">
        <f>_VM_since142!I32</f>
        <v>B</v>
      </c>
      <c r="K39" s="99" t="str">
        <f>_VM_since142!J32</f>
        <v>Ceph. 3. Gen.</v>
      </c>
      <c r="L39" s="115">
        <f>_VM_since142!K32</f>
        <v>1.1427112729104235E-2</v>
      </c>
      <c r="M39">
        <f>_VM_since142!L32</f>
        <v>2.3485673833028548E-4</v>
      </c>
    </row>
    <row r="40" spans="2:13" x14ac:dyDescent="0.3">
      <c r="B40">
        <f>_VM_since142!A33</f>
        <v>1</v>
      </c>
      <c r="C40">
        <f>_VM_since142!B33</f>
        <v>11</v>
      </c>
      <c r="D40">
        <f>_VM_since142!C33</f>
        <v>1</v>
      </c>
      <c r="E40">
        <f>_VM_since142!D33</f>
        <v>1</v>
      </c>
      <c r="F40" s="99">
        <f>_VM_since142!E33</f>
        <v>2016</v>
      </c>
      <c r="G40" s="99" t="str">
        <f>_VM_since142!F33</f>
        <v>Rind</v>
      </c>
      <c r="H40" s="99" t="str">
        <f>_VM_since142!G33</f>
        <v>Mastkälber</v>
      </c>
      <c r="I40" s="99" t="str">
        <f>_VM_since142!H33</f>
        <v>Minimierung</v>
      </c>
      <c r="J40" s="99" t="str">
        <f>_VM_since142!I33</f>
        <v>B</v>
      </c>
      <c r="K40" s="99" t="str">
        <f>_VM_since142!J33</f>
        <v>Ceph. 4. Gen.</v>
      </c>
      <c r="L40" s="115">
        <f>_VM_since142!K33</f>
        <v>1.3481749007484965E-2</v>
      </c>
      <c r="M40">
        <f>_VM_since142!L33</f>
        <v>2.7708483095831727E-4</v>
      </c>
    </row>
    <row r="41" spans="2:13" x14ac:dyDescent="0.3">
      <c r="B41">
        <f>_VM_since142!A34</f>
        <v>1</v>
      </c>
      <c r="C41">
        <f>_VM_since142!B34</f>
        <v>11</v>
      </c>
      <c r="D41">
        <f>_VM_since142!C34</f>
        <v>1</v>
      </c>
      <c r="E41">
        <f>_VM_since142!D34</f>
        <v>1</v>
      </c>
      <c r="F41" s="99">
        <f>_VM_since142!E34</f>
        <v>2016</v>
      </c>
      <c r="G41" s="99" t="str">
        <f>_VM_since142!F34</f>
        <v>Rind</v>
      </c>
      <c r="H41" s="99" t="str">
        <f>_VM_since142!G34</f>
        <v>Mastkälber</v>
      </c>
      <c r="I41" s="99" t="str">
        <f>_VM_since142!H34</f>
        <v>Minimierung</v>
      </c>
      <c r="J41" s="99" t="str">
        <f>_VM_since142!I34</f>
        <v>B</v>
      </c>
      <c r="K41" s="99" t="str">
        <f>_VM_since142!J34</f>
        <v>Fluorchinolone</v>
      </c>
      <c r="L41" s="115">
        <f>_VM_since142!K34</f>
        <v>0.2972104507663485</v>
      </c>
      <c r="M41">
        <f>_VM_since142!L34</f>
        <v>6.1084439017457942E-3</v>
      </c>
    </row>
    <row r="42" spans="2:13" x14ac:dyDescent="0.3">
      <c r="B42">
        <f>_VM_since142!A35</f>
        <v>1</v>
      </c>
      <c r="C42">
        <f>_VM_since142!B35</f>
        <v>11</v>
      </c>
      <c r="D42">
        <f>_VM_since142!C35</f>
        <v>1</v>
      </c>
      <c r="E42">
        <f>_VM_since142!D35</f>
        <v>1</v>
      </c>
      <c r="F42" s="99">
        <f>_VM_since142!E35</f>
        <v>2016</v>
      </c>
      <c r="G42" s="99" t="str">
        <f>_VM_since142!F35</f>
        <v>Rind</v>
      </c>
      <c r="H42" s="99" t="str">
        <f>_VM_since142!G35</f>
        <v>Mastkälber</v>
      </c>
      <c r="I42" s="99" t="str">
        <f>_VM_since142!H35</f>
        <v>Minimierung</v>
      </c>
      <c r="J42" s="99" t="str">
        <f>_VM_since142!I35</f>
        <v>B</v>
      </c>
      <c r="K42" s="99" t="str">
        <f>_VM_since142!J35</f>
        <v>Polypeptid-AB</v>
      </c>
      <c r="L42" s="115">
        <f>_VM_since142!K35</f>
        <v>0.32892555101127807</v>
      </c>
      <c r="M42">
        <f>_VM_since142!L35</f>
        <v>6.7602712859608166E-3</v>
      </c>
    </row>
    <row r="43" spans="2:13" x14ac:dyDescent="0.3">
      <c r="B43">
        <f>_VM_since142!A36</f>
        <v>1</v>
      </c>
      <c r="C43">
        <f>_VM_since142!B36</f>
        <v>11</v>
      </c>
      <c r="D43">
        <f>_VM_since142!C36</f>
        <v>1</v>
      </c>
      <c r="E43">
        <f>_VM_since142!D36</f>
        <v>1</v>
      </c>
      <c r="F43" s="99">
        <f>_VM_since142!E36</f>
        <v>2016</v>
      </c>
      <c r="G43" s="99" t="str">
        <f>_VM_since142!F36</f>
        <v>Rind</v>
      </c>
      <c r="H43" s="99" t="str">
        <f>_VM_since142!G36</f>
        <v>Mastkälber</v>
      </c>
      <c r="I43" s="99" t="str">
        <f>_VM_since142!H36</f>
        <v>Minimierung</v>
      </c>
      <c r="J43" s="99" t="str">
        <f>_VM_since142!I36</f>
        <v>C</v>
      </c>
      <c r="K43" s="99" t="str">
        <f>_VM_since142!J36</f>
        <v>Aminoglykoside</v>
      </c>
      <c r="L43" s="115">
        <f>_VM_since142!K36</f>
        <v>0.89494245390770477</v>
      </c>
      <c r="M43">
        <f>_VM_since142!L36</f>
        <v>1.8393383411956725E-2</v>
      </c>
    </row>
    <row r="44" spans="2:13" x14ac:dyDescent="0.3">
      <c r="B44">
        <f>_VM_since142!A37</f>
        <v>1</v>
      </c>
      <c r="C44">
        <f>_VM_since142!B37</f>
        <v>11</v>
      </c>
      <c r="D44">
        <f>_VM_since142!C37</f>
        <v>1</v>
      </c>
      <c r="E44">
        <f>_VM_since142!D37</f>
        <v>1</v>
      </c>
      <c r="F44" s="99">
        <f>_VM_since142!E37</f>
        <v>2016</v>
      </c>
      <c r="G44" s="99" t="str">
        <f>_VM_since142!F37</f>
        <v>Rind</v>
      </c>
      <c r="H44" s="99" t="str">
        <f>_VM_since142!G37</f>
        <v>Mastkälber</v>
      </c>
      <c r="I44" s="99" t="str">
        <f>_VM_since142!H37</f>
        <v>Minimierung</v>
      </c>
      <c r="J44" s="99" t="str">
        <f>_VM_since142!I37</f>
        <v>C</v>
      </c>
      <c r="K44" s="99" t="str">
        <f>_VM_since142!J37</f>
        <v>Ceph. 1. Gen.</v>
      </c>
      <c r="L44" s="115">
        <f>_VM_since142!K37</f>
        <v>4.1925869999999995E-7</v>
      </c>
      <c r="M44">
        <f>_VM_since142!L37</f>
        <v>8.6168512670579317E-9</v>
      </c>
    </row>
    <row r="45" spans="2:13" x14ac:dyDescent="0.3">
      <c r="B45">
        <f>_VM_since142!A38</f>
        <v>1</v>
      </c>
      <c r="C45">
        <f>_VM_since142!B38</f>
        <v>11</v>
      </c>
      <c r="D45">
        <f>_VM_since142!C38</f>
        <v>1</v>
      </c>
      <c r="E45">
        <f>_VM_since142!D38</f>
        <v>1</v>
      </c>
      <c r="F45" s="99">
        <f>_VM_since142!E38</f>
        <v>2016</v>
      </c>
      <c r="G45" s="99" t="str">
        <f>_VM_since142!F38</f>
        <v>Rind</v>
      </c>
      <c r="H45" s="99" t="str">
        <f>_VM_since142!G38</f>
        <v>Mastkälber</v>
      </c>
      <c r="I45" s="99" t="str">
        <f>_VM_since142!H38</f>
        <v>Minimierung</v>
      </c>
      <c r="J45" s="99" t="str">
        <f>_VM_since142!I38</f>
        <v>C</v>
      </c>
      <c r="K45" s="99" t="str">
        <f>_VM_since142!J38</f>
        <v>Fenicole</v>
      </c>
      <c r="L45" s="115">
        <f>_VM_since142!K38</f>
        <v>0.83213629124000021</v>
      </c>
      <c r="M45">
        <f>_VM_since142!L38</f>
        <v>1.7102554235693342E-2</v>
      </c>
    </row>
    <row r="46" spans="2:13" x14ac:dyDescent="0.3">
      <c r="B46">
        <f>_VM_since142!A39</f>
        <v>1</v>
      </c>
      <c r="C46">
        <f>_VM_since142!B39</f>
        <v>11</v>
      </c>
      <c r="D46">
        <f>_VM_since142!C39</f>
        <v>1</v>
      </c>
      <c r="E46">
        <f>_VM_since142!D39</f>
        <v>1</v>
      </c>
      <c r="F46" s="99">
        <f>_VM_since142!E39</f>
        <v>2016</v>
      </c>
      <c r="G46" s="99" t="str">
        <f>_VM_since142!F39</f>
        <v>Rind</v>
      </c>
      <c r="H46" s="99" t="str">
        <f>_VM_since142!G39</f>
        <v>Mastkälber</v>
      </c>
      <c r="I46" s="99" t="str">
        <f>_VM_since142!H39</f>
        <v>Minimierung</v>
      </c>
      <c r="J46" s="99" t="str">
        <f>_VM_since142!I39</f>
        <v>C</v>
      </c>
      <c r="K46" s="99" t="str">
        <f>_VM_since142!J39</f>
        <v>Lincosamide</v>
      </c>
      <c r="L46" s="115">
        <f>_VM_since142!K39</f>
        <v>4.6452416372607067E-2</v>
      </c>
      <c r="M46">
        <f>_VM_since142!L39</f>
        <v>9.5471736872294335E-4</v>
      </c>
    </row>
    <row r="47" spans="2:13" x14ac:dyDescent="0.3">
      <c r="B47">
        <f>_VM_since142!A40</f>
        <v>1</v>
      </c>
      <c r="C47">
        <f>_VM_since142!B40</f>
        <v>11</v>
      </c>
      <c r="D47">
        <f>_VM_since142!C40</f>
        <v>1</v>
      </c>
      <c r="E47">
        <f>_VM_since142!D40</f>
        <v>1</v>
      </c>
      <c r="F47" s="99">
        <f>_VM_since142!E40</f>
        <v>2016</v>
      </c>
      <c r="G47" s="99" t="str">
        <f>_VM_since142!F40</f>
        <v>Rind</v>
      </c>
      <c r="H47" s="99" t="str">
        <f>_VM_since142!G40</f>
        <v>Mastkälber</v>
      </c>
      <c r="I47" s="99" t="str">
        <f>_VM_since142!H40</f>
        <v>Minimierung</v>
      </c>
      <c r="J47" s="99" t="str">
        <f>_VM_since142!I40</f>
        <v>C</v>
      </c>
      <c r="K47" s="99" t="str">
        <f>_VM_since142!J40</f>
        <v>Makrolide</v>
      </c>
      <c r="L47" s="115">
        <f>_VM_since142!K40</f>
        <v>2.3297800667071464</v>
      </c>
      <c r="M47">
        <f>_VM_since142!L40</f>
        <v>4.7883009511243989E-2</v>
      </c>
    </row>
    <row r="48" spans="2:13" x14ac:dyDescent="0.3">
      <c r="B48">
        <f>_VM_since142!A41</f>
        <v>1</v>
      </c>
      <c r="C48">
        <f>_VM_since142!B41</f>
        <v>11</v>
      </c>
      <c r="D48">
        <f>_VM_since142!C41</f>
        <v>1</v>
      </c>
      <c r="E48">
        <f>_VM_since142!D41</f>
        <v>1</v>
      </c>
      <c r="F48" s="99">
        <f>_VM_since142!E41</f>
        <v>2016</v>
      </c>
      <c r="G48" s="99" t="str">
        <f>_VM_since142!F41</f>
        <v>Rind</v>
      </c>
      <c r="H48" s="99" t="str">
        <f>_VM_since142!G41</f>
        <v>Mastkälber</v>
      </c>
      <c r="I48" s="99" t="str">
        <f>_VM_since142!H41</f>
        <v>Minimierung</v>
      </c>
      <c r="J48" s="99" t="str">
        <f>_VM_since142!I41</f>
        <v>C</v>
      </c>
      <c r="K48" s="99" t="str">
        <f>_VM_since142!J41</f>
        <v>Pleuromutiline</v>
      </c>
      <c r="L48" s="115">
        <f>_VM_since142!K41</f>
        <v>2.2772812500000001E-5</v>
      </c>
      <c r="M48">
        <f>_VM_since142!L41</f>
        <v>4.6804022968419678E-7</v>
      </c>
    </row>
    <row r="49" spans="2:13" x14ac:dyDescent="0.3">
      <c r="B49">
        <f>_VM_since142!A42</f>
        <v>1</v>
      </c>
      <c r="C49">
        <f>_VM_since142!B42</f>
        <v>11</v>
      </c>
      <c r="D49">
        <f>_VM_since142!C42</f>
        <v>1</v>
      </c>
      <c r="E49">
        <f>_VM_since142!D42</f>
        <v>1</v>
      </c>
      <c r="F49" s="99">
        <f>_VM_since142!E42</f>
        <v>2016</v>
      </c>
      <c r="G49" s="99" t="str">
        <f>_VM_since142!F42</f>
        <v>Rind</v>
      </c>
      <c r="H49" s="99" t="str">
        <f>_VM_since142!G42</f>
        <v>Mastkälber</v>
      </c>
      <c r="I49" s="99" t="str">
        <f>_VM_since142!H42</f>
        <v>Minimierung</v>
      </c>
      <c r="J49" s="99" t="str">
        <f>_VM_since142!I42</f>
        <v>D</v>
      </c>
      <c r="K49" s="99" t="str">
        <f>_VM_since142!J42</f>
        <v>Aminoglykoside</v>
      </c>
      <c r="L49" s="115">
        <f>_VM_since142!K42</f>
        <v>9.7229727822440215E-2</v>
      </c>
      <c r="M49">
        <f>_VM_since142!L42</f>
        <v>1.9983225234980022E-3</v>
      </c>
    </row>
    <row r="50" spans="2:13" x14ac:dyDescent="0.3">
      <c r="B50">
        <f>_VM_since142!A43</f>
        <v>1</v>
      </c>
      <c r="C50">
        <f>_VM_since142!B43</f>
        <v>11</v>
      </c>
      <c r="D50">
        <f>_VM_since142!C43</f>
        <v>1</v>
      </c>
      <c r="E50">
        <f>_VM_since142!D43</f>
        <v>1</v>
      </c>
      <c r="F50" s="99">
        <f>_VM_since142!E43</f>
        <v>2016</v>
      </c>
      <c r="G50" s="99" t="str">
        <f>_VM_since142!F43</f>
        <v>Rind</v>
      </c>
      <c r="H50" s="99" t="str">
        <f>_VM_since142!G43</f>
        <v>Mastkälber</v>
      </c>
      <c r="I50" s="99" t="str">
        <f>_VM_since142!H43</f>
        <v>Minimierung</v>
      </c>
      <c r="J50" s="99" t="str">
        <f>_VM_since142!I43</f>
        <v>D</v>
      </c>
      <c r="K50" s="99" t="str">
        <f>_VM_since142!J43</f>
        <v>Folsäureantag.</v>
      </c>
      <c r="L50" s="115">
        <f>_VM_since142!K43</f>
        <v>0.77599027847828017</v>
      </c>
      <c r="M50">
        <f>_VM_since142!L43</f>
        <v>1.5948608375521384E-2</v>
      </c>
    </row>
    <row r="51" spans="2:13" x14ac:dyDescent="0.3">
      <c r="B51">
        <f>_VM_since142!A44</f>
        <v>1</v>
      </c>
      <c r="C51">
        <f>_VM_since142!B44</f>
        <v>11</v>
      </c>
      <c r="D51">
        <f>_VM_since142!C44</f>
        <v>1</v>
      </c>
      <c r="E51">
        <f>_VM_since142!D44</f>
        <v>1</v>
      </c>
      <c r="F51" s="99">
        <f>_VM_since142!E44</f>
        <v>2016</v>
      </c>
      <c r="G51" s="99" t="str">
        <f>_VM_since142!F44</f>
        <v>Rind</v>
      </c>
      <c r="H51" s="99" t="str">
        <f>_VM_since142!G44</f>
        <v>Mastkälber</v>
      </c>
      <c r="I51" s="99" t="str">
        <f>_VM_since142!H44</f>
        <v>Minimierung</v>
      </c>
      <c r="J51" s="99" t="str">
        <f>_VM_since142!I44</f>
        <v>D</v>
      </c>
      <c r="K51" s="99" t="str">
        <f>_VM_since142!J44</f>
        <v>Penicilline</v>
      </c>
      <c r="L51" s="115">
        <f>_VM_since142!K44</f>
        <v>11.400482417383847</v>
      </c>
      <c r="M51">
        <f>_VM_since142!L44</f>
        <v>0.23430941650896139</v>
      </c>
    </row>
    <row r="52" spans="2:13" x14ac:dyDescent="0.3">
      <c r="B52">
        <f>_VM_since142!A45</f>
        <v>1</v>
      </c>
      <c r="C52">
        <f>_VM_since142!B45</f>
        <v>11</v>
      </c>
      <c r="D52">
        <f>_VM_since142!C45</f>
        <v>1</v>
      </c>
      <c r="E52">
        <f>_VM_since142!D45</f>
        <v>1</v>
      </c>
      <c r="F52" s="99">
        <f>_VM_since142!E45</f>
        <v>2016</v>
      </c>
      <c r="G52" s="99" t="str">
        <f>_VM_since142!F45</f>
        <v>Rind</v>
      </c>
      <c r="H52" s="99" t="str">
        <f>_VM_since142!G45</f>
        <v>Mastkälber</v>
      </c>
      <c r="I52" s="99" t="str">
        <f>_VM_since142!H45</f>
        <v>Minimierung</v>
      </c>
      <c r="J52" s="99" t="str">
        <f>_VM_since142!I45</f>
        <v>D</v>
      </c>
      <c r="K52" s="99" t="str">
        <f>_VM_since142!J45</f>
        <v>Sulfonamide</v>
      </c>
      <c r="L52" s="115">
        <f>_VM_since142!K45</f>
        <v>13.544026548666437</v>
      </c>
      <c r="M52">
        <f>_VM_since142!L45</f>
        <v>0.27836479559504113</v>
      </c>
    </row>
    <row r="53" spans="2:13" x14ac:dyDescent="0.3">
      <c r="B53">
        <f>_VM_since142!A46</f>
        <v>1</v>
      </c>
      <c r="C53">
        <f>_VM_since142!B46</f>
        <v>11</v>
      </c>
      <c r="D53">
        <f>_VM_since142!C46</f>
        <v>1</v>
      </c>
      <c r="E53">
        <f>_VM_since142!D46</f>
        <v>1</v>
      </c>
      <c r="F53" s="99">
        <f>_VM_since142!E46</f>
        <v>2016</v>
      </c>
      <c r="G53" s="99" t="str">
        <f>_VM_since142!F46</f>
        <v>Rind</v>
      </c>
      <c r="H53" s="99" t="str">
        <f>_VM_since142!G46</f>
        <v>Mastkälber</v>
      </c>
      <c r="I53" s="99" t="str">
        <f>_VM_since142!H46</f>
        <v>Minimierung</v>
      </c>
      <c r="J53" s="99" t="str">
        <f>_VM_since142!I46</f>
        <v>D</v>
      </c>
      <c r="K53" s="99" t="str">
        <f>_VM_since142!J46</f>
        <v>Tetrazykline</v>
      </c>
      <c r="L53" s="115">
        <f>_VM_since142!K46</f>
        <v>18.083565029368909</v>
      </c>
      <c r="M53">
        <f>_VM_since142!L46</f>
        <v>0.37166405905528499</v>
      </c>
    </row>
    <row r="54" spans="2:13" x14ac:dyDescent="0.3">
      <c r="B54">
        <f>_VM_since142!A47</f>
        <v>1</v>
      </c>
      <c r="C54">
        <f>_VM_since142!B47</f>
        <v>11</v>
      </c>
      <c r="D54">
        <f>_VM_since142!C47</f>
        <v>1</v>
      </c>
      <c r="E54">
        <f>_VM_since142!D47</f>
        <v>1</v>
      </c>
      <c r="F54" s="99">
        <f>_VM_since142!E47</f>
        <v>2017</v>
      </c>
      <c r="G54" s="99" t="str">
        <f>_VM_since142!F47</f>
        <v>Rind</v>
      </c>
      <c r="H54" s="99" t="str">
        <f>_VM_since142!G47</f>
        <v>Mastkälber</v>
      </c>
      <c r="I54" s="99" t="str">
        <f>_VM_since142!H47</f>
        <v>Minimierung</v>
      </c>
      <c r="J54" s="99" t="str">
        <f>_VM_since142!I47</f>
        <v>B</v>
      </c>
      <c r="K54" s="99" t="str">
        <f>_VM_since142!J47</f>
        <v>Ceph. 3. Gen.</v>
      </c>
      <c r="L54" s="115">
        <f>_VM_since142!K47</f>
        <v>1.2032782975428494E-2</v>
      </c>
      <c r="M54">
        <f>_VM_since142!L47</f>
        <v>2.412114418399615E-4</v>
      </c>
    </row>
    <row r="55" spans="2:13" x14ac:dyDescent="0.3">
      <c r="B55">
        <f>_VM_since142!A48</f>
        <v>1</v>
      </c>
      <c r="C55">
        <f>_VM_since142!B48</f>
        <v>11</v>
      </c>
      <c r="D55">
        <f>_VM_since142!C48</f>
        <v>1</v>
      </c>
      <c r="E55">
        <f>_VM_since142!D48</f>
        <v>1</v>
      </c>
      <c r="F55" s="99">
        <f>_VM_since142!E48</f>
        <v>2017</v>
      </c>
      <c r="G55" s="99" t="str">
        <f>_VM_since142!F48</f>
        <v>Rind</v>
      </c>
      <c r="H55" s="99" t="str">
        <f>_VM_since142!G48</f>
        <v>Mastkälber</v>
      </c>
      <c r="I55" s="99" t="str">
        <f>_VM_since142!H48</f>
        <v>Minimierung</v>
      </c>
      <c r="J55" s="99" t="str">
        <f>_VM_since142!I48</f>
        <v>B</v>
      </c>
      <c r="K55" s="99" t="str">
        <f>_VM_since142!J48</f>
        <v>Ceph. 4. Gen.</v>
      </c>
      <c r="L55" s="115">
        <f>_VM_since142!K48</f>
        <v>1.3847311275631394E-2</v>
      </c>
      <c r="M55">
        <f>_VM_since142!L48</f>
        <v>2.7758581910955319E-4</v>
      </c>
    </row>
    <row r="56" spans="2:13" x14ac:dyDescent="0.3">
      <c r="B56">
        <f>_VM_since142!A49</f>
        <v>1</v>
      </c>
      <c r="C56">
        <f>_VM_since142!B49</f>
        <v>11</v>
      </c>
      <c r="D56">
        <f>_VM_since142!C49</f>
        <v>1</v>
      </c>
      <c r="E56">
        <f>_VM_since142!D49</f>
        <v>1</v>
      </c>
      <c r="F56" s="99">
        <f>_VM_since142!E49</f>
        <v>2017</v>
      </c>
      <c r="G56" s="99" t="str">
        <f>_VM_since142!F49</f>
        <v>Rind</v>
      </c>
      <c r="H56" s="99" t="str">
        <f>_VM_since142!G49</f>
        <v>Mastkälber</v>
      </c>
      <c r="I56" s="99" t="str">
        <f>_VM_since142!H49</f>
        <v>Minimierung</v>
      </c>
      <c r="J56" s="99" t="str">
        <f>_VM_since142!I49</f>
        <v>B</v>
      </c>
      <c r="K56" s="99" t="str">
        <f>_VM_since142!J49</f>
        <v>Fluorchinolone</v>
      </c>
      <c r="L56" s="115">
        <f>_VM_since142!K49</f>
        <v>0.28100547668817705</v>
      </c>
      <c r="M56">
        <f>_VM_since142!L49</f>
        <v>5.6330888984945839E-3</v>
      </c>
    </row>
    <row r="57" spans="2:13" x14ac:dyDescent="0.3">
      <c r="B57">
        <f>_VM_since142!A50</f>
        <v>1</v>
      </c>
      <c r="C57">
        <f>_VM_since142!B50</f>
        <v>11</v>
      </c>
      <c r="D57">
        <f>_VM_since142!C50</f>
        <v>1</v>
      </c>
      <c r="E57">
        <f>_VM_since142!D50</f>
        <v>1</v>
      </c>
      <c r="F57" s="99">
        <f>_VM_since142!E50</f>
        <v>2017</v>
      </c>
      <c r="G57" s="99" t="str">
        <f>_VM_since142!F50</f>
        <v>Rind</v>
      </c>
      <c r="H57" s="99" t="str">
        <f>_VM_since142!G50</f>
        <v>Mastkälber</v>
      </c>
      <c r="I57" s="99" t="str">
        <f>_VM_since142!H50</f>
        <v>Minimierung</v>
      </c>
      <c r="J57" s="99" t="str">
        <f>_VM_since142!I50</f>
        <v>B</v>
      </c>
      <c r="K57" s="99" t="str">
        <f>_VM_since142!J50</f>
        <v>Polypeptid-AB</v>
      </c>
      <c r="L57" s="115">
        <f>_VM_since142!K50</f>
        <v>0.31542536615714284</v>
      </c>
      <c r="M57">
        <f>_VM_since142!L50</f>
        <v>6.3230765084876656E-3</v>
      </c>
    </row>
    <row r="58" spans="2:13" x14ac:dyDescent="0.3">
      <c r="B58">
        <f>_VM_since142!A51</f>
        <v>1</v>
      </c>
      <c r="C58">
        <f>_VM_since142!B51</f>
        <v>11</v>
      </c>
      <c r="D58">
        <f>_VM_since142!C51</f>
        <v>1</v>
      </c>
      <c r="E58">
        <f>_VM_since142!D51</f>
        <v>1</v>
      </c>
      <c r="F58" s="99">
        <f>_VM_since142!E51</f>
        <v>2017</v>
      </c>
      <c r="G58" s="99" t="str">
        <f>_VM_since142!F51</f>
        <v>Rind</v>
      </c>
      <c r="H58" s="99" t="str">
        <f>_VM_since142!G51</f>
        <v>Mastkälber</v>
      </c>
      <c r="I58" s="99" t="str">
        <f>_VM_since142!H51</f>
        <v>Minimierung</v>
      </c>
      <c r="J58" s="99" t="str">
        <f>_VM_since142!I51</f>
        <v>C</v>
      </c>
      <c r="K58" s="99" t="str">
        <f>_VM_since142!J51</f>
        <v>Aminoglykoside</v>
      </c>
      <c r="L58" s="115">
        <f>_VM_since142!K51</f>
        <v>0.90962650964806024</v>
      </c>
      <c r="M58">
        <f>_VM_since142!L51</f>
        <v>1.8234544940776417E-2</v>
      </c>
    </row>
    <row r="59" spans="2:13" x14ac:dyDescent="0.3">
      <c r="B59">
        <f>_VM_since142!A52</f>
        <v>1</v>
      </c>
      <c r="C59">
        <f>_VM_since142!B52</f>
        <v>11</v>
      </c>
      <c r="D59">
        <f>_VM_since142!C52</f>
        <v>1</v>
      </c>
      <c r="E59">
        <f>_VM_since142!D52</f>
        <v>1</v>
      </c>
      <c r="F59" s="99">
        <f>_VM_since142!E52</f>
        <v>2017</v>
      </c>
      <c r="G59" s="99" t="str">
        <f>_VM_since142!F52</f>
        <v>Rind</v>
      </c>
      <c r="H59" s="99" t="str">
        <f>_VM_since142!G52</f>
        <v>Mastkälber</v>
      </c>
      <c r="I59" s="99" t="str">
        <f>_VM_since142!H52</f>
        <v>Minimierung</v>
      </c>
      <c r="J59" s="99" t="str">
        <f>_VM_since142!I52</f>
        <v>C</v>
      </c>
      <c r="K59" s="99" t="str">
        <f>_VM_since142!J52</f>
        <v>Ceph. 1. Gen.</v>
      </c>
      <c r="L59" s="115">
        <f>_VM_since142!K52</f>
        <v>0</v>
      </c>
      <c r="M59">
        <f>_VM_since142!L52</f>
        <v>0</v>
      </c>
    </row>
    <row r="60" spans="2:13" x14ac:dyDescent="0.3">
      <c r="B60">
        <f>_VM_since142!A53</f>
        <v>1</v>
      </c>
      <c r="C60">
        <f>_VM_since142!B53</f>
        <v>11</v>
      </c>
      <c r="D60">
        <f>_VM_since142!C53</f>
        <v>1</v>
      </c>
      <c r="E60">
        <f>_VM_since142!D53</f>
        <v>1</v>
      </c>
      <c r="F60" s="99">
        <f>_VM_since142!E53</f>
        <v>2017</v>
      </c>
      <c r="G60" s="99" t="str">
        <f>_VM_since142!F53</f>
        <v>Rind</v>
      </c>
      <c r="H60" s="99" t="str">
        <f>_VM_since142!G53</f>
        <v>Mastkälber</v>
      </c>
      <c r="I60" s="99" t="str">
        <f>_VM_since142!H53</f>
        <v>Minimierung</v>
      </c>
      <c r="J60" s="99" t="str">
        <f>_VM_since142!I53</f>
        <v>C</v>
      </c>
      <c r="K60" s="99" t="str">
        <f>_VM_since142!J53</f>
        <v>Fenicole</v>
      </c>
      <c r="L60" s="115">
        <f>_VM_since142!K53</f>
        <v>0.84850545700000024</v>
      </c>
      <c r="M60">
        <f>_VM_since142!L53</f>
        <v>1.700930076691233E-2</v>
      </c>
    </row>
    <row r="61" spans="2:13" x14ac:dyDescent="0.3">
      <c r="B61">
        <f>_VM_since142!A54</f>
        <v>1</v>
      </c>
      <c r="C61">
        <f>_VM_since142!B54</f>
        <v>11</v>
      </c>
      <c r="D61">
        <f>_VM_since142!C54</f>
        <v>1</v>
      </c>
      <c r="E61">
        <f>_VM_since142!D54</f>
        <v>1</v>
      </c>
      <c r="F61" s="99">
        <f>_VM_since142!E54</f>
        <v>2017</v>
      </c>
      <c r="G61" s="99" t="str">
        <f>_VM_since142!F54</f>
        <v>Rind</v>
      </c>
      <c r="H61" s="99" t="str">
        <f>_VM_since142!G54</f>
        <v>Mastkälber</v>
      </c>
      <c r="I61" s="99" t="str">
        <f>_VM_since142!H54</f>
        <v>Minimierung</v>
      </c>
      <c r="J61" s="99" t="str">
        <f>_VM_since142!I54</f>
        <v>C</v>
      </c>
      <c r="K61" s="99" t="str">
        <f>_VM_since142!J54</f>
        <v>Lincosamide</v>
      </c>
      <c r="L61" s="115">
        <f>_VM_since142!K54</f>
        <v>4.0810159687786035E-2</v>
      </c>
      <c r="M61">
        <f>_VM_since142!L54</f>
        <v>8.1808817462357636E-4</v>
      </c>
    </row>
    <row r="62" spans="2:13" x14ac:dyDescent="0.3">
      <c r="B62">
        <f>_VM_since142!A55</f>
        <v>1</v>
      </c>
      <c r="C62">
        <f>_VM_since142!B55</f>
        <v>11</v>
      </c>
      <c r="D62">
        <f>_VM_since142!C55</f>
        <v>1</v>
      </c>
      <c r="E62">
        <f>_VM_since142!D55</f>
        <v>1</v>
      </c>
      <c r="F62" s="99">
        <f>_VM_since142!E55</f>
        <v>2017</v>
      </c>
      <c r="G62" s="99" t="str">
        <f>_VM_since142!F55</f>
        <v>Rind</v>
      </c>
      <c r="H62" s="99" t="str">
        <f>_VM_since142!G55</f>
        <v>Mastkälber</v>
      </c>
      <c r="I62" s="99" t="str">
        <f>_VM_since142!H55</f>
        <v>Minimierung</v>
      </c>
      <c r="J62" s="99" t="str">
        <f>_VM_since142!I55</f>
        <v>C</v>
      </c>
      <c r="K62" s="99" t="str">
        <f>_VM_since142!J55</f>
        <v>Makrolide</v>
      </c>
      <c r="L62" s="115">
        <f>_VM_since142!K55</f>
        <v>2.3406117870344594</v>
      </c>
      <c r="M62">
        <f>_VM_since142!L55</f>
        <v>4.6920346281578783E-2</v>
      </c>
    </row>
    <row r="63" spans="2:13" x14ac:dyDescent="0.3">
      <c r="B63">
        <f>_VM_since142!A56</f>
        <v>1</v>
      </c>
      <c r="C63">
        <f>_VM_since142!B56</f>
        <v>11</v>
      </c>
      <c r="D63">
        <f>_VM_since142!C56</f>
        <v>1</v>
      </c>
      <c r="E63">
        <f>_VM_since142!D56</f>
        <v>1</v>
      </c>
      <c r="F63" s="99">
        <f>_VM_since142!E56</f>
        <v>2017</v>
      </c>
      <c r="G63" s="99" t="str">
        <f>_VM_since142!F56</f>
        <v>Rind</v>
      </c>
      <c r="H63" s="99" t="str">
        <f>_VM_since142!G56</f>
        <v>Mastkälber</v>
      </c>
      <c r="I63" s="99" t="str">
        <f>_VM_since142!H56</f>
        <v>Minimierung</v>
      </c>
      <c r="J63" s="99" t="str">
        <f>_VM_since142!I56</f>
        <v>C</v>
      </c>
      <c r="K63" s="99" t="str">
        <f>_VM_since142!J56</f>
        <v>Pleuromutiline</v>
      </c>
      <c r="L63" s="115">
        <f>_VM_since142!K56</f>
        <v>4.5778199999999993E-6</v>
      </c>
      <c r="M63">
        <f>_VM_since142!L56</f>
        <v>9.176784497307785E-8</v>
      </c>
    </row>
    <row r="64" spans="2:13" x14ac:dyDescent="0.3">
      <c r="B64">
        <f>_VM_since142!A57</f>
        <v>1</v>
      </c>
      <c r="C64">
        <f>_VM_since142!B57</f>
        <v>11</v>
      </c>
      <c r="D64">
        <f>_VM_since142!C57</f>
        <v>1</v>
      </c>
      <c r="E64">
        <f>_VM_since142!D57</f>
        <v>1</v>
      </c>
      <c r="F64" s="99">
        <f>_VM_since142!E57</f>
        <v>2017</v>
      </c>
      <c r="G64" s="99" t="str">
        <f>_VM_since142!F57</f>
        <v>Rind</v>
      </c>
      <c r="H64" s="99" t="str">
        <f>_VM_since142!G57</f>
        <v>Mastkälber</v>
      </c>
      <c r="I64" s="99" t="str">
        <f>_VM_since142!H57</f>
        <v>Minimierung</v>
      </c>
      <c r="J64" s="99" t="str">
        <f>_VM_since142!I57</f>
        <v>D</v>
      </c>
      <c r="K64" s="99" t="str">
        <f>_VM_since142!J57</f>
        <v>Aminoglykoside</v>
      </c>
      <c r="L64" s="115">
        <f>_VM_since142!K57</f>
        <v>8.378139047340416E-2</v>
      </c>
      <c r="M64">
        <f>_VM_since142!L57</f>
        <v>1.6794975889380219E-3</v>
      </c>
    </row>
    <row r="65" spans="2:13" x14ac:dyDescent="0.3">
      <c r="B65">
        <f>_VM_since142!A58</f>
        <v>1</v>
      </c>
      <c r="C65">
        <f>_VM_since142!B58</f>
        <v>11</v>
      </c>
      <c r="D65">
        <f>_VM_since142!C58</f>
        <v>1</v>
      </c>
      <c r="E65">
        <f>_VM_since142!D58</f>
        <v>1</v>
      </c>
      <c r="F65" s="99">
        <f>_VM_since142!E58</f>
        <v>2017</v>
      </c>
      <c r="G65" s="99" t="str">
        <f>_VM_since142!F58</f>
        <v>Rind</v>
      </c>
      <c r="H65" s="99" t="str">
        <f>_VM_since142!G58</f>
        <v>Mastkälber</v>
      </c>
      <c r="I65" s="99" t="str">
        <f>_VM_since142!H58</f>
        <v>Minimierung</v>
      </c>
      <c r="J65" s="99" t="str">
        <f>_VM_since142!I58</f>
        <v>D</v>
      </c>
      <c r="K65" s="99" t="str">
        <f>_VM_since142!J58</f>
        <v>Folsäureantag.</v>
      </c>
      <c r="L65" s="115">
        <f>_VM_since142!K58</f>
        <v>0.74835669372980018</v>
      </c>
      <c r="M65">
        <f>_VM_since142!L58</f>
        <v>1.5001699729295038E-2</v>
      </c>
    </row>
    <row r="66" spans="2:13" x14ac:dyDescent="0.3">
      <c r="B66">
        <f>_VM_since142!A59</f>
        <v>1</v>
      </c>
      <c r="C66">
        <f>_VM_since142!B59</f>
        <v>11</v>
      </c>
      <c r="D66">
        <f>_VM_since142!C59</f>
        <v>1</v>
      </c>
      <c r="E66">
        <f>_VM_since142!D59</f>
        <v>1</v>
      </c>
      <c r="F66" s="99">
        <f>_VM_since142!E59</f>
        <v>2017</v>
      </c>
      <c r="G66" s="99" t="str">
        <f>_VM_since142!F59</f>
        <v>Rind</v>
      </c>
      <c r="H66" s="99" t="str">
        <f>_VM_since142!G59</f>
        <v>Mastkälber</v>
      </c>
      <c r="I66" s="99" t="str">
        <f>_VM_since142!H59</f>
        <v>Minimierung</v>
      </c>
      <c r="J66" s="99" t="str">
        <f>_VM_since142!I59</f>
        <v>D</v>
      </c>
      <c r="K66" s="99" t="str">
        <f>_VM_since142!J59</f>
        <v>Penicilline</v>
      </c>
      <c r="L66" s="115">
        <f>_VM_since142!K59</f>
        <v>11.726239652915098</v>
      </c>
      <c r="M66">
        <f>_VM_since142!L59</f>
        <v>0.23506641645715012</v>
      </c>
    </row>
    <row r="67" spans="2:13" x14ac:dyDescent="0.3">
      <c r="B67">
        <f>_VM_since142!A60</f>
        <v>1</v>
      </c>
      <c r="C67">
        <f>_VM_since142!B60</f>
        <v>11</v>
      </c>
      <c r="D67">
        <f>_VM_since142!C60</f>
        <v>1</v>
      </c>
      <c r="E67">
        <f>_VM_since142!D60</f>
        <v>1</v>
      </c>
      <c r="F67" s="99">
        <f>_VM_since142!E60</f>
        <v>2017</v>
      </c>
      <c r="G67" s="99" t="str">
        <f>_VM_since142!F60</f>
        <v>Rind</v>
      </c>
      <c r="H67" s="99" t="str">
        <f>_VM_since142!G60</f>
        <v>Mastkälber</v>
      </c>
      <c r="I67" s="99" t="str">
        <f>_VM_since142!H60</f>
        <v>Minimierung</v>
      </c>
      <c r="J67" s="99" t="str">
        <f>_VM_since142!I60</f>
        <v>D</v>
      </c>
      <c r="K67" s="99" t="str">
        <f>_VM_since142!J60</f>
        <v>Sulfonamide</v>
      </c>
      <c r="L67" s="115">
        <f>_VM_since142!K60</f>
        <v>12.088948946195822</v>
      </c>
      <c r="M67">
        <f>_VM_since142!L60</f>
        <v>0.24233735550588514</v>
      </c>
    </row>
    <row r="68" spans="2:13" x14ac:dyDescent="0.3">
      <c r="B68">
        <f>_VM_since142!A61</f>
        <v>1</v>
      </c>
      <c r="C68">
        <f>_VM_since142!B61</f>
        <v>11</v>
      </c>
      <c r="D68">
        <f>_VM_since142!C61</f>
        <v>1</v>
      </c>
      <c r="E68">
        <f>_VM_since142!D61</f>
        <v>1</v>
      </c>
      <c r="F68" s="99">
        <f>_VM_since142!E61</f>
        <v>2017</v>
      </c>
      <c r="G68" s="99" t="str">
        <f>_VM_since142!F61</f>
        <v>Rind</v>
      </c>
      <c r="H68" s="99" t="str">
        <f>_VM_since142!G61</f>
        <v>Mastkälber</v>
      </c>
      <c r="I68" s="99" t="str">
        <f>_VM_since142!H61</f>
        <v>Minimierung</v>
      </c>
      <c r="J68" s="99" t="str">
        <f>_VM_since142!I61</f>
        <v>D</v>
      </c>
      <c r="K68" s="99" t="str">
        <f>_VM_since142!J61</f>
        <v>Tetrazykline</v>
      </c>
      <c r="L68" s="115">
        <f>_VM_since142!K61</f>
        <v>20.475597427388863</v>
      </c>
      <c r="M68">
        <f>_VM_since142!L61</f>
        <v>0.41045769611906385</v>
      </c>
    </row>
    <row r="69" spans="2:13" x14ac:dyDescent="0.3">
      <c r="B69">
        <f>_VM_since142!A62</f>
        <v>1</v>
      </c>
      <c r="C69">
        <f>_VM_since142!B62</f>
        <v>11</v>
      </c>
      <c r="D69">
        <f>_VM_since142!C62</f>
        <v>1</v>
      </c>
      <c r="E69">
        <f>_VM_since142!D62</f>
        <v>1</v>
      </c>
      <c r="F69" s="99">
        <f>_VM_since142!E62</f>
        <v>2018</v>
      </c>
      <c r="G69" s="99" t="str">
        <f>_VM_since142!F62</f>
        <v>Rind</v>
      </c>
      <c r="H69" s="99" t="str">
        <f>_VM_since142!G62</f>
        <v>Mastkälber</v>
      </c>
      <c r="I69" s="99" t="str">
        <f>_VM_since142!H62</f>
        <v>Minimierung</v>
      </c>
      <c r="J69" s="99" t="str">
        <f>_VM_since142!I62</f>
        <v>B</v>
      </c>
      <c r="K69" s="99" t="str">
        <f>_VM_since142!J62</f>
        <v>Ceph. 3. Gen.</v>
      </c>
      <c r="L69" s="115">
        <f>_VM_since142!K62</f>
        <v>7.080496808130751E-3</v>
      </c>
      <c r="M69">
        <f>_VM_since142!L62</f>
        <v>1.3614323042250256E-4</v>
      </c>
    </row>
    <row r="70" spans="2:13" x14ac:dyDescent="0.3">
      <c r="B70">
        <f>_VM_since142!A63</f>
        <v>1</v>
      </c>
      <c r="C70">
        <f>_VM_since142!B63</f>
        <v>11</v>
      </c>
      <c r="D70">
        <f>_VM_since142!C63</f>
        <v>1</v>
      </c>
      <c r="E70">
        <f>_VM_since142!D63</f>
        <v>1</v>
      </c>
      <c r="F70" s="99">
        <f>_VM_since142!E63</f>
        <v>2018</v>
      </c>
      <c r="G70" s="99" t="str">
        <f>_VM_since142!F63</f>
        <v>Rind</v>
      </c>
      <c r="H70" s="99" t="str">
        <f>_VM_since142!G63</f>
        <v>Mastkälber</v>
      </c>
      <c r="I70" s="99" t="str">
        <f>_VM_since142!H63</f>
        <v>Minimierung</v>
      </c>
      <c r="J70" s="99" t="str">
        <f>_VM_since142!I63</f>
        <v>B</v>
      </c>
      <c r="K70" s="99" t="str">
        <f>_VM_since142!J63</f>
        <v>Ceph. 4. Gen.</v>
      </c>
      <c r="L70" s="115">
        <f>_VM_since142!K63</f>
        <v>7.019519254954653E-3</v>
      </c>
      <c r="M70">
        <f>_VM_since142!L63</f>
        <v>1.3497075887176042E-4</v>
      </c>
    </row>
    <row r="71" spans="2:13" x14ac:dyDescent="0.3">
      <c r="B71">
        <f>_VM_since142!A64</f>
        <v>1</v>
      </c>
      <c r="C71">
        <f>_VM_since142!B64</f>
        <v>11</v>
      </c>
      <c r="D71">
        <f>_VM_since142!C64</f>
        <v>1</v>
      </c>
      <c r="E71">
        <f>_VM_since142!D64</f>
        <v>1</v>
      </c>
      <c r="F71" s="99">
        <f>_VM_since142!E64</f>
        <v>2018</v>
      </c>
      <c r="G71" s="99" t="str">
        <f>_VM_since142!F64</f>
        <v>Rind</v>
      </c>
      <c r="H71" s="99" t="str">
        <f>_VM_since142!G64</f>
        <v>Mastkälber</v>
      </c>
      <c r="I71" s="99" t="str">
        <f>_VM_since142!H64</f>
        <v>Minimierung</v>
      </c>
      <c r="J71" s="99" t="str">
        <f>_VM_since142!I64</f>
        <v>B</v>
      </c>
      <c r="K71" s="99" t="str">
        <f>_VM_since142!J64</f>
        <v>Fluorchinolone</v>
      </c>
      <c r="L71" s="115">
        <f>_VM_since142!K64</f>
        <v>0.19918918486317796</v>
      </c>
      <c r="M71">
        <f>_VM_since142!L64</f>
        <v>3.829993830568128E-3</v>
      </c>
    </row>
    <row r="72" spans="2:13" x14ac:dyDescent="0.3">
      <c r="B72">
        <f>_VM_since142!A65</f>
        <v>1</v>
      </c>
      <c r="C72">
        <f>_VM_since142!B65</f>
        <v>11</v>
      </c>
      <c r="D72">
        <f>_VM_since142!C65</f>
        <v>1</v>
      </c>
      <c r="E72">
        <f>_VM_since142!D65</f>
        <v>1</v>
      </c>
      <c r="F72" s="99">
        <f>_VM_since142!E65</f>
        <v>2018</v>
      </c>
      <c r="G72" s="99" t="str">
        <f>_VM_since142!F65</f>
        <v>Rind</v>
      </c>
      <c r="H72" s="99" t="str">
        <f>_VM_since142!G65</f>
        <v>Mastkälber</v>
      </c>
      <c r="I72" s="99" t="str">
        <f>_VM_since142!H65</f>
        <v>Minimierung</v>
      </c>
      <c r="J72" s="99" t="str">
        <f>_VM_since142!I65</f>
        <v>B</v>
      </c>
      <c r="K72" s="99" t="str">
        <f>_VM_since142!J65</f>
        <v>Polypeptid-AB</v>
      </c>
      <c r="L72" s="115">
        <f>_VM_since142!K65</f>
        <v>0.23795379936706013</v>
      </c>
      <c r="M72">
        <f>_VM_since142!L65</f>
        <v>4.5753567602683648E-3</v>
      </c>
    </row>
    <row r="73" spans="2:13" x14ac:dyDescent="0.3">
      <c r="B73">
        <f>_VM_since142!A66</f>
        <v>1</v>
      </c>
      <c r="C73">
        <f>_VM_since142!B66</f>
        <v>11</v>
      </c>
      <c r="D73">
        <f>_VM_since142!C66</f>
        <v>1</v>
      </c>
      <c r="E73">
        <f>_VM_since142!D66</f>
        <v>1</v>
      </c>
      <c r="F73" s="99">
        <f>_VM_since142!E66</f>
        <v>2018</v>
      </c>
      <c r="G73" s="99" t="str">
        <f>_VM_since142!F66</f>
        <v>Rind</v>
      </c>
      <c r="H73" s="99" t="str">
        <f>_VM_since142!G66</f>
        <v>Mastkälber</v>
      </c>
      <c r="I73" s="99" t="str">
        <f>_VM_since142!H66</f>
        <v>Minimierung</v>
      </c>
      <c r="J73" s="99" t="str">
        <f>_VM_since142!I66</f>
        <v>C</v>
      </c>
      <c r="K73" s="99" t="str">
        <f>_VM_since142!J66</f>
        <v>Aminoglykoside</v>
      </c>
      <c r="L73" s="115">
        <f>_VM_since142!K66</f>
        <v>1.1442420822127397</v>
      </c>
      <c r="M73">
        <f>_VM_since142!L66</f>
        <v>2.2001395901898476E-2</v>
      </c>
    </row>
    <row r="74" spans="2:13" x14ac:dyDescent="0.3">
      <c r="B74">
        <f>_VM_since142!A67</f>
        <v>1</v>
      </c>
      <c r="C74">
        <f>_VM_since142!B67</f>
        <v>11</v>
      </c>
      <c r="D74">
        <f>_VM_since142!C67</f>
        <v>1</v>
      </c>
      <c r="E74">
        <f>_VM_since142!D67</f>
        <v>1</v>
      </c>
      <c r="F74" s="99">
        <f>_VM_since142!E67</f>
        <v>2018</v>
      </c>
      <c r="G74" s="99" t="str">
        <f>_VM_since142!F67</f>
        <v>Rind</v>
      </c>
      <c r="H74" s="99" t="str">
        <f>_VM_since142!G67</f>
        <v>Mastkälber</v>
      </c>
      <c r="I74" s="99" t="str">
        <f>_VM_since142!H67</f>
        <v>Minimierung</v>
      </c>
      <c r="J74" s="99" t="str">
        <f>_VM_since142!I67</f>
        <v>C</v>
      </c>
      <c r="K74" s="99" t="str">
        <f>_VM_since142!J67</f>
        <v>Ceph. 1. Gen.</v>
      </c>
      <c r="L74" s="115">
        <f>_VM_since142!K67</f>
        <v>3.9929400000000002E-8</v>
      </c>
      <c r="M74">
        <f>_VM_since142!L67</f>
        <v>7.6775933273351869E-10</v>
      </c>
    </row>
    <row r="75" spans="2:13" x14ac:dyDescent="0.3">
      <c r="B75">
        <f>_VM_since142!A68</f>
        <v>1</v>
      </c>
      <c r="C75">
        <f>_VM_since142!B68</f>
        <v>11</v>
      </c>
      <c r="D75">
        <f>_VM_since142!C68</f>
        <v>1</v>
      </c>
      <c r="E75">
        <f>_VM_since142!D68</f>
        <v>1</v>
      </c>
      <c r="F75" s="99">
        <f>_VM_since142!E68</f>
        <v>2018</v>
      </c>
      <c r="G75" s="99" t="str">
        <f>_VM_since142!F68</f>
        <v>Rind</v>
      </c>
      <c r="H75" s="99" t="str">
        <f>_VM_since142!G68</f>
        <v>Mastkälber</v>
      </c>
      <c r="I75" s="99" t="str">
        <f>_VM_since142!H68</f>
        <v>Minimierung</v>
      </c>
      <c r="J75" s="99" t="str">
        <f>_VM_since142!I68</f>
        <v>C</v>
      </c>
      <c r="K75" s="99" t="str">
        <f>_VM_since142!J68</f>
        <v>Fenicole</v>
      </c>
      <c r="L75" s="115">
        <f>_VM_since142!K68</f>
        <v>1.108464642956577</v>
      </c>
      <c r="M75">
        <f>_VM_since142!L68</f>
        <v>2.1313470140674279E-2</v>
      </c>
    </row>
    <row r="76" spans="2:13" x14ac:dyDescent="0.3">
      <c r="B76">
        <f>_VM_since142!A69</f>
        <v>1</v>
      </c>
      <c r="C76">
        <f>_VM_since142!B69</f>
        <v>11</v>
      </c>
      <c r="D76">
        <f>_VM_since142!C69</f>
        <v>1</v>
      </c>
      <c r="E76">
        <f>_VM_since142!D69</f>
        <v>1</v>
      </c>
      <c r="F76" s="99">
        <f>_VM_since142!E69</f>
        <v>2018</v>
      </c>
      <c r="G76" s="99" t="str">
        <f>_VM_since142!F69</f>
        <v>Rind</v>
      </c>
      <c r="H76" s="99" t="str">
        <f>_VM_since142!G69</f>
        <v>Mastkälber</v>
      </c>
      <c r="I76" s="99" t="str">
        <f>_VM_since142!H69</f>
        <v>Minimierung</v>
      </c>
      <c r="J76" s="99" t="str">
        <f>_VM_since142!I69</f>
        <v>C</v>
      </c>
      <c r="K76" s="99" t="str">
        <f>_VM_since142!J69</f>
        <v>Lincosamide</v>
      </c>
      <c r="L76" s="115">
        <f>_VM_since142!K69</f>
        <v>4.995521315105847E-2</v>
      </c>
      <c r="M76">
        <f>_VM_since142!L69</f>
        <v>9.6053487193439781E-4</v>
      </c>
    </row>
    <row r="77" spans="2:13" x14ac:dyDescent="0.3">
      <c r="B77">
        <f>_VM_since142!A70</f>
        <v>1</v>
      </c>
      <c r="C77">
        <f>_VM_since142!B70</f>
        <v>11</v>
      </c>
      <c r="D77">
        <f>_VM_since142!C70</f>
        <v>1</v>
      </c>
      <c r="E77">
        <f>_VM_since142!D70</f>
        <v>1</v>
      </c>
      <c r="F77" s="99">
        <f>_VM_since142!E70</f>
        <v>2018</v>
      </c>
      <c r="G77" s="99" t="str">
        <f>_VM_since142!F70</f>
        <v>Rind</v>
      </c>
      <c r="H77" s="99" t="str">
        <f>_VM_since142!G70</f>
        <v>Mastkälber</v>
      </c>
      <c r="I77" s="99" t="str">
        <f>_VM_since142!H70</f>
        <v>Minimierung</v>
      </c>
      <c r="J77" s="99" t="str">
        <f>_VM_since142!I70</f>
        <v>C</v>
      </c>
      <c r="K77" s="99" t="str">
        <f>_VM_since142!J70</f>
        <v>Makrolide</v>
      </c>
      <c r="L77" s="115">
        <f>_VM_since142!K70</f>
        <v>2.2325436631229008</v>
      </c>
      <c r="M77">
        <f>_VM_since142!L70</f>
        <v>4.2927172286527815E-2</v>
      </c>
    </row>
    <row r="78" spans="2:13" x14ac:dyDescent="0.3">
      <c r="B78">
        <f>_VM_since142!A71</f>
        <v>1</v>
      </c>
      <c r="C78">
        <f>_VM_since142!B71</f>
        <v>11</v>
      </c>
      <c r="D78">
        <f>_VM_since142!C71</f>
        <v>1</v>
      </c>
      <c r="E78">
        <f>_VM_since142!D71</f>
        <v>1</v>
      </c>
      <c r="F78" s="99">
        <f>_VM_since142!E71</f>
        <v>2018</v>
      </c>
      <c r="G78" s="99" t="str">
        <f>_VM_since142!F71</f>
        <v>Rind</v>
      </c>
      <c r="H78" s="99" t="str">
        <f>_VM_since142!G71</f>
        <v>Mastkälber</v>
      </c>
      <c r="I78" s="99" t="str">
        <f>_VM_since142!H71</f>
        <v>Minimierung</v>
      </c>
      <c r="J78" s="99" t="str">
        <f>_VM_since142!I71</f>
        <v>C</v>
      </c>
      <c r="K78" s="99" t="str">
        <f>_VM_since142!J71</f>
        <v>Pleuromutiline</v>
      </c>
      <c r="L78" s="115">
        <f>_VM_since142!K71</f>
        <v>0</v>
      </c>
      <c r="M78">
        <f>_VM_since142!L71</f>
        <v>0</v>
      </c>
    </row>
    <row r="79" spans="2:13" x14ac:dyDescent="0.3">
      <c r="B79">
        <f>_VM_since142!A72</f>
        <v>1</v>
      </c>
      <c r="C79">
        <f>_VM_since142!B72</f>
        <v>11</v>
      </c>
      <c r="D79">
        <f>_VM_since142!C72</f>
        <v>1</v>
      </c>
      <c r="E79">
        <f>_VM_since142!D72</f>
        <v>1</v>
      </c>
      <c r="F79" s="99">
        <f>_VM_since142!E72</f>
        <v>2018</v>
      </c>
      <c r="G79" s="99" t="str">
        <f>_VM_since142!F72</f>
        <v>Rind</v>
      </c>
      <c r="H79" s="99" t="str">
        <f>_VM_since142!G72</f>
        <v>Mastkälber</v>
      </c>
      <c r="I79" s="99" t="str">
        <f>_VM_since142!H72</f>
        <v>Minimierung</v>
      </c>
      <c r="J79" s="99" t="str">
        <f>_VM_since142!I72</f>
        <v>D</v>
      </c>
      <c r="K79" s="99" t="str">
        <f>_VM_since142!J72</f>
        <v>Aminoglykoside</v>
      </c>
      <c r="L79" s="115">
        <f>_VM_since142!K72</f>
        <v>0.1005503652172807</v>
      </c>
      <c r="M79">
        <f>_VM_since142!L72</f>
        <v>1.9333744385172586E-3</v>
      </c>
    </row>
    <row r="80" spans="2:13" x14ac:dyDescent="0.3">
      <c r="B80">
        <f>_VM_since142!A73</f>
        <v>1</v>
      </c>
      <c r="C80">
        <f>_VM_since142!B73</f>
        <v>11</v>
      </c>
      <c r="D80">
        <f>_VM_since142!C73</f>
        <v>1</v>
      </c>
      <c r="E80">
        <f>_VM_since142!D73</f>
        <v>1</v>
      </c>
      <c r="F80" s="99">
        <f>_VM_since142!E73</f>
        <v>2018</v>
      </c>
      <c r="G80" s="99" t="str">
        <f>_VM_since142!F73</f>
        <v>Rind</v>
      </c>
      <c r="H80" s="99" t="str">
        <f>_VM_since142!G73</f>
        <v>Mastkälber</v>
      </c>
      <c r="I80" s="99" t="str">
        <f>_VM_since142!H73</f>
        <v>Minimierung</v>
      </c>
      <c r="J80" s="99" t="str">
        <f>_VM_since142!I73</f>
        <v>D</v>
      </c>
      <c r="K80" s="99" t="str">
        <f>_VM_since142!J73</f>
        <v>Folsäureantag.</v>
      </c>
      <c r="L80" s="115">
        <f>_VM_since142!K73</f>
        <v>0.4856953855466507</v>
      </c>
      <c r="M80">
        <f>_VM_since142!L73</f>
        <v>9.3389123082001143E-3</v>
      </c>
    </row>
    <row r="81" spans="2:13" x14ac:dyDescent="0.3">
      <c r="B81">
        <f>_VM_since142!A74</f>
        <v>1</v>
      </c>
      <c r="C81">
        <f>_VM_since142!B74</f>
        <v>11</v>
      </c>
      <c r="D81">
        <f>_VM_since142!C74</f>
        <v>1</v>
      </c>
      <c r="E81">
        <f>_VM_since142!D74</f>
        <v>1</v>
      </c>
      <c r="F81" s="99">
        <f>_VM_since142!E74</f>
        <v>2018</v>
      </c>
      <c r="G81" s="99" t="str">
        <f>_VM_since142!F74</f>
        <v>Rind</v>
      </c>
      <c r="H81" s="99" t="str">
        <f>_VM_since142!G74</f>
        <v>Mastkälber</v>
      </c>
      <c r="I81" s="99" t="str">
        <f>_VM_since142!H74</f>
        <v>Minimierung</v>
      </c>
      <c r="J81" s="99" t="str">
        <f>_VM_since142!I74</f>
        <v>D</v>
      </c>
      <c r="K81" s="99" t="str">
        <f>_VM_since142!J74</f>
        <v>Penicilline</v>
      </c>
      <c r="L81" s="115">
        <f>_VM_since142!K74</f>
        <v>14.004022853109925</v>
      </c>
      <c r="M81">
        <f>_VM_since142!L74</f>
        <v>0.2692682394748887</v>
      </c>
    </row>
    <row r="82" spans="2:13" x14ac:dyDescent="0.3">
      <c r="B82">
        <f>_VM_since142!A75</f>
        <v>1</v>
      </c>
      <c r="C82">
        <f>_VM_since142!B75</f>
        <v>11</v>
      </c>
      <c r="D82">
        <f>_VM_since142!C75</f>
        <v>1</v>
      </c>
      <c r="E82">
        <f>_VM_since142!D75</f>
        <v>1</v>
      </c>
      <c r="F82" s="99">
        <f>_VM_since142!E75</f>
        <v>2018</v>
      </c>
      <c r="G82" s="99" t="str">
        <f>_VM_since142!F75</f>
        <v>Rind</v>
      </c>
      <c r="H82" s="99" t="str">
        <f>_VM_since142!G75</f>
        <v>Mastkälber</v>
      </c>
      <c r="I82" s="99" t="str">
        <f>_VM_since142!H75</f>
        <v>Minimierung</v>
      </c>
      <c r="J82" s="99" t="str">
        <f>_VM_since142!I75</f>
        <v>D</v>
      </c>
      <c r="K82" s="99" t="str">
        <f>_VM_since142!J75</f>
        <v>Sulfonamide</v>
      </c>
      <c r="L82" s="115">
        <f>_VM_since142!K75</f>
        <v>11.861255297919044</v>
      </c>
      <c r="M82">
        <f>_VM_since142!L75</f>
        <v>0.22806727506329266</v>
      </c>
    </row>
    <row r="83" spans="2:13" x14ac:dyDescent="0.3">
      <c r="B83">
        <f>_VM_since142!A76</f>
        <v>1</v>
      </c>
      <c r="C83">
        <f>_VM_since142!B76</f>
        <v>11</v>
      </c>
      <c r="D83">
        <f>_VM_since142!C76</f>
        <v>1</v>
      </c>
      <c r="E83">
        <f>_VM_since142!D76</f>
        <v>1</v>
      </c>
      <c r="F83" s="99">
        <f>_VM_since142!E76</f>
        <v>2018</v>
      </c>
      <c r="G83" s="99" t="str">
        <f>_VM_since142!F76</f>
        <v>Rind</v>
      </c>
      <c r="H83" s="99" t="str">
        <f>_VM_since142!G76</f>
        <v>Mastkälber</v>
      </c>
      <c r="I83" s="99" t="str">
        <f>_VM_since142!H76</f>
        <v>Minimierung</v>
      </c>
      <c r="J83" s="99" t="str">
        <f>_VM_since142!I76</f>
        <v>D</v>
      </c>
      <c r="K83" s="99" t="str">
        <f>_VM_since142!J76</f>
        <v>Tetrazykline</v>
      </c>
      <c r="L83" s="115">
        <f>_VM_since142!K76</f>
        <v>20.569731300186966</v>
      </c>
      <c r="M83">
        <f>_VM_since142!L76</f>
        <v>0.39551316016617621</v>
      </c>
    </row>
    <row r="84" spans="2:13" x14ac:dyDescent="0.3">
      <c r="B84">
        <f>_VM_since142!A77</f>
        <v>1</v>
      </c>
      <c r="C84">
        <f>_VM_since142!B77</f>
        <v>11</v>
      </c>
      <c r="D84">
        <f>_VM_since142!C77</f>
        <v>1</v>
      </c>
      <c r="E84">
        <f>_VM_since142!D77</f>
        <v>1</v>
      </c>
      <c r="F84" s="99">
        <f>_VM_since142!E77</f>
        <v>2019</v>
      </c>
      <c r="G84" s="99" t="str">
        <f>_VM_since142!F77</f>
        <v>Rind</v>
      </c>
      <c r="H84" s="99" t="str">
        <f>_VM_since142!G77</f>
        <v>Mastkälber</v>
      </c>
      <c r="I84" s="99" t="str">
        <f>_VM_since142!H77</f>
        <v>Minimierung</v>
      </c>
      <c r="J84" s="99" t="str">
        <f>_VM_since142!I77</f>
        <v>B</v>
      </c>
      <c r="K84" s="99" t="str">
        <f>_VM_since142!J77</f>
        <v>Ceph. 3. Gen.</v>
      </c>
      <c r="L84" s="115">
        <f>_VM_since142!K77</f>
        <v>4.9816971580331632E-3</v>
      </c>
      <c r="M84">
        <f>_VM_since142!L77</f>
        <v>1.0267891873090484E-4</v>
      </c>
    </row>
    <row r="85" spans="2:13" x14ac:dyDescent="0.3">
      <c r="B85">
        <f>_VM_since142!A78</f>
        <v>1</v>
      </c>
      <c r="C85">
        <f>_VM_since142!B78</f>
        <v>11</v>
      </c>
      <c r="D85">
        <f>_VM_since142!C78</f>
        <v>1</v>
      </c>
      <c r="E85">
        <f>_VM_since142!D78</f>
        <v>1</v>
      </c>
      <c r="F85" s="99">
        <f>_VM_since142!E78</f>
        <v>2019</v>
      </c>
      <c r="G85" s="99" t="str">
        <f>_VM_since142!F78</f>
        <v>Rind</v>
      </c>
      <c r="H85" s="99" t="str">
        <f>_VM_since142!G78</f>
        <v>Mastkälber</v>
      </c>
      <c r="I85" s="99" t="str">
        <f>_VM_since142!H78</f>
        <v>Minimierung</v>
      </c>
      <c r="J85" s="99" t="str">
        <f>_VM_since142!I78</f>
        <v>B</v>
      </c>
      <c r="K85" s="99" t="str">
        <f>_VM_since142!J78</f>
        <v>Ceph. 4. Gen.</v>
      </c>
      <c r="L85" s="115">
        <f>_VM_since142!K78</f>
        <v>4.834508988431502E-3</v>
      </c>
      <c r="M85">
        <f>_VM_since142!L78</f>
        <v>9.9645189135297212E-5</v>
      </c>
    </row>
    <row r="86" spans="2:13" x14ac:dyDescent="0.3">
      <c r="B86">
        <f>_VM_since142!A79</f>
        <v>1</v>
      </c>
      <c r="C86">
        <f>_VM_since142!B79</f>
        <v>11</v>
      </c>
      <c r="D86">
        <f>_VM_since142!C79</f>
        <v>1</v>
      </c>
      <c r="E86">
        <f>_VM_since142!D79</f>
        <v>1</v>
      </c>
      <c r="F86" s="99">
        <f>_VM_since142!E79</f>
        <v>2019</v>
      </c>
      <c r="G86" s="99" t="str">
        <f>_VM_since142!F79</f>
        <v>Rind</v>
      </c>
      <c r="H86" s="99" t="str">
        <f>_VM_since142!G79</f>
        <v>Mastkälber</v>
      </c>
      <c r="I86" s="99" t="str">
        <f>_VM_since142!H79</f>
        <v>Minimierung</v>
      </c>
      <c r="J86" s="99" t="str">
        <f>_VM_since142!I79</f>
        <v>B</v>
      </c>
      <c r="K86" s="99" t="str">
        <f>_VM_since142!J79</f>
        <v>Fluorchinolone</v>
      </c>
      <c r="L86" s="115">
        <f>_VM_since142!K79</f>
        <v>0.14003529653836341</v>
      </c>
      <c r="M86">
        <f>_VM_since142!L79</f>
        <v>2.8863000653371025E-3</v>
      </c>
    </row>
    <row r="87" spans="2:13" x14ac:dyDescent="0.3">
      <c r="B87">
        <f>_VM_since142!A80</f>
        <v>1</v>
      </c>
      <c r="C87">
        <f>_VM_since142!B80</f>
        <v>11</v>
      </c>
      <c r="D87">
        <f>_VM_since142!C80</f>
        <v>1</v>
      </c>
      <c r="E87">
        <f>_VM_since142!D80</f>
        <v>1</v>
      </c>
      <c r="F87" s="99">
        <f>_VM_since142!E80</f>
        <v>2019</v>
      </c>
      <c r="G87" s="99" t="str">
        <f>_VM_since142!F80</f>
        <v>Rind</v>
      </c>
      <c r="H87" s="99" t="str">
        <f>_VM_since142!G80</f>
        <v>Mastkälber</v>
      </c>
      <c r="I87" s="99" t="str">
        <f>_VM_since142!H80</f>
        <v>Minimierung</v>
      </c>
      <c r="J87" s="99" t="str">
        <f>_VM_since142!I80</f>
        <v>B</v>
      </c>
      <c r="K87" s="99" t="str">
        <f>_VM_since142!J80</f>
        <v>Polypeptid-AB</v>
      </c>
      <c r="L87" s="115">
        <f>_VM_since142!K80</f>
        <v>0.19965061811252346</v>
      </c>
      <c r="M87">
        <f>_VM_since142!L80</f>
        <v>4.1150453231975142E-3</v>
      </c>
    </row>
    <row r="88" spans="2:13" x14ac:dyDescent="0.3">
      <c r="B88">
        <f>_VM_since142!A81</f>
        <v>1</v>
      </c>
      <c r="C88">
        <f>_VM_since142!B81</f>
        <v>11</v>
      </c>
      <c r="D88">
        <f>_VM_since142!C81</f>
        <v>1</v>
      </c>
      <c r="E88">
        <f>_VM_since142!D81</f>
        <v>1</v>
      </c>
      <c r="F88" s="99">
        <f>_VM_since142!E81</f>
        <v>2019</v>
      </c>
      <c r="G88" s="99" t="str">
        <f>_VM_since142!F81</f>
        <v>Rind</v>
      </c>
      <c r="H88" s="99" t="str">
        <f>_VM_since142!G81</f>
        <v>Mastkälber</v>
      </c>
      <c r="I88" s="99" t="str">
        <f>_VM_since142!H81</f>
        <v>Minimierung</v>
      </c>
      <c r="J88" s="99" t="str">
        <f>_VM_since142!I81</f>
        <v>C</v>
      </c>
      <c r="K88" s="99" t="str">
        <f>_VM_since142!J81</f>
        <v>Aminoglykoside</v>
      </c>
      <c r="L88" s="115">
        <f>_VM_since142!K81</f>
        <v>0.9937741445235051</v>
      </c>
      <c r="M88">
        <f>_VM_since142!L81</f>
        <v>2.0482910017494922E-2</v>
      </c>
    </row>
    <row r="89" spans="2:13" x14ac:dyDescent="0.3">
      <c r="B89">
        <f>_VM_since142!A82</f>
        <v>1</v>
      </c>
      <c r="C89">
        <f>_VM_since142!B82</f>
        <v>11</v>
      </c>
      <c r="D89">
        <f>_VM_since142!C82</f>
        <v>1</v>
      </c>
      <c r="E89">
        <f>_VM_since142!D82</f>
        <v>1</v>
      </c>
      <c r="F89" s="99">
        <f>_VM_since142!E82</f>
        <v>2019</v>
      </c>
      <c r="G89" s="99" t="str">
        <f>_VM_since142!F82</f>
        <v>Rind</v>
      </c>
      <c r="H89" s="99" t="str">
        <f>_VM_since142!G82</f>
        <v>Mastkälber</v>
      </c>
      <c r="I89" s="99" t="str">
        <f>_VM_since142!H82</f>
        <v>Minimierung</v>
      </c>
      <c r="J89" s="99" t="str">
        <f>_VM_since142!I82</f>
        <v>C</v>
      </c>
      <c r="K89" s="99" t="str">
        <f>_VM_since142!J82</f>
        <v>Ceph. 1. Gen.</v>
      </c>
      <c r="L89" s="115">
        <f>_VM_since142!K82</f>
        <v>5.8777727999999997E-7</v>
      </c>
      <c r="M89">
        <f>_VM_since142!L82</f>
        <v>1.2114814219020121E-8</v>
      </c>
    </row>
    <row r="90" spans="2:13" x14ac:dyDescent="0.3">
      <c r="B90">
        <f>_VM_since142!A83</f>
        <v>1</v>
      </c>
      <c r="C90">
        <f>_VM_since142!B83</f>
        <v>11</v>
      </c>
      <c r="D90">
        <f>_VM_since142!C83</f>
        <v>1</v>
      </c>
      <c r="E90">
        <f>_VM_since142!D83</f>
        <v>1</v>
      </c>
      <c r="F90" s="99">
        <f>_VM_since142!E83</f>
        <v>2019</v>
      </c>
      <c r="G90" s="99" t="str">
        <f>_VM_since142!F83</f>
        <v>Rind</v>
      </c>
      <c r="H90" s="99" t="str">
        <f>_VM_since142!G83</f>
        <v>Mastkälber</v>
      </c>
      <c r="I90" s="99" t="str">
        <f>_VM_since142!H83</f>
        <v>Minimierung</v>
      </c>
      <c r="J90" s="99" t="str">
        <f>_VM_since142!I83</f>
        <v>C</v>
      </c>
      <c r="K90" s="99" t="str">
        <f>_VM_since142!J83</f>
        <v>Fenicole</v>
      </c>
      <c r="L90" s="115">
        <f>_VM_since142!K83</f>
        <v>1.1014778373571397</v>
      </c>
      <c r="M90">
        <f>_VM_since142!L83</f>
        <v>2.2702815879425978E-2</v>
      </c>
    </row>
    <row r="91" spans="2:13" x14ac:dyDescent="0.3">
      <c r="B91">
        <f>_VM_since142!A84</f>
        <v>1</v>
      </c>
      <c r="C91">
        <f>_VM_since142!B84</f>
        <v>11</v>
      </c>
      <c r="D91">
        <f>_VM_since142!C84</f>
        <v>1</v>
      </c>
      <c r="E91">
        <f>_VM_since142!D84</f>
        <v>1</v>
      </c>
      <c r="F91" s="99">
        <f>_VM_since142!E84</f>
        <v>2019</v>
      </c>
      <c r="G91" s="99" t="str">
        <f>_VM_since142!F84</f>
        <v>Rind</v>
      </c>
      <c r="H91" s="99" t="str">
        <f>_VM_since142!G84</f>
        <v>Mastkälber</v>
      </c>
      <c r="I91" s="99" t="str">
        <f>_VM_since142!H84</f>
        <v>Minimierung</v>
      </c>
      <c r="J91" s="99" t="str">
        <f>_VM_since142!I84</f>
        <v>C</v>
      </c>
      <c r="K91" s="99" t="str">
        <f>_VM_since142!J84</f>
        <v>Lincosamide</v>
      </c>
      <c r="L91" s="115">
        <f>_VM_since142!K84</f>
        <v>5.1407555084601098E-2</v>
      </c>
      <c r="M91">
        <f>_VM_since142!L84</f>
        <v>1.0595730738418225E-3</v>
      </c>
    </row>
    <row r="92" spans="2:13" x14ac:dyDescent="0.3">
      <c r="B92">
        <f>_VM_since142!A85</f>
        <v>1</v>
      </c>
      <c r="C92">
        <f>_VM_since142!B85</f>
        <v>11</v>
      </c>
      <c r="D92">
        <f>_VM_since142!C85</f>
        <v>1</v>
      </c>
      <c r="E92">
        <f>_VM_since142!D85</f>
        <v>1</v>
      </c>
      <c r="F92" s="99">
        <f>_VM_since142!E85</f>
        <v>2019</v>
      </c>
      <c r="G92" s="99" t="str">
        <f>_VM_since142!F85</f>
        <v>Rind</v>
      </c>
      <c r="H92" s="99" t="str">
        <f>_VM_since142!G85</f>
        <v>Mastkälber</v>
      </c>
      <c r="I92" s="99" t="str">
        <f>_VM_since142!H85</f>
        <v>Minimierung</v>
      </c>
      <c r="J92" s="99" t="str">
        <f>_VM_since142!I85</f>
        <v>C</v>
      </c>
      <c r="K92" s="99" t="str">
        <f>_VM_since142!J85</f>
        <v>Makrolide</v>
      </c>
      <c r="L92" s="115">
        <f>_VM_since142!K85</f>
        <v>2.2784998185709449</v>
      </c>
      <c r="M92">
        <f>_VM_since142!L85</f>
        <v>4.6962689677386052E-2</v>
      </c>
    </row>
    <row r="93" spans="2:13" x14ac:dyDescent="0.3">
      <c r="B93">
        <f>_VM_since142!A86</f>
        <v>1</v>
      </c>
      <c r="C93">
        <f>_VM_since142!B86</f>
        <v>11</v>
      </c>
      <c r="D93">
        <f>_VM_since142!C86</f>
        <v>1</v>
      </c>
      <c r="E93">
        <f>_VM_since142!D86</f>
        <v>1</v>
      </c>
      <c r="F93" s="99">
        <f>_VM_since142!E86</f>
        <v>2019</v>
      </c>
      <c r="G93" s="99" t="str">
        <f>_VM_since142!F86</f>
        <v>Rind</v>
      </c>
      <c r="H93" s="99" t="str">
        <f>_VM_since142!G86</f>
        <v>Mastkälber</v>
      </c>
      <c r="I93" s="99" t="str">
        <f>_VM_since142!H86</f>
        <v>Minimierung</v>
      </c>
      <c r="J93" s="99" t="str">
        <f>_VM_since142!I86</f>
        <v>C</v>
      </c>
      <c r="K93" s="99" t="str">
        <f>_VM_since142!J86</f>
        <v>Pleuromutiline</v>
      </c>
      <c r="L93" s="115">
        <f>_VM_since142!K86</f>
        <v>0</v>
      </c>
      <c r="M93">
        <f>_VM_since142!L86</f>
        <v>0</v>
      </c>
    </row>
    <row r="94" spans="2:13" x14ac:dyDescent="0.3">
      <c r="B94">
        <f>_VM_since142!A87</f>
        <v>1</v>
      </c>
      <c r="C94">
        <f>_VM_since142!B87</f>
        <v>11</v>
      </c>
      <c r="D94">
        <f>_VM_since142!C87</f>
        <v>1</v>
      </c>
      <c r="E94">
        <f>_VM_since142!D87</f>
        <v>1</v>
      </c>
      <c r="F94" s="99">
        <f>_VM_since142!E87</f>
        <v>2019</v>
      </c>
      <c r="G94" s="99" t="str">
        <f>_VM_since142!F87</f>
        <v>Rind</v>
      </c>
      <c r="H94" s="99" t="str">
        <f>_VM_since142!G87</f>
        <v>Mastkälber</v>
      </c>
      <c r="I94" s="99" t="str">
        <f>_VM_since142!H87</f>
        <v>Minimierung</v>
      </c>
      <c r="J94" s="99" t="str">
        <f>_VM_since142!I87</f>
        <v>D</v>
      </c>
      <c r="K94" s="99" t="str">
        <f>_VM_since142!J87</f>
        <v>Aminoglykoside</v>
      </c>
      <c r="L94" s="115">
        <f>_VM_since142!K87</f>
        <v>0.10133591057029623</v>
      </c>
      <c r="M94">
        <f>_VM_since142!L87</f>
        <v>2.088658020729172E-3</v>
      </c>
    </row>
    <row r="95" spans="2:13" x14ac:dyDescent="0.3">
      <c r="B95">
        <f>_VM_since142!A88</f>
        <v>1</v>
      </c>
      <c r="C95">
        <f>_VM_since142!B88</f>
        <v>11</v>
      </c>
      <c r="D95">
        <f>_VM_since142!C88</f>
        <v>1</v>
      </c>
      <c r="E95">
        <f>_VM_since142!D88</f>
        <v>1</v>
      </c>
      <c r="F95" s="99">
        <f>_VM_since142!E88</f>
        <v>2019</v>
      </c>
      <c r="G95" s="99" t="str">
        <f>_VM_since142!F88</f>
        <v>Rind</v>
      </c>
      <c r="H95" s="99" t="str">
        <f>_VM_since142!G88</f>
        <v>Mastkälber</v>
      </c>
      <c r="I95" s="99" t="str">
        <f>_VM_since142!H88</f>
        <v>Minimierung</v>
      </c>
      <c r="J95" s="99" t="str">
        <f>_VM_since142!I88</f>
        <v>D</v>
      </c>
      <c r="K95" s="99" t="str">
        <f>_VM_since142!J88</f>
        <v>Folsäureantag.</v>
      </c>
      <c r="L95" s="115">
        <f>_VM_since142!K88</f>
        <v>0.62753653396000242</v>
      </c>
      <c r="M95">
        <f>_VM_since142!L88</f>
        <v>1.2934301449306174E-2</v>
      </c>
    </row>
    <row r="96" spans="2:13" x14ac:dyDescent="0.3">
      <c r="B96">
        <f>_VM_since142!A89</f>
        <v>1</v>
      </c>
      <c r="C96">
        <f>_VM_since142!B89</f>
        <v>11</v>
      </c>
      <c r="D96">
        <f>_VM_since142!C89</f>
        <v>1</v>
      </c>
      <c r="E96">
        <f>_VM_since142!D89</f>
        <v>1</v>
      </c>
      <c r="F96" s="99">
        <f>_VM_since142!E89</f>
        <v>2019</v>
      </c>
      <c r="G96" s="99" t="str">
        <f>_VM_since142!F89</f>
        <v>Rind</v>
      </c>
      <c r="H96" s="99" t="str">
        <f>_VM_since142!G89</f>
        <v>Mastkälber</v>
      </c>
      <c r="I96" s="99" t="str">
        <f>_VM_since142!H89</f>
        <v>Minimierung</v>
      </c>
      <c r="J96" s="99" t="str">
        <f>_VM_since142!I89</f>
        <v>D</v>
      </c>
      <c r="K96" s="99" t="str">
        <f>_VM_since142!J89</f>
        <v>Penicilline</v>
      </c>
      <c r="L96" s="115">
        <f>_VM_since142!K89</f>
        <v>13.320319748031842</v>
      </c>
      <c r="M96">
        <f>_VM_since142!L89</f>
        <v>0.27454820826921161</v>
      </c>
    </row>
    <row r="97" spans="2:13" x14ac:dyDescent="0.3">
      <c r="B97">
        <f>_VM_since142!A90</f>
        <v>1</v>
      </c>
      <c r="C97">
        <f>_VM_since142!B90</f>
        <v>11</v>
      </c>
      <c r="D97">
        <f>_VM_since142!C90</f>
        <v>1</v>
      </c>
      <c r="E97">
        <f>_VM_since142!D90</f>
        <v>1</v>
      </c>
      <c r="F97" s="99">
        <f>_VM_since142!E90</f>
        <v>2019</v>
      </c>
      <c r="G97" s="99" t="str">
        <f>_VM_since142!F90</f>
        <v>Rind</v>
      </c>
      <c r="H97" s="99" t="str">
        <f>_VM_since142!G90</f>
        <v>Mastkälber</v>
      </c>
      <c r="I97" s="99" t="str">
        <f>_VM_since142!H90</f>
        <v>Minimierung</v>
      </c>
      <c r="J97" s="99" t="str">
        <f>_VM_since142!I90</f>
        <v>D</v>
      </c>
      <c r="K97" s="99" t="str">
        <f>_VM_since142!J90</f>
        <v>Sulfonamide</v>
      </c>
      <c r="L97" s="115">
        <f>_VM_since142!K90</f>
        <v>11.016612442484508</v>
      </c>
      <c r="M97">
        <f>_VM_since142!L90</f>
        <v>0.22706596121518227</v>
      </c>
    </row>
    <row r="98" spans="2:13" x14ac:dyDescent="0.3">
      <c r="B98">
        <f>_VM_since142!A91</f>
        <v>1</v>
      </c>
      <c r="C98">
        <f>_VM_since142!B91</f>
        <v>11</v>
      </c>
      <c r="D98">
        <f>_VM_since142!C91</f>
        <v>1</v>
      </c>
      <c r="E98">
        <f>_VM_since142!D91</f>
        <v>1</v>
      </c>
      <c r="F98" s="99">
        <f>_VM_since142!E91</f>
        <v>2019</v>
      </c>
      <c r="G98" s="99" t="str">
        <f>_VM_since142!F91</f>
        <v>Rind</v>
      </c>
      <c r="H98" s="99" t="str">
        <f>_VM_since142!G91</f>
        <v>Mastkälber</v>
      </c>
      <c r="I98" s="99" t="str">
        <f>_VM_since142!H91</f>
        <v>Minimierung</v>
      </c>
      <c r="J98" s="99" t="str">
        <f>_VM_since142!I91</f>
        <v>D</v>
      </c>
      <c r="K98" s="99" t="str">
        <f>_VM_since142!J91</f>
        <v>Tetrazykline</v>
      </c>
      <c r="L98" s="115">
        <f>_VM_since142!K91</f>
        <v>18.676767603717455</v>
      </c>
      <c r="M98">
        <f>_VM_since142!L91</f>
        <v>0.38495120078620698</v>
      </c>
    </row>
    <row r="99" spans="2:13" x14ac:dyDescent="0.3">
      <c r="B99">
        <f>_VM_since142!A92</f>
        <v>1</v>
      </c>
      <c r="C99">
        <f>_VM_since142!B92</f>
        <v>11</v>
      </c>
      <c r="D99">
        <f>_VM_since142!C92</f>
        <v>1</v>
      </c>
      <c r="E99">
        <f>_VM_since142!D92</f>
        <v>1</v>
      </c>
      <c r="F99" s="99">
        <f>_VM_since142!E92</f>
        <v>2020</v>
      </c>
      <c r="G99" s="99" t="str">
        <f>_VM_since142!F92</f>
        <v>Rind</v>
      </c>
      <c r="H99" s="99" t="str">
        <f>_VM_since142!G92</f>
        <v>Mastkälber</v>
      </c>
      <c r="I99" s="99" t="str">
        <f>_VM_since142!H92</f>
        <v>Minimierung</v>
      </c>
      <c r="J99" s="99" t="str">
        <f>_VM_since142!I92</f>
        <v>B</v>
      </c>
      <c r="K99" s="99" t="str">
        <f>_VM_since142!J92</f>
        <v>Ceph. 3. Gen.</v>
      </c>
      <c r="L99" s="115">
        <f>_VM_since142!K92</f>
        <v>4.4234372260738945E-3</v>
      </c>
      <c r="M99">
        <f>_VM_since142!L92</f>
        <v>8.8636200572878642E-5</v>
      </c>
    </row>
    <row r="100" spans="2:13" x14ac:dyDescent="0.3">
      <c r="B100">
        <f>_VM_since142!A93</f>
        <v>1</v>
      </c>
      <c r="C100">
        <f>_VM_since142!B93</f>
        <v>11</v>
      </c>
      <c r="D100">
        <f>_VM_since142!C93</f>
        <v>1</v>
      </c>
      <c r="E100">
        <f>_VM_since142!D93</f>
        <v>1</v>
      </c>
      <c r="F100" s="99">
        <f>_VM_since142!E93</f>
        <v>2020</v>
      </c>
      <c r="G100" s="99" t="str">
        <f>_VM_since142!F93</f>
        <v>Rind</v>
      </c>
      <c r="H100" s="99" t="str">
        <f>_VM_since142!G93</f>
        <v>Mastkälber</v>
      </c>
      <c r="I100" s="99" t="str">
        <f>_VM_since142!H93</f>
        <v>Minimierung</v>
      </c>
      <c r="J100" s="99" t="str">
        <f>_VM_since142!I93</f>
        <v>B</v>
      </c>
      <c r="K100" s="99" t="str">
        <f>_VM_since142!J93</f>
        <v>Ceph. 4. Gen.</v>
      </c>
      <c r="L100" s="115">
        <f>_VM_since142!K93</f>
        <v>3.6930825198804281E-3</v>
      </c>
      <c r="M100">
        <f>_VM_since142!L93</f>
        <v>7.400145774304369E-5</v>
      </c>
    </row>
    <row r="101" spans="2:13" x14ac:dyDescent="0.3">
      <c r="B101">
        <f>_VM_since142!A94</f>
        <v>1</v>
      </c>
      <c r="C101">
        <f>_VM_since142!B94</f>
        <v>11</v>
      </c>
      <c r="D101">
        <f>_VM_since142!C94</f>
        <v>1</v>
      </c>
      <c r="E101">
        <f>_VM_since142!D94</f>
        <v>1</v>
      </c>
      <c r="F101" s="99">
        <f>_VM_since142!E94</f>
        <v>2020</v>
      </c>
      <c r="G101" s="99" t="str">
        <f>_VM_since142!F94</f>
        <v>Rind</v>
      </c>
      <c r="H101" s="99" t="str">
        <f>_VM_since142!G94</f>
        <v>Mastkälber</v>
      </c>
      <c r="I101" s="99" t="str">
        <f>_VM_since142!H94</f>
        <v>Minimierung</v>
      </c>
      <c r="J101" s="99" t="str">
        <f>_VM_since142!I94</f>
        <v>B</v>
      </c>
      <c r="K101" s="99" t="str">
        <f>_VM_since142!J94</f>
        <v>Fluorchinolone</v>
      </c>
      <c r="L101" s="115">
        <f>_VM_since142!K94</f>
        <v>0.15137654785513069</v>
      </c>
      <c r="M101">
        <f>_VM_since142!L94</f>
        <v>3.033261550232562E-3</v>
      </c>
    </row>
    <row r="102" spans="2:13" x14ac:dyDescent="0.3">
      <c r="B102">
        <f>_VM_since142!A95</f>
        <v>1</v>
      </c>
      <c r="C102">
        <f>_VM_since142!B95</f>
        <v>11</v>
      </c>
      <c r="D102">
        <f>_VM_since142!C95</f>
        <v>1</v>
      </c>
      <c r="E102">
        <f>_VM_since142!D95</f>
        <v>1</v>
      </c>
      <c r="F102" s="99">
        <f>_VM_since142!E95</f>
        <v>2020</v>
      </c>
      <c r="G102" s="99" t="str">
        <f>_VM_since142!F95</f>
        <v>Rind</v>
      </c>
      <c r="H102" s="99" t="str">
        <f>_VM_since142!G95</f>
        <v>Mastkälber</v>
      </c>
      <c r="I102" s="99" t="str">
        <f>_VM_since142!H95</f>
        <v>Minimierung</v>
      </c>
      <c r="J102" s="99" t="str">
        <f>_VM_since142!I95</f>
        <v>B</v>
      </c>
      <c r="K102" s="99" t="str">
        <f>_VM_since142!J95</f>
        <v>Polypeptid-AB</v>
      </c>
      <c r="L102" s="115">
        <f>_VM_since142!K95</f>
        <v>0.23742801769714286</v>
      </c>
      <c r="M102">
        <f>_VM_since142!L95</f>
        <v>4.7575485584325948E-3</v>
      </c>
    </row>
    <row r="103" spans="2:13" x14ac:dyDescent="0.3">
      <c r="B103">
        <f>_VM_since142!A96</f>
        <v>1</v>
      </c>
      <c r="C103">
        <f>_VM_since142!B96</f>
        <v>11</v>
      </c>
      <c r="D103">
        <f>_VM_since142!C96</f>
        <v>1</v>
      </c>
      <c r="E103">
        <f>_VM_since142!D96</f>
        <v>1</v>
      </c>
      <c r="F103" s="99">
        <f>_VM_since142!E96</f>
        <v>2020</v>
      </c>
      <c r="G103" s="99" t="str">
        <f>_VM_since142!F96</f>
        <v>Rind</v>
      </c>
      <c r="H103" s="99" t="str">
        <f>_VM_since142!G96</f>
        <v>Mastkälber</v>
      </c>
      <c r="I103" s="99" t="str">
        <f>_VM_since142!H96</f>
        <v>Minimierung</v>
      </c>
      <c r="J103" s="99" t="str">
        <f>_VM_since142!I96</f>
        <v>C</v>
      </c>
      <c r="K103" s="99" t="str">
        <f>_VM_since142!J96</f>
        <v>Aminoglykoside</v>
      </c>
      <c r="L103" s="115">
        <f>_VM_since142!K96</f>
        <v>1.1595719795661041</v>
      </c>
      <c r="M103">
        <f>_VM_since142!L96</f>
        <v>2.3235336980408677E-2</v>
      </c>
    </row>
    <row r="104" spans="2:13" x14ac:dyDescent="0.3">
      <c r="B104">
        <f>_VM_since142!A97</f>
        <v>1</v>
      </c>
      <c r="C104">
        <f>_VM_since142!B97</f>
        <v>11</v>
      </c>
      <c r="D104">
        <f>_VM_since142!C97</f>
        <v>1</v>
      </c>
      <c r="E104">
        <f>_VM_since142!D97</f>
        <v>1</v>
      </c>
      <c r="F104" s="99">
        <f>_VM_since142!E97</f>
        <v>2020</v>
      </c>
      <c r="G104" s="99" t="str">
        <f>_VM_since142!F97</f>
        <v>Rind</v>
      </c>
      <c r="H104" s="99" t="str">
        <f>_VM_since142!G97</f>
        <v>Mastkälber</v>
      </c>
      <c r="I104" s="99" t="str">
        <f>_VM_since142!H97</f>
        <v>Minimierung</v>
      </c>
      <c r="J104" s="99" t="str">
        <f>_VM_since142!I97</f>
        <v>C</v>
      </c>
      <c r="K104" s="99" t="str">
        <f>_VM_since142!J97</f>
        <v>Ceph. 1. Gen.</v>
      </c>
      <c r="L104" s="115">
        <f>_VM_since142!K97</f>
        <v>4.9911749999999997E-7</v>
      </c>
      <c r="M104">
        <f>_VM_since142!L97</f>
        <v>1.0001244864211556E-8</v>
      </c>
    </row>
    <row r="105" spans="2:13" x14ac:dyDescent="0.3">
      <c r="B105">
        <f>_VM_since142!A98</f>
        <v>1</v>
      </c>
      <c r="C105">
        <f>_VM_since142!B98</f>
        <v>11</v>
      </c>
      <c r="D105">
        <f>_VM_since142!C98</f>
        <v>1</v>
      </c>
      <c r="E105">
        <f>_VM_since142!D98</f>
        <v>1</v>
      </c>
      <c r="F105" s="99">
        <f>_VM_since142!E98</f>
        <v>2020</v>
      </c>
      <c r="G105" s="99" t="str">
        <f>_VM_since142!F98</f>
        <v>Rind</v>
      </c>
      <c r="H105" s="99" t="str">
        <f>_VM_since142!G98</f>
        <v>Mastkälber</v>
      </c>
      <c r="I105" s="99" t="str">
        <f>_VM_since142!H98</f>
        <v>Minimierung</v>
      </c>
      <c r="J105" s="99" t="str">
        <f>_VM_since142!I98</f>
        <v>C</v>
      </c>
      <c r="K105" s="99" t="str">
        <f>_VM_since142!J98</f>
        <v>Fenicole</v>
      </c>
      <c r="L105" s="115">
        <f>_VM_since142!K98</f>
        <v>1.0189474089999995</v>
      </c>
      <c r="M105">
        <f>_VM_since142!L98</f>
        <v>2.0417522008671141E-2</v>
      </c>
    </row>
    <row r="106" spans="2:13" x14ac:dyDescent="0.3">
      <c r="B106">
        <f>_VM_since142!A99</f>
        <v>1</v>
      </c>
      <c r="C106">
        <f>_VM_since142!B99</f>
        <v>11</v>
      </c>
      <c r="D106">
        <f>_VM_since142!C99</f>
        <v>1</v>
      </c>
      <c r="E106">
        <f>_VM_since142!D99</f>
        <v>1</v>
      </c>
      <c r="F106" s="99">
        <f>_VM_since142!E99</f>
        <v>2020</v>
      </c>
      <c r="G106" s="99" t="str">
        <f>_VM_since142!F99</f>
        <v>Rind</v>
      </c>
      <c r="H106" s="99" t="str">
        <f>_VM_since142!G99</f>
        <v>Mastkälber</v>
      </c>
      <c r="I106" s="99" t="str">
        <f>_VM_since142!H99</f>
        <v>Minimierung</v>
      </c>
      <c r="J106" s="99" t="str">
        <f>_VM_since142!I99</f>
        <v>C</v>
      </c>
      <c r="K106" s="99" t="str">
        <f>_VM_since142!J99</f>
        <v>Lincosamide</v>
      </c>
      <c r="L106" s="115">
        <f>_VM_since142!K99</f>
        <v>4.9283697625743056E-2</v>
      </c>
      <c r="M106">
        <f>_VM_since142!L99</f>
        <v>9.8753966304290677E-4</v>
      </c>
    </row>
    <row r="107" spans="2:13" x14ac:dyDescent="0.3">
      <c r="B107">
        <f>_VM_since142!A100</f>
        <v>1</v>
      </c>
      <c r="C107">
        <f>_VM_since142!B100</f>
        <v>11</v>
      </c>
      <c r="D107">
        <f>_VM_since142!C100</f>
        <v>1</v>
      </c>
      <c r="E107">
        <f>_VM_since142!D100</f>
        <v>1</v>
      </c>
      <c r="F107" s="99">
        <f>_VM_since142!E100</f>
        <v>2020</v>
      </c>
      <c r="G107" s="99" t="str">
        <f>_VM_since142!F100</f>
        <v>Rind</v>
      </c>
      <c r="H107" s="99" t="str">
        <f>_VM_since142!G100</f>
        <v>Mastkälber</v>
      </c>
      <c r="I107" s="99" t="str">
        <f>_VM_since142!H100</f>
        <v>Minimierung</v>
      </c>
      <c r="J107" s="99" t="str">
        <f>_VM_since142!I100</f>
        <v>C</v>
      </c>
      <c r="K107" s="99" t="str">
        <f>_VM_since142!J100</f>
        <v>Makrolide</v>
      </c>
      <c r="L107" s="115">
        <f>_VM_since142!K100</f>
        <v>2.5633658165746556</v>
      </c>
      <c r="M107">
        <f>_VM_since142!L100</f>
        <v>5.1364356505457613E-2</v>
      </c>
    </row>
    <row r="108" spans="2:13" x14ac:dyDescent="0.3">
      <c r="B108">
        <f>_VM_since142!A101</f>
        <v>1</v>
      </c>
      <c r="C108">
        <f>_VM_since142!B101</f>
        <v>11</v>
      </c>
      <c r="D108">
        <f>_VM_since142!C101</f>
        <v>1</v>
      </c>
      <c r="E108">
        <f>_VM_since142!D101</f>
        <v>1</v>
      </c>
      <c r="F108" s="99">
        <f>_VM_since142!E101</f>
        <v>2020</v>
      </c>
      <c r="G108" s="99" t="str">
        <f>_VM_since142!F101</f>
        <v>Rind</v>
      </c>
      <c r="H108" s="99" t="str">
        <f>_VM_since142!G101</f>
        <v>Mastkälber</v>
      </c>
      <c r="I108" s="99" t="str">
        <f>_VM_since142!H101</f>
        <v>Minimierung</v>
      </c>
      <c r="J108" s="99" t="str">
        <f>_VM_since142!I101</f>
        <v>C</v>
      </c>
      <c r="K108" s="99" t="str">
        <f>_VM_since142!J101</f>
        <v>Pleuromutiline</v>
      </c>
      <c r="L108" s="115">
        <f>_VM_since142!K101</f>
        <v>1.2347924999999999E-6</v>
      </c>
      <c r="M108">
        <f>_VM_since142!L101</f>
        <v>2.4742594978120281E-8</v>
      </c>
    </row>
    <row r="109" spans="2:13" x14ac:dyDescent="0.3">
      <c r="B109">
        <f>_VM_since142!A102</f>
        <v>1</v>
      </c>
      <c r="C109">
        <f>_VM_since142!B102</f>
        <v>11</v>
      </c>
      <c r="D109">
        <f>_VM_since142!C102</f>
        <v>1</v>
      </c>
      <c r="E109">
        <f>_VM_since142!D102</f>
        <v>1</v>
      </c>
      <c r="F109" s="99">
        <f>_VM_since142!E102</f>
        <v>2020</v>
      </c>
      <c r="G109" s="99" t="str">
        <f>_VM_since142!F102</f>
        <v>Rind</v>
      </c>
      <c r="H109" s="99" t="str">
        <f>_VM_since142!G102</f>
        <v>Mastkälber</v>
      </c>
      <c r="I109" s="99" t="str">
        <f>_VM_since142!H102</f>
        <v>Minimierung</v>
      </c>
      <c r="J109" s="99" t="str">
        <f>_VM_since142!I102</f>
        <v>D</v>
      </c>
      <c r="K109" s="99" t="str">
        <f>_VM_since142!J102</f>
        <v>Aminoglykoside</v>
      </c>
      <c r="L109" s="115">
        <f>_VM_since142!K102</f>
        <v>9.7935965298824201E-2</v>
      </c>
      <c r="M109">
        <f>_VM_since142!L102</f>
        <v>1.9624268232760157E-3</v>
      </c>
    </row>
    <row r="110" spans="2:13" x14ac:dyDescent="0.3">
      <c r="B110">
        <f>_VM_since142!A103</f>
        <v>1</v>
      </c>
      <c r="C110">
        <f>_VM_since142!B103</f>
        <v>11</v>
      </c>
      <c r="D110">
        <f>_VM_since142!C103</f>
        <v>1</v>
      </c>
      <c r="E110">
        <f>_VM_since142!D103</f>
        <v>1</v>
      </c>
      <c r="F110" s="99">
        <f>_VM_since142!E103</f>
        <v>2020</v>
      </c>
      <c r="G110" s="99" t="str">
        <f>_VM_since142!F103</f>
        <v>Rind</v>
      </c>
      <c r="H110" s="99" t="str">
        <f>_VM_since142!G103</f>
        <v>Mastkälber</v>
      </c>
      <c r="I110" s="99" t="str">
        <f>_VM_since142!H103</f>
        <v>Minimierung</v>
      </c>
      <c r="J110" s="99" t="str">
        <f>_VM_since142!I103</f>
        <v>D</v>
      </c>
      <c r="K110" s="99" t="str">
        <f>_VM_since142!J103</f>
        <v>Folsäureantag.</v>
      </c>
      <c r="L110" s="115">
        <f>_VM_since142!K103</f>
        <v>0.659520092125774</v>
      </c>
      <c r="M110">
        <f>_VM_since142!L103</f>
        <v>1.3215368994710125E-2</v>
      </c>
    </row>
    <row r="111" spans="2:13" x14ac:dyDescent="0.3">
      <c r="B111">
        <f>_VM_since142!A104</f>
        <v>1</v>
      </c>
      <c r="C111">
        <f>_VM_since142!B104</f>
        <v>11</v>
      </c>
      <c r="D111">
        <f>_VM_since142!C104</f>
        <v>1</v>
      </c>
      <c r="E111">
        <f>_VM_since142!D104</f>
        <v>1</v>
      </c>
      <c r="F111" s="99">
        <f>_VM_since142!E104</f>
        <v>2020</v>
      </c>
      <c r="G111" s="99" t="str">
        <f>_VM_since142!F104</f>
        <v>Rind</v>
      </c>
      <c r="H111" s="99" t="str">
        <f>_VM_since142!G104</f>
        <v>Mastkälber</v>
      </c>
      <c r="I111" s="99" t="str">
        <f>_VM_since142!H104</f>
        <v>Minimierung</v>
      </c>
      <c r="J111" s="99" t="str">
        <f>_VM_since142!I104</f>
        <v>D</v>
      </c>
      <c r="K111" s="99" t="str">
        <f>_VM_since142!J104</f>
        <v>Penicilline</v>
      </c>
      <c r="L111" s="115">
        <f>_VM_since142!K104</f>
        <v>14.044828471040082</v>
      </c>
      <c r="M111">
        <f>_VM_since142!L104</f>
        <v>0.28142825810499911</v>
      </c>
    </row>
    <row r="112" spans="2:13" x14ac:dyDescent="0.3">
      <c r="B112">
        <f>_VM_since142!A105</f>
        <v>1</v>
      </c>
      <c r="C112">
        <f>_VM_since142!B105</f>
        <v>11</v>
      </c>
      <c r="D112">
        <f>_VM_since142!C105</f>
        <v>1</v>
      </c>
      <c r="E112">
        <f>_VM_since142!D105</f>
        <v>1</v>
      </c>
      <c r="F112" s="99">
        <f>_VM_since142!E105</f>
        <v>2020</v>
      </c>
      <c r="G112" s="99" t="str">
        <f>_VM_since142!F105</f>
        <v>Rind</v>
      </c>
      <c r="H112" s="99" t="str">
        <f>_VM_since142!G105</f>
        <v>Mastkälber</v>
      </c>
      <c r="I112" s="99" t="str">
        <f>_VM_since142!H105</f>
        <v>Minimierung</v>
      </c>
      <c r="J112" s="99" t="str">
        <f>_VM_since142!I105</f>
        <v>D</v>
      </c>
      <c r="K112" s="99" t="str">
        <f>_VM_since142!J105</f>
        <v>Sulfonamide</v>
      </c>
      <c r="L112" s="115">
        <f>_VM_since142!K105</f>
        <v>12.351781807304244</v>
      </c>
      <c r="M112">
        <f>_VM_since142!L105</f>
        <v>0.24750323193268783</v>
      </c>
    </row>
    <row r="113" spans="2:13" x14ac:dyDescent="0.3">
      <c r="B113">
        <f>_VM_since142!A106</f>
        <v>1</v>
      </c>
      <c r="C113">
        <f>_VM_since142!B106</f>
        <v>11</v>
      </c>
      <c r="D113">
        <f>_VM_since142!C106</f>
        <v>1</v>
      </c>
      <c r="E113">
        <f>_VM_since142!D106</f>
        <v>1</v>
      </c>
      <c r="F113" s="99">
        <f>_VM_since142!E106</f>
        <v>2020</v>
      </c>
      <c r="G113" s="99" t="str">
        <f>_VM_since142!F106</f>
        <v>Rind</v>
      </c>
      <c r="H113" s="99" t="str">
        <f>_VM_since142!G106</f>
        <v>Mastkälber</v>
      </c>
      <c r="I113" s="99" t="str">
        <f>_VM_since142!H106</f>
        <v>Minimierung</v>
      </c>
      <c r="J113" s="99" t="str">
        <f>_VM_since142!I106</f>
        <v>D</v>
      </c>
      <c r="K113" s="99" t="str">
        <f>_VM_since142!J106</f>
        <v>Tetrazykline</v>
      </c>
      <c r="L113" s="115">
        <f>_VM_since142!K106</f>
        <v>17.563379380504806</v>
      </c>
      <c r="M113">
        <f>_VM_since142!L106</f>
        <v>0.35193247647592574</v>
      </c>
    </row>
    <row r="114" spans="2:13" x14ac:dyDescent="0.3">
      <c r="B114">
        <f>_VM_since142!A107</f>
        <v>1</v>
      </c>
      <c r="C114">
        <f>_VM_since142!B107</f>
        <v>11</v>
      </c>
      <c r="D114">
        <f>_VM_since142!C107</f>
        <v>1</v>
      </c>
      <c r="E114">
        <f>_VM_since142!D107</f>
        <v>1</v>
      </c>
      <c r="F114" s="99">
        <f>_VM_since142!E107</f>
        <v>2021</v>
      </c>
      <c r="G114" s="99" t="str">
        <f>_VM_since142!F107</f>
        <v>Rind</v>
      </c>
      <c r="H114" s="99" t="str">
        <f>_VM_since142!G107</f>
        <v>Mastkälber</v>
      </c>
      <c r="I114" s="99" t="str">
        <f>_VM_since142!H107</f>
        <v>Minimierung</v>
      </c>
      <c r="J114" s="99" t="str">
        <f>_VM_since142!I107</f>
        <v>B</v>
      </c>
      <c r="K114" s="99" t="str">
        <f>_VM_since142!J107</f>
        <v>Ceph. 3. Gen.</v>
      </c>
      <c r="L114" s="115">
        <f>_VM_since142!K107</f>
        <v>5.6289941851885468E-3</v>
      </c>
      <c r="M114">
        <f>_VM_since142!L107</f>
        <v>1.1422797217917698E-4</v>
      </c>
    </row>
    <row r="115" spans="2:13" x14ac:dyDescent="0.3">
      <c r="B115">
        <f>_VM_since142!A108</f>
        <v>1</v>
      </c>
      <c r="C115">
        <f>_VM_since142!B108</f>
        <v>11</v>
      </c>
      <c r="D115">
        <f>_VM_since142!C108</f>
        <v>1</v>
      </c>
      <c r="E115">
        <f>_VM_since142!D108</f>
        <v>1</v>
      </c>
      <c r="F115" s="99">
        <f>_VM_since142!E108</f>
        <v>2021</v>
      </c>
      <c r="G115" s="99" t="str">
        <f>_VM_since142!F108</f>
        <v>Rind</v>
      </c>
      <c r="H115" s="99" t="str">
        <f>_VM_since142!G108</f>
        <v>Mastkälber</v>
      </c>
      <c r="I115" s="99" t="str">
        <f>_VM_since142!H108</f>
        <v>Minimierung</v>
      </c>
      <c r="J115" s="99" t="str">
        <f>_VM_since142!I108</f>
        <v>B</v>
      </c>
      <c r="K115" s="99" t="str">
        <f>_VM_since142!J108</f>
        <v>Ceph. 4. Gen.</v>
      </c>
      <c r="L115" s="115">
        <f>_VM_since142!K108</f>
        <v>3.1106372220984528E-3</v>
      </c>
      <c r="M115">
        <f>_VM_since142!L108</f>
        <v>6.3123494247040632E-5</v>
      </c>
    </row>
    <row r="116" spans="2:13" x14ac:dyDescent="0.3">
      <c r="B116">
        <f>_VM_since142!A109</f>
        <v>1</v>
      </c>
      <c r="C116">
        <f>_VM_since142!B109</f>
        <v>11</v>
      </c>
      <c r="D116">
        <f>_VM_since142!C109</f>
        <v>1</v>
      </c>
      <c r="E116">
        <f>_VM_since142!D109</f>
        <v>1</v>
      </c>
      <c r="F116" s="99">
        <f>_VM_since142!E109</f>
        <v>2021</v>
      </c>
      <c r="G116" s="99" t="str">
        <f>_VM_since142!F109</f>
        <v>Rind</v>
      </c>
      <c r="H116" s="99" t="str">
        <f>_VM_since142!G109</f>
        <v>Mastkälber</v>
      </c>
      <c r="I116" s="99" t="str">
        <f>_VM_since142!H109</f>
        <v>Minimierung</v>
      </c>
      <c r="J116" s="99" t="str">
        <f>_VM_since142!I109</f>
        <v>B</v>
      </c>
      <c r="K116" s="99" t="str">
        <f>_VM_since142!J109</f>
        <v>Fluorchinolone</v>
      </c>
      <c r="L116" s="115">
        <f>_VM_since142!K109</f>
        <v>0.15218189671047827</v>
      </c>
      <c r="M116">
        <f>_VM_since142!L109</f>
        <v>3.0881946031068117E-3</v>
      </c>
    </row>
    <row r="117" spans="2:13" x14ac:dyDescent="0.3">
      <c r="B117">
        <f>_VM_since142!A110</f>
        <v>1</v>
      </c>
      <c r="C117">
        <f>_VM_since142!B110</f>
        <v>11</v>
      </c>
      <c r="D117">
        <f>_VM_since142!C110</f>
        <v>1</v>
      </c>
      <c r="E117">
        <f>_VM_since142!D110</f>
        <v>1</v>
      </c>
      <c r="F117" s="99">
        <f>_VM_since142!E110</f>
        <v>2021</v>
      </c>
      <c r="G117" s="99" t="str">
        <f>_VM_since142!F110</f>
        <v>Rind</v>
      </c>
      <c r="H117" s="99" t="str">
        <f>_VM_since142!G110</f>
        <v>Mastkälber</v>
      </c>
      <c r="I117" s="99" t="str">
        <f>_VM_since142!H110</f>
        <v>Minimierung</v>
      </c>
      <c r="J117" s="99" t="str">
        <f>_VM_since142!I110</f>
        <v>B</v>
      </c>
      <c r="K117" s="99" t="str">
        <f>_VM_since142!J110</f>
        <v>Polypeptid-AB</v>
      </c>
      <c r="L117" s="115">
        <f>_VM_since142!K110</f>
        <v>0.26581580330000021</v>
      </c>
      <c r="M117">
        <f>_VM_since142!L110</f>
        <v>5.3941431071350366E-3</v>
      </c>
    </row>
    <row r="118" spans="2:13" x14ac:dyDescent="0.3">
      <c r="B118">
        <f>_VM_since142!A111</f>
        <v>1</v>
      </c>
      <c r="C118">
        <f>_VM_since142!B111</f>
        <v>11</v>
      </c>
      <c r="D118">
        <f>_VM_since142!C111</f>
        <v>1</v>
      </c>
      <c r="E118">
        <f>_VM_since142!D111</f>
        <v>1</v>
      </c>
      <c r="F118" s="99">
        <f>_VM_since142!E111</f>
        <v>2021</v>
      </c>
      <c r="G118" s="99" t="str">
        <f>_VM_since142!F111</f>
        <v>Rind</v>
      </c>
      <c r="H118" s="99" t="str">
        <f>_VM_since142!G111</f>
        <v>Mastkälber</v>
      </c>
      <c r="I118" s="99" t="str">
        <f>_VM_since142!H111</f>
        <v>Minimierung</v>
      </c>
      <c r="J118" s="99" t="str">
        <f>_VM_since142!I111</f>
        <v>C</v>
      </c>
      <c r="K118" s="99" t="str">
        <f>_VM_since142!J111</f>
        <v>Aminoglykoside</v>
      </c>
      <c r="L118" s="115">
        <f>_VM_since142!K111</f>
        <v>1.1041545995883464</v>
      </c>
      <c r="M118">
        <f>_VM_since142!L111</f>
        <v>2.2406372565663482E-2</v>
      </c>
    </row>
    <row r="119" spans="2:13" x14ac:dyDescent="0.3">
      <c r="B119">
        <f>_VM_since142!A112</f>
        <v>1</v>
      </c>
      <c r="C119">
        <f>_VM_since142!B112</f>
        <v>11</v>
      </c>
      <c r="D119">
        <f>_VM_since142!C112</f>
        <v>1</v>
      </c>
      <c r="E119">
        <f>_VM_since142!D112</f>
        <v>1</v>
      </c>
      <c r="F119" s="99">
        <f>_VM_since142!E112</f>
        <v>2021</v>
      </c>
      <c r="G119" s="99" t="str">
        <f>_VM_since142!F112</f>
        <v>Rind</v>
      </c>
      <c r="H119" s="99" t="str">
        <f>_VM_since142!G112</f>
        <v>Mastkälber</v>
      </c>
      <c r="I119" s="99" t="str">
        <f>_VM_since142!H112</f>
        <v>Minimierung</v>
      </c>
      <c r="J119" s="99" t="str">
        <f>_VM_since142!I112</f>
        <v>C</v>
      </c>
      <c r="K119" s="99" t="str">
        <f>_VM_since142!J112</f>
        <v>Ceph. 1. Gen.</v>
      </c>
      <c r="L119" s="115">
        <f>_VM_since142!K112</f>
        <v>1.1440997999999999E-6</v>
      </c>
      <c r="M119">
        <f>_VM_since142!L112</f>
        <v>2.3216971953618113E-8</v>
      </c>
    </row>
    <row r="120" spans="2:13" x14ac:dyDescent="0.3">
      <c r="B120">
        <f>_VM_since142!A113</f>
        <v>1</v>
      </c>
      <c r="C120">
        <f>_VM_since142!B113</f>
        <v>11</v>
      </c>
      <c r="D120">
        <f>_VM_since142!C113</f>
        <v>1</v>
      </c>
      <c r="E120">
        <f>_VM_since142!D113</f>
        <v>1</v>
      </c>
      <c r="F120" s="99">
        <f>_VM_since142!E113</f>
        <v>2021</v>
      </c>
      <c r="G120" s="99" t="str">
        <f>_VM_since142!F113</f>
        <v>Rind</v>
      </c>
      <c r="H120" s="99" t="str">
        <f>_VM_since142!G113</f>
        <v>Mastkälber</v>
      </c>
      <c r="I120" s="99" t="str">
        <f>_VM_since142!H113</f>
        <v>Minimierung</v>
      </c>
      <c r="J120" s="99" t="str">
        <f>_VM_since142!I113</f>
        <v>C</v>
      </c>
      <c r="K120" s="99" t="str">
        <f>_VM_since142!J113</f>
        <v>Fenicole</v>
      </c>
      <c r="L120" s="115">
        <f>_VM_since142!K113</f>
        <v>1.0218336849999994</v>
      </c>
      <c r="M120">
        <f>_VM_since142!L113</f>
        <v>2.0735851895007089E-2</v>
      </c>
    </row>
    <row r="121" spans="2:13" x14ac:dyDescent="0.3">
      <c r="B121">
        <f>_VM_since142!A114</f>
        <v>1</v>
      </c>
      <c r="C121">
        <f>_VM_since142!B114</f>
        <v>11</v>
      </c>
      <c r="D121">
        <f>_VM_since142!C114</f>
        <v>1</v>
      </c>
      <c r="E121">
        <f>_VM_since142!D114</f>
        <v>1</v>
      </c>
      <c r="F121" s="99">
        <f>_VM_since142!E114</f>
        <v>2021</v>
      </c>
      <c r="G121" s="99" t="str">
        <f>_VM_since142!F114</f>
        <v>Rind</v>
      </c>
      <c r="H121" s="99" t="str">
        <f>_VM_since142!G114</f>
        <v>Mastkälber</v>
      </c>
      <c r="I121" s="99" t="str">
        <f>_VM_since142!H114</f>
        <v>Minimierung</v>
      </c>
      <c r="J121" s="99" t="str">
        <f>_VM_since142!I114</f>
        <v>C</v>
      </c>
      <c r="K121" s="99" t="str">
        <f>_VM_since142!J114</f>
        <v>Lincosamide</v>
      </c>
      <c r="L121" s="115">
        <f>_VM_since142!K114</f>
        <v>4.7433567561723074E-2</v>
      </c>
      <c r="M121">
        <f>_VM_since142!L114</f>
        <v>9.6255921707229957E-4</v>
      </c>
    </row>
    <row r="122" spans="2:13" x14ac:dyDescent="0.3">
      <c r="B122">
        <f>_VM_since142!A115</f>
        <v>1</v>
      </c>
      <c r="C122">
        <f>_VM_since142!B115</f>
        <v>11</v>
      </c>
      <c r="D122">
        <f>_VM_since142!C115</f>
        <v>1</v>
      </c>
      <c r="E122">
        <f>_VM_since142!D115</f>
        <v>1</v>
      </c>
      <c r="F122" s="99">
        <f>_VM_since142!E115</f>
        <v>2021</v>
      </c>
      <c r="G122" s="99" t="str">
        <f>_VM_since142!F115</f>
        <v>Rind</v>
      </c>
      <c r="H122" s="99" t="str">
        <f>_VM_since142!G115</f>
        <v>Mastkälber</v>
      </c>
      <c r="I122" s="99" t="str">
        <f>_VM_since142!H115</f>
        <v>Minimierung</v>
      </c>
      <c r="J122" s="99" t="str">
        <f>_VM_since142!I115</f>
        <v>C</v>
      </c>
      <c r="K122" s="99" t="str">
        <f>_VM_since142!J115</f>
        <v>Makrolide</v>
      </c>
      <c r="L122" s="115">
        <f>_VM_since142!K115</f>
        <v>2.2373154867496714</v>
      </c>
      <c r="M122">
        <f>_VM_since142!L115</f>
        <v>4.5401363506280296E-2</v>
      </c>
    </row>
    <row r="123" spans="2:13" x14ac:dyDescent="0.3">
      <c r="B123">
        <f>_VM_since142!A116</f>
        <v>1</v>
      </c>
      <c r="C123">
        <f>_VM_since142!B116</f>
        <v>11</v>
      </c>
      <c r="D123">
        <f>_VM_since142!C116</f>
        <v>1</v>
      </c>
      <c r="E123">
        <f>_VM_since142!D116</f>
        <v>1</v>
      </c>
      <c r="F123" s="99">
        <f>_VM_since142!E116</f>
        <v>2021</v>
      </c>
      <c r="G123" s="99" t="str">
        <f>_VM_since142!F116</f>
        <v>Rind</v>
      </c>
      <c r="H123" s="99" t="str">
        <f>_VM_since142!G116</f>
        <v>Mastkälber</v>
      </c>
      <c r="I123" s="99" t="str">
        <f>_VM_since142!H116</f>
        <v>Minimierung</v>
      </c>
      <c r="J123" s="99" t="str">
        <f>_VM_since142!I116</f>
        <v>C</v>
      </c>
      <c r="K123" s="99" t="str">
        <f>_VM_since142!J116</f>
        <v>Pleuromutiline</v>
      </c>
      <c r="L123" s="115">
        <f>_VM_since142!K116</f>
        <v>8.7447600000000003E-6</v>
      </c>
      <c r="M123">
        <f>_VM_since142!L116</f>
        <v>1.774555398586046E-7</v>
      </c>
    </row>
    <row r="124" spans="2:13" x14ac:dyDescent="0.3">
      <c r="B124">
        <f>_VM_since142!A117</f>
        <v>1</v>
      </c>
      <c r="C124">
        <f>_VM_since142!B117</f>
        <v>11</v>
      </c>
      <c r="D124">
        <f>_VM_since142!C117</f>
        <v>1</v>
      </c>
      <c r="E124">
        <f>_VM_since142!D117</f>
        <v>1</v>
      </c>
      <c r="F124" s="99">
        <f>_VM_since142!E117</f>
        <v>2021</v>
      </c>
      <c r="G124" s="99" t="str">
        <f>_VM_since142!F117</f>
        <v>Rind</v>
      </c>
      <c r="H124" s="99" t="str">
        <f>_VM_since142!G117</f>
        <v>Mastkälber</v>
      </c>
      <c r="I124" s="99" t="str">
        <f>_VM_since142!H117</f>
        <v>Minimierung</v>
      </c>
      <c r="J124" s="99" t="str">
        <f>_VM_since142!I117</f>
        <v>D</v>
      </c>
      <c r="K124" s="99" t="str">
        <f>_VM_since142!J117</f>
        <v>Aminoglykoside</v>
      </c>
      <c r="L124" s="115">
        <f>_VM_since142!K117</f>
        <v>9.4529503928104164E-2</v>
      </c>
      <c r="M124">
        <f>_VM_since142!L117</f>
        <v>1.9182669566835235E-3</v>
      </c>
    </row>
    <row r="125" spans="2:13" x14ac:dyDescent="0.3">
      <c r="B125">
        <f>_VM_since142!A118</f>
        <v>1</v>
      </c>
      <c r="C125">
        <f>_VM_since142!B118</f>
        <v>11</v>
      </c>
      <c r="D125">
        <f>_VM_since142!C118</f>
        <v>1</v>
      </c>
      <c r="E125">
        <f>_VM_since142!D118</f>
        <v>1</v>
      </c>
      <c r="F125" s="99">
        <f>_VM_since142!E118</f>
        <v>2021</v>
      </c>
      <c r="G125" s="99" t="str">
        <f>_VM_since142!F118</f>
        <v>Rind</v>
      </c>
      <c r="H125" s="99" t="str">
        <f>_VM_since142!G118</f>
        <v>Mastkälber</v>
      </c>
      <c r="I125" s="99" t="str">
        <f>_VM_since142!H118</f>
        <v>Minimierung</v>
      </c>
      <c r="J125" s="99" t="str">
        <f>_VM_since142!I118</f>
        <v>D</v>
      </c>
      <c r="K125" s="99" t="str">
        <f>_VM_since142!J118</f>
        <v>Folsäureantag.</v>
      </c>
      <c r="L125" s="115">
        <f>_VM_since142!K118</f>
        <v>0.80114684377250367</v>
      </c>
      <c r="M125">
        <f>_VM_since142!L118</f>
        <v>1.6257501139844522E-2</v>
      </c>
    </row>
    <row r="126" spans="2:13" x14ac:dyDescent="0.3">
      <c r="B126">
        <f>_VM_since142!A119</f>
        <v>1</v>
      </c>
      <c r="C126">
        <f>_VM_since142!B119</f>
        <v>11</v>
      </c>
      <c r="D126">
        <f>_VM_since142!C119</f>
        <v>1</v>
      </c>
      <c r="E126">
        <f>_VM_since142!D119</f>
        <v>1</v>
      </c>
      <c r="F126" s="99">
        <f>_VM_since142!E119</f>
        <v>2021</v>
      </c>
      <c r="G126" s="99" t="str">
        <f>_VM_since142!F119</f>
        <v>Rind</v>
      </c>
      <c r="H126" s="99" t="str">
        <f>_VM_since142!G119</f>
        <v>Mastkälber</v>
      </c>
      <c r="I126" s="99" t="str">
        <f>_VM_since142!H119</f>
        <v>Minimierung</v>
      </c>
      <c r="J126" s="99" t="str">
        <f>_VM_since142!I119</f>
        <v>D</v>
      </c>
      <c r="K126" s="99" t="str">
        <f>_VM_since142!J119</f>
        <v>Penicilline</v>
      </c>
      <c r="L126" s="115">
        <f>_VM_since142!K119</f>
        <v>14.640319006757876</v>
      </c>
      <c r="M126">
        <f>_VM_since142!L119</f>
        <v>0.29709285481207132</v>
      </c>
    </row>
    <row r="127" spans="2:13" x14ac:dyDescent="0.3">
      <c r="B127">
        <f>_VM_since142!A120</f>
        <v>1</v>
      </c>
      <c r="C127">
        <f>_VM_since142!B120</f>
        <v>11</v>
      </c>
      <c r="D127">
        <f>_VM_since142!C120</f>
        <v>1</v>
      </c>
      <c r="E127">
        <f>_VM_since142!D120</f>
        <v>1</v>
      </c>
      <c r="F127" s="99">
        <f>_VM_since142!E120</f>
        <v>2021</v>
      </c>
      <c r="G127" s="99" t="str">
        <f>_VM_since142!F120</f>
        <v>Rind</v>
      </c>
      <c r="H127" s="99" t="str">
        <f>_VM_since142!G120</f>
        <v>Mastkälber</v>
      </c>
      <c r="I127" s="99" t="str">
        <f>_VM_since142!H120</f>
        <v>Minimierung</v>
      </c>
      <c r="J127" s="99" t="str">
        <f>_VM_since142!I120</f>
        <v>D</v>
      </c>
      <c r="K127" s="99" t="str">
        <f>_VM_since142!J120</f>
        <v>Sulfonamide</v>
      </c>
      <c r="L127" s="115">
        <f>_VM_since142!K120</f>
        <v>11.924857883152756</v>
      </c>
      <c r="M127">
        <f>_VM_since142!L120</f>
        <v>0.24198858440849252</v>
      </c>
    </row>
    <row r="128" spans="2:13" x14ac:dyDescent="0.3">
      <c r="B128">
        <f>_VM_since142!A121</f>
        <v>1</v>
      </c>
      <c r="C128">
        <f>_VM_since142!B121</f>
        <v>11</v>
      </c>
      <c r="D128">
        <f>_VM_since142!C121</f>
        <v>1</v>
      </c>
      <c r="E128">
        <f>_VM_since142!D121</f>
        <v>1</v>
      </c>
      <c r="F128" s="99">
        <f>_VM_since142!E121</f>
        <v>2021</v>
      </c>
      <c r="G128" s="99" t="str">
        <f>_VM_since142!F121</f>
        <v>Rind</v>
      </c>
      <c r="H128" s="99" t="str">
        <f>_VM_since142!G121</f>
        <v>Mastkälber</v>
      </c>
      <c r="I128" s="99" t="str">
        <f>_VM_since142!H121</f>
        <v>Minimierung</v>
      </c>
      <c r="J128" s="99" t="str">
        <f>_VM_since142!I121</f>
        <v>D</v>
      </c>
      <c r="K128" s="99" t="str">
        <f>_VM_since142!J121</f>
        <v>Tetrazykline</v>
      </c>
      <c r="L128" s="115">
        <f>_VM_since142!K121</f>
        <v>16.98025901099648</v>
      </c>
      <c r="M128">
        <f>_VM_since142!L121</f>
        <v>0.34457675564970519</v>
      </c>
    </row>
    <row r="129" spans="2:13" x14ac:dyDescent="0.3">
      <c r="B129">
        <f>_VM_since142!A122</f>
        <v>1</v>
      </c>
      <c r="C129">
        <f>_VM_since142!B122</f>
        <v>11</v>
      </c>
      <c r="D129">
        <f>_VM_since142!C122</f>
        <v>1</v>
      </c>
      <c r="E129">
        <f>_VM_since142!D122</f>
        <v>1</v>
      </c>
      <c r="F129" s="99">
        <f>_VM_since142!E122</f>
        <v>2022</v>
      </c>
      <c r="G129" s="99" t="str">
        <f>_VM_since142!F122</f>
        <v>Rind</v>
      </c>
      <c r="H129" s="99" t="str">
        <f>_VM_since142!G122</f>
        <v>Mastkälber</v>
      </c>
      <c r="I129" s="99" t="str">
        <f>_VM_since142!H122</f>
        <v>Minimierung</v>
      </c>
      <c r="J129" s="99" t="str">
        <f>_VM_since142!I122</f>
        <v>B</v>
      </c>
      <c r="K129" s="99" t="str">
        <f>_VM_since142!J122</f>
        <v>Ceph. 3. Gen.</v>
      </c>
      <c r="L129" s="115">
        <f>_VM_since142!K122</f>
        <v>2.7608076892760847E-3</v>
      </c>
      <c r="M129">
        <f>_VM_since142!L122</f>
        <v>5.9592832562591712E-5</v>
      </c>
    </row>
    <row r="130" spans="2:13" x14ac:dyDescent="0.3">
      <c r="B130">
        <f>_VM_since142!A123</f>
        <v>1</v>
      </c>
      <c r="C130">
        <f>_VM_since142!B123</f>
        <v>11</v>
      </c>
      <c r="D130">
        <f>_VM_since142!C123</f>
        <v>1</v>
      </c>
      <c r="E130">
        <f>_VM_since142!D123</f>
        <v>1</v>
      </c>
      <c r="F130" s="99">
        <f>_VM_since142!E123</f>
        <v>2022</v>
      </c>
      <c r="G130" s="99" t="str">
        <f>_VM_since142!F123</f>
        <v>Rind</v>
      </c>
      <c r="H130" s="99" t="str">
        <f>_VM_since142!G123</f>
        <v>Mastkälber</v>
      </c>
      <c r="I130" s="99" t="str">
        <f>_VM_since142!H123</f>
        <v>Minimierung</v>
      </c>
      <c r="J130" s="99" t="str">
        <f>_VM_since142!I123</f>
        <v>B</v>
      </c>
      <c r="K130" s="99" t="str">
        <f>_VM_since142!J123</f>
        <v>Ceph. 4. Gen.</v>
      </c>
      <c r="L130" s="115">
        <f>_VM_since142!K123</f>
        <v>2.8474588581078536E-3</v>
      </c>
      <c r="M130">
        <f>_VM_since142!L123</f>
        <v>6.1463223106490291E-5</v>
      </c>
    </row>
    <row r="131" spans="2:13" x14ac:dyDescent="0.3">
      <c r="B131">
        <f>_VM_since142!A124</f>
        <v>1</v>
      </c>
      <c r="C131">
        <f>_VM_since142!B124</f>
        <v>11</v>
      </c>
      <c r="D131">
        <f>_VM_since142!C124</f>
        <v>1</v>
      </c>
      <c r="E131">
        <f>_VM_since142!D124</f>
        <v>1</v>
      </c>
      <c r="F131" s="99">
        <f>_VM_since142!E124</f>
        <v>2022</v>
      </c>
      <c r="G131" s="99" t="str">
        <f>_VM_since142!F124</f>
        <v>Rind</v>
      </c>
      <c r="H131" s="99" t="str">
        <f>_VM_since142!G124</f>
        <v>Mastkälber</v>
      </c>
      <c r="I131" s="99" t="str">
        <f>_VM_since142!H124</f>
        <v>Minimierung</v>
      </c>
      <c r="J131" s="99" t="str">
        <f>_VM_since142!I124</f>
        <v>B</v>
      </c>
      <c r="K131" s="99" t="str">
        <f>_VM_since142!J124</f>
        <v>Fluorchinolone</v>
      </c>
      <c r="L131" s="115">
        <f>_VM_since142!K124</f>
        <v>0.15458995047341781</v>
      </c>
      <c r="M131">
        <f>_VM_since142!L124</f>
        <v>3.3368687975645793E-3</v>
      </c>
    </row>
    <row r="132" spans="2:13" x14ac:dyDescent="0.3">
      <c r="B132">
        <f>_VM_since142!A125</f>
        <v>1</v>
      </c>
      <c r="C132">
        <f>_VM_since142!B125</f>
        <v>11</v>
      </c>
      <c r="D132">
        <f>_VM_since142!C125</f>
        <v>1</v>
      </c>
      <c r="E132">
        <f>_VM_since142!D125</f>
        <v>1</v>
      </c>
      <c r="F132" s="99">
        <f>_VM_since142!E125</f>
        <v>2022</v>
      </c>
      <c r="G132" s="99" t="str">
        <f>_VM_since142!F125</f>
        <v>Rind</v>
      </c>
      <c r="H132" s="99" t="str">
        <f>_VM_since142!G125</f>
        <v>Mastkälber</v>
      </c>
      <c r="I132" s="99" t="str">
        <f>_VM_since142!H125</f>
        <v>Minimierung</v>
      </c>
      <c r="J132" s="99" t="str">
        <f>_VM_since142!I125</f>
        <v>B</v>
      </c>
      <c r="K132" s="99" t="str">
        <f>_VM_since142!J125</f>
        <v>Polypeptid-AB</v>
      </c>
      <c r="L132" s="115">
        <f>_VM_since142!K125</f>
        <v>0.50018770079606101</v>
      </c>
      <c r="M132">
        <f>_VM_since142!L125</f>
        <v>1.0796696205675695E-2</v>
      </c>
    </row>
    <row r="133" spans="2:13" x14ac:dyDescent="0.3">
      <c r="B133">
        <f>_VM_since142!A126</f>
        <v>1</v>
      </c>
      <c r="C133">
        <f>_VM_since142!B126</f>
        <v>11</v>
      </c>
      <c r="D133">
        <f>_VM_since142!C126</f>
        <v>1</v>
      </c>
      <c r="E133">
        <f>_VM_since142!D126</f>
        <v>1</v>
      </c>
      <c r="F133" s="99">
        <f>_VM_since142!E126</f>
        <v>2022</v>
      </c>
      <c r="G133" s="99" t="str">
        <f>_VM_since142!F126</f>
        <v>Rind</v>
      </c>
      <c r="H133" s="99" t="str">
        <f>_VM_since142!G126</f>
        <v>Mastkälber</v>
      </c>
      <c r="I133" s="99" t="str">
        <f>_VM_since142!H126</f>
        <v>Minimierung</v>
      </c>
      <c r="J133" s="99" t="str">
        <f>_VM_since142!I126</f>
        <v>C</v>
      </c>
      <c r="K133" s="99" t="str">
        <f>_VM_since142!J126</f>
        <v>Aminoglykoside</v>
      </c>
      <c r="L133" s="115">
        <f>_VM_since142!K126</f>
        <v>0.95497742862702317</v>
      </c>
      <c r="M133">
        <f>_VM_since142!L126</f>
        <v>2.0613464033109444E-2</v>
      </c>
    </row>
    <row r="134" spans="2:13" x14ac:dyDescent="0.3">
      <c r="B134">
        <f>_VM_since142!A127</f>
        <v>1</v>
      </c>
      <c r="C134">
        <f>_VM_since142!B127</f>
        <v>11</v>
      </c>
      <c r="D134">
        <f>_VM_since142!C127</f>
        <v>1</v>
      </c>
      <c r="E134">
        <f>_VM_since142!D127</f>
        <v>1</v>
      </c>
      <c r="F134" s="99">
        <f>_VM_since142!E127</f>
        <v>2022</v>
      </c>
      <c r="G134" s="99" t="str">
        <f>_VM_since142!F127</f>
        <v>Rind</v>
      </c>
      <c r="H134" s="99" t="str">
        <f>_VM_since142!G127</f>
        <v>Mastkälber</v>
      </c>
      <c r="I134" s="99" t="str">
        <f>_VM_since142!H127</f>
        <v>Minimierung</v>
      </c>
      <c r="J134" s="99" t="str">
        <f>_VM_since142!I127</f>
        <v>C</v>
      </c>
      <c r="K134" s="99" t="str">
        <f>_VM_since142!J127</f>
        <v>Ceph. 1. Gen.</v>
      </c>
      <c r="L134" s="115">
        <f>_VM_since142!K127</f>
        <v>1.6004345263157896E-6</v>
      </c>
      <c r="M134">
        <f>_VM_since142!L127</f>
        <v>3.4545842191252336E-8</v>
      </c>
    </row>
    <row r="135" spans="2:13" x14ac:dyDescent="0.3">
      <c r="B135">
        <f>_VM_since142!A128</f>
        <v>1</v>
      </c>
      <c r="C135">
        <f>_VM_since142!B128</f>
        <v>11</v>
      </c>
      <c r="D135">
        <f>_VM_since142!C128</f>
        <v>1</v>
      </c>
      <c r="E135">
        <f>_VM_since142!D128</f>
        <v>1</v>
      </c>
      <c r="F135" s="99">
        <f>_VM_since142!E128</f>
        <v>2022</v>
      </c>
      <c r="G135" s="99" t="str">
        <f>_VM_since142!F128</f>
        <v>Rind</v>
      </c>
      <c r="H135" s="99" t="str">
        <f>_VM_since142!G128</f>
        <v>Mastkälber</v>
      </c>
      <c r="I135" s="99" t="str">
        <f>_VM_since142!H128</f>
        <v>Minimierung</v>
      </c>
      <c r="J135" s="99" t="str">
        <f>_VM_since142!I128</f>
        <v>C</v>
      </c>
      <c r="K135" s="99" t="str">
        <f>_VM_since142!J128</f>
        <v>Fenicole</v>
      </c>
      <c r="L135" s="115">
        <f>_VM_since142!K128</f>
        <v>0.96951706764285517</v>
      </c>
      <c r="M135">
        <f>_VM_since142!L128</f>
        <v>2.0927306346993392E-2</v>
      </c>
    </row>
    <row r="136" spans="2:13" x14ac:dyDescent="0.3">
      <c r="B136">
        <f>_VM_since142!A129</f>
        <v>1</v>
      </c>
      <c r="C136">
        <f>_VM_since142!B129</f>
        <v>11</v>
      </c>
      <c r="D136">
        <f>_VM_since142!C129</f>
        <v>1</v>
      </c>
      <c r="E136">
        <f>_VM_since142!D129</f>
        <v>1</v>
      </c>
      <c r="F136" s="99">
        <f>_VM_since142!E129</f>
        <v>2022</v>
      </c>
      <c r="G136" s="99" t="str">
        <f>_VM_since142!F129</f>
        <v>Rind</v>
      </c>
      <c r="H136" s="99" t="str">
        <f>_VM_since142!G129</f>
        <v>Mastkälber</v>
      </c>
      <c r="I136" s="99" t="str">
        <f>_VM_since142!H129</f>
        <v>Minimierung</v>
      </c>
      <c r="J136" s="99" t="str">
        <f>_VM_since142!I129</f>
        <v>C</v>
      </c>
      <c r="K136" s="99" t="str">
        <f>_VM_since142!J129</f>
        <v>Lincosamide</v>
      </c>
      <c r="L136" s="115">
        <f>_VM_since142!K129</f>
        <v>3.6690108216888805E-2</v>
      </c>
      <c r="M136">
        <f>_VM_since142!L129</f>
        <v>7.9196659882012344E-4</v>
      </c>
    </row>
    <row r="137" spans="2:13" x14ac:dyDescent="0.3">
      <c r="B137">
        <f>_VM_since142!A130</f>
        <v>1</v>
      </c>
      <c r="C137">
        <f>_VM_since142!B130</f>
        <v>11</v>
      </c>
      <c r="D137">
        <f>_VM_since142!C130</f>
        <v>1</v>
      </c>
      <c r="E137">
        <f>_VM_since142!D130</f>
        <v>1</v>
      </c>
      <c r="F137" s="99">
        <f>_VM_since142!E130</f>
        <v>2022</v>
      </c>
      <c r="G137" s="99" t="str">
        <f>_VM_since142!F130</f>
        <v>Rind</v>
      </c>
      <c r="H137" s="99" t="str">
        <f>_VM_since142!G130</f>
        <v>Mastkälber</v>
      </c>
      <c r="I137" s="99" t="str">
        <f>_VM_since142!H130</f>
        <v>Minimierung</v>
      </c>
      <c r="J137" s="99" t="str">
        <f>_VM_since142!I130</f>
        <v>C</v>
      </c>
      <c r="K137" s="99" t="str">
        <f>_VM_since142!J130</f>
        <v>Makrolide</v>
      </c>
      <c r="L137" s="115">
        <f>_VM_since142!K130</f>
        <v>2.3668083401917359</v>
      </c>
      <c r="M137">
        <f>_VM_since142!L130</f>
        <v>5.1088242644591907E-2</v>
      </c>
    </row>
    <row r="138" spans="2:13" x14ac:dyDescent="0.3">
      <c r="B138">
        <f>_VM_since142!A131</f>
        <v>1</v>
      </c>
      <c r="C138">
        <f>_VM_since142!B131</f>
        <v>11</v>
      </c>
      <c r="D138">
        <f>_VM_since142!C131</f>
        <v>1</v>
      </c>
      <c r="E138">
        <f>_VM_since142!D131</f>
        <v>1</v>
      </c>
      <c r="F138" s="99">
        <f>_VM_since142!E131</f>
        <v>2022</v>
      </c>
      <c r="G138" s="99" t="str">
        <f>_VM_since142!F131</f>
        <v>Rind</v>
      </c>
      <c r="H138" s="99" t="str">
        <f>_VM_since142!G131</f>
        <v>Mastkälber</v>
      </c>
      <c r="I138" s="99" t="str">
        <f>_VM_since142!H131</f>
        <v>Minimierung</v>
      </c>
      <c r="J138" s="99" t="str">
        <f>_VM_since142!I131</f>
        <v>C</v>
      </c>
      <c r="K138" s="99" t="str">
        <f>_VM_since142!J131</f>
        <v>Pleuromutiline</v>
      </c>
      <c r="L138" s="115">
        <f>_VM_since142!K131</f>
        <v>0</v>
      </c>
      <c r="M138">
        <f>_VM_since142!L131</f>
        <v>0</v>
      </c>
    </row>
    <row r="139" spans="2:13" x14ac:dyDescent="0.3">
      <c r="B139">
        <f>_VM_since142!A132</f>
        <v>1</v>
      </c>
      <c r="C139">
        <f>_VM_since142!B132</f>
        <v>11</v>
      </c>
      <c r="D139">
        <f>_VM_since142!C132</f>
        <v>1</v>
      </c>
      <c r="E139">
        <f>_VM_since142!D132</f>
        <v>1</v>
      </c>
      <c r="F139" s="99">
        <f>_VM_since142!E132</f>
        <v>2022</v>
      </c>
      <c r="G139" s="99" t="str">
        <f>_VM_since142!F132</f>
        <v>Rind</v>
      </c>
      <c r="H139" s="99" t="str">
        <f>_VM_since142!G132</f>
        <v>Mastkälber</v>
      </c>
      <c r="I139" s="99" t="str">
        <f>_VM_since142!H132</f>
        <v>Minimierung</v>
      </c>
      <c r="J139" s="99" t="str">
        <f>_VM_since142!I132</f>
        <v>D</v>
      </c>
      <c r="K139" s="99" t="str">
        <f>_VM_since142!J132</f>
        <v>Aminoglykoside</v>
      </c>
      <c r="L139" s="115">
        <f>_VM_since142!K132</f>
        <v>7.3224842575046523E-2</v>
      </c>
      <c r="M139">
        <f>_VM_since142!L132</f>
        <v>1.5805794079561876E-3</v>
      </c>
    </row>
    <row r="140" spans="2:13" x14ac:dyDescent="0.3">
      <c r="B140">
        <f>_VM_since142!A133</f>
        <v>1</v>
      </c>
      <c r="C140">
        <f>_VM_since142!B133</f>
        <v>11</v>
      </c>
      <c r="D140">
        <f>_VM_since142!C133</f>
        <v>1</v>
      </c>
      <c r="E140">
        <f>_VM_since142!D133</f>
        <v>1</v>
      </c>
      <c r="F140" s="99">
        <f>_VM_since142!E133</f>
        <v>2022</v>
      </c>
      <c r="G140" s="99" t="str">
        <f>_VM_since142!F133</f>
        <v>Rind</v>
      </c>
      <c r="H140" s="99" t="str">
        <f>_VM_since142!G133</f>
        <v>Mastkälber</v>
      </c>
      <c r="I140" s="99" t="str">
        <f>_VM_since142!H133</f>
        <v>Minimierung</v>
      </c>
      <c r="J140" s="99" t="str">
        <f>_VM_since142!I133</f>
        <v>D</v>
      </c>
      <c r="K140" s="99" t="str">
        <f>_VM_since142!J133</f>
        <v>Folsäureantag.</v>
      </c>
      <c r="L140" s="115">
        <f>_VM_since142!K133</f>
        <v>0.7312594505216875</v>
      </c>
      <c r="M140">
        <f>_VM_since142!L133</f>
        <v>1.578444676317833E-2</v>
      </c>
    </row>
    <row r="141" spans="2:13" x14ac:dyDescent="0.3">
      <c r="B141">
        <f>_VM_since142!A134</f>
        <v>1</v>
      </c>
      <c r="C141">
        <f>_VM_since142!B134</f>
        <v>11</v>
      </c>
      <c r="D141">
        <f>_VM_since142!C134</f>
        <v>1</v>
      </c>
      <c r="E141">
        <f>_VM_since142!D134</f>
        <v>1</v>
      </c>
      <c r="F141" s="99">
        <f>_VM_since142!E134</f>
        <v>2022</v>
      </c>
      <c r="G141" s="99" t="str">
        <f>_VM_since142!F134</f>
        <v>Rind</v>
      </c>
      <c r="H141" s="99" t="str">
        <f>_VM_since142!G134</f>
        <v>Mastkälber</v>
      </c>
      <c r="I141" s="99" t="str">
        <f>_VM_since142!H134</f>
        <v>Minimierung</v>
      </c>
      <c r="J141" s="99" t="str">
        <f>_VM_since142!I134</f>
        <v>D</v>
      </c>
      <c r="K141" s="99" t="str">
        <f>_VM_since142!J134</f>
        <v>Penicilline</v>
      </c>
      <c r="L141" s="115">
        <f>_VM_since142!K134</f>
        <v>13.617504435785685</v>
      </c>
      <c r="M141">
        <f>_VM_since142!L134</f>
        <v>0.29393777223755568</v>
      </c>
    </row>
    <row r="142" spans="2:13" x14ac:dyDescent="0.3">
      <c r="B142">
        <f>_VM_since142!A135</f>
        <v>1</v>
      </c>
      <c r="C142">
        <f>_VM_since142!B135</f>
        <v>11</v>
      </c>
      <c r="D142">
        <f>_VM_since142!C135</f>
        <v>1</v>
      </c>
      <c r="E142">
        <f>_VM_since142!D135</f>
        <v>1</v>
      </c>
      <c r="F142" s="99">
        <f>_VM_since142!E135</f>
        <v>2022</v>
      </c>
      <c r="G142" s="99" t="str">
        <f>_VM_since142!F135</f>
        <v>Rind</v>
      </c>
      <c r="H142" s="99" t="str">
        <f>_VM_since142!G135</f>
        <v>Mastkälber</v>
      </c>
      <c r="I142" s="99" t="str">
        <f>_VM_since142!H135</f>
        <v>Minimierung</v>
      </c>
      <c r="J142" s="99" t="str">
        <f>_VM_since142!I135</f>
        <v>D</v>
      </c>
      <c r="K142" s="99" t="str">
        <f>_VM_since142!J135</f>
        <v>Sulfonamide</v>
      </c>
      <c r="L142" s="115">
        <f>_VM_since142!K135</f>
        <v>11.815414373296191</v>
      </c>
      <c r="M142">
        <f>_VM_since142!L135</f>
        <v>0.25503913696723518</v>
      </c>
    </row>
    <row r="143" spans="2:13" x14ac:dyDescent="0.3">
      <c r="B143">
        <f>_VM_since142!A136</f>
        <v>1</v>
      </c>
      <c r="C143">
        <f>_VM_since142!B136</f>
        <v>11</v>
      </c>
      <c r="D143">
        <f>_VM_since142!C136</f>
        <v>1</v>
      </c>
      <c r="E143">
        <f>_VM_since142!D136</f>
        <v>1</v>
      </c>
      <c r="F143" s="99">
        <f>_VM_since142!E136</f>
        <v>2022</v>
      </c>
      <c r="G143" s="99" t="str">
        <f>_VM_since142!F136</f>
        <v>Rind</v>
      </c>
      <c r="H143" s="99" t="str">
        <f>_VM_since142!G136</f>
        <v>Mastkälber</v>
      </c>
      <c r="I143" s="99" t="str">
        <f>_VM_since142!H136</f>
        <v>Minimierung</v>
      </c>
      <c r="J143" s="99" t="str">
        <f>_VM_since142!I136</f>
        <v>D</v>
      </c>
      <c r="K143" s="99" t="str">
        <f>_VM_since142!J136</f>
        <v>Tetrazykline</v>
      </c>
      <c r="L143" s="115">
        <f>_VM_since142!K136</f>
        <v>15.102064442054871</v>
      </c>
      <c r="M143">
        <f>_VM_since142!L136</f>
        <v>0.32598242939580829</v>
      </c>
    </row>
    <row r="144" spans="2:13" x14ac:dyDescent="0.3">
      <c r="B144">
        <f>_VM_since142!A137</f>
        <v>1</v>
      </c>
      <c r="C144">
        <f>_VM_since142!B137</f>
        <v>26</v>
      </c>
      <c r="D144">
        <f>_VM_since142!C137</f>
        <v>1</v>
      </c>
      <c r="E144">
        <f>_VM_since142!D137</f>
        <v>0</v>
      </c>
      <c r="F144" s="99">
        <f>_VM_since142!E137</f>
        <v>2023</v>
      </c>
      <c r="G144" s="99" t="str">
        <f>_VM_since142!F137</f>
        <v>Rind</v>
      </c>
      <c r="H144" s="99" t="str">
        <f>_VM_since142!G137</f>
        <v>Kälber, eigene Aufzucht</v>
      </c>
      <c r="I144" s="99" t="str">
        <f>_VM_since142!H137</f>
        <v>Beobachtung</v>
      </c>
      <c r="J144" s="99" t="str">
        <f>_VM_since142!I137</f>
        <v>B</v>
      </c>
      <c r="K144" s="99" t="str">
        <f>_VM_since142!J137</f>
        <v>Ceph. 3. Gen.</v>
      </c>
      <c r="L144" s="115">
        <f>_VM_since142!K137</f>
        <v>2.9672597547590884E-3</v>
      </c>
      <c r="M144">
        <f>_VM_since142!L137</f>
        <v>2.2134306573105229E-4</v>
      </c>
    </row>
    <row r="145" spans="2:13" x14ac:dyDescent="0.3">
      <c r="B145">
        <f>_VM_since142!A138</f>
        <v>1</v>
      </c>
      <c r="C145">
        <f>_VM_since142!B138</f>
        <v>26</v>
      </c>
      <c r="D145">
        <f>_VM_since142!C138</f>
        <v>1</v>
      </c>
      <c r="E145">
        <f>_VM_since142!D138</f>
        <v>0</v>
      </c>
      <c r="F145" s="99">
        <f>_VM_since142!E138</f>
        <v>2023</v>
      </c>
      <c r="G145" s="99" t="str">
        <f>_VM_since142!F138</f>
        <v>Rind</v>
      </c>
      <c r="H145" s="99" t="str">
        <f>_VM_since142!G138</f>
        <v>Kälber, eigene Aufzucht</v>
      </c>
      <c r="I145" s="99" t="str">
        <f>_VM_since142!H138</f>
        <v>Beobachtung</v>
      </c>
      <c r="J145" s="99" t="str">
        <f>_VM_since142!I138</f>
        <v>B</v>
      </c>
      <c r="K145" s="99" t="str">
        <f>_VM_since142!J138</f>
        <v>Ceph. 4. Gen.</v>
      </c>
      <c r="L145" s="115">
        <f>_VM_since142!K138</f>
        <v>5.2673443962808009E-3</v>
      </c>
      <c r="M145">
        <f>_VM_since142!L138</f>
        <v>3.9291813096717907E-4</v>
      </c>
    </row>
    <row r="146" spans="2:13" x14ac:dyDescent="0.3">
      <c r="B146">
        <f>_VM_since142!A139</f>
        <v>1</v>
      </c>
      <c r="C146">
        <f>_VM_since142!B139</f>
        <v>26</v>
      </c>
      <c r="D146">
        <f>_VM_since142!C139</f>
        <v>1</v>
      </c>
      <c r="E146">
        <f>_VM_since142!D139</f>
        <v>0</v>
      </c>
      <c r="F146" s="99">
        <f>_VM_since142!E139</f>
        <v>2023</v>
      </c>
      <c r="G146" s="99" t="str">
        <f>_VM_since142!F139</f>
        <v>Rind</v>
      </c>
      <c r="H146" s="99" t="str">
        <f>_VM_since142!G139</f>
        <v>Kälber, eigene Aufzucht</v>
      </c>
      <c r="I146" s="99" t="str">
        <f>_VM_since142!H139</f>
        <v>Beobachtung</v>
      </c>
      <c r="J146" s="99" t="str">
        <f>_VM_since142!I139</f>
        <v>B</v>
      </c>
      <c r="K146" s="99" t="str">
        <f>_VM_since142!J139</f>
        <v>Fluorchinolone</v>
      </c>
      <c r="L146" s="115">
        <f>_VM_since142!K139</f>
        <v>5.6338103615953997E-2</v>
      </c>
      <c r="M146">
        <f>_VM_since142!L139</f>
        <v>4.2025469970495997E-3</v>
      </c>
    </row>
    <row r="147" spans="2:13" x14ac:dyDescent="0.3">
      <c r="B147">
        <f>_VM_since142!A140</f>
        <v>1</v>
      </c>
      <c r="C147">
        <f>_VM_since142!B140</f>
        <v>26</v>
      </c>
      <c r="D147">
        <f>_VM_since142!C140</f>
        <v>1</v>
      </c>
      <c r="E147">
        <f>_VM_since142!D140</f>
        <v>0</v>
      </c>
      <c r="F147" s="99">
        <f>_VM_since142!E140</f>
        <v>2023</v>
      </c>
      <c r="G147" s="99" t="str">
        <f>_VM_since142!F140</f>
        <v>Rind</v>
      </c>
      <c r="H147" s="99" t="str">
        <f>_VM_since142!G140</f>
        <v>Kälber, eigene Aufzucht</v>
      </c>
      <c r="I147" s="99" t="str">
        <f>_VM_since142!H140</f>
        <v>Beobachtung</v>
      </c>
      <c r="J147" s="99" t="str">
        <f>_VM_since142!I140</f>
        <v>B</v>
      </c>
      <c r="K147" s="99" t="str">
        <f>_VM_since142!J140</f>
        <v>Polypeptid-AB</v>
      </c>
      <c r="L147" s="115">
        <f>_VM_since142!K140</f>
        <v>6.9142566799999999E-2</v>
      </c>
      <c r="M147">
        <f>_VM_since142!L140</f>
        <v>5.1576973278056075E-3</v>
      </c>
    </row>
    <row r="148" spans="2:13" x14ac:dyDescent="0.3">
      <c r="B148">
        <f>_VM_since142!A141</f>
        <v>1</v>
      </c>
      <c r="C148">
        <f>_VM_since142!B141</f>
        <v>26</v>
      </c>
      <c r="D148">
        <f>_VM_since142!C141</f>
        <v>1</v>
      </c>
      <c r="E148">
        <f>_VM_since142!D141</f>
        <v>0</v>
      </c>
      <c r="F148" s="99">
        <f>_VM_since142!E141</f>
        <v>2023</v>
      </c>
      <c r="G148" s="99" t="str">
        <f>_VM_since142!F141</f>
        <v>Rind</v>
      </c>
      <c r="H148" s="99" t="str">
        <f>_VM_since142!G141</f>
        <v>Kälber, eigene Aufzucht</v>
      </c>
      <c r="I148" s="99" t="str">
        <f>_VM_since142!H141</f>
        <v>Beobachtung</v>
      </c>
      <c r="J148" s="99" t="str">
        <f>_VM_since142!I141</f>
        <v>C</v>
      </c>
      <c r="K148" s="99" t="str">
        <f>_VM_since142!J141</f>
        <v>Aminoglykoside</v>
      </c>
      <c r="L148" s="115">
        <f>_VM_since142!K141</f>
        <v>4.5763363882813888</v>
      </c>
      <c r="M148">
        <f>_VM_since142!L141</f>
        <v>0.34137231308251759</v>
      </c>
    </row>
    <row r="149" spans="2:13" x14ac:dyDescent="0.3">
      <c r="B149">
        <f>_VM_since142!A142</f>
        <v>1</v>
      </c>
      <c r="C149">
        <f>_VM_since142!B142</f>
        <v>26</v>
      </c>
      <c r="D149">
        <f>_VM_since142!C142</f>
        <v>1</v>
      </c>
      <c r="E149">
        <f>_VM_since142!D142</f>
        <v>0</v>
      </c>
      <c r="F149" s="99">
        <f>_VM_since142!E142</f>
        <v>2023</v>
      </c>
      <c r="G149" s="99" t="str">
        <f>_VM_since142!F142</f>
        <v>Rind</v>
      </c>
      <c r="H149" s="99" t="str">
        <f>_VM_since142!G142</f>
        <v>Kälber, eigene Aufzucht</v>
      </c>
      <c r="I149" s="99" t="str">
        <f>_VM_since142!H142</f>
        <v>Beobachtung</v>
      </c>
      <c r="J149" s="99" t="str">
        <f>_VM_since142!I142</f>
        <v>C</v>
      </c>
      <c r="K149" s="99" t="str">
        <f>_VM_since142!J142</f>
        <v>Ceph. 1. Gen.</v>
      </c>
      <c r="L149" s="115">
        <f>_VM_since142!K142</f>
        <v>8.1463426941122809E-4</v>
      </c>
      <c r="M149">
        <f>_VM_since142!L142</f>
        <v>6.0767732367164082E-5</v>
      </c>
    </row>
    <row r="150" spans="2:13" x14ac:dyDescent="0.3">
      <c r="B150">
        <f>_VM_since142!A143</f>
        <v>1</v>
      </c>
      <c r="C150">
        <f>_VM_since142!B143</f>
        <v>26</v>
      </c>
      <c r="D150">
        <f>_VM_since142!C143</f>
        <v>1</v>
      </c>
      <c r="E150">
        <f>_VM_since142!D143</f>
        <v>0</v>
      </c>
      <c r="F150" s="99">
        <f>_VM_since142!E143</f>
        <v>2023</v>
      </c>
      <c r="G150" s="99" t="str">
        <f>_VM_since142!F143</f>
        <v>Rind</v>
      </c>
      <c r="H150" s="99" t="str">
        <f>_VM_since142!G143</f>
        <v>Kälber, eigene Aufzucht</v>
      </c>
      <c r="I150" s="99" t="str">
        <f>_VM_since142!H143</f>
        <v>Beobachtung</v>
      </c>
      <c r="J150" s="99" t="str">
        <f>_VM_since142!I143</f>
        <v>C</v>
      </c>
      <c r="K150" s="99" t="str">
        <f>_VM_since142!J143</f>
        <v>Fenicole</v>
      </c>
      <c r="L150" s="115">
        <f>_VM_since142!K143</f>
        <v>1.0620730435000001</v>
      </c>
      <c r="M150">
        <f>_VM_since142!L143</f>
        <v>7.9225454765649794E-2</v>
      </c>
    </row>
    <row r="151" spans="2:13" x14ac:dyDescent="0.3">
      <c r="B151">
        <f>_VM_since142!A144</f>
        <v>1</v>
      </c>
      <c r="C151">
        <f>_VM_since142!B144</f>
        <v>26</v>
      </c>
      <c r="D151">
        <f>_VM_since142!C144</f>
        <v>1</v>
      </c>
      <c r="E151">
        <f>_VM_since142!D144</f>
        <v>0</v>
      </c>
      <c r="F151" s="99">
        <f>_VM_since142!E144</f>
        <v>2023</v>
      </c>
      <c r="G151" s="99" t="str">
        <f>_VM_since142!F144</f>
        <v>Rind</v>
      </c>
      <c r="H151" s="99" t="str">
        <f>_VM_since142!G144</f>
        <v>Kälber, eigene Aufzucht</v>
      </c>
      <c r="I151" s="99" t="str">
        <f>_VM_since142!H144</f>
        <v>Beobachtung</v>
      </c>
      <c r="J151" s="99" t="str">
        <f>_VM_since142!I144</f>
        <v>C</v>
      </c>
      <c r="K151" s="99" t="str">
        <f>_VM_since142!J144</f>
        <v>Lincosamide</v>
      </c>
      <c r="L151" s="115">
        <f>_VM_since142!K144</f>
        <v>5.3190054706646409E-2</v>
      </c>
      <c r="M151">
        <f>_VM_since142!L144</f>
        <v>3.9677179445745461E-3</v>
      </c>
    </row>
    <row r="152" spans="2:13" x14ac:dyDescent="0.3">
      <c r="B152">
        <f>_VM_since142!A145</f>
        <v>1</v>
      </c>
      <c r="C152">
        <f>_VM_since142!B145</f>
        <v>26</v>
      </c>
      <c r="D152">
        <f>_VM_since142!C145</f>
        <v>1</v>
      </c>
      <c r="E152">
        <f>_VM_since142!D145</f>
        <v>0</v>
      </c>
      <c r="F152" s="99">
        <f>_VM_since142!E145</f>
        <v>2023</v>
      </c>
      <c r="G152" s="99" t="str">
        <f>_VM_since142!F145</f>
        <v>Rind</v>
      </c>
      <c r="H152" s="99" t="str">
        <f>_VM_since142!G145</f>
        <v>Kälber, eigene Aufzucht</v>
      </c>
      <c r="I152" s="99" t="str">
        <f>_VM_since142!H145</f>
        <v>Beobachtung</v>
      </c>
      <c r="J152" s="99" t="str">
        <f>_VM_since142!I145</f>
        <v>C</v>
      </c>
      <c r="K152" s="99" t="str">
        <f>_VM_since142!J145</f>
        <v>Makrolide</v>
      </c>
      <c r="L152" s="115">
        <f>_VM_since142!K145</f>
        <v>0.16912812355516998</v>
      </c>
      <c r="M152">
        <f>_VM_since142!L145</f>
        <v>1.2616130862490296E-2</v>
      </c>
    </row>
    <row r="153" spans="2:13" x14ac:dyDescent="0.3">
      <c r="B153">
        <f>_VM_since142!A146</f>
        <v>1</v>
      </c>
      <c r="C153">
        <f>_VM_since142!B146</f>
        <v>26</v>
      </c>
      <c r="D153">
        <f>_VM_since142!C146</f>
        <v>1</v>
      </c>
      <c r="E153">
        <f>_VM_since142!D146</f>
        <v>0</v>
      </c>
      <c r="F153" s="99">
        <f>_VM_since142!E146</f>
        <v>2023</v>
      </c>
      <c r="G153" s="99" t="str">
        <f>_VM_since142!F146</f>
        <v>Rind</v>
      </c>
      <c r="H153" s="99" t="str">
        <f>_VM_since142!G146</f>
        <v>Kälber, eigene Aufzucht</v>
      </c>
      <c r="I153" s="99" t="str">
        <f>_VM_since142!H146</f>
        <v>Beobachtung</v>
      </c>
      <c r="J153" s="99" t="str">
        <f>_VM_since142!I146</f>
        <v>D</v>
      </c>
      <c r="K153" s="99" t="str">
        <f>_VM_since142!J146</f>
        <v>Aminoglykoside</v>
      </c>
      <c r="L153" s="115">
        <f>_VM_since142!K146</f>
        <v>0.10000542406417919</v>
      </c>
      <c r="M153">
        <f>_VM_since142!L146</f>
        <v>7.4599155387717487E-3</v>
      </c>
    </row>
    <row r="154" spans="2:13" x14ac:dyDescent="0.3">
      <c r="B154">
        <f>_VM_since142!A147</f>
        <v>1</v>
      </c>
      <c r="C154">
        <f>_VM_since142!B147</f>
        <v>26</v>
      </c>
      <c r="D154">
        <f>_VM_since142!C147</f>
        <v>1</v>
      </c>
      <c r="E154">
        <f>_VM_since142!D147</f>
        <v>0</v>
      </c>
      <c r="F154" s="99">
        <f>_VM_since142!E147</f>
        <v>2023</v>
      </c>
      <c r="G154" s="99" t="str">
        <f>_VM_since142!F147</f>
        <v>Rind</v>
      </c>
      <c r="H154" s="99" t="str">
        <f>_VM_since142!G147</f>
        <v>Kälber, eigene Aufzucht</v>
      </c>
      <c r="I154" s="99" t="str">
        <f>_VM_since142!H147</f>
        <v>Beobachtung</v>
      </c>
      <c r="J154" s="99" t="str">
        <f>_VM_since142!I147</f>
        <v>D</v>
      </c>
      <c r="K154" s="99" t="str">
        <f>_VM_since142!J147</f>
        <v>Folsäureantag.</v>
      </c>
      <c r="L154" s="115">
        <f>_VM_since142!K147</f>
        <v>0.24335622429179998</v>
      </c>
      <c r="M154">
        <f>_VM_since142!L147</f>
        <v>1.8153184150153344E-2</v>
      </c>
    </row>
    <row r="155" spans="2:13" x14ac:dyDescent="0.3">
      <c r="B155">
        <f>_VM_since142!A148</f>
        <v>1</v>
      </c>
      <c r="C155">
        <f>_VM_since142!B148</f>
        <v>26</v>
      </c>
      <c r="D155">
        <f>_VM_since142!C148</f>
        <v>1</v>
      </c>
      <c r="E155">
        <f>_VM_since142!D148</f>
        <v>0</v>
      </c>
      <c r="F155" s="99">
        <f>_VM_since142!E148</f>
        <v>2023</v>
      </c>
      <c r="G155" s="99" t="str">
        <f>_VM_since142!F148</f>
        <v>Rind</v>
      </c>
      <c r="H155" s="99" t="str">
        <f>_VM_since142!G148</f>
        <v>Kälber, eigene Aufzucht</v>
      </c>
      <c r="I155" s="99" t="str">
        <f>_VM_since142!H148</f>
        <v>Beobachtung</v>
      </c>
      <c r="J155" s="99" t="str">
        <f>_VM_since142!I148</f>
        <v>D</v>
      </c>
      <c r="K155" s="99" t="str">
        <f>_VM_since142!J148</f>
        <v>Penicilline</v>
      </c>
      <c r="L155" s="115">
        <f>_VM_since142!K148</f>
        <v>2.0423090890977798</v>
      </c>
      <c r="M155">
        <f>_VM_since142!L148</f>
        <v>0.15234626972790838</v>
      </c>
    </row>
    <row r="156" spans="2:13" x14ac:dyDescent="0.3">
      <c r="B156">
        <f>_VM_since142!A149</f>
        <v>1</v>
      </c>
      <c r="C156">
        <f>_VM_since142!B149</f>
        <v>26</v>
      </c>
      <c r="D156">
        <f>_VM_since142!C149</f>
        <v>1</v>
      </c>
      <c r="E156">
        <f>_VM_since142!D149</f>
        <v>0</v>
      </c>
      <c r="F156" s="99">
        <f>_VM_since142!E149</f>
        <v>2023</v>
      </c>
      <c r="G156" s="99" t="str">
        <f>_VM_since142!F149</f>
        <v>Rind</v>
      </c>
      <c r="H156" s="99" t="str">
        <f>_VM_since142!G149</f>
        <v>Kälber, eigene Aufzucht</v>
      </c>
      <c r="I156" s="99" t="str">
        <f>_VM_since142!H149</f>
        <v>Beobachtung</v>
      </c>
      <c r="J156" s="99" t="str">
        <f>_VM_since142!I149</f>
        <v>D</v>
      </c>
      <c r="K156" s="99" t="str">
        <f>_VM_since142!J149</f>
        <v>Sulfonamide</v>
      </c>
      <c r="L156" s="115">
        <f>_VM_since142!K149</f>
        <v>2.8297304369216807</v>
      </c>
      <c r="M156">
        <f>_VM_since142!L149</f>
        <v>0.21108405123486315</v>
      </c>
    </row>
    <row r="157" spans="2:13" x14ac:dyDescent="0.3">
      <c r="B157">
        <f>_VM_since142!A150</f>
        <v>1</v>
      </c>
      <c r="C157">
        <f>_VM_since142!B150</f>
        <v>26</v>
      </c>
      <c r="D157">
        <f>_VM_since142!C150</f>
        <v>1</v>
      </c>
      <c r="E157">
        <f>_VM_since142!D150</f>
        <v>0</v>
      </c>
      <c r="F157" s="99">
        <f>_VM_since142!E150</f>
        <v>2023</v>
      </c>
      <c r="G157" s="99" t="str">
        <f>_VM_since142!F150</f>
        <v>Rind</v>
      </c>
      <c r="H157" s="99" t="str">
        <f>_VM_since142!G150</f>
        <v>Kälber, eigene Aufzucht</v>
      </c>
      <c r="I157" s="99" t="str">
        <f>_VM_since142!H150</f>
        <v>Beobachtung</v>
      </c>
      <c r="J157" s="99" t="str">
        <f>_VM_since142!I150</f>
        <v>D</v>
      </c>
      <c r="K157" s="99" t="str">
        <f>_VM_since142!J150</f>
        <v>Tetrazykline</v>
      </c>
      <c r="L157" s="115">
        <f>_VM_since142!K150</f>
        <v>2.1950459081464793</v>
      </c>
      <c r="M157">
        <f>_VM_since142!L150</f>
        <v>0.16373968943915068</v>
      </c>
    </row>
    <row r="158" spans="2:13" x14ac:dyDescent="0.3">
      <c r="B158">
        <f>_VM_since142!A151</f>
        <v>1</v>
      </c>
      <c r="C158">
        <f>_VM_since142!B151</f>
        <v>26</v>
      </c>
      <c r="D158">
        <f>_VM_since142!C151</f>
        <v>1</v>
      </c>
      <c r="E158">
        <f>_VM_since142!D151</f>
        <v>0</v>
      </c>
      <c r="F158" s="99">
        <f>_VM_since142!E151</f>
        <v>2024</v>
      </c>
      <c r="G158" s="99" t="str">
        <f>_VM_since142!F151</f>
        <v>Rind</v>
      </c>
      <c r="H158" s="99" t="str">
        <f>_VM_since142!G151</f>
        <v>Kälber, eigene Aufzucht</v>
      </c>
      <c r="I158" s="99" t="str">
        <f>_VM_since142!H151</f>
        <v>Beobachtung</v>
      </c>
      <c r="J158" s="99" t="str">
        <f>_VM_since142!I151</f>
        <v>B</v>
      </c>
      <c r="K158" s="99" t="str">
        <f>_VM_since142!J151</f>
        <v>Ceph. 3. Gen.</v>
      </c>
      <c r="L158" s="115">
        <f>_VM_since142!K151</f>
        <v>3.3474426588767951E-3</v>
      </c>
      <c r="M158">
        <f>_VM_since142!L151</f>
        <v>2.0113003913742043E-4</v>
      </c>
    </row>
    <row r="159" spans="2:13" x14ac:dyDescent="0.3">
      <c r="B159">
        <f>_VM_since142!A152</f>
        <v>1</v>
      </c>
      <c r="C159">
        <f>_VM_since142!B152</f>
        <v>26</v>
      </c>
      <c r="D159">
        <f>_VM_since142!C152</f>
        <v>1</v>
      </c>
      <c r="E159">
        <f>_VM_since142!D152</f>
        <v>0</v>
      </c>
      <c r="F159" s="99">
        <f>_VM_since142!E152</f>
        <v>2024</v>
      </c>
      <c r="G159" s="99" t="str">
        <f>_VM_since142!F152</f>
        <v>Rind</v>
      </c>
      <c r="H159" s="99" t="str">
        <f>_VM_since142!G152</f>
        <v>Kälber, eigene Aufzucht</v>
      </c>
      <c r="I159" s="99" t="str">
        <f>_VM_since142!H152</f>
        <v>Beobachtung</v>
      </c>
      <c r="J159" s="99" t="str">
        <f>_VM_since142!I152</f>
        <v>B</v>
      </c>
      <c r="K159" s="99" t="str">
        <f>_VM_since142!J152</f>
        <v>Ceph. 4. Gen.</v>
      </c>
      <c r="L159" s="115">
        <f>_VM_since142!K152</f>
        <v>6.4402300799900006E-3</v>
      </c>
      <c r="M159">
        <f>_VM_since142!L152</f>
        <v>3.869591984219427E-4</v>
      </c>
    </row>
    <row r="160" spans="2:13" x14ac:dyDescent="0.3">
      <c r="B160">
        <f>_VM_since142!A153</f>
        <v>1</v>
      </c>
      <c r="C160">
        <f>_VM_since142!B153</f>
        <v>26</v>
      </c>
      <c r="D160">
        <f>_VM_since142!C153</f>
        <v>1</v>
      </c>
      <c r="E160">
        <f>_VM_since142!D153</f>
        <v>0</v>
      </c>
      <c r="F160" s="99">
        <f>_VM_since142!E153</f>
        <v>2024</v>
      </c>
      <c r="G160" s="99" t="str">
        <f>_VM_since142!F153</f>
        <v>Rind</v>
      </c>
      <c r="H160" s="99" t="str">
        <f>_VM_since142!G153</f>
        <v>Kälber, eigene Aufzucht</v>
      </c>
      <c r="I160" s="99" t="str">
        <f>_VM_since142!H153</f>
        <v>Beobachtung</v>
      </c>
      <c r="J160" s="99" t="str">
        <f>_VM_since142!I153</f>
        <v>B</v>
      </c>
      <c r="K160" s="99" t="str">
        <f>_VM_since142!J153</f>
        <v>Fluorchinolone</v>
      </c>
      <c r="L160" s="115">
        <f>_VM_since142!K153</f>
        <v>7.3980134783205503E-2</v>
      </c>
      <c r="M160">
        <f>_VM_since142!L153</f>
        <v>4.4450731261608794E-3</v>
      </c>
    </row>
    <row r="161" spans="2:13" x14ac:dyDescent="0.3">
      <c r="B161">
        <f>_VM_since142!A154</f>
        <v>1</v>
      </c>
      <c r="C161">
        <f>_VM_since142!B154</f>
        <v>26</v>
      </c>
      <c r="D161">
        <f>_VM_since142!C154</f>
        <v>1</v>
      </c>
      <c r="E161">
        <f>_VM_since142!D154</f>
        <v>0</v>
      </c>
      <c r="F161" s="99">
        <f>_VM_since142!E154</f>
        <v>2024</v>
      </c>
      <c r="G161" s="99" t="str">
        <f>_VM_since142!F154</f>
        <v>Rind</v>
      </c>
      <c r="H161" s="99" t="str">
        <f>_VM_since142!G154</f>
        <v>Kälber, eigene Aufzucht</v>
      </c>
      <c r="I161" s="99" t="str">
        <f>_VM_since142!H154</f>
        <v>Beobachtung</v>
      </c>
      <c r="J161" s="99" t="str">
        <f>_VM_since142!I154</f>
        <v>B</v>
      </c>
      <c r="K161" s="99" t="str">
        <f>_VM_since142!J154</f>
        <v>Polypeptid-AB</v>
      </c>
      <c r="L161" s="115">
        <f>_VM_since142!K154</f>
        <v>0.11978233890000001</v>
      </c>
      <c r="M161">
        <f>_VM_since142!L154</f>
        <v>7.1970841522980885E-3</v>
      </c>
    </row>
    <row r="162" spans="2:13" x14ac:dyDescent="0.3">
      <c r="B162">
        <f>_VM_since142!A155</f>
        <v>1</v>
      </c>
      <c r="C162">
        <f>_VM_since142!B155</f>
        <v>26</v>
      </c>
      <c r="D162">
        <f>_VM_since142!C155</f>
        <v>1</v>
      </c>
      <c r="E162">
        <f>_VM_since142!D155</f>
        <v>0</v>
      </c>
      <c r="F162" s="99">
        <f>_VM_since142!E155</f>
        <v>2024</v>
      </c>
      <c r="G162" s="99" t="str">
        <f>_VM_since142!F155</f>
        <v>Rind</v>
      </c>
      <c r="H162" s="99" t="str">
        <f>_VM_since142!G155</f>
        <v>Kälber, eigene Aufzucht</v>
      </c>
      <c r="I162" s="99" t="str">
        <f>_VM_since142!H155</f>
        <v>Beobachtung</v>
      </c>
      <c r="J162" s="99" t="str">
        <f>_VM_since142!I155</f>
        <v>C</v>
      </c>
      <c r="K162" s="99" t="str">
        <f>_VM_since142!J155</f>
        <v>Aminoglykoside</v>
      </c>
      <c r="L162" s="115">
        <f>_VM_since142!K155</f>
        <v>6.2495006716929833</v>
      </c>
      <c r="M162">
        <f>_VM_since142!L155</f>
        <v>0.37549928192308679</v>
      </c>
    </row>
    <row r="163" spans="2:13" x14ac:dyDescent="0.3">
      <c r="B163">
        <f>_VM_since142!A156</f>
        <v>1</v>
      </c>
      <c r="C163">
        <f>_VM_since142!B156</f>
        <v>26</v>
      </c>
      <c r="D163">
        <f>_VM_since142!C156</f>
        <v>1</v>
      </c>
      <c r="E163">
        <f>_VM_since142!D156</f>
        <v>0</v>
      </c>
      <c r="F163" s="99">
        <f>_VM_since142!E156</f>
        <v>2024</v>
      </c>
      <c r="G163" s="99" t="str">
        <f>_VM_since142!F156</f>
        <v>Rind</v>
      </c>
      <c r="H163" s="99" t="str">
        <f>_VM_since142!G156</f>
        <v>Kälber, eigene Aufzucht</v>
      </c>
      <c r="I163" s="99" t="str">
        <f>_VM_since142!H156</f>
        <v>Beobachtung</v>
      </c>
      <c r="J163" s="99" t="str">
        <f>_VM_since142!I156</f>
        <v>C</v>
      </c>
      <c r="K163" s="99" t="str">
        <f>_VM_since142!J156</f>
        <v>Ceph. 1. Gen.</v>
      </c>
      <c r="L163" s="115">
        <f>_VM_since142!K156</f>
        <v>1.4648204512697368E-3</v>
      </c>
      <c r="M163">
        <f>_VM_since142!L156</f>
        <v>8.8013276018903628E-5</v>
      </c>
    </row>
    <row r="164" spans="2:13" x14ac:dyDescent="0.3">
      <c r="B164">
        <f>_VM_since142!A157</f>
        <v>1</v>
      </c>
      <c r="C164">
        <f>_VM_since142!B157</f>
        <v>26</v>
      </c>
      <c r="D164">
        <f>_VM_since142!C157</f>
        <v>1</v>
      </c>
      <c r="E164">
        <f>_VM_since142!D157</f>
        <v>0</v>
      </c>
      <c r="F164" s="99">
        <f>_VM_since142!E157</f>
        <v>2024</v>
      </c>
      <c r="G164" s="99" t="str">
        <f>_VM_since142!F157</f>
        <v>Rind</v>
      </c>
      <c r="H164" s="99" t="str">
        <f>_VM_since142!G157</f>
        <v>Kälber, eigene Aufzucht</v>
      </c>
      <c r="I164" s="99" t="str">
        <f>_VM_since142!H157</f>
        <v>Beobachtung</v>
      </c>
      <c r="J164" s="99" t="str">
        <f>_VM_since142!I157</f>
        <v>C</v>
      </c>
      <c r="K164" s="99" t="str">
        <f>_VM_since142!J157</f>
        <v>Fenicole</v>
      </c>
      <c r="L164" s="115">
        <f>_VM_since142!K157</f>
        <v>1.25867368</v>
      </c>
      <c r="M164">
        <f>_VM_since142!L157</f>
        <v>7.5627012115746184E-2</v>
      </c>
    </row>
    <row r="165" spans="2:13" x14ac:dyDescent="0.3">
      <c r="B165">
        <f>_VM_since142!A158</f>
        <v>1</v>
      </c>
      <c r="C165">
        <f>_VM_since142!B158</f>
        <v>26</v>
      </c>
      <c r="D165">
        <f>_VM_since142!C158</f>
        <v>1</v>
      </c>
      <c r="E165">
        <f>_VM_since142!D158</f>
        <v>0</v>
      </c>
      <c r="F165" s="99">
        <f>_VM_since142!E158</f>
        <v>2024</v>
      </c>
      <c r="G165" s="99" t="str">
        <f>_VM_since142!F158</f>
        <v>Rind</v>
      </c>
      <c r="H165" s="99" t="str">
        <f>_VM_since142!G158</f>
        <v>Kälber, eigene Aufzucht</v>
      </c>
      <c r="I165" s="99" t="str">
        <f>_VM_since142!H158</f>
        <v>Beobachtung</v>
      </c>
      <c r="J165" s="99" t="str">
        <f>_VM_since142!I158</f>
        <v>C</v>
      </c>
      <c r="K165" s="99" t="str">
        <f>_VM_since142!J158</f>
        <v>Lincosamide</v>
      </c>
      <c r="L165" s="115">
        <f>_VM_since142!K158</f>
        <v>6.2459487721670905E-2</v>
      </c>
      <c r="M165">
        <f>_VM_since142!L158</f>
        <v>3.752858671574117E-3</v>
      </c>
    </row>
    <row r="166" spans="2:13" x14ac:dyDescent="0.3">
      <c r="B166">
        <f>_VM_since142!A159</f>
        <v>1</v>
      </c>
      <c r="C166">
        <f>_VM_since142!B159</f>
        <v>26</v>
      </c>
      <c r="D166">
        <f>_VM_since142!C159</f>
        <v>1</v>
      </c>
      <c r="E166">
        <f>_VM_since142!D159</f>
        <v>0</v>
      </c>
      <c r="F166" s="99">
        <f>_VM_since142!E159</f>
        <v>2024</v>
      </c>
      <c r="G166" s="99" t="str">
        <f>_VM_since142!F159</f>
        <v>Rind</v>
      </c>
      <c r="H166" s="99" t="str">
        <f>_VM_since142!G159</f>
        <v>Kälber, eigene Aufzucht</v>
      </c>
      <c r="I166" s="99" t="str">
        <f>_VM_since142!H159</f>
        <v>Beobachtung</v>
      </c>
      <c r="J166" s="99" t="str">
        <f>_VM_since142!I159</f>
        <v>C</v>
      </c>
      <c r="K166" s="99" t="str">
        <f>_VM_since142!J159</f>
        <v>Makrolide</v>
      </c>
      <c r="L166" s="115">
        <f>_VM_since142!K159</f>
        <v>0.19641368455060002</v>
      </c>
      <c r="M166">
        <f>_VM_since142!L159</f>
        <v>1.1801454449422169E-2</v>
      </c>
    </row>
    <row r="167" spans="2:13" x14ac:dyDescent="0.3">
      <c r="B167">
        <f>_VM_since142!A160</f>
        <v>1</v>
      </c>
      <c r="C167">
        <f>_VM_since142!B160</f>
        <v>26</v>
      </c>
      <c r="D167">
        <f>_VM_since142!C160</f>
        <v>1</v>
      </c>
      <c r="E167">
        <f>_VM_since142!D160</f>
        <v>0</v>
      </c>
      <c r="F167" s="99">
        <f>_VM_since142!E160</f>
        <v>2024</v>
      </c>
      <c r="G167" s="99" t="str">
        <f>_VM_since142!F160</f>
        <v>Rind</v>
      </c>
      <c r="H167" s="99" t="str">
        <f>_VM_since142!G160</f>
        <v>Kälber, eigene Aufzucht</v>
      </c>
      <c r="I167" s="99" t="str">
        <f>_VM_since142!H160</f>
        <v>Beobachtung</v>
      </c>
      <c r="J167" s="99" t="str">
        <f>_VM_since142!I160</f>
        <v>D</v>
      </c>
      <c r="K167" s="99" t="str">
        <f>_VM_since142!J160</f>
        <v>Aminoglykoside</v>
      </c>
      <c r="L167" s="115">
        <f>_VM_since142!K160</f>
        <v>0.11549090061509518</v>
      </c>
      <c r="M167">
        <f>_VM_since142!L160</f>
        <v>6.9392344329280336E-3</v>
      </c>
    </row>
    <row r="168" spans="2:13" x14ac:dyDescent="0.3">
      <c r="B168">
        <f>_VM_since142!A161</f>
        <v>1</v>
      </c>
      <c r="C168">
        <f>_VM_since142!B161</f>
        <v>26</v>
      </c>
      <c r="D168">
        <f>_VM_since142!C161</f>
        <v>1</v>
      </c>
      <c r="E168">
        <f>_VM_since142!D161</f>
        <v>0</v>
      </c>
      <c r="F168" s="99">
        <f>_VM_since142!E161</f>
        <v>2024</v>
      </c>
      <c r="G168" s="99" t="str">
        <f>_VM_since142!F161</f>
        <v>Rind</v>
      </c>
      <c r="H168" s="99" t="str">
        <f>_VM_since142!G161</f>
        <v>Kälber, eigene Aufzucht</v>
      </c>
      <c r="I168" s="99" t="str">
        <f>_VM_since142!H161</f>
        <v>Beobachtung</v>
      </c>
      <c r="J168" s="99" t="str">
        <f>_VM_since142!I161</f>
        <v>D</v>
      </c>
      <c r="K168" s="99" t="str">
        <f>_VM_since142!J161</f>
        <v>Folsäureantag.</v>
      </c>
      <c r="L168" s="115">
        <f>_VM_since142!K161</f>
        <v>0.27394126461350954</v>
      </c>
      <c r="M168">
        <f>_VM_since142!L161</f>
        <v>1.6459674709277082E-2</v>
      </c>
    </row>
    <row r="169" spans="2:13" x14ac:dyDescent="0.3">
      <c r="B169">
        <f>_VM_since142!A162</f>
        <v>1</v>
      </c>
      <c r="C169">
        <f>_VM_since142!B162</f>
        <v>26</v>
      </c>
      <c r="D169">
        <f>_VM_since142!C162</f>
        <v>1</v>
      </c>
      <c r="E169">
        <f>_VM_since142!D162</f>
        <v>0</v>
      </c>
      <c r="F169" s="99">
        <f>_VM_since142!E162</f>
        <v>2024</v>
      </c>
      <c r="G169" s="99" t="str">
        <f>_VM_since142!F162</f>
        <v>Rind</v>
      </c>
      <c r="H169" s="99" t="str">
        <f>_VM_since142!G162</f>
        <v>Kälber, eigene Aufzucht</v>
      </c>
      <c r="I169" s="99" t="str">
        <f>_VM_since142!H162</f>
        <v>Beobachtung</v>
      </c>
      <c r="J169" s="99" t="str">
        <f>_VM_since142!I162</f>
        <v>D</v>
      </c>
      <c r="K169" s="99" t="str">
        <f>_VM_since142!J162</f>
        <v>Penicilline</v>
      </c>
      <c r="L169" s="115">
        <f>_VM_since142!K162</f>
        <v>2.1181910785076301</v>
      </c>
      <c r="M169">
        <f>_VM_since142!L162</f>
        <v>0.1272708446225411</v>
      </c>
    </row>
    <row r="170" spans="2:13" x14ac:dyDescent="0.3">
      <c r="B170">
        <f>_VM_since142!A163</f>
        <v>1</v>
      </c>
      <c r="C170">
        <f>_VM_since142!B163</f>
        <v>26</v>
      </c>
      <c r="D170">
        <f>_VM_since142!C163</f>
        <v>1</v>
      </c>
      <c r="E170">
        <f>_VM_since142!D163</f>
        <v>0</v>
      </c>
      <c r="F170" s="99">
        <f>_VM_since142!E163</f>
        <v>2024</v>
      </c>
      <c r="G170" s="99" t="str">
        <f>_VM_since142!F163</f>
        <v>Rind</v>
      </c>
      <c r="H170" s="99" t="str">
        <f>_VM_since142!G163</f>
        <v>Kälber, eigene Aufzucht</v>
      </c>
      <c r="I170" s="99" t="str">
        <f>_VM_since142!H163</f>
        <v>Beobachtung</v>
      </c>
      <c r="J170" s="99" t="str">
        <f>_VM_since142!I163</f>
        <v>D</v>
      </c>
      <c r="K170" s="99" t="str">
        <f>_VM_since142!J163</f>
        <v>Sulfonamide</v>
      </c>
      <c r="L170" s="115">
        <f>_VM_since142!K163</f>
        <v>3.4383323201975289</v>
      </c>
      <c r="M170">
        <f>_VM_since142!L163</f>
        <v>0.20659111584627732</v>
      </c>
    </row>
    <row r="171" spans="2:13" x14ac:dyDescent="0.3">
      <c r="B171">
        <f>_VM_since142!A164</f>
        <v>1</v>
      </c>
      <c r="C171">
        <f>_VM_since142!B164</f>
        <v>26</v>
      </c>
      <c r="D171">
        <f>_VM_since142!C164</f>
        <v>1</v>
      </c>
      <c r="E171">
        <f>_VM_since142!D164</f>
        <v>0</v>
      </c>
      <c r="F171" s="99">
        <f>_VM_since142!E164</f>
        <v>2024</v>
      </c>
      <c r="G171" s="99" t="str">
        <f>_VM_since142!F164</f>
        <v>Rind</v>
      </c>
      <c r="H171" s="99" t="str">
        <f>_VM_since142!G164</f>
        <v>Kälber, eigene Aufzucht</v>
      </c>
      <c r="I171" s="99" t="str">
        <f>_VM_since142!H164</f>
        <v>Beobachtung</v>
      </c>
      <c r="J171" s="99" t="str">
        <f>_VM_since142!I164</f>
        <v>D</v>
      </c>
      <c r="K171" s="99" t="str">
        <f>_VM_since142!J164</f>
        <v>Tetrazykline</v>
      </c>
      <c r="L171" s="115">
        <f>_VM_since142!K164</f>
        <v>2.725158037833491</v>
      </c>
      <c r="M171">
        <f>_VM_since142!L164</f>
        <v>0.16374026343710987</v>
      </c>
    </row>
    <row r="172" spans="2:13" x14ac:dyDescent="0.3">
      <c r="B172">
        <f>_VM_since142!A165</f>
        <v>1</v>
      </c>
      <c r="C172">
        <f>_VM_since142!B165</f>
        <v>26</v>
      </c>
      <c r="D172">
        <f>_VM_since142!C165</f>
        <v>1</v>
      </c>
      <c r="E172">
        <f>_VM_since142!D165</f>
        <v>0</v>
      </c>
      <c r="F172" s="99">
        <f>_VM_since142!E165</f>
        <v>2025</v>
      </c>
      <c r="G172" s="99" t="str">
        <f>_VM_since142!F165</f>
        <v>Rind</v>
      </c>
      <c r="H172" s="99" t="str">
        <f>_VM_since142!G165</f>
        <v>Kälber, eigene Aufzucht</v>
      </c>
      <c r="I172" s="99" t="str">
        <f>_VM_since142!H165</f>
        <v>Beobachtung</v>
      </c>
      <c r="J172" s="99" t="str">
        <f>_VM_since142!I165</f>
        <v>B</v>
      </c>
      <c r="K172" s="99" t="str">
        <f>_VM_since142!J165</f>
        <v>Ceph. 3. Gen.</v>
      </c>
      <c r="L172" s="115">
        <f>_VM_since142!K165</f>
        <v>3.9706953390385999E-3</v>
      </c>
      <c r="M172">
        <f>_VM_since142!L165</f>
        <v>2.3349257888263678E-4</v>
      </c>
    </row>
    <row r="173" spans="2:13" x14ac:dyDescent="0.3">
      <c r="B173">
        <f>_VM_since142!A166</f>
        <v>1</v>
      </c>
      <c r="C173">
        <f>_VM_since142!B166</f>
        <v>26</v>
      </c>
      <c r="D173">
        <f>_VM_since142!C166</f>
        <v>1</v>
      </c>
      <c r="E173">
        <f>_VM_since142!D166</f>
        <v>0</v>
      </c>
      <c r="F173" s="99">
        <f>_VM_since142!E166</f>
        <v>2025</v>
      </c>
      <c r="G173" s="99" t="str">
        <f>_VM_since142!F166</f>
        <v>Rind</v>
      </c>
      <c r="H173" s="99" t="str">
        <f>_VM_since142!G166</f>
        <v>Kälber, eigene Aufzucht</v>
      </c>
      <c r="I173" s="99" t="str">
        <f>_VM_since142!H166</f>
        <v>Beobachtung</v>
      </c>
      <c r="J173" s="99" t="str">
        <f>_VM_since142!I166</f>
        <v>B</v>
      </c>
      <c r="K173" s="99" t="str">
        <f>_VM_since142!J166</f>
        <v>Ceph. 4. Gen.</v>
      </c>
      <c r="L173" s="115">
        <f>_VM_since142!K166</f>
        <v>6.9400629002950012E-3</v>
      </c>
      <c r="M173">
        <f>_VM_since142!L166</f>
        <v>4.0810312699285107E-4</v>
      </c>
    </row>
    <row r="174" spans="2:13" x14ac:dyDescent="0.3">
      <c r="B174">
        <f>_VM_since142!A167</f>
        <v>1</v>
      </c>
      <c r="C174">
        <f>_VM_since142!B167</f>
        <v>26</v>
      </c>
      <c r="D174">
        <f>_VM_since142!C167</f>
        <v>1</v>
      </c>
      <c r="E174">
        <f>_VM_since142!D167</f>
        <v>0</v>
      </c>
      <c r="F174" s="99">
        <f>_VM_since142!E167</f>
        <v>2025</v>
      </c>
      <c r="G174" s="99" t="str">
        <f>_VM_since142!F167</f>
        <v>Rind</v>
      </c>
      <c r="H174" s="99" t="str">
        <f>_VM_since142!G167</f>
        <v>Kälber, eigene Aufzucht</v>
      </c>
      <c r="I174" s="99" t="str">
        <f>_VM_since142!H167</f>
        <v>Beobachtung</v>
      </c>
      <c r="J174" s="99" t="str">
        <f>_VM_since142!I167</f>
        <v>B</v>
      </c>
      <c r="K174" s="99" t="str">
        <f>_VM_since142!J167</f>
        <v>Fluorchinolone</v>
      </c>
      <c r="L174" s="115">
        <f>_VM_since142!K167</f>
        <v>8.6393294294300496E-2</v>
      </c>
      <c r="M174">
        <f>_VM_since142!L167</f>
        <v>5.0802671473221071E-3</v>
      </c>
    </row>
    <row r="175" spans="2:13" x14ac:dyDescent="0.3">
      <c r="B175">
        <f>_VM_since142!A168</f>
        <v>1</v>
      </c>
      <c r="C175">
        <f>_VM_since142!B168</f>
        <v>26</v>
      </c>
      <c r="D175">
        <f>_VM_since142!C168</f>
        <v>1</v>
      </c>
      <c r="E175">
        <f>_VM_since142!D168</f>
        <v>0</v>
      </c>
      <c r="F175" s="99">
        <f>_VM_since142!E168</f>
        <v>2025</v>
      </c>
      <c r="G175" s="99" t="str">
        <f>_VM_since142!F168</f>
        <v>Rind</v>
      </c>
      <c r="H175" s="99" t="str">
        <f>_VM_since142!G168</f>
        <v>Kälber, eigene Aufzucht</v>
      </c>
      <c r="I175" s="99" t="str">
        <f>_VM_since142!H168</f>
        <v>Beobachtung</v>
      </c>
      <c r="J175" s="99" t="str">
        <f>_VM_since142!I168</f>
        <v>B</v>
      </c>
      <c r="K175" s="99" t="str">
        <f>_VM_since142!J168</f>
        <v>Polypeptid-AB</v>
      </c>
      <c r="L175" s="115">
        <f>_VM_since142!K168</f>
        <v>0.12570874082258066</v>
      </c>
      <c r="M175">
        <f>_VM_since142!L168</f>
        <v>7.3921707853466774E-3</v>
      </c>
    </row>
    <row r="176" spans="2:13" x14ac:dyDescent="0.3">
      <c r="B176">
        <f>_VM_since142!A169</f>
        <v>1</v>
      </c>
      <c r="C176">
        <f>_VM_since142!B169</f>
        <v>26</v>
      </c>
      <c r="D176">
        <f>_VM_since142!C169</f>
        <v>1</v>
      </c>
      <c r="E176">
        <f>_VM_since142!D169</f>
        <v>0</v>
      </c>
      <c r="F176" s="99">
        <f>_VM_since142!E169</f>
        <v>2025</v>
      </c>
      <c r="G176" s="99" t="str">
        <f>_VM_since142!F169</f>
        <v>Rind</v>
      </c>
      <c r="H176" s="99" t="str">
        <f>_VM_since142!G169</f>
        <v>Kälber, eigene Aufzucht</v>
      </c>
      <c r="I176" s="99" t="str">
        <f>_VM_since142!H169</f>
        <v>Beobachtung</v>
      </c>
      <c r="J176" s="99" t="str">
        <f>_VM_since142!I169</f>
        <v>C</v>
      </c>
      <c r="K176" s="99" t="str">
        <f>_VM_since142!J169</f>
        <v>Aminoglykoside</v>
      </c>
      <c r="L176" s="115">
        <f>_VM_since142!K169</f>
        <v>6.8019599577222447</v>
      </c>
      <c r="M176">
        <f>_VM_since142!L169</f>
        <v>0.39998212816033901</v>
      </c>
    </row>
    <row r="177" spans="2:13" x14ac:dyDescent="0.3">
      <c r="B177">
        <f>_VM_since142!A170</f>
        <v>1</v>
      </c>
      <c r="C177">
        <f>_VM_since142!B170</f>
        <v>26</v>
      </c>
      <c r="D177">
        <f>_VM_since142!C170</f>
        <v>1</v>
      </c>
      <c r="E177">
        <f>_VM_since142!D170</f>
        <v>0</v>
      </c>
      <c r="F177" s="99">
        <f>_VM_since142!E170</f>
        <v>2025</v>
      </c>
      <c r="G177" s="99" t="str">
        <f>_VM_since142!F170</f>
        <v>Rind</v>
      </c>
      <c r="H177" s="99" t="str">
        <f>_VM_since142!G170</f>
        <v>Kälber, eigene Aufzucht</v>
      </c>
      <c r="I177" s="99" t="str">
        <f>_VM_since142!H170</f>
        <v>Beobachtung</v>
      </c>
      <c r="J177" s="99" t="str">
        <f>_VM_since142!I170</f>
        <v>C</v>
      </c>
      <c r="K177" s="99" t="str">
        <f>_VM_since142!J170</f>
        <v>Ceph. 1. Gen.</v>
      </c>
      <c r="L177" s="115">
        <f>_VM_since142!K170</f>
        <v>1.8297158405745787E-3</v>
      </c>
      <c r="M177">
        <f>_VM_since142!L170</f>
        <v>1.0759452281262437E-4</v>
      </c>
    </row>
    <row r="178" spans="2:13" x14ac:dyDescent="0.3">
      <c r="B178">
        <f>_VM_since142!A171</f>
        <v>1</v>
      </c>
      <c r="C178">
        <f>_VM_since142!B171</f>
        <v>26</v>
      </c>
      <c r="D178">
        <f>_VM_since142!C171</f>
        <v>1</v>
      </c>
      <c r="E178">
        <f>_VM_since142!D171</f>
        <v>0</v>
      </c>
      <c r="F178" s="99">
        <f>_VM_since142!E171</f>
        <v>2025</v>
      </c>
      <c r="G178" s="99" t="str">
        <f>_VM_since142!F171</f>
        <v>Rind</v>
      </c>
      <c r="H178" s="99" t="str">
        <f>_VM_since142!G171</f>
        <v>Kälber, eigene Aufzucht</v>
      </c>
      <c r="I178" s="99" t="str">
        <f>_VM_since142!H171</f>
        <v>Beobachtung</v>
      </c>
      <c r="J178" s="99" t="str">
        <f>_VM_since142!I171</f>
        <v>C</v>
      </c>
      <c r="K178" s="99" t="str">
        <f>_VM_since142!J171</f>
        <v>Fenicole</v>
      </c>
      <c r="L178" s="115">
        <f>_VM_since142!K171</f>
        <v>1.300788976</v>
      </c>
      <c r="M178">
        <f>_VM_since142!L171</f>
        <v>7.6491532755540825E-2</v>
      </c>
    </row>
    <row r="179" spans="2:13" x14ac:dyDescent="0.3">
      <c r="B179">
        <f>_VM_since142!A172</f>
        <v>1</v>
      </c>
      <c r="C179">
        <f>_VM_since142!B172</f>
        <v>26</v>
      </c>
      <c r="D179">
        <f>_VM_since142!C172</f>
        <v>1</v>
      </c>
      <c r="E179">
        <f>_VM_since142!D172</f>
        <v>0</v>
      </c>
      <c r="F179" s="99">
        <f>_VM_since142!E172</f>
        <v>2025</v>
      </c>
      <c r="G179" s="99" t="str">
        <f>_VM_since142!F172</f>
        <v>Rind</v>
      </c>
      <c r="H179" s="99" t="str">
        <f>_VM_since142!G172</f>
        <v>Kälber, eigene Aufzucht</v>
      </c>
      <c r="I179" s="99" t="str">
        <f>_VM_since142!H172</f>
        <v>Beobachtung</v>
      </c>
      <c r="J179" s="99" t="str">
        <f>_VM_since142!I172</f>
        <v>C</v>
      </c>
      <c r="K179" s="99" t="str">
        <f>_VM_since142!J172</f>
        <v>Lincosamide</v>
      </c>
      <c r="L179" s="115">
        <f>_VM_since142!K172</f>
        <v>5.8544079589404607E-2</v>
      </c>
      <c r="M179">
        <f>_VM_since142!L172</f>
        <v>3.4426232572530129E-3</v>
      </c>
    </row>
    <row r="180" spans="2:13" x14ac:dyDescent="0.3">
      <c r="B180">
        <f>_VM_since142!A173</f>
        <v>1</v>
      </c>
      <c r="C180">
        <f>_VM_since142!B173</f>
        <v>26</v>
      </c>
      <c r="D180">
        <f>_VM_since142!C173</f>
        <v>1</v>
      </c>
      <c r="E180">
        <f>_VM_since142!D173</f>
        <v>0</v>
      </c>
      <c r="F180" s="99">
        <f>_VM_since142!E173</f>
        <v>2025</v>
      </c>
      <c r="G180" s="99" t="str">
        <f>_VM_since142!F173</f>
        <v>Rind</v>
      </c>
      <c r="H180" s="99" t="str">
        <f>_VM_since142!G173</f>
        <v>Kälber, eigene Aufzucht</v>
      </c>
      <c r="I180" s="99" t="str">
        <f>_VM_since142!H173</f>
        <v>Beobachtung</v>
      </c>
      <c r="J180" s="99" t="str">
        <f>_VM_since142!I173</f>
        <v>C</v>
      </c>
      <c r="K180" s="99" t="str">
        <f>_VM_since142!J173</f>
        <v>Makrolide</v>
      </c>
      <c r="L180" s="115">
        <f>_VM_since142!K173</f>
        <v>0.1950295728751</v>
      </c>
      <c r="M180">
        <f>_VM_since142!L173</f>
        <v>1.1468509679217059E-2</v>
      </c>
    </row>
    <row r="181" spans="2:13" x14ac:dyDescent="0.3">
      <c r="B181">
        <f>_VM_since142!A174</f>
        <v>1</v>
      </c>
      <c r="C181">
        <f>_VM_since142!B174</f>
        <v>26</v>
      </c>
      <c r="D181">
        <f>_VM_since142!C174</f>
        <v>1</v>
      </c>
      <c r="E181">
        <f>_VM_since142!D174</f>
        <v>0</v>
      </c>
      <c r="F181" s="99">
        <f>_VM_since142!E174</f>
        <v>2025</v>
      </c>
      <c r="G181" s="99" t="str">
        <f>_VM_since142!F174</f>
        <v>Rind</v>
      </c>
      <c r="H181" s="99" t="str">
        <f>_VM_since142!G174</f>
        <v>Kälber, eigene Aufzucht</v>
      </c>
      <c r="I181" s="99" t="str">
        <f>_VM_since142!H174</f>
        <v>Beobachtung</v>
      </c>
      <c r="J181" s="99" t="str">
        <f>_VM_since142!I174</f>
        <v>D</v>
      </c>
      <c r="K181" s="99" t="str">
        <f>_VM_since142!J174</f>
        <v>Aminoglykoside</v>
      </c>
      <c r="L181" s="115">
        <f>_VM_since142!K174</f>
        <v>0.11644672608182879</v>
      </c>
      <c r="M181">
        <f>_VM_since142!L174</f>
        <v>6.8475277133373379E-3</v>
      </c>
    </row>
    <row r="182" spans="2:13" x14ac:dyDescent="0.3">
      <c r="B182">
        <f>_VM_since142!A175</f>
        <v>1</v>
      </c>
      <c r="C182">
        <f>_VM_since142!B175</f>
        <v>26</v>
      </c>
      <c r="D182">
        <f>_VM_since142!C175</f>
        <v>1</v>
      </c>
      <c r="E182">
        <f>_VM_since142!D175</f>
        <v>0</v>
      </c>
      <c r="F182" s="99">
        <f>_VM_since142!E175</f>
        <v>2025</v>
      </c>
      <c r="G182" s="99" t="str">
        <f>_VM_since142!F175</f>
        <v>Rind</v>
      </c>
      <c r="H182" s="99" t="str">
        <f>_VM_since142!G175</f>
        <v>Kälber, eigene Aufzucht</v>
      </c>
      <c r="I182" s="99" t="str">
        <f>_VM_since142!H175</f>
        <v>Beobachtung</v>
      </c>
      <c r="J182" s="99" t="str">
        <f>_VM_since142!I175</f>
        <v>D</v>
      </c>
      <c r="K182" s="99" t="str">
        <f>_VM_since142!J175</f>
        <v>Folsäureantag.</v>
      </c>
      <c r="L182" s="115">
        <f>_VM_since142!K175</f>
        <v>0.30573487369000002</v>
      </c>
      <c r="M182">
        <f>_VM_since142!L175</f>
        <v>1.7978418895648583E-2</v>
      </c>
    </row>
    <row r="183" spans="2:13" x14ac:dyDescent="0.3">
      <c r="B183">
        <f>_VM_since142!A176</f>
        <v>1</v>
      </c>
      <c r="C183">
        <f>_VM_since142!B176</f>
        <v>26</v>
      </c>
      <c r="D183">
        <f>_VM_since142!C176</f>
        <v>1</v>
      </c>
      <c r="E183">
        <f>_VM_since142!D176</f>
        <v>0</v>
      </c>
      <c r="F183" s="99">
        <f>_VM_since142!E176</f>
        <v>2025</v>
      </c>
      <c r="G183" s="99" t="str">
        <f>_VM_since142!F176</f>
        <v>Rind</v>
      </c>
      <c r="H183" s="99" t="str">
        <f>_VM_since142!G176</f>
        <v>Kälber, eigene Aufzucht</v>
      </c>
      <c r="I183" s="99" t="str">
        <f>_VM_since142!H176</f>
        <v>Beobachtung</v>
      </c>
      <c r="J183" s="99" t="str">
        <f>_VM_since142!I176</f>
        <v>D</v>
      </c>
      <c r="K183" s="99" t="str">
        <f>_VM_since142!J176</f>
        <v>Penicilline</v>
      </c>
      <c r="L183" s="115">
        <f>_VM_since142!K176</f>
        <v>1.7762878534158448</v>
      </c>
      <c r="M183">
        <f>_VM_since142!L176</f>
        <v>0.10445274601007026</v>
      </c>
    </row>
    <row r="184" spans="2:13" x14ac:dyDescent="0.3">
      <c r="B184">
        <f>_VM_since142!A177</f>
        <v>1</v>
      </c>
      <c r="C184">
        <f>_VM_since142!B177</f>
        <v>26</v>
      </c>
      <c r="D184">
        <f>_VM_since142!C177</f>
        <v>1</v>
      </c>
      <c r="E184">
        <f>_VM_since142!D177</f>
        <v>0</v>
      </c>
      <c r="F184" s="99">
        <f>_VM_since142!E177</f>
        <v>2025</v>
      </c>
      <c r="G184" s="99" t="str">
        <f>_VM_since142!F177</f>
        <v>Rind</v>
      </c>
      <c r="H184" s="99" t="str">
        <f>_VM_since142!G177</f>
        <v>Kälber, eigene Aufzucht</v>
      </c>
      <c r="I184" s="99" t="str">
        <f>_VM_since142!H177</f>
        <v>Beobachtung</v>
      </c>
      <c r="J184" s="99" t="str">
        <f>_VM_since142!I177</f>
        <v>D</v>
      </c>
      <c r="K184" s="99" t="str">
        <f>_VM_since142!J177</f>
        <v>Sulfonamide</v>
      </c>
      <c r="L184" s="115">
        <f>_VM_since142!K177</f>
        <v>3.7273725236531181</v>
      </c>
      <c r="M184">
        <f>_VM_since142!L177</f>
        <v>0.21918423567968132</v>
      </c>
    </row>
    <row r="185" spans="2:13" x14ac:dyDescent="0.3">
      <c r="B185">
        <f>_VM_since142!A178</f>
        <v>1</v>
      </c>
      <c r="C185">
        <f>_VM_since142!B178</f>
        <v>26</v>
      </c>
      <c r="D185">
        <f>_VM_since142!C178</f>
        <v>1</v>
      </c>
      <c r="E185">
        <f>_VM_since142!D178</f>
        <v>0</v>
      </c>
      <c r="F185" s="99">
        <f>_VM_since142!E178</f>
        <v>2025</v>
      </c>
      <c r="G185" s="99" t="str">
        <f>_VM_since142!F178</f>
        <v>Rind</v>
      </c>
      <c r="H185" s="99" t="str">
        <f>_VM_since142!G178</f>
        <v>Kälber, eigene Aufzucht</v>
      </c>
      <c r="I185" s="99" t="str">
        <f>_VM_since142!H178</f>
        <v>Beobachtung</v>
      </c>
      <c r="J185" s="99" t="str">
        <f>_VM_since142!I178</f>
        <v>D</v>
      </c>
      <c r="K185" s="99" t="str">
        <f>_VM_since142!J178</f>
        <v>Tetrazykline</v>
      </c>
      <c r="L185" s="115">
        <f>_VM_since142!K178</f>
        <v>2.4986526281400168</v>
      </c>
      <c r="M185">
        <f>_VM_since142!L178</f>
        <v>0.14693064968755568</v>
      </c>
    </row>
    <row r="186" spans="2:13" x14ac:dyDescent="0.3">
      <c r="B186">
        <f>_VM_since142!A179</f>
        <v>1</v>
      </c>
      <c r="C186">
        <f>_VM_since142!B179</f>
        <v>12</v>
      </c>
      <c r="D186">
        <f>_VM_since142!C179</f>
        <v>2</v>
      </c>
      <c r="E186">
        <f>_VM_since142!D179</f>
        <v>1</v>
      </c>
      <c r="F186" s="99">
        <f>_VM_since142!E179</f>
        <v>2014</v>
      </c>
      <c r="G186" s="99" t="str">
        <f>_VM_since142!F179</f>
        <v>Rind</v>
      </c>
      <c r="H186" s="99" t="str">
        <f>_VM_since142!G179</f>
        <v>Mastrinder</v>
      </c>
      <c r="I186" s="99" t="str">
        <f>_VM_since142!H179</f>
        <v>Minimierung</v>
      </c>
      <c r="J186" s="99" t="str">
        <f>_VM_since142!I179</f>
        <v>B</v>
      </c>
      <c r="K186" s="99" t="str">
        <f>_VM_since142!J179</f>
        <v>Ceph. 3. Gen.</v>
      </c>
      <c r="L186" s="115">
        <f>_VM_since142!K179</f>
        <v>3.0891970658934651E-2</v>
      </c>
      <c r="M186">
        <f>_VM_since142!L179</f>
        <v>8.4123349641144485E-3</v>
      </c>
    </row>
    <row r="187" spans="2:13" x14ac:dyDescent="0.3">
      <c r="B187">
        <f>_VM_since142!A180</f>
        <v>1</v>
      </c>
      <c r="C187">
        <f>_VM_since142!B180</f>
        <v>12</v>
      </c>
      <c r="D187">
        <f>_VM_since142!C180</f>
        <v>2</v>
      </c>
      <c r="E187">
        <f>_VM_since142!D180</f>
        <v>1</v>
      </c>
      <c r="F187" s="99">
        <f>_VM_since142!E180</f>
        <v>2014</v>
      </c>
      <c r="G187" s="99" t="str">
        <f>_VM_since142!F180</f>
        <v>Rind</v>
      </c>
      <c r="H187" s="99" t="str">
        <f>_VM_since142!G180</f>
        <v>Mastrinder</v>
      </c>
      <c r="I187" s="99" t="str">
        <f>_VM_since142!H180</f>
        <v>Minimierung</v>
      </c>
      <c r="J187" s="99" t="str">
        <f>_VM_since142!I180</f>
        <v>B</v>
      </c>
      <c r="K187" s="99" t="str">
        <f>_VM_since142!J180</f>
        <v>Ceph. 4. Gen.</v>
      </c>
      <c r="L187" s="115">
        <f>_VM_since142!K180</f>
        <v>7.9422900270461737E-3</v>
      </c>
      <c r="M187">
        <f>_VM_since142!L180</f>
        <v>2.1628016168769126E-3</v>
      </c>
    </row>
    <row r="188" spans="2:13" x14ac:dyDescent="0.3">
      <c r="B188">
        <f>_VM_since142!A181</f>
        <v>1</v>
      </c>
      <c r="C188">
        <f>_VM_since142!B181</f>
        <v>12</v>
      </c>
      <c r="D188">
        <f>_VM_since142!C181</f>
        <v>2</v>
      </c>
      <c r="E188">
        <f>_VM_since142!D181</f>
        <v>1</v>
      </c>
      <c r="F188" s="99">
        <f>_VM_since142!E181</f>
        <v>2014</v>
      </c>
      <c r="G188" s="99" t="str">
        <f>_VM_since142!F181</f>
        <v>Rind</v>
      </c>
      <c r="H188" s="99" t="str">
        <f>_VM_since142!G181</f>
        <v>Mastrinder</v>
      </c>
      <c r="I188" s="99" t="str">
        <f>_VM_since142!H181</f>
        <v>Minimierung</v>
      </c>
      <c r="J188" s="99" t="str">
        <f>_VM_since142!I181</f>
        <v>B</v>
      </c>
      <c r="K188" s="99" t="str">
        <f>_VM_since142!J181</f>
        <v>Fluorchinolone</v>
      </c>
      <c r="L188" s="115">
        <f>_VM_since142!K181</f>
        <v>5.1892763505098624E-2</v>
      </c>
      <c r="M188">
        <f>_VM_since142!L181</f>
        <v>1.4131157692661035E-2</v>
      </c>
    </row>
    <row r="189" spans="2:13" x14ac:dyDescent="0.3">
      <c r="B189">
        <f>_VM_since142!A182</f>
        <v>1</v>
      </c>
      <c r="C189">
        <f>_VM_since142!B182</f>
        <v>12</v>
      </c>
      <c r="D189">
        <f>_VM_since142!C182</f>
        <v>2</v>
      </c>
      <c r="E189">
        <f>_VM_since142!D182</f>
        <v>1</v>
      </c>
      <c r="F189" s="99">
        <f>_VM_since142!E182</f>
        <v>2014</v>
      </c>
      <c r="G189" s="99" t="str">
        <f>_VM_since142!F182</f>
        <v>Rind</v>
      </c>
      <c r="H189" s="99" t="str">
        <f>_VM_since142!G182</f>
        <v>Mastrinder</v>
      </c>
      <c r="I189" s="99" t="str">
        <f>_VM_since142!H182</f>
        <v>Minimierung</v>
      </c>
      <c r="J189" s="99" t="str">
        <f>_VM_since142!I182</f>
        <v>B</v>
      </c>
      <c r="K189" s="99" t="str">
        <f>_VM_since142!J182</f>
        <v>Polypeptid-AB</v>
      </c>
      <c r="L189" s="115">
        <f>_VM_since142!K182</f>
        <v>1.7282857142857141E-3</v>
      </c>
      <c r="M189">
        <f>_VM_since142!L182</f>
        <v>4.7063745148483247E-4</v>
      </c>
    </row>
    <row r="190" spans="2:13" x14ac:dyDescent="0.3">
      <c r="B190">
        <f>_VM_since142!A183</f>
        <v>1</v>
      </c>
      <c r="C190">
        <f>_VM_since142!B183</f>
        <v>12</v>
      </c>
      <c r="D190">
        <f>_VM_since142!C183</f>
        <v>2</v>
      </c>
      <c r="E190">
        <f>_VM_since142!D183</f>
        <v>1</v>
      </c>
      <c r="F190" s="99">
        <f>_VM_since142!E183</f>
        <v>2014</v>
      </c>
      <c r="G190" s="99" t="str">
        <f>_VM_since142!F183</f>
        <v>Rind</v>
      </c>
      <c r="H190" s="99" t="str">
        <f>_VM_since142!G183</f>
        <v>Mastrinder</v>
      </c>
      <c r="I190" s="99" t="str">
        <f>_VM_since142!H183</f>
        <v>Minimierung</v>
      </c>
      <c r="J190" s="99" t="str">
        <f>_VM_since142!I183</f>
        <v>C</v>
      </c>
      <c r="K190" s="99" t="str">
        <f>_VM_since142!J183</f>
        <v>Aminoglykoside</v>
      </c>
      <c r="L190" s="115">
        <f>_VM_since142!K183</f>
        <v>4.2198585733467631E-2</v>
      </c>
      <c r="M190">
        <f>_VM_since142!L183</f>
        <v>1.1491291446606376E-2</v>
      </c>
    </row>
    <row r="191" spans="2:13" x14ac:dyDescent="0.3">
      <c r="B191">
        <f>_VM_since142!A184</f>
        <v>1</v>
      </c>
      <c r="C191">
        <f>_VM_since142!B184</f>
        <v>12</v>
      </c>
      <c r="D191">
        <f>_VM_since142!C184</f>
        <v>2</v>
      </c>
      <c r="E191">
        <f>_VM_since142!D184</f>
        <v>1</v>
      </c>
      <c r="F191" s="99">
        <f>_VM_since142!E184</f>
        <v>2014</v>
      </c>
      <c r="G191" s="99" t="str">
        <f>_VM_since142!F184</f>
        <v>Rind</v>
      </c>
      <c r="H191" s="99" t="str">
        <f>_VM_since142!G184</f>
        <v>Mastrinder</v>
      </c>
      <c r="I191" s="99" t="str">
        <f>_VM_since142!H184</f>
        <v>Minimierung</v>
      </c>
      <c r="J191" s="99" t="str">
        <f>_VM_since142!I184</f>
        <v>C</v>
      </c>
      <c r="K191" s="99" t="str">
        <f>_VM_since142!J184</f>
        <v>Ceph. 1. Gen.</v>
      </c>
      <c r="L191" s="115">
        <f>_VM_since142!K184</f>
        <v>1.8596731284210527E-4</v>
      </c>
      <c r="M191">
        <f>_VM_since142!L184</f>
        <v>5.0641616401755408E-5</v>
      </c>
    </row>
    <row r="192" spans="2:13" x14ac:dyDescent="0.3">
      <c r="B192">
        <f>_VM_since142!A185</f>
        <v>1</v>
      </c>
      <c r="C192">
        <f>_VM_since142!B185</f>
        <v>12</v>
      </c>
      <c r="D192">
        <f>_VM_since142!C185</f>
        <v>2</v>
      </c>
      <c r="E192">
        <f>_VM_since142!D185</f>
        <v>1</v>
      </c>
      <c r="F192" s="99">
        <f>_VM_since142!E185</f>
        <v>2014</v>
      </c>
      <c r="G192" s="99" t="str">
        <f>_VM_since142!F185</f>
        <v>Rind</v>
      </c>
      <c r="H192" s="99" t="str">
        <f>_VM_since142!G185</f>
        <v>Mastrinder</v>
      </c>
      <c r="I192" s="99" t="str">
        <f>_VM_since142!H185</f>
        <v>Minimierung</v>
      </c>
      <c r="J192" s="99" t="str">
        <f>_VM_since142!I185</f>
        <v>C</v>
      </c>
      <c r="K192" s="99" t="str">
        <f>_VM_since142!J185</f>
        <v>Fenicole</v>
      </c>
      <c r="L192" s="115">
        <f>_VM_since142!K185</f>
        <v>0.13654038746</v>
      </c>
      <c r="M192">
        <f>_VM_since142!L185</f>
        <v>3.7181942457636126E-2</v>
      </c>
    </row>
    <row r="193" spans="2:13" x14ac:dyDescent="0.3">
      <c r="B193">
        <f>_VM_since142!A186</f>
        <v>1</v>
      </c>
      <c r="C193">
        <f>_VM_since142!B186</f>
        <v>12</v>
      </c>
      <c r="D193">
        <f>_VM_since142!C186</f>
        <v>2</v>
      </c>
      <c r="E193">
        <f>_VM_since142!D186</f>
        <v>1</v>
      </c>
      <c r="F193" s="99">
        <f>_VM_since142!E186</f>
        <v>2014</v>
      </c>
      <c r="G193" s="99" t="str">
        <f>_VM_since142!F186</f>
        <v>Rind</v>
      </c>
      <c r="H193" s="99" t="str">
        <f>_VM_since142!G186</f>
        <v>Mastrinder</v>
      </c>
      <c r="I193" s="99" t="str">
        <f>_VM_since142!H186</f>
        <v>Minimierung</v>
      </c>
      <c r="J193" s="99" t="str">
        <f>_VM_since142!I186</f>
        <v>C</v>
      </c>
      <c r="K193" s="99" t="str">
        <f>_VM_since142!J186</f>
        <v>Lincosamide</v>
      </c>
      <c r="L193" s="115">
        <f>_VM_since142!K186</f>
        <v>1.8486385901453989E-2</v>
      </c>
      <c r="M193">
        <f>_VM_since142!L186</f>
        <v>5.0341129802263275E-3</v>
      </c>
    </row>
    <row r="194" spans="2:13" x14ac:dyDescent="0.3">
      <c r="B194">
        <f>_VM_since142!A187</f>
        <v>1</v>
      </c>
      <c r="C194">
        <f>_VM_since142!B187</f>
        <v>12</v>
      </c>
      <c r="D194">
        <f>_VM_since142!C187</f>
        <v>2</v>
      </c>
      <c r="E194">
        <f>_VM_since142!D187</f>
        <v>1</v>
      </c>
      <c r="F194" s="99">
        <f>_VM_since142!E187</f>
        <v>2014</v>
      </c>
      <c r="G194" s="99" t="str">
        <f>_VM_since142!F187</f>
        <v>Rind</v>
      </c>
      <c r="H194" s="99" t="str">
        <f>_VM_since142!G187</f>
        <v>Mastrinder</v>
      </c>
      <c r="I194" s="99" t="str">
        <f>_VM_since142!H187</f>
        <v>Minimierung</v>
      </c>
      <c r="J194" s="99" t="str">
        <f>_VM_since142!I187</f>
        <v>C</v>
      </c>
      <c r="K194" s="99" t="str">
        <f>_VM_since142!J187</f>
        <v>Makrolide</v>
      </c>
      <c r="L194" s="115">
        <f>_VM_since142!K187</f>
        <v>4.6490149897342799E-2</v>
      </c>
      <c r="M194">
        <f>_VM_since142!L187</f>
        <v>1.265994707123763E-2</v>
      </c>
    </row>
    <row r="195" spans="2:13" x14ac:dyDescent="0.3">
      <c r="B195">
        <f>_VM_since142!A188</f>
        <v>1</v>
      </c>
      <c r="C195">
        <f>_VM_since142!B188</f>
        <v>12</v>
      </c>
      <c r="D195">
        <f>_VM_since142!C188</f>
        <v>2</v>
      </c>
      <c r="E195">
        <f>_VM_since142!D188</f>
        <v>1</v>
      </c>
      <c r="F195" s="99">
        <f>_VM_since142!E188</f>
        <v>2014</v>
      </c>
      <c r="G195" s="99" t="str">
        <f>_VM_since142!F188</f>
        <v>Rind</v>
      </c>
      <c r="H195" s="99" t="str">
        <f>_VM_since142!G188</f>
        <v>Mastrinder</v>
      </c>
      <c r="I195" s="99" t="str">
        <f>_VM_since142!H188</f>
        <v>Minimierung</v>
      </c>
      <c r="J195" s="99" t="str">
        <f>_VM_since142!I188</f>
        <v>C</v>
      </c>
      <c r="K195" s="99" t="str">
        <f>_VM_since142!J188</f>
        <v>Pleuromutiline</v>
      </c>
      <c r="L195" s="115">
        <f>_VM_since142!K188</f>
        <v>0</v>
      </c>
      <c r="M195">
        <f>_VM_since142!L188</f>
        <v>0</v>
      </c>
    </row>
    <row r="196" spans="2:13" x14ac:dyDescent="0.3">
      <c r="B196">
        <f>_VM_since142!A189</f>
        <v>1</v>
      </c>
      <c r="C196">
        <f>_VM_since142!B189</f>
        <v>12</v>
      </c>
      <c r="D196">
        <f>_VM_since142!C189</f>
        <v>2</v>
      </c>
      <c r="E196">
        <f>_VM_since142!D189</f>
        <v>1</v>
      </c>
      <c r="F196" s="99">
        <f>_VM_since142!E189</f>
        <v>2014</v>
      </c>
      <c r="G196" s="99" t="str">
        <f>_VM_since142!F189</f>
        <v>Rind</v>
      </c>
      <c r="H196" s="99" t="str">
        <f>_VM_since142!G189</f>
        <v>Mastrinder</v>
      </c>
      <c r="I196" s="99" t="str">
        <f>_VM_since142!H189</f>
        <v>Minimierung</v>
      </c>
      <c r="J196" s="99" t="str">
        <f>_VM_since142!I189</f>
        <v>D</v>
      </c>
      <c r="K196" s="99" t="str">
        <f>_VM_since142!J189</f>
        <v>Aminoglykoside</v>
      </c>
      <c r="L196" s="115">
        <f>_VM_since142!K189</f>
        <v>2.2615410155079993E-2</v>
      </c>
      <c r="M196">
        <f>_VM_since142!L189</f>
        <v>6.1585066124729164E-3</v>
      </c>
    </row>
    <row r="197" spans="2:13" x14ac:dyDescent="0.3">
      <c r="B197">
        <f>_VM_since142!A190</f>
        <v>1</v>
      </c>
      <c r="C197">
        <f>_VM_since142!B190</f>
        <v>12</v>
      </c>
      <c r="D197">
        <f>_VM_since142!C190</f>
        <v>2</v>
      </c>
      <c r="E197">
        <f>_VM_since142!D190</f>
        <v>1</v>
      </c>
      <c r="F197" s="99">
        <f>_VM_since142!E190</f>
        <v>2014</v>
      </c>
      <c r="G197" s="99" t="str">
        <f>_VM_since142!F190</f>
        <v>Rind</v>
      </c>
      <c r="H197" s="99" t="str">
        <f>_VM_since142!G190</f>
        <v>Mastrinder</v>
      </c>
      <c r="I197" s="99" t="str">
        <f>_VM_since142!H190</f>
        <v>Minimierung</v>
      </c>
      <c r="J197" s="99" t="str">
        <f>_VM_since142!I190</f>
        <v>D</v>
      </c>
      <c r="K197" s="99" t="str">
        <f>_VM_since142!J190</f>
        <v>Folsäureantag.</v>
      </c>
      <c r="L197" s="115">
        <f>_VM_since142!K190</f>
        <v>0.15668479335200014</v>
      </c>
      <c r="M197">
        <f>_VM_since142!L190</f>
        <v>4.2667558506140756E-2</v>
      </c>
    </row>
    <row r="198" spans="2:13" x14ac:dyDescent="0.3">
      <c r="B198">
        <f>_VM_since142!A191</f>
        <v>1</v>
      </c>
      <c r="C198">
        <f>_VM_since142!B191</f>
        <v>12</v>
      </c>
      <c r="D198">
        <f>_VM_since142!C191</f>
        <v>2</v>
      </c>
      <c r="E198">
        <f>_VM_since142!D191</f>
        <v>1</v>
      </c>
      <c r="F198" s="99">
        <f>_VM_since142!E191</f>
        <v>2014</v>
      </c>
      <c r="G198" s="99" t="str">
        <f>_VM_since142!F191</f>
        <v>Rind</v>
      </c>
      <c r="H198" s="99" t="str">
        <f>_VM_since142!G191</f>
        <v>Mastrinder</v>
      </c>
      <c r="I198" s="99" t="str">
        <f>_VM_since142!H191</f>
        <v>Minimierung</v>
      </c>
      <c r="J198" s="99" t="str">
        <f>_VM_since142!I191</f>
        <v>D</v>
      </c>
      <c r="K198" s="99" t="str">
        <f>_VM_since142!J191</f>
        <v>Penicilline</v>
      </c>
      <c r="L198" s="115">
        <f>_VM_since142!K191</f>
        <v>0.36816439796738643</v>
      </c>
      <c r="M198">
        <f>_VM_since142!L191</f>
        <v>0.10025654471050825</v>
      </c>
    </row>
    <row r="199" spans="2:13" x14ac:dyDescent="0.3">
      <c r="B199">
        <f>_VM_since142!A192</f>
        <v>1</v>
      </c>
      <c r="C199">
        <f>_VM_since142!B192</f>
        <v>12</v>
      </c>
      <c r="D199">
        <f>_VM_since142!C192</f>
        <v>2</v>
      </c>
      <c r="E199">
        <f>_VM_since142!D192</f>
        <v>1</v>
      </c>
      <c r="F199" s="99">
        <f>_VM_since142!E192</f>
        <v>2014</v>
      </c>
      <c r="G199" s="99" t="str">
        <f>_VM_since142!F192</f>
        <v>Rind</v>
      </c>
      <c r="H199" s="99" t="str">
        <f>_VM_since142!G192</f>
        <v>Mastrinder</v>
      </c>
      <c r="I199" s="99" t="str">
        <f>_VM_since142!H192</f>
        <v>Minimierung</v>
      </c>
      <c r="J199" s="99" t="str">
        <f>_VM_since142!I192</f>
        <v>D</v>
      </c>
      <c r="K199" s="99" t="str">
        <f>_VM_since142!J192</f>
        <v>Sulfonamide</v>
      </c>
      <c r="L199" s="115">
        <f>_VM_since142!K192</f>
        <v>1.0837301958285936</v>
      </c>
      <c r="M199">
        <f>_VM_since142!L192</f>
        <v>0.29511556639390762</v>
      </c>
    </row>
    <row r="200" spans="2:13" x14ac:dyDescent="0.3">
      <c r="B200">
        <f>_VM_since142!A193</f>
        <v>1</v>
      </c>
      <c r="C200">
        <f>_VM_since142!B193</f>
        <v>12</v>
      </c>
      <c r="D200">
        <f>_VM_since142!C193</f>
        <v>2</v>
      </c>
      <c r="E200">
        <f>_VM_since142!D193</f>
        <v>1</v>
      </c>
      <c r="F200" s="99">
        <f>_VM_since142!E193</f>
        <v>2014</v>
      </c>
      <c r="G200" s="99" t="str">
        <f>_VM_since142!F193</f>
        <v>Rind</v>
      </c>
      <c r="H200" s="99" t="str">
        <f>_VM_since142!G193</f>
        <v>Mastrinder</v>
      </c>
      <c r="I200" s="99" t="str">
        <f>_VM_since142!H193</f>
        <v>Minimierung</v>
      </c>
      <c r="J200" s="99" t="str">
        <f>_VM_since142!I193</f>
        <v>D</v>
      </c>
      <c r="K200" s="99" t="str">
        <f>_VM_since142!J193</f>
        <v>Tetrazykline</v>
      </c>
      <c r="L200" s="115">
        <f>_VM_since142!K193</f>
        <v>1.7046715020761891</v>
      </c>
      <c r="M200">
        <f>_VM_since142!L193</f>
        <v>0.46420695647972504</v>
      </c>
    </row>
    <row r="201" spans="2:13" x14ac:dyDescent="0.3">
      <c r="B201">
        <f>_VM_since142!A194</f>
        <v>1</v>
      </c>
      <c r="C201">
        <f>_VM_since142!B194</f>
        <v>12</v>
      </c>
      <c r="D201">
        <f>_VM_since142!C194</f>
        <v>2</v>
      </c>
      <c r="E201">
        <f>_VM_since142!D194</f>
        <v>1</v>
      </c>
      <c r="F201" s="99">
        <f>_VM_since142!E194</f>
        <v>2015</v>
      </c>
      <c r="G201" s="99" t="str">
        <f>_VM_since142!F194</f>
        <v>Rind</v>
      </c>
      <c r="H201" s="99" t="str">
        <f>_VM_since142!G194</f>
        <v>Mastrinder</v>
      </c>
      <c r="I201" s="99" t="str">
        <f>_VM_since142!H194</f>
        <v>Minimierung</v>
      </c>
      <c r="J201" s="99" t="str">
        <f>_VM_since142!I194</f>
        <v>B</v>
      </c>
      <c r="K201" s="99" t="str">
        <f>_VM_since142!J194</f>
        <v>Ceph. 3. Gen.</v>
      </c>
      <c r="L201" s="115">
        <f>_VM_since142!K194</f>
        <v>0.16547355121472845</v>
      </c>
      <c r="M201">
        <f>_VM_since142!L194</f>
        <v>8.9121398126101481E-2</v>
      </c>
    </row>
    <row r="202" spans="2:13" x14ac:dyDescent="0.3">
      <c r="B202">
        <f>_VM_since142!A195</f>
        <v>1</v>
      </c>
      <c r="C202">
        <f>_VM_since142!B195</f>
        <v>12</v>
      </c>
      <c r="D202">
        <f>_VM_since142!C195</f>
        <v>2</v>
      </c>
      <c r="E202">
        <f>_VM_since142!D195</f>
        <v>1</v>
      </c>
      <c r="F202" s="99">
        <f>_VM_since142!E195</f>
        <v>2015</v>
      </c>
      <c r="G202" s="99" t="str">
        <f>_VM_since142!F195</f>
        <v>Rind</v>
      </c>
      <c r="H202" s="99" t="str">
        <f>_VM_since142!G195</f>
        <v>Mastrinder</v>
      </c>
      <c r="I202" s="99" t="str">
        <f>_VM_since142!H195</f>
        <v>Minimierung</v>
      </c>
      <c r="J202" s="99" t="str">
        <f>_VM_since142!I195</f>
        <v>B</v>
      </c>
      <c r="K202" s="99" t="str">
        <f>_VM_since142!J195</f>
        <v>Ceph. 4. Gen.</v>
      </c>
      <c r="L202" s="115">
        <f>_VM_since142!K195</f>
        <v>6.2747274001425882E-3</v>
      </c>
      <c r="M202">
        <f>_VM_since142!L195</f>
        <v>3.3794674415079024E-3</v>
      </c>
    </row>
    <row r="203" spans="2:13" x14ac:dyDescent="0.3">
      <c r="B203">
        <f>_VM_since142!A196</f>
        <v>1</v>
      </c>
      <c r="C203">
        <f>_VM_since142!B196</f>
        <v>12</v>
      </c>
      <c r="D203">
        <f>_VM_since142!C196</f>
        <v>2</v>
      </c>
      <c r="E203">
        <f>_VM_since142!D196</f>
        <v>1</v>
      </c>
      <c r="F203" s="99">
        <f>_VM_since142!E196</f>
        <v>2015</v>
      </c>
      <c r="G203" s="99" t="str">
        <f>_VM_since142!F196</f>
        <v>Rind</v>
      </c>
      <c r="H203" s="99" t="str">
        <f>_VM_since142!G196</f>
        <v>Mastrinder</v>
      </c>
      <c r="I203" s="99" t="str">
        <f>_VM_since142!H196</f>
        <v>Minimierung</v>
      </c>
      <c r="J203" s="99" t="str">
        <f>_VM_since142!I196</f>
        <v>B</v>
      </c>
      <c r="K203" s="99" t="str">
        <f>_VM_since142!J196</f>
        <v>Fluorchinolone</v>
      </c>
      <c r="L203" s="115">
        <f>_VM_since142!K196</f>
        <v>4.3176771102367957E-2</v>
      </c>
      <c r="M203">
        <f>_VM_since142!L196</f>
        <v>2.3254315743911996E-2</v>
      </c>
    </row>
    <row r="204" spans="2:13" x14ac:dyDescent="0.3">
      <c r="B204">
        <f>_VM_since142!A197</f>
        <v>1</v>
      </c>
      <c r="C204">
        <f>_VM_since142!B197</f>
        <v>12</v>
      </c>
      <c r="D204">
        <f>_VM_since142!C197</f>
        <v>2</v>
      </c>
      <c r="E204">
        <f>_VM_since142!D197</f>
        <v>1</v>
      </c>
      <c r="F204" s="99">
        <f>_VM_since142!E197</f>
        <v>2015</v>
      </c>
      <c r="G204" s="99" t="str">
        <f>_VM_since142!F197</f>
        <v>Rind</v>
      </c>
      <c r="H204" s="99" t="str">
        <f>_VM_since142!G197</f>
        <v>Mastrinder</v>
      </c>
      <c r="I204" s="99" t="str">
        <f>_VM_since142!H197</f>
        <v>Minimierung</v>
      </c>
      <c r="J204" s="99" t="str">
        <f>_VM_since142!I197</f>
        <v>B</v>
      </c>
      <c r="K204" s="99" t="str">
        <f>_VM_since142!J197</f>
        <v>Polypeptid-AB</v>
      </c>
      <c r="L204" s="115">
        <f>_VM_since142!K197</f>
        <v>7.5125199999999989E-4</v>
      </c>
      <c r="M204">
        <f>_VM_since142!L197</f>
        <v>4.0461226639264063E-4</v>
      </c>
    </row>
    <row r="205" spans="2:13" x14ac:dyDescent="0.3">
      <c r="B205">
        <f>_VM_since142!A198</f>
        <v>1</v>
      </c>
      <c r="C205">
        <f>_VM_since142!B198</f>
        <v>12</v>
      </c>
      <c r="D205">
        <f>_VM_since142!C198</f>
        <v>2</v>
      </c>
      <c r="E205">
        <f>_VM_since142!D198</f>
        <v>1</v>
      </c>
      <c r="F205" s="99">
        <f>_VM_since142!E198</f>
        <v>2015</v>
      </c>
      <c r="G205" s="99" t="str">
        <f>_VM_since142!F198</f>
        <v>Rind</v>
      </c>
      <c r="H205" s="99" t="str">
        <f>_VM_since142!G198</f>
        <v>Mastrinder</v>
      </c>
      <c r="I205" s="99" t="str">
        <f>_VM_since142!H198</f>
        <v>Minimierung</v>
      </c>
      <c r="J205" s="99" t="str">
        <f>_VM_since142!I198</f>
        <v>C</v>
      </c>
      <c r="K205" s="99" t="str">
        <f>_VM_since142!J198</f>
        <v>Aminoglykoside</v>
      </c>
      <c r="L205" s="115">
        <f>_VM_since142!K198</f>
        <v>1.3499263382124167E-2</v>
      </c>
      <c r="M205">
        <f>_VM_since142!L198</f>
        <v>7.2704865367046526E-3</v>
      </c>
    </row>
    <row r="206" spans="2:13" x14ac:dyDescent="0.3">
      <c r="B206">
        <f>_VM_since142!A199</f>
        <v>1</v>
      </c>
      <c r="C206">
        <f>_VM_since142!B199</f>
        <v>12</v>
      </c>
      <c r="D206">
        <f>_VM_since142!C199</f>
        <v>2</v>
      </c>
      <c r="E206">
        <f>_VM_since142!D199</f>
        <v>1</v>
      </c>
      <c r="F206" s="99">
        <f>_VM_since142!E199</f>
        <v>2015</v>
      </c>
      <c r="G206" s="99" t="str">
        <f>_VM_since142!F199</f>
        <v>Rind</v>
      </c>
      <c r="H206" s="99" t="str">
        <f>_VM_since142!G199</f>
        <v>Mastrinder</v>
      </c>
      <c r="I206" s="99" t="str">
        <f>_VM_since142!H199</f>
        <v>Minimierung</v>
      </c>
      <c r="J206" s="99" t="str">
        <f>_VM_since142!I199</f>
        <v>C</v>
      </c>
      <c r="K206" s="99" t="str">
        <f>_VM_since142!J199</f>
        <v>Ceph. 1. Gen.</v>
      </c>
      <c r="L206" s="115">
        <f>_VM_since142!K199</f>
        <v>7.5148366912280702E-6</v>
      </c>
      <c r="M206">
        <f>_VM_since142!L199</f>
        <v>4.0473703966290441E-6</v>
      </c>
    </row>
    <row r="207" spans="2:13" x14ac:dyDescent="0.3">
      <c r="B207">
        <f>_VM_since142!A200</f>
        <v>1</v>
      </c>
      <c r="C207">
        <f>_VM_since142!B200</f>
        <v>12</v>
      </c>
      <c r="D207">
        <f>_VM_since142!C200</f>
        <v>2</v>
      </c>
      <c r="E207">
        <f>_VM_since142!D200</f>
        <v>1</v>
      </c>
      <c r="F207" s="99">
        <f>_VM_since142!E200</f>
        <v>2015</v>
      </c>
      <c r="G207" s="99" t="str">
        <f>_VM_since142!F200</f>
        <v>Rind</v>
      </c>
      <c r="H207" s="99" t="str">
        <f>_VM_since142!G200</f>
        <v>Mastrinder</v>
      </c>
      <c r="I207" s="99" t="str">
        <f>_VM_since142!H200</f>
        <v>Minimierung</v>
      </c>
      <c r="J207" s="99" t="str">
        <f>_VM_since142!I200</f>
        <v>C</v>
      </c>
      <c r="K207" s="99" t="str">
        <f>_VM_since142!J200</f>
        <v>Fenicole</v>
      </c>
      <c r="L207" s="115">
        <f>_VM_since142!K200</f>
        <v>9.6143229999999996E-2</v>
      </c>
      <c r="M207">
        <f>_VM_since142!L200</f>
        <v>5.1781200167998122E-2</v>
      </c>
    </row>
    <row r="208" spans="2:13" x14ac:dyDescent="0.3">
      <c r="B208">
        <f>_VM_since142!A201</f>
        <v>1</v>
      </c>
      <c r="C208">
        <f>_VM_since142!B201</f>
        <v>12</v>
      </c>
      <c r="D208">
        <f>_VM_since142!C201</f>
        <v>2</v>
      </c>
      <c r="E208">
        <f>_VM_since142!D201</f>
        <v>1</v>
      </c>
      <c r="F208" s="99">
        <f>_VM_since142!E201</f>
        <v>2015</v>
      </c>
      <c r="G208" s="99" t="str">
        <f>_VM_since142!F201</f>
        <v>Rind</v>
      </c>
      <c r="H208" s="99" t="str">
        <f>_VM_since142!G201</f>
        <v>Mastrinder</v>
      </c>
      <c r="I208" s="99" t="str">
        <f>_VM_since142!H201</f>
        <v>Minimierung</v>
      </c>
      <c r="J208" s="99" t="str">
        <f>_VM_since142!I201</f>
        <v>C</v>
      </c>
      <c r="K208" s="99" t="str">
        <f>_VM_since142!J201</f>
        <v>Lincosamide</v>
      </c>
      <c r="L208" s="115">
        <f>_VM_since142!K201</f>
        <v>4.5805463552069988E-3</v>
      </c>
      <c r="M208">
        <f>_VM_since142!L201</f>
        <v>2.4670087295565984E-3</v>
      </c>
    </row>
    <row r="209" spans="2:13" x14ac:dyDescent="0.3">
      <c r="B209">
        <f>_VM_since142!A202</f>
        <v>1</v>
      </c>
      <c r="C209">
        <f>_VM_since142!B202</f>
        <v>12</v>
      </c>
      <c r="D209">
        <f>_VM_since142!C202</f>
        <v>2</v>
      </c>
      <c r="E209">
        <f>_VM_since142!D202</f>
        <v>1</v>
      </c>
      <c r="F209" s="99">
        <f>_VM_since142!E202</f>
        <v>2015</v>
      </c>
      <c r="G209" s="99" t="str">
        <f>_VM_since142!F202</f>
        <v>Rind</v>
      </c>
      <c r="H209" s="99" t="str">
        <f>_VM_since142!G202</f>
        <v>Mastrinder</v>
      </c>
      <c r="I209" s="99" t="str">
        <f>_VM_since142!H202</f>
        <v>Minimierung</v>
      </c>
      <c r="J209" s="99" t="str">
        <f>_VM_since142!I202</f>
        <v>C</v>
      </c>
      <c r="K209" s="99" t="str">
        <f>_VM_since142!J202</f>
        <v>Makrolide</v>
      </c>
      <c r="L209" s="115">
        <f>_VM_since142!K202</f>
        <v>3.6780004799685677E-2</v>
      </c>
      <c r="M209">
        <f>_VM_since142!L202</f>
        <v>1.9809120108742508E-2</v>
      </c>
    </row>
    <row r="210" spans="2:13" x14ac:dyDescent="0.3">
      <c r="B210">
        <f>_VM_since142!A203</f>
        <v>1</v>
      </c>
      <c r="C210">
        <f>_VM_since142!B203</f>
        <v>12</v>
      </c>
      <c r="D210">
        <f>_VM_since142!C203</f>
        <v>2</v>
      </c>
      <c r="E210">
        <f>_VM_since142!D203</f>
        <v>1</v>
      </c>
      <c r="F210" s="99">
        <f>_VM_since142!E203</f>
        <v>2015</v>
      </c>
      <c r="G210" s="99" t="str">
        <f>_VM_since142!F203</f>
        <v>Rind</v>
      </c>
      <c r="H210" s="99" t="str">
        <f>_VM_since142!G203</f>
        <v>Mastrinder</v>
      </c>
      <c r="I210" s="99" t="str">
        <f>_VM_since142!H203</f>
        <v>Minimierung</v>
      </c>
      <c r="J210" s="99" t="str">
        <f>_VM_since142!I203</f>
        <v>C</v>
      </c>
      <c r="K210" s="99" t="str">
        <f>_VM_since142!J203</f>
        <v>Pleuromutiline</v>
      </c>
      <c r="L210" s="115">
        <f>_VM_since142!K203</f>
        <v>0</v>
      </c>
      <c r="M210">
        <f>_VM_since142!L203</f>
        <v>0</v>
      </c>
    </row>
    <row r="211" spans="2:13" x14ac:dyDescent="0.3">
      <c r="B211">
        <f>_VM_since142!A204</f>
        <v>1</v>
      </c>
      <c r="C211">
        <f>_VM_since142!B204</f>
        <v>12</v>
      </c>
      <c r="D211">
        <f>_VM_since142!C204</f>
        <v>2</v>
      </c>
      <c r="E211">
        <f>_VM_since142!D204</f>
        <v>1</v>
      </c>
      <c r="F211" s="99">
        <f>_VM_since142!E204</f>
        <v>2015</v>
      </c>
      <c r="G211" s="99" t="str">
        <f>_VM_since142!F204</f>
        <v>Rind</v>
      </c>
      <c r="H211" s="99" t="str">
        <f>_VM_since142!G204</f>
        <v>Mastrinder</v>
      </c>
      <c r="I211" s="99" t="str">
        <f>_VM_since142!H204</f>
        <v>Minimierung</v>
      </c>
      <c r="J211" s="99" t="str">
        <f>_VM_since142!I204</f>
        <v>D</v>
      </c>
      <c r="K211" s="99" t="str">
        <f>_VM_since142!J204</f>
        <v>Aminoglykoside</v>
      </c>
      <c r="L211" s="115">
        <f>_VM_since142!K204</f>
        <v>7.714452916975997E-3</v>
      </c>
      <c r="M211">
        <f>_VM_since142!L204</f>
        <v>4.1548804911227871E-3</v>
      </c>
    </row>
    <row r="212" spans="2:13" x14ac:dyDescent="0.3">
      <c r="B212">
        <f>_VM_since142!A205</f>
        <v>1</v>
      </c>
      <c r="C212">
        <f>_VM_since142!B205</f>
        <v>12</v>
      </c>
      <c r="D212">
        <f>_VM_since142!C205</f>
        <v>2</v>
      </c>
      <c r="E212">
        <f>_VM_since142!D205</f>
        <v>1</v>
      </c>
      <c r="F212" s="99">
        <f>_VM_since142!E205</f>
        <v>2015</v>
      </c>
      <c r="G212" s="99" t="str">
        <f>_VM_since142!F205</f>
        <v>Rind</v>
      </c>
      <c r="H212" s="99" t="str">
        <f>_VM_since142!G205</f>
        <v>Mastrinder</v>
      </c>
      <c r="I212" s="99" t="str">
        <f>_VM_since142!H205</f>
        <v>Minimierung</v>
      </c>
      <c r="J212" s="99" t="str">
        <f>_VM_since142!I205</f>
        <v>D</v>
      </c>
      <c r="K212" s="99" t="str">
        <f>_VM_since142!J205</f>
        <v>Folsäureantag.</v>
      </c>
      <c r="L212" s="115">
        <f>_VM_since142!K205</f>
        <v>6.2337200861690437E-2</v>
      </c>
      <c r="M212">
        <f>_VM_since142!L205</f>
        <v>3.3573815605445104E-2</v>
      </c>
    </row>
    <row r="213" spans="2:13" x14ac:dyDescent="0.3">
      <c r="B213">
        <f>_VM_since142!A206</f>
        <v>1</v>
      </c>
      <c r="C213">
        <f>_VM_since142!B206</f>
        <v>12</v>
      </c>
      <c r="D213">
        <f>_VM_since142!C206</f>
        <v>2</v>
      </c>
      <c r="E213">
        <f>_VM_since142!D206</f>
        <v>1</v>
      </c>
      <c r="F213" s="99">
        <f>_VM_since142!E206</f>
        <v>2015</v>
      </c>
      <c r="G213" s="99" t="str">
        <f>_VM_since142!F206</f>
        <v>Rind</v>
      </c>
      <c r="H213" s="99" t="str">
        <f>_VM_since142!G206</f>
        <v>Mastrinder</v>
      </c>
      <c r="I213" s="99" t="str">
        <f>_VM_since142!H206</f>
        <v>Minimierung</v>
      </c>
      <c r="J213" s="99" t="str">
        <f>_VM_since142!I206</f>
        <v>D</v>
      </c>
      <c r="K213" s="99" t="str">
        <f>_VM_since142!J206</f>
        <v>Penicilline</v>
      </c>
      <c r="L213" s="115">
        <f>_VM_since142!K206</f>
        <v>0.22208041572997939</v>
      </c>
      <c r="M213">
        <f>_VM_since142!L206</f>
        <v>0.11960894657175863</v>
      </c>
    </row>
    <row r="214" spans="2:13" x14ac:dyDescent="0.3">
      <c r="B214">
        <f>_VM_since142!A207</f>
        <v>1</v>
      </c>
      <c r="C214">
        <f>_VM_since142!B207</f>
        <v>12</v>
      </c>
      <c r="D214">
        <f>_VM_since142!C207</f>
        <v>2</v>
      </c>
      <c r="E214">
        <f>_VM_since142!D207</f>
        <v>1</v>
      </c>
      <c r="F214" s="99">
        <f>_VM_since142!E207</f>
        <v>2015</v>
      </c>
      <c r="G214" s="99" t="str">
        <f>_VM_since142!F207</f>
        <v>Rind</v>
      </c>
      <c r="H214" s="99" t="str">
        <f>_VM_since142!G207</f>
        <v>Mastrinder</v>
      </c>
      <c r="I214" s="99" t="str">
        <f>_VM_since142!H207</f>
        <v>Minimierung</v>
      </c>
      <c r="J214" s="99" t="str">
        <f>_VM_since142!I207</f>
        <v>D</v>
      </c>
      <c r="K214" s="99" t="str">
        <f>_VM_since142!J207</f>
        <v>Sulfonamide</v>
      </c>
      <c r="L214" s="115">
        <f>_VM_since142!K207</f>
        <v>0.41891134034860611</v>
      </c>
      <c r="M214">
        <f>_VM_since142!L207</f>
        <v>0.22561892259325553</v>
      </c>
    </row>
    <row r="215" spans="2:13" x14ac:dyDescent="0.3">
      <c r="B215">
        <f>_VM_since142!A208</f>
        <v>1</v>
      </c>
      <c r="C215">
        <f>_VM_since142!B208</f>
        <v>12</v>
      </c>
      <c r="D215">
        <f>_VM_since142!C208</f>
        <v>2</v>
      </c>
      <c r="E215">
        <f>_VM_since142!D208</f>
        <v>1</v>
      </c>
      <c r="F215" s="99">
        <f>_VM_since142!E208</f>
        <v>2015</v>
      </c>
      <c r="G215" s="99" t="str">
        <f>_VM_since142!F208</f>
        <v>Rind</v>
      </c>
      <c r="H215" s="99" t="str">
        <f>_VM_since142!G208</f>
        <v>Mastrinder</v>
      </c>
      <c r="I215" s="99" t="str">
        <f>_VM_since142!H208</f>
        <v>Minimierung</v>
      </c>
      <c r="J215" s="99" t="str">
        <f>_VM_since142!I208</f>
        <v>D</v>
      </c>
      <c r="K215" s="99" t="str">
        <f>_VM_since142!J208</f>
        <v>Tetrazykline</v>
      </c>
      <c r="L215" s="115">
        <f>_VM_since142!K208</f>
        <v>0.7789905019978588</v>
      </c>
      <c r="M215">
        <f>_VM_since142!L208</f>
        <v>0.4195517782471056</v>
      </c>
    </row>
    <row r="216" spans="2:13" x14ac:dyDescent="0.3">
      <c r="B216">
        <f>_VM_since142!A209</f>
        <v>1</v>
      </c>
      <c r="C216">
        <f>_VM_since142!B209</f>
        <v>12</v>
      </c>
      <c r="D216">
        <f>_VM_since142!C209</f>
        <v>2</v>
      </c>
      <c r="E216">
        <f>_VM_since142!D209</f>
        <v>1</v>
      </c>
      <c r="F216" s="99">
        <f>_VM_since142!E209</f>
        <v>2016</v>
      </c>
      <c r="G216" s="99" t="str">
        <f>_VM_since142!F209</f>
        <v>Rind</v>
      </c>
      <c r="H216" s="99" t="str">
        <f>_VM_since142!G209</f>
        <v>Mastrinder</v>
      </c>
      <c r="I216" s="99" t="str">
        <f>_VM_since142!H209</f>
        <v>Minimierung</v>
      </c>
      <c r="J216" s="99" t="str">
        <f>_VM_since142!I209</f>
        <v>B</v>
      </c>
      <c r="K216" s="99" t="str">
        <f>_VM_since142!J209</f>
        <v>Ceph. 3. Gen.</v>
      </c>
      <c r="L216" s="115">
        <f>_VM_since142!K209</f>
        <v>8.915822468862683E-2</v>
      </c>
      <c r="M216">
        <f>_VM_since142!L209</f>
        <v>7.064943361808855E-2</v>
      </c>
    </row>
    <row r="217" spans="2:13" x14ac:dyDescent="0.3">
      <c r="B217">
        <f>_VM_since142!A210</f>
        <v>1</v>
      </c>
      <c r="C217">
        <f>_VM_since142!B210</f>
        <v>12</v>
      </c>
      <c r="D217">
        <f>_VM_since142!C210</f>
        <v>2</v>
      </c>
      <c r="E217">
        <f>_VM_since142!D210</f>
        <v>1</v>
      </c>
      <c r="F217" s="99">
        <f>_VM_since142!E210</f>
        <v>2016</v>
      </c>
      <c r="G217" s="99" t="str">
        <f>_VM_since142!F210</f>
        <v>Rind</v>
      </c>
      <c r="H217" s="99" t="str">
        <f>_VM_since142!G210</f>
        <v>Mastrinder</v>
      </c>
      <c r="I217" s="99" t="str">
        <f>_VM_since142!H210</f>
        <v>Minimierung</v>
      </c>
      <c r="J217" s="99" t="str">
        <f>_VM_since142!I210</f>
        <v>B</v>
      </c>
      <c r="K217" s="99" t="str">
        <f>_VM_since142!J210</f>
        <v>Ceph. 4. Gen.</v>
      </c>
      <c r="L217" s="115">
        <f>_VM_since142!K210</f>
        <v>4.8704452926244101E-3</v>
      </c>
      <c r="M217">
        <f>_VM_since142!L210</f>
        <v>3.8593657802575487E-3</v>
      </c>
    </row>
    <row r="218" spans="2:13" x14ac:dyDescent="0.3">
      <c r="B218">
        <f>_VM_since142!A211</f>
        <v>1</v>
      </c>
      <c r="C218">
        <f>_VM_since142!B211</f>
        <v>12</v>
      </c>
      <c r="D218">
        <f>_VM_since142!C211</f>
        <v>2</v>
      </c>
      <c r="E218">
        <f>_VM_since142!D211</f>
        <v>1</v>
      </c>
      <c r="F218" s="99">
        <f>_VM_since142!E211</f>
        <v>2016</v>
      </c>
      <c r="G218" s="99" t="str">
        <f>_VM_since142!F211</f>
        <v>Rind</v>
      </c>
      <c r="H218" s="99" t="str">
        <f>_VM_since142!G211</f>
        <v>Mastrinder</v>
      </c>
      <c r="I218" s="99" t="str">
        <f>_VM_since142!H211</f>
        <v>Minimierung</v>
      </c>
      <c r="J218" s="99" t="str">
        <f>_VM_since142!I211</f>
        <v>B</v>
      </c>
      <c r="K218" s="99" t="str">
        <f>_VM_since142!J211</f>
        <v>Fluorchinolone</v>
      </c>
      <c r="L218" s="115">
        <f>_VM_since142!K211</f>
        <v>3.2907026844236326E-2</v>
      </c>
      <c r="M218">
        <f>_VM_since142!L211</f>
        <v>2.6075696512798507E-2</v>
      </c>
    </row>
    <row r="219" spans="2:13" x14ac:dyDescent="0.3">
      <c r="B219">
        <f>_VM_since142!A212</f>
        <v>1</v>
      </c>
      <c r="C219">
        <f>_VM_since142!B212</f>
        <v>12</v>
      </c>
      <c r="D219">
        <f>_VM_since142!C212</f>
        <v>2</v>
      </c>
      <c r="E219">
        <f>_VM_since142!D212</f>
        <v>1</v>
      </c>
      <c r="F219" s="99">
        <f>_VM_since142!E212</f>
        <v>2016</v>
      </c>
      <c r="G219" s="99" t="str">
        <f>_VM_since142!F212</f>
        <v>Rind</v>
      </c>
      <c r="H219" s="99" t="str">
        <f>_VM_since142!G212</f>
        <v>Mastrinder</v>
      </c>
      <c r="I219" s="99" t="str">
        <f>_VM_since142!H212</f>
        <v>Minimierung</v>
      </c>
      <c r="J219" s="99" t="str">
        <f>_VM_since142!I212</f>
        <v>B</v>
      </c>
      <c r="K219" s="99" t="str">
        <f>_VM_since142!J212</f>
        <v>Polypeptid-AB</v>
      </c>
      <c r="L219" s="115">
        <f>_VM_since142!K212</f>
        <v>6.6999999999999994E-6</v>
      </c>
      <c r="M219">
        <f>_VM_since142!L212</f>
        <v>5.3091142953362861E-6</v>
      </c>
    </row>
    <row r="220" spans="2:13" x14ac:dyDescent="0.3">
      <c r="B220">
        <f>_VM_since142!A213</f>
        <v>1</v>
      </c>
      <c r="C220">
        <f>_VM_since142!B213</f>
        <v>12</v>
      </c>
      <c r="D220">
        <f>_VM_since142!C213</f>
        <v>2</v>
      </c>
      <c r="E220">
        <f>_VM_since142!D213</f>
        <v>1</v>
      </c>
      <c r="F220" s="99">
        <f>_VM_since142!E213</f>
        <v>2016</v>
      </c>
      <c r="G220" s="99" t="str">
        <f>_VM_since142!F213</f>
        <v>Rind</v>
      </c>
      <c r="H220" s="99" t="str">
        <f>_VM_since142!G213</f>
        <v>Mastrinder</v>
      </c>
      <c r="I220" s="99" t="str">
        <f>_VM_since142!H213</f>
        <v>Minimierung</v>
      </c>
      <c r="J220" s="99" t="str">
        <f>_VM_since142!I213</f>
        <v>C</v>
      </c>
      <c r="K220" s="99" t="str">
        <f>_VM_since142!J213</f>
        <v>Aminoglykoside</v>
      </c>
      <c r="L220" s="115">
        <f>_VM_since142!K213</f>
        <v>1.062272597208005E-2</v>
      </c>
      <c r="M220">
        <f>_VM_since142!L213</f>
        <v>8.417502434897051E-3</v>
      </c>
    </row>
    <row r="221" spans="2:13" x14ac:dyDescent="0.3">
      <c r="B221">
        <f>_VM_since142!A214</f>
        <v>1</v>
      </c>
      <c r="C221">
        <f>_VM_since142!B214</f>
        <v>12</v>
      </c>
      <c r="D221">
        <f>_VM_since142!C214</f>
        <v>2</v>
      </c>
      <c r="E221">
        <f>_VM_since142!D214</f>
        <v>1</v>
      </c>
      <c r="F221" s="99">
        <f>_VM_since142!E214</f>
        <v>2016</v>
      </c>
      <c r="G221" s="99" t="str">
        <f>_VM_since142!F214</f>
        <v>Rind</v>
      </c>
      <c r="H221" s="99" t="str">
        <f>_VM_since142!G214</f>
        <v>Mastrinder</v>
      </c>
      <c r="I221" s="99" t="str">
        <f>_VM_since142!H214</f>
        <v>Minimierung</v>
      </c>
      <c r="J221" s="99" t="str">
        <f>_VM_since142!I214</f>
        <v>C</v>
      </c>
      <c r="K221" s="99" t="str">
        <f>_VM_since142!J214</f>
        <v>Ceph. 1. Gen.</v>
      </c>
      <c r="L221" s="115">
        <f>_VM_since142!K214</f>
        <v>4.1051802999999994E-6</v>
      </c>
      <c r="M221">
        <f>_VM_since142!L214</f>
        <v>3.2529658829347611E-6</v>
      </c>
    </row>
    <row r="222" spans="2:13" x14ac:dyDescent="0.3">
      <c r="B222">
        <f>_VM_since142!A215</f>
        <v>1</v>
      </c>
      <c r="C222">
        <f>_VM_since142!B215</f>
        <v>12</v>
      </c>
      <c r="D222">
        <f>_VM_since142!C215</f>
        <v>2</v>
      </c>
      <c r="E222">
        <f>_VM_since142!D215</f>
        <v>1</v>
      </c>
      <c r="F222" s="99">
        <f>_VM_since142!E215</f>
        <v>2016</v>
      </c>
      <c r="G222" s="99" t="str">
        <f>_VM_since142!F215</f>
        <v>Rind</v>
      </c>
      <c r="H222" s="99" t="str">
        <f>_VM_since142!G215</f>
        <v>Mastrinder</v>
      </c>
      <c r="I222" s="99" t="str">
        <f>_VM_since142!H215</f>
        <v>Minimierung</v>
      </c>
      <c r="J222" s="99" t="str">
        <f>_VM_since142!I215</f>
        <v>C</v>
      </c>
      <c r="K222" s="99" t="str">
        <f>_VM_since142!J215</f>
        <v>Fenicole</v>
      </c>
      <c r="L222" s="115">
        <f>_VM_since142!K215</f>
        <v>7.8104402000000017E-2</v>
      </c>
      <c r="M222">
        <f>_VM_since142!L215</f>
        <v>6.1890327938342107E-2</v>
      </c>
    </row>
    <row r="223" spans="2:13" x14ac:dyDescent="0.3">
      <c r="B223">
        <f>_VM_since142!A216</f>
        <v>1</v>
      </c>
      <c r="C223">
        <f>_VM_since142!B216</f>
        <v>12</v>
      </c>
      <c r="D223">
        <f>_VM_since142!C216</f>
        <v>2</v>
      </c>
      <c r="E223">
        <f>_VM_since142!D216</f>
        <v>1</v>
      </c>
      <c r="F223" s="99">
        <f>_VM_since142!E216</f>
        <v>2016</v>
      </c>
      <c r="G223" s="99" t="str">
        <f>_VM_since142!F216</f>
        <v>Rind</v>
      </c>
      <c r="H223" s="99" t="str">
        <f>_VM_since142!G216</f>
        <v>Mastrinder</v>
      </c>
      <c r="I223" s="99" t="str">
        <f>_VM_since142!H216</f>
        <v>Minimierung</v>
      </c>
      <c r="J223" s="99" t="str">
        <f>_VM_since142!I216</f>
        <v>C</v>
      </c>
      <c r="K223" s="99" t="str">
        <f>_VM_since142!J216</f>
        <v>Lincosamide</v>
      </c>
      <c r="L223" s="115">
        <f>_VM_since142!K216</f>
        <v>2.4821655383283998E-3</v>
      </c>
      <c r="M223">
        <f>_VM_since142!L216</f>
        <v>1.9668806780493127E-3</v>
      </c>
    </row>
    <row r="224" spans="2:13" x14ac:dyDescent="0.3">
      <c r="B224">
        <f>_VM_since142!A217</f>
        <v>1</v>
      </c>
      <c r="C224">
        <f>_VM_since142!B217</f>
        <v>12</v>
      </c>
      <c r="D224">
        <f>_VM_since142!C217</f>
        <v>2</v>
      </c>
      <c r="E224">
        <f>_VM_since142!D217</f>
        <v>1</v>
      </c>
      <c r="F224" s="99">
        <f>_VM_since142!E217</f>
        <v>2016</v>
      </c>
      <c r="G224" s="99" t="str">
        <f>_VM_since142!F217</f>
        <v>Rind</v>
      </c>
      <c r="H224" s="99" t="str">
        <f>_VM_since142!G217</f>
        <v>Mastrinder</v>
      </c>
      <c r="I224" s="99" t="str">
        <f>_VM_since142!H217</f>
        <v>Minimierung</v>
      </c>
      <c r="J224" s="99" t="str">
        <f>_VM_since142!I217</f>
        <v>C</v>
      </c>
      <c r="K224" s="99" t="str">
        <f>_VM_since142!J217</f>
        <v>Makrolide</v>
      </c>
      <c r="L224" s="115">
        <f>_VM_since142!K217</f>
        <v>2.0025942637678561E-2</v>
      </c>
      <c r="M224">
        <f>_VM_since142!L217</f>
        <v>1.5868659453027418E-2</v>
      </c>
    </row>
    <row r="225" spans="2:13" x14ac:dyDescent="0.3">
      <c r="B225">
        <f>_VM_since142!A218</f>
        <v>1</v>
      </c>
      <c r="C225">
        <f>_VM_since142!B218</f>
        <v>12</v>
      </c>
      <c r="D225">
        <f>_VM_since142!C218</f>
        <v>2</v>
      </c>
      <c r="E225">
        <f>_VM_since142!D218</f>
        <v>1</v>
      </c>
      <c r="F225" s="99">
        <f>_VM_since142!E218</f>
        <v>2016</v>
      </c>
      <c r="G225" s="99" t="str">
        <f>_VM_since142!F218</f>
        <v>Rind</v>
      </c>
      <c r="H225" s="99" t="str">
        <f>_VM_since142!G218</f>
        <v>Mastrinder</v>
      </c>
      <c r="I225" s="99" t="str">
        <f>_VM_since142!H218</f>
        <v>Minimierung</v>
      </c>
      <c r="J225" s="99" t="str">
        <f>_VM_since142!I218</f>
        <v>C</v>
      </c>
      <c r="K225" s="99" t="str">
        <f>_VM_since142!J218</f>
        <v>Pleuromutiline</v>
      </c>
      <c r="L225" s="115">
        <f>_VM_since142!K218</f>
        <v>0</v>
      </c>
      <c r="M225">
        <f>_VM_since142!L218</f>
        <v>0</v>
      </c>
    </row>
    <row r="226" spans="2:13" x14ac:dyDescent="0.3">
      <c r="B226">
        <f>_VM_since142!A219</f>
        <v>1</v>
      </c>
      <c r="C226">
        <f>_VM_since142!B219</f>
        <v>12</v>
      </c>
      <c r="D226">
        <f>_VM_since142!C219</f>
        <v>2</v>
      </c>
      <c r="E226">
        <f>_VM_since142!D219</f>
        <v>1</v>
      </c>
      <c r="F226" s="99">
        <f>_VM_since142!E219</f>
        <v>2016</v>
      </c>
      <c r="G226" s="99" t="str">
        <f>_VM_since142!F219</f>
        <v>Rind</v>
      </c>
      <c r="H226" s="99" t="str">
        <f>_VM_since142!G219</f>
        <v>Mastrinder</v>
      </c>
      <c r="I226" s="99" t="str">
        <f>_VM_since142!H219</f>
        <v>Minimierung</v>
      </c>
      <c r="J226" s="99" t="str">
        <f>_VM_since142!I219</f>
        <v>D</v>
      </c>
      <c r="K226" s="99" t="str">
        <f>_VM_since142!J219</f>
        <v>Aminoglykoside</v>
      </c>
      <c r="L226" s="115">
        <f>_VM_since142!K219</f>
        <v>4.9867220139351992E-3</v>
      </c>
      <c r="M226">
        <f>_VM_since142!L219</f>
        <v>3.951504049410675E-3</v>
      </c>
    </row>
    <row r="227" spans="2:13" x14ac:dyDescent="0.3">
      <c r="B227">
        <f>_VM_since142!A220</f>
        <v>1</v>
      </c>
      <c r="C227">
        <f>_VM_since142!B220</f>
        <v>12</v>
      </c>
      <c r="D227">
        <f>_VM_since142!C220</f>
        <v>2</v>
      </c>
      <c r="E227">
        <f>_VM_since142!D220</f>
        <v>1</v>
      </c>
      <c r="F227" s="99">
        <f>_VM_since142!E220</f>
        <v>2016</v>
      </c>
      <c r="G227" s="99" t="str">
        <f>_VM_since142!F220</f>
        <v>Rind</v>
      </c>
      <c r="H227" s="99" t="str">
        <f>_VM_since142!G220</f>
        <v>Mastrinder</v>
      </c>
      <c r="I227" s="99" t="str">
        <f>_VM_since142!H220</f>
        <v>Minimierung</v>
      </c>
      <c r="J227" s="99" t="str">
        <f>_VM_since142!I220</f>
        <v>D</v>
      </c>
      <c r="K227" s="99" t="str">
        <f>_VM_since142!J220</f>
        <v>Folsäureantag.</v>
      </c>
      <c r="L227" s="115">
        <f>_VM_since142!K220</f>
        <v>3.5997040235290642E-2</v>
      </c>
      <c r="M227">
        <f>_VM_since142!L220</f>
        <v>2.8524238940742838E-2</v>
      </c>
    </row>
    <row r="228" spans="2:13" x14ac:dyDescent="0.3">
      <c r="B228">
        <f>_VM_since142!A221</f>
        <v>1</v>
      </c>
      <c r="C228">
        <f>_VM_since142!B221</f>
        <v>12</v>
      </c>
      <c r="D228">
        <f>_VM_since142!C221</f>
        <v>2</v>
      </c>
      <c r="E228">
        <f>_VM_since142!D221</f>
        <v>1</v>
      </c>
      <c r="F228" s="99">
        <f>_VM_since142!E221</f>
        <v>2016</v>
      </c>
      <c r="G228" s="99" t="str">
        <f>_VM_since142!F221</f>
        <v>Rind</v>
      </c>
      <c r="H228" s="99" t="str">
        <f>_VM_since142!G221</f>
        <v>Mastrinder</v>
      </c>
      <c r="I228" s="99" t="str">
        <f>_VM_since142!H221</f>
        <v>Minimierung</v>
      </c>
      <c r="J228" s="99" t="str">
        <f>_VM_since142!I221</f>
        <v>D</v>
      </c>
      <c r="K228" s="99" t="str">
        <f>_VM_since142!J221</f>
        <v>Penicilline</v>
      </c>
      <c r="L228" s="115">
        <f>_VM_since142!K221</f>
        <v>0.16338355089414966</v>
      </c>
      <c r="M228">
        <f>_VM_since142!L221</f>
        <v>0.12946596204103486</v>
      </c>
    </row>
    <row r="229" spans="2:13" x14ac:dyDescent="0.3">
      <c r="B229">
        <f>_VM_since142!A222</f>
        <v>1</v>
      </c>
      <c r="C229">
        <f>_VM_since142!B222</f>
        <v>12</v>
      </c>
      <c r="D229">
        <f>_VM_since142!C222</f>
        <v>2</v>
      </c>
      <c r="E229">
        <f>_VM_since142!D222</f>
        <v>1</v>
      </c>
      <c r="F229" s="99">
        <f>_VM_since142!E222</f>
        <v>2016</v>
      </c>
      <c r="G229" s="99" t="str">
        <f>_VM_since142!F222</f>
        <v>Rind</v>
      </c>
      <c r="H229" s="99" t="str">
        <f>_VM_since142!G222</f>
        <v>Mastrinder</v>
      </c>
      <c r="I229" s="99" t="str">
        <f>_VM_since142!H222</f>
        <v>Minimierung</v>
      </c>
      <c r="J229" s="99" t="str">
        <f>_VM_since142!I222</f>
        <v>D</v>
      </c>
      <c r="K229" s="99" t="str">
        <f>_VM_since142!J222</f>
        <v>Sulfonamide</v>
      </c>
      <c r="L229" s="115">
        <f>_VM_since142!K222</f>
        <v>0.27965127339760626</v>
      </c>
      <c r="M229">
        <f>_VM_since142!L222</f>
        <v>0.22159710049316828</v>
      </c>
    </row>
    <row r="230" spans="2:13" x14ac:dyDescent="0.3">
      <c r="B230">
        <f>_VM_since142!A223</f>
        <v>1</v>
      </c>
      <c r="C230">
        <f>_VM_since142!B223</f>
        <v>12</v>
      </c>
      <c r="D230">
        <f>_VM_since142!C223</f>
        <v>2</v>
      </c>
      <c r="E230">
        <f>_VM_since142!D223</f>
        <v>1</v>
      </c>
      <c r="F230" s="99">
        <f>_VM_since142!E223</f>
        <v>2016</v>
      </c>
      <c r="G230" s="99" t="str">
        <f>_VM_since142!F223</f>
        <v>Rind</v>
      </c>
      <c r="H230" s="99" t="str">
        <f>_VM_since142!G223</f>
        <v>Mastrinder</v>
      </c>
      <c r="I230" s="99" t="str">
        <f>_VM_since142!H223</f>
        <v>Minimierung</v>
      </c>
      <c r="J230" s="99" t="str">
        <f>_VM_since142!I223</f>
        <v>D</v>
      </c>
      <c r="K230" s="99" t="str">
        <f>_VM_since142!J223</f>
        <v>Tetrazykline</v>
      </c>
      <c r="L230" s="115">
        <f>_VM_since142!K223</f>
        <v>0.53978041772116536</v>
      </c>
      <c r="M230">
        <f>_VM_since142!L223</f>
        <v>0.42772476598000464</v>
      </c>
    </row>
    <row r="231" spans="2:13" x14ac:dyDescent="0.3">
      <c r="B231">
        <f>_VM_since142!A224</f>
        <v>1</v>
      </c>
      <c r="C231">
        <f>_VM_since142!B224</f>
        <v>12</v>
      </c>
      <c r="D231">
        <f>_VM_since142!C224</f>
        <v>2</v>
      </c>
      <c r="E231">
        <f>_VM_since142!D224</f>
        <v>1</v>
      </c>
      <c r="F231" s="99">
        <f>_VM_since142!E224</f>
        <v>2017</v>
      </c>
      <c r="G231" s="99" t="str">
        <f>_VM_since142!F224</f>
        <v>Rind</v>
      </c>
      <c r="H231" s="99" t="str">
        <f>_VM_since142!G224</f>
        <v>Mastrinder</v>
      </c>
      <c r="I231" s="99" t="str">
        <f>_VM_since142!H224</f>
        <v>Minimierung</v>
      </c>
      <c r="J231" s="99" t="str">
        <f>_VM_since142!I224</f>
        <v>B</v>
      </c>
      <c r="K231" s="99" t="str">
        <f>_VM_since142!J224</f>
        <v>Ceph. 3. Gen.</v>
      </c>
      <c r="L231" s="115">
        <f>_VM_since142!K224</f>
        <v>9.2355851700237357E-2</v>
      </c>
      <c r="M231">
        <f>_VM_since142!L224</f>
        <v>9.73276215627326E-2</v>
      </c>
    </row>
    <row r="232" spans="2:13" x14ac:dyDescent="0.3">
      <c r="B232">
        <f>_VM_since142!A225</f>
        <v>1</v>
      </c>
      <c r="C232">
        <f>_VM_since142!B225</f>
        <v>12</v>
      </c>
      <c r="D232">
        <f>_VM_since142!C225</f>
        <v>2</v>
      </c>
      <c r="E232">
        <f>_VM_since142!D225</f>
        <v>1</v>
      </c>
      <c r="F232" s="99">
        <f>_VM_since142!E225</f>
        <v>2017</v>
      </c>
      <c r="G232" s="99" t="str">
        <f>_VM_since142!F225</f>
        <v>Rind</v>
      </c>
      <c r="H232" s="99" t="str">
        <f>_VM_since142!G225</f>
        <v>Mastrinder</v>
      </c>
      <c r="I232" s="99" t="str">
        <f>_VM_since142!H225</f>
        <v>Minimierung</v>
      </c>
      <c r="J232" s="99" t="str">
        <f>_VM_since142!I225</f>
        <v>B</v>
      </c>
      <c r="K232" s="99" t="str">
        <f>_VM_since142!J225</f>
        <v>Ceph. 4. Gen.</v>
      </c>
      <c r="L232" s="115">
        <f>_VM_since142!K225</f>
        <v>4.3452627483994812E-3</v>
      </c>
      <c r="M232">
        <f>_VM_since142!L225</f>
        <v>4.5791802098207185E-3</v>
      </c>
    </row>
    <row r="233" spans="2:13" x14ac:dyDescent="0.3">
      <c r="B233">
        <f>_VM_since142!A226</f>
        <v>1</v>
      </c>
      <c r="C233">
        <f>_VM_since142!B226</f>
        <v>12</v>
      </c>
      <c r="D233">
        <f>_VM_since142!C226</f>
        <v>2</v>
      </c>
      <c r="E233">
        <f>_VM_since142!D226</f>
        <v>1</v>
      </c>
      <c r="F233" s="99">
        <f>_VM_since142!E226</f>
        <v>2017</v>
      </c>
      <c r="G233" s="99" t="str">
        <f>_VM_since142!F226</f>
        <v>Rind</v>
      </c>
      <c r="H233" s="99" t="str">
        <f>_VM_since142!G226</f>
        <v>Mastrinder</v>
      </c>
      <c r="I233" s="99" t="str">
        <f>_VM_since142!H226</f>
        <v>Minimierung</v>
      </c>
      <c r="J233" s="99" t="str">
        <f>_VM_since142!I226</f>
        <v>B</v>
      </c>
      <c r="K233" s="99" t="str">
        <f>_VM_since142!J226</f>
        <v>Fluorchinolone</v>
      </c>
      <c r="L233" s="115">
        <f>_VM_since142!K226</f>
        <v>2.7190296121141991E-2</v>
      </c>
      <c r="M233">
        <f>_VM_since142!L226</f>
        <v>2.8654024648557732E-2</v>
      </c>
    </row>
    <row r="234" spans="2:13" x14ac:dyDescent="0.3">
      <c r="B234">
        <f>_VM_since142!A227</f>
        <v>1</v>
      </c>
      <c r="C234">
        <f>_VM_since142!B227</f>
        <v>12</v>
      </c>
      <c r="D234">
        <f>_VM_since142!C227</f>
        <v>2</v>
      </c>
      <c r="E234">
        <f>_VM_since142!D227</f>
        <v>1</v>
      </c>
      <c r="F234" s="99">
        <f>_VM_since142!E227</f>
        <v>2017</v>
      </c>
      <c r="G234" s="99" t="str">
        <f>_VM_since142!F227</f>
        <v>Rind</v>
      </c>
      <c r="H234" s="99" t="str">
        <f>_VM_since142!G227</f>
        <v>Mastrinder</v>
      </c>
      <c r="I234" s="99" t="str">
        <f>_VM_since142!H227</f>
        <v>Minimierung</v>
      </c>
      <c r="J234" s="99" t="str">
        <f>_VM_since142!I227</f>
        <v>B</v>
      </c>
      <c r="K234" s="99" t="str">
        <f>_VM_since142!J227</f>
        <v>Polypeptid-AB</v>
      </c>
      <c r="L234" s="115">
        <f>_VM_since142!K227</f>
        <v>8.2600000000000002E-4</v>
      </c>
      <c r="M234">
        <f>_VM_since142!L227</f>
        <v>8.7046585496011958E-4</v>
      </c>
    </row>
    <row r="235" spans="2:13" x14ac:dyDescent="0.3">
      <c r="B235">
        <f>_VM_since142!A228</f>
        <v>1</v>
      </c>
      <c r="C235">
        <f>_VM_since142!B228</f>
        <v>12</v>
      </c>
      <c r="D235">
        <f>_VM_since142!C228</f>
        <v>2</v>
      </c>
      <c r="E235">
        <f>_VM_since142!D228</f>
        <v>1</v>
      </c>
      <c r="F235" s="99">
        <f>_VM_since142!E228</f>
        <v>2017</v>
      </c>
      <c r="G235" s="99" t="str">
        <f>_VM_since142!F228</f>
        <v>Rind</v>
      </c>
      <c r="H235" s="99" t="str">
        <f>_VM_since142!G228</f>
        <v>Mastrinder</v>
      </c>
      <c r="I235" s="99" t="str">
        <f>_VM_since142!H228</f>
        <v>Minimierung</v>
      </c>
      <c r="J235" s="99" t="str">
        <f>_VM_since142!I228</f>
        <v>C</v>
      </c>
      <c r="K235" s="99" t="str">
        <f>_VM_since142!J228</f>
        <v>Aminoglykoside</v>
      </c>
      <c r="L235" s="115">
        <f>_VM_since142!K228</f>
        <v>1.0809220330480099E-2</v>
      </c>
      <c r="M235">
        <f>_VM_since142!L228</f>
        <v>1.1391110431505648E-2</v>
      </c>
    </row>
    <row r="236" spans="2:13" x14ac:dyDescent="0.3">
      <c r="B236">
        <f>_VM_since142!A229</f>
        <v>1</v>
      </c>
      <c r="C236">
        <f>_VM_since142!B229</f>
        <v>12</v>
      </c>
      <c r="D236">
        <f>_VM_since142!C229</f>
        <v>2</v>
      </c>
      <c r="E236">
        <f>_VM_since142!D229</f>
        <v>1</v>
      </c>
      <c r="F236" s="99">
        <f>_VM_since142!E229</f>
        <v>2017</v>
      </c>
      <c r="G236" s="99" t="str">
        <f>_VM_since142!F229</f>
        <v>Rind</v>
      </c>
      <c r="H236" s="99" t="str">
        <f>_VM_since142!G229</f>
        <v>Mastrinder</v>
      </c>
      <c r="I236" s="99" t="str">
        <f>_VM_since142!H229</f>
        <v>Minimierung</v>
      </c>
      <c r="J236" s="99" t="str">
        <f>_VM_since142!I229</f>
        <v>C</v>
      </c>
      <c r="K236" s="99" t="str">
        <f>_VM_since142!J229</f>
        <v>Ceph. 1. Gen.</v>
      </c>
      <c r="L236" s="115">
        <f>_VM_since142!K229</f>
        <v>3.0809409789473685E-5</v>
      </c>
      <c r="M236">
        <f>_VM_since142!L229</f>
        <v>3.24679651733788E-5</v>
      </c>
    </row>
    <row r="237" spans="2:13" x14ac:dyDescent="0.3">
      <c r="B237">
        <f>_VM_since142!A230</f>
        <v>1</v>
      </c>
      <c r="C237">
        <f>_VM_since142!B230</f>
        <v>12</v>
      </c>
      <c r="D237">
        <f>_VM_since142!C230</f>
        <v>2</v>
      </c>
      <c r="E237">
        <f>_VM_since142!D230</f>
        <v>1</v>
      </c>
      <c r="F237" s="99">
        <f>_VM_since142!E230</f>
        <v>2017</v>
      </c>
      <c r="G237" s="99" t="str">
        <f>_VM_since142!F230</f>
        <v>Rind</v>
      </c>
      <c r="H237" s="99" t="str">
        <f>_VM_since142!G230</f>
        <v>Mastrinder</v>
      </c>
      <c r="I237" s="99" t="str">
        <f>_VM_since142!H230</f>
        <v>Minimierung</v>
      </c>
      <c r="J237" s="99" t="str">
        <f>_VM_since142!I230</f>
        <v>C</v>
      </c>
      <c r="K237" s="99" t="str">
        <f>_VM_since142!J230</f>
        <v>Fenicole</v>
      </c>
      <c r="L237" s="115">
        <f>_VM_since142!K230</f>
        <v>7.6344945499999969E-2</v>
      </c>
      <c r="M237">
        <f>_VM_since142!L230</f>
        <v>8.0454804184674586E-2</v>
      </c>
    </row>
    <row r="238" spans="2:13" x14ac:dyDescent="0.3">
      <c r="B238">
        <f>_VM_since142!A231</f>
        <v>1</v>
      </c>
      <c r="C238">
        <f>_VM_since142!B231</f>
        <v>12</v>
      </c>
      <c r="D238">
        <f>_VM_since142!C231</f>
        <v>2</v>
      </c>
      <c r="E238">
        <f>_VM_since142!D231</f>
        <v>1</v>
      </c>
      <c r="F238" s="99">
        <f>_VM_since142!E231</f>
        <v>2017</v>
      </c>
      <c r="G238" s="99" t="str">
        <f>_VM_since142!F231</f>
        <v>Rind</v>
      </c>
      <c r="H238" s="99" t="str">
        <f>_VM_since142!G231</f>
        <v>Mastrinder</v>
      </c>
      <c r="I238" s="99" t="str">
        <f>_VM_since142!H231</f>
        <v>Minimierung</v>
      </c>
      <c r="J238" s="99" t="str">
        <f>_VM_since142!I231</f>
        <v>C</v>
      </c>
      <c r="K238" s="99" t="str">
        <f>_VM_since142!J231</f>
        <v>Lincosamide</v>
      </c>
      <c r="L238" s="115">
        <f>_VM_since142!K231</f>
        <v>1.7732281123053997E-3</v>
      </c>
      <c r="M238">
        <f>_VM_since142!L231</f>
        <v>1.8686858653961728E-3</v>
      </c>
    </row>
    <row r="239" spans="2:13" x14ac:dyDescent="0.3">
      <c r="B239">
        <f>_VM_since142!A232</f>
        <v>1</v>
      </c>
      <c r="C239">
        <f>_VM_since142!B232</f>
        <v>12</v>
      </c>
      <c r="D239">
        <f>_VM_since142!C232</f>
        <v>2</v>
      </c>
      <c r="E239">
        <f>_VM_since142!D232</f>
        <v>1</v>
      </c>
      <c r="F239" s="99">
        <f>_VM_since142!E232</f>
        <v>2017</v>
      </c>
      <c r="G239" s="99" t="str">
        <f>_VM_since142!F232</f>
        <v>Rind</v>
      </c>
      <c r="H239" s="99" t="str">
        <f>_VM_since142!G232</f>
        <v>Mastrinder</v>
      </c>
      <c r="I239" s="99" t="str">
        <f>_VM_since142!H232</f>
        <v>Minimierung</v>
      </c>
      <c r="J239" s="99" t="str">
        <f>_VM_since142!I232</f>
        <v>C</v>
      </c>
      <c r="K239" s="99" t="str">
        <f>_VM_since142!J232</f>
        <v>Makrolide</v>
      </c>
      <c r="L239" s="115">
        <f>_VM_since142!K232</f>
        <v>1.9883442484885709E-2</v>
      </c>
      <c r="M239">
        <f>_VM_since142!L232</f>
        <v>2.0953822956605816E-2</v>
      </c>
    </row>
    <row r="240" spans="2:13" x14ac:dyDescent="0.3">
      <c r="B240">
        <f>_VM_since142!A233</f>
        <v>1</v>
      </c>
      <c r="C240">
        <f>_VM_since142!B233</f>
        <v>12</v>
      </c>
      <c r="D240">
        <f>_VM_since142!C233</f>
        <v>2</v>
      </c>
      <c r="E240">
        <f>_VM_since142!D233</f>
        <v>1</v>
      </c>
      <c r="F240" s="99">
        <f>_VM_since142!E233</f>
        <v>2017</v>
      </c>
      <c r="G240" s="99" t="str">
        <f>_VM_since142!F233</f>
        <v>Rind</v>
      </c>
      <c r="H240" s="99" t="str">
        <f>_VM_since142!G233</f>
        <v>Mastrinder</v>
      </c>
      <c r="I240" s="99" t="str">
        <f>_VM_since142!H233</f>
        <v>Minimierung</v>
      </c>
      <c r="J240" s="99" t="str">
        <f>_VM_since142!I233</f>
        <v>C</v>
      </c>
      <c r="K240" s="99" t="str">
        <f>_VM_since142!J233</f>
        <v>Pleuromutiline</v>
      </c>
      <c r="L240" s="115">
        <f>_VM_since142!K233</f>
        <v>4.8582000000000003E-6</v>
      </c>
      <c r="M240">
        <f>_VM_since142!L233</f>
        <v>5.1197302864010331E-6</v>
      </c>
    </row>
    <row r="241" spans="2:13" x14ac:dyDescent="0.3">
      <c r="B241">
        <f>_VM_since142!A234</f>
        <v>1</v>
      </c>
      <c r="C241">
        <f>_VM_since142!B234</f>
        <v>12</v>
      </c>
      <c r="D241">
        <f>_VM_since142!C234</f>
        <v>2</v>
      </c>
      <c r="E241">
        <f>_VM_since142!D234</f>
        <v>1</v>
      </c>
      <c r="F241" s="99">
        <f>_VM_since142!E234</f>
        <v>2017</v>
      </c>
      <c r="G241" s="99" t="str">
        <f>_VM_since142!F234</f>
        <v>Rind</v>
      </c>
      <c r="H241" s="99" t="str">
        <f>_VM_since142!G234</f>
        <v>Mastrinder</v>
      </c>
      <c r="I241" s="99" t="str">
        <f>_VM_since142!H234</f>
        <v>Minimierung</v>
      </c>
      <c r="J241" s="99" t="str">
        <f>_VM_since142!I234</f>
        <v>D</v>
      </c>
      <c r="K241" s="99" t="str">
        <f>_VM_since142!J234</f>
        <v>Aminoglykoside</v>
      </c>
      <c r="L241" s="115">
        <f>_VM_since142!K234</f>
        <v>3.6181388958164799E-3</v>
      </c>
      <c r="M241">
        <f>_VM_since142!L234</f>
        <v>3.812913277616653E-3</v>
      </c>
    </row>
    <row r="242" spans="2:13" x14ac:dyDescent="0.3">
      <c r="B242">
        <f>_VM_since142!A235</f>
        <v>1</v>
      </c>
      <c r="C242">
        <f>_VM_since142!B235</f>
        <v>12</v>
      </c>
      <c r="D242">
        <f>_VM_since142!C235</f>
        <v>2</v>
      </c>
      <c r="E242">
        <f>_VM_since142!D235</f>
        <v>1</v>
      </c>
      <c r="F242" s="99">
        <f>_VM_since142!E235</f>
        <v>2017</v>
      </c>
      <c r="G242" s="99" t="str">
        <f>_VM_since142!F235</f>
        <v>Rind</v>
      </c>
      <c r="H242" s="99" t="str">
        <f>_VM_since142!G235</f>
        <v>Mastrinder</v>
      </c>
      <c r="I242" s="99" t="str">
        <f>_VM_since142!H235</f>
        <v>Minimierung</v>
      </c>
      <c r="J242" s="99" t="str">
        <f>_VM_since142!I235</f>
        <v>D</v>
      </c>
      <c r="K242" s="99" t="str">
        <f>_VM_since142!J235</f>
        <v>Folsäureantag.</v>
      </c>
      <c r="L242" s="115">
        <f>_VM_since142!K235</f>
        <v>2.6055351824166649E-2</v>
      </c>
      <c r="M242">
        <f>_VM_since142!L235</f>
        <v>2.7457983174225101E-2</v>
      </c>
    </row>
    <row r="243" spans="2:13" x14ac:dyDescent="0.3">
      <c r="B243">
        <f>_VM_since142!A236</f>
        <v>1</v>
      </c>
      <c r="C243">
        <f>_VM_since142!B236</f>
        <v>12</v>
      </c>
      <c r="D243">
        <f>_VM_since142!C236</f>
        <v>2</v>
      </c>
      <c r="E243">
        <f>_VM_since142!D236</f>
        <v>1</v>
      </c>
      <c r="F243" s="99">
        <f>_VM_since142!E236</f>
        <v>2017</v>
      </c>
      <c r="G243" s="99" t="str">
        <f>_VM_since142!F236</f>
        <v>Rind</v>
      </c>
      <c r="H243" s="99" t="str">
        <f>_VM_since142!G236</f>
        <v>Mastrinder</v>
      </c>
      <c r="I243" s="99" t="str">
        <f>_VM_since142!H236</f>
        <v>Minimierung</v>
      </c>
      <c r="J243" s="99" t="str">
        <f>_VM_since142!I236</f>
        <v>D</v>
      </c>
      <c r="K243" s="99" t="str">
        <f>_VM_since142!J236</f>
        <v>Penicilline</v>
      </c>
      <c r="L243" s="115">
        <f>_VM_since142!K236</f>
        <v>0.14965646952861428</v>
      </c>
      <c r="M243">
        <f>_VM_since142!L236</f>
        <v>0.15771288946554274</v>
      </c>
    </row>
    <row r="244" spans="2:13" x14ac:dyDescent="0.3">
      <c r="B244">
        <f>_VM_since142!A237</f>
        <v>1</v>
      </c>
      <c r="C244">
        <f>_VM_since142!B237</f>
        <v>12</v>
      </c>
      <c r="D244">
        <f>_VM_since142!C237</f>
        <v>2</v>
      </c>
      <c r="E244">
        <f>_VM_since142!D237</f>
        <v>1</v>
      </c>
      <c r="F244" s="99">
        <f>_VM_since142!E237</f>
        <v>2017</v>
      </c>
      <c r="G244" s="99" t="str">
        <f>_VM_since142!F237</f>
        <v>Rind</v>
      </c>
      <c r="H244" s="99" t="str">
        <f>_VM_since142!G237</f>
        <v>Mastrinder</v>
      </c>
      <c r="I244" s="99" t="str">
        <f>_VM_since142!H237</f>
        <v>Minimierung</v>
      </c>
      <c r="J244" s="99" t="str">
        <f>_VM_since142!I237</f>
        <v>D</v>
      </c>
      <c r="K244" s="99" t="str">
        <f>_VM_since142!J237</f>
        <v>Sulfonamide</v>
      </c>
      <c r="L244" s="115">
        <f>_VM_since142!K237</f>
        <v>0.19421223755536959</v>
      </c>
      <c r="M244">
        <f>_VM_since142!L237</f>
        <v>0.2046672172001848</v>
      </c>
    </row>
    <row r="245" spans="2:13" x14ac:dyDescent="0.3">
      <c r="B245">
        <f>_VM_since142!A238</f>
        <v>1</v>
      </c>
      <c r="C245">
        <f>_VM_since142!B238</f>
        <v>12</v>
      </c>
      <c r="D245">
        <f>_VM_since142!C238</f>
        <v>2</v>
      </c>
      <c r="E245">
        <f>_VM_since142!D238</f>
        <v>1</v>
      </c>
      <c r="F245" s="99">
        <f>_VM_since142!E238</f>
        <v>2017</v>
      </c>
      <c r="G245" s="99" t="str">
        <f>_VM_since142!F238</f>
        <v>Rind</v>
      </c>
      <c r="H245" s="99" t="str">
        <f>_VM_since142!G238</f>
        <v>Mastrinder</v>
      </c>
      <c r="I245" s="99" t="str">
        <f>_VM_since142!H238</f>
        <v>Minimierung</v>
      </c>
      <c r="J245" s="99" t="str">
        <f>_VM_since142!I238</f>
        <v>D</v>
      </c>
      <c r="K245" s="99" t="str">
        <f>_VM_since142!J238</f>
        <v>Tetrazykline</v>
      </c>
      <c r="L245" s="115">
        <f>_VM_since142!K238</f>
        <v>0.34181106256269667</v>
      </c>
      <c r="M245">
        <f>_VM_since142!L238</f>
        <v>0.36021169347271753</v>
      </c>
    </row>
    <row r="246" spans="2:13" x14ac:dyDescent="0.3">
      <c r="B246">
        <f>_VM_since142!A239</f>
        <v>1</v>
      </c>
      <c r="C246">
        <f>_VM_since142!B239</f>
        <v>12</v>
      </c>
      <c r="D246">
        <f>_VM_since142!C239</f>
        <v>2</v>
      </c>
      <c r="E246">
        <f>_VM_since142!D239</f>
        <v>1</v>
      </c>
      <c r="F246" s="99">
        <f>_VM_since142!E239</f>
        <v>2018</v>
      </c>
      <c r="G246" s="99" t="str">
        <f>_VM_since142!F239</f>
        <v>Rind</v>
      </c>
      <c r="H246" s="99" t="str">
        <f>_VM_since142!G239</f>
        <v>Mastrinder</v>
      </c>
      <c r="I246" s="99" t="str">
        <f>_VM_since142!H239</f>
        <v>Minimierung</v>
      </c>
      <c r="J246" s="99" t="str">
        <f>_VM_since142!I239</f>
        <v>B</v>
      </c>
      <c r="K246" s="99" t="str">
        <f>_VM_since142!J239</f>
        <v>Ceph. 3. Gen.</v>
      </c>
      <c r="L246" s="115">
        <f>_VM_since142!K239</f>
        <v>3.3656385280689274E-2</v>
      </c>
      <c r="M246">
        <f>_VM_since142!L239</f>
        <v>3.4856553036207556E-2</v>
      </c>
    </row>
    <row r="247" spans="2:13" x14ac:dyDescent="0.3">
      <c r="B247">
        <f>_VM_since142!A240</f>
        <v>1</v>
      </c>
      <c r="C247">
        <f>_VM_since142!B240</f>
        <v>12</v>
      </c>
      <c r="D247">
        <f>_VM_since142!C240</f>
        <v>2</v>
      </c>
      <c r="E247">
        <f>_VM_since142!D240</f>
        <v>1</v>
      </c>
      <c r="F247" s="99">
        <f>_VM_since142!E240</f>
        <v>2018</v>
      </c>
      <c r="G247" s="99" t="str">
        <f>_VM_since142!F240</f>
        <v>Rind</v>
      </c>
      <c r="H247" s="99" t="str">
        <f>_VM_since142!G240</f>
        <v>Mastrinder</v>
      </c>
      <c r="I247" s="99" t="str">
        <f>_VM_since142!H240</f>
        <v>Minimierung</v>
      </c>
      <c r="J247" s="99" t="str">
        <f>_VM_since142!I240</f>
        <v>B</v>
      </c>
      <c r="K247" s="99" t="str">
        <f>_VM_since142!J240</f>
        <v>Ceph. 4. Gen.</v>
      </c>
      <c r="L247" s="115">
        <f>_VM_since142!K240</f>
        <v>2.7660993577119015E-3</v>
      </c>
      <c r="M247">
        <f>_VM_since142!L240</f>
        <v>2.864736903901106E-3</v>
      </c>
    </row>
    <row r="248" spans="2:13" x14ac:dyDescent="0.3">
      <c r="B248">
        <f>_VM_since142!A241</f>
        <v>1</v>
      </c>
      <c r="C248">
        <f>_VM_since142!B241</f>
        <v>12</v>
      </c>
      <c r="D248">
        <f>_VM_since142!C241</f>
        <v>2</v>
      </c>
      <c r="E248">
        <f>_VM_since142!D241</f>
        <v>1</v>
      </c>
      <c r="F248" s="99">
        <f>_VM_since142!E241</f>
        <v>2018</v>
      </c>
      <c r="G248" s="99" t="str">
        <f>_VM_since142!F241</f>
        <v>Rind</v>
      </c>
      <c r="H248" s="99" t="str">
        <f>_VM_since142!G241</f>
        <v>Mastrinder</v>
      </c>
      <c r="I248" s="99" t="str">
        <f>_VM_since142!H241</f>
        <v>Minimierung</v>
      </c>
      <c r="J248" s="99" t="str">
        <f>_VM_since142!I241</f>
        <v>B</v>
      </c>
      <c r="K248" s="99" t="str">
        <f>_VM_since142!J241</f>
        <v>Fluorchinolone</v>
      </c>
      <c r="L248" s="115">
        <f>_VM_since142!K241</f>
        <v>1.8905460797021999E-2</v>
      </c>
      <c r="M248">
        <f>_VM_since142!L241</f>
        <v>1.9579618888052031E-2</v>
      </c>
    </row>
    <row r="249" spans="2:13" x14ac:dyDescent="0.3">
      <c r="B249">
        <f>_VM_since142!A242</f>
        <v>1</v>
      </c>
      <c r="C249">
        <f>_VM_since142!B242</f>
        <v>12</v>
      </c>
      <c r="D249">
        <f>_VM_since142!C242</f>
        <v>2</v>
      </c>
      <c r="E249">
        <f>_VM_since142!D242</f>
        <v>1</v>
      </c>
      <c r="F249" s="99">
        <f>_VM_since142!E242</f>
        <v>2018</v>
      </c>
      <c r="G249" s="99" t="str">
        <f>_VM_since142!F242</f>
        <v>Rind</v>
      </c>
      <c r="H249" s="99" t="str">
        <f>_VM_since142!G242</f>
        <v>Mastrinder</v>
      </c>
      <c r="I249" s="99" t="str">
        <f>_VM_since142!H242</f>
        <v>Minimierung</v>
      </c>
      <c r="J249" s="99" t="str">
        <f>_VM_since142!I242</f>
        <v>B</v>
      </c>
      <c r="K249" s="99" t="str">
        <f>_VM_since142!J242</f>
        <v>Polypeptid-AB</v>
      </c>
      <c r="L249" s="115">
        <f>_VM_since142!K242</f>
        <v>1.3991298599999999E-3</v>
      </c>
      <c r="M249">
        <f>_VM_since142!L242</f>
        <v>1.4490220433034237E-3</v>
      </c>
    </row>
    <row r="250" spans="2:13" x14ac:dyDescent="0.3">
      <c r="B250">
        <f>_VM_since142!A243</f>
        <v>1</v>
      </c>
      <c r="C250">
        <f>_VM_since142!B243</f>
        <v>12</v>
      </c>
      <c r="D250">
        <f>_VM_since142!C243</f>
        <v>2</v>
      </c>
      <c r="E250">
        <f>_VM_since142!D243</f>
        <v>1</v>
      </c>
      <c r="F250" s="99">
        <f>_VM_since142!E243</f>
        <v>2018</v>
      </c>
      <c r="G250" s="99" t="str">
        <f>_VM_since142!F243</f>
        <v>Rind</v>
      </c>
      <c r="H250" s="99" t="str">
        <f>_VM_since142!G243</f>
        <v>Mastrinder</v>
      </c>
      <c r="I250" s="99" t="str">
        <f>_VM_since142!H243</f>
        <v>Minimierung</v>
      </c>
      <c r="J250" s="99" t="str">
        <f>_VM_since142!I243</f>
        <v>C</v>
      </c>
      <c r="K250" s="99" t="str">
        <f>_VM_since142!J243</f>
        <v>Aminoglykoside</v>
      </c>
      <c r="L250" s="115">
        <f>_VM_since142!K243</f>
        <v>1.1076767227305001E-2</v>
      </c>
      <c r="M250">
        <f>_VM_since142!L243</f>
        <v>1.1471758512041115E-2</v>
      </c>
    </row>
    <row r="251" spans="2:13" x14ac:dyDescent="0.3">
      <c r="B251">
        <f>_VM_since142!A244</f>
        <v>1</v>
      </c>
      <c r="C251">
        <f>_VM_since142!B244</f>
        <v>12</v>
      </c>
      <c r="D251">
        <f>_VM_since142!C244</f>
        <v>2</v>
      </c>
      <c r="E251">
        <f>_VM_since142!D244</f>
        <v>1</v>
      </c>
      <c r="F251" s="99">
        <f>_VM_since142!E244</f>
        <v>2018</v>
      </c>
      <c r="G251" s="99" t="str">
        <f>_VM_since142!F244</f>
        <v>Rind</v>
      </c>
      <c r="H251" s="99" t="str">
        <f>_VM_since142!G244</f>
        <v>Mastrinder</v>
      </c>
      <c r="I251" s="99" t="str">
        <f>_VM_since142!H244</f>
        <v>Minimierung</v>
      </c>
      <c r="J251" s="99" t="str">
        <f>_VM_since142!I244</f>
        <v>C</v>
      </c>
      <c r="K251" s="99" t="str">
        <f>_VM_since142!J244</f>
        <v>Ceph. 1. Gen.</v>
      </c>
      <c r="L251" s="115">
        <f>_VM_since142!K244</f>
        <v>9.4306751999999992E-6</v>
      </c>
      <c r="M251">
        <f>_VM_since142!L244</f>
        <v>9.7669677695499422E-6</v>
      </c>
    </row>
    <row r="252" spans="2:13" x14ac:dyDescent="0.3">
      <c r="B252">
        <f>_VM_since142!A245</f>
        <v>1</v>
      </c>
      <c r="C252">
        <f>_VM_since142!B245</f>
        <v>12</v>
      </c>
      <c r="D252">
        <f>_VM_since142!C245</f>
        <v>2</v>
      </c>
      <c r="E252">
        <f>_VM_since142!D245</f>
        <v>1</v>
      </c>
      <c r="F252" s="99">
        <f>_VM_since142!E245</f>
        <v>2018</v>
      </c>
      <c r="G252" s="99" t="str">
        <f>_VM_since142!F245</f>
        <v>Rind</v>
      </c>
      <c r="H252" s="99" t="str">
        <f>_VM_since142!G245</f>
        <v>Mastrinder</v>
      </c>
      <c r="I252" s="99" t="str">
        <f>_VM_since142!H245</f>
        <v>Minimierung</v>
      </c>
      <c r="J252" s="99" t="str">
        <f>_VM_since142!I245</f>
        <v>C</v>
      </c>
      <c r="K252" s="99" t="str">
        <f>_VM_since142!J245</f>
        <v>Fenicole</v>
      </c>
      <c r="L252" s="115">
        <f>_VM_since142!K245</f>
        <v>8.3823190285714194E-2</v>
      </c>
      <c r="M252">
        <f>_VM_since142!L245</f>
        <v>8.6812278071184384E-2</v>
      </c>
    </row>
    <row r="253" spans="2:13" x14ac:dyDescent="0.3">
      <c r="B253">
        <f>_VM_since142!A246</f>
        <v>1</v>
      </c>
      <c r="C253">
        <f>_VM_since142!B246</f>
        <v>12</v>
      </c>
      <c r="D253">
        <f>_VM_since142!C246</f>
        <v>2</v>
      </c>
      <c r="E253">
        <f>_VM_since142!D246</f>
        <v>1</v>
      </c>
      <c r="F253" s="99">
        <f>_VM_since142!E246</f>
        <v>2018</v>
      </c>
      <c r="G253" s="99" t="str">
        <f>_VM_since142!F246</f>
        <v>Rind</v>
      </c>
      <c r="H253" s="99" t="str">
        <f>_VM_since142!G246</f>
        <v>Mastrinder</v>
      </c>
      <c r="I253" s="99" t="str">
        <f>_VM_since142!H246</f>
        <v>Minimierung</v>
      </c>
      <c r="J253" s="99" t="str">
        <f>_VM_since142!I246</f>
        <v>C</v>
      </c>
      <c r="K253" s="99" t="str">
        <f>_VM_since142!J246</f>
        <v>Lincosamide</v>
      </c>
      <c r="L253" s="115">
        <f>_VM_since142!K246</f>
        <v>1.8196881102930003E-3</v>
      </c>
      <c r="M253">
        <f>_VM_since142!L246</f>
        <v>1.8845771640894787E-3</v>
      </c>
    </row>
    <row r="254" spans="2:13" x14ac:dyDescent="0.3">
      <c r="B254">
        <f>_VM_since142!A247</f>
        <v>1</v>
      </c>
      <c r="C254">
        <f>_VM_since142!B247</f>
        <v>12</v>
      </c>
      <c r="D254">
        <f>_VM_since142!C247</f>
        <v>2</v>
      </c>
      <c r="E254">
        <f>_VM_since142!D247</f>
        <v>1</v>
      </c>
      <c r="F254" s="99">
        <f>_VM_since142!E247</f>
        <v>2018</v>
      </c>
      <c r="G254" s="99" t="str">
        <f>_VM_since142!F247</f>
        <v>Rind</v>
      </c>
      <c r="H254" s="99" t="str">
        <f>_VM_since142!G247</f>
        <v>Mastrinder</v>
      </c>
      <c r="I254" s="99" t="str">
        <f>_VM_since142!H247</f>
        <v>Minimierung</v>
      </c>
      <c r="J254" s="99" t="str">
        <f>_VM_since142!I247</f>
        <v>C</v>
      </c>
      <c r="K254" s="99" t="str">
        <f>_VM_since142!J247</f>
        <v>Makrolide</v>
      </c>
      <c r="L254" s="115">
        <f>_VM_since142!K247</f>
        <v>1.9720386833450999E-2</v>
      </c>
      <c r="M254">
        <f>_VM_since142!L247</f>
        <v>2.0423604728256675E-2</v>
      </c>
    </row>
    <row r="255" spans="2:13" x14ac:dyDescent="0.3">
      <c r="B255">
        <f>_VM_since142!A248</f>
        <v>1</v>
      </c>
      <c r="C255">
        <f>_VM_since142!B248</f>
        <v>12</v>
      </c>
      <c r="D255">
        <f>_VM_since142!C248</f>
        <v>2</v>
      </c>
      <c r="E255">
        <f>_VM_since142!D248</f>
        <v>1</v>
      </c>
      <c r="F255" s="99">
        <f>_VM_since142!E248</f>
        <v>2018</v>
      </c>
      <c r="G255" s="99" t="str">
        <f>_VM_since142!F248</f>
        <v>Rind</v>
      </c>
      <c r="H255" s="99" t="str">
        <f>_VM_since142!G248</f>
        <v>Mastrinder</v>
      </c>
      <c r="I255" s="99" t="str">
        <f>_VM_since142!H248</f>
        <v>Minimierung</v>
      </c>
      <c r="J255" s="99" t="str">
        <f>_VM_since142!I248</f>
        <v>C</v>
      </c>
      <c r="K255" s="99" t="str">
        <f>_VM_since142!J248</f>
        <v>Pleuromutiline</v>
      </c>
      <c r="L255" s="115">
        <f>_VM_since142!K248</f>
        <v>0</v>
      </c>
      <c r="M255">
        <f>_VM_since142!L248</f>
        <v>0</v>
      </c>
    </row>
    <row r="256" spans="2:13" x14ac:dyDescent="0.3">
      <c r="B256">
        <f>_VM_since142!A249</f>
        <v>1</v>
      </c>
      <c r="C256">
        <f>_VM_since142!B249</f>
        <v>12</v>
      </c>
      <c r="D256">
        <f>_VM_since142!C249</f>
        <v>2</v>
      </c>
      <c r="E256">
        <f>_VM_since142!D249</f>
        <v>1</v>
      </c>
      <c r="F256" s="99">
        <f>_VM_since142!E249</f>
        <v>2018</v>
      </c>
      <c r="G256" s="99" t="str">
        <f>_VM_since142!F249</f>
        <v>Rind</v>
      </c>
      <c r="H256" s="99" t="str">
        <f>_VM_since142!G249</f>
        <v>Mastrinder</v>
      </c>
      <c r="I256" s="99" t="str">
        <f>_VM_since142!H249</f>
        <v>Minimierung</v>
      </c>
      <c r="J256" s="99" t="str">
        <f>_VM_since142!I249</f>
        <v>D</v>
      </c>
      <c r="K256" s="99" t="str">
        <f>_VM_since142!J249</f>
        <v>Aminoglykoside</v>
      </c>
      <c r="L256" s="115">
        <f>_VM_since142!K249</f>
        <v>3.6215495687840012E-3</v>
      </c>
      <c r="M256">
        <f>_VM_since142!L249</f>
        <v>3.7506919880074797E-3</v>
      </c>
    </row>
    <row r="257" spans="2:13" x14ac:dyDescent="0.3">
      <c r="B257">
        <f>_VM_since142!A250</f>
        <v>1</v>
      </c>
      <c r="C257">
        <f>_VM_since142!B250</f>
        <v>12</v>
      </c>
      <c r="D257">
        <f>_VM_since142!C250</f>
        <v>2</v>
      </c>
      <c r="E257">
        <f>_VM_since142!D250</f>
        <v>1</v>
      </c>
      <c r="F257" s="99">
        <f>_VM_since142!E250</f>
        <v>2018</v>
      </c>
      <c r="G257" s="99" t="str">
        <f>_VM_since142!F250</f>
        <v>Rind</v>
      </c>
      <c r="H257" s="99" t="str">
        <f>_VM_since142!G250</f>
        <v>Mastrinder</v>
      </c>
      <c r="I257" s="99" t="str">
        <f>_VM_since142!H250</f>
        <v>Minimierung</v>
      </c>
      <c r="J257" s="99" t="str">
        <f>_VM_since142!I250</f>
        <v>D</v>
      </c>
      <c r="K257" s="99" t="str">
        <f>_VM_since142!J250</f>
        <v>Folsäureantag.</v>
      </c>
      <c r="L257" s="115">
        <f>_VM_since142!K250</f>
        <v>2.1928502147395338E-2</v>
      </c>
      <c r="M257">
        <f>_VM_since142!L250</f>
        <v>2.2710460191452356E-2</v>
      </c>
    </row>
    <row r="258" spans="2:13" x14ac:dyDescent="0.3">
      <c r="B258">
        <f>_VM_since142!A251</f>
        <v>1</v>
      </c>
      <c r="C258">
        <f>_VM_since142!B251</f>
        <v>12</v>
      </c>
      <c r="D258">
        <f>_VM_since142!C251</f>
        <v>2</v>
      </c>
      <c r="E258">
        <f>_VM_since142!D251</f>
        <v>1</v>
      </c>
      <c r="F258" s="99">
        <f>_VM_since142!E251</f>
        <v>2018</v>
      </c>
      <c r="G258" s="99" t="str">
        <f>_VM_since142!F251</f>
        <v>Rind</v>
      </c>
      <c r="H258" s="99" t="str">
        <f>_VM_since142!G251</f>
        <v>Mastrinder</v>
      </c>
      <c r="I258" s="99" t="str">
        <f>_VM_since142!H251</f>
        <v>Minimierung</v>
      </c>
      <c r="J258" s="99" t="str">
        <f>_VM_since142!I251</f>
        <v>D</v>
      </c>
      <c r="K258" s="99" t="str">
        <f>_VM_since142!J251</f>
        <v>Penicilline</v>
      </c>
      <c r="L258" s="115">
        <f>_VM_since142!K251</f>
        <v>0.24749167680224646</v>
      </c>
      <c r="M258">
        <f>_VM_since142!L251</f>
        <v>0.2563170906956283</v>
      </c>
    </row>
    <row r="259" spans="2:13" x14ac:dyDescent="0.3">
      <c r="B259">
        <f>_VM_since142!A252</f>
        <v>1</v>
      </c>
      <c r="C259">
        <f>_VM_since142!B252</f>
        <v>12</v>
      </c>
      <c r="D259">
        <f>_VM_since142!C252</f>
        <v>2</v>
      </c>
      <c r="E259">
        <f>_VM_since142!D252</f>
        <v>1</v>
      </c>
      <c r="F259" s="99">
        <f>_VM_since142!E252</f>
        <v>2018</v>
      </c>
      <c r="G259" s="99" t="str">
        <f>_VM_since142!F252</f>
        <v>Rind</v>
      </c>
      <c r="H259" s="99" t="str">
        <f>_VM_since142!G252</f>
        <v>Mastrinder</v>
      </c>
      <c r="I259" s="99" t="str">
        <f>_VM_since142!H252</f>
        <v>Minimierung</v>
      </c>
      <c r="J259" s="99" t="str">
        <f>_VM_since142!I252</f>
        <v>D</v>
      </c>
      <c r="K259" s="99" t="str">
        <f>_VM_since142!J252</f>
        <v>Sulfonamide</v>
      </c>
      <c r="L259" s="115">
        <f>_VM_since142!K252</f>
        <v>0.18086837873206288</v>
      </c>
      <c r="M259">
        <f>_VM_since142!L252</f>
        <v>0.18731804331537266</v>
      </c>
    </row>
    <row r="260" spans="2:13" x14ac:dyDescent="0.3">
      <c r="B260">
        <f>_VM_since142!A253</f>
        <v>1</v>
      </c>
      <c r="C260">
        <f>_VM_since142!B253</f>
        <v>12</v>
      </c>
      <c r="D260">
        <f>_VM_since142!C253</f>
        <v>2</v>
      </c>
      <c r="E260">
        <f>_VM_since142!D253</f>
        <v>1</v>
      </c>
      <c r="F260" s="99">
        <f>_VM_since142!E253</f>
        <v>2018</v>
      </c>
      <c r="G260" s="99" t="str">
        <f>_VM_since142!F253</f>
        <v>Rind</v>
      </c>
      <c r="H260" s="99" t="str">
        <f>_VM_since142!G253</f>
        <v>Mastrinder</v>
      </c>
      <c r="I260" s="99" t="str">
        <f>_VM_since142!H253</f>
        <v>Minimierung</v>
      </c>
      <c r="J260" s="99" t="str">
        <f>_VM_since142!I253</f>
        <v>D</v>
      </c>
      <c r="K260" s="99" t="str">
        <f>_VM_since142!J253</f>
        <v>Tetrazykline</v>
      </c>
      <c r="L260" s="115">
        <f>_VM_since142!K253</f>
        <v>0.33848172953491235</v>
      </c>
      <c r="M260">
        <f>_VM_since142!L253</f>
        <v>0.35055179749473403</v>
      </c>
    </row>
    <row r="261" spans="2:13" x14ac:dyDescent="0.3">
      <c r="B261">
        <f>_VM_since142!A254</f>
        <v>1</v>
      </c>
      <c r="C261">
        <f>_VM_since142!B254</f>
        <v>12</v>
      </c>
      <c r="D261">
        <f>_VM_since142!C254</f>
        <v>2</v>
      </c>
      <c r="E261">
        <f>_VM_since142!D254</f>
        <v>1</v>
      </c>
      <c r="F261" s="99">
        <f>_VM_since142!E254</f>
        <v>2019</v>
      </c>
      <c r="G261" s="99" t="str">
        <f>_VM_since142!F254</f>
        <v>Rind</v>
      </c>
      <c r="H261" s="99" t="str">
        <f>_VM_since142!G254</f>
        <v>Mastrinder</v>
      </c>
      <c r="I261" s="99" t="str">
        <f>_VM_since142!H254</f>
        <v>Minimierung</v>
      </c>
      <c r="J261" s="99" t="str">
        <f>_VM_since142!I254</f>
        <v>B</v>
      </c>
      <c r="K261" s="99" t="str">
        <f>_VM_since142!J254</f>
        <v>Ceph. 3. Gen.</v>
      </c>
      <c r="L261" s="115">
        <f>_VM_since142!K254</f>
        <v>1.2329492166991252E-2</v>
      </c>
      <c r="M261">
        <f>_VM_since142!L254</f>
        <v>1.1761794719571741E-2</v>
      </c>
    </row>
    <row r="262" spans="2:13" x14ac:dyDescent="0.3">
      <c r="B262">
        <f>_VM_since142!A255</f>
        <v>1</v>
      </c>
      <c r="C262">
        <f>_VM_since142!B255</f>
        <v>12</v>
      </c>
      <c r="D262">
        <f>_VM_since142!C255</f>
        <v>2</v>
      </c>
      <c r="E262">
        <f>_VM_since142!D255</f>
        <v>1</v>
      </c>
      <c r="F262" s="99">
        <f>_VM_since142!E255</f>
        <v>2019</v>
      </c>
      <c r="G262" s="99" t="str">
        <f>_VM_since142!F255</f>
        <v>Rind</v>
      </c>
      <c r="H262" s="99" t="str">
        <f>_VM_since142!G255</f>
        <v>Mastrinder</v>
      </c>
      <c r="I262" s="99" t="str">
        <f>_VM_since142!H255</f>
        <v>Minimierung</v>
      </c>
      <c r="J262" s="99" t="str">
        <f>_VM_since142!I255</f>
        <v>B</v>
      </c>
      <c r="K262" s="99" t="str">
        <f>_VM_since142!J255</f>
        <v>Ceph. 4. Gen.</v>
      </c>
      <c r="L262" s="115">
        <f>_VM_since142!K255</f>
        <v>2.2901121788798514E-3</v>
      </c>
      <c r="M262">
        <f>_VM_since142!L255</f>
        <v>2.1846665676051994E-3</v>
      </c>
    </row>
    <row r="263" spans="2:13" x14ac:dyDescent="0.3">
      <c r="B263">
        <f>_VM_since142!A256</f>
        <v>1</v>
      </c>
      <c r="C263">
        <f>_VM_since142!B256</f>
        <v>12</v>
      </c>
      <c r="D263">
        <f>_VM_since142!C256</f>
        <v>2</v>
      </c>
      <c r="E263">
        <f>_VM_since142!D256</f>
        <v>1</v>
      </c>
      <c r="F263" s="99">
        <f>_VM_since142!E256</f>
        <v>2019</v>
      </c>
      <c r="G263" s="99" t="str">
        <f>_VM_since142!F256</f>
        <v>Rind</v>
      </c>
      <c r="H263" s="99" t="str">
        <f>_VM_since142!G256</f>
        <v>Mastrinder</v>
      </c>
      <c r="I263" s="99" t="str">
        <f>_VM_since142!H256</f>
        <v>Minimierung</v>
      </c>
      <c r="J263" s="99" t="str">
        <f>_VM_since142!I256</f>
        <v>B</v>
      </c>
      <c r="K263" s="99" t="str">
        <f>_VM_since142!J256</f>
        <v>Fluorchinolone</v>
      </c>
      <c r="L263" s="115">
        <f>_VM_since142!K256</f>
        <v>1.5016500201343003E-2</v>
      </c>
      <c r="M263">
        <f>_VM_since142!L256</f>
        <v>1.4325082524279237E-2</v>
      </c>
    </row>
    <row r="264" spans="2:13" x14ac:dyDescent="0.3">
      <c r="B264">
        <f>_VM_since142!A257</f>
        <v>1</v>
      </c>
      <c r="C264">
        <f>_VM_since142!B257</f>
        <v>12</v>
      </c>
      <c r="D264">
        <f>_VM_since142!C257</f>
        <v>2</v>
      </c>
      <c r="E264">
        <f>_VM_since142!D257</f>
        <v>1</v>
      </c>
      <c r="F264" s="99">
        <f>_VM_since142!E257</f>
        <v>2019</v>
      </c>
      <c r="G264" s="99" t="str">
        <f>_VM_since142!F257</f>
        <v>Rind</v>
      </c>
      <c r="H264" s="99" t="str">
        <f>_VM_since142!G257</f>
        <v>Mastrinder</v>
      </c>
      <c r="I264" s="99" t="str">
        <f>_VM_since142!H257</f>
        <v>Minimierung</v>
      </c>
      <c r="J264" s="99" t="str">
        <f>_VM_since142!I257</f>
        <v>B</v>
      </c>
      <c r="K264" s="99" t="str">
        <f>_VM_since142!J257</f>
        <v>Polypeptid-AB</v>
      </c>
      <c r="L264" s="115">
        <f>_VM_since142!K257</f>
        <v>3.8499999999999994E-5</v>
      </c>
      <c r="M264">
        <f>_VM_since142!L257</f>
        <v>3.6727311276926275E-5</v>
      </c>
    </row>
    <row r="265" spans="2:13" x14ac:dyDescent="0.3">
      <c r="B265">
        <f>_VM_since142!A258</f>
        <v>1</v>
      </c>
      <c r="C265">
        <f>_VM_since142!B258</f>
        <v>12</v>
      </c>
      <c r="D265">
        <f>_VM_since142!C258</f>
        <v>2</v>
      </c>
      <c r="E265">
        <f>_VM_since142!D258</f>
        <v>1</v>
      </c>
      <c r="F265" s="99">
        <f>_VM_since142!E258</f>
        <v>2019</v>
      </c>
      <c r="G265" s="99" t="str">
        <f>_VM_since142!F258</f>
        <v>Rind</v>
      </c>
      <c r="H265" s="99" t="str">
        <f>_VM_since142!G258</f>
        <v>Mastrinder</v>
      </c>
      <c r="I265" s="99" t="str">
        <f>_VM_since142!H258</f>
        <v>Minimierung</v>
      </c>
      <c r="J265" s="99" t="str">
        <f>_VM_since142!I258</f>
        <v>C</v>
      </c>
      <c r="K265" s="99" t="str">
        <f>_VM_since142!J258</f>
        <v>Aminoglykoside</v>
      </c>
      <c r="L265" s="115">
        <f>_VM_since142!K258</f>
        <v>1.2538064562342004E-2</v>
      </c>
      <c r="M265">
        <f>_VM_since142!L258</f>
        <v>1.1960763636138527E-2</v>
      </c>
    </row>
    <row r="266" spans="2:13" x14ac:dyDescent="0.3">
      <c r="B266">
        <f>_VM_since142!A259</f>
        <v>1</v>
      </c>
      <c r="C266">
        <f>_VM_since142!B259</f>
        <v>12</v>
      </c>
      <c r="D266">
        <f>_VM_since142!C259</f>
        <v>2</v>
      </c>
      <c r="E266">
        <f>_VM_since142!D259</f>
        <v>1</v>
      </c>
      <c r="F266" s="99">
        <f>_VM_since142!E259</f>
        <v>2019</v>
      </c>
      <c r="G266" s="99" t="str">
        <f>_VM_since142!F259</f>
        <v>Rind</v>
      </c>
      <c r="H266" s="99" t="str">
        <f>_VM_since142!G259</f>
        <v>Mastrinder</v>
      </c>
      <c r="I266" s="99" t="str">
        <f>_VM_since142!H259</f>
        <v>Minimierung</v>
      </c>
      <c r="J266" s="99" t="str">
        <f>_VM_since142!I259</f>
        <v>C</v>
      </c>
      <c r="K266" s="99" t="str">
        <f>_VM_since142!J259</f>
        <v>Ceph. 1. Gen.</v>
      </c>
      <c r="L266" s="115">
        <f>_VM_since142!K259</f>
        <v>3.792568842105264E-5</v>
      </c>
      <c r="M266">
        <f>_VM_since142!L259</f>
        <v>3.617944322160309E-5</v>
      </c>
    </row>
    <row r="267" spans="2:13" x14ac:dyDescent="0.3">
      <c r="B267">
        <f>_VM_since142!A260</f>
        <v>1</v>
      </c>
      <c r="C267">
        <f>_VM_since142!B260</f>
        <v>12</v>
      </c>
      <c r="D267">
        <f>_VM_since142!C260</f>
        <v>2</v>
      </c>
      <c r="E267">
        <f>_VM_since142!D260</f>
        <v>1</v>
      </c>
      <c r="F267" s="99">
        <f>_VM_since142!E260</f>
        <v>2019</v>
      </c>
      <c r="G267" s="99" t="str">
        <f>_VM_since142!F260</f>
        <v>Rind</v>
      </c>
      <c r="H267" s="99" t="str">
        <f>_VM_since142!G260</f>
        <v>Mastrinder</v>
      </c>
      <c r="I267" s="99" t="str">
        <f>_VM_since142!H260</f>
        <v>Minimierung</v>
      </c>
      <c r="J267" s="99" t="str">
        <f>_VM_since142!I260</f>
        <v>C</v>
      </c>
      <c r="K267" s="99" t="str">
        <f>_VM_since142!J260</f>
        <v>Fenicole</v>
      </c>
      <c r="L267" s="115">
        <f>_VM_since142!K260</f>
        <v>7.8373547642857075E-2</v>
      </c>
      <c r="M267">
        <f>_VM_since142!L260</f>
        <v>7.4764926757304506E-2</v>
      </c>
    </row>
    <row r="268" spans="2:13" x14ac:dyDescent="0.3">
      <c r="B268">
        <f>_VM_since142!A261</f>
        <v>1</v>
      </c>
      <c r="C268">
        <f>_VM_since142!B261</f>
        <v>12</v>
      </c>
      <c r="D268">
        <f>_VM_since142!C261</f>
        <v>2</v>
      </c>
      <c r="E268">
        <f>_VM_since142!D261</f>
        <v>1</v>
      </c>
      <c r="F268" s="99">
        <f>_VM_since142!E261</f>
        <v>2019</v>
      </c>
      <c r="G268" s="99" t="str">
        <f>_VM_since142!F261</f>
        <v>Rind</v>
      </c>
      <c r="H268" s="99" t="str">
        <f>_VM_since142!G261</f>
        <v>Mastrinder</v>
      </c>
      <c r="I268" s="99" t="str">
        <f>_VM_since142!H261</f>
        <v>Minimierung</v>
      </c>
      <c r="J268" s="99" t="str">
        <f>_VM_since142!I261</f>
        <v>C</v>
      </c>
      <c r="K268" s="99" t="str">
        <f>_VM_since142!J261</f>
        <v>Lincosamide</v>
      </c>
      <c r="L268" s="115">
        <f>_VM_since142!K261</f>
        <v>1.8614789622900005E-3</v>
      </c>
      <c r="M268">
        <f>_VM_since142!L261</f>
        <v>1.7757692800902483E-3</v>
      </c>
    </row>
    <row r="269" spans="2:13" x14ac:dyDescent="0.3">
      <c r="B269">
        <f>_VM_since142!A262</f>
        <v>1</v>
      </c>
      <c r="C269">
        <f>_VM_since142!B262</f>
        <v>12</v>
      </c>
      <c r="D269">
        <f>_VM_since142!C262</f>
        <v>2</v>
      </c>
      <c r="E269">
        <f>_VM_since142!D262</f>
        <v>1</v>
      </c>
      <c r="F269" s="99">
        <f>_VM_since142!E262</f>
        <v>2019</v>
      </c>
      <c r="G269" s="99" t="str">
        <f>_VM_since142!F262</f>
        <v>Rind</v>
      </c>
      <c r="H269" s="99" t="str">
        <f>_VM_since142!G262</f>
        <v>Mastrinder</v>
      </c>
      <c r="I269" s="99" t="str">
        <f>_VM_since142!H262</f>
        <v>Minimierung</v>
      </c>
      <c r="J269" s="99" t="str">
        <f>_VM_since142!I262</f>
        <v>C</v>
      </c>
      <c r="K269" s="99" t="str">
        <f>_VM_since142!J262</f>
        <v>Makrolide</v>
      </c>
      <c r="L269" s="115">
        <f>_VM_since142!K262</f>
        <v>1.7095298651920755E-2</v>
      </c>
      <c r="M269">
        <f>_VM_since142!L262</f>
        <v>1.6308165063924979E-2</v>
      </c>
    </row>
    <row r="270" spans="2:13" x14ac:dyDescent="0.3">
      <c r="B270">
        <f>_VM_since142!A263</f>
        <v>1</v>
      </c>
      <c r="C270">
        <f>_VM_since142!B263</f>
        <v>12</v>
      </c>
      <c r="D270">
        <f>_VM_since142!C263</f>
        <v>2</v>
      </c>
      <c r="E270">
        <f>_VM_since142!D263</f>
        <v>1</v>
      </c>
      <c r="F270" s="99">
        <f>_VM_since142!E263</f>
        <v>2019</v>
      </c>
      <c r="G270" s="99" t="str">
        <f>_VM_since142!F263</f>
        <v>Rind</v>
      </c>
      <c r="H270" s="99" t="str">
        <f>_VM_since142!G263</f>
        <v>Mastrinder</v>
      </c>
      <c r="I270" s="99" t="str">
        <f>_VM_since142!H263</f>
        <v>Minimierung</v>
      </c>
      <c r="J270" s="99" t="str">
        <f>_VM_since142!I263</f>
        <v>C</v>
      </c>
      <c r="K270" s="99" t="str">
        <f>_VM_since142!J263</f>
        <v>Pleuromutiline</v>
      </c>
      <c r="L270" s="115">
        <f>_VM_since142!K263</f>
        <v>1.0121250000000001E-6</v>
      </c>
      <c r="M270">
        <f>_VM_since142!L263</f>
        <v>9.6552285522490939E-7</v>
      </c>
    </row>
    <row r="271" spans="2:13" x14ac:dyDescent="0.3">
      <c r="B271">
        <f>_VM_since142!A264</f>
        <v>1</v>
      </c>
      <c r="C271">
        <f>_VM_since142!B264</f>
        <v>12</v>
      </c>
      <c r="D271">
        <f>_VM_since142!C264</f>
        <v>2</v>
      </c>
      <c r="E271">
        <f>_VM_since142!D264</f>
        <v>1</v>
      </c>
      <c r="F271" s="99">
        <f>_VM_since142!E264</f>
        <v>2019</v>
      </c>
      <c r="G271" s="99" t="str">
        <f>_VM_since142!F264</f>
        <v>Rind</v>
      </c>
      <c r="H271" s="99" t="str">
        <f>_VM_since142!G264</f>
        <v>Mastrinder</v>
      </c>
      <c r="I271" s="99" t="str">
        <f>_VM_since142!H264</f>
        <v>Minimierung</v>
      </c>
      <c r="J271" s="99" t="str">
        <f>_VM_since142!I264</f>
        <v>D</v>
      </c>
      <c r="K271" s="99" t="str">
        <f>_VM_since142!J264</f>
        <v>Aminoglykoside</v>
      </c>
      <c r="L271" s="115">
        <f>_VM_since142!K264</f>
        <v>3.3901999257600008E-3</v>
      </c>
      <c r="M271">
        <f>_VM_since142!L264</f>
        <v>3.2341020250493484E-3</v>
      </c>
    </row>
    <row r="272" spans="2:13" x14ac:dyDescent="0.3">
      <c r="B272">
        <f>_VM_since142!A265</f>
        <v>1</v>
      </c>
      <c r="C272">
        <f>_VM_since142!B265</f>
        <v>12</v>
      </c>
      <c r="D272">
        <f>_VM_since142!C265</f>
        <v>2</v>
      </c>
      <c r="E272">
        <f>_VM_since142!D265</f>
        <v>1</v>
      </c>
      <c r="F272" s="99">
        <f>_VM_since142!E265</f>
        <v>2019</v>
      </c>
      <c r="G272" s="99" t="str">
        <f>_VM_since142!F265</f>
        <v>Rind</v>
      </c>
      <c r="H272" s="99" t="str">
        <f>_VM_since142!G265</f>
        <v>Mastrinder</v>
      </c>
      <c r="I272" s="99" t="str">
        <f>_VM_since142!H265</f>
        <v>Minimierung</v>
      </c>
      <c r="J272" s="99" t="str">
        <f>_VM_since142!I265</f>
        <v>D</v>
      </c>
      <c r="K272" s="99" t="str">
        <f>_VM_since142!J265</f>
        <v>Folsäureantag.</v>
      </c>
      <c r="L272" s="115">
        <f>_VM_since142!K265</f>
        <v>2.1877307629999988E-2</v>
      </c>
      <c r="M272">
        <f>_VM_since142!L265</f>
        <v>2.0869991876054126E-2</v>
      </c>
    </row>
    <row r="273" spans="2:13" x14ac:dyDescent="0.3">
      <c r="B273">
        <f>_VM_since142!A266</f>
        <v>1</v>
      </c>
      <c r="C273">
        <f>_VM_since142!B266</f>
        <v>12</v>
      </c>
      <c r="D273">
        <f>_VM_since142!C266</f>
        <v>2</v>
      </c>
      <c r="E273">
        <f>_VM_since142!D266</f>
        <v>1</v>
      </c>
      <c r="F273" s="99">
        <f>_VM_since142!E266</f>
        <v>2019</v>
      </c>
      <c r="G273" s="99" t="str">
        <f>_VM_since142!F266</f>
        <v>Rind</v>
      </c>
      <c r="H273" s="99" t="str">
        <f>_VM_since142!G266</f>
        <v>Mastrinder</v>
      </c>
      <c r="I273" s="99" t="str">
        <f>_VM_since142!H266</f>
        <v>Minimierung</v>
      </c>
      <c r="J273" s="99" t="str">
        <f>_VM_since142!I266</f>
        <v>D</v>
      </c>
      <c r="K273" s="99" t="str">
        <f>_VM_since142!J266</f>
        <v>Penicilline</v>
      </c>
      <c r="L273" s="115">
        <f>_VM_since142!K266</f>
        <v>0.21916265107914401</v>
      </c>
      <c r="M273">
        <f>_VM_since142!L266</f>
        <v>0.20907155601195079</v>
      </c>
    </row>
    <row r="274" spans="2:13" x14ac:dyDescent="0.3">
      <c r="B274">
        <f>_VM_since142!A267</f>
        <v>1</v>
      </c>
      <c r="C274">
        <f>_VM_since142!B267</f>
        <v>12</v>
      </c>
      <c r="D274">
        <f>_VM_since142!C267</f>
        <v>2</v>
      </c>
      <c r="E274">
        <f>_VM_since142!D267</f>
        <v>1</v>
      </c>
      <c r="F274" s="99">
        <f>_VM_since142!E267</f>
        <v>2019</v>
      </c>
      <c r="G274" s="99" t="str">
        <f>_VM_since142!F267</f>
        <v>Rind</v>
      </c>
      <c r="H274" s="99" t="str">
        <f>_VM_since142!G267</f>
        <v>Mastrinder</v>
      </c>
      <c r="I274" s="99" t="str">
        <f>_VM_since142!H267</f>
        <v>Minimierung</v>
      </c>
      <c r="J274" s="99" t="str">
        <f>_VM_since142!I267</f>
        <v>D</v>
      </c>
      <c r="K274" s="99" t="str">
        <f>_VM_since142!J267</f>
        <v>Sulfonamide</v>
      </c>
      <c r="L274" s="115">
        <f>_VM_since142!K267</f>
        <v>0.19232470199607118</v>
      </c>
      <c r="M274">
        <f>_VM_since142!L267</f>
        <v>0.18346932977796859</v>
      </c>
    </row>
    <row r="275" spans="2:13" x14ac:dyDescent="0.3">
      <c r="B275">
        <f>_VM_since142!A268</f>
        <v>1</v>
      </c>
      <c r="C275">
        <f>_VM_since142!B268</f>
        <v>12</v>
      </c>
      <c r="D275">
        <f>_VM_since142!C268</f>
        <v>2</v>
      </c>
      <c r="E275">
        <f>_VM_since142!D268</f>
        <v>1</v>
      </c>
      <c r="F275" s="99">
        <f>_VM_since142!E268</f>
        <v>2019</v>
      </c>
      <c r="G275" s="99" t="str">
        <f>_VM_since142!F268</f>
        <v>Rind</v>
      </c>
      <c r="H275" s="99" t="str">
        <f>_VM_since142!G268</f>
        <v>Mastrinder</v>
      </c>
      <c r="I275" s="99" t="str">
        <f>_VM_since142!H268</f>
        <v>Minimierung</v>
      </c>
      <c r="J275" s="99" t="str">
        <f>_VM_since142!I268</f>
        <v>D</v>
      </c>
      <c r="K275" s="99" t="str">
        <f>_VM_since142!J268</f>
        <v>Tetrazykline</v>
      </c>
      <c r="L275" s="115">
        <f>_VM_since142!K268</f>
        <v>0.4719294336412112</v>
      </c>
      <c r="M275">
        <f>_VM_since142!L268</f>
        <v>0.45019997948270879</v>
      </c>
    </row>
    <row r="276" spans="2:13" x14ac:dyDescent="0.3">
      <c r="B276">
        <f>_VM_since142!A269</f>
        <v>1</v>
      </c>
      <c r="C276">
        <f>_VM_since142!B269</f>
        <v>12</v>
      </c>
      <c r="D276">
        <f>_VM_since142!C269</f>
        <v>2</v>
      </c>
      <c r="E276">
        <f>_VM_since142!D269</f>
        <v>1</v>
      </c>
      <c r="F276" s="99">
        <f>_VM_since142!E269</f>
        <v>2020</v>
      </c>
      <c r="G276" s="99" t="str">
        <f>_VM_since142!F269</f>
        <v>Rind</v>
      </c>
      <c r="H276" s="99" t="str">
        <f>_VM_since142!G269</f>
        <v>Mastrinder</v>
      </c>
      <c r="I276" s="99" t="str">
        <f>_VM_since142!H269</f>
        <v>Minimierung</v>
      </c>
      <c r="J276" s="99" t="str">
        <f>_VM_since142!I269</f>
        <v>B</v>
      </c>
      <c r="K276" s="99" t="str">
        <f>_VM_since142!J269</f>
        <v>Ceph. 3. Gen.</v>
      </c>
      <c r="L276" s="115">
        <f>_VM_since142!K269</f>
        <v>9.3771114981798971E-3</v>
      </c>
      <c r="M276">
        <f>_VM_since142!L269</f>
        <v>1.077604204217401E-2</v>
      </c>
    </row>
    <row r="277" spans="2:13" x14ac:dyDescent="0.3">
      <c r="B277">
        <f>_VM_since142!A270</f>
        <v>1</v>
      </c>
      <c r="C277">
        <f>_VM_since142!B270</f>
        <v>12</v>
      </c>
      <c r="D277">
        <f>_VM_since142!C270</f>
        <v>2</v>
      </c>
      <c r="E277">
        <f>_VM_since142!D270</f>
        <v>1</v>
      </c>
      <c r="F277" s="99">
        <f>_VM_since142!E270</f>
        <v>2020</v>
      </c>
      <c r="G277" s="99" t="str">
        <f>_VM_since142!F270</f>
        <v>Rind</v>
      </c>
      <c r="H277" s="99" t="str">
        <f>_VM_since142!G270</f>
        <v>Mastrinder</v>
      </c>
      <c r="I277" s="99" t="str">
        <f>_VM_since142!H270</f>
        <v>Minimierung</v>
      </c>
      <c r="J277" s="99" t="str">
        <f>_VM_since142!I270</f>
        <v>B</v>
      </c>
      <c r="K277" s="99" t="str">
        <f>_VM_since142!J270</f>
        <v>Ceph. 4. Gen.</v>
      </c>
      <c r="L277" s="115">
        <f>_VM_since142!K270</f>
        <v>1.7152210140835022E-3</v>
      </c>
      <c r="M277">
        <f>_VM_since142!L270</f>
        <v>1.9711073887701751E-3</v>
      </c>
    </row>
    <row r="278" spans="2:13" x14ac:dyDescent="0.3">
      <c r="B278">
        <f>_VM_since142!A271</f>
        <v>1</v>
      </c>
      <c r="C278">
        <f>_VM_since142!B271</f>
        <v>12</v>
      </c>
      <c r="D278">
        <f>_VM_since142!C271</f>
        <v>2</v>
      </c>
      <c r="E278">
        <f>_VM_since142!D271</f>
        <v>1</v>
      </c>
      <c r="F278" s="99">
        <f>_VM_since142!E271</f>
        <v>2020</v>
      </c>
      <c r="G278" s="99" t="str">
        <f>_VM_since142!F271</f>
        <v>Rind</v>
      </c>
      <c r="H278" s="99" t="str">
        <f>_VM_since142!G271</f>
        <v>Mastrinder</v>
      </c>
      <c r="I278" s="99" t="str">
        <f>_VM_since142!H271</f>
        <v>Minimierung</v>
      </c>
      <c r="J278" s="99" t="str">
        <f>_VM_since142!I271</f>
        <v>B</v>
      </c>
      <c r="K278" s="99" t="str">
        <f>_VM_since142!J271</f>
        <v>Fluorchinolone</v>
      </c>
      <c r="L278" s="115">
        <f>_VM_since142!K271</f>
        <v>1.3909394378373328E-2</v>
      </c>
      <c r="M278">
        <f>_VM_since142!L271</f>
        <v>1.598447652367397E-2</v>
      </c>
    </row>
    <row r="279" spans="2:13" x14ac:dyDescent="0.3">
      <c r="B279">
        <f>_VM_since142!A272</f>
        <v>1</v>
      </c>
      <c r="C279">
        <f>_VM_since142!B272</f>
        <v>12</v>
      </c>
      <c r="D279">
        <f>_VM_since142!C272</f>
        <v>2</v>
      </c>
      <c r="E279">
        <f>_VM_since142!D272</f>
        <v>1</v>
      </c>
      <c r="F279" s="99">
        <f>_VM_since142!E272</f>
        <v>2020</v>
      </c>
      <c r="G279" s="99" t="str">
        <f>_VM_since142!F272</f>
        <v>Rind</v>
      </c>
      <c r="H279" s="99" t="str">
        <f>_VM_since142!G272</f>
        <v>Mastrinder</v>
      </c>
      <c r="I279" s="99" t="str">
        <f>_VM_since142!H272</f>
        <v>Minimierung</v>
      </c>
      <c r="J279" s="99" t="str">
        <f>_VM_since142!I272</f>
        <v>B</v>
      </c>
      <c r="K279" s="99" t="str">
        <f>_VM_since142!J272</f>
        <v>Polypeptid-AB</v>
      </c>
      <c r="L279" s="115">
        <f>_VM_since142!K272</f>
        <v>1.2466000000000001E-3</v>
      </c>
      <c r="M279">
        <f>_VM_since142!L272</f>
        <v>1.4325748405979342E-3</v>
      </c>
    </row>
    <row r="280" spans="2:13" x14ac:dyDescent="0.3">
      <c r="B280">
        <f>_VM_since142!A273</f>
        <v>1</v>
      </c>
      <c r="C280">
        <f>_VM_since142!B273</f>
        <v>12</v>
      </c>
      <c r="D280">
        <f>_VM_since142!C273</f>
        <v>2</v>
      </c>
      <c r="E280">
        <f>_VM_since142!D273</f>
        <v>1</v>
      </c>
      <c r="F280" s="99">
        <f>_VM_since142!E273</f>
        <v>2020</v>
      </c>
      <c r="G280" s="99" t="str">
        <f>_VM_since142!F273</f>
        <v>Rind</v>
      </c>
      <c r="H280" s="99" t="str">
        <f>_VM_since142!G273</f>
        <v>Mastrinder</v>
      </c>
      <c r="I280" s="99" t="str">
        <f>_VM_since142!H273</f>
        <v>Minimierung</v>
      </c>
      <c r="J280" s="99" t="str">
        <f>_VM_since142!I273</f>
        <v>C</v>
      </c>
      <c r="K280" s="99" t="str">
        <f>_VM_since142!J273</f>
        <v>Aminoglykoside</v>
      </c>
      <c r="L280" s="115">
        <f>_VM_since142!K273</f>
        <v>1.2875771548295688E-2</v>
      </c>
      <c r="M280">
        <f>_VM_since142!L273</f>
        <v>1.4796651992118652E-2</v>
      </c>
    </row>
    <row r="281" spans="2:13" x14ac:dyDescent="0.3">
      <c r="B281">
        <f>_VM_since142!A274</f>
        <v>1</v>
      </c>
      <c r="C281">
        <f>_VM_since142!B274</f>
        <v>12</v>
      </c>
      <c r="D281">
        <f>_VM_since142!C274</f>
        <v>2</v>
      </c>
      <c r="E281">
        <f>_VM_since142!D274</f>
        <v>1</v>
      </c>
      <c r="F281" s="99">
        <f>_VM_since142!E274</f>
        <v>2020</v>
      </c>
      <c r="G281" s="99" t="str">
        <f>_VM_since142!F274</f>
        <v>Rind</v>
      </c>
      <c r="H281" s="99" t="str">
        <f>_VM_since142!G274</f>
        <v>Mastrinder</v>
      </c>
      <c r="I281" s="99" t="str">
        <f>_VM_since142!H274</f>
        <v>Minimierung</v>
      </c>
      <c r="J281" s="99" t="str">
        <f>_VM_since142!I274</f>
        <v>C</v>
      </c>
      <c r="K281" s="99" t="str">
        <f>_VM_since142!J274</f>
        <v>Ceph. 1. Gen.</v>
      </c>
      <c r="L281" s="115">
        <f>_VM_since142!K274</f>
        <v>4.842353787368421E-6</v>
      </c>
      <c r="M281">
        <f>_VM_since142!L274</f>
        <v>5.5647635208231334E-6</v>
      </c>
    </row>
    <row r="282" spans="2:13" x14ac:dyDescent="0.3">
      <c r="B282">
        <f>_VM_since142!A275</f>
        <v>1</v>
      </c>
      <c r="C282">
        <f>_VM_since142!B275</f>
        <v>12</v>
      </c>
      <c r="D282">
        <f>_VM_since142!C275</f>
        <v>2</v>
      </c>
      <c r="E282">
        <f>_VM_since142!D275</f>
        <v>1</v>
      </c>
      <c r="F282" s="99">
        <f>_VM_since142!E275</f>
        <v>2020</v>
      </c>
      <c r="G282" s="99" t="str">
        <f>_VM_since142!F275</f>
        <v>Rind</v>
      </c>
      <c r="H282" s="99" t="str">
        <f>_VM_since142!G275</f>
        <v>Mastrinder</v>
      </c>
      <c r="I282" s="99" t="str">
        <f>_VM_since142!H275</f>
        <v>Minimierung</v>
      </c>
      <c r="J282" s="99" t="str">
        <f>_VM_since142!I275</f>
        <v>C</v>
      </c>
      <c r="K282" s="99" t="str">
        <f>_VM_since142!J275</f>
        <v>Fenicole</v>
      </c>
      <c r="L282" s="115">
        <f>_VM_since142!K275</f>
        <v>8.9937938999999939E-2</v>
      </c>
      <c r="M282">
        <f>_VM_since142!L275</f>
        <v>0.10335538956091099</v>
      </c>
    </row>
    <row r="283" spans="2:13" x14ac:dyDescent="0.3">
      <c r="B283">
        <f>_VM_since142!A276</f>
        <v>1</v>
      </c>
      <c r="C283">
        <f>_VM_since142!B276</f>
        <v>12</v>
      </c>
      <c r="D283">
        <f>_VM_since142!C276</f>
        <v>2</v>
      </c>
      <c r="E283">
        <f>_VM_since142!D276</f>
        <v>1</v>
      </c>
      <c r="F283" s="99">
        <f>_VM_since142!E276</f>
        <v>2020</v>
      </c>
      <c r="G283" s="99" t="str">
        <f>_VM_since142!F276</f>
        <v>Rind</v>
      </c>
      <c r="H283" s="99" t="str">
        <f>_VM_since142!G276</f>
        <v>Mastrinder</v>
      </c>
      <c r="I283" s="99" t="str">
        <f>_VM_since142!H276</f>
        <v>Minimierung</v>
      </c>
      <c r="J283" s="99" t="str">
        <f>_VM_since142!I276</f>
        <v>C</v>
      </c>
      <c r="K283" s="99" t="str">
        <f>_VM_since142!J276</f>
        <v>Lincosamide</v>
      </c>
      <c r="L283" s="115">
        <f>_VM_since142!K276</f>
        <v>1.7835001440702001E-3</v>
      </c>
      <c r="M283">
        <f>_VM_since142!L276</f>
        <v>2.0495727856551897E-3</v>
      </c>
    </row>
    <row r="284" spans="2:13" x14ac:dyDescent="0.3">
      <c r="B284">
        <f>_VM_since142!A277</f>
        <v>1</v>
      </c>
      <c r="C284">
        <f>_VM_since142!B277</f>
        <v>12</v>
      </c>
      <c r="D284">
        <f>_VM_since142!C277</f>
        <v>2</v>
      </c>
      <c r="E284">
        <f>_VM_since142!D277</f>
        <v>1</v>
      </c>
      <c r="F284" s="99">
        <f>_VM_since142!E277</f>
        <v>2020</v>
      </c>
      <c r="G284" s="99" t="str">
        <f>_VM_since142!F277</f>
        <v>Rind</v>
      </c>
      <c r="H284" s="99" t="str">
        <f>_VM_since142!G277</f>
        <v>Mastrinder</v>
      </c>
      <c r="I284" s="99" t="str">
        <f>_VM_since142!H277</f>
        <v>Minimierung</v>
      </c>
      <c r="J284" s="99" t="str">
        <f>_VM_since142!I277</f>
        <v>C</v>
      </c>
      <c r="K284" s="99" t="str">
        <f>_VM_since142!J277</f>
        <v>Makrolide</v>
      </c>
      <c r="L284" s="115">
        <f>_VM_since142!K277</f>
        <v>1.4510181138714292E-2</v>
      </c>
      <c r="M284">
        <f>_VM_since142!L277</f>
        <v>1.6674892051853664E-2</v>
      </c>
    </row>
    <row r="285" spans="2:13" x14ac:dyDescent="0.3">
      <c r="B285">
        <f>_VM_since142!A278</f>
        <v>1</v>
      </c>
      <c r="C285">
        <f>_VM_since142!B278</f>
        <v>12</v>
      </c>
      <c r="D285">
        <f>_VM_since142!C278</f>
        <v>2</v>
      </c>
      <c r="E285">
        <f>_VM_since142!D278</f>
        <v>1</v>
      </c>
      <c r="F285" s="99">
        <f>_VM_since142!E278</f>
        <v>2020</v>
      </c>
      <c r="G285" s="99" t="str">
        <f>_VM_since142!F278</f>
        <v>Rind</v>
      </c>
      <c r="H285" s="99" t="str">
        <f>_VM_since142!G278</f>
        <v>Mastrinder</v>
      </c>
      <c r="I285" s="99" t="str">
        <f>_VM_since142!H278</f>
        <v>Minimierung</v>
      </c>
      <c r="J285" s="99" t="str">
        <f>_VM_since142!I278</f>
        <v>C</v>
      </c>
      <c r="K285" s="99" t="str">
        <f>_VM_since142!J278</f>
        <v>Pleuromutiline</v>
      </c>
      <c r="L285" s="115">
        <f>_VM_since142!K278</f>
        <v>0</v>
      </c>
      <c r="M285">
        <f>_VM_since142!L278</f>
        <v>0</v>
      </c>
    </row>
    <row r="286" spans="2:13" x14ac:dyDescent="0.3">
      <c r="B286">
        <f>_VM_since142!A279</f>
        <v>1</v>
      </c>
      <c r="C286">
        <f>_VM_since142!B279</f>
        <v>12</v>
      </c>
      <c r="D286">
        <f>_VM_since142!C279</f>
        <v>2</v>
      </c>
      <c r="E286">
        <f>_VM_since142!D279</f>
        <v>1</v>
      </c>
      <c r="F286" s="99">
        <f>_VM_since142!E279</f>
        <v>2020</v>
      </c>
      <c r="G286" s="99" t="str">
        <f>_VM_since142!F279</f>
        <v>Rind</v>
      </c>
      <c r="H286" s="99" t="str">
        <f>_VM_since142!G279</f>
        <v>Mastrinder</v>
      </c>
      <c r="I286" s="99" t="str">
        <f>_VM_since142!H279</f>
        <v>Minimierung</v>
      </c>
      <c r="J286" s="99" t="str">
        <f>_VM_since142!I279</f>
        <v>D</v>
      </c>
      <c r="K286" s="99" t="str">
        <f>_VM_since142!J279</f>
        <v>Aminoglykoside</v>
      </c>
      <c r="L286" s="115">
        <f>_VM_since142!K279</f>
        <v>2.7809854740656003E-3</v>
      </c>
      <c r="M286">
        <f>_VM_since142!L279</f>
        <v>3.1958686204192985E-3</v>
      </c>
    </row>
    <row r="287" spans="2:13" x14ac:dyDescent="0.3">
      <c r="B287">
        <f>_VM_since142!A280</f>
        <v>1</v>
      </c>
      <c r="C287">
        <f>_VM_since142!B280</f>
        <v>12</v>
      </c>
      <c r="D287">
        <f>_VM_since142!C280</f>
        <v>2</v>
      </c>
      <c r="E287">
        <f>_VM_since142!D280</f>
        <v>1</v>
      </c>
      <c r="F287" s="99">
        <f>_VM_since142!E280</f>
        <v>2020</v>
      </c>
      <c r="G287" s="99" t="str">
        <f>_VM_since142!F280</f>
        <v>Rind</v>
      </c>
      <c r="H287" s="99" t="str">
        <f>_VM_since142!G280</f>
        <v>Mastrinder</v>
      </c>
      <c r="I287" s="99" t="str">
        <f>_VM_since142!H280</f>
        <v>Minimierung</v>
      </c>
      <c r="J287" s="99" t="str">
        <f>_VM_since142!I280</f>
        <v>D</v>
      </c>
      <c r="K287" s="99" t="str">
        <f>_VM_since142!J280</f>
        <v>Folsäureantag.</v>
      </c>
      <c r="L287" s="115">
        <f>_VM_since142!K280</f>
        <v>2.6061239710476181E-2</v>
      </c>
      <c r="M287">
        <f>_VM_since142!L280</f>
        <v>2.9949202891079711E-2</v>
      </c>
    </row>
    <row r="288" spans="2:13" x14ac:dyDescent="0.3">
      <c r="B288">
        <f>_VM_since142!A281</f>
        <v>1</v>
      </c>
      <c r="C288">
        <f>_VM_since142!B281</f>
        <v>12</v>
      </c>
      <c r="D288">
        <f>_VM_since142!C281</f>
        <v>2</v>
      </c>
      <c r="E288">
        <f>_VM_since142!D281</f>
        <v>1</v>
      </c>
      <c r="F288" s="99">
        <f>_VM_since142!E281</f>
        <v>2020</v>
      </c>
      <c r="G288" s="99" t="str">
        <f>_VM_since142!F281</f>
        <v>Rind</v>
      </c>
      <c r="H288" s="99" t="str">
        <f>_VM_since142!G281</f>
        <v>Mastrinder</v>
      </c>
      <c r="I288" s="99" t="str">
        <f>_VM_since142!H281</f>
        <v>Minimierung</v>
      </c>
      <c r="J288" s="99" t="str">
        <f>_VM_since142!I281</f>
        <v>D</v>
      </c>
      <c r="K288" s="99" t="str">
        <f>_VM_since142!J281</f>
        <v>Penicilline</v>
      </c>
      <c r="L288" s="115">
        <f>_VM_since142!K281</f>
        <v>0.2302282300345091</v>
      </c>
      <c r="M288">
        <f>_VM_since142!L281</f>
        <v>0.264574979899592</v>
      </c>
    </row>
    <row r="289" spans="2:13" x14ac:dyDescent="0.3">
      <c r="B289">
        <f>_VM_since142!A282</f>
        <v>1</v>
      </c>
      <c r="C289">
        <f>_VM_since142!B282</f>
        <v>12</v>
      </c>
      <c r="D289">
        <f>_VM_since142!C282</f>
        <v>2</v>
      </c>
      <c r="E289">
        <f>_VM_since142!D282</f>
        <v>1</v>
      </c>
      <c r="F289" s="99">
        <f>_VM_since142!E282</f>
        <v>2020</v>
      </c>
      <c r="G289" s="99" t="str">
        <f>_VM_since142!F282</f>
        <v>Rind</v>
      </c>
      <c r="H289" s="99" t="str">
        <f>_VM_since142!G282</f>
        <v>Mastrinder</v>
      </c>
      <c r="I289" s="99" t="str">
        <f>_VM_since142!H282</f>
        <v>Minimierung</v>
      </c>
      <c r="J289" s="99" t="str">
        <f>_VM_since142!I282</f>
        <v>D</v>
      </c>
      <c r="K289" s="99" t="str">
        <f>_VM_since142!J282</f>
        <v>Sulfonamide</v>
      </c>
      <c r="L289" s="115">
        <f>_VM_since142!K282</f>
        <v>0.18145263306688003</v>
      </c>
      <c r="M289">
        <f>_VM_since142!L282</f>
        <v>0.20852276343001852</v>
      </c>
    </row>
    <row r="290" spans="2:13" x14ac:dyDescent="0.3">
      <c r="B290">
        <f>_VM_since142!A283</f>
        <v>1</v>
      </c>
      <c r="C290">
        <f>_VM_since142!B283</f>
        <v>12</v>
      </c>
      <c r="D290">
        <f>_VM_since142!C283</f>
        <v>2</v>
      </c>
      <c r="E290">
        <f>_VM_since142!D283</f>
        <v>1</v>
      </c>
      <c r="F290" s="99">
        <f>_VM_since142!E283</f>
        <v>2020</v>
      </c>
      <c r="G290" s="99" t="str">
        <f>_VM_since142!F283</f>
        <v>Rind</v>
      </c>
      <c r="H290" s="99" t="str">
        <f>_VM_since142!G283</f>
        <v>Mastrinder</v>
      </c>
      <c r="I290" s="99" t="str">
        <f>_VM_since142!H283</f>
        <v>Minimierung</v>
      </c>
      <c r="J290" s="99" t="str">
        <f>_VM_since142!I283</f>
        <v>D</v>
      </c>
      <c r="K290" s="99" t="str">
        <f>_VM_since142!J283</f>
        <v>Tetrazykline</v>
      </c>
      <c r="L290" s="115">
        <f>_VM_since142!K283</f>
        <v>0.28429776432281517</v>
      </c>
      <c r="M290">
        <f>_VM_since142!L283</f>
        <v>0.32671091320961493</v>
      </c>
    </row>
    <row r="291" spans="2:13" x14ac:dyDescent="0.3">
      <c r="B291">
        <f>_VM_since142!A284</f>
        <v>1</v>
      </c>
      <c r="C291">
        <f>_VM_since142!B284</f>
        <v>12</v>
      </c>
      <c r="D291">
        <f>_VM_since142!C284</f>
        <v>2</v>
      </c>
      <c r="E291">
        <f>_VM_since142!D284</f>
        <v>1</v>
      </c>
      <c r="F291" s="99">
        <f>_VM_since142!E284</f>
        <v>2021</v>
      </c>
      <c r="G291" s="99" t="str">
        <f>_VM_since142!F284</f>
        <v>Rind</v>
      </c>
      <c r="H291" s="99" t="str">
        <f>_VM_since142!G284</f>
        <v>Mastrinder</v>
      </c>
      <c r="I291" s="99" t="str">
        <f>_VM_since142!H284</f>
        <v>Minimierung</v>
      </c>
      <c r="J291" s="99" t="str">
        <f>_VM_since142!I284</f>
        <v>B</v>
      </c>
      <c r="K291" s="99" t="str">
        <f>_VM_since142!J284</f>
        <v>Ceph. 3. Gen.</v>
      </c>
      <c r="L291" s="115">
        <f>_VM_since142!K284</f>
        <v>6.524943796385959E-3</v>
      </c>
      <c r="M291">
        <f>_VM_since142!L284</f>
        <v>8.4894959190130789E-3</v>
      </c>
    </row>
    <row r="292" spans="2:13" x14ac:dyDescent="0.3">
      <c r="B292">
        <f>_VM_since142!A285</f>
        <v>1</v>
      </c>
      <c r="C292">
        <f>_VM_since142!B285</f>
        <v>12</v>
      </c>
      <c r="D292">
        <f>_VM_since142!C285</f>
        <v>2</v>
      </c>
      <c r="E292">
        <f>_VM_since142!D285</f>
        <v>1</v>
      </c>
      <c r="F292" s="99">
        <f>_VM_since142!E285</f>
        <v>2021</v>
      </c>
      <c r="G292" s="99" t="str">
        <f>_VM_since142!F285</f>
        <v>Rind</v>
      </c>
      <c r="H292" s="99" t="str">
        <f>_VM_since142!G285</f>
        <v>Mastrinder</v>
      </c>
      <c r="I292" s="99" t="str">
        <f>_VM_since142!H285</f>
        <v>Minimierung</v>
      </c>
      <c r="J292" s="99" t="str">
        <f>_VM_since142!I285</f>
        <v>B</v>
      </c>
      <c r="K292" s="99" t="str">
        <f>_VM_since142!J285</f>
        <v>Ceph. 4. Gen.</v>
      </c>
      <c r="L292" s="115">
        <f>_VM_since142!K285</f>
        <v>1.5541039139789201E-3</v>
      </c>
      <c r="M292">
        <f>_VM_since142!L285</f>
        <v>2.0220187709132382E-3</v>
      </c>
    </row>
    <row r="293" spans="2:13" x14ac:dyDescent="0.3">
      <c r="B293">
        <f>_VM_since142!A286</f>
        <v>1</v>
      </c>
      <c r="C293">
        <f>_VM_since142!B286</f>
        <v>12</v>
      </c>
      <c r="D293">
        <f>_VM_since142!C286</f>
        <v>2</v>
      </c>
      <c r="E293">
        <f>_VM_since142!D286</f>
        <v>1</v>
      </c>
      <c r="F293" s="99">
        <f>_VM_since142!E286</f>
        <v>2021</v>
      </c>
      <c r="G293" s="99" t="str">
        <f>_VM_since142!F286</f>
        <v>Rind</v>
      </c>
      <c r="H293" s="99" t="str">
        <f>_VM_since142!G286</f>
        <v>Mastrinder</v>
      </c>
      <c r="I293" s="99" t="str">
        <f>_VM_since142!H286</f>
        <v>Minimierung</v>
      </c>
      <c r="J293" s="99" t="str">
        <f>_VM_since142!I286</f>
        <v>B</v>
      </c>
      <c r="K293" s="99" t="str">
        <f>_VM_since142!J286</f>
        <v>Fluorchinolone</v>
      </c>
      <c r="L293" s="115">
        <f>_VM_since142!K286</f>
        <v>1.2456015926950004E-2</v>
      </c>
      <c r="M293">
        <f>_VM_since142!L286</f>
        <v>1.6206315284673298E-2</v>
      </c>
    </row>
    <row r="294" spans="2:13" x14ac:dyDescent="0.3">
      <c r="B294">
        <f>_VM_since142!A287</f>
        <v>1</v>
      </c>
      <c r="C294">
        <f>_VM_since142!B287</f>
        <v>12</v>
      </c>
      <c r="D294">
        <f>_VM_since142!C287</f>
        <v>2</v>
      </c>
      <c r="E294">
        <f>_VM_since142!D287</f>
        <v>1</v>
      </c>
      <c r="F294" s="99">
        <f>_VM_since142!E287</f>
        <v>2021</v>
      </c>
      <c r="G294" s="99" t="str">
        <f>_VM_since142!F287</f>
        <v>Rind</v>
      </c>
      <c r="H294" s="99" t="str">
        <f>_VM_since142!G287</f>
        <v>Mastrinder</v>
      </c>
      <c r="I294" s="99" t="str">
        <f>_VM_since142!H287</f>
        <v>Minimierung</v>
      </c>
      <c r="J294" s="99" t="str">
        <f>_VM_since142!I287</f>
        <v>B</v>
      </c>
      <c r="K294" s="99" t="str">
        <f>_VM_since142!J287</f>
        <v>Polypeptid-AB</v>
      </c>
      <c r="L294" s="115">
        <f>_VM_since142!K287</f>
        <v>2.0834000000000003E-4</v>
      </c>
      <c r="M294">
        <f>_VM_since142!L287</f>
        <v>2.710677110731337E-4</v>
      </c>
    </row>
    <row r="295" spans="2:13" x14ac:dyDescent="0.3">
      <c r="B295">
        <f>_VM_since142!A288</f>
        <v>1</v>
      </c>
      <c r="C295">
        <f>_VM_since142!B288</f>
        <v>12</v>
      </c>
      <c r="D295">
        <f>_VM_since142!C288</f>
        <v>2</v>
      </c>
      <c r="E295">
        <f>_VM_since142!D288</f>
        <v>1</v>
      </c>
      <c r="F295" s="99">
        <f>_VM_since142!E288</f>
        <v>2021</v>
      </c>
      <c r="G295" s="99" t="str">
        <f>_VM_since142!F288</f>
        <v>Rind</v>
      </c>
      <c r="H295" s="99" t="str">
        <f>_VM_since142!G288</f>
        <v>Mastrinder</v>
      </c>
      <c r="I295" s="99" t="str">
        <f>_VM_since142!H288</f>
        <v>Minimierung</v>
      </c>
      <c r="J295" s="99" t="str">
        <f>_VM_since142!I288</f>
        <v>C</v>
      </c>
      <c r="K295" s="99" t="str">
        <f>_VM_since142!J288</f>
        <v>Aminoglykoside</v>
      </c>
      <c r="L295" s="115">
        <f>_VM_since142!K288</f>
        <v>1.13927433282415E-2</v>
      </c>
      <c r="M295">
        <f>_VM_since142!L288</f>
        <v>1.4822908979697312E-2</v>
      </c>
    </row>
    <row r="296" spans="2:13" x14ac:dyDescent="0.3">
      <c r="B296">
        <f>_VM_since142!A289</f>
        <v>1</v>
      </c>
      <c r="C296">
        <f>_VM_since142!B289</f>
        <v>12</v>
      </c>
      <c r="D296">
        <f>_VM_since142!C289</f>
        <v>2</v>
      </c>
      <c r="E296">
        <f>_VM_since142!D289</f>
        <v>1</v>
      </c>
      <c r="F296" s="99">
        <f>_VM_since142!E289</f>
        <v>2021</v>
      </c>
      <c r="G296" s="99" t="str">
        <f>_VM_since142!F289</f>
        <v>Rind</v>
      </c>
      <c r="H296" s="99" t="str">
        <f>_VM_since142!G289</f>
        <v>Mastrinder</v>
      </c>
      <c r="I296" s="99" t="str">
        <f>_VM_since142!H289</f>
        <v>Minimierung</v>
      </c>
      <c r="J296" s="99" t="str">
        <f>_VM_since142!I289</f>
        <v>C</v>
      </c>
      <c r="K296" s="99" t="str">
        <f>_VM_since142!J289</f>
        <v>Ceph. 1. Gen.</v>
      </c>
      <c r="L296" s="115">
        <f>_VM_since142!K289</f>
        <v>0</v>
      </c>
      <c r="M296">
        <f>_VM_since142!L289</f>
        <v>0</v>
      </c>
    </row>
    <row r="297" spans="2:13" x14ac:dyDescent="0.3">
      <c r="B297">
        <f>_VM_since142!A290</f>
        <v>1</v>
      </c>
      <c r="C297">
        <f>_VM_since142!B290</f>
        <v>12</v>
      </c>
      <c r="D297">
        <f>_VM_since142!C290</f>
        <v>2</v>
      </c>
      <c r="E297">
        <f>_VM_since142!D290</f>
        <v>1</v>
      </c>
      <c r="F297" s="99">
        <f>_VM_since142!E290</f>
        <v>2021</v>
      </c>
      <c r="G297" s="99" t="str">
        <f>_VM_since142!F290</f>
        <v>Rind</v>
      </c>
      <c r="H297" s="99" t="str">
        <f>_VM_since142!G290</f>
        <v>Mastrinder</v>
      </c>
      <c r="I297" s="99" t="str">
        <f>_VM_since142!H290</f>
        <v>Minimierung</v>
      </c>
      <c r="J297" s="99" t="str">
        <f>_VM_since142!I290</f>
        <v>C</v>
      </c>
      <c r="K297" s="99" t="str">
        <f>_VM_since142!J290</f>
        <v>Fenicole</v>
      </c>
      <c r="L297" s="115">
        <f>_VM_since142!K290</f>
        <v>7.2795735000000028E-2</v>
      </c>
      <c r="M297">
        <f>_VM_since142!L290</f>
        <v>9.4713320832948117E-2</v>
      </c>
    </row>
    <row r="298" spans="2:13" x14ac:dyDescent="0.3">
      <c r="B298">
        <f>_VM_since142!A291</f>
        <v>1</v>
      </c>
      <c r="C298">
        <f>_VM_since142!B291</f>
        <v>12</v>
      </c>
      <c r="D298">
        <f>_VM_since142!C291</f>
        <v>2</v>
      </c>
      <c r="E298">
        <f>_VM_since142!D291</f>
        <v>1</v>
      </c>
      <c r="F298" s="99">
        <f>_VM_since142!E291</f>
        <v>2021</v>
      </c>
      <c r="G298" s="99" t="str">
        <f>_VM_since142!F291</f>
        <v>Rind</v>
      </c>
      <c r="H298" s="99" t="str">
        <f>_VM_since142!G291</f>
        <v>Mastrinder</v>
      </c>
      <c r="I298" s="99" t="str">
        <f>_VM_since142!H291</f>
        <v>Minimierung</v>
      </c>
      <c r="J298" s="99" t="str">
        <f>_VM_since142!I291</f>
        <v>C</v>
      </c>
      <c r="K298" s="99" t="str">
        <f>_VM_since142!J291</f>
        <v>Lincosamide</v>
      </c>
      <c r="L298" s="115">
        <f>_VM_since142!K291</f>
        <v>1.5589457103969996E-3</v>
      </c>
      <c r="M298">
        <f>_VM_since142!L291</f>
        <v>2.0283183517547996E-3</v>
      </c>
    </row>
    <row r="299" spans="2:13" x14ac:dyDescent="0.3">
      <c r="B299">
        <f>_VM_since142!A292</f>
        <v>1</v>
      </c>
      <c r="C299">
        <f>_VM_since142!B292</f>
        <v>12</v>
      </c>
      <c r="D299">
        <f>_VM_since142!C292</f>
        <v>2</v>
      </c>
      <c r="E299">
        <f>_VM_since142!D292</f>
        <v>1</v>
      </c>
      <c r="F299" s="99">
        <f>_VM_since142!E292</f>
        <v>2021</v>
      </c>
      <c r="G299" s="99" t="str">
        <f>_VM_since142!F292</f>
        <v>Rind</v>
      </c>
      <c r="H299" s="99" t="str">
        <f>_VM_since142!G292</f>
        <v>Mastrinder</v>
      </c>
      <c r="I299" s="99" t="str">
        <f>_VM_since142!H292</f>
        <v>Minimierung</v>
      </c>
      <c r="J299" s="99" t="str">
        <f>_VM_since142!I292</f>
        <v>C</v>
      </c>
      <c r="K299" s="99" t="str">
        <f>_VM_since142!J292</f>
        <v>Makrolide</v>
      </c>
      <c r="L299" s="115">
        <f>_VM_since142!K292</f>
        <v>1.4214839072E-2</v>
      </c>
      <c r="M299">
        <f>_VM_since142!L292</f>
        <v>1.8494690844388918E-2</v>
      </c>
    </row>
    <row r="300" spans="2:13" x14ac:dyDescent="0.3">
      <c r="B300">
        <f>_VM_since142!A293</f>
        <v>1</v>
      </c>
      <c r="C300">
        <f>_VM_since142!B293</f>
        <v>12</v>
      </c>
      <c r="D300">
        <f>_VM_since142!C293</f>
        <v>2</v>
      </c>
      <c r="E300">
        <f>_VM_since142!D293</f>
        <v>1</v>
      </c>
      <c r="F300" s="99">
        <f>_VM_since142!E293</f>
        <v>2021</v>
      </c>
      <c r="G300" s="99" t="str">
        <f>_VM_since142!F293</f>
        <v>Rind</v>
      </c>
      <c r="H300" s="99" t="str">
        <f>_VM_since142!G293</f>
        <v>Mastrinder</v>
      </c>
      <c r="I300" s="99" t="str">
        <f>_VM_since142!H293</f>
        <v>Minimierung</v>
      </c>
      <c r="J300" s="99" t="str">
        <f>_VM_since142!I293</f>
        <v>C</v>
      </c>
      <c r="K300" s="99" t="str">
        <f>_VM_since142!J293</f>
        <v>Pleuromutiline</v>
      </c>
      <c r="L300" s="115">
        <f>_VM_since142!K293</f>
        <v>0</v>
      </c>
      <c r="M300">
        <f>_VM_since142!L293</f>
        <v>0</v>
      </c>
    </row>
    <row r="301" spans="2:13" x14ac:dyDescent="0.3">
      <c r="B301">
        <f>_VM_since142!A294</f>
        <v>1</v>
      </c>
      <c r="C301">
        <f>_VM_since142!B294</f>
        <v>12</v>
      </c>
      <c r="D301">
        <f>_VM_since142!C294</f>
        <v>2</v>
      </c>
      <c r="E301">
        <f>_VM_since142!D294</f>
        <v>1</v>
      </c>
      <c r="F301" s="99">
        <f>_VM_since142!E294</f>
        <v>2021</v>
      </c>
      <c r="G301" s="99" t="str">
        <f>_VM_since142!F294</f>
        <v>Rind</v>
      </c>
      <c r="H301" s="99" t="str">
        <f>_VM_since142!G294</f>
        <v>Mastrinder</v>
      </c>
      <c r="I301" s="99" t="str">
        <f>_VM_since142!H294</f>
        <v>Minimierung</v>
      </c>
      <c r="J301" s="99" t="str">
        <f>_VM_since142!I294</f>
        <v>D</v>
      </c>
      <c r="K301" s="99" t="str">
        <f>_VM_since142!J294</f>
        <v>Aminoglykoside</v>
      </c>
      <c r="L301" s="115">
        <f>_VM_since142!K294</f>
        <v>2.7211107895680009E-3</v>
      </c>
      <c r="M301">
        <f>_VM_since142!L294</f>
        <v>3.540392019317488E-3</v>
      </c>
    </row>
    <row r="302" spans="2:13" x14ac:dyDescent="0.3">
      <c r="B302">
        <f>_VM_since142!A295</f>
        <v>1</v>
      </c>
      <c r="C302">
        <f>_VM_since142!B295</f>
        <v>12</v>
      </c>
      <c r="D302">
        <f>_VM_since142!C295</f>
        <v>2</v>
      </c>
      <c r="E302">
        <f>_VM_since142!D295</f>
        <v>1</v>
      </c>
      <c r="F302" s="99">
        <f>_VM_since142!E295</f>
        <v>2021</v>
      </c>
      <c r="G302" s="99" t="str">
        <f>_VM_since142!F295</f>
        <v>Rind</v>
      </c>
      <c r="H302" s="99" t="str">
        <f>_VM_since142!G295</f>
        <v>Mastrinder</v>
      </c>
      <c r="I302" s="99" t="str">
        <f>_VM_since142!H295</f>
        <v>Minimierung</v>
      </c>
      <c r="J302" s="99" t="str">
        <f>_VM_since142!I295</f>
        <v>D</v>
      </c>
      <c r="K302" s="99" t="str">
        <f>_VM_since142!J295</f>
        <v>Folsäureantag.</v>
      </c>
      <c r="L302" s="115">
        <f>_VM_since142!K295</f>
        <v>1.8485301602380943E-2</v>
      </c>
      <c r="M302">
        <f>_VM_since142!L295</f>
        <v>2.4050918661101716E-2</v>
      </c>
    </row>
    <row r="303" spans="2:13" x14ac:dyDescent="0.3">
      <c r="B303">
        <f>_VM_since142!A296</f>
        <v>1</v>
      </c>
      <c r="C303">
        <f>_VM_since142!B296</f>
        <v>12</v>
      </c>
      <c r="D303">
        <f>_VM_since142!C296</f>
        <v>2</v>
      </c>
      <c r="E303">
        <f>_VM_since142!D296</f>
        <v>1</v>
      </c>
      <c r="F303" s="99">
        <f>_VM_since142!E296</f>
        <v>2021</v>
      </c>
      <c r="G303" s="99" t="str">
        <f>_VM_since142!F296</f>
        <v>Rind</v>
      </c>
      <c r="H303" s="99" t="str">
        <f>_VM_since142!G296</f>
        <v>Mastrinder</v>
      </c>
      <c r="I303" s="99" t="str">
        <f>_VM_since142!H296</f>
        <v>Minimierung</v>
      </c>
      <c r="J303" s="99" t="str">
        <f>_VM_since142!I296</f>
        <v>D</v>
      </c>
      <c r="K303" s="99" t="str">
        <f>_VM_since142!J296</f>
        <v>Penicilline</v>
      </c>
      <c r="L303" s="115">
        <f>_VM_since142!K296</f>
        <v>0.22110324838113998</v>
      </c>
      <c r="M303">
        <f>_VM_since142!L296</f>
        <v>0.28767376139728407</v>
      </c>
    </row>
    <row r="304" spans="2:13" x14ac:dyDescent="0.3">
      <c r="B304">
        <f>_VM_since142!A297</f>
        <v>1</v>
      </c>
      <c r="C304">
        <f>_VM_since142!B297</f>
        <v>12</v>
      </c>
      <c r="D304">
        <f>_VM_since142!C297</f>
        <v>2</v>
      </c>
      <c r="E304">
        <f>_VM_since142!D297</f>
        <v>1</v>
      </c>
      <c r="F304" s="99">
        <f>_VM_since142!E297</f>
        <v>2021</v>
      </c>
      <c r="G304" s="99" t="str">
        <f>_VM_since142!F297</f>
        <v>Rind</v>
      </c>
      <c r="H304" s="99" t="str">
        <f>_VM_since142!G297</f>
        <v>Mastrinder</v>
      </c>
      <c r="I304" s="99" t="str">
        <f>_VM_since142!H297</f>
        <v>Minimierung</v>
      </c>
      <c r="J304" s="99" t="str">
        <f>_VM_since142!I297</f>
        <v>D</v>
      </c>
      <c r="K304" s="99" t="str">
        <f>_VM_since142!J297</f>
        <v>Sulfonamide</v>
      </c>
      <c r="L304" s="115">
        <f>_VM_since142!K297</f>
        <v>0.14076537507099826</v>
      </c>
      <c r="M304">
        <f>_VM_since142!L297</f>
        <v>0.18314748977079123</v>
      </c>
    </row>
    <row r="305" spans="2:13" x14ac:dyDescent="0.3">
      <c r="B305">
        <f>_VM_since142!A298</f>
        <v>1</v>
      </c>
      <c r="C305">
        <f>_VM_since142!B298</f>
        <v>12</v>
      </c>
      <c r="D305">
        <f>_VM_since142!C298</f>
        <v>2</v>
      </c>
      <c r="E305">
        <f>_VM_since142!D298</f>
        <v>1</v>
      </c>
      <c r="F305" s="99">
        <f>_VM_since142!E298</f>
        <v>2021</v>
      </c>
      <c r="G305" s="99" t="str">
        <f>_VM_since142!F298</f>
        <v>Rind</v>
      </c>
      <c r="H305" s="99" t="str">
        <f>_VM_since142!G298</f>
        <v>Mastrinder</v>
      </c>
      <c r="I305" s="99" t="str">
        <f>_VM_since142!H298</f>
        <v>Minimierung</v>
      </c>
      <c r="J305" s="99" t="str">
        <f>_VM_since142!I298</f>
        <v>D</v>
      </c>
      <c r="K305" s="99" t="str">
        <f>_VM_since142!J298</f>
        <v>Tetrazykline</v>
      </c>
      <c r="L305" s="115">
        <f>_VM_since142!K298</f>
        <v>0.26480954806968493</v>
      </c>
      <c r="M305">
        <f>_VM_since142!L298</f>
        <v>0.34453930145704353</v>
      </c>
    </row>
    <row r="306" spans="2:13" x14ac:dyDescent="0.3">
      <c r="B306">
        <f>_VM_since142!A299</f>
        <v>1</v>
      </c>
      <c r="C306">
        <f>_VM_since142!B299</f>
        <v>12</v>
      </c>
      <c r="D306">
        <f>_VM_since142!C299</f>
        <v>2</v>
      </c>
      <c r="E306">
        <f>_VM_since142!D299</f>
        <v>1</v>
      </c>
      <c r="F306" s="99">
        <f>_VM_since142!E299</f>
        <v>2022</v>
      </c>
      <c r="G306" s="99" t="str">
        <f>_VM_since142!F299</f>
        <v>Rind</v>
      </c>
      <c r="H306" s="99" t="str">
        <f>_VM_since142!G299</f>
        <v>Mastrinder</v>
      </c>
      <c r="I306" s="99" t="str">
        <f>_VM_since142!H299</f>
        <v>Minimierung</v>
      </c>
      <c r="J306" s="99" t="str">
        <f>_VM_since142!I299</f>
        <v>B</v>
      </c>
      <c r="K306" s="99" t="str">
        <f>_VM_since142!J299</f>
        <v>Ceph. 3. Gen.</v>
      </c>
      <c r="L306" s="115">
        <f>_VM_since142!K299</f>
        <v>4.47206434719679E-3</v>
      </c>
      <c r="M306">
        <f>_VM_since142!L299</f>
        <v>4.8465343024979065E-3</v>
      </c>
    </row>
    <row r="307" spans="2:13" x14ac:dyDescent="0.3">
      <c r="B307">
        <f>_VM_since142!A300</f>
        <v>1</v>
      </c>
      <c r="C307">
        <f>_VM_since142!B300</f>
        <v>12</v>
      </c>
      <c r="D307">
        <f>_VM_since142!C300</f>
        <v>2</v>
      </c>
      <c r="E307">
        <f>_VM_since142!D300</f>
        <v>1</v>
      </c>
      <c r="F307" s="99">
        <f>_VM_since142!E300</f>
        <v>2022</v>
      </c>
      <c r="G307" s="99" t="str">
        <f>_VM_since142!F300</f>
        <v>Rind</v>
      </c>
      <c r="H307" s="99" t="str">
        <f>_VM_since142!G300</f>
        <v>Mastrinder</v>
      </c>
      <c r="I307" s="99" t="str">
        <f>_VM_since142!H300</f>
        <v>Minimierung</v>
      </c>
      <c r="J307" s="99" t="str">
        <f>_VM_since142!I300</f>
        <v>B</v>
      </c>
      <c r="K307" s="99" t="str">
        <f>_VM_since142!J300</f>
        <v>Ceph. 4. Gen.</v>
      </c>
      <c r="L307" s="115">
        <f>_VM_since142!K300</f>
        <v>1.0058189224156516E-3</v>
      </c>
      <c r="M307">
        <f>_VM_since142!L300</f>
        <v>1.0900415403558652E-3</v>
      </c>
    </row>
    <row r="308" spans="2:13" x14ac:dyDescent="0.3">
      <c r="B308">
        <f>_VM_since142!A301</f>
        <v>1</v>
      </c>
      <c r="C308">
        <f>_VM_since142!B301</f>
        <v>12</v>
      </c>
      <c r="D308">
        <f>_VM_since142!C301</f>
        <v>2</v>
      </c>
      <c r="E308">
        <f>_VM_since142!D301</f>
        <v>1</v>
      </c>
      <c r="F308" s="99">
        <f>_VM_since142!E301</f>
        <v>2022</v>
      </c>
      <c r="G308" s="99" t="str">
        <f>_VM_since142!F301</f>
        <v>Rind</v>
      </c>
      <c r="H308" s="99" t="str">
        <f>_VM_since142!G301</f>
        <v>Mastrinder</v>
      </c>
      <c r="I308" s="99" t="str">
        <f>_VM_since142!H301</f>
        <v>Minimierung</v>
      </c>
      <c r="J308" s="99" t="str">
        <f>_VM_since142!I301</f>
        <v>B</v>
      </c>
      <c r="K308" s="99" t="str">
        <f>_VM_since142!J301</f>
        <v>Fluorchinolone</v>
      </c>
      <c r="L308" s="115">
        <f>_VM_since142!K301</f>
        <v>9.7112815353892906E-3</v>
      </c>
      <c r="M308">
        <f>_VM_since142!L301</f>
        <v>1.0524459271696528E-2</v>
      </c>
    </row>
    <row r="309" spans="2:13" x14ac:dyDescent="0.3">
      <c r="B309">
        <f>_VM_since142!A302</f>
        <v>1</v>
      </c>
      <c r="C309">
        <f>_VM_since142!B302</f>
        <v>12</v>
      </c>
      <c r="D309">
        <f>_VM_since142!C302</f>
        <v>2</v>
      </c>
      <c r="E309">
        <f>_VM_since142!D302</f>
        <v>1</v>
      </c>
      <c r="F309" s="99">
        <f>_VM_since142!E302</f>
        <v>2022</v>
      </c>
      <c r="G309" s="99" t="str">
        <f>_VM_since142!F302</f>
        <v>Rind</v>
      </c>
      <c r="H309" s="99" t="str">
        <f>_VM_since142!G302</f>
        <v>Mastrinder</v>
      </c>
      <c r="I309" s="99" t="str">
        <f>_VM_since142!H302</f>
        <v>Minimierung</v>
      </c>
      <c r="J309" s="99" t="str">
        <f>_VM_since142!I302</f>
        <v>B</v>
      </c>
      <c r="K309" s="99" t="str">
        <f>_VM_since142!J302</f>
        <v>Polypeptid-AB</v>
      </c>
      <c r="L309" s="115">
        <f>_VM_since142!K302</f>
        <v>0.12005589999999999</v>
      </c>
      <c r="M309">
        <f>_VM_since142!L302</f>
        <v>0.13010882500650528</v>
      </c>
    </row>
    <row r="310" spans="2:13" x14ac:dyDescent="0.3">
      <c r="B310">
        <f>_VM_since142!A303</f>
        <v>1</v>
      </c>
      <c r="C310">
        <f>_VM_since142!B303</f>
        <v>12</v>
      </c>
      <c r="D310">
        <f>_VM_since142!C303</f>
        <v>2</v>
      </c>
      <c r="E310">
        <f>_VM_since142!D303</f>
        <v>1</v>
      </c>
      <c r="F310" s="99">
        <f>_VM_since142!E303</f>
        <v>2022</v>
      </c>
      <c r="G310" s="99" t="str">
        <f>_VM_since142!F303</f>
        <v>Rind</v>
      </c>
      <c r="H310" s="99" t="str">
        <f>_VM_since142!G303</f>
        <v>Mastrinder</v>
      </c>
      <c r="I310" s="99" t="str">
        <f>_VM_since142!H303</f>
        <v>Minimierung</v>
      </c>
      <c r="J310" s="99" t="str">
        <f>_VM_since142!I303</f>
        <v>C</v>
      </c>
      <c r="K310" s="99" t="str">
        <f>_VM_since142!J303</f>
        <v>Aminoglykoside</v>
      </c>
      <c r="L310" s="115">
        <f>_VM_since142!K303</f>
        <v>5.9435380748949999E-3</v>
      </c>
      <c r="M310">
        <f>_VM_since142!L303</f>
        <v>6.4412224247705849E-3</v>
      </c>
    </row>
    <row r="311" spans="2:13" x14ac:dyDescent="0.3">
      <c r="B311">
        <f>_VM_since142!A304</f>
        <v>1</v>
      </c>
      <c r="C311">
        <f>_VM_since142!B304</f>
        <v>12</v>
      </c>
      <c r="D311">
        <f>_VM_since142!C304</f>
        <v>2</v>
      </c>
      <c r="E311">
        <f>_VM_since142!D304</f>
        <v>1</v>
      </c>
      <c r="F311" s="99">
        <f>_VM_since142!E304</f>
        <v>2022</v>
      </c>
      <c r="G311" s="99" t="str">
        <f>_VM_since142!F304</f>
        <v>Rind</v>
      </c>
      <c r="H311" s="99" t="str">
        <f>_VM_since142!G304</f>
        <v>Mastrinder</v>
      </c>
      <c r="I311" s="99" t="str">
        <f>_VM_since142!H304</f>
        <v>Minimierung</v>
      </c>
      <c r="J311" s="99" t="str">
        <f>_VM_since142!I304</f>
        <v>C</v>
      </c>
      <c r="K311" s="99" t="str">
        <f>_VM_since142!J304</f>
        <v>Ceph. 1. Gen.</v>
      </c>
      <c r="L311" s="115">
        <f>_VM_since142!K304</f>
        <v>2.5910702910526321E-5</v>
      </c>
      <c r="M311">
        <f>_VM_since142!L304</f>
        <v>2.8080345162388656E-5</v>
      </c>
    </row>
    <row r="312" spans="2:13" x14ac:dyDescent="0.3">
      <c r="B312">
        <f>_VM_since142!A305</f>
        <v>1</v>
      </c>
      <c r="C312">
        <f>_VM_since142!B305</f>
        <v>12</v>
      </c>
      <c r="D312">
        <f>_VM_since142!C305</f>
        <v>2</v>
      </c>
      <c r="E312">
        <f>_VM_since142!D305</f>
        <v>1</v>
      </c>
      <c r="F312" s="99">
        <f>_VM_since142!E305</f>
        <v>2022</v>
      </c>
      <c r="G312" s="99" t="str">
        <f>_VM_since142!F305</f>
        <v>Rind</v>
      </c>
      <c r="H312" s="99" t="str">
        <f>_VM_since142!G305</f>
        <v>Mastrinder</v>
      </c>
      <c r="I312" s="99" t="str">
        <f>_VM_since142!H305</f>
        <v>Minimierung</v>
      </c>
      <c r="J312" s="99" t="str">
        <f>_VM_since142!I305</f>
        <v>C</v>
      </c>
      <c r="K312" s="99" t="str">
        <f>_VM_since142!J305</f>
        <v>Fenicole</v>
      </c>
      <c r="L312" s="115">
        <f>_VM_since142!K305</f>
        <v>6.5572937500000053E-2</v>
      </c>
      <c r="M312">
        <f>_VM_since142!L305</f>
        <v>7.1063711573941937E-2</v>
      </c>
    </row>
    <row r="313" spans="2:13" x14ac:dyDescent="0.3">
      <c r="B313">
        <f>_VM_since142!A306</f>
        <v>1</v>
      </c>
      <c r="C313">
        <f>_VM_since142!B306</f>
        <v>12</v>
      </c>
      <c r="D313">
        <f>_VM_since142!C306</f>
        <v>2</v>
      </c>
      <c r="E313">
        <f>_VM_since142!D306</f>
        <v>1</v>
      </c>
      <c r="F313" s="99">
        <f>_VM_since142!E306</f>
        <v>2022</v>
      </c>
      <c r="G313" s="99" t="str">
        <f>_VM_since142!F306</f>
        <v>Rind</v>
      </c>
      <c r="H313" s="99" t="str">
        <f>_VM_since142!G306</f>
        <v>Mastrinder</v>
      </c>
      <c r="I313" s="99" t="str">
        <f>_VM_since142!H306</f>
        <v>Minimierung</v>
      </c>
      <c r="J313" s="99" t="str">
        <f>_VM_since142!I306</f>
        <v>C</v>
      </c>
      <c r="K313" s="99" t="str">
        <f>_VM_since142!J306</f>
        <v>Lincosamide</v>
      </c>
      <c r="L313" s="115">
        <f>_VM_since142!K306</f>
        <v>8.9859013334999988E-4</v>
      </c>
      <c r="M313">
        <f>_VM_since142!L306</f>
        <v>9.7383390914238606E-4</v>
      </c>
    </row>
    <row r="314" spans="2:13" x14ac:dyDescent="0.3">
      <c r="B314">
        <f>_VM_since142!A307</f>
        <v>1</v>
      </c>
      <c r="C314">
        <f>_VM_since142!B307</f>
        <v>12</v>
      </c>
      <c r="D314">
        <f>_VM_since142!C307</f>
        <v>2</v>
      </c>
      <c r="E314">
        <f>_VM_since142!D307</f>
        <v>1</v>
      </c>
      <c r="F314" s="99">
        <f>_VM_since142!E307</f>
        <v>2022</v>
      </c>
      <c r="G314" s="99" t="str">
        <f>_VM_since142!F307</f>
        <v>Rind</v>
      </c>
      <c r="H314" s="99" t="str">
        <f>_VM_since142!G307</f>
        <v>Mastrinder</v>
      </c>
      <c r="I314" s="99" t="str">
        <f>_VM_since142!H307</f>
        <v>Minimierung</v>
      </c>
      <c r="J314" s="99" t="str">
        <f>_VM_since142!I307</f>
        <v>C</v>
      </c>
      <c r="K314" s="99" t="str">
        <f>_VM_since142!J307</f>
        <v>Makrolide</v>
      </c>
      <c r="L314" s="115">
        <f>_VM_since142!K307</f>
        <v>1.485858297142857E-2</v>
      </c>
      <c r="M314">
        <f>_VM_since142!L307</f>
        <v>1.6102771889380189E-2</v>
      </c>
    </row>
    <row r="315" spans="2:13" x14ac:dyDescent="0.3">
      <c r="B315">
        <f>_VM_since142!A308</f>
        <v>1</v>
      </c>
      <c r="C315">
        <f>_VM_since142!B308</f>
        <v>12</v>
      </c>
      <c r="D315">
        <f>_VM_since142!C308</f>
        <v>2</v>
      </c>
      <c r="E315">
        <f>_VM_since142!D308</f>
        <v>1</v>
      </c>
      <c r="F315" s="99">
        <f>_VM_since142!E308</f>
        <v>2022</v>
      </c>
      <c r="G315" s="99" t="str">
        <f>_VM_since142!F308</f>
        <v>Rind</v>
      </c>
      <c r="H315" s="99" t="str">
        <f>_VM_since142!G308</f>
        <v>Mastrinder</v>
      </c>
      <c r="I315" s="99" t="str">
        <f>_VM_since142!H308</f>
        <v>Minimierung</v>
      </c>
      <c r="J315" s="99" t="str">
        <f>_VM_since142!I308</f>
        <v>C</v>
      </c>
      <c r="K315" s="99" t="str">
        <f>_VM_since142!J308</f>
        <v>Pleuromutiline</v>
      </c>
      <c r="L315" s="115">
        <f>_VM_since142!K308</f>
        <v>0</v>
      </c>
      <c r="M315">
        <f>_VM_since142!L308</f>
        <v>0</v>
      </c>
    </row>
    <row r="316" spans="2:13" x14ac:dyDescent="0.3">
      <c r="B316">
        <f>_VM_since142!A309</f>
        <v>1</v>
      </c>
      <c r="C316">
        <f>_VM_since142!B309</f>
        <v>12</v>
      </c>
      <c r="D316">
        <f>_VM_since142!C309</f>
        <v>2</v>
      </c>
      <c r="E316">
        <f>_VM_since142!D309</f>
        <v>1</v>
      </c>
      <c r="F316" s="99">
        <f>_VM_since142!E309</f>
        <v>2022</v>
      </c>
      <c r="G316" s="99" t="str">
        <f>_VM_since142!F309</f>
        <v>Rind</v>
      </c>
      <c r="H316" s="99" t="str">
        <f>_VM_since142!G309</f>
        <v>Mastrinder</v>
      </c>
      <c r="I316" s="99" t="str">
        <f>_VM_since142!H309</f>
        <v>Minimierung</v>
      </c>
      <c r="J316" s="99" t="str">
        <f>_VM_since142!I309</f>
        <v>D</v>
      </c>
      <c r="K316" s="99" t="str">
        <f>_VM_since142!J309</f>
        <v>Aminoglykoside</v>
      </c>
      <c r="L316" s="115">
        <f>_VM_since142!K309</f>
        <v>1.7093129003999999E-3</v>
      </c>
      <c r="M316">
        <f>_VM_since142!L309</f>
        <v>1.8524428457035896E-3</v>
      </c>
    </row>
    <row r="317" spans="2:13" x14ac:dyDescent="0.3">
      <c r="B317">
        <f>_VM_since142!A310</f>
        <v>1</v>
      </c>
      <c r="C317">
        <f>_VM_since142!B310</f>
        <v>12</v>
      </c>
      <c r="D317">
        <f>_VM_since142!C310</f>
        <v>2</v>
      </c>
      <c r="E317">
        <f>_VM_since142!D310</f>
        <v>1</v>
      </c>
      <c r="F317" s="99">
        <f>_VM_since142!E310</f>
        <v>2022</v>
      </c>
      <c r="G317" s="99" t="str">
        <f>_VM_since142!F310</f>
        <v>Rind</v>
      </c>
      <c r="H317" s="99" t="str">
        <f>_VM_since142!G310</f>
        <v>Mastrinder</v>
      </c>
      <c r="I317" s="99" t="str">
        <f>_VM_since142!H310</f>
        <v>Minimierung</v>
      </c>
      <c r="J317" s="99" t="str">
        <f>_VM_since142!I310</f>
        <v>D</v>
      </c>
      <c r="K317" s="99" t="str">
        <f>_VM_since142!J310</f>
        <v>Folsäureantag.</v>
      </c>
      <c r="L317" s="115">
        <f>_VM_since142!K310</f>
        <v>1.9100217713238082E-2</v>
      </c>
      <c r="M317">
        <f>_VM_since142!L310</f>
        <v>2.0699581478609931E-2</v>
      </c>
    </row>
    <row r="318" spans="2:13" x14ac:dyDescent="0.3">
      <c r="B318">
        <f>_VM_since142!A311</f>
        <v>1</v>
      </c>
      <c r="C318">
        <f>_VM_since142!B311</f>
        <v>12</v>
      </c>
      <c r="D318">
        <f>_VM_since142!C311</f>
        <v>2</v>
      </c>
      <c r="E318">
        <f>_VM_since142!D311</f>
        <v>1</v>
      </c>
      <c r="F318" s="99">
        <f>_VM_since142!E311</f>
        <v>2022</v>
      </c>
      <c r="G318" s="99" t="str">
        <f>_VM_since142!F311</f>
        <v>Rind</v>
      </c>
      <c r="H318" s="99" t="str">
        <f>_VM_since142!G311</f>
        <v>Mastrinder</v>
      </c>
      <c r="I318" s="99" t="str">
        <f>_VM_since142!H311</f>
        <v>Minimierung</v>
      </c>
      <c r="J318" s="99" t="str">
        <f>_VM_since142!I311</f>
        <v>D</v>
      </c>
      <c r="K318" s="99" t="str">
        <f>_VM_since142!J311</f>
        <v>Penicilline</v>
      </c>
      <c r="L318" s="115">
        <f>_VM_since142!K311</f>
        <v>0.22151812847462099</v>
      </c>
      <c r="M318">
        <f>_VM_since142!L311</f>
        <v>0.24006703055387546</v>
      </c>
    </row>
    <row r="319" spans="2:13" x14ac:dyDescent="0.3">
      <c r="B319">
        <f>_VM_since142!A312</f>
        <v>1</v>
      </c>
      <c r="C319">
        <f>_VM_since142!B312</f>
        <v>12</v>
      </c>
      <c r="D319">
        <f>_VM_since142!C312</f>
        <v>2</v>
      </c>
      <c r="E319">
        <f>_VM_since142!D312</f>
        <v>1</v>
      </c>
      <c r="F319" s="99">
        <f>_VM_since142!E312</f>
        <v>2022</v>
      </c>
      <c r="G319" s="99" t="str">
        <f>_VM_since142!F312</f>
        <v>Rind</v>
      </c>
      <c r="H319" s="99" t="str">
        <f>_VM_since142!G312</f>
        <v>Mastrinder</v>
      </c>
      <c r="I319" s="99" t="str">
        <f>_VM_since142!H312</f>
        <v>Minimierung</v>
      </c>
      <c r="J319" s="99" t="str">
        <f>_VM_since142!I312</f>
        <v>D</v>
      </c>
      <c r="K319" s="99" t="str">
        <f>_VM_since142!J312</f>
        <v>Sulfonamide</v>
      </c>
      <c r="L319" s="115">
        <f>_VM_since142!K312</f>
        <v>0.1477724383960764</v>
      </c>
      <c r="M319">
        <f>_VM_since142!L312</f>
        <v>0.16014621795396716</v>
      </c>
    </row>
    <row r="320" spans="2:13" x14ac:dyDescent="0.3">
      <c r="B320">
        <f>_VM_since142!A313</f>
        <v>1</v>
      </c>
      <c r="C320">
        <f>_VM_since142!B313</f>
        <v>12</v>
      </c>
      <c r="D320">
        <f>_VM_since142!C313</f>
        <v>2</v>
      </c>
      <c r="E320">
        <f>_VM_since142!D313</f>
        <v>1</v>
      </c>
      <c r="F320" s="99">
        <f>_VM_since142!E313</f>
        <v>2022</v>
      </c>
      <c r="G320" s="99" t="str">
        <f>_VM_since142!F313</f>
        <v>Rind</v>
      </c>
      <c r="H320" s="99" t="str">
        <f>_VM_since142!G313</f>
        <v>Mastrinder</v>
      </c>
      <c r="I320" s="99" t="str">
        <f>_VM_since142!H313</f>
        <v>Minimierung</v>
      </c>
      <c r="J320" s="99" t="str">
        <f>_VM_since142!I313</f>
        <v>D</v>
      </c>
      <c r="K320" s="99" t="str">
        <f>_VM_since142!J313</f>
        <v>Tetrazykline</v>
      </c>
      <c r="L320" s="115">
        <f>_VM_since142!K313</f>
        <v>0.31008976612317907</v>
      </c>
      <c r="M320">
        <f>_VM_since142!L313</f>
        <v>0.33605524690439081</v>
      </c>
    </row>
    <row r="321" spans="2:13" x14ac:dyDescent="0.3">
      <c r="B321">
        <f>_VM_since142!A314</f>
        <v>1</v>
      </c>
      <c r="C321">
        <f>_VM_since142!B314</f>
        <v>15</v>
      </c>
      <c r="D321">
        <f>_VM_since142!C314</f>
        <v>2</v>
      </c>
      <c r="E321">
        <f>_VM_since142!D314</f>
        <v>0</v>
      </c>
      <c r="F321" s="99">
        <f>_VM_since142!E314</f>
        <v>2023</v>
      </c>
      <c r="G321" s="99" t="str">
        <f>_VM_since142!F314</f>
        <v>Rind</v>
      </c>
      <c r="H321" s="99" t="str">
        <f>_VM_since142!G314</f>
        <v>Kälber, zugegangen</v>
      </c>
      <c r="I321" s="99" t="str">
        <f>_VM_since142!H314</f>
        <v>Beobachtung</v>
      </c>
      <c r="J321" s="99" t="str">
        <f>_VM_since142!I314</f>
        <v>B</v>
      </c>
      <c r="K321" s="99" t="str">
        <f>_VM_since142!J314</f>
        <v>Ceph. 3. Gen.</v>
      </c>
      <c r="L321" s="115">
        <f>_VM_since142!K314</f>
        <v>1.0075490518801154E-3</v>
      </c>
      <c r="M321">
        <f>_VM_since142!L314</f>
        <v>1.5972869802929405E-4</v>
      </c>
    </row>
    <row r="322" spans="2:13" x14ac:dyDescent="0.3">
      <c r="B322">
        <f>_VM_since142!A315</f>
        <v>1</v>
      </c>
      <c r="C322">
        <f>_VM_since142!B315</f>
        <v>15</v>
      </c>
      <c r="D322">
        <f>_VM_since142!C315</f>
        <v>2</v>
      </c>
      <c r="E322">
        <f>_VM_since142!D315</f>
        <v>0</v>
      </c>
      <c r="F322" s="99">
        <f>_VM_since142!E315</f>
        <v>2023</v>
      </c>
      <c r="G322" s="99" t="str">
        <f>_VM_since142!F315</f>
        <v>Rind</v>
      </c>
      <c r="H322" s="99" t="str">
        <f>_VM_since142!G315</f>
        <v>Kälber, zugegangen</v>
      </c>
      <c r="I322" s="99" t="str">
        <f>_VM_since142!H315</f>
        <v>Beobachtung</v>
      </c>
      <c r="J322" s="99" t="str">
        <f>_VM_since142!I315</f>
        <v>B</v>
      </c>
      <c r="K322" s="99" t="str">
        <f>_VM_since142!J315</f>
        <v>Ceph. 4. Gen.</v>
      </c>
      <c r="L322" s="115">
        <f>_VM_since142!K315</f>
        <v>6.3754700370000008E-4</v>
      </c>
      <c r="M322">
        <f>_VM_since142!L315</f>
        <v>1.0107155839554643E-4</v>
      </c>
    </row>
    <row r="323" spans="2:13" x14ac:dyDescent="0.3">
      <c r="B323">
        <f>_VM_since142!A316</f>
        <v>1</v>
      </c>
      <c r="C323">
        <f>_VM_since142!B316</f>
        <v>15</v>
      </c>
      <c r="D323">
        <f>_VM_since142!C316</f>
        <v>2</v>
      </c>
      <c r="E323">
        <f>_VM_since142!D316</f>
        <v>0</v>
      </c>
      <c r="F323" s="99">
        <f>_VM_since142!E316</f>
        <v>2023</v>
      </c>
      <c r="G323" s="99" t="str">
        <f>_VM_since142!F316</f>
        <v>Rind</v>
      </c>
      <c r="H323" s="99" t="str">
        <f>_VM_since142!G316</f>
        <v>Kälber, zugegangen</v>
      </c>
      <c r="I323" s="99" t="str">
        <f>_VM_since142!H316</f>
        <v>Beobachtung</v>
      </c>
      <c r="J323" s="99" t="str">
        <f>_VM_since142!I316</f>
        <v>B</v>
      </c>
      <c r="K323" s="99" t="str">
        <f>_VM_since142!J316</f>
        <v>Fluorchinolone</v>
      </c>
      <c r="L323" s="115">
        <f>_VM_since142!K316</f>
        <v>2.0646998428264191E-2</v>
      </c>
      <c r="M323">
        <f>_VM_since142!L316</f>
        <v>3.2732085559561692E-3</v>
      </c>
    </row>
    <row r="324" spans="2:13" x14ac:dyDescent="0.3">
      <c r="B324">
        <f>_VM_since142!A317</f>
        <v>1</v>
      </c>
      <c r="C324">
        <f>_VM_since142!B317</f>
        <v>15</v>
      </c>
      <c r="D324">
        <f>_VM_since142!C317</f>
        <v>2</v>
      </c>
      <c r="E324">
        <f>_VM_since142!D317</f>
        <v>0</v>
      </c>
      <c r="F324" s="99">
        <f>_VM_since142!E317</f>
        <v>2023</v>
      </c>
      <c r="G324" s="99" t="str">
        <f>_VM_since142!F317</f>
        <v>Rind</v>
      </c>
      <c r="H324" s="99" t="str">
        <f>_VM_since142!G317</f>
        <v>Kälber, zugegangen</v>
      </c>
      <c r="I324" s="99" t="str">
        <f>_VM_since142!H317</f>
        <v>Beobachtung</v>
      </c>
      <c r="J324" s="99" t="str">
        <f>_VM_since142!I317</f>
        <v>B</v>
      </c>
      <c r="K324" s="99" t="str">
        <f>_VM_since142!J317</f>
        <v>Polypeptid-AB</v>
      </c>
      <c r="L324" s="115">
        <f>_VM_since142!K317</f>
        <v>1.3408863832558141E-2</v>
      </c>
      <c r="M324">
        <f>_VM_since142!L317</f>
        <v>2.1257330926270817E-3</v>
      </c>
    </row>
    <row r="325" spans="2:13" x14ac:dyDescent="0.3">
      <c r="B325">
        <f>_VM_since142!A318</f>
        <v>1</v>
      </c>
      <c r="C325">
        <f>_VM_since142!B318</f>
        <v>15</v>
      </c>
      <c r="D325">
        <f>_VM_since142!C318</f>
        <v>2</v>
      </c>
      <c r="E325">
        <f>_VM_since142!D318</f>
        <v>0</v>
      </c>
      <c r="F325" s="99">
        <f>_VM_since142!E318</f>
        <v>2023</v>
      </c>
      <c r="G325" s="99" t="str">
        <f>_VM_since142!F318</f>
        <v>Rind</v>
      </c>
      <c r="H325" s="99" t="str">
        <f>_VM_since142!G318</f>
        <v>Kälber, zugegangen</v>
      </c>
      <c r="I325" s="99" t="str">
        <f>_VM_since142!H318</f>
        <v>Beobachtung</v>
      </c>
      <c r="J325" s="99" t="str">
        <f>_VM_since142!I318</f>
        <v>C</v>
      </c>
      <c r="K325" s="99" t="str">
        <f>_VM_since142!J318</f>
        <v>Aminoglykoside</v>
      </c>
      <c r="L325" s="115">
        <f>_VM_since142!K318</f>
        <v>0.19941543095409683</v>
      </c>
      <c r="M325">
        <f>_VM_since142!L318</f>
        <v>3.1613713589240186E-2</v>
      </c>
    </row>
    <row r="326" spans="2:13" x14ac:dyDescent="0.3">
      <c r="B326">
        <f>_VM_since142!A319</f>
        <v>1</v>
      </c>
      <c r="C326">
        <f>_VM_since142!B319</f>
        <v>15</v>
      </c>
      <c r="D326">
        <f>_VM_since142!C319</f>
        <v>2</v>
      </c>
      <c r="E326">
        <f>_VM_since142!D319</f>
        <v>0</v>
      </c>
      <c r="F326" s="99">
        <f>_VM_since142!E319</f>
        <v>2023</v>
      </c>
      <c r="G326" s="99" t="str">
        <f>_VM_since142!F319</f>
        <v>Rind</v>
      </c>
      <c r="H326" s="99" t="str">
        <f>_VM_since142!G319</f>
        <v>Kälber, zugegangen</v>
      </c>
      <c r="I326" s="99" t="str">
        <f>_VM_since142!H319</f>
        <v>Beobachtung</v>
      </c>
      <c r="J326" s="99" t="str">
        <f>_VM_since142!I319</f>
        <v>C</v>
      </c>
      <c r="K326" s="99" t="str">
        <f>_VM_since142!J319</f>
        <v>Ceph. 1. Gen.</v>
      </c>
      <c r="L326" s="115">
        <f>_VM_since142!K319</f>
        <v>1.7823434203484209E-4</v>
      </c>
      <c r="M326">
        <f>_VM_since142!L319</f>
        <v>2.825583463575195E-5</v>
      </c>
    </row>
    <row r="327" spans="2:13" x14ac:dyDescent="0.3">
      <c r="B327">
        <f>_VM_since142!A320</f>
        <v>1</v>
      </c>
      <c r="C327">
        <f>_VM_since142!B320</f>
        <v>15</v>
      </c>
      <c r="D327">
        <f>_VM_since142!C320</f>
        <v>2</v>
      </c>
      <c r="E327">
        <f>_VM_since142!D320</f>
        <v>0</v>
      </c>
      <c r="F327" s="99">
        <f>_VM_since142!E320</f>
        <v>2023</v>
      </c>
      <c r="G327" s="99" t="str">
        <f>_VM_since142!F320</f>
        <v>Rind</v>
      </c>
      <c r="H327" s="99" t="str">
        <f>_VM_since142!G320</f>
        <v>Kälber, zugegangen</v>
      </c>
      <c r="I327" s="99" t="str">
        <f>_VM_since142!H320</f>
        <v>Beobachtung</v>
      </c>
      <c r="J327" s="99" t="str">
        <f>_VM_since142!I320</f>
        <v>C</v>
      </c>
      <c r="K327" s="99" t="str">
        <f>_VM_since142!J320</f>
        <v>Fenicole</v>
      </c>
      <c r="L327" s="115">
        <f>_VM_since142!K320</f>
        <v>0.22496228800000001</v>
      </c>
      <c r="M327">
        <f>_VM_since142!L320</f>
        <v>3.5663706199593158E-2</v>
      </c>
    </row>
    <row r="328" spans="2:13" x14ac:dyDescent="0.3">
      <c r="B328">
        <f>_VM_since142!A321</f>
        <v>1</v>
      </c>
      <c r="C328">
        <f>_VM_since142!B321</f>
        <v>15</v>
      </c>
      <c r="D328">
        <f>_VM_since142!C321</f>
        <v>2</v>
      </c>
      <c r="E328">
        <f>_VM_since142!D321</f>
        <v>0</v>
      </c>
      <c r="F328" s="99">
        <f>_VM_since142!E321</f>
        <v>2023</v>
      </c>
      <c r="G328" s="99" t="str">
        <f>_VM_since142!F321</f>
        <v>Rind</v>
      </c>
      <c r="H328" s="99" t="str">
        <f>_VM_since142!G321</f>
        <v>Kälber, zugegangen</v>
      </c>
      <c r="I328" s="99" t="str">
        <f>_VM_since142!H321</f>
        <v>Beobachtung</v>
      </c>
      <c r="J328" s="99" t="str">
        <f>_VM_since142!I321</f>
        <v>C</v>
      </c>
      <c r="K328" s="99" t="str">
        <f>_VM_since142!J321</f>
        <v>Lincosamide</v>
      </c>
      <c r="L328" s="115">
        <f>_VM_since142!K321</f>
        <v>8.4935556665299995E-3</v>
      </c>
      <c r="M328">
        <f>_VM_since142!L321</f>
        <v>1.3464997914717845E-3</v>
      </c>
    </row>
    <row r="329" spans="2:13" x14ac:dyDescent="0.3">
      <c r="B329">
        <f>_VM_since142!A322</f>
        <v>1</v>
      </c>
      <c r="C329">
        <f>_VM_since142!B322</f>
        <v>15</v>
      </c>
      <c r="D329">
        <f>_VM_since142!C322</f>
        <v>2</v>
      </c>
      <c r="E329">
        <f>_VM_since142!D322</f>
        <v>0</v>
      </c>
      <c r="F329" s="99">
        <f>_VM_since142!E322</f>
        <v>2023</v>
      </c>
      <c r="G329" s="99" t="str">
        <f>_VM_since142!F322</f>
        <v>Rind</v>
      </c>
      <c r="H329" s="99" t="str">
        <f>_VM_since142!G322</f>
        <v>Kälber, zugegangen</v>
      </c>
      <c r="I329" s="99" t="str">
        <f>_VM_since142!H322</f>
        <v>Beobachtung</v>
      </c>
      <c r="J329" s="99" t="str">
        <f>_VM_since142!I322</f>
        <v>C</v>
      </c>
      <c r="K329" s="99" t="str">
        <f>_VM_since142!J322</f>
        <v>Makrolide</v>
      </c>
      <c r="L329" s="115">
        <f>_VM_since142!K322</f>
        <v>0.24628927889856</v>
      </c>
      <c r="M329">
        <f>_VM_since142!L322</f>
        <v>3.9044715275779483E-2</v>
      </c>
    </row>
    <row r="330" spans="2:13" x14ac:dyDescent="0.3">
      <c r="B330">
        <f>_VM_since142!A323</f>
        <v>1</v>
      </c>
      <c r="C330">
        <f>_VM_since142!B323</f>
        <v>15</v>
      </c>
      <c r="D330">
        <f>_VM_since142!C323</f>
        <v>2</v>
      </c>
      <c r="E330">
        <f>_VM_since142!D323</f>
        <v>0</v>
      </c>
      <c r="F330" s="99">
        <f>_VM_since142!E323</f>
        <v>2023</v>
      </c>
      <c r="G330" s="99" t="str">
        <f>_VM_since142!F323</f>
        <v>Rind</v>
      </c>
      <c r="H330" s="99" t="str">
        <f>_VM_since142!G323</f>
        <v>Kälber, zugegangen</v>
      </c>
      <c r="I330" s="99" t="str">
        <f>_VM_since142!H323</f>
        <v>Beobachtung</v>
      </c>
      <c r="J330" s="99" t="str">
        <f>_VM_since142!I323</f>
        <v>D</v>
      </c>
      <c r="K330" s="99" t="str">
        <f>_VM_since142!J323</f>
        <v>Aminoglykoside</v>
      </c>
      <c r="L330" s="115">
        <f>_VM_since142!K323</f>
        <v>1.6877171057039998E-2</v>
      </c>
      <c r="M330">
        <f>_VM_since142!L323</f>
        <v>2.6755705385542289E-3</v>
      </c>
    </row>
    <row r="331" spans="2:13" x14ac:dyDescent="0.3">
      <c r="B331">
        <f>_VM_since142!A324</f>
        <v>1</v>
      </c>
      <c r="C331">
        <f>_VM_since142!B324</f>
        <v>15</v>
      </c>
      <c r="D331">
        <f>_VM_since142!C324</f>
        <v>2</v>
      </c>
      <c r="E331">
        <f>_VM_since142!D324</f>
        <v>0</v>
      </c>
      <c r="F331" s="99">
        <f>_VM_since142!E324</f>
        <v>2023</v>
      </c>
      <c r="G331" s="99" t="str">
        <f>_VM_since142!F324</f>
        <v>Rind</v>
      </c>
      <c r="H331" s="99" t="str">
        <f>_VM_since142!G324</f>
        <v>Kälber, zugegangen</v>
      </c>
      <c r="I331" s="99" t="str">
        <f>_VM_since142!H324</f>
        <v>Beobachtung</v>
      </c>
      <c r="J331" s="99" t="str">
        <f>_VM_since142!I324</f>
        <v>D</v>
      </c>
      <c r="K331" s="99" t="str">
        <f>_VM_since142!J324</f>
        <v>Folsäureantag.</v>
      </c>
      <c r="L331" s="115">
        <f>_VM_since142!K324</f>
        <v>0.13245571916553112</v>
      </c>
      <c r="M331">
        <f>_VM_since142!L324</f>
        <v>2.0998461096623105E-2</v>
      </c>
    </row>
    <row r="332" spans="2:13" x14ac:dyDescent="0.3">
      <c r="B332">
        <f>_VM_since142!A325</f>
        <v>1</v>
      </c>
      <c r="C332">
        <f>_VM_since142!B325</f>
        <v>15</v>
      </c>
      <c r="D332">
        <f>_VM_since142!C325</f>
        <v>2</v>
      </c>
      <c r="E332">
        <f>_VM_since142!D325</f>
        <v>0</v>
      </c>
      <c r="F332" s="99">
        <f>_VM_since142!E325</f>
        <v>2023</v>
      </c>
      <c r="G332" s="99" t="str">
        <f>_VM_since142!F325</f>
        <v>Rind</v>
      </c>
      <c r="H332" s="99" t="str">
        <f>_VM_since142!G325</f>
        <v>Kälber, zugegangen</v>
      </c>
      <c r="I332" s="99" t="str">
        <f>_VM_since142!H325</f>
        <v>Beobachtung</v>
      </c>
      <c r="J332" s="99" t="str">
        <f>_VM_since142!I325</f>
        <v>D</v>
      </c>
      <c r="K332" s="99" t="str">
        <f>_VM_since142!J325</f>
        <v>Penicilline</v>
      </c>
      <c r="L332" s="115">
        <f>_VM_since142!K325</f>
        <v>1.5848542083649513</v>
      </c>
      <c r="M332">
        <f>_VM_since142!L325</f>
        <v>0.25124999998362579</v>
      </c>
    </row>
    <row r="333" spans="2:13" x14ac:dyDescent="0.3">
      <c r="B333">
        <f>_VM_since142!A326</f>
        <v>1</v>
      </c>
      <c r="C333">
        <f>_VM_since142!B326</f>
        <v>15</v>
      </c>
      <c r="D333">
        <f>_VM_since142!C326</f>
        <v>2</v>
      </c>
      <c r="E333">
        <f>_VM_since142!D326</f>
        <v>0</v>
      </c>
      <c r="F333" s="99">
        <f>_VM_since142!E326</f>
        <v>2023</v>
      </c>
      <c r="G333" s="99" t="str">
        <f>_VM_since142!F326</f>
        <v>Rind</v>
      </c>
      <c r="H333" s="99" t="str">
        <f>_VM_since142!G326</f>
        <v>Kälber, zugegangen</v>
      </c>
      <c r="I333" s="99" t="str">
        <f>_VM_since142!H326</f>
        <v>Beobachtung</v>
      </c>
      <c r="J333" s="99" t="str">
        <f>_VM_since142!I326</f>
        <v>D</v>
      </c>
      <c r="K333" s="99" t="str">
        <f>_VM_since142!J326</f>
        <v>Sulfonamide</v>
      </c>
      <c r="L333" s="115">
        <f>_VM_since142!K326</f>
        <v>1.8152410050873509</v>
      </c>
      <c r="M333">
        <f>_VM_since142!L326</f>
        <v>0.28777366403247762</v>
      </c>
    </row>
    <row r="334" spans="2:13" x14ac:dyDescent="0.3">
      <c r="B334">
        <f>_VM_since142!A327</f>
        <v>1</v>
      </c>
      <c r="C334">
        <f>_VM_since142!B327</f>
        <v>15</v>
      </c>
      <c r="D334">
        <f>_VM_since142!C327</f>
        <v>2</v>
      </c>
      <c r="E334">
        <f>_VM_since142!D327</f>
        <v>0</v>
      </c>
      <c r="F334" s="99">
        <f>_VM_since142!E327</f>
        <v>2023</v>
      </c>
      <c r="G334" s="99" t="str">
        <f>_VM_since142!F327</f>
        <v>Rind</v>
      </c>
      <c r="H334" s="99" t="str">
        <f>_VM_since142!G327</f>
        <v>Kälber, zugegangen</v>
      </c>
      <c r="I334" s="99" t="str">
        <f>_VM_since142!H327</f>
        <v>Beobachtung</v>
      </c>
      <c r="J334" s="99" t="str">
        <f>_VM_since142!I327</f>
        <v>D</v>
      </c>
      <c r="K334" s="99" t="str">
        <f>_VM_since142!J327</f>
        <v>Tetrazykline</v>
      </c>
      <c r="L334" s="115">
        <f>_VM_since142!K327</f>
        <v>2.0434095967872543</v>
      </c>
      <c r="M334">
        <f>_VM_since142!L327</f>
        <v>0.32394567175299072</v>
      </c>
    </row>
    <row r="335" spans="2:13" x14ac:dyDescent="0.3">
      <c r="B335">
        <f>_VM_since142!A328</f>
        <v>1</v>
      </c>
      <c r="C335">
        <f>_VM_since142!B328</f>
        <v>15</v>
      </c>
      <c r="D335">
        <f>_VM_since142!C328</f>
        <v>2</v>
      </c>
      <c r="E335">
        <f>_VM_since142!D328</f>
        <v>0</v>
      </c>
      <c r="F335" s="99">
        <f>_VM_since142!E328</f>
        <v>2024</v>
      </c>
      <c r="G335" s="99" t="str">
        <f>_VM_since142!F328</f>
        <v>Rind</v>
      </c>
      <c r="H335" s="99" t="str">
        <f>_VM_since142!G328</f>
        <v>Kälber, zugegangen</v>
      </c>
      <c r="I335" s="99" t="str">
        <f>_VM_since142!H328</f>
        <v>Beobachtung</v>
      </c>
      <c r="J335" s="99" t="str">
        <f>_VM_since142!I328</f>
        <v>B</v>
      </c>
      <c r="K335" s="99" t="str">
        <f>_VM_since142!J328</f>
        <v>Ceph. 3. Gen.</v>
      </c>
      <c r="L335" s="115">
        <f>_VM_since142!K328</f>
        <v>8.5166196532940005E-4</v>
      </c>
      <c r="M335">
        <f>_VM_since142!L328</f>
        <v>4.5494624587370396E-4</v>
      </c>
    </row>
    <row r="336" spans="2:13" x14ac:dyDescent="0.3">
      <c r="B336">
        <f>_VM_since142!A329</f>
        <v>1</v>
      </c>
      <c r="C336">
        <f>_VM_since142!B329</f>
        <v>15</v>
      </c>
      <c r="D336">
        <f>_VM_since142!C329</f>
        <v>2</v>
      </c>
      <c r="E336">
        <f>_VM_since142!D329</f>
        <v>0</v>
      </c>
      <c r="F336" s="99">
        <f>_VM_since142!E329</f>
        <v>2024</v>
      </c>
      <c r="G336" s="99" t="str">
        <f>_VM_since142!F329</f>
        <v>Rind</v>
      </c>
      <c r="H336" s="99" t="str">
        <f>_VM_since142!G329</f>
        <v>Kälber, zugegangen</v>
      </c>
      <c r="I336" s="99" t="str">
        <f>_VM_since142!H329</f>
        <v>Beobachtung</v>
      </c>
      <c r="J336" s="99" t="str">
        <f>_VM_since142!I329</f>
        <v>B</v>
      </c>
      <c r="K336" s="99" t="str">
        <f>_VM_since142!J329</f>
        <v>Ceph. 4. Gen.</v>
      </c>
      <c r="L336" s="115">
        <f>_VM_since142!K329</f>
        <v>8.006987382570001E-4</v>
      </c>
      <c r="M336">
        <f>_VM_since142!L329</f>
        <v>4.2772238267672539E-4</v>
      </c>
    </row>
    <row r="337" spans="2:13" x14ac:dyDescent="0.3">
      <c r="B337">
        <f>_VM_since142!A330</f>
        <v>1</v>
      </c>
      <c r="C337">
        <f>_VM_since142!B330</f>
        <v>15</v>
      </c>
      <c r="D337">
        <f>_VM_since142!C330</f>
        <v>2</v>
      </c>
      <c r="E337">
        <f>_VM_since142!D330</f>
        <v>0</v>
      </c>
      <c r="F337" s="99">
        <f>_VM_since142!E330</f>
        <v>2024</v>
      </c>
      <c r="G337" s="99" t="str">
        <f>_VM_since142!F330</f>
        <v>Rind</v>
      </c>
      <c r="H337" s="99" t="str">
        <f>_VM_since142!G330</f>
        <v>Kälber, zugegangen</v>
      </c>
      <c r="I337" s="99" t="str">
        <f>_VM_since142!H330</f>
        <v>Beobachtung</v>
      </c>
      <c r="J337" s="99" t="str">
        <f>_VM_since142!I330</f>
        <v>B</v>
      </c>
      <c r="K337" s="99" t="str">
        <f>_VM_since142!J330</f>
        <v>Fluorchinolone</v>
      </c>
      <c r="L337" s="115">
        <f>_VM_since142!K330</f>
        <v>7.8935078858116663E-3</v>
      </c>
      <c r="M337">
        <f>_VM_since142!L330</f>
        <v>4.2166046220410295E-3</v>
      </c>
    </row>
    <row r="338" spans="2:13" x14ac:dyDescent="0.3">
      <c r="B338">
        <f>_VM_since142!A331</f>
        <v>1</v>
      </c>
      <c r="C338">
        <f>_VM_since142!B331</f>
        <v>15</v>
      </c>
      <c r="D338">
        <f>_VM_since142!C331</f>
        <v>2</v>
      </c>
      <c r="E338">
        <f>_VM_since142!D331</f>
        <v>0</v>
      </c>
      <c r="F338" s="99">
        <f>_VM_since142!E331</f>
        <v>2024</v>
      </c>
      <c r="G338" s="99" t="str">
        <f>_VM_since142!F331</f>
        <v>Rind</v>
      </c>
      <c r="H338" s="99" t="str">
        <f>_VM_since142!G331</f>
        <v>Kälber, zugegangen</v>
      </c>
      <c r="I338" s="99" t="str">
        <f>_VM_since142!H331</f>
        <v>Beobachtung</v>
      </c>
      <c r="J338" s="99" t="str">
        <f>_VM_since142!I331</f>
        <v>B</v>
      </c>
      <c r="K338" s="99" t="str">
        <f>_VM_since142!J331</f>
        <v>Polypeptid-AB</v>
      </c>
      <c r="L338" s="115">
        <f>_VM_since142!K331</f>
        <v>9.3109000000000004E-3</v>
      </c>
      <c r="M338">
        <f>_VM_since142!L331</f>
        <v>4.9737562238876248E-3</v>
      </c>
    </row>
    <row r="339" spans="2:13" x14ac:dyDescent="0.3">
      <c r="B339">
        <f>_VM_since142!A332</f>
        <v>1</v>
      </c>
      <c r="C339">
        <f>_VM_since142!B332</f>
        <v>15</v>
      </c>
      <c r="D339">
        <f>_VM_since142!C332</f>
        <v>2</v>
      </c>
      <c r="E339">
        <f>_VM_since142!D332</f>
        <v>0</v>
      </c>
      <c r="F339" s="99">
        <f>_VM_since142!E332</f>
        <v>2024</v>
      </c>
      <c r="G339" s="99" t="str">
        <f>_VM_since142!F332</f>
        <v>Rind</v>
      </c>
      <c r="H339" s="99" t="str">
        <f>_VM_since142!G332</f>
        <v>Kälber, zugegangen</v>
      </c>
      <c r="I339" s="99" t="str">
        <f>_VM_since142!H332</f>
        <v>Beobachtung</v>
      </c>
      <c r="J339" s="99" t="str">
        <f>_VM_since142!I332</f>
        <v>C</v>
      </c>
      <c r="K339" s="99" t="str">
        <f>_VM_since142!J332</f>
        <v>Aminoglykoside</v>
      </c>
      <c r="L339" s="115">
        <f>_VM_since142!K332</f>
        <v>0.15712548598358109</v>
      </c>
      <c r="M339">
        <f>_VM_since142!L332</f>
        <v>8.3934298923004677E-2</v>
      </c>
    </row>
    <row r="340" spans="2:13" x14ac:dyDescent="0.3">
      <c r="B340">
        <f>_VM_since142!A333</f>
        <v>1</v>
      </c>
      <c r="C340">
        <f>_VM_since142!B333</f>
        <v>15</v>
      </c>
      <c r="D340">
        <f>_VM_since142!C333</f>
        <v>2</v>
      </c>
      <c r="E340">
        <f>_VM_since142!D333</f>
        <v>0</v>
      </c>
      <c r="F340" s="99">
        <f>_VM_since142!E333</f>
        <v>2024</v>
      </c>
      <c r="G340" s="99" t="str">
        <f>_VM_since142!F333</f>
        <v>Rind</v>
      </c>
      <c r="H340" s="99" t="str">
        <f>_VM_since142!G333</f>
        <v>Kälber, zugegangen</v>
      </c>
      <c r="I340" s="99" t="str">
        <f>_VM_since142!H333</f>
        <v>Beobachtung</v>
      </c>
      <c r="J340" s="99" t="str">
        <f>_VM_since142!I333</f>
        <v>C</v>
      </c>
      <c r="K340" s="99" t="str">
        <f>_VM_since142!J333</f>
        <v>Ceph. 1. Gen.</v>
      </c>
      <c r="L340" s="115">
        <f>_VM_since142!K333</f>
        <v>4.025883504810526E-4</v>
      </c>
      <c r="M340">
        <f>_VM_since142!L333</f>
        <v>2.1505722474409432E-4</v>
      </c>
    </row>
    <row r="341" spans="2:13" x14ac:dyDescent="0.3">
      <c r="B341">
        <f>_VM_since142!A334</f>
        <v>1</v>
      </c>
      <c r="C341">
        <f>_VM_since142!B334</f>
        <v>15</v>
      </c>
      <c r="D341">
        <f>_VM_since142!C334</f>
        <v>2</v>
      </c>
      <c r="E341">
        <f>_VM_since142!D334</f>
        <v>0</v>
      </c>
      <c r="F341" s="99">
        <f>_VM_since142!E334</f>
        <v>2024</v>
      </c>
      <c r="G341" s="99" t="str">
        <f>_VM_since142!F334</f>
        <v>Rind</v>
      </c>
      <c r="H341" s="99" t="str">
        <f>_VM_since142!G334</f>
        <v>Kälber, zugegangen</v>
      </c>
      <c r="I341" s="99" t="str">
        <f>_VM_since142!H334</f>
        <v>Beobachtung</v>
      </c>
      <c r="J341" s="99" t="str">
        <f>_VM_since142!I334</f>
        <v>C</v>
      </c>
      <c r="K341" s="99" t="str">
        <f>_VM_since142!J334</f>
        <v>Fenicole</v>
      </c>
      <c r="L341" s="115">
        <f>_VM_since142!K334</f>
        <v>0.14655984599999999</v>
      </c>
      <c r="M341">
        <f>_VM_since142!L334</f>
        <v>7.8290277654631854E-2</v>
      </c>
    </row>
    <row r="342" spans="2:13" x14ac:dyDescent="0.3">
      <c r="B342">
        <f>_VM_since142!A335</f>
        <v>1</v>
      </c>
      <c r="C342">
        <f>_VM_since142!B335</f>
        <v>15</v>
      </c>
      <c r="D342">
        <f>_VM_since142!C335</f>
        <v>2</v>
      </c>
      <c r="E342">
        <f>_VM_since142!D335</f>
        <v>0</v>
      </c>
      <c r="F342" s="99">
        <f>_VM_since142!E335</f>
        <v>2024</v>
      </c>
      <c r="G342" s="99" t="str">
        <f>_VM_since142!F335</f>
        <v>Rind</v>
      </c>
      <c r="H342" s="99" t="str">
        <f>_VM_since142!G335</f>
        <v>Kälber, zugegangen</v>
      </c>
      <c r="I342" s="99" t="str">
        <f>_VM_since142!H335</f>
        <v>Beobachtung</v>
      </c>
      <c r="J342" s="99" t="str">
        <f>_VM_since142!I335</f>
        <v>C</v>
      </c>
      <c r="K342" s="99" t="str">
        <f>_VM_since142!J335</f>
        <v>Lincosamide</v>
      </c>
      <c r="L342" s="115">
        <f>_VM_since142!K335</f>
        <v>4.9092697422200007E-3</v>
      </c>
      <c r="M342">
        <f>_VM_since142!L335</f>
        <v>2.6224651682554773E-3</v>
      </c>
    </row>
    <row r="343" spans="2:13" x14ac:dyDescent="0.3">
      <c r="B343">
        <f>_VM_since142!A336</f>
        <v>1</v>
      </c>
      <c r="C343">
        <f>_VM_since142!B336</f>
        <v>15</v>
      </c>
      <c r="D343">
        <f>_VM_since142!C336</f>
        <v>2</v>
      </c>
      <c r="E343">
        <f>_VM_since142!D336</f>
        <v>0</v>
      </c>
      <c r="F343" s="99">
        <f>_VM_since142!E336</f>
        <v>2024</v>
      </c>
      <c r="G343" s="99" t="str">
        <f>_VM_since142!F336</f>
        <v>Rind</v>
      </c>
      <c r="H343" s="99" t="str">
        <f>_VM_since142!G336</f>
        <v>Kälber, zugegangen</v>
      </c>
      <c r="I343" s="99" t="str">
        <f>_VM_since142!H336</f>
        <v>Beobachtung</v>
      </c>
      <c r="J343" s="99" t="str">
        <f>_VM_since142!I336</f>
        <v>C</v>
      </c>
      <c r="K343" s="99" t="str">
        <f>_VM_since142!J336</f>
        <v>Makrolide</v>
      </c>
      <c r="L343" s="115">
        <f>_VM_since142!K336</f>
        <v>4.2866826762600001E-2</v>
      </c>
      <c r="M343">
        <f>_VM_since142!L336</f>
        <v>2.2898876199808221E-2</v>
      </c>
    </row>
    <row r="344" spans="2:13" x14ac:dyDescent="0.3">
      <c r="B344">
        <f>_VM_since142!A337</f>
        <v>1</v>
      </c>
      <c r="C344">
        <f>_VM_since142!B337</f>
        <v>15</v>
      </c>
      <c r="D344">
        <f>_VM_since142!C337</f>
        <v>2</v>
      </c>
      <c r="E344">
        <f>_VM_since142!D337</f>
        <v>0</v>
      </c>
      <c r="F344" s="99">
        <f>_VM_since142!E337</f>
        <v>2024</v>
      </c>
      <c r="G344" s="99" t="str">
        <f>_VM_since142!F337</f>
        <v>Rind</v>
      </c>
      <c r="H344" s="99" t="str">
        <f>_VM_since142!G337</f>
        <v>Kälber, zugegangen</v>
      </c>
      <c r="I344" s="99" t="str">
        <f>_VM_since142!H337</f>
        <v>Beobachtung</v>
      </c>
      <c r="J344" s="99" t="str">
        <f>_VM_since142!I337</f>
        <v>D</v>
      </c>
      <c r="K344" s="99" t="str">
        <f>_VM_since142!J337</f>
        <v>Aminoglykoside</v>
      </c>
      <c r="L344" s="115">
        <f>_VM_since142!K337</f>
        <v>9.7380583473599975E-3</v>
      </c>
      <c r="M344">
        <f>_VM_since142!L337</f>
        <v>5.2019384070028278E-3</v>
      </c>
    </row>
    <row r="345" spans="2:13" x14ac:dyDescent="0.3">
      <c r="B345">
        <f>_VM_since142!A338</f>
        <v>1</v>
      </c>
      <c r="C345">
        <f>_VM_since142!B338</f>
        <v>15</v>
      </c>
      <c r="D345">
        <f>_VM_since142!C338</f>
        <v>2</v>
      </c>
      <c r="E345">
        <f>_VM_since142!D338</f>
        <v>0</v>
      </c>
      <c r="F345" s="99">
        <f>_VM_since142!E338</f>
        <v>2024</v>
      </c>
      <c r="G345" s="99" t="str">
        <f>_VM_since142!F338</f>
        <v>Rind</v>
      </c>
      <c r="H345" s="99" t="str">
        <f>_VM_since142!G338</f>
        <v>Kälber, zugegangen</v>
      </c>
      <c r="I345" s="99" t="str">
        <f>_VM_since142!H338</f>
        <v>Beobachtung</v>
      </c>
      <c r="J345" s="99" t="str">
        <f>_VM_since142!I338</f>
        <v>D</v>
      </c>
      <c r="K345" s="99" t="str">
        <f>_VM_since142!J338</f>
        <v>Folsäureantag.</v>
      </c>
      <c r="L345" s="115">
        <f>_VM_since142!K338</f>
        <v>4.559473227E-2</v>
      </c>
      <c r="M345">
        <f>_VM_since142!L338</f>
        <v>2.4356086243478337E-2</v>
      </c>
    </row>
    <row r="346" spans="2:13" x14ac:dyDescent="0.3">
      <c r="B346">
        <f>_VM_since142!A339</f>
        <v>1</v>
      </c>
      <c r="C346">
        <f>_VM_since142!B339</f>
        <v>15</v>
      </c>
      <c r="D346">
        <f>_VM_since142!C339</f>
        <v>2</v>
      </c>
      <c r="E346">
        <f>_VM_since142!D339</f>
        <v>0</v>
      </c>
      <c r="F346" s="99">
        <f>_VM_since142!E339</f>
        <v>2024</v>
      </c>
      <c r="G346" s="99" t="str">
        <f>_VM_since142!F339</f>
        <v>Rind</v>
      </c>
      <c r="H346" s="99" t="str">
        <f>_VM_since142!G339</f>
        <v>Kälber, zugegangen</v>
      </c>
      <c r="I346" s="99" t="str">
        <f>_VM_since142!H339</f>
        <v>Beobachtung</v>
      </c>
      <c r="J346" s="99" t="str">
        <f>_VM_since142!I339</f>
        <v>D</v>
      </c>
      <c r="K346" s="99" t="str">
        <f>_VM_since142!J339</f>
        <v>Penicilline</v>
      </c>
      <c r="L346" s="115">
        <f>_VM_since142!K339</f>
        <v>0.31475705962910727</v>
      </c>
      <c r="M346">
        <f>_VM_since142!L339</f>
        <v>0.16813894299614865</v>
      </c>
    </row>
    <row r="347" spans="2:13" x14ac:dyDescent="0.3">
      <c r="B347">
        <f>_VM_since142!A340</f>
        <v>1</v>
      </c>
      <c r="C347">
        <f>_VM_since142!B340</f>
        <v>15</v>
      </c>
      <c r="D347">
        <f>_VM_since142!C340</f>
        <v>2</v>
      </c>
      <c r="E347">
        <f>_VM_since142!D340</f>
        <v>0</v>
      </c>
      <c r="F347" s="99">
        <f>_VM_since142!E340</f>
        <v>2024</v>
      </c>
      <c r="G347" s="99" t="str">
        <f>_VM_since142!F340</f>
        <v>Rind</v>
      </c>
      <c r="H347" s="99" t="str">
        <f>_VM_since142!G340</f>
        <v>Kälber, zugegangen</v>
      </c>
      <c r="I347" s="99" t="str">
        <f>_VM_since142!H340</f>
        <v>Beobachtung</v>
      </c>
      <c r="J347" s="99" t="str">
        <f>_VM_since142!I340</f>
        <v>D</v>
      </c>
      <c r="K347" s="99" t="str">
        <f>_VM_since142!J340</f>
        <v>Sulfonamide</v>
      </c>
      <c r="L347" s="115">
        <f>_VM_since142!K340</f>
        <v>0.52495381955662512</v>
      </c>
      <c r="M347">
        <f>_VM_since142!L340</f>
        <v>0.28042319510179953</v>
      </c>
    </row>
    <row r="348" spans="2:13" x14ac:dyDescent="0.3">
      <c r="B348">
        <f>_VM_since142!A341</f>
        <v>1</v>
      </c>
      <c r="C348">
        <f>_VM_since142!B341</f>
        <v>15</v>
      </c>
      <c r="D348">
        <f>_VM_since142!C341</f>
        <v>2</v>
      </c>
      <c r="E348">
        <f>_VM_since142!D341</f>
        <v>0</v>
      </c>
      <c r="F348" s="99">
        <f>_VM_since142!E341</f>
        <v>2024</v>
      </c>
      <c r="G348" s="99" t="str">
        <f>_VM_since142!F341</f>
        <v>Rind</v>
      </c>
      <c r="H348" s="99" t="str">
        <f>_VM_since142!G341</f>
        <v>Kälber, zugegangen</v>
      </c>
      <c r="I348" s="99" t="str">
        <f>_VM_since142!H341</f>
        <v>Beobachtung</v>
      </c>
      <c r="J348" s="99" t="str">
        <f>_VM_since142!I341</f>
        <v>D</v>
      </c>
      <c r="K348" s="99" t="str">
        <f>_VM_since142!J341</f>
        <v>Tetrazykline</v>
      </c>
      <c r="L348" s="115">
        <f>_VM_since142!K341</f>
        <v>0.60624124446139294</v>
      </c>
      <c r="M348">
        <f>_VM_since142!L341</f>
        <v>0.32384583260664729</v>
      </c>
    </row>
    <row r="349" spans="2:13" x14ac:dyDescent="0.3">
      <c r="B349">
        <f>_VM_since142!A342</f>
        <v>1</v>
      </c>
      <c r="C349">
        <f>_VM_since142!B342</f>
        <v>15</v>
      </c>
      <c r="D349">
        <f>_VM_since142!C342</f>
        <v>2</v>
      </c>
      <c r="E349">
        <f>_VM_since142!D342</f>
        <v>0</v>
      </c>
      <c r="F349" s="99">
        <f>_VM_since142!E342</f>
        <v>2025</v>
      </c>
      <c r="G349" s="99" t="str">
        <f>_VM_since142!F342</f>
        <v>Rind</v>
      </c>
      <c r="H349" s="99" t="str">
        <f>_VM_since142!G342</f>
        <v>Kälber, zugegangen</v>
      </c>
      <c r="I349" s="99" t="str">
        <f>_VM_since142!H342</f>
        <v>Beobachtung</v>
      </c>
      <c r="J349" s="99" t="str">
        <f>_VM_since142!I342</f>
        <v>B</v>
      </c>
      <c r="K349" s="99" t="str">
        <f>_VM_since142!J342</f>
        <v>Ceph. 3. Gen.</v>
      </c>
      <c r="L349" s="115">
        <f>_VM_since142!K342</f>
        <v>6.4878249137199993E-4</v>
      </c>
      <c r="M349">
        <f>_VM_since142!L342</f>
        <v>3.5210499262930173E-4</v>
      </c>
    </row>
    <row r="350" spans="2:13" x14ac:dyDescent="0.3">
      <c r="B350">
        <f>_VM_since142!A343</f>
        <v>1</v>
      </c>
      <c r="C350">
        <f>_VM_since142!B343</f>
        <v>15</v>
      </c>
      <c r="D350">
        <f>_VM_since142!C343</f>
        <v>2</v>
      </c>
      <c r="E350">
        <f>_VM_since142!D343</f>
        <v>0</v>
      </c>
      <c r="F350" s="99">
        <f>_VM_since142!E343</f>
        <v>2025</v>
      </c>
      <c r="G350" s="99" t="str">
        <f>_VM_since142!F343</f>
        <v>Rind</v>
      </c>
      <c r="H350" s="99" t="str">
        <f>_VM_since142!G343</f>
        <v>Kälber, zugegangen</v>
      </c>
      <c r="I350" s="99" t="str">
        <f>_VM_since142!H343</f>
        <v>Beobachtung</v>
      </c>
      <c r="J350" s="99" t="str">
        <f>_VM_since142!I343</f>
        <v>B</v>
      </c>
      <c r="K350" s="99" t="str">
        <f>_VM_since142!J343</f>
        <v>Ceph. 4. Gen.</v>
      </c>
      <c r="L350" s="115">
        <f>_VM_since142!K343</f>
        <v>3.8342872375500005E-4</v>
      </c>
      <c r="M350">
        <f>_VM_since142!L343</f>
        <v>2.0809311247921183E-4</v>
      </c>
    </row>
    <row r="351" spans="2:13" x14ac:dyDescent="0.3">
      <c r="B351">
        <f>_VM_since142!A344</f>
        <v>1</v>
      </c>
      <c r="C351">
        <f>_VM_since142!B344</f>
        <v>15</v>
      </c>
      <c r="D351">
        <f>_VM_since142!C344</f>
        <v>2</v>
      </c>
      <c r="E351">
        <f>_VM_since142!D344</f>
        <v>0</v>
      </c>
      <c r="F351" s="99">
        <f>_VM_since142!E344</f>
        <v>2025</v>
      </c>
      <c r="G351" s="99" t="str">
        <f>_VM_since142!F344</f>
        <v>Rind</v>
      </c>
      <c r="H351" s="99" t="str">
        <f>_VM_since142!G344</f>
        <v>Kälber, zugegangen</v>
      </c>
      <c r="I351" s="99" t="str">
        <f>_VM_since142!H344</f>
        <v>Beobachtung</v>
      </c>
      <c r="J351" s="99" t="str">
        <f>_VM_since142!I344</f>
        <v>B</v>
      </c>
      <c r="K351" s="99" t="str">
        <f>_VM_since142!J344</f>
        <v>Fluorchinolone</v>
      </c>
      <c r="L351" s="115">
        <f>_VM_since142!K344</f>
        <v>8.4539857535920002E-3</v>
      </c>
      <c r="M351">
        <f>_VM_since142!L344</f>
        <v>4.5881179456027481E-3</v>
      </c>
    </row>
    <row r="352" spans="2:13" x14ac:dyDescent="0.3">
      <c r="B352">
        <f>_VM_since142!A345</f>
        <v>1</v>
      </c>
      <c r="C352">
        <f>_VM_since142!B345</f>
        <v>15</v>
      </c>
      <c r="D352">
        <f>_VM_since142!C345</f>
        <v>2</v>
      </c>
      <c r="E352">
        <f>_VM_since142!D345</f>
        <v>0</v>
      </c>
      <c r="F352" s="99">
        <f>_VM_since142!E345</f>
        <v>2025</v>
      </c>
      <c r="G352" s="99" t="str">
        <f>_VM_since142!F345</f>
        <v>Rind</v>
      </c>
      <c r="H352" s="99" t="str">
        <f>_VM_since142!G345</f>
        <v>Kälber, zugegangen</v>
      </c>
      <c r="I352" s="99" t="str">
        <f>_VM_since142!H345</f>
        <v>Beobachtung</v>
      </c>
      <c r="J352" s="99" t="str">
        <f>_VM_since142!I345</f>
        <v>B</v>
      </c>
      <c r="K352" s="99" t="str">
        <f>_VM_since142!J345</f>
        <v>Polypeptid-AB</v>
      </c>
      <c r="L352" s="115">
        <f>_VM_since142!K345</f>
        <v>1.86236E-3</v>
      </c>
      <c r="M352">
        <f>_VM_since142!L345</f>
        <v>1.0107335860534397E-3</v>
      </c>
    </row>
    <row r="353" spans="2:13" x14ac:dyDescent="0.3">
      <c r="B353">
        <f>_VM_since142!A346</f>
        <v>1</v>
      </c>
      <c r="C353">
        <f>_VM_since142!B346</f>
        <v>15</v>
      </c>
      <c r="D353">
        <f>_VM_since142!C346</f>
        <v>2</v>
      </c>
      <c r="E353">
        <f>_VM_since142!D346</f>
        <v>0</v>
      </c>
      <c r="F353" s="99">
        <f>_VM_since142!E346</f>
        <v>2025</v>
      </c>
      <c r="G353" s="99" t="str">
        <f>_VM_since142!F346</f>
        <v>Rind</v>
      </c>
      <c r="H353" s="99" t="str">
        <f>_VM_since142!G346</f>
        <v>Kälber, zugegangen</v>
      </c>
      <c r="I353" s="99" t="str">
        <f>_VM_since142!H346</f>
        <v>Beobachtung</v>
      </c>
      <c r="J353" s="99" t="str">
        <f>_VM_since142!I346</f>
        <v>C</v>
      </c>
      <c r="K353" s="99" t="str">
        <f>_VM_since142!J346</f>
        <v>Aminoglykoside</v>
      </c>
      <c r="L353" s="115">
        <f>_VM_since142!K346</f>
        <v>0.14131806652010501</v>
      </c>
      <c r="M353">
        <f>_VM_since142!L346</f>
        <v>7.6695652907066453E-2</v>
      </c>
    </row>
    <row r="354" spans="2:13" x14ac:dyDescent="0.3">
      <c r="B354">
        <f>_VM_since142!A347</f>
        <v>1</v>
      </c>
      <c r="C354">
        <f>_VM_since142!B347</f>
        <v>15</v>
      </c>
      <c r="D354">
        <f>_VM_since142!C347</f>
        <v>2</v>
      </c>
      <c r="E354">
        <f>_VM_since142!D347</f>
        <v>0</v>
      </c>
      <c r="F354" s="99">
        <f>_VM_since142!E347</f>
        <v>2025</v>
      </c>
      <c r="G354" s="99" t="str">
        <f>_VM_since142!F347</f>
        <v>Rind</v>
      </c>
      <c r="H354" s="99" t="str">
        <f>_VM_since142!G347</f>
        <v>Kälber, zugegangen</v>
      </c>
      <c r="I354" s="99" t="str">
        <f>_VM_since142!H347</f>
        <v>Beobachtung</v>
      </c>
      <c r="J354" s="99" t="str">
        <f>_VM_since142!I347</f>
        <v>C</v>
      </c>
      <c r="K354" s="99" t="str">
        <f>_VM_since142!J347</f>
        <v>Ceph. 1. Gen.</v>
      </c>
      <c r="L354" s="115">
        <f>_VM_since142!K347</f>
        <v>6.9610483500000004E-4</v>
      </c>
      <c r="M354">
        <f>_VM_since142!L347</f>
        <v>3.7778761149760953E-4</v>
      </c>
    </row>
    <row r="355" spans="2:13" x14ac:dyDescent="0.3">
      <c r="B355">
        <f>_VM_since142!A348</f>
        <v>1</v>
      </c>
      <c r="C355">
        <f>_VM_since142!B348</f>
        <v>15</v>
      </c>
      <c r="D355">
        <f>_VM_since142!C348</f>
        <v>2</v>
      </c>
      <c r="E355">
        <f>_VM_since142!D348</f>
        <v>0</v>
      </c>
      <c r="F355" s="99">
        <f>_VM_since142!E348</f>
        <v>2025</v>
      </c>
      <c r="G355" s="99" t="str">
        <f>_VM_since142!F348</f>
        <v>Rind</v>
      </c>
      <c r="H355" s="99" t="str">
        <f>_VM_since142!G348</f>
        <v>Kälber, zugegangen</v>
      </c>
      <c r="I355" s="99" t="str">
        <f>_VM_since142!H348</f>
        <v>Beobachtung</v>
      </c>
      <c r="J355" s="99" t="str">
        <f>_VM_since142!I348</f>
        <v>C</v>
      </c>
      <c r="K355" s="99" t="str">
        <f>_VM_since142!J348</f>
        <v>Fenicole</v>
      </c>
      <c r="L355" s="115">
        <f>_VM_since142!K348</f>
        <v>0.12709984299999999</v>
      </c>
      <c r="M355">
        <f>_VM_since142!L348</f>
        <v>6.8979187752217175E-2</v>
      </c>
    </row>
    <row r="356" spans="2:13" x14ac:dyDescent="0.3">
      <c r="B356">
        <f>_VM_since142!A349</f>
        <v>1</v>
      </c>
      <c r="C356">
        <f>_VM_since142!B349</f>
        <v>15</v>
      </c>
      <c r="D356">
        <f>_VM_since142!C349</f>
        <v>2</v>
      </c>
      <c r="E356">
        <f>_VM_since142!D349</f>
        <v>0</v>
      </c>
      <c r="F356" s="99">
        <f>_VM_since142!E349</f>
        <v>2025</v>
      </c>
      <c r="G356" s="99" t="str">
        <f>_VM_since142!F349</f>
        <v>Rind</v>
      </c>
      <c r="H356" s="99" t="str">
        <f>_VM_since142!G349</f>
        <v>Kälber, zugegangen</v>
      </c>
      <c r="I356" s="99" t="str">
        <f>_VM_since142!H349</f>
        <v>Beobachtung</v>
      </c>
      <c r="J356" s="99" t="str">
        <f>_VM_since142!I349</f>
        <v>C</v>
      </c>
      <c r="K356" s="99" t="str">
        <f>_VM_since142!J349</f>
        <v>Lincosamide</v>
      </c>
      <c r="L356" s="115">
        <f>_VM_since142!K349</f>
        <v>4.4939763765099996E-3</v>
      </c>
      <c r="M356">
        <f>_VM_since142!L349</f>
        <v>2.438955335525567E-3</v>
      </c>
    </row>
    <row r="357" spans="2:13" x14ac:dyDescent="0.3">
      <c r="B357">
        <f>_VM_since142!A350</f>
        <v>1</v>
      </c>
      <c r="C357">
        <f>_VM_since142!B350</f>
        <v>15</v>
      </c>
      <c r="D357">
        <f>_VM_since142!C350</f>
        <v>2</v>
      </c>
      <c r="E357">
        <f>_VM_since142!D350</f>
        <v>0</v>
      </c>
      <c r="F357" s="99">
        <f>_VM_since142!E350</f>
        <v>2025</v>
      </c>
      <c r="G357" s="99" t="str">
        <f>_VM_since142!F350</f>
        <v>Rind</v>
      </c>
      <c r="H357" s="99" t="str">
        <f>_VM_since142!G350</f>
        <v>Kälber, zugegangen</v>
      </c>
      <c r="I357" s="99" t="str">
        <f>_VM_since142!H350</f>
        <v>Beobachtung</v>
      </c>
      <c r="J357" s="99" t="str">
        <f>_VM_since142!I350</f>
        <v>C</v>
      </c>
      <c r="K357" s="99" t="str">
        <f>_VM_since142!J350</f>
        <v>Makrolide</v>
      </c>
      <c r="L357" s="115">
        <f>_VM_since142!K350</f>
        <v>4.3827223656828569E-2</v>
      </c>
      <c r="M357">
        <f>_VM_since142!L350</f>
        <v>2.3785759430739756E-2</v>
      </c>
    </row>
    <row r="358" spans="2:13" x14ac:dyDescent="0.3">
      <c r="B358">
        <f>_VM_since142!A351</f>
        <v>1</v>
      </c>
      <c r="C358">
        <f>_VM_since142!B351</f>
        <v>15</v>
      </c>
      <c r="D358">
        <f>_VM_since142!C351</f>
        <v>2</v>
      </c>
      <c r="E358">
        <f>_VM_since142!D351</f>
        <v>0</v>
      </c>
      <c r="F358" s="99">
        <f>_VM_since142!E351</f>
        <v>2025</v>
      </c>
      <c r="G358" s="99" t="str">
        <f>_VM_since142!F351</f>
        <v>Rind</v>
      </c>
      <c r="H358" s="99" t="str">
        <f>_VM_since142!G351</f>
        <v>Kälber, zugegangen</v>
      </c>
      <c r="I358" s="99" t="str">
        <f>_VM_since142!H351</f>
        <v>Beobachtung</v>
      </c>
      <c r="J358" s="99" t="str">
        <f>_VM_since142!I351</f>
        <v>D</v>
      </c>
      <c r="K358" s="99" t="str">
        <f>_VM_since142!J351</f>
        <v>Aminoglykoside</v>
      </c>
      <c r="L358" s="115">
        <f>_VM_since142!K351</f>
        <v>8.781773157359998E-3</v>
      </c>
      <c r="M358">
        <f>_VM_since142!L351</f>
        <v>4.7660135931003184E-3</v>
      </c>
    </row>
    <row r="359" spans="2:13" x14ac:dyDescent="0.3">
      <c r="B359">
        <f>_VM_since142!A352</f>
        <v>1</v>
      </c>
      <c r="C359">
        <f>_VM_since142!B352</f>
        <v>15</v>
      </c>
      <c r="D359">
        <f>_VM_since142!C352</f>
        <v>2</v>
      </c>
      <c r="E359">
        <f>_VM_since142!D352</f>
        <v>0</v>
      </c>
      <c r="F359" s="99">
        <f>_VM_since142!E352</f>
        <v>2025</v>
      </c>
      <c r="G359" s="99" t="str">
        <f>_VM_since142!F352</f>
        <v>Rind</v>
      </c>
      <c r="H359" s="99" t="str">
        <f>_VM_since142!G352</f>
        <v>Kälber, zugegangen</v>
      </c>
      <c r="I359" s="99" t="str">
        <f>_VM_since142!H352</f>
        <v>Beobachtung</v>
      </c>
      <c r="J359" s="99" t="str">
        <f>_VM_since142!I352</f>
        <v>D</v>
      </c>
      <c r="K359" s="99" t="str">
        <f>_VM_since142!J352</f>
        <v>Folsäureantag.</v>
      </c>
      <c r="L359" s="115">
        <f>_VM_since142!K352</f>
        <v>4.7207539270000001E-2</v>
      </c>
      <c r="M359">
        <f>_VM_since142!L352</f>
        <v>2.5620312643702445E-2</v>
      </c>
    </row>
    <row r="360" spans="2:13" x14ac:dyDescent="0.3">
      <c r="B360">
        <f>_VM_since142!A353</f>
        <v>1</v>
      </c>
      <c r="C360">
        <f>_VM_since142!B353</f>
        <v>15</v>
      </c>
      <c r="D360">
        <f>_VM_since142!C353</f>
        <v>2</v>
      </c>
      <c r="E360">
        <f>_VM_since142!D353</f>
        <v>0</v>
      </c>
      <c r="F360" s="99">
        <f>_VM_since142!E353</f>
        <v>2025</v>
      </c>
      <c r="G360" s="99" t="str">
        <f>_VM_since142!F353</f>
        <v>Rind</v>
      </c>
      <c r="H360" s="99" t="str">
        <f>_VM_since142!G353</f>
        <v>Kälber, zugegangen</v>
      </c>
      <c r="I360" s="99" t="str">
        <f>_VM_since142!H353</f>
        <v>Beobachtung</v>
      </c>
      <c r="J360" s="99" t="str">
        <f>_VM_since142!I353</f>
        <v>D</v>
      </c>
      <c r="K360" s="99" t="str">
        <f>_VM_since142!J353</f>
        <v>Penicilline</v>
      </c>
      <c r="L360" s="115">
        <f>_VM_since142!K353</f>
        <v>0.34442923569738348</v>
      </c>
      <c r="M360">
        <f>_VM_since142!L353</f>
        <v>0.18692744503643863</v>
      </c>
    </row>
    <row r="361" spans="2:13" x14ac:dyDescent="0.3">
      <c r="B361">
        <f>_VM_since142!A354</f>
        <v>1</v>
      </c>
      <c r="C361">
        <f>_VM_since142!B354</f>
        <v>15</v>
      </c>
      <c r="D361">
        <f>_VM_since142!C354</f>
        <v>2</v>
      </c>
      <c r="E361">
        <f>_VM_since142!D354</f>
        <v>0</v>
      </c>
      <c r="F361" s="99">
        <f>_VM_since142!E354</f>
        <v>2025</v>
      </c>
      <c r="G361" s="99" t="str">
        <f>_VM_since142!F354</f>
        <v>Rind</v>
      </c>
      <c r="H361" s="99" t="str">
        <f>_VM_since142!G354</f>
        <v>Kälber, zugegangen</v>
      </c>
      <c r="I361" s="99" t="str">
        <f>_VM_since142!H354</f>
        <v>Beobachtung</v>
      </c>
      <c r="J361" s="99" t="str">
        <f>_VM_since142!I354</f>
        <v>D</v>
      </c>
      <c r="K361" s="99" t="str">
        <f>_VM_since142!J354</f>
        <v>Sulfonamide</v>
      </c>
      <c r="L361" s="115">
        <f>_VM_since142!K354</f>
        <v>0.58731205867404002</v>
      </c>
      <c r="M361">
        <f>_VM_since142!L354</f>
        <v>0.31874397173266217</v>
      </c>
    </row>
    <row r="362" spans="2:13" x14ac:dyDescent="0.3">
      <c r="B362">
        <f>_VM_since142!A355</f>
        <v>1</v>
      </c>
      <c r="C362">
        <f>_VM_since142!B355</f>
        <v>15</v>
      </c>
      <c r="D362">
        <f>_VM_since142!C355</f>
        <v>2</v>
      </c>
      <c r="E362">
        <f>_VM_since142!D355</f>
        <v>0</v>
      </c>
      <c r="F362" s="99">
        <f>_VM_since142!E355</f>
        <v>2025</v>
      </c>
      <c r="G362" s="99" t="str">
        <f>_VM_since142!F355</f>
        <v>Rind</v>
      </c>
      <c r="H362" s="99" t="str">
        <f>_VM_since142!G355</f>
        <v>Kälber, zugegangen</v>
      </c>
      <c r="I362" s="99" t="str">
        <f>_VM_since142!H355</f>
        <v>Beobachtung</v>
      </c>
      <c r="J362" s="99" t="str">
        <f>_VM_since142!I355</f>
        <v>D</v>
      </c>
      <c r="K362" s="99" t="str">
        <f>_VM_since142!J355</f>
        <v>Tetrazykline</v>
      </c>
      <c r="L362" s="115">
        <f>_VM_since142!K355</f>
        <v>0.52606810420902861</v>
      </c>
      <c r="M362">
        <f>_VM_since142!L355</f>
        <v>0.28550586432028507</v>
      </c>
    </row>
    <row r="363" spans="2:13" x14ac:dyDescent="0.3">
      <c r="B363">
        <f>_VM_since142!A356</f>
        <v>1</v>
      </c>
      <c r="C363">
        <f>_VM_since142!B356</f>
        <v>15</v>
      </c>
      <c r="D363">
        <f>_VM_since142!C356</f>
        <v>2</v>
      </c>
      <c r="E363">
        <f>_VM_since142!D356</f>
        <v>1</v>
      </c>
      <c r="F363" s="99">
        <f>_VM_since142!E356</f>
        <v>2023</v>
      </c>
      <c r="G363" s="99" t="str">
        <f>_VM_since142!F356</f>
        <v>Rind</v>
      </c>
      <c r="H363" s="99" t="str">
        <f>_VM_since142!G356</f>
        <v>Kälber, zugegangen</v>
      </c>
      <c r="I363" s="99" t="str">
        <f>_VM_since142!H356</f>
        <v>Minimierung</v>
      </c>
      <c r="J363" s="99" t="str">
        <f>_VM_since142!I356</f>
        <v>B</v>
      </c>
      <c r="K363" s="99" t="str">
        <f>_VM_since142!J356</f>
        <v>Ceph. 3. Gen.</v>
      </c>
      <c r="L363" s="115">
        <f>_VM_since142!K356</f>
        <v>2.77865725392462E-3</v>
      </c>
      <c r="M363">
        <f>_VM_since142!L356</f>
        <v>6.5218964336161961E-5</v>
      </c>
    </row>
    <row r="364" spans="2:13" x14ac:dyDescent="0.3">
      <c r="B364">
        <f>_VM_since142!A357</f>
        <v>1</v>
      </c>
      <c r="C364">
        <f>_VM_since142!B357</f>
        <v>15</v>
      </c>
      <c r="D364">
        <f>_VM_since142!C357</f>
        <v>2</v>
      </c>
      <c r="E364">
        <f>_VM_since142!D357</f>
        <v>1</v>
      </c>
      <c r="F364" s="99">
        <f>_VM_since142!E357</f>
        <v>2023</v>
      </c>
      <c r="G364" s="99" t="str">
        <f>_VM_since142!F357</f>
        <v>Rind</v>
      </c>
      <c r="H364" s="99" t="str">
        <f>_VM_since142!G357</f>
        <v>Kälber, zugegangen</v>
      </c>
      <c r="I364" s="99" t="str">
        <f>_VM_since142!H357</f>
        <v>Minimierung</v>
      </c>
      <c r="J364" s="99" t="str">
        <f>_VM_since142!I357</f>
        <v>B</v>
      </c>
      <c r="K364" s="99" t="str">
        <f>_VM_since142!J357</f>
        <v>Ceph. 4. Gen.</v>
      </c>
      <c r="L364" s="115">
        <f>_VM_since142!K357</f>
        <v>2.6023894202054005E-3</v>
      </c>
      <c r="M364">
        <f>_VM_since142!L357</f>
        <v>6.1081712235454269E-5</v>
      </c>
    </row>
    <row r="365" spans="2:13" x14ac:dyDescent="0.3">
      <c r="B365">
        <f>_VM_since142!A358</f>
        <v>1</v>
      </c>
      <c r="C365">
        <f>_VM_since142!B358</f>
        <v>15</v>
      </c>
      <c r="D365">
        <f>_VM_since142!C358</f>
        <v>2</v>
      </c>
      <c r="E365">
        <f>_VM_since142!D358</f>
        <v>1</v>
      </c>
      <c r="F365" s="99">
        <f>_VM_since142!E358</f>
        <v>2023</v>
      </c>
      <c r="G365" s="99" t="str">
        <f>_VM_since142!F358</f>
        <v>Rind</v>
      </c>
      <c r="H365" s="99" t="str">
        <f>_VM_since142!G358</f>
        <v>Kälber, zugegangen</v>
      </c>
      <c r="I365" s="99" t="str">
        <f>_VM_since142!H358</f>
        <v>Minimierung</v>
      </c>
      <c r="J365" s="99" t="str">
        <f>_VM_since142!I358</f>
        <v>B</v>
      </c>
      <c r="K365" s="99" t="str">
        <f>_VM_since142!J358</f>
        <v>Fluorchinolone</v>
      </c>
      <c r="L365" s="115">
        <f>_VM_since142!K358</f>
        <v>0.135297695098438</v>
      </c>
      <c r="M365">
        <f>_VM_since142!L358</f>
        <v>3.1756257591420527E-3</v>
      </c>
    </row>
    <row r="366" spans="2:13" x14ac:dyDescent="0.3">
      <c r="B366">
        <f>_VM_since142!A359</f>
        <v>1</v>
      </c>
      <c r="C366">
        <f>_VM_since142!B359</f>
        <v>15</v>
      </c>
      <c r="D366">
        <f>_VM_since142!C359</f>
        <v>2</v>
      </c>
      <c r="E366">
        <f>_VM_since142!D359</f>
        <v>1</v>
      </c>
      <c r="F366" s="99">
        <f>_VM_since142!E359</f>
        <v>2023</v>
      </c>
      <c r="G366" s="99" t="str">
        <f>_VM_since142!F359</f>
        <v>Rind</v>
      </c>
      <c r="H366" s="99" t="str">
        <f>_VM_since142!G359</f>
        <v>Kälber, zugegangen</v>
      </c>
      <c r="I366" s="99" t="str">
        <f>_VM_since142!H359</f>
        <v>Minimierung</v>
      </c>
      <c r="J366" s="99" t="str">
        <f>_VM_since142!I359</f>
        <v>B</v>
      </c>
      <c r="K366" s="99" t="str">
        <f>_VM_since142!J359</f>
        <v>Polypeptid-AB</v>
      </c>
      <c r="L366" s="115">
        <f>_VM_since142!K359</f>
        <v>8.0736544709302319E-2</v>
      </c>
      <c r="M366">
        <f>_VM_since142!L359</f>
        <v>1.89499940037001E-3</v>
      </c>
    </row>
    <row r="367" spans="2:13" x14ac:dyDescent="0.3">
      <c r="B367">
        <f>_VM_since142!A360</f>
        <v>1</v>
      </c>
      <c r="C367">
        <f>_VM_since142!B360</f>
        <v>15</v>
      </c>
      <c r="D367">
        <f>_VM_since142!C360</f>
        <v>2</v>
      </c>
      <c r="E367">
        <f>_VM_since142!D360</f>
        <v>1</v>
      </c>
      <c r="F367" s="99">
        <f>_VM_since142!E360</f>
        <v>2023</v>
      </c>
      <c r="G367" s="99" t="str">
        <f>_VM_since142!F360</f>
        <v>Rind</v>
      </c>
      <c r="H367" s="99" t="str">
        <f>_VM_since142!G360</f>
        <v>Kälber, zugegangen</v>
      </c>
      <c r="I367" s="99" t="str">
        <f>_VM_since142!H360</f>
        <v>Minimierung</v>
      </c>
      <c r="J367" s="99" t="str">
        <f>_VM_since142!I360</f>
        <v>C</v>
      </c>
      <c r="K367" s="99" t="str">
        <f>_VM_since142!J360</f>
        <v>Aminoglykoside</v>
      </c>
      <c r="L367" s="115">
        <f>_VM_since142!K360</f>
        <v>0.85179123264817747</v>
      </c>
      <c r="M367">
        <f>_VM_since142!L360</f>
        <v>1.9992729202377536E-2</v>
      </c>
    </row>
    <row r="368" spans="2:13" x14ac:dyDescent="0.3">
      <c r="B368">
        <f>_VM_since142!A361</f>
        <v>1</v>
      </c>
      <c r="C368">
        <f>_VM_since142!B361</f>
        <v>15</v>
      </c>
      <c r="D368">
        <f>_VM_since142!C361</f>
        <v>2</v>
      </c>
      <c r="E368">
        <f>_VM_since142!D361</f>
        <v>1</v>
      </c>
      <c r="F368" s="99">
        <f>_VM_since142!E361</f>
        <v>2023</v>
      </c>
      <c r="G368" s="99" t="str">
        <f>_VM_since142!F361</f>
        <v>Rind</v>
      </c>
      <c r="H368" s="99" t="str">
        <f>_VM_since142!G361</f>
        <v>Kälber, zugegangen</v>
      </c>
      <c r="I368" s="99" t="str">
        <f>_VM_since142!H361</f>
        <v>Minimierung</v>
      </c>
      <c r="J368" s="99" t="str">
        <f>_VM_since142!I361</f>
        <v>C</v>
      </c>
      <c r="K368" s="99" t="str">
        <f>_VM_since142!J361</f>
        <v>Ceph. 1. Gen.</v>
      </c>
      <c r="L368" s="115">
        <f>_VM_since142!K361</f>
        <v>1.3924216E-5</v>
      </c>
      <c r="M368">
        <f>_VM_since142!L361</f>
        <v>3.2682078562599557E-7</v>
      </c>
    </row>
    <row r="369" spans="2:13" x14ac:dyDescent="0.3">
      <c r="B369">
        <f>_VM_since142!A362</f>
        <v>1</v>
      </c>
      <c r="C369">
        <f>_VM_since142!B362</f>
        <v>15</v>
      </c>
      <c r="D369">
        <f>_VM_since142!C362</f>
        <v>2</v>
      </c>
      <c r="E369">
        <f>_VM_since142!D362</f>
        <v>1</v>
      </c>
      <c r="F369" s="99">
        <f>_VM_since142!E362</f>
        <v>2023</v>
      </c>
      <c r="G369" s="99" t="str">
        <f>_VM_since142!F362</f>
        <v>Rind</v>
      </c>
      <c r="H369" s="99" t="str">
        <f>_VM_since142!G362</f>
        <v>Kälber, zugegangen</v>
      </c>
      <c r="I369" s="99" t="str">
        <f>_VM_since142!H362</f>
        <v>Minimierung</v>
      </c>
      <c r="J369" s="99" t="str">
        <f>_VM_since142!I362</f>
        <v>C</v>
      </c>
      <c r="K369" s="99" t="str">
        <f>_VM_since142!J362</f>
        <v>Fenicole</v>
      </c>
      <c r="L369" s="115">
        <f>_VM_since142!K362</f>
        <v>0.90823415100000005</v>
      </c>
      <c r="M369">
        <f>_VM_since142!L362</f>
        <v>2.1317523281898176E-2</v>
      </c>
    </row>
    <row r="370" spans="2:13" x14ac:dyDescent="0.3">
      <c r="B370">
        <f>_VM_since142!A363</f>
        <v>1</v>
      </c>
      <c r="C370">
        <f>_VM_since142!B363</f>
        <v>15</v>
      </c>
      <c r="D370">
        <f>_VM_since142!C363</f>
        <v>2</v>
      </c>
      <c r="E370">
        <f>_VM_since142!D363</f>
        <v>1</v>
      </c>
      <c r="F370" s="99">
        <f>_VM_since142!E363</f>
        <v>2023</v>
      </c>
      <c r="G370" s="99" t="str">
        <f>_VM_since142!F363</f>
        <v>Rind</v>
      </c>
      <c r="H370" s="99" t="str">
        <f>_VM_since142!G363</f>
        <v>Kälber, zugegangen</v>
      </c>
      <c r="I370" s="99" t="str">
        <f>_VM_since142!H363</f>
        <v>Minimierung</v>
      </c>
      <c r="J370" s="99" t="str">
        <f>_VM_since142!I363</f>
        <v>C</v>
      </c>
      <c r="K370" s="99" t="str">
        <f>_VM_since142!J363</f>
        <v>Lincosamide</v>
      </c>
      <c r="L370" s="115">
        <f>_VM_since142!K363</f>
        <v>3.1406147787481999E-2</v>
      </c>
      <c r="M370">
        <f>_VM_since142!L363</f>
        <v>7.3714612681898852E-4</v>
      </c>
    </row>
    <row r="371" spans="2:13" x14ac:dyDescent="0.3">
      <c r="B371">
        <f>_VM_since142!A364</f>
        <v>1</v>
      </c>
      <c r="C371">
        <f>_VM_since142!B364</f>
        <v>15</v>
      </c>
      <c r="D371">
        <f>_VM_since142!C364</f>
        <v>2</v>
      </c>
      <c r="E371">
        <f>_VM_since142!D364</f>
        <v>1</v>
      </c>
      <c r="F371" s="99">
        <f>_VM_since142!E364</f>
        <v>2023</v>
      </c>
      <c r="G371" s="99" t="str">
        <f>_VM_since142!F364</f>
        <v>Rind</v>
      </c>
      <c r="H371" s="99" t="str">
        <f>_VM_since142!G364</f>
        <v>Kälber, zugegangen</v>
      </c>
      <c r="I371" s="99" t="str">
        <f>_VM_since142!H364</f>
        <v>Minimierung</v>
      </c>
      <c r="J371" s="99" t="str">
        <f>_VM_since142!I364</f>
        <v>C</v>
      </c>
      <c r="K371" s="99" t="str">
        <f>_VM_since142!J364</f>
        <v>Makrolide</v>
      </c>
      <c r="L371" s="115">
        <f>_VM_since142!K364</f>
        <v>2.2043874291803784</v>
      </c>
      <c r="M371">
        <f>_VM_since142!L364</f>
        <v>5.1740049955329617E-2</v>
      </c>
    </row>
    <row r="372" spans="2:13" x14ac:dyDescent="0.3">
      <c r="B372">
        <f>_VM_since142!A365</f>
        <v>1</v>
      </c>
      <c r="C372">
        <f>_VM_since142!B365</f>
        <v>15</v>
      </c>
      <c r="D372">
        <f>_VM_since142!C365</f>
        <v>2</v>
      </c>
      <c r="E372">
        <f>_VM_since142!D365</f>
        <v>1</v>
      </c>
      <c r="F372" s="99">
        <f>_VM_since142!E365</f>
        <v>2023</v>
      </c>
      <c r="G372" s="99" t="str">
        <f>_VM_since142!F365</f>
        <v>Rind</v>
      </c>
      <c r="H372" s="99" t="str">
        <f>_VM_since142!G365</f>
        <v>Kälber, zugegangen</v>
      </c>
      <c r="I372" s="99" t="str">
        <f>_VM_since142!H365</f>
        <v>Minimierung</v>
      </c>
      <c r="J372" s="99" t="str">
        <f>_VM_since142!I365</f>
        <v>D</v>
      </c>
      <c r="K372" s="99" t="str">
        <f>_VM_since142!J365</f>
        <v>Aminoglykoside</v>
      </c>
      <c r="L372" s="115">
        <f>_VM_since142!K365</f>
        <v>6.2747779033295994E-2</v>
      </c>
      <c r="M372">
        <f>_VM_since142!L365</f>
        <v>1.4727779603496648E-3</v>
      </c>
    </row>
    <row r="373" spans="2:13" x14ac:dyDescent="0.3">
      <c r="B373">
        <f>_VM_since142!A366</f>
        <v>1</v>
      </c>
      <c r="C373">
        <f>_VM_since142!B366</f>
        <v>15</v>
      </c>
      <c r="D373">
        <f>_VM_since142!C366</f>
        <v>2</v>
      </c>
      <c r="E373">
        <f>_VM_since142!D366</f>
        <v>1</v>
      </c>
      <c r="F373" s="99">
        <f>_VM_since142!E366</f>
        <v>2023</v>
      </c>
      <c r="G373" s="99" t="str">
        <f>_VM_since142!F366</f>
        <v>Rind</v>
      </c>
      <c r="H373" s="99" t="str">
        <f>_VM_since142!G366</f>
        <v>Kälber, zugegangen</v>
      </c>
      <c r="I373" s="99" t="str">
        <f>_VM_since142!H366</f>
        <v>Minimierung</v>
      </c>
      <c r="J373" s="99" t="str">
        <f>_VM_since142!I366</f>
        <v>D</v>
      </c>
      <c r="K373" s="99" t="str">
        <f>_VM_since142!J366</f>
        <v>Folsäureantag.</v>
      </c>
      <c r="L373" s="115">
        <f>_VM_since142!K366</f>
        <v>0.68944762409993765</v>
      </c>
      <c r="M373">
        <f>_VM_since142!L366</f>
        <v>1.6182298102551531E-2</v>
      </c>
    </row>
    <row r="374" spans="2:13" x14ac:dyDescent="0.3">
      <c r="B374">
        <f>_VM_since142!A367</f>
        <v>1</v>
      </c>
      <c r="C374">
        <f>_VM_since142!B367</f>
        <v>15</v>
      </c>
      <c r="D374">
        <f>_VM_since142!C367</f>
        <v>2</v>
      </c>
      <c r="E374">
        <f>_VM_since142!D367</f>
        <v>1</v>
      </c>
      <c r="F374" s="99">
        <f>_VM_since142!E367</f>
        <v>2023</v>
      </c>
      <c r="G374" s="99" t="str">
        <f>_VM_since142!F367</f>
        <v>Rind</v>
      </c>
      <c r="H374" s="99" t="str">
        <f>_VM_since142!G367</f>
        <v>Kälber, zugegangen</v>
      </c>
      <c r="I374" s="99" t="str">
        <f>_VM_since142!H367</f>
        <v>Minimierung</v>
      </c>
      <c r="J374" s="99" t="str">
        <f>_VM_since142!I367</f>
        <v>D</v>
      </c>
      <c r="K374" s="99" t="str">
        <f>_VM_since142!J367</f>
        <v>Penicilline</v>
      </c>
      <c r="L374" s="115">
        <f>_VM_since142!K367</f>
        <v>11.980646375380145</v>
      </c>
      <c r="M374">
        <f>_VM_since142!L367</f>
        <v>0.28120249360602961</v>
      </c>
    </row>
    <row r="375" spans="2:13" x14ac:dyDescent="0.3">
      <c r="B375">
        <f>_VM_since142!A368</f>
        <v>1</v>
      </c>
      <c r="C375">
        <f>_VM_since142!B368</f>
        <v>15</v>
      </c>
      <c r="D375">
        <f>_VM_since142!C368</f>
        <v>2</v>
      </c>
      <c r="E375">
        <f>_VM_since142!D368</f>
        <v>1</v>
      </c>
      <c r="F375" s="99">
        <f>_VM_since142!E368</f>
        <v>2023</v>
      </c>
      <c r="G375" s="99" t="str">
        <f>_VM_since142!F368</f>
        <v>Rind</v>
      </c>
      <c r="H375" s="99" t="str">
        <f>_VM_since142!G368</f>
        <v>Kälber, zugegangen</v>
      </c>
      <c r="I375" s="99" t="str">
        <f>_VM_since142!H368</f>
        <v>Minimierung</v>
      </c>
      <c r="J375" s="99" t="str">
        <f>_VM_since142!I368</f>
        <v>D</v>
      </c>
      <c r="K375" s="99" t="str">
        <f>_VM_since142!J368</f>
        <v>Sulfonamide</v>
      </c>
      <c r="L375" s="115">
        <f>_VM_since142!K368</f>
        <v>11.78964020860402</v>
      </c>
      <c r="M375">
        <f>_VM_since142!L368</f>
        <v>0.27671931225598567</v>
      </c>
    </row>
    <row r="376" spans="2:13" x14ac:dyDescent="0.3">
      <c r="B376">
        <f>_VM_since142!A369</f>
        <v>1</v>
      </c>
      <c r="C376">
        <f>_VM_since142!B369</f>
        <v>15</v>
      </c>
      <c r="D376">
        <f>_VM_since142!C369</f>
        <v>2</v>
      </c>
      <c r="E376">
        <f>_VM_since142!D369</f>
        <v>1</v>
      </c>
      <c r="F376" s="99">
        <f>_VM_since142!E369</f>
        <v>2023</v>
      </c>
      <c r="G376" s="99" t="str">
        <f>_VM_since142!F369</f>
        <v>Rind</v>
      </c>
      <c r="H376" s="99" t="str">
        <f>_VM_since142!G369</f>
        <v>Kälber, zugegangen</v>
      </c>
      <c r="I376" s="99" t="str">
        <f>_VM_since142!H369</f>
        <v>Minimierung</v>
      </c>
      <c r="J376" s="99" t="str">
        <f>_VM_since142!I369</f>
        <v>D</v>
      </c>
      <c r="K376" s="99" t="str">
        <f>_VM_since142!J369</f>
        <v>Tetrazykline</v>
      </c>
      <c r="L376" s="115">
        <f>_VM_since142!K369</f>
        <v>13.865320108886996</v>
      </c>
      <c r="M376">
        <f>_VM_since142!L369</f>
        <v>0.32543841685178987</v>
      </c>
    </row>
    <row r="377" spans="2:13" x14ac:dyDescent="0.3">
      <c r="B377">
        <f>_VM_since142!A370</f>
        <v>1</v>
      </c>
      <c r="C377">
        <f>_VM_since142!B370</f>
        <v>15</v>
      </c>
      <c r="D377">
        <f>_VM_since142!C370</f>
        <v>2</v>
      </c>
      <c r="E377">
        <f>_VM_since142!D370</f>
        <v>1</v>
      </c>
      <c r="F377" s="99">
        <f>_VM_since142!E370</f>
        <v>2024</v>
      </c>
      <c r="G377" s="99" t="str">
        <f>_VM_since142!F370</f>
        <v>Rind</v>
      </c>
      <c r="H377" s="99" t="str">
        <f>_VM_since142!G370</f>
        <v>Kälber, zugegangen</v>
      </c>
      <c r="I377" s="99" t="str">
        <f>_VM_since142!H370</f>
        <v>Minimierung</v>
      </c>
      <c r="J377" s="99" t="str">
        <f>_VM_since142!I370</f>
        <v>B</v>
      </c>
      <c r="K377" s="99" t="str">
        <f>_VM_since142!J370</f>
        <v>Ceph. 3. Gen.</v>
      </c>
      <c r="L377" s="115">
        <f>_VM_since142!K370</f>
        <v>3.7219113551139999E-3</v>
      </c>
      <c r="M377">
        <f>_VM_since142!L370</f>
        <v>6.9453684922474369E-5</v>
      </c>
    </row>
    <row r="378" spans="2:13" x14ac:dyDescent="0.3">
      <c r="B378">
        <f>_VM_since142!A371</f>
        <v>1</v>
      </c>
      <c r="C378">
        <f>_VM_since142!B371</f>
        <v>15</v>
      </c>
      <c r="D378">
        <f>_VM_since142!C371</f>
        <v>2</v>
      </c>
      <c r="E378">
        <f>_VM_since142!D371</f>
        <v>1</v>
      </c>
      <c r="F378" s="99">
        <f>_VM_since142!E371</f>
        <v>2024</v>
      </c>
      <c r="G378" s="99" t="str">
        <f>_VM_since142!F371</f>
        <v>Rind</v>
      </c>
      <c r="H378" s="99" t="str">
        <f>_VM_since142!G371</f>
        <v>Kälber, zugegangen</v>
      </c>
      <c r="I378" s="99" t="str">
        <f>_VM_since142!H371</f>
        <v>Minimierung</v>
      </c>
      <c r="J378" s="99" t="str">
        <f>_VM_since142!I371</f>
        <v>B</v>
      </c>
      <c r="K378" s="99" t="str">
        <f>_VM_since142!J371</f>
        <v>Ceph. 4. Gen.</v>
      </c>
      <c r="L378" s="115">
        <f>_VM_since142!K371</f>
        <v>4.1807518694746007E-3</v>
      </c>
      <c r="M378">
        <f>_VM_since142!L371</f>
        <v>7.8015996453693299E-5</v>
      </c>
    </row>
    <row r="379" spans="2:13" x14ac:dyDescent="0.3">
      <c r="B379">
        <f>_VM_since142!A372</f>
        <v>1</v>
      </c>
      <c r="C379">
        <f>_VM_since142!B372</f>
        <v>15</v>
      </c>
      <c r="D379">
        <f>_VM_since142!C372</f>
        <v>2</v>
      </c>
      <c r="E379">
        <f>_VM_since142!D372</f>
        <v>1</v>
      </c>
      <c r="F379" s="99">
        <f>_VM_since142!E372</f>
        <v>2024</v>
      </c>
      <c r="G379" s="99" t="str">
        <f>_VM_since142!F372</f>
        <v>Rind</v>
      </c>
      <c r="H379" s="99" t="str">
        <f>_VM_since142!G372</f>
        <v>Kälber, zugegangen</v>
      </c>
      <c r="I379" s="99" t="str">
        <f>_VM_since142!H372</f>
        <v>Minimierung</v>
      </c>
      <c r="J379" s="99" t="str">
        <f>_VM_since142!I372</f>
        <v>B</v>
      </c>
      <c r="K379" s="99" t="str">
        <f>_VM_since142!J372</f>
        <v>Fluorchinolone</v>
      </c>
      <c r="L379" s="115">
        <f>_VM_since142!K372</f>
        <v>0.14233712082836</v>
      </c>
      <c r="M379">
        <f>_VM_since142!L372</f>
        <v>2.6561184831018852E-3</v>
      </c>
    </row>
    <row r="380" spans="2:13" x14ac:dyDescent="0.3">
      <c r="B380">
        <f>_VM_since142!A373</f>
        <v>1</v>
      </c>
      <c r="C380">
        <f>_VM_since142!B373</f>
        <v>15</v>
      </c>
      <c r="D380">
        <f>_VM_since142!C373</f>
        <v>2</v>
      </c>
      <c r="E380">
        <f>_VM_since142!D373</f>
        <v>1</v>
      </c>
      <c r="F380" s="99">
        <f>_VM_since142!E373</f>
        <v>2024</v>
      </c>
      <c r="G380" s="99" t="str">
        <f>_VM_since142!F373</f>
        <v>Rind</v>
      </c>
      <c r="H380" s="99" t="str">
        <f>_VM_since142!G373</f>
        <v>Kälber, zugegangen</v>
      </c>
      <c r="I380" s="99" t="str">
        <f>_VM_since142!H373</f>
        <v>Minimierung</v>
      </c>
      <c r="J380" s="99" t="str">
        <f>_VM_since142!I373</f>
        <v>B</v>
      </c>
      <c r="K380" s="99" t="str">
        <f>_VM_since142!J373</f>
        <v>Polypeptid-AB</v>
      </c>
      <c r="L380" s="115">
        <f>_VM_since142!K373</f>
        <v>6.9558473999999995E-2</v>
      </c>
      <c r="M380">
        <f>_VM_since142!L373</f>
        <v>1.2980138095567706E-3</v>
      </c>
    </row>
    <row r="381" spans="2:13" x14ac:dyDescent="0.3">
      <c r="B381">
        <f>_VM_since142!A374</f>
        <v>1</v>
      </c>
      <c r="C381">
        <f>_VM_since142!B374</f>
        <v>15</v>
      </c>
      <c r="D381">
        <f>_VM_since142!C374</f>
        <v>2</v>
      </c>
      <c r="E381">
        <f>_VM_since142!D374</f>
        <v>1</v>
      </c>
      <c r="F381" s="99">
        <f>_VM_since142!E374</f>
        <v>2024</v>
      </c>
      <c r="G381" s="99" t="str">
        <f>_VM_since142!F374</f>
        <v>Rind</v>
      </c>
      <c r="H381" s="99" t="str">
        <f>_VM_since142!G374</f>
        <v>Kälber, zugegangen</v>
      </c>
      <c r="I381" s="99" t="str">
        <f>_VM_since142!H374</f>
        <v>Minimierung</v>
      </c>
      <c r="J381" s="99" t="str">
        <f>_VM_since142!I374</f>
        <v>C</v>
      </c>
      <c r="K381" s="99" t="str">
        <f>_VM_since142!J374</f>
        <v>Aminoglykoside</v>
      </c>
      <c r="L381" s="115">
        <f>_VM_since142!K374</f>
        <v>0.83407405643849131</v>
      </c>
      <c r="M381">
        <f>_VM_since142!L374</f>
        <v>1.5564453634365167E-2</v>
      </c>
    </row>
    <row r="382" spans="2:13" x14ac:dyDescent="0.3">
      <c r="B382">
        <f>_VM_since142!A375</f>
        <v>1</v>
      </c>
      <c r="C382">
        <f>_VM_since142!B375</f>
        <v>15</v>
      </c>
      <c r="D382">
        <f>_VM_since142!C375</f>
        <v>2</v>
      </c>
      <c r="E382">
        <f>_VM_since142!D375</f>
        <v>1</v>
      </c>
      <c r="F382" s="99">
        <f>_VM_since142!E375</f>
        <v>2024</v>
      </c>
      <c r="G382" s="99" t="str">
        <f>_VM_since142!F375</f>
        <v>Rind</v>
      </c>
      <c r="H382" s="99" t="str">
        <f>_VM_since142!G375</f>
        <v>Kälber, zugegangen</v>
      </c>
      <c r="I382" s="99" t="str">
        <f>_VM_since142!H375</f>
        <v>Minimierung</v>
      </c>
      <c r="J382" s="99" t="str">
        <f>_VM_since142!I375</f>
        <v>C</v>
      </c>
      <c r="K382" s="99" t="str">
        <f>_VM_since142!J375</f>
        <v>Ceph. 1. Gen.</v>
      </c>
      <c r="L382" s="115">
        <f>_VM_since142!K375</f>
        <v>1.8778666339999998E-5</v>
      </c>
      <c r="M382">
        <f>_VM_since142!L375</f>
        <v>3.504241371709635E-7</v>
      </c>
    </row>
    <row r="383" spans="2:13" x14ac:dyDescent="0.3">
      <c r="B383">
        <f>_VM_since142!A376</f>
        <v>1</v>
      </c>
      <c r="C383">
        <f>_VM_since142!B376</f>
        <v>15</v>
      </c>
      <c r="D383">
        <f>_VM_since142!C376</f>
        <v>2</v>
      </c>
      <c r="E383">
        <f>_VM_since142!D376</f>
        <v>1</v>
      </c>
      <c r="F383" s="99">
        <f>_VM_since142!E376</f>
        <v>2024</v>
      </c>
      <c r="G383" s="99" t="str">
        <f>_VM_since142!F376</f>
        <v>Rind</v>
      </c>
      <c r="H383" s="99" t="str">
        <f>_VM_since142!G376</f>
        <v>Kälber, zugegangen</v>
      </c>
      <c r="I383" s="99" t="str">
        <f>_VM_since142!H376</f>
        <v>Minimierung</v>
      </c>
      <c r="J383" s="99" t="str">
        <f>_VM_since142!I376</f>
        <v>C</v>
      </c>
      <c r="K383" s="99" t="str">
        <f>_VM_since142!J376</f>
        <v>Fenicole</v>
      </c>
      <c r="L383" s="115">
        <f>_VM_since142!K376</f>
        <v>1.0900211449999999</v>
      </c>
      <c r="M383">
        <f>_VM_since142!L376</f>
        <v>2.0340620165400451E-2</v>
      </c>
    </row>
    <row r="384" spans="2:13" x14ac:dyDescent="0.3">
      <c r="B384">
        <f>_VM_since142!A377</f>
        <v>1</v>
      </c>
      <c r="C384">
        <f>_VM_since142!B377</f>
        <v>15</v>
      </c>
      <c r="D384">
        <f>_VM_since142!C377</f>
        <v>2</v>
      </c>
      <c r="E384">
        <f>_VM_since142!D377</f>
        <v>1</v>
      </c>
      <c r="F384" s="99">
        <f>_VM_since142!E377</f>
        <v>2024</v>
      </c>
      <c r="G384" s="99" t="str">
        <f>_VM_since142!F377</f>
        <v>Rind</v>
      </c>
      <c r="H384" s="99" t="str">
        <f>_VM_since142!G377</f>
        <v>Kälber, zugegangen</v>
      </c>
      <c r="I384" s="99" t="str">
        <f>_VM_since142!H377</f>
        <v>Minimierung</v>
      </c>
      <c r="J384" s="99" t="str">
        <f>_VM_since142!I377</f>
        <v>C</v>
      </c>
      <c r="K384" s="99" t="str">
        <f>_VM_since142!J377</f>
        <v>Lincosamide</v>
      </c>
      <c r="L384" s="115">
        <f>_VM_since142!K377</f>
        <v>3.5186325677908206E-2</v>
      </c>
      <c r="M384">
        <f>_VM_since142!L377</f>
        <v>6.5660348784372198E-4</v>
      </c>
    </row>
    <row r="385" spans="2:13" x14ac:dyDescent="0.3">
      <c r="B385">
        <f>_VM_since142!A378</f>
        <v>1</v>
      </c>
      <c r="C385">
        <f>_VM_since142!B378</f>
        <v>15</v>
      </c>
      <c r="D385">
        <f>_VM_since142!C378</f>
        <v>2</v>
      </c>
      <c r="E385">
        <f>_VM_since142!D378</f>
        <v>1</v>
      </c>
      <c r="F385" s="99">
        <f>_VM_since142!E378</f>
        <v>2024</v>
      </c>
      <c r="G385" s="99" t="str">
        <f>_VM_since142!F378</f>
        <v>Rind</v>
      </c>
      <c r="H385" s="99" t="str">
        <f>_VM_since142!G378</f>
        <v>Kälber, zugegangen</v>
      </c>
      <c r="I385" s="99" t="str">
        <f>_VM_since142!H378</f>
        <v>Minimierung</v>
      </c>
      <c r="J385" s="99" t="str">
        <f>_VM_since142!I378</f>
        <v>C</v>
      </c>
      <c r="K385" s="99" t="str">
        <f>_VM_since142!J378</f>
        <v>Makrolide</v>
      </c>
      <c r="L385" s="115">
        <f>_VM_since142!K378</f>
        <v>2.6948459021522999</v>
      </c>
      <c r="M385">
        <f>_VM_since142!L378</f>
        <v>5.0287865654171184E-2</v>
      </c>
    </row>
    <row r="386" spans="2:13" x14ac:dyDescent="0.3">
      <c r="B386">
        <f>_VM_since142!A379</f>
        <v>1</v>
      </c>
      <c r="C386">
        <f>_VM_since142!B379</f>
        <v>15</v>
      </c>
      <c r="D386">
        <f>_VM_since142!C379</f>
        <v>2</v>
      </c>
      <c r="E386">
        <f>_VM_since142!D379</f>
        <v>1</v>
      </c>
      <c r="F386" s="99">
        <f>_VM_since142!E379</f>
        <v>2024</v>
      </c>
      <c r="G386" s="99" t="str">
        <f>_VM_since142!F379</f>
        <v>Rind</v>
      </c>
      <c r="H386" s="99" t="str">
        <f>_VM_since142!G379</f>
        <v>Kälber, zugegangen</v>
      </c>
      <c r="I386" s="99" t="str">
        <f>_VM_since142!H379</f>
        <v>Minimierung</v>
      </c>
      <c r="J386" s="99" t="str">
        <f>_VM_since142!I379</f>
        <v>C</v>
      </c>
      <c r="K386" s="99" t="str">
        <f>_VM_since142!J379</f>
        <v>Pleuromutiline</v>
      </c>
      <c r="L386" s="115">
        <f>_VM_since142!K379</f>
        <v>1.6200000000000001E-5</v>
      </c>
      <c r="M386">
        <f>_VM_since142!L379</f>
        <v>3.0230427014283959E-7</v>
      </c>
    </row>
    <row r="387" spans="2:13" x14ac:dyDescent="0.3">
      <c r="B387">
        <f>_VM_since142!A380</f>
        <v>1</v>
      </c>
      <c r="C387">
        <f>_VM_since142!B380</f>
        <v>15</v>
      </c>
      <c r="D387">
        <f>_VM_since142!C380</f>
        <v>2</v>
      </c>
      <c r="E387">
        <f>_VM_since142!D380</f>
        <v>1</v>
      </c>
      <c r="F387" s="99">
        <f>_VM_since142!E380</f>
        <v>2024</v>
      </c>
      <c r="G387" s="99" t="str">
        <f>_VM_since142!F380</f>
        <v>Rind</v>
      </c>
      <c r="H387" s="99" t="str">
        <f>_VM_since142!G380</f>
        <v>Kälber, zugegangen</v>
      </c>
      <c r="I387" s="99" t="str">
        <f>_VM_since142!H380</f>
        <v>Minimierung</v>
      </c>
      <c r="J387" s="99" t="str">
        <f>_VM_since142!I380</f>
        <v>D</v>
      </c>
      <c r="K387" s="99" t="str">
        <f>_VM_since142!J380</f>
        <v>Aminoglykoside</v>
      </c>
      <c r="L387" s="115">
        <f>_VM_since142!K380</f>
        <v>7.0058125044129602E-2</v>
      </c>
      <c r="M387">
        <f>_VM_since142!L380</f>
        <v>1.3073376764840365E-3</v>
      </c>
    </row>
    <row r="388" spans="2:13" x14ac:dyDescent="0.3">
      <c r="B388">
        <f>_VM_since142!A381</f>
        <v>1</v>
      </c>
      <c r="C388">
        <f>_VM_since142!B381</f>
        <v>15</v>
      </c>
      <c r="D388">
        <f>_VM_since142!C381</f>
        <v>2</v>
      </c>
      <c r="E388">
        <f>_VM_since142!D381</f>
        <v>1</v>
      </c>
      <c r="F388" s="99">
        <f>_VM_since142!E381</f>
        <v>2024</v>
      </c>
      <c r="G388" s="99" t="str">
        <f>_VM_since142!F381</f>
        <v>Rind</v>
      </c>
      <c r="H388" s="99" t="str">
        <f>_VM_since142!G381</f>
        <v>Kälber, zugegangen</v>
      </c>
      <c r="I388" s="99" t="str">
        <f>_VM_since142!H381</f>
        <v>Minimierung</v>
      </c>
      <c r="J388" s="99" t="str">
        <f>_VM_since142!I381</f>
        <v>D</v>
      </c>
      <c r="K388" s="99" t="str">
        <f>_VM_since142!J381</f>
        <v>Folsäureantag.</v>
      </c>
      <c r="L388" s="115">
        <f>_VM_since142!K381</f>
        <v>1.0952055808500256</v>
      </c>
      <c r="M388">
        <f>_VM_since142!L381</f>
        <v>2.043736566513776E-2</v>
      </c>
    </row>
    <row r="389" spans="2:13" x14ac:dyDescent="0.3">
      <c r="B389">
        <f>_VM_since142!A382</f>
        <v>1</v>
      </c>
      <c r="C389">
        <f>_VM_since142!B382</f>
        <v>15</v>
      </c>
      <c r="D389">
        <f>_VM_since142!C382</f>
        <v>2</v>
      </c>
      <c r="E389">
        <f>_VM_since142!D382</f>
        <v>1</v>
      </c>
      <c r="F389" s="99">
        <f>_VM_since142!E382</f>
        <v>2024</v>
      </c>
      <c r="G389" s="99" t="str">
        <f>_VM_since142!F382</f>
        <v>Rind</v>
      </c>
      <c r="H389" s="99" t="str">
        <f>_VM_since142!G382</f>
        <v>Kälber, zugegangen</v>
      </c>
      <c r="I389" s="99" t="str">
        <f>_VM_since142!H382</f>
        <v>Minimierung</v>
      </c>
      <c r="J389" s="99" t="str">
        <f>_VM_since142!I382</f>
        <v>D</v>
      </c>
      <c r="K389" s="99" t="str">
        <f>_VM_since142!J382</f>
        <v>Penicilline</v>
      </c>
      <c r="L389" s="115">
        <f>_VM_since142!K382</f>
        <v>14.848860411140738</v>
      </c>
      <c r="M389">
        <f>_VM_since142!L382</f>
        <v>0.27709098203967936</v>
      </c>
    </row>
    <row r="390" spans="2:13" x14ac:dyDescent="0.3">
      <c r="B390">
        <f>_VM_since142!A383</f>
        <v>1</v>
      </c>
      <c r="C390">
        <f>_VM_since142!B383</f>
        <v>15</v>
      </c>
      <c r="D390">
        <f>_VM_since142!C383</f>
        <v>2</v>
      </c>
      <c r="E390">
        <f>_VM_since142!D383</f>
        <v>1</v>
      </c>
      <c r="F390" s="99">
        <f>_VM_since142!E383</f>
        <v>2024</v>
      </c>
      <c r="G390" s="99" t="str">
        <f>_VM_since142!F383</f>
        <v>Rind</v>
      </c>
      <c r="H390" s="99" t="str">
        <f>_VM_since142!G383</f>
        <v>Kälber, zugegangen</v>
      </c>
      <c r="I390" s="99" t="str">
        <f>_VM_since142!H383</f>
        <v>Minimierung</v>
      </c>
      <c r="J390" s="99" t="str">
        <f>_VM_since142!I383</f>
        <v>D</v>
      </c>
      <c r="K390" s="99" t="str">
        <f>_VM_since142!J383</f>
        <v>Sulfonamide</v>
      </c>
      <c r="L390" s="115">
        <f>_VM_since142!K383</f>
        <v>15.049369021234272</v>
      </c>
      <c r="M390">
        <f>_VM_since142!L383</f>
        <v>0.28083262457249919</v>
      </c>
    </row>
    <row r="391" spans="2:13" x14ac:dyDescent="0.3">
      <c r="B391">
        <f>_VM_since142!A384</f>
        <v>1</v>
      </c>
      <c r="C391">
        <f>_VM_since142!B384</f>
        <v>15</v>
      </c>
      <c r="D391">
        <f>_VM_since142!C384</f>
        <v>2</v>
      </c>
      <c r="E391">
        <f>_VM_since142!D384</f>
        <v>1</v>
      </c>
      <c r="F391" s="99">
        <f>_VM_since142!E384</f>
        <v>2024</v>
      </c>
      <c r="G391" s="99" t="str">
        <f>_VM_since142!F384</f>
        <v>Rind</v>
      </c>
      <c r="H391" s="99" t="str">
        <f>_VM_since142!G384</f>
        <v>Kälber, zugegangen</v>
      </c>
      <c r="I391" s="99" t="str">
        <f>_VM_since142!H384</f>
        <v>Minimierung</v>
      </c>
      <c r="J391" s="99" t="str">
        <f>_VM_since142!I384</f>
        <v>D</v>
      </c>
      <c r="K391" s="99" t="str">
        <f>_VM_since142!J384</f>
        <v>Tetrazykline</v>
      </c>
      <c r="L391" s="115">
        <f>_VM_since142!K384</f>
        <v>17.650939083297683</v>
      </c>
      <c r="M391">
        <f>_VM_since142!L384</f>
        <v>0.32937989240197707</v>
      </c>
    </row>
    <row r="392" spans="2:13" x14ac:dyDescent="0.3">
      <c r="B392">
        <f>_VM_since142!A385</f>
        <v>1</v>
      </c>
      <c r="C392">
        <f>_VM_since142!B385</f>
        <v>15</v>
      </c>
      <c r="D392">
        <f>_VM_since142!C385</f>
        <v>2</v>
      </c>
      <c r="E392">
        <f>_VM_since142!D385</f>
        <v>1</v>
      </c>
      <c r="F392" s="99">
        <f>_VM_since142!E385</f>
        <v>2025</v>
      </c>
      <c r="G392" s="99" t="str">
        <f>_VM_since142!F385</f>
        <v>Rind</v>
      </c>
      <c r="H392" s="99" t="str">
        <f>_VM_since142!G385</f>
        <v>Kälber, zugegangen</v>
      </c>
      <c r="I392" s="99" t="str">
        <f>_VM_since142!H385</f>
        <v>Minimierung</v>
      </c>
      <c r="J392" s="99" t="str">
        <f>_VM_since142!I385</f>
        <v>B</v>
      </c>
      <c r="K392" s="99" t="str">
        <f>_VM_since142!J385</f>
        <v>Ceph. 3. Gen.</v>
      </c>
      <c r="L392" s="115">
        <f>_VM_since142!K385</f>
        <v>4.685347376336628E-3</v>
      </c>
      <c r="M392">
        <f>_VM_since142!L385</f>
        <v>8.2960931917653213E-5</v>
      </c>
    </row>
    <row r="393" spans="2:13" x14ac:dyDescent="0.3">
      <c r="B393">
        <f>_VM_since142!A386</f>
        <v>1</v>
      </c>
      <c r="C393">
        <f>_VM_since142!B386</f>
        <v>15</v>
      </c>
      <c r="D393">
        <f>_VM_since142!C386</f>
        <v>2</v>
      </c>
      <c r="E393">
        <f>_VM_since142!D386</f>
        <v>1</v>
      </c>
      <c r="F393" s="99">
        <f>_VM_since142!E386</f>
        <v>2025</v>
      </c>
      <c r="G393" s="99" t="str">
        <f>_VM_since142!F386</f>
        <v>Rind</v>
      </c>
      <c r="H393" s="99" t="str">
        <f>_VM_since142!G386</f>
        <v>Kälber, zugegangen</v>
      </c>
      <c r="I393" s="99" t="str">
        <f>_VM_since142!H386</f>
        <v>Minimierung</v>
      </c>
      <c r="J393" s="99" t="str">
        <f>_VM_since142!I386</f>
        <v>B</v>
      </c>
      <c r="K393" s="99" t="str">
        <f>_VM_since142!J386</f>
        <v>Ceph. 4. Gen.</v>
      </c>
      <c r="L393" s="115">
        <f>_VM_since142!K386</f>
        <v>4.3753134516E-3</v>
      </c>
      <c r="M393">
        <f>_VM_since142!L386</f>
        <v>7.7471327571102355E-5</v>
      </c>
    </row>
    <row r="394" spans="2:13" x14ac:dyDescent="0.3">
      <c r="B394">
        <f>_VM_since142!A387</f>
        <v>1</v>
      </c>
      <c r="C394">
        <f>_VM_since142!B387</f>
        <v>15</v>
      </c>
      <c r="D394">
        <f>_VM_since142!C387</f>
        <v>2</v>
      </c>
      <c r="E394">
        <f>_VM_since142!D387</f>
        <v>1</v>
      </c>
      <c r="F394" s="99">
        <f>_VM_since142!E387</f>
        <v>2025</v>
      </c>
      <c r="G394" s="99" t="str">
        <f>_VM_since142!F387</f>
        <v>Rind</v>
      </c>
      <c r="H394" s="99" t="str">
        <f>_VM_since142!G387</f>
        <v>Kälber, zugegangen</v>
      </c>
      <c r="I394" s="99" t="str">
        <f>_VM_since142!H387</f>
        <v>Minimierung</v>
      </c>
      <c r="J394" s="99" t="str">
        <f>_VM_since142!I387</f>
        <v>B</v>
      </c>
      <c r="K394" s="99" t="str">
        <f>_VM_since142!J387</f>
        <v>Fluorchinolone</v>
      </c>
      <c r="L394" s="115">
        <f>_VM_since142!K387</f>
        <v>0.15859114130309901</v>
      </c>
      <c r="M394">
        <f>_VM_since142!L387</f>
        <v>2.8080882418320048E-3</v>
      </c>
    </row>
    <row r="395" spans="2:13" x14ac:dyDescent="0.3">
      <c r="B395">
        <f>_VM_since142!A388</f>
        <v>1</v>
      </c>
      <c r="C395">
        <f>_VM_since142!B388</f>
        <v>15</v>
      </c>
      <c r="D395">
        <f>_VM_since142!C388</f>
        <v>2</v>
      </c>
      <c r="E395">
        <f>_VM_since142!D388</f>
        <v>1</v>
      </c>
      <c r="F395" s="99">
        <f>_VM_since142!E388</f>
        <v>2025</v>
      </c>
      <c r="G395" s="99" t="str">
        <f>_VM_since142!F388</f>
        <v>Rind</v>
      </c>
      <c r="H395" s="99" t="str">
        <f>_VM_since142!G388</f>
        <v>Kälber, zugegangen</v>
      </c>
      <c r="I395" s="99" t="str">
        <f>_VM_since142!H388</f>
        <v>Minimierung</v>
      </c>
      <c r="J395" s="99" t="str">
        <f>_VM_since142!I388</f>
        <v>B</v>
      </c>
      <c r="K395" s="99" t="str">
        <f>_VM_since142!J388</f>
        <v>Polypeptid-AB</v>
      </c>
      <c r="L395" s="115">
        <f>_VM_since142!K388</f>
        <v>4.6584869799999998E-2</v>
      </c>
      <c r="M395">
        <f>_VM_since142!L388</f>
        <v>8.2485329292537608E-4</v>
      </c>
    </row>
    <row r="396" spans="2:13" x14ac:dyDescent="0.3">
      <c r="B396">
        <f>_VM_since142!A389</f>
        <v>1</v>
      </c>
      <c r="C396">
        <f>_VM_since142!B389</f>
        <v>15</v>
      </c>
      <c r="D396">
        <f>_VM_since142!C389</f>
        <v>2</v>
      </c>
      <c r="E396">
        <f>_VM_since142!D389</f>
        <v>1</v>
      </c>
      <c r="F396" s="99">
        <f>_VM_since142!E389</f>
        <v>2025</v>
      </c>
      <c r="G396" s="99" t="str">
        <f>_VM_since142!F389</f>
        <v>Rind</v>
      </c>
      <c r="H396" s="99" t="str">
        <f>_VM_since142!G389</f>
        <v>Kälber, zugegangen</v>
      </c>
      <c r="I396" s="99" t="str">
        <f>_VM_since142!H389</f>
        <v>Minimierung</v>
      </c>
      <c r="J396" s="99" t="str">
        <f>_VM_since142!I389</f>
        <v>C</v>
      </c>
      <c r="K396" s="99" t="str">
        <f>_VM_since142!J389</f>
        <v>Aminoglykoside</v>
      </c>
      <c r="L396" s="115">
        <f>_VM_since142!K389</f>
        <v>0.96746100812782998</v>
      </c>
      <c r="M396">
        <f>_VM_since142!L389</f>
        <v>1.7130312948328657E-2</v>
      </c>
    </row>
    <row r="397" spans="2:13" x14ac:dyDescent="0.3">
      <c r="B397">
        <f>_VM_since142!A390</f>
        <v>1</v>
      </c>
      <c r="C397">
        <f>_VM_since142!B390</f>
        <v>15</v>
      </c>
      <c r="D397">
        <f>_VM_since142!C390</f>
        <v>2</v>
      </c>
      <c r="E397">
        <f>_VM_since142!D390</f>
        <v>1</v>
      </c>
      <c r="F397" s="99">
        <f>_VM_since142!E390</f>
        <v>2025</v>
      </c>
      <c r="G397" s="99" t="str">
        <f>_VM_since142!F390</f>
        <v>Rind</v>
      </c>
      <c r="H397" s="99" t="str">
        <f>_VM_since142!G390</f>
        <v>Kälber, zugegangen</v>
      </c>
      <c r="I397" s="99" t="str">
        <f>_VM_since142!H390</f>
        <v>Minimierung</v>
      </c>
      <c r="J397" s="99" t="str">
        <f>_VM_since142!I390</f>
        <v>C</v>
      </c>
      <c r="K397" s="99" t="str">
        <f>_VM_since142!J390</f>
        <v>Ceph. 1. Gen.</v>
      </c>
      <c r="L397" s="115">
        <f>_VM_since142!K390</f>
        <v>5.8954113999999997E-5</v>
      </c>
      <c r="M397">
        <f>_VM_since142!L390</f>
        <v>1.0438688628555107E-6</v>
      </c>
    </row>
    <row r="398" spans="2:13" x14ac:dyDescent="0.3">
      <c r="B398">
        <f>_VM_since142!A391</f>
        <v>1</v>
      </c>
      <c r="C398">
        <f>_VM_since142!B391</f>
        <v>15</v>
      </c>
      <c r="D398">
        <f>_VM_since142!C391</f>
        <v>2</v>
      </c>
      <c r="E398">
        <f>_VM_since142!D391</f>
        <v>1</v>
      </c>
      <c r="F398" s="99">
        <f>_VM_since142!E391</f>
        <v>2025</v>
      </c>
      <c r="G398" s="99" t="str">
        <f>_VM_since142!F391</f>
        <v>Rind</v>
      </c>
      <c r="H398" s="99" t="str">
        <f>_VM_since142!G391</f>
        <v>Kälber, zugegangen</v>
      </c>
      <c r="I398" s="99" t="str">
        <f>_VM_since142!H391</f>
        <v>Minimierung</v>
      </c>
      <c r="J398" s="99" t="str">
        <f>_VM_since142!I391</f>
        <v>C</v>
      </c>
      <c r="K398" s="99" t="str">
        <f>_VM_since142!J391</f>
        <v>Fenicole</v>
      </c>
      <c r="L398" s="115">
        <f>_VM_since142!K391</f>
        <v>1.0850200750000001</v>
      </c>
      <c r="M398">
        <f>_VM_since142!L391</f>
        <v>1.9211868265302925E-2</v>
      </c>
    </row>
    <row r="399" spans="2:13" x14ac:dyDescent="0.3">
      <c r="B399">
        <f>_VM_since142!A392</f>
        <v>1</v>
      </c>
      <c r="C399">
        <f>_VM_since142!B392</f>
        <v>15</v>
      </c>
      <c r="D399">
        <f>_VM_since142!C392</f>
        <v>2</v>
      </c>
      <c r="E399">
        <f>_VM_since142!D392</f>
        <v>1</v>
      </c>
      <c r="F399" s="99">
        <f>_VM_since142!E392</f>
        <v>2025</v>
      </c>
      <c r="G399" s="99" t="str">
        <f>_VM_since142!F392</f>
        <v>Rind</v>
      </c>
      <c r="H399" s="99" t="str">
        <f>_VM_since142!G392</f>
        <v>Kälber, zugegangen</v>
      </c>
      <c r="I399" s="99" t="str">
        <f>_VM_since142!H392</f>
        <v>Minimierung</v>
      </c>
      <c r="J399" s="99" t="str">
        <f>_VM_since142!I392</f>
        <v>C</v>
      </c>
      <c r="K399" s="99" t="str">
        <f>_VM_since142!J392</f>
        <v>Lincosamide</v>
      </c>
      <c r="L399" s="115">
        <f>_VM_since142!K392</f>
        <v>3.4869108357670001E-2</v>
      </c>
      <c r="M399">
        <f>_VM_since142!L392</f>
        <v>6.1740859153793014E-4</v>
      </c>
    </row>
    <row r="400" spans="2:13" x14ac:dyDescent="0.3">
      <c r="B400">
        <f>_VM_since142!A393</f>
        <v>1</v>
      </c>
      <c r="C400">
        <f>_VM_since142!B393</f>
        <v>15</v>
      </c>
      <c r="D400">
        <f>_VM_since142!C393</f>
        <v>2</v>
      </c>
      <c r="E400">
        <f>_VM_since142!D393</f>
        <v>1</v>
      </c>
      <c r="F400" s="99">
        <f>_VM_since142!E393</f>
        <v>2025</v>
      </c>
      <c r="G400" s="99" t="str">
        <f>_VM_since142!F393</f>
        <v>Rind</v>
      </c>
      <c r="H400" s="99" t="str">
        <f>_VM_since142!G393</f>
        <v>Kälber, zugegangen</v>
      </c>
      <c r="I400" s="99" t="str">
        <f>_VM_since142!H393</f>
        <v>Minimierung</v>
      </c>
      <c r="J400" s="99" t="str">
        <f>_VM_since142!I393</f>
        <v>C</v>
      </c>
      <c r="K400" s="99" t="str">
        <f>_VM_since142!J393</f>
        <v>Makrolide</v>
      </c>
      <c r="L400" s="115">
        <f>_VM_since142!K393</f>
        <v>3.0576571191028412</v>
      </c>
      <c r="M400">
        <f>_VM_since142!L393</f>
        <v>5.4140293922828514E-2</v>
      </c>
    </row>
    <row r="401" spans="2:13" x14ac:dyDescent="0.3">
      <c r="B401">
        <f>_VM_since142!A394</f>
        <v>1</v>
      </c>
      <c r="C401">
        <f>_VM_since142!B394</f>
        <v>15</v>
      </c>
      <c r="D401">
        <f>_VM_since142!C394</f>
        <v>2</v>
      </c>
      <c r="E401">
        <f>_VM_since142!D394</f>
        <v>1</v>
      </c>
      <c r="F401" s="99">
        <f>_VM_since142!E394</f>
        <v>2025</v>
      </c>
      <c r="G401" s="99" t="str">
        <f>_VM_since142!F394</f>
        <v>Rind</v>
      </c>
      <c r="H401" s="99" t="str">
        <f>_VM_since142!G394</f>
        <v>Kälber, zugegangen</v>
      </c>
      <c r="I401" s="99" t="str">
        <f>_VM_since142!H394</f>
        <v>Minimierung</v>
      </c>
      <c r="J401" s="99" t="str">
        <f>_VM_since142!I394</f>
        <v>D</v>
      </c>
      <c r="K401" s="99" t="str">
        <f>_VM_since142!J394</f>
        <v>Aminoglykoside</v>
      </c>
      <c r="L401" s="115">
        <f>_VM_since142!K394</f>
        <v>6.9627012179760001E-2</v>
      </c>
      <c r="M401">
        <f>_VM_since142!L394</f>
        <v>1.2328481440347465E-3</v>
      </c>
    </row>
    <row r="402" spans="2:13" x14ac:dyDescent="0.3">
      <c r="B402">
        <f>_VM_since142!A395</f>
        <v>1</v>
      </c>
      <c r="C402">
        <f>_VM_since142!B395</f>
        <v>15</v>
      </c>
      <c r="D402">
        <f>_VM_since142!C395</f>
        <v>2</v>
      </c>
      <c r="E402">
        <f>_VM_since142!D395</f>
        <v>1</v>
      </c>
      <c r="F402" s="99">
        <f>_VM_since142!E395</f>
        <v>2025</v>
      </c>
      <c r="G402" s="99" t="str">
        <f>_VM_since142!F395</f>
        <v>Rind</v>
      </c>
      <c r="H402" s="99" t="str">
        <f>_VM_since142!G395</f>
        <v>Kälber, zugegangen</v>
      </c>
      <c r="I402" s="99" t="str">
        <f>_VM_since142!H395</f>
        <v>Minimierung</v>
      </c>
      <c r="J402" s="99" t="str">
        <f>_VM_since142!I395</f>
        <v>D</v>
      </c>
      <c r="K402" s="99" t="str">
        <f>_VM_since142!J395</f>
        <v>Folsäureantag.</v>
      </c>
      <c r="L402" s="115">
        <f>_VM_since142!K395</f>
        <v>1.1564861203222223</v>
      </c>
      <c r="M402">
        <f>_VM_since142!L395</f>
        <v>2.0477279182398354E-2</v>
      </c>
    </row>
    <row r="403" spans="2:13" x14ac:dyDescent="0.3">
      <c r="B403">
        <f>_VM_since142!A396</f>
        <v>1</v>
      </c>
      <c r="C403">
        <f>_VM_since142!B396</f>
        <v>15</v>
      </c>
      <c r="D403">
        <f>_VM_since142!C396</f>
        <v>2</v>
      </c>
      <c r="E403">
        <f>_VM_since142!D396</f>
        <v>1</v>
      </c>
      <c r="F403" s="99">
        <f>_VM_since142!E396</f>
        <v>2025</v>
      </c>
      <c r="G403" s="99" t="str">
        <f>_VM_since142!F396</f>
        <v>Rind</v>
      </c>
      <c r="H403" s="99" t="str">
        <f>_VM_since142!G396</f>
        <v>Kälber, zugegangen</v>
      </c>
      <c r="I403" s="99" t="str">
        <f>_VM_since142!H396</f>
        <v>Minimierung</v>
      </c>
      <c r="J403" s="99" t="str">
        <f>_VM_since142!I396</f>
        <v>D</v>
      </c>
      <c r="K403" s="99" t="str">
        <f>_VM_since142!J396</f>
        <v>Penicilline</v>
      </c>
      <c r="L403" s="115">
        <f>_VM_since142!K396</f>
        <v>14.957812432011018</v>
      </c>
      <c r="M403">
        <f>_VM_since142!L396</f>
        <v>0.26484995863408889</v>
      </c>
    </row>
    <row r="404" spans="2:13" x14ac:dyDescent="0.3">
      <c r="B404">
        <f>_VM_since142!A397</f>
        <v>1</v>
      </c>
      <c r="C404">
        <f>_VM_since142!B397</f>
        <v>15</v>
      </c>
      <c r="D404">
        <f>_VM_since142!C397</f>
        <v>2</v>
      </c>
      <c r="E404">
        <f>_VM_since142!D397</f>
        <v>1</v>
      </c>
      <c r="F404" s="99">
        <f>_VM_since142!E397</f>
        <v>2025</v>
      </c>
      <c r="G404" s="99" t="str">
        <f>_VM_since142!F397</f>
        <v>Rind</v>
      </c>
      <c r="H404" s="99" t="str">
        <f>_VM_since142!G397</f>
        <v>Kälber, zugegangen</v>
      </c>
      <c r="I404" s="99" t="str">
        <f>_VM_since142!H397</f>
        <v>Minimierung</v>
      </c>
      <c r="J404" s="99" t="str">
        <f>_VM_since142!I397</f>
        <v>D</v>
      </c>
      <c r="K404" s="99" t="str">
        <f>_VM_since142!J397</f>
        <v>Sulfonamide</v>
      </c>
      <c r="L404" s="115">
        <f>_VM_since142!K397</f>
        <v>16.586175649578482</v>
      </c>
      <c r="M404">
        <f>_VM_since142!L397</f>
        <v>0.29368251237644333</v>
      </c>
    </row>
    <row r="405" spans="2:13" x14ac:dyDescent="0.3">
      <c r="B405">
        <f>_VM_since142!A398</f>
        <v>1</v>
      </c>
      <c r="C405">
        <f>_VM_since142!B398</f>
        <v>15</v>
      </c>
      <c r="D405">
        <f>_VM_since142!C398</f>
        <v>2</v>
      </c>
      <c r="E405">
        <f>_VM_since142!D398</f>
        <v>1</v>
      </c>
      <c r="F405" s="99">
        <f>_VM_since142!E398</f>
        <v>2025</v>
      </c>
      <c r="G405" s="99" t="str">
        <f>_VM_since142!F398</f>
        <v>Rind</v>
      </c>
      <c r="H405" s="99" t="str">
        <f>_VM_since142!G398</f>
        <v>Kälber, zugegangen</v>
      </c>
      <c r="I405" s="99" t="str">
        <f>_VM_since142!H398</f>
        <v>Minimierung</v>
      </c>
      <c r="J405" s="99" t="str">
        <f>_VM_since142!I398</f>
        <v>D</v>
      </c>
      <c r="K405" s="99" t="str">
        <f>_VM_since142!J398</f>
        <v>Tetrazykline</v>
      </c>
      <c r="L405" s="115">
        <f>_VM_since142!K398</f>
        <v>18.347147739835993</v>
      </c>
      <c r="M405">
        <f>_VM_since142!L398</f>
        <v>0.32486310027192761</v>
      </c>
    </row>
    <row r="406" spans="2:13" x14ac:dyDescent="0.3">
      <c r="B406">
        <f>_VM_since142!A399</f>
        <v>1</v>
      </c>
      <c r="C406">
        <f>_VM_since142!B399</f>
        <v>27</v>
      </c>
      <c r="D406">
        <f>_VM_since142!C399</f>
        <v>3</v>
      </c>
      <c r="E406">
        <f>_VM_since142!D399</f>
        <v>0</v>
      </c>
      <c r="F406" s="99">
        <f>_VM_since142!E399</f>
        <v>2023</v>
      </c>
      <c r="G406" s="99" t="str">
        <f>_VM_since142!F399</f>
        <v>Rind</v>
      </c>
      <c r="H406" s="99" t="str">
        <f>_VM_since142!G399</f>
        <v>Mastrinder</v>
      </c>
      <c r="I406" s="99" t="str">
        <f>_VM_since142!H399</f>
        <v>Beobachtung</v>
      </c>
      <c r="J406" s="99" t="str">
        <f>_VM_since142!I399</f>
        <v>B</v>
      </c>
      <c r="K406" s="99" t="str">
        <f>_VM_since142!J399</f>
        <v>Ceph. 3. Gen.</v>
      </c>
      <c r="L406" s="115">
        <f>_VM_since142!K399</f>
        <v>8.930774224389669E-3</v>
      </c>
      <c r="M406">
        <f>_VM_since142!L399</f>
        <v>7.5825934974869348E-3</v>
      </c>
    </row>
    <row r="407" spans="2:13" x14ac:dyDescent="0.3">
      <c r="B407">
        <f>_VM_since142!A400</f>
        <v>1</v>
      </c>
      <c r="C407">
        <f>_VM_since142!B400</f>
        <v>27</v>
      </c>
      <c r="D407">
        <f>_VM_since142!C400</f>
        <v>3</v>
      </c>
      <c r="E407">
        <f>_VM_since142!D400</f>
        <v>0</v>
      </c>
      <c r="F407" s="99">
        <f>_VM_since142!E400</f>
        <v>2023</v>
      </c>
      <c r="G407" s="99" t="str">
        <f>_VM_since142!F400</f>
        <v>Rind</v>
      </c>
      <c r="H407" s="99" t="str">
        <f>_VM_since142!G400</f>
        <v>Mastrinder</v>
      </c>
      <c r="I407" s="99" t="str">
        <f>_VM_since142!H400</f>
        <v>Beobachtung</v>
      </c>
      <c r="J407" s="99" t="str">
        <f>_VM_since142!I400</f>
        <v>B</v>
      </c>
      <c r="K407" s="99" t="str">
        <f>_VM_since142!J400</f>
        <v>Ceph. 4. Gen.</v>
      </c>
      <c r="L407" s="115">
        <f>_VM_since142!K400</f>
        <v>5.9604724094750004E-3</v>
      </c>
      <c r="M407">
        <f>_VM_since142!L400</f>
        <v>5.0606854678519339E-3</v>
      </c>
    </row>
    <row r="408" spans="2:13" x14ac:dyDescent="0.3">
      <c r="B408">
        <f>_VM_since142!A401</f>
        <v>1</v>
      </c>
      <c r="C408">
        <f>_VM_since142!B401</f>
        <v>27</v>
      </c>
      <c r="D408">
        <f>_VM_since142!C401</f>
        <v>3</v>
      </c>
      <c r="E408">
        <f>_VM_since142!D401</f>
        <v>0</v>
      </c>
      <c r="F408" s="99">
        <f>_VM_since142!E401</f>
        <v>2023</v>
      </c>
      <c r="G408" s="99" t="str">
        <f>_VM_since142!F401</f>
        <v>Rind</v>
      </c>
      <c r="H408" s="99" t="str">
        <f>_VM_since142!G401</f>
        <v>Mastrinder</v>
      </c>
      <c r="I408" s="99" t="str">
        <f>_VM_since142!H401</f>
        <v>Beobachtung</v>
      </c>
      <c r="J408" s="99" t="str">
        <f>_VM_since142!I401</f>
        <v>B</v>
      </c>
      <c r="K408" s="99" t="str">
        <f>_VM_since142!J401</f>
        <v>Fluorchinolone</v>
      </c>
      <c r="L408" s="115">
        <f>_VM_since142!K401</f>
        <v>1.4214714108922999E-2</v>
      </c>
      <c r="M408">
        <f>_VM_since142!L401</f>
        <v>1.2068875112372614E-2</v>
      </c>
    </row>
    <row r="409" spans="2:13" x14ac:dyDescent="0.3">
      <c r="B409">
        <f>_VM_since142!A402</f>
        <v>1</v>
      </c>
      <c r="C409">
        <f>_VM_since142!B402</f>
        <v>27</v>
      </c>
      <c r="D409">
        <f>_VM_since142!C402</f>
        <v>3</v>
      </c>
      <c r="E409">
        <f>_VM_since142!D402</f>
        <v>0</v>
      </c>
      <c r="F409" s="99">
        <f>_VM_since142!E402</f>
        <v>2023</v>
      </c>
      <c r="G409" s="99" t="str">
        <f>_VM_since142!F402</f>
        <v>Rind</v>
      </c>
      <c r="H409" s="99" t="str">
        <f>_VM_since142!G402</f>
        <v>Mastrinder</v>
      </c>
      <c r="I409" s="99" t="str">
        <f>_VM_since142!H402</f>
        <v>Beobachtung</v>
      </c>
      <c r="J409" s="99" t="str">
        <f>_VM_since142!I402</f>
        <v>B</v>
      </c>
      <c r="K409" s="99" t="str">
        <f>_VM_since142!J402</f>
        <v>Polypeptid-AB</v>
      </c>
      <c r="L409" s="115">
        <f>_VM_since142!K402</f>
        <v>6.0917000000000002E-3</v>
      </c>
      <c r="M409">
        <f>_VM_since142!L402</f>
        <v>5.1721030728215343E-3</v>
      </c>
    </row>
    <row r="410" spans="2:13" x14ac:dyDescent="0.3">
      <c r="B410">
        <f>_VM_since142!A403</f>
        <v>1</v>
      </c>
      <c r="C410">
        <f>_VM_since142!B403</f>
        <v>27</v>
      </c>
      <c r="D410">
        <f>_VM_since142!C403</f>
        <v>3</v>
      </c>
      <c r="E410">
        <f>_VM_since142!D403</f>
        <v>0</v>
      </c>
      <c r="F410" s="99">
        <f>_VM_since142!E403</f>
        <v>2023</v>
      </c>
      <c r="G410" s="99" t="str">
        <f>_VM_since142!F403</f>
        <v>Rind</v>
      </c>
      <c r="H410" s="99" t="str">
        <f>_VM_since142!G403</f>
        <v>Mastrinder</v>
      </c>
      <c r="I410" s="99" t="str">
        <f>_VM_since142!H403</f>
        <v>Beobachtung</v>
      </c>
      <c r="J410" s="99" t="str">
        <f>_VM_since142!I403</f>
        <v>C</v>
      </c>
      <c r="K410" s="99" t="str">
        <f>_VM_since142!J403</f>
        <v>Aminoglykoside</v>
      </c>
      <c r="L410" s="115">
        <f>_VM_since142!K403</f>
        <v>1.9033359590711001E-2</v>
      </c>
      <c r="M410">
        <f>_VM_since142!L403</f>
        <v>1.6160102701254755E-2</v>
      </c>
    </row>
    <row r="411" spans="2:13" x14ac:dyDescent="0.3">
      <c r="B411">
        <f>_VM_since142!A404</f>
        <v>1</v>
      </c>
      <c r="C411">
        <f>_VM_since142!B404</f>
        <v>27</v>
      </c>
      <c r="D411">
        <f>_VM_since142!C404</f>
        <v>3</v>
      </c>
      <c r="E411">
        <f>_VM_since142!D404</f>
        <v>0</v>
      </c>
      <c r="F411" s="99">
        <f>_VM_since142!E404</f>
        <v>2023</v>
      </c>
      <c r="G411" s="99" t="str">
        <f>_VM_since142!F404</f>
        <v>Rind</v>
      </c>
      <c r="H411" s="99" t="str">
        <f>_VM_since142!G404</f>
        <v>Mastrinder</v>
      </c>
      <c r="I411" s="99" t="str">
        <f>_VM_since142!H404</f>
        <v>Beobachtung</v>
      </c>
      <c r="J411" s="99" t="str">
        <f>_VM_since142!I404</f>
        <v>C</v>
      </c>
      <c r="K411" s="99" t="str">
        <f>_VM_since142!J404</f>
        <v>Ceph. 1. Gen.</v>
      </c>
      <c r="L411" s="115">
        <f>_VM_since142!K404</f>
        <v>3.3495303902799996E-3</v>
      </c>
      <c r="M411">
        <f>_VM_since142!L404</f>
        <v>2.8438886393086166E-3</v>
      </c>
    </row>
    <row r="412" spans="2:13" x14ac:dyDescent="0.3">
      <c r="B412">
        <f>_VM_since142!A405</f>
        <v>1</v>
      </c>
      <c r="C412">
        <f>_VM_since142!B405</f>
        <v>27</v>
      </c>
      <c r="D412">
        <f>_VM_since142!C405</f>
        <v>3</v>
      </c>
      <c r="E412">
        <f>_VM_since142!D405</f>
        <v>0</v>
      </c>
      <c r="F412" s="99">
        <f>_VM_since142!E405</f>
        <v>2023</v>
      </c>
      <c r="G412" s="99" t="str">
        <f>_VM_since142!F405</f>
        <v>Rind</v>
      </c>
      <c r="H412" s="99" t="str">
        <f>_VM_since142!G405</f>
        <v>Mastrinder</v>
      </c>
      <c r="I412" s="99" t="str">
        <f>_VM_since142!H405</f>
        <v>Beobachtung</v>
      </c>
      <c r="J412" s="99" t="str">
        <f>_VM_since142!I405</f>
        <v>C</v>
      </c>
      <c r="K412" s="99" t="str">
        <f>_VM_since142!J405</f>
        <v>Fenicole</v>
      </c>
      <c r="L412" s="115">
        <f>_VM_since142!K405</f>
        <v>0.10927605900000001</v>
      </c>
      <c r="M412">
        <f>_VM_since142!L405</f>
        <v>9.2779854644799861E-2</v>
      </c>
    </row>
    <row r="413" spans="2:13" x14ac:dyDescent="0.3">
      <c r="B413">
        <f>_VM_since142!A406</f>
        <v>1</v>
      </c>
      <c r="C413">
        <f>_VM_since142!B406</f>
        <v>27</v>
      </c>
      <c r="D413">
        <f>_VM_since142!C406</f>
        <v>3</v>
      </c>
      <c r="E413">
        <f>_VM_since142!D406</f>
        <v>0</v>
      </c>
      <c r="F413" s="99">
        <f>_VM_since142!E406</f>
        <v>2023</v>
      </c>
      <c r="G413" s="99" t="str">
        <f>_VM_since142!F406</f>
        <v>Rind</v>
      </c>
      <c r="H413" s="99" t="str">
        <f>_VM_since142!G406</f>
        <v>Mastrinder</v>
      </c>
      <c r="I413" s="99" t="str">
        <f>_VM_since142!H406</f>
        <v>Beobachtung</v>
      </c>
      <c r="J413" s="99" t="str">
        <f>_VM_since142!I406</f>
        <v>C</v>
      </c>
      <c r="K413" s="99" t="str">
        <f>_VM_since142!J406</f>
        <v>Lincosamide</v>
      </c>
      <c r="L413" s="115">
        <f>_VM_since142!K406</f>
        <v>3.66917337129E-3</v>
      </c>
      <c r="M413">
        <f>_VM_since142!L406</f>
        <v>3.1152786362368397E-3</v>
      </c>
    </row>
    <row r="414" spans="2:13" x14ac:dyDescent="0.3">
      <c r="B414">
        <f>_VM_since142!A407</f>
        <v>1</v>
      </c>
      <c r="C414">
        <f>_VM_since142!B407</f>
        <v>27</v>
      </c>
      <c r="D414">
        <f>_VM_since142!C407</f>
        <v>3</v>
      </c>
      <c r="E414">
        <f>_VM_since142!D407</f>
        <v>0</v>
      </c>
      <c r="F414" s="99">
        <f>_VM_since142!E407</f>
        <v>2023</v>
      </c>
      <c r="G414" s="99" t="str">
        <f>_VM_since142!F407</f>
        <v>Rind</v>
      </c>
      <c r="H414" s="99" t="str">
        <f>_VM_since142!G407</f>
        <v>Mastrinder</v>
      </c>
      <c r="I414" s="99" t="str">
        <f>_VM_since142!H407</f>
        <v>Beobachtung</v>
      </c>
      <c r="J414" s="99" t="str">
        <f>_VM_since142!I407</f>
        <v>C</v>
      </c>
      <c r="K414" s="99" t="str">
        <f>_VM_since142!J407</f>
        <v>Makrolide</v>
      </c>
      <c r="L414" s="115">
        <f>_VM_since142!K407</f>
        <v>1.99626574E-2</v>
      </c>
      <c r="M414">
        <f>_VM_since142!L407</f>
        <v>1.6949114644553006E-2</v>
      </c>
    </row>
    <row r="415" spans="2:13" x14ac:dyDescent="0.3">
      <c r="B415">
        <f>_VM_since142!A408</f>
        <v>1</v>
      </c>
      <c r="C415">
        <f>_VM_since142!B408</f>
        <v>27</v>
      </c>
      <c r="D415">
        <f>_VM_since142!C408</f>
        <v>3</v>
      </c>
      <c r="E415">
        <f>_VM_since142!D408</f>
        <v>0</v>
      </c>
      <c r="F415" s="99">
        <f>_VM_since142!E408</f>
        <v>2023</v>
      </c>
      <c r="G415" s="99" t="str">
        <f>_VM_since142!F408</f>
        <v>Rind</v>
      </c>
      <c r="H415" s="99" t="str">
        <f>_VM_since142!G408</f>
        <v>Mastrinder</v>
      </c>
      <c r="I415" s="99" t="str">
        <f>_VM_since142!H408</f>
        <v>Beobachtung</v>
      </c>
      <c r="J415" s="99" t="str">
        <f>_VM_since142!I408</f>
        <v>C</v>
      </c>
      <c r="K415" s="99" t="str">
        <f>_VM_since142!J408</f>
        <v>Pleuromutiline</v>
      </c>
      <c r="L415" s="115">
        <f>_VM_since142!K408</f>
        <v>1.6200000000000001E-5</v>
      </c>
      <c r="M415">
        <f>_VM_since142!L408</f>
        <v>1.3754464234894833E-5</v>
      </c>
    </row>
    <row r="416" spans="2:13" x14ac:dyDescent="0.3">
      <c r="B416">
        <f>_VM_since142!A409</f>
        <v>1</v>
      </c>
      <c r="C416">
        <f>_VM_since142!B409</f>
        <v>27</v>
      </c>
      <c r="D416">
        <f>_VM_since142!C409</f>
        <v>3</v>
      </c>
      <c r="E416">
        <f>_VM_since142!D409</f>
        <v>0</v>
      </c>
      <c r="F416" s="99">
        <f>_VM_since142!E409</f>
        <v>2023</v>
      </c>
      <c r="G416" s="99" t="str">
        <f>_VM_since142!F409</f>
        <v>Rind</v>
      </c>
      <c r="H416" s="99" t="str">
        <f>_VM_since142!G409</f>
        <v>Mastrinder</v>
      </c>
      <c r="I416" s="99" t="str">
        <f>_VM_since142!H409</f>
        <v>Beobachtung</v>
      </c>
      <c r="J416" s="99" t="str">
        <f>_VM_since142!I409</f>
        <v>D</v>
      </c>
      <c r="K416" s="99" t="str">
        <f>_VM_since142!J409</f>
        <v>Aminoglykoside</v>
      </c>
      <c r="L416" s="115">
        <f>_VM_since142!K409</f>
        <v>7.0334088199199996E-3</v>
      </c>
      <c r="M416">
        <f>_VM_since142!L409</f>
        <v>5.9716524730236732E-3</v>
      </c>
    </row>
    <row r="417" spans="2:13" x14ac:dyDescent="0.3">
      <c r="B417">
        <f>_VM_since142!A410</f>
        <v>1</v>
      </c>
      <c r="C417">
        <f>_VM_since142!B410</f>
        <v>27</v>
      </c>
      <c r="D417">
        <f>_VM_since142!C410</f>
        <v>3</v>
      </c>
      <c r="E417">
        <f>_VM_since142!D410</f>
        <v>0</v>
      </c>
      <c r="F417" s="99">
        <f>_VM_since142!E410</f>
        <v>2023</v>
      </c>
      <c r="G417" s="99" t="str">
        <f>_VM_since142!F410</f>
        <v>Rind</v>
      </c>
      <c r="H417" s="99" t="str">
        <f>_VM_since142!G410</f>
        <v>Mastrinder</v>
      </c>
      <c r="I417" s="99" t="str">
        <f>_VM_since142!H410</f>
        <v>Beobachtung</v>
      </c>
      <c r="J417" s="99" t="str">
        <f>_VM_since142!I410</f>
        <v>D</v>
      </c>
      <c r="K417" s="99" t="str">
        <f>_VM_since142!J410</f>
        <v>Folsäureantag.</v>
      </c>
      <c r="L417" s="115">
        <f>_VM_since142!K410</f>
        <v>2.1204045100000003E-2</v>
      </c>
      <c r="M417">
        <f>_VM_since142!L410</f>
        <v>1.8003103701422659E-2</v>
      </c>
    </row>
    <row r="418" spans="2:13" x14ac:dyDescent="0.3">
      <c r="B418">
        <f>_VM_since142!A411</f>
        <v>1</v>
      </c>
      <c r="C418">
        <f>_VM_since142!B411</f>
        <v>27</v>
      </c>
      <c r="D418">
        <f>_VM_since142!C411</f>
        <v>3</v>
      </c>
      <c r="E418">
        <f>_VM_since142!D411</f>
        <v>0</v>
      </c>
      <c r="F418" s="99">
        <f>_VM_since142!E411</f>
        <v>2023</v>
      </c>
      <c r="G418" s="99" t="str">
        <f>_VM_since142!F411</f>
        <v>Rind</v>
      </c>
      <c r="H418" s="99" t="str">
        <f>_VM_since142!G411</f>
        <v>Mastrinder</v>
      </c>
      <c r="I418" s="99" t="str">
        <f>_VM_since142!H411</f>
        <v>Beobachtung</v>
      </c>
      <c r="J418" s="99" t="str">
        <f>_VM_since142!I411</f>
        <v>D</v>
      </c>
      <c r="K418" s="99" t="str">
        <f>_VM_since142!J411</f>
        <v>Penicilline</v>
      </c>
      <c r="L418" s="115">
        <f>_VM_since142!K411</f>
        <v>0.52359782782625508</v>
      </c>
      <c r="M418">
        <f>_VM_since142!L411</f>
        <v>0.44455602446326226</v>
      </c>
    </row>
    <row r="419" spans="2:13" x14ac:dyDescent="0.3">
      <c r="B419">
        <f>_VM_since142!A412</f>
        <v>1</v>
      </c>
      <c r="C419">
        <f>_VM_since142!B412</f>
        <v>27</v>
      </c>
      <c r="D419">
        <f>_VM_since142!C412</f>
        <v>3</v>
      </c>
      <c r="E419">
        <f>_VM_since142!D412</f>
        <v>0</v>
      </c>
      <c r="F419" s="99">
        <f>_VM_since142!E412</f>
        <v>2023</v>
      </c>
      <c r="G419" s="99" t="str">
        <f>_VM_since142!F412</f>
        <v>Rind</v>
      </c>
      <c r="H419" s="99" t="str">
        <f>_VM_since142!G412</f>
        <v>Mastrinder</v>
      </c>
      <c r="I419" s="99" t="str">
        <f>_VM_since142!H412</f>
        <v>Beobachtung</v>
      </c>
      <c r="J419" s="99" t="str">
        <f>_VM_since142!I412</f>
        <v>D</v>
      </c>
      <c r="K419" s="99" t="str">
        <f>_VM_since142!J412</f>
        <v>Sulfonamide</v>
      </c>
      <c r="L419" s="115">
        <f>_VM_since142!K412</f>
        <v>0.22088594067639483</v>
      </c>
      <c r="M419">
        <f>_VM_since142!L412</f>
        <v>0.18754122043361571</v>
      </c>
    </row>
    <row r="420" spans="2:13" x14ac:dyDescent="0.3">
      <c r="B420">
        <f>_VM_since142!A413</f>
        <v>1</v>
      </c>
      <c r="C420">
        <f>_VM_since142!B413</f>
        <v>27</v>
      </c>
      <c r="D420">
        <f>_VM_since142!C413</f>
        <v>3</v>
      </c>
      <c r="E420">
        <f>_VM_since142!D413</f>
        <v>0</v>
      </c>
      <c r="F420" s="99">
        <f>_VM_since142!E413</f>
        <v>2023</v>
      </c>
      <c r="G420" s="99" t="str">
        <f>_VM_since142!F413</f>
        <v>Rind</v>
      </c>
      <c r="H420" s="99" t="str">
        <f>_VM_since142!G413</f>
        <v>Mastrinder</v>
      </c>
      <c r="I420" s="99" t="str">
        <f>_VM_since142!H413</f>
        <v>Beobachtung</v>
      </c>
      <c r="J420" s="99" t="str">
        <f>_VM_since142!I413</f>
        <v>D</v>
      </c>
      <c r="K420" s="99" t="str">
        <f>_VM_since142!J413</f>
        <v>Tetrazykline</v>
      </c>
      <c r="L420" s="115">
        <f>_VM_since142!K413</f>
        <v>0.2145735572081475</v>
      </c>
      <c r="M420">
        <f>_VM_since142!L413</f>
        <v>0.18218174804775464</v>
      </c>
    </row>
    <row r="421" spans="2:13" x14ac:dyDescent="0.3">
      <c r="B421">
        <f>_VM_since142!A414</f>
        <v>1</v>
      </c>
      <c r="C421">
        <f>_VM_since142!B414</f>
        <v>27</v>
      </c>
      <c r="D421">
        <f>_VM_since142!C414</f>
        <v>3</v>
      </c>
      <c r="E421">
        <f>_VM_since142!D414</f>
        <v>0</v>
      </c>
      <c r="F421" s="99">
        <f>_VM_since142!E414</f>
        <v>2024</v>
      </c>
      <c r="G421" s="99" t="str">
        <f>_VM_since142!F414</f>
        <v>Rind</v>
      </c>
      <c r="H421" s="99" t="str">
        <f>_VM_since142!G414</f>
        <v>Mastrinder</v>
      </c>
      <c r="I421" s="99" t="str">
        <f>_VM_since142!H414</f>
        <v>Beobachtung</v>
      </c>
      <c r="J421" s="99" t="str">
        <f>_VM_since142!I414</f>
        <v>B</v>
      </c>
      <c r="K421" s="99" t="str">
        <f>_VM_since142!J414</f>
        <v>Ceph. 3. Gen.</v>
      </c>
      <c r="L421" s="115">
        <f>_VM_since142!K414</f>
        <v>8.4250068042640014E-3</v>
      </c>
      <c r="M421">
        <f>_VM_since142!L414</f>
        <v>6.8944115750255571E-3</v>
      </c>
    </row>
    <row r="422" spans="2:13" x14ac:dyDescent="0.3">
      <c r="B422">
        <f>_VM_since142!A415</f>
        <v>1</v>
      </c>
      <c r="C422">
        <f>_VM_since142!B415</f>
        <v>27</v>
      </c>
      <c r="D422">
        <f>_VM_since142!C415</f>
        <v>3</v>
      </c>
      <c r="E422">
        <f>_VM_since142!D415</f>
        <v>0</v>
      </c>
      <c r="F422" s="99">
        <f>_VM_since142!E415</f>
        <v>2024</v>
      </c>
      <c r="G422" s="99" t="str">
        <f>_VM_since142!F415</f>
        <v>Rind</v>
      </c>
      <c r="H422" s="99" t="str">
        <f>_VM_since142!G415</f>
        <v>Mastrinder</v>
      </c>
      <c r="I422" s="99" t="str">
        <f>_VM_since142!H415</f>
        <v>Beobachtung</v>
      </c>
      <c r="J422" s="99" t="str">
        <f>_VM_since142!I415</f>
        <v>B</v>
      </c>
      <c r="K422" s="99" t="str">
        <f>_VM_since142!J415</f>
        <v>Ceph. 4. Gen.</v>
      </c>
      <c r="L422" s="115">
        <f>_VM_since142!K415</f>
        <v>2.5480490343700005E-3</v>
      </c>
      <c r="M422">
        <f>_VM_since142!L415</f>
        <v>2.0851376342393216E-3</v>
      </c>
    </row>
    <row r="423" spans="2:13" x14ac:dyDescent="0.3">
      <c r="B423">
        <f>_VM_since142!A416</f>
        <v>1</v>
      </c>
      <c r="C423">
        <f>_VM_since142!B416</f>
        <v>27</v>
      </c>
      <c r="D423">
        <f>_VM_since142!C416</f>
        <v>3</v>
      </c>
      <c r="E423">
        <f>_VM_since142!D416</f>
        <v>0</v>
      </c>
      <c r="F423" s="99">
        <f>_VM_since142!E416</f>
        <v>2024</v>
      </c>
      <c r="G423" s="99" t="str">
        <f>_VM_since142!F416</f>
        <v>Rind</v>
      </c>
      <c r="H423" s="99" t="str">
        <f>_VM_since142!G416</f>
        <v>Mastrinder</v>
      </c>
      <c r="I423" s="99" t="str">
        <f>_VM_since142!H416</f>
        <v>Beobachtung</v>
      </c>
      <c r="J423" s="99" t="str">
        <f>_VM_since142!I416</f>
        <v>B</v>
      </c>
      <c r="K423" s="99" t="str">
        <f>_VM_since142!J416</f>
        <v>Fluorchinolone</v>
      </c>
      <c r="L423" s="115">
        <f>_VM_since142!K416</f>
        <v>1.5065466648092E-2</v>
      </c>
      <c r="M423">
        <f>_VM_since142!L416</f>
        <v>1.2328479970983325E-2</v>
      </c>
    </row>
    <row r="424" spans="2:13" x14ac:dyDescent="0.3">
      <c r="B424">
        <f>_VM_since142!A417</f>
        <v>1</v>
      </c>
      <c r="C424">
        <f>_VM_since142!B417</f>
        <v>27</v>
      </c>
      <c r="D424">
        <f>_VM_since142!C417</f>
        <v>3</v>
      </c>
      <c r="E424">
        <f>_VM_since142!D417</f>
        <v>0</v>
      </c>
      <c r="F424" s="99">
        <f>_VM_since142!E417</f>
        <v>2024</v>
      </c>
      <c r="G424" s="99" t="str">
        <f>_VM_since142!F417</f>
        <v>Rind</v>
      </c>
      <c r="H424" s="99" t="str">
        <f>_VM_since142!G417</f>
        <v>Mastrinder</v>
      </c>
      <c r="I424" s="99" t="str">
        <f>_VM_since142!H417</f>
        <v>Beobachtung</v>
      </c>
      <c r="J424" s="99" t="str">
        <f>_VM_since142!I417</f>
        <v>B</v>
      </c>
      <c r="K424" s="99" t="str">
        <f>_VM_since142!J417</f>
        <v>Polypeptid-AB</v>
      </c>
      <c r="L424" s="115">
        <f>_VM_since142!K417</f>
        <v>7.5569999999999996E-5</v>
      </c>
      <c r="M424">
        <f>_VM_since142!L417</f>
        <v>6.184098064597304E-5</v>
      </c>
    </row>
    <row r="425" spans="2:13" x14ac:dyDescent="0.3">
      <c r="B425">
        <f>_VM_since142!A418</f>
        <v>1</v>
      </c>
      <c r="C425">
        <f>_VM_since142!B418</f>
        <v>27</v>
      </c>
      <c r="D425">
        <f>_VM_since142!C418</f>
        <v>3</v>
      </c>
      <c r="E425">
        <f>_VM_since142!D418</f>
        <v>0</v>
      </c>
      <c r="F425" s="99">
        <f>_VM_since142!E418</f>
        <v>2024</v>
      </c>
      <c r="G425" s="99" t="str">
        <f>_VM_since142!F418</f>
        <v>Rind</v>
      </c>
      <c r="H425" s="99" t="str">
        <f>_VM_since142!G418</f>
        <v>Mastrinder</v>
      </c>
      <c r="I425" s="99" t="str">
        <f>_VM_since142!H418</f>
        <v>Beobachtung</v>
      </c>
      <c r="J425" s="99" t="str">
        <f>_VM_since142!I418</f>
        <v>C</v>
      </c>
      <c r="K425" s="99" t="str">
        <f>_VM_since142!J418</f>
        <v>Aminoglykoside</v>
      </c>
      <c r="L425" s="115">
        <f>_VM_since142!K418</f>
        <v>1.2020723575793285E-2</v>
      </c>
      <c r="M425">
        <f>_VM_since142!L418</f>
        <v>9.8368841339317777E-3</v>
      </c>
    </row>
    <row r="426" spans="2:13" x14ac:dyDescent="0.3">
      <c r="B426">
        <f>_VM_since142!A419</f>
        <v>1</v>
      </c>
      <c r="C426">
        <f>_VM_since142!B419</f>
        <v>27</v>
      </c>
      <c r="D426">
        <f>_VM_since142!C419</f>
        <v>3</v>
      </c>
      <c r="E426">
        <f>_VM_since142!D419</f>
        <v>0</v>
      </c>
      <c r="F426" s="99">
        <f>_VM_since142!E419</f>
        <v>2024</v>
      </c>
      <c r="G426" s="99" t="str">
        <f>_VM_since142!F419</f>
        <v>Rind</v>
      </c>
      <c r="H426" s="99" t="str">
        <f>_VM_since142!G419</f>
        <v>Mastrinder</v>
      </c>
      <c r="I426" s="99" t="str">
        <f>_VM_since142!H419</f>
        <v>Beobachtung</v>
      </c>
      <c r="J426" s="99" t="str">
        <f>_VM_since142!I419</f>
        <v>C</v>
      </c>
      <c r="K426" s="99" t="str">
        <f>_VM_since142!J419</f>
        <v>Ceph. 1. Gen.</v>
      </c>
      <c r="L426" s="115">
        <f>_VM_since142!K419</f>
        <v>3.3008566567473683E-4</v>
      </c>
      <c r="M426">
        <f>_VM_since142!L419</f>
        <v>2.7011805296419918E-4</v>
      </c>
    </row>
    <row r="427" spans="2:13" x14ac:dyDescent="0.3">
      <c r="B427">
        <f>_VM_since142!A420</f>
        <v>1</v>
      </c>
      <c r="C427">
        <f>_VM_since142!B420</f>
        <v>27</v>
      </c>
      <c r="D427">
        <f>_VM_since142!C420</f>
        <v>3</v>
      </c>
      <c r="E427">
        <f>_VM_since142!D420</f>
        <v>0</v>
      </c>
      <c r="F427" s="99">
        <f>_VM_since142!E420</f>
        <v>2024</v>
      </c>
      <c r="G427" s="99" t="str">
        <f>_VM_since142!F420</f>
        <v>Rind</v>
      </c>
      <c r="H427" s="99" t="str">
        <f>_VM_since142!G420</f>
        <v>Mastrinder</v>
      </c>
      <c r="I427" s="99" t="str">
        <f>_VM_since142!H420</f>
        <v>Beobachtung</v>
      </c>
      <c r="J427" s="99" t="str">
        <f>_VM_since142!I420</f>
        <v>C</v>
      </c>
      <c r="K427" s="99" t="str">
        <f>_VM_since142!J420</f>
        <v>Fenicole</v>
      </c>
      <c r="L427" s="115">
        <f>_VM_since142!K420</f>
        <v>0.10060938</v>
      </c>
      <c r="M427">
        <f>_VM_since142!L420</f>
        <v>8.2331384430109136E-2</v>
      </c>
    </row>
    <row r="428" spans="2:13" x14ac:dyDescent="0.3">
      <c r="B428">
        <f>_VM_since142!A421</f>
        <v>1</v>
      </c>
      <c r="C428">
        <f>_VM_since142!B421</f>
        <v>27</v>
      </c>
      <c r="D428">
        <f>_VM_since142!C421</f>
        <v>3</v>
      </c>
      <c r="E428">
        <f>_VM_since142!D421</f>
        <v>0</v>
      </c>
      <c r="F428" s="99">
        <f>_VM_since142!E421</f>
        <v>2024</v>
      </c>
      <c r="G428" s="99" t="str">
        <f>_VM_since142!F421</f>
        <v>Rind</v>
      </c>
      <c r="H428" s="99" t="str">
        <f>_VM_since142!G421</f>
        <v>Mastrinder</v>
      </c>
      <c r="I428" s="99" t="str">
        <f>_VM_since142!H421</f>
        <v>Beobachtung</v>
      </c>
      <c r="J428" s="99" t="str">
        <f>_VM_since142!I421</f>
        <v>C</v>
      </c>
      <c r="K428" s="99" t="str">
        <f>_VM_since142!J421</f>
        <v>Lincosamide</v>
      </c>
      <c r="L428" s="115">
        <f>_VM_since142!K421</f>
        <v>2.6325920313600005E-3</v>
      </c>
      <c r="M428">
        <f>_VM_since142!L421</f>
        <v>2.1543214616921618E-3</v>
      </c>
    </row>
    <row r="429" spans="2:13" x14ac:dyDescent="0.3">
      <c r="B429">
        <f>_VM_since142!A422</f>
        <v>1</v>
      </c>
      <c r="C429">
        <f>_VM_since142!B422</f>
        <v>27</v>
      </c>
      <c r="D429">
        <f>_VM_since142!C422</f>
        <v>3</v>
      </c>
      <c r="E429">
        <f>_VM_since142!D422</f>
        <v>0</v>
      </c>
      <c r="F429" s="99">
        <f>_VM_since142!E422</f>
        <v>2024</v>
      </c>
      <c r="G429" s="99" t="str">
        <f>_VM_since142!F422</f>
        <v>Rind</v>
      </c>
      <c r="H429" s="99" t="str">
        <f>_VM_since142!G422</f>
        <v>Mastrinder</v>
      </c>
      <c r="I429" s="99" t="str">
        <f>_VM_since142!H422</f>
        <v>Beobachtung</v>
      </c>
      <c r="J429" s="99" t="str">
        <f>_VM_since142!I422</f>
        <v>C</v>
      </c>
      <c r="K429" s="99" t="str">
        <f>_VM_since142!J422</f>
        <v>Makrolide</v>
      </c>
      <c r="L429" s="115">
        <f>_VM_since142!K422</f>
        <v>2.3610091199999999E-2</v>
      </c>
      <c r="M429">
        <f>_VM_since142!L422</f>
        <v>1.9320777993236185E-2</v>
      </c>
    </row>
    <row r="430" spans="2:13" x14ac:dyDescent="0.3">
      <c r="B430">
        <f>_VM_since142!A423</f>
        <v>1</v>
      </c>
      <c r="C430">
        <f>_VM_since142!B423</f>
        <v>27</v>
      </c>
      <c r="D430">
        <f>_VM_since142!C423</f>
        <v>3</v>
      </c>
      <c r="E430">
        <f>_VM_since142!D423</f>
        <v>0</v>
      </c>
      <c r="F430" s="99">
        <f>_VM_since142!E423</f>
        <v>2024</v>
      </c>
      <c r="G430" s="99" t="str">
        <f>_VM_since142!F423</f>
        <v>Rind</v>
      </c>
      <c r="H430" s="99" t="str">
        <f>_VM_since142!G423</f>
        <v>Mastrinder</v>
      </c>
      <c r="I430" s="99" t="str">
        <f>_VM_since142!H423</f>
        <v>Beobachtung</v>
      </c>
      <c r="J430" s="99" t="str">
        <f>_VM_since142!I423</f>
        <v>D</v>
      </c>
      <c r="K430" s="99" t="str">
        <f>_VM_since142!J423</f>
        <v>Aminoglykoside</v>
      </c>
      <c r="L430" s="115">
        <f>_VM_since142!K423</f>
        <v>4.692572680319999E-3</v>
      </c>
      <c r="M430">
        <f>_VM_since142!L423</f>
        <v>3.8400594985244269E-3</v>
      </c>
    </row>
    <row r="431" spans="2:13" x14ac:dyDescent="0.3">
      <c r="B431">
        <f>_VM_since142!A424</f>
        <v>1</v>
      </c>
      <c r="C431">
        <f>_VM_since142!B424</f>
        <v>27</v>
      </c>
      <c r="D431">
        <f>_VM_since142!C424</f>
        <v>3</v>
      </c>
      <c r="E431">
        <f>_VM_since142!D424</f>
        <v>0</v>
      </c>
      <c r="F431" s="99">
        <f>_VM_since142!E424</f>
        <v>2024</v>
      </c>
      <c r="G431" s="99" t="str">
        <f>_VM_since142!F424</f>
        <v>Rind</v>
      </c>
      <c r="H431" s="99" t="str">
        <f>_VM_since142!G424</f>
        <v>Mastrinder</v>
      </c>
      <c r="I431" s="99" t="str">
        <f>_VM_since142!H424</f>
        <v>Beobachtung</v>
      </c>
      <c r="J431" s="99" t="str">
        <f>_VM_since142!I424</f>
        <v>D</v>
      </c>
      <c r="K431" s="99" t="str">
        <f>_VM_since142!J424</f>
        <v>Folsäureantag.</v>
      </c>
      <c r="L431" s="115">
        <f>_VM_since142!K424</f>
        <v>2.5718052157142859E-2</v>
      </c>
      <c r="M431">
        <f>_VM_since142!L424</f>
        <v>2.1045779617599538E-2</v>
      </c>
    </row>
    <row r="432" spans="2:13" x14ac:dyDescent="0.3">
      <c r="B432">
        <f>_VM_since142!A425</f>
        <v>1</v>
      </c>
      <c r="C432">
        <f>_VM_since142!B425</f>
        <v>27</v>
      </c>
      <c r="D432">
        <f>_VM_since142!C425</f>
        <v>3</v>
      </c>
      <c r="E432">
        <f>_VM_since142!D425</f>
        <v>0</v>
      </c>
      <c r="F432" s="99">
        <f>_VM_since142!E425</f>
        <v>2024</v>
      </c>
      <c r="G432" s="99" t="str">
        <f>_VM_since142!F425</f>
        <v>Rind</v>
      </c>
      <c r="H432" s="99" t="str">
        <f>_VM_since142!G425</f>
        <v>Mastrinder</v>
      </c>
      <c r="I432" s="99" t="str">
        <f>_VM_since142!H425</f>
        <v>Beobachtung</v>
      </c>
      <c r="J432" s="99" t="str">
        <f>_VM_since142!I425</f>
        <v>D</v>
      </c>
      <c r="K432" s="99" t="str">
        <f>_VM_since142!J425</f>
        <v>Penicilline</v>
      </c>
      <c r="L432" s="115">
        <f>_VM_since142!K425</f>
        <v>0.46869982299213864</v>
      </c>
      <c r="M432">
        <f>_VM_since142!L425</f>
        <v>0.38354977745703112</v>
      </c>
    </row>
    <row r="433" spans="2:13" x14ac:dyDescent="0.3">
      <c r="B433">
        <f>_VM_since142!A426</f>
        <v>1</v>
      </c>
      <c r="C433">
        <f>_VM_since142!B426</f>
        <v>27</v>
      </c>
      <c r="D433">
        <f>_VM_since142!C426</f>
        <v>3</v>
      </c>
      <c r="E433">
        <f>_VM_since142!D426</f>
        <v>0</v>
      </c>
      <c r="F433" s="99">
        <f>_VM_since142!E426</f>
        <v>2024</v>
      </c>
      <c r="G433" s="99" t="str">
        <f>_VM_since142!F426</f>
        <v>Rind</v>
      </c>
      <c r="H433" s="99" t="str">
        <f>_VM_since142!G426</f>
        <v>Mastrinder</v>
      </c>
      <c r="I433" s="99" t="str">
        <f>_VM_since142!H426</f>
        <v>Beobachtung</v>
      </c>
      <c r="J433" s="99" t="str">
        <f>_VM_since142!I426</f>
        <v>D</v>
      </c>
      <c r="K433" s="99" t="str">
        <f>_VM_since142!J426</f>
        <v>Sulfonamide</v>
      </c>
      <c r="L433" s="115">
        <f>_VM_since142!K426</f>
        <v>0.222850977714696</v>
      </c>
      <c r="M433">
        <f>_VM_since142!L426</f>
        <v>0.182364999335592</v>
      </c>
    </row>
    <row r="434" spans="2:13" x14ac:dyDescent="0.3">
      <c r="B434">
        <f>_VM_since142!A427</f>
        <v>1</v>
      </c>
      <c r="C434">
        <f>_VM_since142!B427</f>
        <v>27</v>
      </c>
      <c r="D434">
        <f>_VM_since142!C427</f>
        <v>3</v>
      </c>
      <c r="E434">
        <f>_VM_since142!D427</f>
        <v>0</v>
      </c>
      <c r="F434" s="99">
        <f>_VM_since142!E427</f>
        <v>2024</v>
      </c>
      <c r="G434" s="99" t="str">
        <f>_VM_since142!F427</f>
        <v>Rind</v>
      </c>
      <c r="H434" s="99" t="str">
        <f>_VM_since142!G427</f>
        <v>Mastrinder</v>
      </c>
      <c r="I434" s="99" t="str">
        <f>_VM_since142!H427</f>
        <v>Beobachtung</v>
      </c>
      <c r="J434" s="99" t="str">
        <f>_VM_since142!I427</f>
        <v>D</v>
      </c>
      <c r="K434" s="99" t="str">
        <f>_VM_since142!J427</f>
        <v>Tetrazykline</v>
      </c>
      <c r="L434" s="115">
        <f>_VM_since142!K427</f>
        <v>0.33472681074971167</v>
      </c>
      <c r="M434">
        <f>_VM_since142!L427</f>
        <v>0.27391602785842534</v>
      </c>
    </row>
    <row r="435" spans="2:13" x14ac:dyDescent="0.3">
      <c r="B435">
        <f>_VM_since142!A428</f>
        <v>1</v>
      </c>
      <c r="C435">
        <f>_VM_since142!B428</f>
        <v>27</v>
      </c>
      <c r="D435">
        <f>_VM_since142!C428</f>
        <v>3</v>
      </c>
      <c r="E435">
        <f>_VM_since142!D428</f>
        <v>0</v>
      </c>
      <c r="F435" s="99">
        <f>_VM_since142!E428</f>
        <v>2025</v>
      </c>
      <c r="G435" s="99" t="str">
        <f>_VM_since142!F428</f>
        <v>Rind</v>
      </c>
      <c r="H435" s="99" t="str">
        <f>_VM_since142!G428</f>
        <v>Mastrinder</v>
      </c>
      <c r="I435" s="99" t="str">
        <f>_VM_since142!H428</f>
        <v>Beobachtung</v>
      </c>
      <c r="J435" s="99" t="str">
        <f>_VM_since142!I428</f>
        <v>B</v>
      </c>
      <c r="K435" s="99" t="str">
        <f>_VM_since142!J428</f>
        <v>Ceph. 3. Gen.</v>
      </c>
      <c r="L435" s="115">
        <f>_VM_since142!K428</f>
        <v>7.944007334967999E-3</v>
      </c>
      <c r="M435">
        <f>_VM_since142!L428</f>
        <v>6.6601054110849486E-3</v>
      </c>
    </row>
    <row r="436" spans="2:13" x14ac:dyDescent="0.3">
      <c r="B436">
        <f>_VM_since142!A429</f>
        <v>1</v>
      </c>
      <c r="C436">
        <f>_VM_since142!B429</f>
        <v>27</v>
      </c>
      <c r="D436">
        <f>_VM_since142!C429</f>
        <v>3</v>
      </c>
      <c r="E436">
        <f>_VM_since142!D429</f>
        <v>0</v>
      </c>
      <c r="F436" s="99">
        <f>_VM_since142!E429</f>
        <v>2025</v>
      </c>
      <c r="G436" s="99" t="str">
        <f>_VM_since142!F429</f>
        <v>Rind</v>
      </c>
      <c r="H436" s="99" t="str">
        <f>_VM_since142!G429</f>
        <v>Mastrinder</v>
      </c>
      <c r="I436" s="99" t="str">
        <f>_VM_since142!H429</f>
        <v>Beobachtung</v>
      </c>
      <c r="J436" s="99" t="str">
        <f>_VM_since142!I429</f>
        <v>B</v>
      </c>
      <c r="K436" s="99" t="str">
        <f>_VM_since142!J429</f>
        <v>Ceph. 4. Gen.</v>
      </c>
      <c r="L436" s="115">
        <f>_VM_since142!K429</f>
        <v>1.8587771723500004E-3</v>
      </c>
      <c r="M436">
        <f>_VM_since142!L429</f>
        <v>1.5583636043582892E-3</v>
      </c>
    </row>
    <row r="437" spans="2:13" x14ac:dyDescent="0.3">
      <c r="B437">
        <f>_VM_since142!A430</f>
        <v>1</v>
      </c>
      <c r="C437">
        <f>_VM_since142!B430</f>
        <v>27</v>
      </c>
      <c r="D437">
        <f>_VM_since142!C430</f>
        <v>3</v>
      </c>
      <c r="E437">
        <f>_VM_since142!D430</f>
        <v>0</v>
      </c>
      <c r="F437" s="99">
        <f>_VM_since142!E430</f>
        <v>2025</v>
      </c>
      <c r="G437" s="99" t="str">
        <f>_VM_since142!F430</f>
        <v>Rind</v>
      </c>
      <c r="H437" s="99" t="str">
        <f>_VM_since142!G430</f>
        <v>Mastrinder</v>
      </c>
      <c r="I437" s="99" t="str">
        <f>_VM_since142!H430</f>
        <v>Beobachtung</v>
      </c>
      <c r="J437" s="99" t="str">
        <f>_VM_since142!I430</f>
        <v>B</v>
      </c>
      <c r="K437" s="99" t="str">
        <f>_VM_since142!J430</f>
        <v>Fluorchinolone</v>
      </c>
      <c r="L437" s="115">
        <f>_VM_since142!K430</f>
        <v>1.3618351008906E-2</v>
      </c>
      <c r="M437">
        <f>_VM_since142!L430</f>
        <v>1.1417367761636689E-2</v>
      </c>
    </row>
    <row r="438" spans="2:13" x14ac:dyDescent="0.3">
      <c r="B438">
        <f>_VM_since142!A431</f>
        <v>1</v>
      </c>
      <c r="C438">
        <f>_VM_since142!B431</f>
        <v>27</v>
      </c>
      <c r="D438">
        <f>_VM_since142!C431</f>
        <v>3</v>
      </c>
      <c r="E438">
        <f>_VM_since142!D431</f>
        <v>0</v>
      </c>
      <c r="F438" s="99">
        <f>_VM_since142!E431</f>
        <v>2025</v>
      </c>
      <c r="G438" s="99" t="str">
        <f>_VM_since142!F431</f>
        <v>Rind</v>
      </c>
      <c r="H438" s="99" t="str">
        <f>_VM_since142!G431</f>
        <v>Mastrinder</v>
      </c>
      <c r="I438" s="99" t="str">
        <f>_VM_since142!H431</f>
        <v>Beobachtung</v>
      </c>
      <c r="J438" s="99" t="str">
        <f>_VM_since142!I431</f>
        <v>B</v>
      </c>
      <c r="K438" s="99" t="str">
        <f>_VM_since142!J431</f>
        <v>Polypeptid-AB</v>
      </c>
      <c r="L438" s="115">
        <f>_VM_since142!K431</f>
        <v>1.88E-5</v>
      </c>
      <c r="M438">
        <f>_VM_since142!L431</f>
        <v>1.5761564214228086E-5</v>
      </c>
    </row>
    <row r="439" spans="2:13" x14ac:dyDescent="0.3">
      <c r="B439">
        <f>_VM_since142!A432</f>
        <v>1</v>
      </c>
      <c r="C439">
        <f>_VM_since142!B432</f>
        <v>27</v>
      </c>
      <c r="D439">
        <f>_VM_since142!C432</f>
        <v>3</v>
      </c>
      <c r="E439">
        <f>_VM_since142!D432</f>
        <v>0</v>
      </c>
      <c r="F439" s="99">
        <f>_VM_since142!E432</f>
        <v>2025</v>
      </c>
      <c r="G439" s="99" t="str">
        <f>_VM_since142!F432</f>
        <v>Rind</v>
      </c>
      <c r="H439" s="99" t="str">
        <f>_VM_since142!G432</f>
        <v>Mastrinder</v>
      </c>
      <c r="I439" s="99" t="str">
        <f>_VM_since142!H432</f>
        <v>Beobachtung</v>
      </c>
      <c r="J439" s="99" t="str">
        <f>_VM_since142!I432</f>
        <v>C</v>
      </c>
      <c r="K439" s="99" t="str">
        <f>_VM_since142!J432</f>
        <v>Aminoglykoside</v>
      </c>
      <c r="L439" s="115">
        <f>_VM_since142!K432</f>
        <v>8.8109232071850001E-3</v>
      </c>
      <c r="M439">
        <f>_VM_since142!L432</f>
        <v>7.3869112721637684E-3</v>
      </c>
    </row>
    <row r="440" spans="2:13" x14ac:dyDescent="0.3">
      <c r="B440">
        <f>_VM_since142!A433</f>
        <v>1</v>
      </c>
      <c r="C440">
        <f>_VM_since142!B433</f>
        <v>27</v>
      </c>
      <c r="D440">
        <f>_VM_since142!C433</f>
        <v>3</v>
      </c>
      <c r="E440">
        <f>_VM_since142!D433</f>
        <v>0</v>
      </c>
      <c r="F440" s="99">
        <f>_VM_since142!E433</f>
        <v>2025</v>
      </c>
      <c r="G440" s="99" t="str">
        <f>_VM_since142!F433</f>
        <v>Rind</v>
      </c>
      <c r="H440" s="99" t="str">
        <f>_VM_since142!G433</f>
        <v>Mastrinder</v>
      </c>
      <c r="I440" s="99" t="str">
        <f>_VM_since142!H433</f>
        <v>Beobachtung</v>
      </c>
      <c r="J440" s="99" t="str">
        <f>_VM_since142!I433</f>
        <v>C</v>
      </c>
      <c r="K440" s="99" t="str">
        <f>_VM_since142!J433</f>
        <v>Ceph. 1. Gen.</v>
      </c>
      <c r="L440" s="115">
        <f>_VM_since142!K433</f>
        <v>2.1901822062999997E-4</v>
      </c>
      <c r="M440">
        <f>_VM_since142!L433</f>
        <v>1.8362073130562335E-4</v>
      </c>
    </row>
    <row r="441" spans="2:13" x14ac:dyDescent="0.3">
      <c r="B441">
        <f>_VM_since142!A434</f>
        <v>1</v>
      </c>
      <c r="C441">
        <f>_VM_since142!B434</f>
        <v>27</v>
      </c>
      <c r="D441">
        <f>_VM_since142!C434</f>
        <v>3</v>
      </c>
      <c r="E441">
        <f>_VM_since142!D434</f>
        <v>0</v>
      </c>
      <c r="F441" s="99">
        <f>_VM_since142!E434</f>
        <v>2025</v>
      </c>
      <c r="G441" s="99" t="str">
        <f>_VM_since142!F434</f>
        <v>Rind</v>
      </c>
      <c r="H441" s="99" t="str">
        <f>_VM_since142!G434</f>
        <v>Mastrinder</v>
      </c>
      <c r="I441" s="99" t="str">
        <f>_VM_since142!H434</f>
        <v>Beobachtung</v>
      </c>
      <c r="J441" s="99" t="str">
        <f>_VM_since142!I434</f>
        <v>C</v>
      </c>
      <c r="K441" s="99" t="str">
        <f>_VM_since142!J434</f>
        <v>Fenicole</v>
      </c>
      <c r="L441" s="115">
        <f>_VM_since142!K434</f>
        <v>0.10542182</v>
      </c>
      <c r="M441">
        <f>_VM_since142!L434</f>
        <v>8.8383658803765669E-2</v>
      </c>
    </row>
    <row r="442" spans="2:13" x14ac:dyDescent="0.3">
      <c r="B442">
        <f>_VM_since142!A435</f>
        <v>1</v>
      </c>
      <c r="C442">
        <f>_VM_since142!B435</f>
        <v>27</v>
      </c>
      <c r="D442">
        <f>_VM_since142!C435</f>
        <v>3</v>
      </c>
      <c r="E442">
        <f>_VM_since142!D435</f>
        <v>0</v>
      </c>
      <c r="F442" s="99">
        <f>_VM_since142!E435</f>
        <v>2025</v>
      </c>
      <c r="G442" s="99" t="str">
        <f>_VM_since142!F435</f>
        <v>Rind</v>
      </c>
      <c r="H442" s="99" t="str">
        <f>_VM_since142!G435</f>
        <v>Mastrinder</v>
      </c>
      <c r="I442" s="99" t="str">
        <f>_VM_since142!H435</f>
        <v>Beobachtung</v>
      </c>
      <c r="J442" s="99" t="str">
        <f>_VM_since142!I435</f>
        <v>C</v>
      </c>
      <c r="K442" s="99" t="str">
        <f>_VM_since142!J435</f>
        <v>Lincosamide</v>
      </c>
      <c r="L442" s="115">
        <f>_VM_since142!K435</f>
        <v>2.5212021735599999E-3</v>
      </c>
      <c r="M442">
        <f>_VM_since142!L435</f>
        <v>2.1137281891285831E-3</v>
      </c>
    </row>
    <row r="443" spans="2:13" x14ac:dyDescent="0.3">
      <c r="B443">
        <f>_VM_since142!A436</f>
        <v>1</v>
      </c>
      <c r="C443">
        <f>_VM_since142!B436</f>
        <v>27</v>
      </c>
      <c r="D443">
        <f>_VM_since142!C436</f>
        <v>3</v>
      </c>
      <c r="E443">
        <f>_VM_since142!D436</f>
        <v>0</v>
      </c>
      <c r="F443" s="99">
        <f>_VM_since142!E436</f>
        <v>2025</v>
      </c>
      <c r="G443" s="99" t="str">
        <f>_VM_since142!F436</f>
        <v>Rind</v>
      </c>
      <c r="H443" s="99" t="str">
        <f>_VM_since142!G436</f>
        <v>Mastrinder</v>
      </c>
      <c r="I443" s="99" t="str">
        <f>_VM_since142!H436</f>
        <v>Beobachtung</v>
      </c>
      <c r="J443" s="99" t="str">
        <f>_VM_since142!I436</f>
        <v>C</v>
      </c>
      <c r="K443" s="99" t="str">
        <f>_VM_since142!J436</f>
        <v>Makrolide</v>
      </c>
      <c r="L443" s="115">
        <f>_VM_since142!K436</f>
        <v>2.38089932E-2</v>
      </c>
      <c r="M443">
        <f>_VM_since142!L436</f>
        <v>1.9961009319038287E-2</v>
      </c>
    </row>
    <row r="444" spans="2:13" x14ac:dyDescent="0.3">
      <c r="B444">
        <f>_VM_since142!A437</f>
        <v>1</v>
      </c>
      <c r="C444">
        <f>_VM_since142!B437</f>
        <v>27</v>
      </c>
      <c r="D444">
        <f>_VM_since142!C437</f>
        <v>3</v>
      </c>
      <c r="E444">
        <f>_VM_since142!D437</f>
        <v>0</v>
      </c>
      <c r="F444" s="99">
        <f>_VM_since142!E437</f>
        <v>2025</v>
      </c>
      <c r="G444" s="99" t="str">
        <f>_VM_since142!F437</f>
        <v>Rind</v>
      </c>
      <c r="H444" s="99" t="str">
        <f>_VM_since142!G437</f>
        <v>Mastrinder</v>
      </c>
      <c r="I444" s="99" t="str">
        <f>_VM_since142!H437</f>
        <v>Beobachtung</v>
      </c>
      <c r="J444" s="99" t="str">
        <f>_VM_since142!I437</f>
        <v>D</v>
      </c>
      <c r="K444" s="99" t="str">
        <f>_VM_since142!J437</f>
        <v>Aminoglykoside</v>
      </c>
      <c r="L444" s="115">
        <f>_VM_since142!K437</f>
        <v>5.0427855676799995E-3</v>
      </c>
      <c r="M444">
        <f>_VM_since142!L437</f>
        <v>4.2277759863601563E-3</v>
      </c>
    </row>
    <row r="445" spans="2:13" x14ac:dyDescent="0.3">
      <c r="B445">
        <f>_VM_since142!A438</f>
        <v>1</v>
      </c>
      <c r="C445">
        <f>_VM_since142!B438</f>
        <v>27</v>
      </c>
      <c r="D445">
        <f>_VM_since142!C438</f>
        <v>3</v>
      </c>
      <c r="E445">
        <f>_VM_since142!D438</f>
        <v>0</v>
      </c>
      <c r="F445" s="99">
        <f>_VM_since142!E438</f>
        <v>2025</v>
      </c>
      <c r="G445" s="99" t="str">
        <f>_VM_since142!F438</f>
        <v>Rind</v>
      </c>
      <c r="H445" s="99" t="str">
        <f>_VM_since142!G438</f>
        <v>Mastrinder</v>
      </c>
      <c r="I445" s="99" t="str">
        <f>_VM_since142!H438</f>
        <v>Beobachtung</v>
      </c>
      <c r="J445" s="99" t="str">
        <f>_VM_since142!I438</f>
        <v>D</v>
      </c>
      <c r="K445" s="99" t="str">
        <f>_VM_since142!J438</f>
        <v>Folsäureantag.</v>
      </c>
      <c r="L445" s="115">
        <f>_VM_since142!K438</f>
        <v>3.4164586166666663E-2</v>
      </c>
      <c r="M445">
        <f>_VM_since142!L438</f>
        <v>2.8642942485023679E-2</v>
      </c>
    </row>
    <row r="446" spans="2:13" x14ac:dyDescent="0.3">
      <c r="B446">
        <f>_VM_since142!A439</f>
        <v>1</v>
      </c>
      <c r="C446">
        <f>_VM_since142!B439</f>
        <v>27</v>
      </c>
      <c r="D446">
        <f>_VM_since142!C439</f>
        <v>3</v>
      </c>
      <c r="E446">
        <f>_VM_since142!D439</f>
        <v>0</v>
      </c>
      <c r="F446" s="99">
        <f>_VM_since142!E439</f>
        <v>2025</v>
      </c>
      <c r="G446" s="99" t="str">
        <f>_VM_since142!F439</f>
        <v>Rind</v>
      </c>
      <c r="H446" s="99" t="str">
        <f>_VM_since142!G439</f>
        <v>Mastrinder</v>
      </c>
      <c r="I446" s="99" t="str">
        <f>_VM_since142!H439</f>
        <v>Beobachtung</v>
      </c>
      <c r="J446" s="99" t="str">
        <f>_VM_since142!I439</f>
        <v>D</v>
      </c>
      <c r="K446" s="99" t="str">
        <f>_VM_since142!J439</f>
        <v>Penicilline</v>
      </c>
      <c r="L446" s="115">
        <f>_VM_since142!K439</f>
        <v>0.4114498124981194</v>
      </c>
      <c r="M446">
        <f>_VM_since142!L439</f>
        <v>0.34495173620325609</v>
      </c>
    </row>
    <row r="447" spans="2:13" x14ac:dyDescent="0.3">
      <c r="B447">
        <f>_VM_since142!A440</f>
        <v>1</v>
      </c>
      <c r="C447">
        <f>_VM_since142!B440</f>
        <v>27</v>
      </c>
      <c r="D447">
        <f>_VM_since142!C440</f>
        <v>3</v>
      </c>
      <c r="E447">
        <f>_VM_since142!D440</f>
        <v>0</v>
      </c>
      <c r="F447" s="99">
        <f>_VM_since142!E440</f>
        <v>2025</v>
      </c>
      <c r="G447" s="99" t="str">
        <f>_VM_since142!F440</f>
        <v>Rind</v>
      </c>
      <c r="H447" s="99" t="str">
        <f>_VM_since142!G440</f>
        <v>Mastrinder</v>
      </c>
      <c r="I447" s="99" t="str">
        <f>_VM_since142!H440</f>
        <v>Beobachtung</v>
      </c>
      <c r="J447" s="99" t="str">
        <f>_VM_since142!I440</f>
        <v>D</v>
      </c>
      <c r="K447" s="99" t="str">
        <f>_VM_since142!J440</f>
        <v>Sulfonamide</v>
      </c>
      <c r="L447" s="115">
        <f>_VM_since142!K440</f>
        <v>0.26251191340794666</v>
      </c>
      <c r="M447">
        <f>_VM_since142!L440</f>
        <v>0.2200850202222997</v>
      </c>
    </row>
    <row r="448" spans="2:13" x14ac:dyDescent="0.3">
      <c r="B448">
        <f>_VM_since142!A441</f>
        <v>1</v>
      </c>
      <c r="C448">
        <f>_VM_since142!B441</f>
        <v>27</v>
      </c>
      <c r="D448">
        <f>_VM_since142!C441</f>
        <v>3</v>
      </c>
      <c r="E448">
        <f>_VM_since142!D441</f>
        <v>0</v>
      </c>
      <c r="F448" s="99">
        <f>_VM_since142!E441</f>
        <v>2025</v>
      </c>
      <c r="G448" s="99" t="str">
        <f>_VM_since142!F441</f>
        <v>Rind</v>
      </c>
      <c r="H448" s="99" t="str">
        <f>_VM_since142!G441</f>
        <v>Mastrinder</v>
      </c>
      <c r="I448" s="99" t="str">
        <f>_VM_since142!H441</f>
        <v>Beobachtung</v>
      </c>
      <c r="J448" s="99" t="str">
        <f>_VM_since142!I441</f>
        <v>D</v>
      </c>
      <c r="K448" s="99" t="str">
        <f>_VM_since142!J441</f>
        <v>Tetrazykline</v>
      </c>
      <c r="L448" s="115">
        <f>_VM_since142!K441</f>
        <v>0.31538402554641998</v>
      </c>
      <c r="M448">
        <f>_VM_since142!L441</f>
        <v>0.26441199844636432</v>
      </c>
    </row>
    <row r="449" spans="2:13" x14ac:dyDescent="0.3">
      <c r="B449">
        <f>_VM_since142!A442</f>
        <v>1</v>
      </c>
      <c r="C449">
        <f>_VM_since142!B442</f>
        <v>14</v>
      </c>
      <c r="D449">
        <f>_VM_since142!C442</f>
        <v>4</v>
      </c>
      <c r="E449">
        <f>_VM_since142!D442</f>
        <v>0</v>
      </c>
      <c r="F449" s="99">
        <f>_VM_since142!E442</f>
        <v>2023</v>
      </c>
      <c r="G449" s="99" t="str">
        <f>_VM_since142!F442</f>
        <v>Rind</v>
      </c>
      <c r="H449" s="99" t="str">
        <f>_VM_since142!G442</f>
        <v>Milchkühe</v>
      </c>
      <c r="I449" s="99" t="str">
        <f>_VM_since142!H442</f>
        <v>Beobachtung</v>
      </c>
      <c r="J449" s="99" t="str">
        <f>_VM_since142!I442</f>
        <v>B</v>
      </c>
      <c r="K449" s="99" t="str">
        <f>_VM_since142!J442</f>
        <v>Ceph. 3. Gen.</v>
      </c>
      <c r="L449" s="115">
        <f>_VM_since142!K442</f>
        <v>8.1514638152316646E-2</v>
      </c>
      <c r="M449">
        <f>_VM_since142!L442</f>
        <v>1.0334489354236058E-2</v>
      </c>
    </row>
    <row r="450" spans="2:13" x14ac:dyDescent="0.3">
      <c r="B450">
        <f>_VM_since142!A443</f>
        <v>1</v>
      </c>
      <c r="C450">
        <f>_VM_since142!B443</f>
        <v>14</v>
      </c>
      <c r="D450">
        <f>_VM_since142!C443</f>
        <v>4</v>
      </c>
      <c r="E450">
        <f>_VM_since142!D443</f>
        <v>0</v>
      </c>
      <c r="F450" s="99">
        <f>_VM_since142!E443</f>
        <v>2023</v>
      </c>
      <c r="G450" s="99" t="str">
        <f>_VM_since142!F443</f>
        <v>Rind</v>
      </c>
      <c r="H450" s="99" t="str">
        <f>_VM_since142!G443</f>
        <v>Milchkühe</v>
      </c>
      <c r="I450" s="99" t="str">
        <f>_VM_since142!H443</f>
        <v>Beobachtung</v>
      </c>
      <c r="J450" s="99" t="str">
        <f>_VM_since142!I443</f>
        <v>B</v>
      </c>
      <c r="K450" s="99" t="str">
        <f>_VM_since142!J443</f>
        <v>Ceph. 4. Gen.</v>
      </c>
      <c r="L450" s="115">
        <f>_VM_since142!K443</f>
        <v>2.259910674573155E-2</v>
      </c>
      <c r="M450">
        <f>_VM_since142!L443</f>
        <v>2.8651323660739271E-3</v>
      </c>
    </row>
    <row r="451" spans="2:13" x14ac:dyDescent="0.3">
      <c r="B451">
        <f>_VM_since142!A444</f>
        <v>1</v>
      </c>
      <c r="C451">
        <f>_VM_since142!B444</f>
        <v>14</v>
      </c>
      <c r="D451">
        <f>_VM_since142!C444</f>
        <v>4</v>
      </c>
      <c r="E451">
        <f>_VM_since142!D444</f>
        <v>0</v>
      </c>
      <c r="F451" s="99">
        <f>_VM_since142!E444</f>
        <v>2023</v>
      </c>
      <c r="G451" s="99" t="str">
        <f>_VM_since142!F444</f>
        <v>Rind</v>
      </c>
      <c r="H451" s="99" t="str">
        <f>_VM_since142!G444</f>
        <v>Milchkühe</v>
      </c>
      <c r="I451" s="99" t="str">
        <f>_VM_since142!H444</f>
        <v>Beobachtung</v>
      </c>
      <c r="J451" s="99" t="str">
        <f>_VM_since142!I444</f>
        <v>B</v>
      </c>
      <c r="K451" s="99" t="str">
        <f>_VM_since142!J444</f>
        <v>Fluorchinolone</v>
      </c>
      <c r="L451" s="115">
        <f>_VM_since142!K444</f>
        <v>0.13396604181432034</v>
      </c>
      <c r="M451">
        <f>_VM_since142!L444</f>
        <v>1.6984319189054631E-2</v>
      </c>
    </row>
    <row r="452" spans="2:13" x14ac:dyDescent="0.3">
      <c r="B452">
        <f>_VM_since142!A445</f>
        <v>1</v>
      </c>
      <c r="C452">
        <f>_VM_since142!B445</f>
        <v>14</v>
      </c>
      <c r="D452">
        <f>_VM_since142!C445</f>
        <v>4</v>
      </c>
      <c r="E452">
        <f>_VM_since142!D445</f>
        <v>0</v>
      </c>
      <c r="F452" s="99">
        <f>_VM_since142!E445</f>
        <v>2023</v>
      </c>
      <c r="G452" s="99" t="str">
        <f>_VM_since142!F445</f>
        <v>Rind</v>
      </c>
      <c r="H452" s="99" t="str">
        <f>_VM_since142!G445</f>
        <v>Milchkühe</v>
      </c>
      <c r="I452" s="99" t="str">
        <f>_VM_since142!H445</f>
        <v>Beobachtung</v>
      </c>
      <c r="J452" s="99" t="str">
        <f>_VM_since142!I445</f>
        <v>B</v>
      </c>
      <c r="K452" s="99" t="str">
        <f>_VM_since142!J445</f>
        <v>Polypeptid-AB</v>
      </c>
      <c r="L452" s="115">
        <f>_VM_since142!K445</f>
        <v>1.1199999999999999E-3</v>
      </c>
      <c r="M452">
        <f>_VM_since142!L445</f>
        <v>1.4199447288370785E-4</v>
      </c>
    </row>
    <row r="453" spans="2:13" x14ac:dyDescent="0.3">
      <c r="B453">
        <f>_VM_since142!A446</f>
        <v>1</v>
      </c>
      <c r="C453">
        <f>_VM_since142!B446</f>
        <v>14</v>
      </c>
      <c r="D453">
        <f>_VM_since142!C446</f>
        <v>4</v>
      </c>
      <c r="E453">
        <f>_VM_since142!D446</f>
        <v>0</v>
      </c>
      <c r="F453" s="99">
        <f>_VM_since142!E446</f>
        <v>2023</v>
      </c>
      <c r="G453" s="99" t="str">
        <f>_VM_since142!F446</f>
        <v>Rind</v>
      </c>
      <c r="H453" s="99" t="str">
        <f>_VM_since142!G446</f>
        <v>Milchkühe</v>
      </c>
      <c r="I453" s="99" t="str">
        <f>_VM_since142!H446</f>
        <v>Beobachtung</v>
      </c>
      <c r="J453" s="99" t="str">
        <f>_VM_since142!I446</f>
        <v>C</v>
      </c>
      <c r="K453" s="99" t="str">
        <f>_VM_since142!J446</f>
        <v>Aminoglykoside</v>
      </c>
      <c r="L453" s="115">
        <f>_VM_since142!K446</f>
        <v>0.23515419431208442</v>
      </c>
      <c r="M453">
        <f>_VM_since142!L446</f>
        <v>2.9813032024765575E-2</v>
      </c>
    </row>
    <row r="454" spans="2:13" x14ac:dyDescent="0.3">
      <c r="B454">
        <f>_VM_since142!A447</f>
        <v>1</v>
      </c>
      <c r="C454">
        <f>_VM_since142!B447</f>
        <v>14</v>
      </c>
      <c r="D454">
        <f>_VM_since142!C447</f>
        <v>4</v>
      </c>
      <c r="E454">
        <f>_VM_since142!D447</f>
        <v>0</v>
      </c>
      <c r="F454" s="99">
        <f>_VM_since142!E447</f>
        <v>2023</v>
      </c>
      <c r="G454" s="99" t="str">
        <f>_VM_since142!F447</f>
        <v>Rind</v>
      </c>
      <c r="H454" s="99" t="str">
        <f>_VM_since142!G447</f>
        <v>Milchkühe</v>
      </c>
      <c r="I454" s="99" t="str">
        <f>_VM_since142!H447</f>
        <v>Beobachtung</v>
      </c>
      <c r="J454" s="99" t="str">
        <f>_VM_since142!I447</f>
        <v>C</v>
      </c>
      <c r="K454" s="99" t="str">
        <f>_VM_since142!J447</f>
        <v>Ceph. 1. Gen.</v>
      </c>
      <c r="L454" s="115">
        <f>_VM_since142!K447</f>
        <v>0.12549364580851663</v>
      </c>
      <c r="M454">
        <f>_VM_since142!L447</f>
        <v>1.5910182220388442E-2</v>
      </c>
    </row>
    <row r="455" spans="2:13" x14ac:dyDescent="0.3">
      <c r="B455">
        <f>_VM_since142!A448</f>
        <v>1</v>
      </c>
      <c r="C455">
        <f>_VM_since142!B448</f>
        <v>14</v>
      </c>
      <c r="D455">
        <f>_VM_since142!C448</f>
        <v>4</v>
      </c>
      <c r="E455">
        <f>_VM_since142!D448</f>
        <v>0</v>
      </c>
      <c r="F455" s="99">
        <f>_VM_since142!E448</f>
        <v>2023</v>
      </c>
      <c r="G455" s="99" t="str">
        <f>_VM_since142!F448</f>
        <v>Rind</v>
      </c>
      <c r="H455" s="99" t="str">
        <f>_VM_since142!G448</f>
        <v>Milchkühe</v>
      </c>
      <c r="I455" s="99" t="str">
        <f>_VM_since142!H448</f>
        <v>Beobachtung</v>
      </c>
      <c r="J455" s="99" t="str">
        <f>_VM_since142!I448</f>
        <v>C</v>
      </c>
      <c r="K455" s="99" t="str">
        <f>_VM_since142!J448</f>
        <v>Fenicole</v>
      </c>
      <c r="L455" s="115">
        <f>_VM_since142!K448</f>
        <v>2.8696612999999999E-2</v>
      </c>
      <c r="M455">
        <f>_VM_since142!L448</f>
        <v>3.6381789611453206E-3</v>
      </c>
    </row>
    <row r="456" spans="2:13" x14ac:dyDescent="0.3">
      <c r="B456">
        <f>_VM_since142!A449</f>
        <v>1</v>
      </c>
      <c r="C456">
        <f>_VM_since142!B449</f>
        <v>14</v>
      </c>
      <c r="D456">
        <f>_VM_since142!C449</f>
        <v>4</v>
      </c>
      <c r="E456">
        <f>_VM_since142!D449</f>
        <v>0</v>
      </c>
      <c r="F456" s="99">
        <f>_VM_since142!E449</f>
        <v>2023</v>
      </c>
      <c r="G456" s="99" t="str">
        <f>_VM_since142!F449</f>
        <v>Rind</v>
      </c>
      <c r="H456" s="99" t="str">
        <f>_VM_since142!G449</f>
        <v>Milchkühe</v>
      </c>
      <c r="I456" s="99" t="str">
        <f>_VM_since142!H449</f>
        <v>Beobachtung</v>
      </c>
      <c r="J456" s="99" t="str">
        <f>_VM_since142!I449</f>
        <v>C</v>
      </c>
      <c r="K456" s="99" t="str">
        <f>_VM_since142!J449</f>
        <v>Lincosamide</v>
      </c>
      <c r="L456" s="115">
        <f>_VM_since142!K449</f>
        <v>1.7792717834456E-2</v>
      </c>
      <c r="M456">
        <f>_VM_since142!L449</f>
        <v>2.2557746339929713E-3</v>
      </c>
    </row>
    <row r="457" spans="2:13" x14ac:dyDescent="0.3">
      <c r="B457">
        <f>_VM_since142!A450</f>
        <v>1</v>
      </c>
      <c r="C457">
        <f>_VM_since142!B450</f>
        <v>14</v>
      </c>
      <c r="D457">
        <f>_VM_since142!C450</f>
        <v>4</v>
      </c>
      <c r="E457">
        <f>_VM_since142!D450</f>
        <v>0</v>
      </c>
      <c r="F457" s="99">
        <f>_VM_since142!E450</f>
        <v>2023</v>
      </c>
      <c r="G457" s="99" t="str">
        <f>_VM_since142!F450</f>
        <v>Rind</v>
      </c>
      <c r="H457" s="99" t="str">
        <f>_VM_since142!G450</f>
        <v>Milchkühe</v>
      </c>
      <c r="I457" s="99" t="str">
        <f>_VM_since142!H450</f>
        <v>Beobachtung</v>
      </c>
      <c r="J457" s="99" t="str">
        <f>_VM_since142!I450</f>
        <v>C</v>
      </c>
      <c r="K457" s="99" t="str">
        <f>_VM_since142!J450</f>
        <v>Makrolide</v>
      </c>
      <c r="L457" s="115">
        <f>_VM_since142!K450</f>
        <v>9.8309786333333329E-2</v>
      </c>
      <c r="M457">
        <f>_VM_since142!L450</f>
        <v>1.2463791330099656E-2</v>
      </c>
    </row>
    <row r="458" spans="2:13" x14ac:dyDescent="0.3">
      <c r="B458">
        <f>_VM_since142!A451</f>
        <v>1</v>
      </c>
      <c r="C458">
        <f>_VM_since142!B451</f>
        <v>14</v>
      </c>
      <c r="D458">
        <f>_VM_since142!C451</f>
        <v>4</v>
      </c>
      <c r="E458">
        <f>_VM_since142!D451</f>
        <v>0</v>
      </c>
      <c r="F458" s="99">
        <f>_VM_since142!E451</f>
        <v>2023</v>
      </c>
      <c r="G458" s="99" t="str">
        <f>_VM_since142!F451</f>
        <v>Rind</v>
      </c>
      <c r="H458" s="99" t="str">
        <f>_VM_since142!G451</f>
        <v>Milchkühe</v>
      </c>
      <c r="I458" s="99" t="str">
        <f>_VM_since142!H451</f>
        <v>Beobachtung</v>
      </c>
      <c r="J458" s="99" t="str">
        <f>_VM_since142!I451</f>
        <v>C</v>
      </c>
      <c r="K458" s="99" t="str">
        <f>_VM_since142!J451</f>
        <v>Pleuromutiline</v>
      </c>
      <c r="L458" s="115">
        <f>_VM_since142!K451</f>
        <v>1.6200000000000001E-5</v>
      </c>
      <c r="M458">
        <f>_VM_since142!L451</f>
        <v>2.0538486256393462E-6</v>
      </c>
    </row>
    <row r="459" spans="2:13" x14ac:dyDescent="0.3">
      <c r="B459">
        <f>_VM_since142!A452</f>
        <v>1</v>
      </c>
      <c r="C459">
        <f>_VM_since142!B452</f>
        <v>14</v>
      </c>
      <c r="D459">
        <f>_VM_since142!C452</f>
        <v>4</v>
      </c>
      <c r="E459">
        <f>_VM_since142!D452</f>
        <v>0</v>
      </c>
      <c r="F459" s="99">
        <f>_VM_since142!E452</f>
        <v>2023</v>
      </c>
      <c r="G459" s="99" t="str">
        <f>_VM_since142!F452</f>
        <v>Rind</v>
      </c>
      <c r="H459" s="99" t="str">
        <f>_VM_since142!G452</f>
        <v>Milchkühe</v>
      </c>
      <c r="I459" s="99" t="str">
        <f>_VM_since142!H452</f>
        <v>Beobachtung</v>
      </c>
      <c r="J459" s="99" t="str">
        <f>_VM_since142!I452</f>
        <v>D</v>
      </c>
      <c r="K459" s="99" t="str">
        <f>_VM_since142!J452</f>
        <v>Aminoglykoside</v>
      </c>
      <c r="L459" s="115">
        <f>_VM_since142!K452</f>
        <v>1.8231020083199997E-3</v>
      </c>
      <c r="M459">
        <f>_VM_since142!L452</f>
        <v>2.3113429346841748E-4</v>
      </c>
    </row>
    <row r="460" spans="2:13" x14ac:dyDescent="0.3">
      <c r="B460">
        <f>_VM_since142!A453</f>
        <v>1</v>
      </c>
      <c r="C460">
        <f>_VM_since142!B453</f>
        <v>14</v>
      </c>
      <c r="D460">
        <f>_VM_since142!C453</f>
        <v>4</v>
      </c>
      <c r="E460">
        <f>_VM_since142!D453</f>
        <v>0</v>
      </c>
      <c r="F460" s="99">
        <f>_VM_since142!E453</f>
        <v>2023</v>
      </c>
      <c r="G460" s="99" t="str">
        <f>_VM_since142!F453</f>
        <v>Rind</v>
      </c>
      <c r="H460" s="99" t="str">
        <f>_VM_since142!G453</f>
        <v>Milchkühe</v>
      </c>
      <c r="I460" s="99" t="str">
        <f>_VM_since142!H453</f>
        <v>Beobachtung</v>
      </c>
      <c r="J460" s="99" t="str">
        <f>_VM_since142!I453</f>
        <v>D</v>
      </c>
      <c r="K460" s="99" t="str">
        <f>_VM_since142!J453</f>
        <v>Folsäureantag.</v>
      </c>
      <c r="L460" s="115">
        <f>_VM_since142!K453</f>
        <v>0.14993487772510825</v>
      </c>
      <c r="M460">
        <f>_VM_since142!L453</f>
        <v>1.9008860651303517E-2</v>
      </c>
    </row>
    <row r="461" spans="2:13" x14ac:dyDescent="0.3">
      <c r="B461">
        <f>_VM_since142!A454</f>
        <v>1</v>
      </c>
      <c r="C461">
        <f>_VM_since142!B454</f>
        <v>14</v>
      </c>
      <c r="D461">
        <f>_VM_since142!C454</f>
        <v>4</v>
      </c>
      <c r="E461">
        <f>_VM_since142!D454</f>
        <v>0</v>
      </c>
      <c r="F461" s="99">
        <f>_VM_since142!E454</f>
        <v>2023</v>
      </c>
      <c r="G461" s="99" t="str">
        <f>_VM_since142!F454</f>
        <v>Rind</v>
      </c>
      <c r="H461" s="99" t="str">
        <f>_VM_since142!G454</f>
        <v>Milchkühe</v>
      </c>
      <c r="I461" s="99" t="str">
        <f>_VM_since142!H454</f>
        <v>Beobachtung</v>
      </c>
      <c r="J461" s="99" t="str">
        <f>_VM_since142!I454</f>
        <v>D</v>
      </c>
      <c r="K461" s="99" t="str">
        <f>_VM_since142!J454</f>
        <v>Penicilline</v>
      </c>
      <c r="L461" s="115">
        <f>_VM_since142!K454</f>
        <v>5.5325443742071361</v>
      </c>
      <c r="M461">
        <f>_VM_since142!L454</f>
        <v>0.70142028760827302</v>
      </c>
    </row>
    <row r="462" spans="2:13" x14ac:dyDescent="0.3">
      <c r="B462">
        <f>_VM_since142!A455</f>
        <v>1</v>
      </c>
      <c r="C462">
        <f>_VM_since142!B455</f>
        <v>14</v>
      </c>
      <c r="D462">
        <f>_VM_since142!C455</f>
        <v>4</v>
      </c>
      <c r="E462">
        <f>_VM_since142!D455</f>
        <v>0</v>
      </c>
      <c r="F462" s="99">
        <f>_VM_since142!E455</f>
        <v>2023</v>
      </c>
      <c r="G462" s="99" t="str">
        <f>_VM_since142!F455</f>
        <v>Rind</v>
      </c>
      <c r="H462" s="99" t="str">
        <f>_VM_since142!G455</f>
        <v>Milchkühe</v>
      </c>
      <c r="I462" s="99" t="str">
        <f>_VM_since142!H455</f>
        <v>Beobachtung</v>
      </c>
      <c r="J462" s="99" t="str">
        <f>_VM_since142!I455</f>
        <v>D</v>
      </c>
      <c r="K462" s="99" t="str">
        <f>_VM_since142!J455</f>
        <v>Sulfonamide</v>
      </c>
      <c r="L462" s="115">
        <f>_VM_since142!K455</f>
        <v>0.75790081802915588</v>
      </c>
      <c r="M462">
        <f>_VM_since142!L455</f>
        <v>9.6087256387661593E-2</v>
      </c>
    </row>
    <row r="463" spans="2:13" x14ac:dyDescent="0.3">
      <c r="B463">
        <f>_VM_since142!A456</f>
        <v>1</v>
      </c>
      <c r="C463">
        <f>_VM_since142!B456</f>
        <v>14</v>
      </c>
      <c r="D463">
        <f>_VM_since142!C456</f>
        <v>4</v>
      </c>
      <c r="E463">
        <f>_VM_since142!D456</f>
        <v>0</v>
      </c>
      <c r="F463" s="99">
        <f>_VM_since142!E456</f>
        <v>2023</v>
      </c>
      <c r="G463" s="99" t="str">
        <f>_VM_since142!F456</f>
        <v>Rind</v>
      </c>
      <c r="H463" s="99" t="str">
        <f>_VM_since142!G456</f>
        <v>Milchkühe</v>
      </c>
      <c r="I463" s="99" t="str">
        <f>_VM_since142!H456</f>
        <v>Beobachtung</v>
      </c>
      <c r="J463" s="99" t="str">
        <f>_VM_since142!I456</f>
        <v>D</v>
      </c>
      <c r="K463" s="99" t="str">
        <f>_VM_since142!J456</f>
        <v>Tetrazykline</v>
      </c>
      <c r="L463" s="115">
        <f>_VM_since142!K456</f>
        <v>0.70076484074478251</v>
      </c>
      <c r="M463">
        <f>_VM_since142!L456</f>
        <v>8.8843512658027576E-2</v>
      </c>
    </row>
    <row r="464" spans="2:13" x14ac:dyDescent="0.3">
      <c r="B464">
        <f>_VM_since142!A457</f>
        <v>1</v>
      </c>
      <c r="C464">
        <f>_VM_since142!B457</f>
        <v>14</v>
      </c>
      <c r="D464">
        <f>_VM_since142!C457</f>
        <v>4</v>
      </c>
      <c r="E464">
        <f>_VM_since142!D457</f>
        <v>0</v>
      </c>
      <c r="F464" s="99">
        <f>_VM_since142!E457</f>
        <v>2024</v>
      </c>
      <c r="G464" s="99" t="str">
        <f>_VM_since142!F457</f>
        <v>Rind</v>
      </c>
      <c r="H464" s="99" t="str">
        <f>_VM_since142!G457</f>
        <v>Milchkühe</v>
      </c>
      <c r="I464" s="99" t="str">
        <f>_VM_since142!H457</f>
        <v>Beobachtung</v>
      </c>
      <c r="J464" s="99" t="str">
        <f>_VM_since142!I457</f>
        <v>B</v>
      </c>
      <c r="K464" s="99" t="str">
        <f>_VM_since142!J457</f>
        <v>Ceph. 3. Gen.</v>
      </c>
      <c r="L464" s="115">
        <f>_VM_since142!K457</f>
        <v>2.6814278040292117E-2</v>
      </c>
      <c r="M464">
        <f>_VM_since142!L457</f>
        <v>1.2052034699599819E-2</v>
      </c>
    </row>
    <row r="465" spans="2:13" x14ac:dyDescent="0.3">
      <c r="B465">
        <f>_VM_since142!A458</f>
        <v>1</v>
      </c>
      <c r="C465">
        <f>_VM_since142!B458</f>
        <v>14</v>
      </c>
      <c r="D465">
        <f>_VM_since142!C458</f>
        <v>4</v>
      </c>
      <c r="E465">
        <f>_VM_since142!D458</f>
        <v>0</v>
      </c>
      <c r="F465" s="99">
        <f>_VM_since142!E458</f>
        <v>2024</v>
      </c>
      <c r="G465" s="99" t="str">
        <f>_VM_since142!F458</f>
        <v>Rind</v>
      </c>
      <c r="H465" s="99" t="str">
        <f>_VM_since142!G458</f>
        <v>Milchkühe</v>
      </c>
      <c r="I465" s="99" t="str">
        <f>_VM_since142!H458</f>
        <v>Beobachtung</v>
      </c>
      <c r="J465" s="99" t="str">
        <f>_VM_since142!I458</f>
        <v>B</v>
      </c>
      <c r="K465" s="99" t="str">
        <f>_VM_since142!J458</f>
        <v>Ceph. 4. Gen.</v>
      </c>
      <c r="L465" s="115">
        <f>_VM_since142!K458</f>
        <v>6.6784999881562505E-3</v>
      </c>
      <c r="M465">
        <f>_VM_since142!L458</f>
        <v>3.0017408440976712E-3</v>
      </c>
    </row>
    <row r="466" spans="2:13" x14ac:dyDescent="0.3">
      <c r="B466">
        <f>_VM_since142!A459</f>
        <v>1</v>
      </c>
      <c r="C466">
        <f>_VM_since142!B459</f>
        <v>14</v>
      </c>
      <c r="D466">
        <f>_VM_since142!C459</f>
        <v>4</v>
      </c>
      <c r="E466">
        <f>_VM_since142!D459</f>
        <v>0</v>
      </c>
      <c r="F466" s="99">
        <f>_VM_since142!E459</f>
        <v>2024</v>
      </c>
      <c r="G466" s="99" t="str">
        <f>_VM_since142!F459</f>
        <v>Rind</v>
      </c>
      <c r="H466" s="99" t="str">
        <f>_VM_since142!G459</f>
        <v>Milchkühe</v>
      </c>
      <c r="I466" s="99" t="str">
        <f>_VM_since142!H459</f>
        <v>Beobachtung</v>
      </c>
      <c r="J466" s="99" t="str">
        <f>_VM_since142!I459</f>
        <v>B</v>
      </c>
      <c r="K466" s="99" t="str">
        <f>_VM_since142!J459</f>
        <v>Fluorchinolone</v>
      </c>
      <c r="L466" s="115">
        <f>_VM_since142!K459</f>
        <v>5.8984837293992003E-2</v>
      </c>
      <c r="M466">
        <f>_VM_since142!L459</f>
        <v>2.6511521389807165E-2</v>
      </c>
    </row>
    <row r="467" spans="2:13" x14ac:dyDescent="0.3">
      <c r="B467">
        <f>_VM_since142!A460</f>
        <v>1</v>
      </c>
      <c r="C467">
        <f>_VM_since142!B460</f>
        <v>14</v>
      </c>
      <c r="D467">
        <f>_VM_since142!C460</f>
        <v>4</v>
      </c>
      <c r="E467">
        <f>_VM_since142!D460</f>
        <v>0</v>
      </c>
      <c r="F467" s="99">
        <f>_VM_since142!E460</f>
        <v>2024</v>
      </c>
      <c r="G467" s="99" t="str">
        <f>_VM_since142!F460</f>
        <v>Rind</v>
      </c>
      <c r="H467" s="99" t="str">
        <f>_VM_since142!G460</f>
        <v>Milchkühe</v>
      </c>
      <c r="I467" s="99" t="str">
        <f>_VM_since142!H460</f>
        <v>Beobachtung</v>
      </c>
      <c r="J467" s="99" t="str">
        <f>_VM_since142!I460</f>
        <v>B</v>
      </c>
      <c r="K467" s="99" t="str">
        <f>_VM_since142!J460</f>
        <v>Polypeptid-AB</v>
      </c>
      <c r="L467" s="115">
        <f>_VM_since142!K460</f>
        <v>6.5400000000000001E-6</v>
      </c>
      <c r="M467">
        <f>_VM_since142!L460</f>
        <v>2.9394901782156704E-6</v>
      </c>
    </row>
    <row r="468" spans="2:13" x14ac:dyDescent="0.3">
      <c r="B468">
        <f>_VM_since142!A461</f>
        <v>1</v>
      </c>
      <c r="C468">
        <f>_VM_since142!B461</f>
        <v>14</v>
      </c>
      <c r="D468">
        <f>_VM_since142!C461</f>
        <v>4</v>
      </c>
      <c r="E468">
        <f>_VM_since142!D461</f>
        <v>0</v>
      </c>
      <c r="F468" s="99">
        <f>_VM_since142!E461</f>
        <v>2024</v>
      </c>
      <c r="G468" s="99" t="str">
        <f>_VM_since142!F461</f>
        <v>Rind</v>
      </c>
      <c r="H468" s="99" t="str">
        <f>_VM_since142!G461</f>
        <v>Milchkühe</v>
      </c>
      <c r="I468" s="99" t="str">
        <f>_VM_since142!H461</f>
        <v>Beobachtung</v>
      </c>
      <c r="J468" s="99" t="str">
        <f>_VM_since142!I461</f>
        <v>C</v>
      </c>
      <c r="K468" s="99" t="str">
        <f>_VM_since142!J461</f>
        <v>Aminoglykoside</v>
      </c>
      <c r="L468" s="115">
        <f>_VM_since142!K461</f>
        <v>5.5065075931251664E-2</v>
      </c>
      <c r="M468">
        <f>_VM_since142!L461</f>
        <v>2.4749732394895165E-2</v>
      </c>
    </row>
    <row r="469" spans="2:13" x14ac:dyDescent="0.3">
      <c r="B469">
        <f>_VM_since142!A462</f>
        <v>1</v>
      </c>
      <c r="C469">
        <f>_VM_since142!B462</f>
        <v>14</v>
      </c>
      <c r="D469">
        <f>_VM_since142!C462</f>
        <v>4</v>
      </c>
      <c r="E469">
        <f>_VM_since142!D462</f>
        <v>0</v>
      </c>
      <c r="F469" s="99">
        <f>_VM_since142!E462</f>
        <v>2024</v>
      </c>
      <c r="G469" s="99" t="str">
        <f>_VM_since142!F462</f>
        <v>Rind</v>
      </c>
      <c r="H469" s="99" t="str">
        <f>_VM_since142!G462</f>
        <v>Milchkühe</v>
      </c>
      <c r="I469" s="99" t="str">
        <f>_VM_since142!H462</f>
        <v>Beobachtung</v>
      </c>
      <c r="J469" s="99" t="str">
        <f>_VM_since142!I462</f>
        <v>C</v>
      </c>
      <c r="K469" s="99" t="str">
        <f>_VM_since142!J462</f>
        <v>Ceph. 1. Gen.</v>
      </c>
      <c r="L469" s="115">
        <f>_VM_since142!K462</f>
        <v>5.1429869217301187E-2</v>
      </c>
      <c r="M469">
        <f>_VM_since142!L462</f>
        <v>2.3115840279995914E-2</v>
      </c>
    </row>
    <row r="470" spans="2:13" x14ac:dyDescent="0.3">
      <c r="B470">
        <f>_VM_since142!A463</f>
        <v>1</v>
      </c>
      <c r="C470">
        <f>_VM_since142!B463</f>
        <v>14</v>
      </c>
      <c r="D470">
        <f>_VM_since142!C463</f>
        <v>4</v>
      </c>
      <c r="E470">
        <f>_VM_since142!D463</f>
        <v>0</v>
      </c>
      <c r="F470" s="99">
        <f>_VM_since142!E463</f>
        <v>2024</v>
      </c>
      <c r="G470" s="99" t="str">
        <f>_VM_since142!F463</f>
        <v>Rind</v>
      </c>
      <c r="H470" s="99" t="str">
        <f>_VM_since142!G463</f>
        <v>Milchkühe</v>
      </c>
      <c r="I470" s="99" t="str">
        <f>_VM_since142!H463</f>
        <v>Beobachtung</v>
      </c>
      <c r="J470" s="99" t="str">
        <f>_VM_since142!I463</f>
        <v>C</v>
      </c>
      <c r="K470" s="99" t="str">
        <f>_VM_since142!J463</f>
        <v>Fenicole</v>
      </c>
      <c r="L470" s="115">
        <f>_VM_since142!K463</f>
        <v>9.0407730000000002E-3</v>
      </c>
      <c r="M470">
        <f>_VM_since142!L463</f>
        <v>4.0634959383757524E-3</v>
      </c>
    </row>
    <row r="471" spans="2:13" x14ac:dyDescent="0.3">
      <c r="B471">
        <f>_VM_since142!A464</f>
        <v>1</v>
      </c>
      <c r="C471">
        <f>_VM_since142!B464</f>
        <v>14</v>
      </c>
      <c r="D471">
        <f>_VM_since142!C464</f>
        <v>4</v>
      </c>
      <c r="E471">
        <f>_VM_since142!D464</f>
        <v>0</v>
      </c>
      <c r="F471" s="99">
        <f>_VM_since142!E464</f>
        <v>2024</v>
      </c>
      <c r="G471" s="99" t="str">
        <f>_VM_since142!F464</f>
        <v>Rind</v>
      </c>
      <c r="H471" s="99" t="str">
        <f>_VM_since142!G464</f>
        <v>Milchkühe</v>
      </c>
      <c r="I471" s="99" t="str">
        <f>_VM_since142!H464</f>
        <v>Beobachtung</v>
      </c>
      <c r="J471" s="99" t="str">
        <f>_VM_since142!I464</f>
        <v>C</v>
      </c>
      <c r="K471" s="99" t="str">
        <f>_VM_since142!J464</f>
        <v>Lincosamide</v>
      </c>
      <c r="L471" s="115">
        <f>_VM_since142!K464</f>
        <v>1.1721885539066E-2</v>
      </c>
      <c r="M471">
        <f>_VM_since142!L464</f>
        <v>5.268557708295536E-3</v>
      </c>
    </row>
    <row r="472" spans="2:13" x14ac:dyDescent="0.3">
      <c r="B472">
        <f>_VM_since142!A465</f>
        <v>1</v>
      </c>
      <c r="C472">
        <f>_VM_since142!B465</f>
        <v>14</v>
      </c>
      <c r="D472">
        <f>_VM_since142!C465</f>
        <v>4</v>
      </c>
      <c r="E472">
        <f>_VM_since142!D465</f>
        <v>0</v>
      </c>
      <c r="F472" s="99">
        <f>_VM_since142!E465</f>
        <v>2024</v>
      </c>
      <c r="G472" s="99" t="str">
        <f>_VM_since142!F465</f>
        <v>Rind</v>
      </c>
      <c r="H472" s="99" t="str">
        <f>_VM_since142!G465</f>
        <v>Milchkühe</v>
      </c>
      <c r="I472" s="99" t="str">
        <f>_VM_since142!H465</f>
        <v>Beobachtung</v>
      </c>
      <c r="J472" s="99" t="str">
        <f>_VM_since142!I465</f>
        <v>C</v>
      </c>
      <c r="K472" s="99" t="str">
        <f>_VM_since142!J465</f>
        <v>Makrolide</v>
      </c>
      <c r="L472" s="115">
        <f>_VM_since142!K465</f>
        <v>3.4071845999999996E-2</v>
      </c>
      <c r="M472">
        <f>_VM_since142!L465</f>
        <v>1.5314045362488817E-2</v>
      </c>
    </row>
    <row r="473" spans="2:13" x14ac:dyDescent="0.3">
      <c r="B473">
        <f>_VM_since142!A466</f>
        <v>1</v>
      </c>
      <c r="C473">
        <f>_VM_since142!B466</f>
        <v>14</v>
      </c>
      <c r="D473">
        <f>_VM_since142!C466</f>
        <v>4</v>
      </c>
      <c r="E473">
        <f>_VM_since142!D466</f>
        <v>0</v>
      </c>
      <c r="F473" s="99">
        <f>_VM_since142!E466</f>
        <v>2024</v>
      </c>
      <c r="G473" s="99" t="str">
        <f>_VM_since142!F466</f>
        <v>Rind</v>
      </c>
      <c r="H473" s="99" t="str">
        <f>_VM_since142!G466</f>
        <v>Milchkühe</v>
      </c>
      <c r="I473" s="99" t="str">
        <f>_VM_since142!H466</f>
        <v>Beobachtung</v>
      </c>
      <c r="J473" s="99" t="str">
        <f>_VM_since142!I466</f>
        <v>D</v>
      </c>
      <c r="K473" s="99" t="str">
        <f>_VM_since142!J466</f>
        <v>Aminoglykoside</v>
      </c>
      <c r="L473" s="115">
        <f>_VM_since142!K466</f>
        <v>4.0516490951999991E-4</v>
      </c>
      <c r="M473">
        <f>_VM_since142!L466</f>
        <v>1.8210676943297867E-4</v>
      </c>
    </row>
    <row r="474" spans="2:13" x14ac:dyDescent="0.3">
      <c r="B474">
        <f>_VM_since142!A467</f>
        <v>1</v>
      </c>
      <c r="C474">
        <f>_VM_since142!B467</f>
        <v>14</v>
      </c>
      <c r="D474">
        <f>_VM_since142!C467</f>
        <v>4</v>
      </c>
      <c r="E474">
        <f>_VM_since142!D467</f>
        <v>0</v>
      </c>
      <c r="F474" s="99">
        <f>_VM_since142!E467</f>
        <v>2024</v>
      </c>
      <c r="G474" s="99" t="str">
        <f>_VM_since142!F467</f>
        <v>Rind</v>
      </c>
      <c r="H474" s="99" t="str">
        <f>_VM_since142!G467</f>
        <v>Milchkühe</v>
      </c>
      <c r="I474" s="99" t="str">
        <f>_VM_since142!H467</f>
        <v>Beobachtung</v>
      </c>
      <c r="J474" s="99" t="str">
        <f>_VM_since142!I467</f>
        <v>D</v>
      </c>
      <c r="K474" s="99" t="str">
        <f>_VM_since142!J467</f>
        <v>Folsäureantag.</v>
      </c>
      <c r="L474" s="115">
        <f>_VM_since142!K467</f>
        <v>5.3667092799999996E-2</v>
      </c>
      <c r="M474">
        <f>_VM_since142!L467</f>
        <v>2.4121390241435614E-2</v>
      </c>
    </row>
    <row r="475" spans="2:13" x14ac:dyDescent="0.3">
      <c r="B475">
        <f>_VM_since142!A468</f>
        <v>1</v>
      </c>
      <c r="C475">
        <f>_VM_since142!B468</f>
        <v>14</v>
      </c>
      <c r="D475">
        <f>_VM_since142!C468</f>
        <v>4</v>
      </c>
      <c r="E475">
        <f>_VM_since142!D468</f>
        <v>0</v>
      </c>
      <c r="F475" s="99">
        <f>_VM_since142!E468</f>
        <v>2024</v>
      </c>
      <c r="G475" s="99" t="str">
        <f>_VM_since142!F468</f>
        <v>Rind</v>
      </c>
      <c r="H475" s="99" t="str">
        <f>_VM_since142!G468</f>
        <v>Milchkühe</v>
      </c>
      <c r="I475" s="99" t="str">
        <f>_VM_since142!H468</f>
        <v>Beobachtung</v>
      </c>
      <c r="J475" s="99" t="str">
        <f>_VM_since142!I468</f>
        <v>D</v>
      </c>
      <c r="K475" s="99" t="str">
        <f>_VM_since142!J468</f>
        <v>Penicilline</v>
      </c>
      <c r="L475" s="115">
        <f>_VM_since142!K468</f>
        <v>1.4498112155010965</v>
      </c>
      <c r="M475">
        <f>_VM_since142!L468</f>
        <v>0.65163697679394428</v>
      </c>
    </row>
    <row r="476" spans="2:13" x14ac:dyDescent="0.3">
      <c r="B476">
        <f>_VM_since142!A469</f>
        <v>1</v>
      </c>
      <c r="C476">
        <f>_VM_since142!B469</f>
        <v>14</v>
      </c>
      <c r="D476">
        <f>_VM_since142!C469</f>
        <v>4</v>
      </c>
      <c r="E476">
        <f>_VM_since142!D469</f>
        <v>0</v>
      </c>
      <c r="F476" s="99">
        <f>_VM_since142!E469</f>
        <v>2024</v>
      </c>
      <c r="G476" s="99" t="str">
        <f>_VM_since142!F469</f>
        <v>Rind</v>
      </c>
      <c r="H476" s="99" t="str">
        <f>_VM_since142!G469</f>
        <v>Milchkühe</v>
      </c>
      <c r="I476" s="99" t="str">
        <f>_VM_since142!H469</f>
        <v>Beobachtung</v>
      </c>
      <c r="J476" s="99" t="str">
        <f>_VM_since142!I469</f>
        <v>D</v>
      </c>
      <c r="K476" s="99" t="str">
        <f>_VM_since142!J469</f>
        <v>Sulfonamide</v>
      </c>
      <c r="L476" s="115">
        <f>_VM_since142!K469</f>
        <v>0.27047745611980001</v>
      </c>
      <c r="M476">
        <f>_VM_since142!L469</f>
        <v>0.12156969811818227</v>
      </c>
    </row>
    <row r="477" spans="2:13" x14ac:dyDescent="0.3">
      <c r="B477">
        <f>_VM_since142!A470</f>
        <v>1</v>
      </c>
      <c r="C477">
        <f>_VM_since142!B470</f>
        <v>14</v>
      </c>
      <c r="D477">
        <f>_VM_since142!C470</f>
        <v>4</v>
      </c>
      <c r="E477">
        <f>_VM_since142!D470</f>
        <v>0</v>
      </c>
      <c r="F477" s="99">
        <f>_VM_since142!E470</f>
        <v>2024</v>
      </c>
      <c r="G477" s="99" t="str">
        <f>_VM_since142!F470</f>
        <v>Rind</v>
      </c>
      <c r="H477" s="99" t="str">
        <f>_VM_since142!G470</f>
        <v>Milchkühe</v>
      </c>
      <c r="I477" s="99" t="str">
        <f>_VM_since142!H470</f>
        <v>Beobachtung</v>
      </c>
      <c r="J477" s="99" t="str">
        <f>_VM_since142!I470</f>
        <v>D</v>
      </c>
      <c r="K477" s="99" t="str">
        <f>_VM_since142!J470</f>
        <v>Tetrazykline</v>
      </c>
      <c r="L477" s="115">
        <f>_VM_since142!K470</f>
        <v>0.19670107452102786</v>
      </c>
      <c r="M477">
        <f>_VM_since142!L470</f>
        <v>8.8409919969270653E-2</v>
      </c>
    </row>
    <row r="478" spans="2:13" x14ac:dyDescent="0.3">
      <c r="B478">
        <f>_VM_since142!A471</f>
        <v>1</v>
      </c>
      <c r="C478">
        <f>_VM_since142!B471</f>
        <v>14</v>
      </c>
      <c r="D478">
        <f>_VM_since142!C471</f>
        <v>4</v>
      </c>
      <c r="E478">
        <f>_VM_since142!D471</f>
        <v>0</v>
      </c>
      <c r="F478" s="99">
        <f>_VM_since142!E471</f>
        <v>2025</v>
      </c>
      <c r="G478" s="99" t="str">
        <f>_VM_since142!F471</f>
        <v>Rind</v>
      </c>
      <c r="H478" s="99" t="str">
        <f>_VM_since142!G471</f>
        <v>Milchkühe</v>
      </c>
      <c r="I478" s="99" t="str">
        <f>_VM_since142!H471</f>
        <v>Beobachtung</v>
      </c>
      <c r="J478" s="99" t="str">
        <f>_VM_since142!I471</f>
        <v>B</v>
      </c>
      <c r="K478" s="99" t="str">
        <f>_VM_since142!J471</f>
        <v>Ceph. 3. Gen.</v>
      </c>
      <c r="L478" s="115">
        <f>_VM_since142!K471</f>
        <v>1.6687561835157582E-2</v>
      </c>
      <c r="M478">
        <f>_VM_since142!L471</f>
        <v>1.3960797392837319E-2</v>
      </c>
    </row>
    <row r="479" spans="2:13" x14ac:dyDescent="0.3">
      <c r="B479">
        <f>_VM_since142!A472</f>
        <v>1</v>
      </c>
      <c r="C479">
        <f>_VM_since142!B472</f>
        <v>14</v>
      </c>
      <c r="D479">
        <f>_VM_since142!C472</f>
        <v>4</v>
      </c>
      <c r="E479">
        <f>_VM_since142!D472</f>
        <v>0</v>
      </c>
      <c r="F479" s="99">
        <f>_VM_since142!E472</f>
        <v>2025</v>
      </c>
      <c r="G479" s="99" t="str">
        <f>_VM_since142!F472</f>
        <v>Rind</v>
      </c>
      <c r="H479" s="99" t="str">
        <f>_VM_since142!G472</f>
        <v>Milchkühe</v>
      </c>
      <c r="I479" s="99" t="str">
        <f>_VM_since142!H472</f>
        <v>Beobachtung</v>
      </c>
      <c r="J479" s="99" t="str">
        <f>_VM_since142!I472</f>
        <v>B</v>
      </c>
      <c r="K479" s="99" t="str">
        <f>_VM_since142!J472</f>
        <v>Ceph. 4. Gen.</v>
      </c>
      <c r="L479" s="115">
        <f>_VM_since142!K472</f>
        <v>4.7152774219992501E-3</v>
      </c>
      <c r="M479">
        <f>_VM_since142!L472</f>
        <v>3.9447963333302709E-3</v>
      </c>
    </row>
    <row r="480" spans="2:13" x14ac:dyDescent="0.3">
      <c r="B480">
        <f>_VM_since142!A473</f>
        <v>1</v>
      </c>
      <c r="C480">
        <f>_VM_since142!B473</f>
        <v>14</v>
      </c>
      <c r="D480">
        <f>_VM_since142!C473</f>
        <v>4</v>
      </c>
      <c r="E480">
        <f>_VM_since142!D473</f>
        <v>0</v>
      </c>
      <c r="F480" s="99">
        <f>_VM_since142!E473</f>
        <v>2025</v>
      </c>
      <c r="G480" s="99" t="str">
        <f>_VM_since142!F473</f>
        <v>Rind</v>
      </c>
      <c r="H480" s="99" t="str">
        <f>_VM_since142!G473</f>
        <v>Milchkühe</v>
      </c>
      <c r="I480" s="99" t="str">
        <f>_VM_since142!H473</f>
        <v>Beobachtung</v>
      </c>
      <c r="J480" s="99" t="str">
        <f>_VM_since142!I473</f>
        <v>B</v>
      </c>
      <c r="K480" s="99" t="str">
        <f>_VM_since142!J473</f>
        <v>Fluorchinolone</v>
      </c>
      <c r="L480" s="115">
        <f>_VM_since142!K473</f>
        <v>3.2747814885825004E-2</v>
      </c>
      <c r="M480">
        <f>_VM_since142!L473</f>
        <v>2.7396788889551257E-2</v>
      </c>
    </row>
    <row r="481" spans="2:13" x14ac:dyDescent="0.3">
      <c r="B481">
        <f>_VM_since142!A474</f>
        <v>1</v>
      </c>
      <c r="C481">
        <f>_VM_since142!B474</f>
        <v>14</v>
      </c>
      <c r="D481">
        <f>_VM_since142!C474</f>
        <v>4</v>
      </c>
      <c r="E481">
        <f>_VM_since142!D474</f>
        <v>0</v>
      </c>
      <c r="F481" s="99">
        <f>_VM_since142!E474</f>
        <v>2025</v>
      </c>
      <c r="G481" s="99" t="str">
        <f>_VM_since142!F474</f>
        <v>Rind</v>
      </c>
      <c r="H481" s="99" t="str">
        <f>_VM_since142!G474</f>
        <v>Milchkühe</v>
      </c>
      <c r="I481" s="99" t="str">
        <f>_VM_since142!H474</f>
        <v>Beobachtung</v>
      </c>
      <c r="J481" s="99" t="str">
        <f>_VM_since142!I474</f>
        <v>B</v>
      </c>
      <c r="K481" s="99" t="str">
        <f>_VM_since142!J474</f>
        <v>Polypeptid-AB</v>
      </c>
      <c r="L481" s="115">
        <f>_VM_since142!K474</f>
        <v>1.0740000000000001E-5</v>
      </c>
      <c r="M481">
        <f>_VM_since142!L474</f>
        <v>8.9850731628858665E-6</v>
      </c>
    </row>
    <row r="482" spans="2:13" x14ac:dyDescent="0.3">
      <c r="B482">
        <f>_VM_since142!A475</f>
        <v>1</v>
      </c>
      <c r="C482">
        <f>_VM_since142!B475</f>
        <v>14</v>
      </c>
      <c r="D482">
        <f>_VM_since142!C475</f>
        <v>4</v>
      </c>
      <c r="E482">
        <f>_VM_since142!D475</f>
        <v>0</v>
      </c>
      <c r="F482" s="99">
        <f>_VM_since142!E475</f>
        <v>2025</v>
      </c>
      <c r="G482" s="99" t="str">
        <f>_VM_since142!F475</f>
        <v>Rind</v>
      </c>
      <c r="H482" s="99" t="str">
        <f>_VM_since142!G475</f>
        <v>Milchkühe</v>
      </c>
      <c r="I482" s="99" t="str">
        <f>_VM_since142!H475</f>
        <v>Beobachtung</v>
      </c>
      <c r="J482" s="99" t="str">
        <f>_VM_since142!I475</f>
        <v>C</v>
      </c>
      <c r="K482" s="99" t="str">
        <f>_VM_since142!J475</f>
        <v>Aminoglykoside</v>
      </c>
      <c r="L482" s="115">
        <f>_VM_since142!K475</f>
        <v>3.107791585793011E-2</v>
      </c>
      <c r="M482">
        <f>_VM_since142!L475</f>
        <v>2.5999753047813118E-2</v>
      </c>
    </row>
    <row r="483" spans="2:13" x14ac:dyDescent="0.3">
      <c r="B483">
        <f>_VM_since142!A476</f>
        <v>1</v>
      </c>
      <c r="C483">
        <f>_VM_since142!B476</f>
        <v>14</v>
      </c>
      <c r="D483">
        <f>_VM_since142!C476</f>
        <v>4</v>
      </c>
      <c r="E483">
        <f>_VM_since142!D476</f>
        <v>0</v>
      </c>
      <c r="F483" s="99">
        <f>_VM_since142!E476</f>
        <v>2025</v>
      </c>
      <c r="G483" s="99" t="str">
        <f>_VM_since142!F476</f>
        <v>Rind</v>
      </c>
      <c r="H483" s="99" t="str">
        <f>_VM_since142!G476</f>
        <v>Milchkühe</v>
      </c>
      <c r="I483" s="99" t="str">
        <f>_VM_since142!H476</f>
        <v>Beobachtung</v>
      </c>
      <c r="J483" s="99" t="str">
        <f>_VM_since142!I476</f>
        <v>C</v>
      </c>
      <c r="K483" s="99" t="str">
        <f>_VM_since142!J476</f>
        <v>Ceph. 1. Gen.</v>
      </c>
      <c r="L483" s="115">
        <f>_VM_since142!K476</f>
        <v>3.5955581025894613E-2</v>
      </c>
      <c r="M483">
        <f>_VM_since142!L476</f>
        <v>3.0080402805561818E-2</v>
      </c>
    </row>
    <row r="484" spans="2:13" x14ac:dyDescent="0.3">
      <c r="B484">
        <f>_VM_since142!A477</f>
        <v>1</v>
      </c>
      <c r="C484">
        <f>_VM_since142!B477</f>
        <v>14</v>
      </c>
      <c r="D484">
        <f>_VM_since142!C477</f>
        <v>4</v>
      </c>
      <c r="E484">
        <f>_VM_since142!D477</f>
        <v>0</v>
      </c>
      <c r="F484" s="99">
        <f>_VM_since142!E477</f>
        <v>2025</v>
      </c>
      <c r="G484" s="99" t="str">
        <f>_VM_since142!F477</f>
        <v>Rind</v>
      </c>
      <c r="H484" s="99" t="str">
        <f>_VM_since142!G477</f>
        <v>Milchkühe</v>
      </c>
      <c r="I484" s="99" t="str">
        <f>_VM_since142!H477</f>
        <v>Beobachtung</v>
      </c>
      <c r="J484" s="99" t="str">
        <f>_VM_since142!I477</f>
        <v>C</v>
      </c>
      <c r="K484" s="99" t="str">
        <f>_VM_since142!J477</f>
        <v>Fenicole</v>
      </c>
      <c r="L484" s="115">
        <f>_VM_since142!K477</f>
        <v>5.0372749999999999E-3</v>
      </c>
      <c r="M484">
        <f>_VM_since142!L477</f>
        <v>4.2141791821765267E-3</v>
      </c>
    </row>
    <row r="485" spans="2:13" x14ac:dyDescent="0.3">
      <c r="B485">
        <f>_VM_since142!A478</f>
        <v>1</v>
      </c>
      <c r="C485">
        <f>_VM_since142!B478</f>
        <v>14</v>
      </c>
      <c r="D485">
        <f>_VM_since142!C478</f>
        <v>4</v>
      </c>
      <c r="E485">
        <f>_VM_since142!D478</f>
        <v>0</v>
      </c>
      <c r="F485" s="99">
        <f>_VM_since142!E478</f>
        <v>2025</v>
      </c>
      <c r="G485" s="99" t="str">
        <f>_VM_since142!F478</f>
        <v>Rind</v>
      </c>
      <c r="H485" s="99" t="str">
        <f>_VM_since142!G478</f>
        <v>Milchkühe</v>
      </c>
      <c r="I485" s="99" t="str">
        <f>_VM_since142!H478</f>
        <v>Beobachtung</v>
      </c>
      <c r="J485" s="99" t="str">
        <f>_VM_since142!I478</f>
        <v>C</v>
      </c>
      <c r="K485" s="99" t="str">
        <f>_VM_since142!J478</f>
        <v>Lincosamide</v>
      </c>
      <c r="L485" s="115">
        <f>_VM_since142!K478</f>
        <v>4.1786707783904005E-3</v>
      </c>
      <c r="M485">
        <f>_VM_since142!L478</f>
        <v>3.4958717567459014E-3</v>
      </c>
    </row>
    <row r="486" spans="2:13" x14ac:dyDescent="0.3">
      <c r="B486">
        <f>_VM_since142!A479</f>
        <v>1</v>
      </c>
      <c r="C486">
        <f>_VM_since142!B479</f>
        <v>14</v>
      </c>
      <c r="D486">
        <f>_VM_since142!C479</f>
        <v>4</v>
      </c>
      <c r="E486">
        <f>_VM_since142!D479</f>
        <v>0</v>
      </c>
      <c r="F486" s="99">
        <f>_VM_since142!E479</f>
        <v>2025</v>
      </c>
      <c r="G486" s="99" t="str">
        <f>_VM_since142!F479</f>
        <v>Rind</v>
      </c>
      <c r="H486" s="99" t="str">
        <f>_VM_since142!G479</f>
        <v>Milchkühe</v>
      </c>
      <c r="I486" s="99" t="str">
        <f>_VM_since142!H479</f>
        <v>Beobachtung</v>
      </c>
      <c r="J486" s="99" t="str">
        <f>_VM_since142!I479</f>
        <v>C</v>
      </c>
      <c r="K486" s="99" t="str">
        <f>_VM_since142!J479</f>
        <v>Makrolide</v>
      </c>
      <c r="L486" s="115">
        <f>_VM_since142!K479</f>
        <v>2.5164958000000001E-2</v>
      </c>
      <c r="M486">
        <f>_VM_since142!L479</f>
        <v>2.1052978470293294E-2</v>
      </c>
    </row>
    <row r="487" spans="2:13" x14ac:dyDescent="0.3">
      <c r="B487">
        <f>_VM_since142!A480</f>
        <v>1</v>
      </c>
      <c r="C487">
        <f>_VM_since142!B480</f>
        <v>14</v>
      </c>
      <c r="D487">
        <f>_VM_since142!C480</f>
        <v>4</v>
      </c>
      <c r="E487">
        <f>_VM_since142!D480</f>
        <v>0</v>
      </c>
      <c r="F487" s="99">
        <f>_VM_since142!E480</f>
        <v>2025</v>
      </c>
      <c r="G487" s="99" t="str">
        <f>_VM_since142!F480</f>
        <v>Rind</v>
      </c>
      <c r="H487" s="99" t="str">
        <f>_VM_since142!G480</f>
        <v>Milchkühe</v>
      </c>
      <c r="I487" s="99" t="str">
        <f>_VM_since142!H480</f>
        <v>Beobachtung</v>
      </c>
      <c r="J487" s="99" t="str">
        <f>_VM_since142!I480</f>
        <v>D</v>
      </c>
      <c r="K487" s="99" t="str">
        <f>_VM_since142!J480</f>
        <v>Aminoglykoside</v>
      </c>
      <c r="L487" s="115">
        <f>_VM_since142!K480</f>
        <v>6.1442260991999992E-4</v>
      </c>
      <c r="M487">
        <f>_VM_since142!L480</f>
        <v>5.1402533548067805E-4</v>
      </c>
    </row>
    <row r="488" spans="2:13" x14ac:dyDescent="0.3">
      <c r="B488">
        <f>_VM_since142!A481</f>
        <v>1</v>
      </c>
      <c r="C488">
        <f>_VM_since142!B481</f>
        <v>14</v>
      </c>
      <c r="D488">
        <f>_VM_since142!C481</f>
        <v>4</v>
      </c>
      <c r="E488">
        <f>_VM_since142!D481</f>
        <v>0</v>
      </c>
      <c r="F488" s="99">
        <f>_VM_since142!E481</f>
        <v>2025</v>
      </c>
      <c r="G488" s="99" t="str">
        <f>_VM_since142!F481</f>
        <v>Rind</v>
      </c>
      <c r="H488" s="99" t="str">
        <f>_VM_since142!G481</f>
        <v>Milchkühe</v>
      </c>
      <c r="I488" s="99" t="str">
        <f>_VM_since142!H481</f>
        <v>Beobachtung</v>
      </c>
      <c r="J488" s="99" t="str">
        <f>_VM_since142!I481</f>
        <v>D</v>
      </c>
      <c r="K488" s="99" t="str">
        <f>_VM_since142!J481</f>
        <v>Folsäureantag.</v>
      </c>
      <c r="L488" s="115">
        <f>_VM_since142!K481</f>
        <v>3.5005094E-2</v>
      </c>
      <c r="M488">
        <f>_VM_since142!L481</f>
        <v>2.9285226318779986E-2</v>
      </c>
    </row>
    <row r="489" spans="2:13" x14ac:dyDescent="0.3">
      <c r="B489">
        <f>_VM_since142!A482</f>
        <v>1</v>
      </c>
      <c r="C489">
        <f>_VM_since142!B482</f>
        <v>14</v>
      </c>
      <c r="D489">
        <f>_VM_since142!C482</f>
        <v>4</v>
      </c>
      <c r="E489">
        <f>_VM_since142!D482</f>
        <v>0</v>
      </c>
      <c r="F489" s="99">
        <f>_VM_since142!E482</f>
        <v>2025</v>
      </c>
      <c r="G489" s="99" t="str">
        <f>_VM_since142!F482</f>
        <v>Rind</v>
      </c>
      <c r="H489" s="99" t="str">
        <f>_VM_since142!G482</f>
        <v>Milchkühe</v>
      </c>
      <c r="I489" s="99" t="str">
        <f>_VM_since142!H482</f>
        <v>Beobachtung</v>
      </c>
      <c r="J489" s="99" t="str">
        <f>_VM_since142!I482</f>
        <v>D</v>
      </c>
      <c r="K489" s="99" t="str">
        <f>_VM_since142!J482</f>
        <v>Penicilline</v>
      </c>
      <c r="L489" s="115">
        <f>_VM_since142!K482</f>
        <v>0.72820373840270891</v>
      </c>
      <c r="M489">
        <f>_VM_since142!L482</f>
        <v>0.60921451275934257</v>
      </c>
    </row>
    <row r="490" spans="2:13" x14ac:dyDescent="0.3">
      <c r="B490">
        <f>_VM_since142!A483</f>
        <v>1</v>
      </c>
      <c r="C490">
        <f>_VM_since142!B483</f>
        <v>14</v>
      </c>
      <c r="D490">
        <f>_VM_since142!C483</f>
        <v>4</v>
      </c>
      <c r="E490">
        <f>_VM_since142!D483</f>
        <v>0</v>
      </c>
      <c r="F490" s="99">
        <f>_VM_since142!E483</f>
        <v>2025</v>
      </c>
      <c r="G490" s="99" t="str">
        <f>_VM_since142!F483</f>
        <v>Rind</v>
      </c>
      <c r="H490" s="99" t="str">
        <f>_VM_since142!G483</f>
        <v>Milchkühe</v>
      </c>
      <c r="I490" s="99" t="str">
        <f>_VM_since142!H483</f>
        <v>Beobachtung</v>
      </c>
      <c r="J490" s="99" t="str">
        <f>_VM_since142!I483</f>
        <v>D</v>
      </c>
      <c r="K490" s="99" t="str">
        <f>_VM_since142!J483</f>
        <v>Sulfonamide</v>
      </c>
      <c r="L490" s="115">
        <f>_VM_since142!K483</f>
        <v>0.175076239108992</v>
      </c>
      <c r="M490">
        <f>_VM_since142!L483</f>
        <v>0.14646860497925446</v>
      </c>
    </row>
    <row r="491" spans="2:13" x14ac:dyDescent="0.3">
      <c r="B491">
        <f>_VM_since142!A484</f>
        <v>1</v>
      </c>
      <c r="C491">
        <f>_VM_since142!B484</f>
        <v>14</v>
      </c>
      <c r="D491">
        <f>_VM_since142!C484</f>
        <v>4</v>
      </c>
      <c r="E491">
        <f>_VM_since142!D484</f>
        <v>0</v>
      </c>
      <c r="F491" s="99">
        <f>_VM_since142!E484</f>
        <v>2025</v>
      </c>
      <c r="G491" s="99" t="str">
        <f>_VM_since142!F484</f>
        <v>Rind</v>
      </c>
      <c r="H491" s="99" t="str">
        <f>_VM_since142!G484</f>
        <v>Milchkühe</v>
      </c>
      <c r="I491" s="99" t="str">
        <f>_VM_since142!H484</f>
        <v>Beobachtung</v>
      </c>
      <c r="J491" s="99" t="str">
        <f>_VM_since142!I484</f>
        <v>D</v>
      </c>
      <c r="K491" s="99" t="str">
        <f>_VM_since142!J484</f>
        <v>Tetrazykline</v>
      </c>
      <c r="L491" s="115">
        <f>_VM_since142!K484</f>
        <v>0.10084052044946089</v>
      </c>
      <c r="M491">
        <f>_VM_since142!L484</f>
        <v>8.4363077655669874E-2</v>
      </c>
    </row>
    <row r="492" spans="2:13" x14ac:dyDescent="0.3">
      <c r="B492">
        <f>_VM_since142!A485</f>
        <v>1</v>
      </c>
      <c r="C492">
        <f>_VM_since142!B485</f>
        <v>14</v>
      </c>
      <c r="D492">
        <f>_VM_since142!C485</f>
        <v>4</v>
      </c>
      <c r="E492">
        <f>_VM_since142!D485</f>
        <v>1</v>
      </c>
      <c r="F492" s="99">
        <f>_VM_since142!E485</f>
        <v>2023</v>
      </c>
      <c r="G492" s="99" t="str">
        <f>_VM_since142!F485</f>
        <v>Rind</v>
      </c>
      <c r="H492" s="99" t="str">
        <f>_VM_since142!G485</f>
        <v>Milchkühe</v>
      </c>
      <c r="I492" s="99" t="str">
        <f>_VM_since142!H485</f>
        <v>Minimierung</v>
      </c>
      <c r="J492" s="99" t="str">
        <f>_VM_since142!I485</f>
        <v>B</v>
      </c>
      <c r="K492" s="99" t="str">
        <f>_VM_since142!J485</f>
        <v>Ceph. 3. Gen.</v>
      </c>
      <c r="L492" s="115">
        <f>_VM_since142!K485</f>
        <v>0.29606511470442487</v>
      </c>
      <c r="M492">
        <f>_VM_since142!L485</f>
        <v>8.4698660496115435E-3</v>
      </c>
    </row>
    <row r="493" spans="2:13" x14ac:dyDescent="0.3">
      <c r="B493">
        <f>_VM_since142!A486</f>
        <v>1</v>
      </c>
      <c r="C493">
        <f>_VM_since142!B486</f>
        <v>14</v>
      </c>
      <c r="D493">
        <f>_VM_since142!C486</f>
        <v>4</v>
      </c>
      <c r="E493">
        <f>_VM_since142!D486</f>
        <v>1</v>
      </c>
      <c r="F493" s="99">
        <f>_VM_since142!E486</f>
        <v>2023</v>
      </c>
      <c r="G493" s="99" t="str">
        <f>_VM_since142!F486</f>
        <v>Rind</v>
      </c>
      <c r="H493" s="99" t="str">
        <f>_VM_since142!G486</f>
        <v>Milchkühe</v>
      </c>
      <c r="I493" s="99" t="str">
        <f>_VM_since142!H486</f>
        <v>Minimierung</v>
      </c>
      <c r="J493" s="99" t="str">
        <f>_VM_since142!I486</f>
        <v>B</v>
      </c>
      <c r="K493" s="99" t="str">
        <f>_VM_since142!J486</f>
        <v>Ceph. 4. Gen.</v>
      </c>
      <c r="L493" s="115">
        <f>_VM_since142!K486</f>
        <v>7.6554272633087783E-2</v>
      </c>
      <c r="M493">
        <f>_VM_since142!L486</f>
        <v>2.1900737456860722E-3</v>
      </c>
    </row>
    <row r="494" spans="2:13" x14ac:dyDescent="0.3">
      <c r="B494">
        <f>_VM_since142!A487</f>
        <v>1</v>
      </c>
      <c r="C494">
        <f>_VM_since142!B487</f>
        <v>14</v>
      </c>
      <c r="D494">
        <f>_VM_since142!C487</f>
        <v>4</v>
      </c>
      <c r="E494">
        <f>_VM_since142!D487</f>
        <v>1</v>
      </c>
      <c r="F494" s="99">
        <f>_VM_since142!E487</f>
        <v>2023</v>
      </c>
      <c r="G494" s="99" t="str">
        <f>_VM_since142!F487</f>
        <v>Rind</v>
      </c>
      <c r="H494" s="99" t="str">
        <f>_VM_since142!G487</f>
        <v>Milchkühe</v>
      </c>
      <c r="I494" s="99" t="str">
        <f>_VM_since142!H487</f>
        <v>Minimierung</v>
      </c>
      <c r="J494" s="99" t="str">
        <f>_VM_since142!I487</f>
        <v>B</v>
      </c>
      <c r="K494" s="99" t="str">
        <f>_VM_since142!J487</f>
        <v>Fluorchinolone</v>
      </c>
      <c r="L494" s="115">
        <f>_VM_since142!K487</f>
        <v>0.6000867704416466</v>
      </c>
      <c r="M494">
        <f>_VM_since142!L487</f>
        <v>1.7167353772358427E-2</v>
      </c>
    </row>
    <row r="495" spans="2:13" x14ac:dyDescent="0.3">
      <c r="B495">
        <f>_VM_since142!A488</f>
        <v>1</v>
      </c>
      <c r="C495">
        <f>_VM_since142!B488</f>
        <v>14</v>
      </c>
      <c r="D495">
        <f>_VM_since142!C488</f>
        <v>4</v>
      </c>
      <c r="E495">
        <f>_VM_since142!D488</f>
        <v>1</v>
      </c>
      <c r="F495" s="99">
        <f>_VM_since142!E488</f>
        <v>2023</v>
      </c>
      <c r="G495" s="99" t="str">
        <f>_VM_since142!F488</f>
        <v>Rind</v>
      </c>
      <c r="H495" s="99" t="str">
        <f>_VM_since142!G488</f>
        <v>Milchkühe</v>
      </c>
      <c r="I495" s="99" t="str">
        <f>_VM_since142!H488</f>
        <v>Minimierung</v>
      </c>
      <c r="J495" s="99" t="str">
        <f>_VM_since142!I488</f>
        <v>B</v>
      </c>
      <c r="K495" s="99" t="str">
        <f>_VM_since142!J488</f>
        <v>Polypeptid-AB</v>
      </c>
      <c r="L495" s="115">
        <f>_VM_since142!K488</f>
        <v>1.8702565E-3</v>
      </c>
      <c r="M495">
        <f>_VM_since142!L488</f>
        <v>5.3504520616114863E-5</v>
      </c>
    </row>
    <row r="496" spans="2:13" x14ac:dyDescent="0.3">
      <c r="B496">
        <f>_VM_since142!A489</f>
        <v>1</v>
      </c>
      <c r="C496">
        <f>_VM_since142!B489</f>
        <v>14</v>
      </c>
      <c r="D496">
        <f>_VM_since142!C489</f>
        <v>4</v>
      </c>
      <c r="E496">
        <f>_VM_since142!D489</f>
        <v>1</v>
      </c>
      <c r="F496" s="99">
        <f>_VM_since142!E489</f>
        <v>2023</v>
      </c>
      <c r="G496" s="99" t="str">
        <f>_VM_since142!F489</f>
        <v>Rind</v>
      </c>
      <c r="H496" s="99" t="str">
        <f>_VM_since142!G489</f>
        <v>Milchkühe</v>
      </c>
      <c r="I496" s="99" t="str">
        <f>_VM_since142!H489</f>
        <v>Minimierung</v>
      </c>
      <c r="J496" s="99" t="str">
        <f>_VM_since142!I489</f>
        <v>C</v>
      </c>
      <c r="K496" s="99" t="str">
        <f>_VM_since142!J489</f>
        <v>Aminoglykoside</v>
      </c>
      <c r="L496" s="115">
        <f>_VM_since142!K489</f>
        <v>0.8649083188803276</v>
      </c>
      <c r="M496">
        <f>_VM_since142!L489</f>
        <v>2.474340015852464E-2</v>
      </c>
    </row>
    <row r="497" spans="2:13" x14ac:dyDescent="0.3">
      <c r="B497">
        <f>_VM_since142!A490</f>
        <v>1</v>
      </c>
      <c r="C497">
        <f>_VM_since142!B490</f>
        <v>14</v>
      </c>
      <c r="D497">
        <f>_VM_since142!C490</f>
        <v>4</v>
      </c>
      <c r="E497">
        <f>_VM_since142!D490</f>
        <v>1</v>
      </c>
      <c r="F497" s="99">
        <f>_VM_since142!E490</f>
        <v>2023</v>
      </c>
      <c r="G497" s="99" t="str">
        <f>_VM_since142!F490</f>
        <v>Rind</v>
      </c>
      <c r="H497" s="99" t="str">
        <f>_VM_since142!G490</f>
        <v>Milchkühe</v>
      </c>
      <c r="I497" s="99" t="str">
        <f>_VM_since142!H490</f>
        <v>Minimierung</v>
      </c>
      <c r="J497" s="99" t="str">
        <f>_VM_since142!I490</f>
        <v>C</v>
      </c>
      <c r="K497" s="99" t="str">
        <f>_VM_since142!J490</f>
        <v>Ceph. 1. Gen.</v>
      </c>
      <c r="L497" s="115">
        <f>_VM_since142!K490</f>
        <v>0.45599430109400119</v>
      </c>
      <c r="M497">
        <f>_VM_since142!L490</f>
        <v>1.3045139254276018E-2</v>
      </c>
    </row>
    <row r="498" spans="2:13" x14ac:dyDescent="0.3">
      <c r="B498">
        <f>_VM_since142!A491</f>
        <v>1</v>
      </c>
      <c r="C498">
        <f>_VM_since142!B491</f>
        <v>14</v>
      </c>
      <c r="D498">
        <f>_VM_since142!C491</f>
        <v>4</v>
      </c>
      <c r="E498">
        <f>_VM_since142!D491</f>
        <v>1</v>
      </c>
      <c r="F498" s="99">
        <f>_VM_since142!E491</f>
        <v>2023</v>
      </c>
      <c r="G498" s="99" t="str">
        <f>_VM_since142!F491</f>
        <v>Rind</v>
      </c>
      <c r="H498" s="99" t="str">
        <f>_VM_since142!G491</f>
        <v>Milchkühe</v>
      </c>
      <c r="I498" s="99" t="str">
        <f>_VM_since142!H491</f>
        <v>Minimierung</v>
      </c>
      <c r="J498" s="99" t="str">
        <f>_VM_since142!I491</f>
        <v>C</v>
      </c>
      <c r="K498" s="99" t="str">
        <f>_VM_since142!J491</f>
        <v>Fenicole</v>
      </c>
      <c r="L498" s="115">
        <f>_VM_since142!K491</f>
        <v>5.4897251500000001E-2</v>
      </c>
      <c r="M498">
        <f>_VM_since142!L491</f>
        <v>1.5705071067256243E-3</v>
      </c>
    </row>
    <row r="499" spans="2:13" x14ac:dyDescent="0.3">
      <c r="B499">
        <f>_VM_since142!A492</f>
        <v>1</v>
      </c>
      <c r="C499">
        <f>_VM_since142!B492</f>
        <v>14</v>
      </c>
      <c r="D499">
        <f>_VM_since142!C492</f>
        <v>4</v>
      </c>
      <c r="E499">
        <f>_VM_since142!D492</f>
        <v>1</v>
      </c>
      <c r="F499" s="99">
        <f>_VM_since142!E492</f>
        <v>2023</v>
      </c>
      <c r="G499" s="99" t="str">
        <f>_VM_since142!F492</f>
        <v>Rind</v>
      </c>
      <c r="H499" s="99" t="str">
        <f>_VM_since142!G492</f>
        <v>Milchkühe</v>
      </c>
      <c r="I499" s="99" t="str">
        <f>_VM_since142!H492</f>
        <v>Minimierung</v>
      </c>
      <c r="J499" s="99" t="str">
        <f>_VM_since142!I492</f>
        <v>C</v>
      </c>
      <c r="K499" s="99" t="str">
        <f>_VM_since142!J492</f>
        <v>Lincosamide</v>
      </c>
      <c r="L499" s="115">
        <f>_VM_since142!K492</f>
        <v>6.9053588342742014E-2</v>
      </c>
      <c r="M499">
        <f>_VM_since142!L492</f>
        <v>1.9754932765109756E-3</v>
      </c>
    </row>
    <row r="500" spans="2:13" x14ac:dyDescent="0.3">
      <c r="B500">
        <f>_VM_since142!A493</f>
        <v>1</v>
      </c>
      <c r="C500">
        <f>_VM_since142!B493</f>
        <v>14</v>
      </c>
      <c r="D500">
        <f>_VM_since142!C493</f>
        <v>4</v>
      </c>
      <c r="E500">
        <f>_VM_since142!D493</f>
        <v>1</v>
      </c>
      <c r="F500" s="99">
        <f>_VM_since142!E493</f>
        <v>2023</v>
      </c>
      <c r="G500" s="99" t="str">
        <f>_VM_since142!F493</f>
        <v>Rind</v>
      </c>
      <c r="H500" s="99" t="str">
        <f>_VM_since142!G493</f>
        <v>Milchkühe</v>
      </c>
      <c r="I500" s="99" t="str">
        <f>_VM_since142!H493</f>
        <v>Minimierung</v>
      </c>
      <c r="J500" s="99" t="str">
        <f>_VM_since142!I493</f>
        <v>C</v>
      </c>
      <c r="K500" s="99" t="str">
        <f>_VM_since142!J493</f>
        <v>Makrolide</v>
      </c>
      <c r="L500" s="115">
        <f>_VM_since142!K493</f>
        <v>0.36742960466666669</v>
      </c>
      <c r="M500">
        <f>_VM_since142!L493</f>
        <v>1.051146987477846E-2</v>
      </c>
    </row>
    <row r="501" spans="2:13" x14ac:dyDescent="0.3">
      <c r="B501">
        <f>_VM_since142!A494</f>
        <v>1</v>
      </c>
      <c r="C501">
        <f>_VM_since142!B494</f>
        <v>14</v>
      </c>
      <c r="D501">
        <f>_VM_since142!C494</f>
        <v>4</v>
      </c>
      <c r="E501">
        <f>_VM_since142!D494</f>
        <v>1</v>
      </c>
      <c r="F501" s="99">
        <f>_VM_since142!E494</f>
        <v>2023</v>
      </c>
      <c r="G501" s="99" t="str">
        <f>_VM_since142!F494</f>
        <v>Rind</v>
      </c>
      <c r="H501" s="99" t="str">
        <f>_VM_since142!G494</f>
        <v>Milchkühe</v>
      </c>
      <c r="I501" s="99" t="str">
        <f>_VM_since142!H494</f>
        <v>Minimierung</v>
      </c>
      <c r="J501" s="99" t="str">
        <f>_VM_since142!I494</f>
        <v>D</v>
      </c>
      <c r="K501" s="99" t="str">
        <f>_VM_since142!J494</f>
        <v>Aminoglykoside</v>
      </c>
      <c r="L501" s="115">
        <f>_VM_since142!K494</f>
        <v>6.7973705763839992E-3</v>
      </c>
      <c r="M501">
        <f>_VM_since142!L494</f>
        <v>1.9445998671279059E-4</v>
      </c>
    </row>
    <row r="502" spans="2:13" x14ac:dyDescent="0.3">
      <c r="B502">
        <f>_VM_since142!A495</f>
        <v>1</v>
      </c>
      <c r="C502">
        <f>_VM_since142!B495</f>
        <v>14</v>
      </c>
      <c r="D502">
        <f>_VM_since142!C495</f>
        <v>4</v>
      </c>
      <c r="E502">
        <f>_VM_since142!D495</f>
        <v>1</v>
      </c>
      <c r="F502" s="99">
        <f>_VM_since142!E495</f>
        <v>2023</v>
      </c>
      <c r="G502" s="99" t="str">
        <f>_VM_since142!F495</f>
        <v>Rind</v>
      </c>
      <c r="H502" s="99" t="str">
        <f>_VM_since142!G495</f>
        <v>Milchkühe</v>
      </c>
      <c r="I502" s="99" t="str">
        <f>_VM_since142!H495</f>
        <v>Minimierung</v>
      </c>
      <c r="J502" s="99" t="str">
        <f>_VM_since142!I495</f>
        <v>D</v>
      </c>
      <c r="K502" s="99" t="str">
        <f>_VM_since142!J495</f>
        <v>Folsäureantag.</v>
      </c>
      <c r="L502" s="115">
        <f>_VM_since142!K495</f>
        <v>0.55725585696709956</v>
      </c>
      <c r="M502">
        <f>_VM_since142!L495</f>
        <v>1.5942041900427525E-2</v>
      </c>
    </row>
    <row r="503" spans="2:13" x14ac:dyDescent="0.3">
      <c r="B503">
        <f>_VM_since142!A496</f>
        <v>1</v>
      </c>
      <c r="C503">
        <f>_VM_since142!B496</f>
        <v>14</v>
      </c>
      <c r="D503">
        <f>_VM_since142!C496</f>
        <v>4</v>
      </c>
      <c r="E503">
        <f>_VM_since142!D496</f>
        <v>1</v>
      </c>
      <c r="F503" s="99">
        <f>_VM_since142!E496</f>
        <v>2023</v>
      </c>
      <c r="G503" s="99" t="str">
        <f>_VM_since142!F496</f>
        <v>Rind</v>
      </c>
      <c r="H503" s="99" t="str">
        <f>_VM_since142!G496</f>
        <v>Milchkühe</v>
      </c>
      <c r="I503" s="99" t="str">
        <f>_VM_since142!H496</f>
        <v>Minimierung</v>
      </c>
      <c r="J503" s="99" t="str">
        <f>_VM_since142!I496</f>
        <v>D</v>
      </c>
      <c r="K503" s="99" t="str">
        <f>_VM_since142!J496</f>
        <v>Penicilline</v>
      </c>
      <c r="L503" s="115">
        <f>_VM_since142!K496</f>
        <v>26.309526652783173</v>
      </c>
      <c r="M503">
        <f>_VM_since142!L496</f>
        <v>0.75266607077374725</v>
      </c>
    </row>
    <row r="504" spans="2:13" x14ac:dyDescent="0.3">
      <c r="B504">
        <f>_VM_since142!A497</f>
        <v>1</v>
      </c>
      <c r="C504">
        <f>_VM_since142!B497</f>
        <v>14</v>
      </c>
      <c r="D504">
        <f>_VM_since142!C497</f>
        <v>4</v>
      </c>
      <c r="E504">
        <f>_VM_since142!D497</f>
        <v>1</v>
      </c>
      <c r="F504" s="99">
        <f>_VM_since142!E497</f>
        <v>2023</v>
      </c>
      <c r="G504" s="99" t="str">
        <f>_VM_since142!F497</f>
        <v>Rind</v>
      </c>
      <c r="H504" s="99" t="str">
        <f>_VM_since142!G497</f>
        <v>Milchkühe</v>
      </c>
      <c r="I504" s="99" t="str">
        <f>_VM_since142!H497</f>
        <v>Minimierung</v>
      </c>
      <c r="J504" s="99" t="str">
        <f>_VM_since142!I497</f>
        <v>D</v>
      </c>
      <c r="K504" s="99" t="str">
        <f>_VM_since142!J497</f>
        <v>Sulfonamide</v>
      </c>
      <c r="L504" s="115">
        <f>_VM_since142!K497</f>
        <v>2.8094688449894987</v>
      </c>
      <c r="M504">
        <f>_VM_since142!L497</f>
        <v>8.0373619199865395E-2</v>
      </c>
    </row>
    <row r="505" spans="2:13" x14ac:dyDescent="0.3">
      <c r="B505">
        <f>_VM_since142!A498</f>
        <v>1</v>
      </c>
      <c r="C505">
        <f>_VM_since142!B498</f>
        <v>14</v>
      </c>
      <c r="D505">
        <f>_VM_since142!C498</f>
        <v>4</v>
      </c>
      <c r="E505">
        <f>_VM_since142!D498</f>
        <v>1</v>
      </c>
      <c r="F505" s="99">
        <f>_VM_since142!E498</f>
        <v>2023</v>
      </c>
      <c r="G505" s="99" t="str">
        <f>_VM_since142!F498</f>
        <v>Rind</v>
      </c>
      <c r="H505" s="99" t="str">
        <f>_VM_since142!G498</f>
        <v>Milchkühe</v>
      </c>
      <c r="I505" s="99" t="str">
        <f>_VM_since142!H498</f>
        <v>Minimierung</v>
      </c>
      <c r="J505" s="99" t="str">
        <f>_VM_since142!I498</f>
        <v>D</v>
      </c>
      <c r="K505" s="99" t="str">
        <f>_VM_since142!J498</f>
        <v>Tetrazykline</v>
      </c>
      <c r="L505" s="115">
        <f>_VM_since142!K498</f>
        <v>2.4852035970105852</v>
      </c>
      <c r="M505">
        <f>_VM_since142!L498</f>
        <v>7.1097000380159439E-2</v>
      </c>
    </row>
    <row r="506" spans="2:13" x14ac:dyDescent="0.3">
      <c r="B506">
        <f>_VM_since142!A499</f>
        <v>1</v>
      </c>
      <c r="C506">
        <f>_VM_since142!B499</f>
        <v>14</v>
      </c>
      <c r="D506">
        <f>_VM_since142!C499</f>
        <v>4</v>
      </c>
      <c r="E506">
        <f>_VM_since142!D499</f>
        <v>1</v>
      </c>
      <c r="F506" s="99">
        <f>_VM_since142!E499</f>
        <v>2024</v>
      </c>
      <c r="G506" s="99" t="str">
        <f>_VM_since142!F499</f>
        <v>Rind</v>
      </c>
      <c r="H506" s="99" t="str">
        <f>_VM_since142!G499</f>
        <v>Milchkühe</v>
      </c>
      <c r="I506" s="99" t="str">
        <f>_VM_since142!H499</f>
        <v>Minimierung</v>
      </c>
      <c r="J506" s="99" t="str">
        <f>_VM_since142!I499</f>
        <v>B</v>
      </c>
      <c r="K506" s="99" t="str">
        <f>_VM_since142!J499</f>
        <v>Ceph. 3. Gen.</v>
      </c>
      <c r="L506" s="115">
        <f>_VM_since142!K499</f>
        <v>0.39729571651392953</v>
      </c>
      <c r="M506">
        <f>_VM_since142!L499</f>
        <v>1.0894575062775039E-2</v>
      </c>
    </row>
    <row r="507" spans="2:13" x14ac:dyDescent="0.3">
      <c r="B507">
        <f>_VM_since142!A500</f>
        <v>1</v>
      </c>
      <c r="C507">
        <f>_VM_since142!B500</f>
        <v>14</v>
      </c>
      <c r="D507">
        <f>_VM_since142!C500</f>
        <v>4</v>
      </c>
      <c r="E507">
        <f>_VM_since142!D500</f>
        <v>1</v>
      </c>
      <c r="F507" s="99">
        <f>_VM_since142!E500</f>
        <v>2024</v>
      </c>
      <c r="G507" s="99" t="str">
        <f>_VM_since142!F500</f>
        <v>Rind</v>
      </c>
      <c r="H507" s="99" t="str">
        <f>_VM_since142!G500</f>
        <v>Milchkühe</v>
      </c>
      <c r="I507" s="99" t="str">
        <f>_VM_since142!H500</f>
        <v>Minimierung</v>
      </c>
      <c r="J507" s="99" t="str">
        <f>_VM_since142!I500</f>
        <v>B</v>
      </c>
      <c r="K507" s="99" t="str">
        <f>_VM_since142!J500</f>
        <v>Ceph. 4. Gen.</v>
      </c>
      <c r="L507" s="115">
        <f>_VM_since142!K500</f>
        <v>9.6983114035247758E-2</v>
      </c>
      <c r="M507">
        <f>_VM_since142!L500</f>
        <v>2.6594543352989643E-3</v>
      </c>
    </row>
    <row r="508" spans="2:13" x14ac:dyDescent="0.3">
      <c r="B508">
        <f>_VM_since142!A501</f>
        <v>1</v>
      </c>
      <c r="C508">
        <f>_VM_since142!B501</f>
        <v>14</v>
      </c>
      <c r="D508">
        <f>_VM_since142!C501</f>
        <v>4</v>
      </c>
      <c r="E508">
        <f>_VM_since142!D501</f>
        <v>1</v>
      </c>
      <c r="F508" s="99">
        <f>_VM_since142!E501</f>
        <v>2024</v>
      </c>
      <c r="G508" s="99" t="str">
        <f>_VM_since142!F501</f>
        <v>Rind</v>
      </c>
      <c r="H508" s="99" t="str">
        <f>_VM_since142!G501</f>
        <v>Milchkühe</v>
      </c>
      <c r="I508" s="99" t="str">
        <f>_VM_since142!H501</f>
        <v>Minimierung</v>
      </c>
      <c r="J508" s="99" t="str">
        <f>_VM_since142!I501</f>
        <v>B</v>
      </c>
      <c r="K508" s="99" t="str">
        <f>_VM_since142!J501</f>
        <v>Fluorchinolone</v>
      </c>
      <c r="L508" s="115">
        <f>_VM_since142!K501</f>
        <v>0.78401159888430072</v>
      </c>
      <c r="M508">
        <f>_VM_since142!L501</f>
        <v>2.149903172648935E-2</v>
      </c>
    </row>
    <row r="509" spans="2:13" x14ac:dyDescent="0.3">
      <c r="B509">
        <f>_VM_since142!A502</f>
        <v>1</v>
      </c>
      <c r="C509">
        <f>_VM_since142!B502</f>
        <v>14</v>
      </c>
      <c r="D509">
        <f>_VM_since142!C502</f>
        <v>4</v>
      </c>
      <c r="E509">
        <f>_VM_since142!D502</f>
        <v>1</v>
      </c>
      <c r="F509" s="99">
        <f>_VM_since142!E502</f>
        <v>2024</v>
      </c>
      <c r="G509" s="99" t="str">
        <f>_VM_since142!F502</f>
        <v>Rind</v>
      </c>
      <c r="H509" s="99" t="str">
        <f>_VM_since142!G502</f>
        <v>Milchkühe</v>
      </c>
      <c r="I509" s="99" t="str">
        <f>_VM_since142!H502</f>
        <v>Minimierung</v>
      </c>
      <c r="J509" s="99" t="str">
        <f>_VM_since142!I502</f>
        <v>B</v>
      </c>
      <c r="K509" s="99" t="str">
        <f>_VM_since142!J502</f>
        <v>Polypeptid-AB</v>
      </c>
      <c r="L509" s="115">
        <f>_VM_since142!K502</f>
        <v>4.2329999999999999E-4</v>
      </c>
      <c r="M509">
        <f>_VM_since142!L502</f>
        <v>1.1607660068771431E-5</v>
      </c>
    </row>
    <row r="510" spans="2:13" x14ac:dyDescent="0.3">
      <c r="B510">
        <f>_VM_since142!A503</f>
        <v>1</v>
      </c>
      <c r="C510">
        <f>_VM_since142!B503</f>
        <v>14</v>
      </c>
      <c r="D510">
        <f>_VM_since142!C503</f>
        <v>4</v>
      </c>
      <c r="E510">
        <f>_VM_since142!D503</f>
        <v>1</v>
      </c>
      <c r="F510" s="99">
        <f>_VM_since142!E503</f>
        <v>2024</v>
      </c>
      <c r="G510" s="99" t="str">
        <f>_VM_since142!F503</f>
        <v>Rind</v>
      </c>
      <c r="H510" s="99" t="str">
        <f>_VM_since142!G503</f>
        <v>Milchkühe</v>
      </c>
      <c r="I510" s="99" t="str">
        <f>_VM_since142!H503</f>
        <v>Minimierung</v>
      </c>
      <c r="J510" s="99" t="str">
        <f>_VM_since142!I503</f>
        <v>C</v>
      </c>
      <c r="K510" s="99" t="str">
        <f>_VM_since142!J503</f>
        <v>Aminoglykoside</v>
      </c>
      <c r="L510" s="115">
        <f>_VM_since142!K503</f>
        <v>0.75731142355455205</v>
      </c>
      <c r="M510">
        <f>_VM_since142!L503</f>
        <v>2.0766864093594666E-2</v>
      </c>
    </row>
    <row r="511" spans="2:13" x14ac:dyDescent="0.3">
      <c r="B511">
        <f>_VM_since142!A504</f>
        <v>1</v>
      </c>
      <c r="C511">
        <f>_VM_since142!B504</f>
        <v>14</v>
      </c>
      <c r="D511">
        <f>_VM_since142!C504</f>
        <v>4</v>
      </c>
      <c r="E511">
        <f>_VM_since142!D504</f>
        <v>1</v>
      </c>
      <c r="F511" s="99">
        <f>_VM_since142!E504</f>
        <v>2024</v>
      </c>
      <c r="G511" s="99" t="str">
        <f>_VM_since142!F504</f>
        <v>Rind</v>
      </c>
      <c r="H511" s="99" t="str">
        <f>_VM_since142!G504</f>
        <v>Milchkühe</v>
      </c>
      <c r="I511" s="99" t="str">
        <f>_VM_since142!H504</f>
        <v>Minimierung</v>
      </c>
      <c r="J511" s="99" t="str">
        <f>_VM_since142!I504</f>
        <v>C</v>
      </c>
      <c r="K511" s="99" t="str">
        <f>_VM_since142!J504</f>
        <v>Ceph. 1. Gen.</v>
      </c>
      <c r="L511" s="115">
        <f>_VM_since142!K504</f>
        <v>0.82070384274694586</v>
      </c>
      <c r="M511">
        <f>_VM_since142!L504</f>
        <v>2.2505200150581127E-2</v>
      </c>
    </row>
    <row r="512" spans="2:13" x14ac:dyDescent="0.3">
      <c r="B512">
        <f>_VM_since142!A505</f>
        <v>1</v>
      </c>
      <c r="C512">
        <f>_VM_since142!B505</f>
        <v>14</v>
      </c>
      <c r="D512">
        <f>_VM_since142!C505</f>
        <v>4</v>
      </c>
      <c r="E512">
        <f>_VM_since142!D505</f>
        <v>1</v>
      </c>
      <c r="F512" s="99">
        <f>_VM_since142!E505</f>
        <v>2024</v>
      </c>
      <c r="G512" s="99" t="str">
        <f>_VM_since142!F505</f>
        <v>Rind</v>
      </c>
      <c r="H512" s="99" t="str">
        <f>_VM_since142!G505</f>
        <v>Milchkühe</v>
      </c>
      <c r="I512" s="99" t="str">
        <f>_VM_since142!H505</f>
        <v>Minimierung</v>
      </c>
      <c r="J512" s="99" t="str">
        <f>_VM_since142!I505</f>
        <v>C</v>
      </c>
      <c r="K512" s="99" t="str">
        <f>_VM_since142!J505</f>
        <v>Fenicole</v>
      </c>
      <c r="L512" s="115">
        <f>_VM_since142!K505</f>
        <v>4.7560518499999996E-2</v>
      </c>
      <c r="M512">
        <f>_VM_since142!L505</f>
        <v>1.3041963889499524E-3</v>
      </c>
    </row>
    <row r="513" spans="2:13" x14ac:dyDescent="0.3">
      <c r="B513">
        <f>_VM_since142!A506</f>
        <v>1</v>
      </c>
      <c r="C513">
        <f>_VM_since142!B506</f>
        <v>14</v>
      </c>
      <c r="D513">
        <f>_VM_since142!C506</f>
        <v>4</v>
      </c>
      <c r="E513">
        <f>_VM_since142!D506</f>
        <v>1</v>
      </c>
      <c r="F513" s="99">
        <f>_VM_since142!E506</f>
        <v>2024</v>
      </c>
      <c r="G513" s="99" t="str">
        <f>_VM_since142!F506</f>
        <v>Rind</v>
      </c>
      <c r="H513" s="99" t="str">
        <f>_VM_since142!G506</f>
        <v>Milchkühe</v>
      </c>
      <c r="I513" s="99" t="str">
        <f>_VM_since142!H506</f>
        <v>Minimierung</v>
      </c>
      <c r="J513" s="99" t="str">
        <f>_VM_since142!I506</f>
        <v>C</v>
      </c>
      <c r="K513" s="99" t="str">
        <f>_VM_since142!J506</f>
        <v>Lincosamide</v>
      </c>
      <c r="L513" s="115">
        <f>_VM_since142!K506</f>
        <v>7.6178244821637209E-2</v>
      </c>
      <c r="M513">
        <f>_VM_since142!L506</f>
        <v>2.0889467765773974E-3</v>
      </c>
    </row>
    <row r="514" spans="2:13" x14ac:dyDescent="0.3">
      <c r="B514">
        <f>_VM_since142!A507</f>
        <v>1</v>
      </c>
      <c r="C514">
        <f>_VM_since142!B507</f>
        <v>14</v>
      </c>
      <c r="D514">
        <f>_VM_since142!C507</f>
        <v>4</v>
      </c>
      <c r="E514">
        <f>_VM_since142!D507</f>
        <v>1</v>
      </c>
      <c r="F514" s="99">
        <f>_VM_since142!E507</f>
        <v>2024</v>
      </c>
      <c r="G514" s="99" t="str">
        <f>_VM_since142!F507</f>
        <v>Rind</v>
      </c>
      <c r="H514" s="99" t="str">
        <f>_VM_since142!G507</f>
        <v>Milchkühe</v>
      </c>
      <c r="I514" s="99" t="str">
        <f>_VM_since142!H507</f>
        <v>Minimierung</v>
      </c>
      <c r="J514" s="99" t="str">
        <f>_VM_since142!I507</f>
        <v>C</v>
      </c>
      <c r="K514" s="99" t="str">
        <f>_VM_since142!J507</f>
        <v>Makrolide</v>
      </c>
      <c r="L514" s="115">
        <f>_VM_since142!K507</f>
        <v>0.49125073078433334</v>
      </c>
      <c r="M514">
        <f>_VM_since142!L507</f>
        <v>1.3470993365178574E-2</v>
      </c>
    </row>
    <row r="515" spans="2:13" x14ac:dyDescent="0.3">
      <c r="B515">
        <f>_VM_since142!A508</f>
        <v>1</v>
      </c>
      <c r="C515">
        <f>_VM_since142!B508</f>
        <v>14</v>
      </c>
      <c r="D515">
        <f>_VM_since142!C508</f>
        <v>4</v>
      </c>
      <c r="E515">
        <f>_VM_since142!D508</f>
        <v>1</v>
      </c>
      <c r="F515" s="99">
        <f>_VM_since142!E508</f>
        <v>2024</v>
      </c>
      <c r="G515" s="99" t="str">
        <f>_VM_since142!F508</f>
        <v>Rind</v>
      </c>
      <c r="H515" s="99" t="str">
        <f>_VM_since142!G508</f>
        <v>Milchkühe</v>
      </c>
      <c r="I515" s="99" t="str">
        <f>_VM_since142!H508</f>
        <v>Minimierung</v>
      </c>
      <c r="J515" s="99" t="str">
        <f>_VM_since142!I508</f>
        <v>D</v>
      </c>
      <c r="K515" s="99" t="str">
        <f>_VM_since142!J508</f>
        <v>Aminoglykoside</v>
      </c>
      <c r="L515" s="115">
        <f>_VM_since142!K508</f>
        <v>7.6072299357599991E-3</v>
      </c>
      <c r="M515">
        <f>_VM_since142!L508</f>
        <v>2.086041558216017E-4</v>
      </c>
    </row>
    <row r="516" spans="2:13" x14ac:dyDescent="0.3">
      <c r="B516">
        <f>_VM_since142!A509</f>
        <v>1</v>
      </c>
      <c r="C516">
        <f>_VM_since142!B509</f>
        <v>14</v>
      </c>
      <c r="D516">
        <f>_VM_since142!C509</f>
        <v>4</v>
      </c>
      <c r="E516">
        <f>_VM_since142!D509</f>
        <v>1</v>
      </c>
      <c r="F516" s="99">
        <f>_VM_since142!E509</f>
        <v>2024</v>
      </c>
      <c r="G516" s="99" t="str">
        <f>_VM_since142!F509</f>
        <v>Rind</v>
      </c>
      <c r="H516" s="99" t="str">
        <f>_VM_since142!G509</f>
        <v>Milchkühe</v>
      </c>
      <c r="I516" s="99" t="str">
        <f>_VM_since142!H509</f>
        <v>Minimierung</v>
      </c>
      <c r="J516" s="99" t="str">
        <f>_VM_since142!I509</f>
        <v>D</v>
      </c>
      <c r="K516" s="99" t="str">
        <f>_VM_since142!J509</f>
        <v>Folsäureantag.</v>
      </c>
      <c r="L516" s="115">
        <f>_VM_since142!K509</f>
        <v>0.80242264945333341</v>
      </c>
      <c r="M516">
        <f>_VM_since142!L509</f>
        <v>2.2003896400513191E-2</v>
      </c>
    </row>
    <row r="517" spans="2:13" x14ac:dyDescent="0.3">
      <c r="B517">
        <f>_VM_since142!A510</f>
        <v>1</v>
      </c>
      <c r="C517">
        <f>_VM_since142!B510</f>
        <v>14</v>
      </c>
      <c r="D517">
        <f>_VM_since142!C510</f>
        <v>4</v>
      </c>
      <c r="E517">
        <f>_VM_since142!D510</f>
        <v>1</v>
      </c>
      <c r="F517" s="99">
        <f>_VM_since142!E510</f>
        <v>2024</v>
      </c>
      <c r="G517" s="99" t="str">
        <f>_VM_since142!F510</f>
        <v>Rind</v>
      </c>
      <c r="H517" s="99" t="str">
        <f>_VM_since142!G510</f>
        <v>Milchkühe</v>
      </c>
      <c r="I517" s="99" t="str">
        <f>_VM_since142!H510</f>
        <v>Minimierung</v>
      </c>
      <c r="J517" s="99" t="str">
        <f>_VM_since142!I510</f>
        <v>D</v>
      </c>
      <c r="K517" s="99" t="str">
        <f>_VM_since142!J510</f>
        <v>Penicilline</v>
      </c>
      <c r="L517" s="115">
        <f>_VM_since142!K510</f>
        <v>25.609688357748535</v>
      </c>
      <c r="M517">
        <f>_VM_since142!L510</f>
        <v>0.70226448600027946</v>
      </c>
    </row>
    <row r="518" spans="2:13" x14ac:dyDescent="0.3">
      <c r="B518">
        <f>_VM_since142!A511</f>
        <v>1</v>
      </c>
      <c r="C518">
        <f>_VM_since142!B511</f>
        <v>14</v>
      </c>
      <c r="D518">
        <f>_VM_since142!C511</f>
        <v>4</v>
      </c>
      <c r="E518">
        <f>_VM_since142!D511</f>
        <v>1</v>
      </c>
      <c r="F518" s="99">
        <f>_VM_since142!E511</f>
        <v>2024</v>
      </c>
      <c r="G518" s="99" t="str">
        <f>_VM_since142!F511</f>
        <v>Rind</v>
      </c>
      <c r="H518" s="99" t="str">
        <f>_VM_since142!G511</f>
        <v>Milchkühe</v>
      </c>
      <c r="I518" s="99" t="str">
        <f>_VM_since142!H511</f>
        <v>Minimierung</v>
      </c>
      <c r="J518" s="99" t="str">
        <f>_VM_since142!I511</f>
        <v>D</v>
      </c>
      <c r="K518" s="99" t="str">
        <f>_VM_since142!J511</f>
        <v>Sulfonamide</v>
      </c>
      <c r="L518" s="115">
        <f>_VM_since142!K511</f>
        <v>4.0358988390283752</v>
      </c>
      <c r="M518">
        <f>_VM_since142!L511</f>
        <v>0.11067172642426329</v>
      </c>
    </row>
    <row r="519" spans="2:13" x14ac:dyDescent="0.3">
      <c r="B519">
        <f>_VM_since142!A512</f>
        <v>1</v>
      </c>
      <c r="C519">
        <f>_VM_since142!B512</f>
        <v>14</v>
      </c>
      <c r="D519">
        <f>_VM_since142!C512</f>
        <v>4</v>
      </c>
      <c r="E519">
        <f>_VM_since142!D512</f>
        <v>1</v>
      </c>
      <c r="F519" s="99">
        <f>_VM_since142!E512</f>
        <v>2024</v>
      </c>
      <c r="G519" s="99" t="str">
        <f>_VM_since142!F512</f>
        <v>Rind</v>
      </c>
      <c r="H519" s="99" t="str">
        <f>_VM_since142!G512</f>
        <v>Milchkühe</v>
      </c>
      <c r="I519" s="99" t="str">
        <f>_VM_since142!H512</f>
        <v>Minimierung</v>
      </c>
      <c r="J519" s="99" t="str">
        <f>_VM_since142!I512</f>
        <v>D</v>
      </c>
      <c r="K519" s="99" t="str">
        <f>_VM_since142!J512</f>
        <v>Tetrazykline</v>
      </c>
      <c r="L519" s="115">
        <f>_VM_since142!K512</f>
        <v>2.5399625364608784</v>
      </c>
      <c r="M519">
        <f>_VM_since142!L512</f>
        <v>6.9650417459608649E-2</v>
      </c>
    </row>
    <row r="520" spans="2:13" x14ac:dyDescent="0.3">
      <c r="B520">
        <f>_VM_since142!A513</f>
        <v>1</v>
      </c>
      <c r="C520">
        <f>_VM_since142!B513</f>
        <v>14</v>
      </c>
      <c r="D520">
        <f>_VM_since142!C513</f>
        <v>4</v>
      </c>
      <c r="E520">
        <f>_VM_since142!D513</f>
        <v>1</v>
      </c>
      <c r="F520" s="99">
        <f>_VM_since142!E513</f>
        <v>2025</v>
      </c>
      <c r="G520" s="99" t="str">
        <f>_VM_since142!F513</f>
        <v>Rind</v>
      </c>
      <c r="H520" s="99" t="str">
        <f>_VM_since142!G513</f>
        <v>Milchkühe</v>
      </c>
      <c r="I520" s="99" t="str">
        <f>_VM_since142!H513</f>
        <v>Minimierung</v>
      </c>
      <c r="J520" s="99" t="str">
        <f>_VM_since142!I513</f>
        <v>B</v>
      </c>
      <c r="K520" s="99" t="str">
        <f>_VM_since142!J513</f>
        <v>Ceph. 3. Gen.</v>
      </c>
      <c r="L520" s="115">
        <f>_VM_since142!K513</f>
        <v>0.34260273481412901</v>
      </c>
      <c r="M520">
        <f>_VM_since142!L513</f>
        <v>1.3132118835922484E-2</v>
      </c>
    </row>
    <row r="521" spans="2:13" x14ac:dyDescent="0.3">
      <c r="B521">
        <f>_VM_since142!A514</f>
        <v>1</v>
      </c>
      <c r="C521">
        <f>_VM_since142!B514</f>
        <v>14</v>
      </c>
      <c r="D521">
        <f>_VM_since142!C514</f>
        <v>4</v>
      </c>
      <c r="E521">
        <f>_VM_since142!D514</f>
        <v>1</v>
      </c>
      <c r="F521" s="99">
        <f>_VM_since142!E514</f>
        <v>2025</v>
      </c>
      <c r="G521" s="99" t="str">
        <f>_VM_since142!F514</f>
        <v>Rind</v>
      </c>
      <c r="H521" s="99" t="str">
        <f>_VM_since142!G514</f>
        <v>Milchkühe</v>
      </c>
      <c r="I521" s="99" t="str">
        <f>_VM_since142!H514</f>
        <v>Minimierung</v>
      </c>
      <c r="J521" s="99" t="str">
        <f>_VM_since142!I514</f>
        <v>B</v>
      </c>
      <c r="K521" s="99" t="str">
        <f>_VM_since142!J514</f>
        <v>Ceph. 4. Gen.</v>
      </c>
      <c r="L521" s="115">
        <f>_VM_since142!K514</f>
        <v>9.283889894594019E-2</v>
      </c>
      <c r="M521">
        <f>_VM_since142!L514</f>
        <v>3.5585572725089828E-3</v>
      </c>
    </row>
    <row r="522" spans="2:13" x14ac:dyDescent="0.3">
      <c r="B522">
        <f>_VM_since142!A515</f>
        <v>1</v>
      </c>
      <c r="C522">
        <f>_VM_since142!B515</f>
        <v>14</v>
      </c>
      <c r="D522">
        <f>_VM_since142!C515</f>
        <v>4</v>
      </c>
      <c r="E522">
        <f>_VM_since142!D515</f>
        <v>1</v>
      </c>
      <c r="F522" s="99">
        <f>_VM_since142!E515</f>
        <v>2025</v>
      </c>
      <c r="G522" s="99" t="str">
        <f>_VM_since142!F515</f>
        <v>Rind</v>
      </c>
      <c r="H522" s="99" t="str">
        <f>_VM_since142!G515</f>
        <v>Milchkühe</v>
      </c>
      <c r="I522" s="99" t="str">
        <f>_VM_since142!H515</f>
        <v>Minimierung</v>
      </c>
      <c r="J522" s="99" t="str">
        <f>_VM_since142!I515</f>
        <v>B</v>
      </c>
      <c r="K522" s="99" t="str">
        <f>_VM_since142!J515</f>
        <v>Fluorchinolone</v>
      </c>
      <c r="L522" s="115">
        <f>_VM_since142!K515</f>
        <v>0.77851265846159634</v>
      </c>
      <c r="M522">
        <f>_VM_since142!L515</f>
        <v>2.9840744708982389E-2</v>
      </c>
    </row>
    <row r="523" spans="2:13" x14ac:dyDescent="0.3">
      <c r="B523">
        <f>_VM_since142!A516</f>
        <v>1</v>
      </c>
      <c r="C523">
        <f>_VM_since142!B516</f>
        <v>14</v>
      </c>
      <c r="D523">
        <f>_VM_since142!C516</f>
        <v>4</v>
      </c>
      <c r="E523">
        <f>_VM_since142!D516</f>
        <v>1</v>
      </c>
      <c r="F523" s="99">
        <f>_VM_since142!E516</f>
        <v>2025</v>
      </c>
      <c r="G523" s="99" t="str">
        <f>_VM_since142!F516</f>
        <v>Rind</v>
      </c>
      <c r="H523" s="99" t="str">
        <f>_VM_since142!G516</f>
        <v>Milchkühe</v>
      </c>
      <c r="I523" s="99" t="str">
        <f>_VM_since142!H516</f>
        <v>Minimierung</v>
      </c>
      <c r="J523" s="99" t="str">
        <f>_VM_since142!I516</f>
        <v>B</v>
      </c>
      <c r="K523" s="99" t="str">
        <f>_VM_since142!J516</f>
        <v>Polypeptid-AB</v>
      </c>
      <c r="L523" s="115">
        <f>_VM_since142!K516</f>
        <v>1.1346E-4</v>
      </c>
      <c r="M523">
        <f>_VM_since142!L516</f>
        <v>4.348973466111159E-6</v>
      </c>
    </row>
    <row r="524" spans="2:13" x14ac:dyDescent="0.3">
      <c r="B524">
        <f>_VM_since142!A517</f>
        <v>1</v>
      </c>
      <c r="C524">
        <f>_VM_since142!B517</f>
        <v>14</v>
      </c>
      <c r="D524">
        <f>_VM_since142!C517</f>
        <v>4</v>
      </c>
      <c r="E524">
        <f>_VM_since142!D517</f>
        <v>1</v>
      </c>
      <c r="F524" s="99">
        <f>_VM_since142!E517</f>
        <v>2025</v>
      </c>
      <c r="G524" s="99" t="str">
        <f>_VM_since142!F517</f>
        <v>Rind</v>
      </c>
      <c r="H524" s="99" t="str">
        <f>_VM_since142!G517</f>
        <v>Milchkühe</v>
      </c>
      <c r="I524" s="99" t="str">
        <f>_VM_since142!H517</f>
        <v>Minimierung</v>
      </c>
      <c r="J524" s="99" t="str">
        <f>_VM_since142!I517</f>
        <v>C</v>
      </c>
      <c r="K524" s="99" t="str">
        <f>_VM_since142!J517</f>
        <v>Aminoglykoside</v>
      </c>
      <c r="L524" s="115">
        <f>_VM_since142!K517</f>
        <v>0.6959106107673324</v>
      </c>
      <c r="M524">
        <f>_VM_since142!L517</f>
        <v>2.667457060648986E-2</v>
      </c>
    </row>
    <row r="525" spans="2:13" x14ac:dyDescent="0.3">
      <c r="B525">
        <f>_VM_since142!A518</f>
        <v>1</v>
      </c>
      <c r="C525">
        <f>_VM_since142!B518</f>
        <v>14</v>
      </c>
      <c r="D525">
        <f>_VM_since142!C518</f>
        <v>4</v>
      </c>
      <c r="E525">
        <f>_VM_since142!D518</f>
        <v>1</v>
      </c>
      <c r="F525" s="99">
        <f>_VM_since142!E518</f>
        <v>2025</v>
      </c>
      <c r="G525" s="99" t="str">
        <f>_VM_since142!F518</f>
        <v>Rind</v>
      </c>
      <c r="H525" s="99" t="str">
        <f>_VM_since142!G518</f>
        <v>Milchkühe</v>
      </c>
      <c r="I525" s="99" t="str">
        <f>_VM_since142!H518</f>
        <v>Minimierung</v>
      </c>
      <c r="J525" s="99" t="str">
        <f>_VM_since142!I518</f>
        <v>C</v>
      </c>
      <c r="K525" s="99" t="str">
        <f>_VM_since142!J518</f>
        <v>Ceph. 1. Gen.</v>
      </c>
      <c r="L525" s="115">
        <f>_VM_since142!K518</f>
        <v>0.96499821949657016</v>
      </c>
      <c r="M525">
        <f>_VM_since142!L518</f>
        <v>3.6988821183105022E-2</v>
      </c>
    </row>
    <row r="526" spans="2:13" x14ac:dyDescent="0.3">
      <c r="B526">
        <f>_VM_since142!A519</f>
        <v>1</v>
      </c>
      <c r="C526">
        <f>_VM_since142!B519</f>
        <v>14</v>
      </c>
      <c r="D526">
        <f>_VM_since142!C519</f>
        <v>4</v>
      </c>
      <c r="E526">
        <f>_VM_since142!D519</f>
        <v>1</v>
      </c>
      <c r="F526" s="99">
        <f>_VM_since142!E519</f>
        <v>2025</v>
      </c>
      <c r="G526" s="99" t="str">
        <f>_VM_since142!F519</f>
        <v>Rind</v>
      </c>
      <c r="H526" s="99" t="str">
        <f>_VM_since142!G519</f>
        <v>Milchkühe</v>
      </c>
      <c r="I526" s="99" t="str">
        <f>_VM_since142!H519</f>
        <v>Minimierung</v>
      </c>
      <c r="J526" s="99" t="str">
        <f>_VM_since142!I519</f>
        <v>C</v>
      </c>
      <c r="K526" s="99" t="str">
        <f>_VM_since142!J519</f>
        <v>Fenicole</v>
      </c>
      <c r="L526" s="115">
        <f>_VM_since142!K519</f>
        <v>3.0176676999999999E-2</v>
      </c>
      <c r="M526">
        <f>_VM_since142!L519</f>
        <v>1.156685770918446E-3</v>
      </c>
    </row>
    <row r="527" spans="2:13" x14ac:dyDescent="0.3">
      <c r="B527">
        <f>_VM_since142!A520</f>
        <v>1</v>
      </c>
      <c r="C527">
        <f>_VM_since142!B520</f>
        <v>14</v>
      </c>
      <c r="D527">
        <f>_VM_since142!C520</f>
        <v>4</v>
      </c>
      <c r="E527">
        <f>_VM_since142!D520</f>
        <v>1</v>
      </c>
      <c r="F527" s="99">
        <f>_VM_since142!E520</f>
        <v>2025</v>
      </c>
      <c r="G527" s="99" t="str">
        <f>_VM_since142!F520</f>
        <v>Rind</v>
      </c>
      <c r="H527" s="99" t="str">
        <f>_VM_since142!G520</f>
        <v>Milchkühe</v>
      </c>
      <c r="I527" s="99" t="str">
        <f>_VM_since142!H520</f>
        <v>Minimierung</v>
      </c>
      <c r="J527" s="99" t="str">
        <f>_VM_since142!I520</f>
        <v>C</v>
      </c>
      <c r="K527" s="99" t="str">
        <f>_VM_since142!J520</f>
        <v>Lincosamide</v>
      </c>
      <c r="L527" s="115">
        <f>_VM_since142!K520</f>
        <v>6.4699659370458601E-2</v>
      </c>
      <c r="M527">
        <f>_VM_since142!L520</f>
        <v>2.4799674058571717E-3</v>
      </c>
    </row>
    <row r="528" spans="2:13" x14ac:dyDescent="0.3">
      <c r="B528">
        <f>_VM_since142!A521</f>
        <v>1</v>
      </c>
      <c r="C528">
        <f>_VM_since142!B521</f>
        <v>14</v>
      </c>
      <c r="D528">
        <f>_VM_since142!C521</f>
        <v>4</v>
      </c>
      <c r="E528">
        <f>_VM_since142!D521</f>
        <v>1</v>
      </c>
      <c r="F528" s="99">
        <f>_VM_since142!E521</f>
        <v>2025</v>
      </c>
      <c r="G528" s="99" t="str">
        <f>_VM_since142!F521</f>
        <v>Rind</v>
      </c>
      <c r="H528" s="99" t="str">
        <f>_VM_since142!G521</f>
        <v>Milchkühe</v>
      </c>
      <c r="I528" s="99" t="str">
        <f>_VM_since142!H521</f>
        <v>Minimierung</v>
      </c>
      <c r="J528" s="99" t="str">
        <f>_VM_since142!I521</f>
        <v>C</v>
      </c>
      <c r="K528" s="99" t="str">
        <f>_VM_since142!J521</f>
        <v>Makrolide</v>
      </c>
      <c r="L528" s="115">
        <f>_VM_since142!K521</f>
        <v>0.41643181333333334</v>
      </c>
      <c r="M528">
        <f>_VM_since142!L521</f>
        <v>1.5962021035001075E-2</v>
      </c>
    </row>
    <row r="529" spans="2:13" x14ac:dyDescent="0.3">
      <c r="B529">
        <f>_VM_since142!A522</f>
        <v>1</v>
      </c>
      <c r="C529">
        <f>_VM_since142!B522</f>
        <v>14</v>
      </c>
      <c r="D529">
        <f>_VM_since142!C522</f>
        <v>4</v>
      </c>
      <c r="E529">
        <f>_VM_since142!D522</f>
        <v>1</v>
      </c>
      <c r="F529" s="99">
        <f>_VM_since142!E522</f>
        <v>2025</v>
      </c>
      <c r="G529" s="99" t="str">
        <f>_VM_since142!F522</f>
        <v>Rind</v>
      </c>
      <c r="H529" s="99" t="str">
        <f>_VM_since142!G522</f>
        <v>Milchkühe</v>
      </c>
      <c r="I529" s="99" t="str">
        <f>_VM_since142!H522</f>
        <v>Minimierung</v>
      </c>
      <c r="J529" s="99" t="str">
        <f>_VM_since142!I522</f>
        <v>D</v>
      </c>
      <c r="K529" s="99" t="str">
        <f>_VM_since142!J522</f>
        <v>Aminoglykoside</v>
      </c>
      <c r="L529" s="115">
        <f>_VM_since142!K522</f>
        <v>6.0205205470031994E-3</v>
      </c>
      <c r="M529">
        <f>_VM_since142!L522</f>
        <v>2.3076929412210433E-4</v>
      </c>
    </row>
    <row r="530" spans="2:13" x14ac:dyDescent="0.3">
      <c r="B530">
        <f>_VM_since142!A523</f>
        <v>1</v>
      </c>
      <c r="C530">
        <f>_VM_since142!B523</f>
        <v>14</v>
      </c>
      <c r="D530">
        <f>_VM_since142!C523</f>
        <v>4</v>
      </c>
      <c r="E530">
        <f>_VM_since142!D523</f>
        <v>1</v>
      </c>
      <c r="F530" s="99">
        <f>_VM_since142!E523</f>
        <v>2025</v>
      </c>
      <c r="G530" s="99" t="str">
        <f>_VM_since142!F523</f>
        <v>Rind</v>
      </c>
      <c r="H530" s="99" t="str">
        <f>_VM_since142!G523</f>
        <v>Milchkühe</v>
      </c>
      <c r="I530" s="99" t="str">
        <f>_VM_since142!H523</f>
        <v>Minimierung</v>
      </c>
      <c r="J530" s="99" t="str">
        <f>_VM_since142!I523</f>
        <v>D</v>
      </c>
      <c r="K530" s="99" t="str">
        <f>_VM_since142!J523</f>
        <v>Folsäureantag.</v>
      </c>
      <c r="L530" s="115">
        <f>_VM_since142!K523</f>
        <v>0.77026786052999996</v>
      </c>
      <c r="M530">
        <f>_VM_since142!L523</f>
        <v>2.9524717849842948E-2</v>
      </c>
    </row>
    <row r="531" spans="2:13" x14ac:dyDescent="0.3">
      <c r="B531">
        <f>_VM_since142!A524</f>
        <v>1</v>
      </c>
      <c r="C531">
        <f>_VM_since142!B524</f>
        <v>14</v>
      </c>
      <c r="D531">
        <f>_VM_since142!C524</f>
        <v>4</v>
      </c>
      <c r="E531">
        <f>_VM_since142!D524</f>
        <v>1</v>
      </c>
      <c r="F531" s="99">
        <f>_VM_since142!E524</f>
        <v>2025</v>
      </c>
      <c r="G531" s="99" t="str">
        <f>_VM_since142!F524</f>
        <v>Rind</v>
      </c>
      <c r="H531" s="99" t="str">
        <f>_VM_since142!G524</f>
        <v>Milchkühe</v>
      </c>
      <c r="I531" s="99" t="str">
        <f>_VM_since142!H524</f>
        <v>Minimierung</v>
      </c>
      <c r="J531" s="99" t="str">
        <f>_VM_since142!I524</f>
        <v>D</v>
      </c>
      <c r="K531" s="99" t="str">
        <f>_VM_since142!J524</f>
        <v>Penicilline</v>
      </c>
      <c r="L531" s="115">
        <f>_VM_since142!K524</f>
        <v>15.89780527887736</v>
      </c>
      <c r="M531">
        <f>_VM_since142!L524</f>
        <v>0.60937011569927335</v>
      </c>
    </row>
    <row r="532" spans="2:13" x14ac:dyDescent="0.3">
      <c r="B532">
        <f>_VM_since142!A525</f>
        <v>1</v>
      </c>
      <c r="C532">
        <f>_VM_since142!B525</f>
        <v>14</v>
      </c>
      <c r="D532">
        <f>_VM_since142!C525</f>
        <v>4</v>
      </c>
      <c r="E532">
        <f>_VM_since142!D525</f>
        <v>1</v>
      </c>
      <c r="F532" s="99">
        <f>_VM_since142!E525</f>
        <v>2025</v>
      </c>
      <c r="G532" s="99" t="str">
        <f>_VM_since142!F525</f>
        <v>Rind</v>
      </c>
      <c r="H532" s="99" t="str">
        <f>_VM_since142!G525</f>
        <v>Milchkühe</v>
      </c>
      <c r="I532" s="99" t="str">
        <f>_VM_since142!H525</f>
        <v>Minimierung</v>
      </c>
      <c r="J532" s="99" t="str">
        <f>_VM_since142!I525</f>
        <v>D</v>
      </c>
      <c r="K532" s="99" t="str">
        <f>_VM_since142!J525</f>
        <v>Sulfonamide</v>
      </c>
      <c r="L532" s="115">
        <f>_VM_since142!K525</f>
        <v>3.8719071368943943</v>
      </c>
      <c r="M532">
        <f>_VM_since142!L525</f>
        <v>0.14841196370174642</v>
      </c>
    </row>
    <row r="533" spans="2:13" x14ac:dyDescent="0.3">
      <c r="B533">
        <f>_VM_since142!A526</f>
        <v>1</v>
      </c>
      <c r="C533">
        <f>_VM_since142!B526</f>
        <v>14</v>
      </c>
      <c r="D533">
        <f>_VM_since142!C526</f>
        <v>4</v>
      </c>
      <c r="E533">
        <f>_VM_since142!D526</f>
        <v>1</v>
      </c>
      <c r="F533" s="99">
        <f>_VM_since142!E526</f>
        <v>2025</v>
      </c>
      <c r="G533" s="99" t="str">
        <f>_VM_since142!F526</f>
        <v>Rind</v>
      </c>
      <c r="H533" s="99" t="str">
        <f>_VM_since142!G526</f>
        <v>Milchkühe</v>
      </c>
      <c r="I533" s="99" t="str">
        <f>_VM_since142!H526</f>
        <v>Minimierung</v>
      </c>
      <c r="J533" s="99" t="str">
        <f>_VM_since142!I526</f>
        <v>D</v>
      </c>
      <c r="K533" s="99" t="str">
        <f>_VM_since142!J526</f>
        <v>Tetrazykline</v>
      </c>
      <c r="L533" s="115">
        <f>_VM_since142!K526</f>
        <v>2.1566296791421795</v>
      </c>
      <c r="M533">
        <f>_VM_since142!L526</f>
        <v>8.2664597662763628E-2</v>
      </c>
    </row>
    <row r="534" spans="2:13" x14ac:dyDescent="0.3">
      <c r="B534">
        <f>_VM_since142!A527</f>
        <v>1</v>
      </c>
      <c r="C534">
        <f>_VM_since142!B527</f>
        <v>101</v>
      </c>
      <c r="D534">
        <f>_VM_since142!C527</f>
        <v>5</v>
      </c>
      <c r="E534">
        <f>_VM_since142!D527</f>
        <v>0</v>
      </c>
      <c r="F534" s="99">
        <f>_VM_since142!E527</f>
        <v>2023</v>
      </c>
      <c r="G534" s="99" t="str">
        <f>_VM_since142!F527</f>
        <v>Rind</v>
      </c>
      <c r="H534" s="99" t="str">
        <f>_VM_since142!G527</f>
        <v>Rinder im Transit</v>
      </c>
      <c r="I534" s="99" t="str">
        <f>_VM_since142!H527</f>
        <v>Beobachtung</v>
      </c>
      <c r="J534" s="99" t="str">
        <f>_VM_since142!I527</f>
        <v>B</v>
      </c>
      <c r="K534" s="99" t="str">
        <f>_VM_since142!J527</f>
        <v>Ceph. 3. Gen.</v>
      </c>
      <c r="L534" s="115">
        <f>_VM_since142!K527</f>
        <v>3.6328734283600005E-4</v>
      </c>
      <c r="M534">
        <f>_VM_since142!L527</f>
        <v>1.8247546036589657E-3</v>
      </c>
    </row>
    <row r="535" spans="2:13" x14ac:dyDescent="0.3">
      <c r="B535">
        <f>_VM_since142!A528</f>
        <v>1</v>
      </c>
      <c r="C535">
        <f>_VM_since142!B528</f>
        <v>101</v>
      </c>
      <c r="D535">
        <f>_VM_since142!C528</f>
        <v>5</v>
      </c>
      <c r="E535">
        <f>_VM_since142!D528</f>
        <v>0</v>
      </c>
      <c r="F535" s="99">
        <f>_VM_since142!E528</f>
        <v>2023</v>
      </c>
      <c r="G535" s="99" t="str">
        <f>_VM_since142!F528</f>
        <v>Rind</v>
      </c>
      <c r="H535" s="99" t="str">
        <f>_VM_since142!G528</f>
        <v>Rinder im Transit</v>
      </c>
      <c r="I535" s="99" t="str">
        <f>_VM_since142!H528</f>
        <v>Beobachtung</v>
      </c>
      <c r="J535" s="99" t="str">
        <f>_VM_since142!I528</f>
        <v>B</v>
      </c>
      <c r="K535" s="99" t="str">
        <f>_VM_since142!J528</f>
        <v>Ceph. 4. Gen.</v>
      </c>
      <c r="L535" s="115">
        <f>_VM_since142!K528</f>
        <v>6.5877659980000005E-5</v>
      </c>
      <c r="M535">
        <f>_VM_since142!L528</f>
        <v>3.308966461324034E-4</v>
      </c>
    </row>
    <row r="536" spans="2:13" x14ac:dyDescent="0.3">
      <c r="B536">
        <f>_VM_since142!A529</f>
        <v>1</v>
      </c>
      <c r="C536">
        <f>_VM_since142!B529</f>
        <v>101</v>
      </c>
      <c r="D536">
        <f>_VM_since142!C529</f>
        <v>5</v>
      </c>
      <c r="E536">
        <f>_VM_since142!D529</f>
        <v>0</v>
      </c>
      <c r="F536" s="99">
        <f>_VM_since142!E529</f>
        <v>2023</v>
      </c>
      <c r="G536" s="99" t="str">
        <f>_VM_since142!F529</f>
        <v>Rind</v>
      </c>
      <c r="H536" s="99" t="str">
        <f>_VM_since142!G529</f>
        <v>Rinder im Transit</v>
      </c>
      <c r="I536" s="99" t="str">
        <f>_VM_since142!H529</f>
        <v>Beobachtung</v>
      </c>
      <c r="J536" s="99" t="str">
        <f>_VM_since142!I529</f>
        <v>B</v>
      </c>
      <c r="K536" s="99" t="str">
        <f>_VM_since142!J529</f>
        <v>Fluorchinolone</v>
      </c>
      <c r="L536" s="115">
        <f>_VM_since142!K529</f>
        <v>7.0274017951999998E-4</v>
      </c>
      <c r="M536">
        <f>_VM_since142!L529</f>
        <v>3.5297909576060666E-3</v>
      </c>
    </row>
    <row r="537" spans="2:13" x14ac:dyDescent="0.3">
      <c r="B537">
        <f>_VM_since142!A530</f>
        <v>1</v>
      </c>
      <c r="C537">
        <f>_VM_since142!B530</f>
        <v>101</v>
      </c>
      <c r="D537">
        <f>_VM_since142!C530</f>
        <v>5</v>
      </c>
      <c r="E537">
        <f>_VM_since142!D530</f>
        <v>0</v>
      </c>
      <c r="F537" s="99">
        <f>_VM_since142!E530</f>
        <v>2023</v>
      </c>
      <c r="G537" s="99" t="str">
        <f>_VM_since142!F530</f>
        <v>Rind</v>
      </c>
      <c r="H537" s="99" t="str">
        <f>_VM_since142!G530</f>
        <v>Rinder im Transit</v>
      </c>
      <c r="I537" s="99" t="str">
        <f>_VM_since142!H530</f>
        <v>Beobachtung</v>
      </c>
      <c r="J537" s="99" t="str">
        <f>_VM_since142!I530</f>
        <v>B</v>
      </c>
      <c r="K537" s="99" t="str">
        <f>_VM_since142!J530</f>
        <v>Polypeptid-AB</v>
      </c>
      <c r="L537" s="115">
        <f>_VM_since142!K530</f>
        <v>1.4664000000000001E-3</v>
      </c>
      <c r="M537">
        <f>_VM_since142!L530</f>
        <v>7.3655749465883855E-3</v>
      </c>
    </row>
    <row r="538" spans="2:13" x14ac:dyDescent="0.3">
      <c r="B538">
        <f>_VM_since142!A531</f>
        <v>1</v>
      </c>
      <c r="C538">
        <f>_VM_since142!B531</f>
        <v>101</v>
      </c>
      <c r="D538">
        <f>_VM_since142!C531</f>
        <v>5</v>
      </c>
      <c r="E538">
        <f>_VM_since142!D531</f>
        <v>0</v>
      </c>
      <c r="F538" s="99">
        <f>_VM_since142!E531</f>
        <v>2023</v>
      </c>
      <c r="G538" s="99" t="str">
        <f>_VM_since142!F531</f>
        <v>Rind</v>
      </c>
      <c r="H538" s="99" t="str">
        <f>_VM_since142!G531</f>
        <v>Rinder im Transit</v>
      </c>
      <c r="I538" s="99" t="str">
        <f>_VM_since142!H531</f>
        <v>Beobachtung</v>
      </c>
      <c r="J538" s="99" t="str">
        <f>_VM_since142!I531</f>
        <v>C</v>
      </c>
      <c r="K538" s="99" t="str">
        <f>_VM_since142!J531</f>
        <v>Aminoglykoside</v>
      </c>
      <c r="L538" s="115">
        <f>_VM_since142!K531</f>
        <v>3.2399798280500001E-3</v>
      </c>
      <c r="M538">
        <f>_VM_since142!L531</f>
        <v>1.6274082275597946E-2</v>
      </c>
    </row>
    <row r="539" spans="2:13" x14ac:dyDescent="0.3">
      <c r="B539">
        <f>_VM_since142!A532</f>
        <v>1</v>
      </c>
      <c r="C539">
        <f>_VM_since142!B532</f>
        <v>101</v>
      </c>
      <c r="D539">
        <f>_VM_since142!C532</f>
        <v>5</v>
      </c>
      <c r="E539">
        <f>_VM_since142!D532</f>
        <v>0</v>
      </c>
      <c r="F539" s="99">
        <f>_VM_since142!E532</f>
        <v>2023</v>
      </c>
      <c r="G539" s="99" t="str">
        <f>_VM_since142!F532</f>
        <v>Rind</v>
      </c>
      <c r="H539" s="99" t="str">
        <f>_VM_since142!G532</f>
        <v>Rinder im Transit</v>
      </c>
      <c r="I539" s="99" t="str">
        <f>_VM_since142!H532</f>
        <v>Beobachtung</v>
      </c>
      <c r="J539" s="99" t="str">
        <f>_VM_since142!I532</f>
        <v>C</v>
      </c>
      <c r="K539" s="99" t="str">
        <f>_VM_since142!J532</f>
        <v>Ceph. 1. Gen.</v>
      </c>
      <c r="L539" s="115">
        <f>_VM_since142!K532</f>
        <v>2.5187166315789479E-6</v>
      </c>
      <c r="M539">
        <f>_VM_since142!L532</f>
        <v>1.2651252127054955E-5</v>
      </c>
    </row>
    <row r="540" spans="2:13" x14ac:dyDescent="0.3">
      <c r="B540">
        <f>_VM_since142!A533</f>
        <v>1</v>
      </c>
      <c r="C540">
        <f>_VM_since142!B533</f>
        <v>101</v>
      </c>
      <c r="D540">
        <f>_VM_since142!C533</f>
        <v>5</v>
      </c>
      <c r="E540">
        <f>_VM_since142!D533</f>
        <v>0</v>
      </c>
      <c r="F540" s="99">
        <f>_VM_since142!E533</f>
        <v>2023</v>
      </c>
      <c r="G540" s="99" t="str">
        <f>_VM_since142!F533</f>
        <v>Rind</v>
      </c>
      <c r="H540" s="99" t="str">
        <f>_VM_since142!G533</f>
        <v>Rinder im Transit</v>
      </c>
      <c r="I540" s="99" t="str">
        <f>_VM_since142!H533</f>
        <v>Beobachtung</v>
      </c>
      <c r="J540" s="99" t="str">
        <f>_VM_since142!I533</f>
        <v>C</v>
      </c>
      <c r="K540" s="99" t="str">
        <f>_VM_since142!J533</f>
        <v>Fenicole</v>
      </c>
      <c r="L540" s="115">
        <f>_VM_since142!K533</f>
        <v>1.9624825000000002E-2</v>
      </c>
      <c r="M540">
        <f>_VM_since142!L533</f>
        <v>9.8573458368236111E-2</v>
      </c>
    </row>
    <row r="541" spans="2:13" x14ac:dyDescent="0.3">
      <c r="B541">
        <f>_VM_since142!A534</f>
        <v>1</v>
      </c>
      <c r="C541">
        <f>_VM_since142!B534</f>
        <v>101</v>
      </c>
      <c r="D541">
        <f>_VM_since142!C534</f>
        <v>5</v>
      </c>
      <c r="E541">
        <f>_VM_since142!D534</f>
        <v>0</v>
      </c>
      <c r="F541" s="99">
        <f>_VM_since142!E534</f>
        <v>2023</v>
      </c>
      <c r="G541" s="99" t="str">
        <f>_VM_since142!F534</f>
        <v>Rind</v>
      </c>
      <c r="H541" s="99" t="str">
        <f>_VM_since142!G534</f>
        <v>Rinder im Transit</v>
      </c>
      <c r="I541" s="99" t="str">
        <f>_VM_since142!H534</f>
        <v>Beobachtung</v>
      </c>
      <c r="J541" s="99" t="str">
        <f>_VM_since142!I534</f>
        <v>C</v>
      </c>
      <c r="K541" s="99" t="str">
        <f>_VM_since142!J534</f>
        <v>Lincosamide</v>
      </c>
      <c r="L541" s="115">
        <f>_VM_since142!K534</f>
        <v>2.4499049400000003E-4</v>
      </c>
      <c r="M541">
        <f>_VM_since142!L534</f>
        <v>1.2305618144835737E-3</v>
      </c>
    </row>
    <row r="542" spans="2:13" x14ac:dyDescent="0.3">
      <c r="B542">
        <f>_VM_since142!A535</f>
        <v>1</v>
      </c>
      <c r="C542">
        <f>_VM_since142!B535</f>
        <v>101</v>
      </c>
      <c r="D542">
        <f>_VM_since142!C535</f>
        <v>5</v>
      </c>
      <c r="E542">
        <f>_VM_since142!D535</f>
        <v>0</v>
      </c>
      <c r="F542" s="99">
        <f>_VM_since142!E535</f>
        <v>2023</v>
      </c>
      <c r="G542" s="99" t="str">
        <f>_VM_since142!F535</f>
        <v>Rind</v>
      </c>
      <c r="H542" s="99" t="str">
        <f>_VM_since142!G535</f>
        <v>Rinder im Transit</v>
      </c>
      <c r="I542" s="99" t="str">
        <f>_VM_since142!H535</f>
        <v>Beobachtung</v>
      </c>
      <c r="J542" s="99" t="str">
        <f>_VM_since142!I535</f>
        <v>C</v>
      </c>
      <c r="K542" s="99" t="str">
        <f>_VM_since142!J535</f>
        <v>Makrolide</v>
      </c>
      <c r="L542" s="115">
        <f>_VM_since142!K535</f>
        <v>2.2554789999999998E-2</v>
      </c>
      <c r="M542">
        <f>_VM_since142!L535</f>
        <v>0.11329036835076529</v>
      </c>
    </row>
    <row r="543" spans="2:13" x14ac:dyDescent="0.3">
      <c r="B543">
        <f>_VM_since142!A536</f>
        <v>1</v>
      </c>
      <c r="C543">
        <f>_VM_since142!B536</f>
        <v>101</v>
      </c>
      <c r="D543">
        <f>_VM_since142!C536</f>
        <v>5</v>
      </c>
      <c r="E543">
        <f>_VM_since142!D536</f>
        <v>0</v>
      </c>
      <c r="F543" s="99">
        <f>_VM_since142!E536</f>
        <v>2023</v>
      </c>
      <c r="G543" s="99" t="str">
        <f>_VM_since142!F536</f>
        <v>Rind</v>
      </c>
      <c r="H543" s="99" t="str">
        <f>_VM_since142!G536</f>
        <v>Rinder im Transit</v>
      </c>
      <c r="I543" s="99" t="str">
        <f>_VM_since142!H536</f>
        <v>Beobachtung</v>
      </c>
      <c r="J543" s="99" t="str">
        <f>_VM_since142!I536</f>
        <v>D</v>
      </c>
      <c r="K543" s="99" t="str">
        <f>_VM_since142!J536</f>
        <v>Aminoglykoside</v>
      </c>
      <c r="L543" s="115">
        <f>_VM_since142!K536</f>
        <v>4.9001803199999992E-4</v>
      </c>
      <c r="M543">
        <f>_VM_since142!L536</f>
        <v>2.4613096971329413E-3</v>
      </c>
    </row>
    <row r="544" spans="2:13" x14ac:dyDescent="0.3">
      <c r="B544">
        <f>_VM_since142!A537</f>
        <v>1</v>
      </c>
      <c r="C544">
        <f>_VM_since142!B537</f>
        <v>101</v>
      </c>
      <c r="D544">
        <f>_VM_since142!C537</f>
        <v>5</v>
      </c>
      <c r="E544">
        <f>_VM_since142!D537</f>
        <v>0</v>
      </c>
      <c r="F544" s="99">
        <f>_VM_since142!E537</f>
        <v>2023</v>
      </c>
      <c r="G544" s="99" t="str">
        <f>_VM_since142!F537</f>
        <v>Rind</v>
      </c>
      <c r="H544" s="99" t="str">
        <f>_VM_since142!G537</f>
        <v>Rinder im Transit</v>
      </c>
      <c r="I544" s="99" t="str">
        <f>_VM_since142!H537</f>
        <v>Beobachtung</v>
      </c>
      <c r="J544" s="99" t="str">
        <f>_VM_since142!I537</f>
        <v>D</v>
      </c>
      <c r="K544" s="99" t="str">
        <f>_VM_since142!J537</f>
        <v>Folsäureantag.</v>
      </c>
      <c r="L544" s="115">
        <f>_VM_since142!K537</f>
        <v>2.9328634674922601E-3</v>
      </c>
      <c r="M544">
        <f>_VM_since142!L537</f>
        <v>1.4731468683800689E-2</v>
      </c>
    </row>
    <row r="545" spans="2:13" x14ac:dyDescent="0.3">
      <c r="B545">
        <f>_VM_since142!A538</f>
        <v>1</v>
      </c>
      <c r="C545">
        <f>_VM_since142!B538</f>
        <v>101</v>
      </c>
      <c r="D545">
        <f>_VM_since142!C538</f>
        <v>5</v>
      </c>
      <c r="E545">
        <f>_VM_since142!D538</f>
        <v>0</v>
      </c>
      <c r="F545" s="99">
        <f>_VM_since142!E538</f>
        <v>2023</v>
      </c>
      <c r="G545" s="99" t="str">
        <f>_VM_since142!F538</f>
        <v>Rind</v>
      </c>
      <c r="H545" s="99" t="str">
        <f>_VM_since142!G538</f>
        <v>Rinder im Transit</v>
      </c>
      <c r="I545" s="99" t="str">
        <f>_VM_since142!H538</f>
        <v>Beobachtung</v>
      </c>
      <c r="J545" s="99" t="str">
        <f>_VM_since142!I538</f>
        <v>D</v>
      </c>
      <c r="K545" s="99" t="str">
        <f>_VM_since142!J538</f>
        <v>Penicilline</v>
      </c>
      <c r="L545" s="115">
        <f>_VM_since142!K538</f>
        <v>7.2407727790772619E-2</v>
      </c>
      <c r="M545">
        <f>_VM_since142!L538</f>
        <v>0.36369649874188925</v>
      </c>
    </row>
    <row r="546" spans="2:13" x14ac:dyDescent="0.3">
      <c r="B546">
        <f>_VM_since142!A539</f>
        <v>1</v>
      </c>
      <c r="C546">
        <f>_VM_since142!B539</f>
        <v>101</v>
      </c>
      <c r="D546">
        <f>_VM_since142!C539</f>
        <v>5</v>
      </c>
      <c r="E546">
        <f>_VM_since142!D539</f>
        <v>0</v>
      </c>
      <c r="F546" s="99">
        <f>_VM_since142!E539</f>
        <v>2023</v>
      </c>
      <c r="G546" s="99" t="str">
        <f>_VM_since142!F539</f>
        <v>Rind</v>
      </c>
      <c r="H546" s="99" t="str">
        <f>_VM_since142!G539</f>
        <v>Rinder im Transit</v>
      </c>
      <c r="I546" s="99" t="str">
        <f>_VM_since142!H539</f>
        <v>Beobachtung</v>
      </c>
      <c r="J546" s="99" t="str">
        <f>_VM_since142!I539</f>
        <v>D</v>
      </c>
      <c r="K546" s="99" t="str">
        <f>_VM_since142!J539</f>
        <v>Sulfonamide</v>
      </c>
      <c r="L546" s="115">
        <f>_VM_since142!K539</f>
        <v>1.6331036976122353E-2</v>
      </c>
      <c r="M546">
        <f>_VM_since142!L539</f>
        <v>8.2029103111794427E-2</v>
      </c>
    </row>
    <row r="547" spans="2:13" x14ac:dyDescent="0.3">
      <c r="B547">
        <f>_VM_since142!A540</f>
        <v>1</v>
      </c>
      <c r="C547">
        <f>_VM_since142!B540</f>
        <v>101</v>
      </c>
      <c r="D547">
        <f>_VM_since142!C540</f>
        <v>5</v>
      </c>
      <c r="E547">
        <f>_VM_since142!D540</f>
        <v>0</v>
      </c>
      <c r="F547" s="99">
        <f>_VM_since142!E540</f>
        <v>2023</v>
      </c>
      <c r="G547" s="99" t="str">
        <f>_VM_since142!F540</f>
        <v>Rind</v>
      </c>
      <c r="H547" s="99" t="str">
        <f>_VM_since142!G540</f>
        <v>Rinder im Transit</v>
      </c>
      <c r="I547" s="99" t="str">
        <f>_VM_since142!H540</f>
        <v>Beobachtung</v>
      </c>
      <c r="J547" s="99" t="str">
        <f>_VM_since142!I540</f>
        <v>D</v>
      </c>
      <c r="K547" s="99" t="str">
        <f>_VM_since142!J540</f>
        <v>Tetrazykline</v>
      </c>
      <c r="L547" s="115">
        <f>_VM_since142!K540</f>
        <v>5.866127239380324E-2</v>
      </c>
      <c r="M547">
        <f>_VM_since142!L540</f>
        <v>0.29464948055018686</v>
      </c>
    </row>
    <row r="548" spans="2:13" x14ac:dyDescent="0.3">
      <c r="B548">
        <f>_VM_since142!A541</f>
        <v>1</v>
      </c>
      <c r="C548">
        <f>_VM_since142!B541</f>
        <v>101</v>
      </c>
      <c r="D548">
        <f>_VM_since142!C541</f>
        <v>5</v>
      </c>
      <c r="E548">
        <f>_VM_since142!D541</f>
        <v>0</v>
      </c>
      <c r="F548" s="99">
        <f>_VM_since142!E541</f>
        <v>2024</v>
      </c>
      <c r="G548" s="99" t="str">
        <f>_VM_since142!F541</f>
        <v>Rind</v>
      </c>
      <c r="H548" s="99" t="str">
        <f>_VM_since142!G541</f>
        <v>Rinder im Transit</v>
      </c>
      <c r="I548" s="99" t="str">
        <f>_VM_since142!H541</f>
        <v>Beobachtung</v>
      </c>
      <c r="J548" s="99" t="str">
        <f>_VM_since142!I541</f>
        <v>B</v>
      </c>
      <c r="K548" s="99" t="str">
        <f>_VM_since142!J541</f>
        <v>Ceph. 3. Gen.</v>
      </c>
      <c r="L548" s="115">
        <f>_VM_since142!K541</f>
        <v>1.0825797270600001E-4</v>
      </c>
      <c r="M548">
        <f>_VM_since142!L541</f>
        <v>4.9403805755772164E-4</v>
      </c>
    </row>
    <row r="549" spans="2:13" x14ac:dyDescent="0.3">
      <c r="B549">
        <f>_VM_since142!A542</f>
        <v>1</v>
      </c>
      <c r="C549">
        <f>_VM_since142!B542</f>
        <v>101</v>
      </c>
      <c r="D549">
        <f>_VM_since142!C542</f>
        <v>5</v>
      </c>
      <c r="E549">
        <f>_VM_since142!D542</f>
        <v>0</v>
      </c>
      <c r="F549" s="99">
        <f>_VM_since142!E542</f>
        <v>2024</v>
      </c>
      <c r="G549" s="99" t="str">
        <f>_VM_since142!F542</f>
        <v>Rind</v>
      </c>
      <c r="H549" s="99" t="str">
        <f>_VM_since142!G542</f>
        <v>Rinder im Transit</v>
      </c>
      <c r="I549" s="99" t="str">
        <f>_VM_since142!H542</f>
        <v>Beobachtung</v>
      </c>
      <c r="J549" s="99" t="str">
        <f>_VM_since142!I542</f>
        <v>B</v>
      </c>
      <c r="K549" s="99" t="str">
        <f>_VM_since142!J542</f>
        <v>Ceph. 4. Gen.</v>
      </c>
      <c r="L549" s="115">
        <f>_VM_since142!K542</f>
        <v>2.5649596100000003E-5</v>
      </c>
      <c r="M549">
        <f>_VM_since142!L542</f>
        <v>1.1705259499729943E-4</v>
      </c>
    </row>
    <row r="550" spans="2:13" x14ac:dyDescent="0.3">
      <c r="B550">
        <f>_VM_since142!A543</f>
        <v>1</v>
      </c>
      <c r="C550">
        <f>_VM_since142!B543</f>
        <v>101</v>
      </c>
      <c r="D550">
        <f>_VM_since142!C543</f>
        <v>5</v>
      </c>
      <c r="E550">
        <f>_VM_since142!D543</f>
        <v>0</v>
      </c>
      <c r="F550" s="99">
        <f>_VM_since142!E543</f>
        <v>2024</v>
      </c>
      <c r="G550" s="99" t="str">
        <f>_VM_since142!F543</f>
        <v>Rind</v>
      </c>
      <c r="H550" s="99" t="str">
        <f>_VM_since142!G543</f>
        <v>Rinder im Transit</v>
      </c>
      <c r="I550" s="99" t="str">
        <f>_VM_since142!H543</f>
        <v>Beobachtung</v>
      </c>
      <c r="J550" s="99" t="str">
        <f>_VM_since142!I543</f>
        <v>B</v>
      </c>
      <c r="K550" s="99" t="str">
        <f>_VM_since142!J543</f>
        <v>Fluorchinolone</v>
      </c>
      <c r="L550" s="115">
        <f>_VM_since142!K543</f>
        <v>1.1424416228200001E-3</v>
      </c>
      <c r="M550">
        <f>_VM_since142!L543</f>
        <v>5.2135618846648026E-3</v>
      </c>
    </row>
    <row r="551" spans="2:13" x14ac:dyDescent="0.3">
      <c r="B551">
        <f>_VM_since142!A544</f>
        <v>1</v>
      </c>
      <c r="C551">
        <f>_VM_since142!B544</f>
        <v>101</v>
      </c>
      <c r="D551">
        <f>_VM_since142!C544</f>
        <v>5</v>
      </c>
      <c r="E551">
        <f>_VM_since142!D544</f>
        <v>0</v>
      </c>
      <c r="F551" s="99">
        <f>_VM_since142!E544</f>
        <v>2024</v>
      </c>
      <c r="G551" s="99" t="str">
        <f>_VM_since142!F544</f>
        <v>Rind</v>
      </c>
      <c r="H551" s="99" t="str">
        <f>_VM_since142!G544</f>
        <v>Rinder im Transit</v>
      </c>
      <c r="I551" s="99" t="str">
        <f>_VM_since142!H544</f>
        <v>Beobachtung</v>
      </c>
      <c r="J551" s="99" t="str">
        <f>_VM_since142!I544</f>
        <v>B</v>
      </c>
      <c r="K551" s="99" t="str">
        <f>_VM_since142!J544</f>
        <v>Polypeptid-AB</v>
      </c>
      <c r="L551" s="115">
        <f>_VM_since142!K544</f>
        <v>1.1843999999999999E-3</v>
      </c>
      <c r="M551">
        <f>_VM_since142!L544</f>
        <v>5.4050400237998847E-3</v>
      </c>
    </row>
    <row r="552" spans="2:13" x14ac:dyDescent="0.3">
      <c r="B552">
        <f>_VM_since142!A545</f>
        <v>1</v>
      </c>
      <c r="C552">
        <f>_VM_since142!B545</f>
        <v>101</v>
      </c>
      <c r="D552">
        <f>_VM_since142!C545</f>
        <v>5</v>
      </c>
      <c r="E552">
        <f>_VM_since142!D545</f>
        <v>0</v>
      </c>
      <c r="F552" s="99">
        <f>_VM_since142!E545</f>
        <v>2024</v>
      </c>
      <c r="G552" s="99" t="str">
        <f>_VM_since142!F545</f>
        <v>Rind</v>
      </c>
      <c r="H552" s="99" t="str">
        <f>_VM_since142!G545</f>
        <v>Rinder im Transit</v>
      </c>
      <c r="I552" s="99" t="str">
        <f>_VM_since142!H545</f>
        <v>Beobachtung</v>
      </c>
      <c r="J552" s="99" t="str">
        <f>_VM_since142!I545</f>
        <v>C</v>
      </c>
      <c r="K552" s="99" t="str">
        <f>_VM_since142!J545</f>
        <v>Aminoglykoside</v>
      </c>
      <c r="L552" s="115">
        <f>_VM_since142!K545</f>
        <v>1.8371194421E-3</v>
      </c>
      <c r="M552">
        <f>_VM_since142!L545</f>
        <v>8.3837420745114955E-3</v>
      </c>
    </row>
    <row r="553" spans="2:13" x14ac:dyDescent="0.3">
      <c r="B553">
        <f>_VM_since142!A546</f>
        <v>1</v>
      </c>
      <c r="C553">
        <f>_VM_since142!B546</f>
        <v>101</v>
      </c>
      <c r="D553">
        <f>_VM_since142!C546</f>
        <v>5</v>
      </c>
      <c r="E553">
        <f>_VM_since142!D546</f>
        <v>0</v>
      </c>
      <c r="F553" s="99">
        <f>_VM_since142!E546</f>
        <v>2024</v>
      </c>
      <c r="G553" s="99" t="str">
        <f>_VM_since142!F546</f>
        <v>Rind</v>
      </c>
      <c r="H553" s="99" t="str">
        <f>_VM_since142!G546</f>
        <v>Rinder im Transit</v>
      </c>
      <c r="I553" s="99" t="str">
        <f>_VM_since142!H546</f>
        <v>Beobachtung</v>
      </c>
      <c r="J553" s="99" t="str">
        <f>_VM_since142!I546</f>
        <v>C</v>
      </c>
      <c r="K553" s="99" t="str">
        <f>_VM_since142!J546</f>
        <v>Ceph. 1. Gen.</v>
      </c>
      <c r="L553" s="115">
        <f>_VM_since142!K546</f>
        <v>3.6192296743157893E-5</v>
      </c>
      <c r="M553">
        <f>_VM_since142!L546</f>
        <v>1.6516448197400425E-4</v>
      </c>
    </row>
    <row r="554" spans="2:13" x14ac:dyDescent="0.3">
      <c r="B554">
        <f>_VM_since142!A547</f>
        <v>1</v>
      </c>
      <c r="C554">
        <f>_VM_since142!B547</f>
        <v>101</v>
      </c>
      <c r="D554">
        <f>_VM_since142!C547</f>
        <v>5</v>
      </c>
      <c r="E554">
        <f>_VM_since142!D547</f>
        <v>0</v>
      </c>
      <c r="F554" s="99">
        <f>_VM_since142!E547</f>
        <v>2024</v>
      </c>
      <c r="G554" s="99" t="str">
        <f>_VM_since142!F547</f>
        <v>Rind</v>
      </c>
      <c r="H554" s="99" t="str">
        <f>_VM_since142!G547</f>
        <v>Rinder im Transit</v>
      </c>
      <c r="I554" s="99" t="str">
        <f>_VM_since142!H547</f>
        <v>Beobachtung</v>
      </c>
      <c r="J554" s="99" t="str">
        <f>_VM_since142!I547</f>
        <v>C</v>
      </c>
      <c r="K554" s="99" t="str">
        <f>_VM_since142!J547</f>
        <v>Fenicole</v>
      </c>
      <c r="L554" s="115">
        <f>_VM_since142!K547</f>
        <v>3.0439899999999999E-2</v>
      </c>
      <c r="M554">
        <f>_VM_since142!L547</f>
        <v>0.13891327070285892</v>
      </c>
    </row>
    <row r="555" spans="2:13" x14ac:dyDescent="0.3">
      <c r="B555">
        <f>_VM_since142!A548</f>
        <v>1</v>
      </c>
      <c r="C555">
        <f>_VM_since142!B548</f>
        <v>101</v>
      </c>
      <c r="D555">
        <f>_VM_since142!C548</f>
        <v>5</v>
      </c>
      <c r="E555">
        <f>_VM_since142!D548</f>
        <v>0</v>
      </c>
      <c r="F555" s="99">
        <f>_VM_since142!E548</f>
        <v>2024</v>
      </c>
      <c r="G555" s="99" t="str">
        <f>_VM_since142!F548</f>
        <v>Rind</v>
      </c>
      <c r="H555" s="99" t="str">
        <f>_VM_since142!G548</f>
        <v>Rinder im Transit</v>
      </c>
      <c r="I555" s="99" t="str">
        <f>_VM_since142!H548</f>
        <v>Beobachtung</v>
      </c>
      <c r="J555" s="99" t="str">
        <f>_VM_since142!I548</f>
        <v>C</v>
      </c>
      <c r="K555" s="99" t="str">
        <f>_VM_since142!J548</f>
        <v>Lincosamide</v>
      </c>
      <c r="L555" s="115">
        <f>_VM_since142!K548</f>
        <v>8.459671752E-5</v>
      </c>
      <c r="M555">
        <f>_VM_since142!L548</f>
        <v>3.8605930773192578E-4</v>
      </c>
    </row>
    <row r="556" spans="2:13" x14ac:dyDescent="0.3">
      <c r="B556">
        <f>_VM_since142!A549</f>
        <v>1</v>
      </c>
      <c r="C556">
        <f>_VM_since142!B549</f>
        <v>101</v>
      </c>
      <c r="D556">
        <f>_VM_since142!C549</f>
        <v>5</v>
      </c>
      <c r="E556">
        <f>_VM_since142!D549</f>
        <v>0</v>
      </c>
      <c r="F556" s="99">
        <f>_VM_since142!E549</f>
        <v>2024</v>
      </c>
      <c r="G556" s="99" t="str">
        <f>_VM_since142!F549</f>
        <v>Rind</v>
      </c>
      <c r="H556" s="99" t="str">
        <f>_VM_since142!G549</f>
        <v>Rinder im Transit</v>
      </c>
      <c r="I556" s="99" t="str">
        <f>_VM_since142!H549</f>
        <v>Beobachtung</v>
      </c>
      <c r="J556" s="99" t="str">
        <f>_VM_since142!I549</f>
        <v>C</v>
      </c>
      <c r="K556" s="99" t="str">
        <f>_VM_since142!J549</f>
        <v>Makrolide</v>
      </c>
      <c r="L556" s="115">
        <f>_VM_since142!K549</f>
        <v>2.7116607999999997E-2</v>
      </c>
      <c r="M556">
        <f>_VM_since142!L549</f>
        <v>0.12374734173395147</v>
      </c>
    </row>
    <row r="557" spans="2:13" x14ac:dyDescent="0.3">
      <c r="B557">
        <f>_VM_since142!A550</f>
        <v>1</v>
      </c>
      <c r="C557">
        <f>_VM_since142!B550</f>
        <v>101</v>
      </c>
      <c r="D557">
        <f>_VM_since142!C550</f>
        <v>5</v>
      </c>
      <c r="E557">
        <f>_VM_since142!D550</f>
        <v>0</v>
      </c>
      <c r="F557" s="99">
        <f>_VM_since142!E550</f>
        <v>2024</v>
      </c>
      <c r="G557" s="99" t="str">
        <f>_VM_since142!F550</f>
        <v>Rind</v>
      </c>
      <c r="H557" s="99" t="str">
        <f>_VM_since142!G550</f>
        <v>Rinder im Transit</v>
      </c>
      <c r="I557" s="99" t="str">
        <f>_VM_since142!H550</f>
        <v>Beobachtung</v>
      </c>
      <c r="J557" s="99" t="str">
        <f>_VM_since142!I550</f>
        <v>D</v>
      </c>
      <c r="K557" s="99" t="str">
        <f>_VM_since142!J550</f>
        <v>Aminoglykoside</v>
      </c>
      <c r="L557" s="115">
        <f>_VM_since142!K550</f>
        <v>1.6920622655999999E-4</v>
      </c>
      <c r="M557">
        <f>_VM_since142!L550</f>
        <v>7.7217698989610862E-4</v>
      </c>
    </row>
    <row r="558" spans="2:13" x14ac:dyDescent="0.3">
      <c r="B558">
        <f>_VM_since142!A551</f>
        <v>1</v>
      </c>
      <c r="C558">
        <f>_VM_since142!B551</f>
        <v>101</v>
      </c>
      <c r="D558">
        <f>_VM_since142!C551</f>
        <v>5</v>
      </c>
      <c r="E558">
        <f>_VM_since142!D551</f>
        <v>0</v>
      </c>
      <c r="F558" s="99">
        <f>_VM_since142!E551</f>
        <v>2024</v>
      </c>
      <c r="G558" s="99" t="str">
        <f>_VM_since142!F551</f>
        <v>Rind</v>
      </c>
      <c r="H558" s="99" t="str">
        <f>_VM_since142!G551</f>
        <v>Rinder im Transit</v>
      </c>
      <c r="I558" s="99" t="str">
        <f>_VM_since142!H551</f>
        <v>Beobachtung</v>
      </c>
      <c r="J558" s="99" t="str">
        <f>_VM_since142!I551</f>
        <v>D</v>
      </c>
      <c r="K558" s="99" t="str">
        <f>_VM_since142!J551</f>
        <v>Folsäureantag.</v>
      </c>
      <c r="L558" s="115">
        <f>_VM_since142!K551</f>
        <v>2.98226E-3</v>
      </c>
      <c r="M558">
        <f>_VM_since142!L551</f>
        <v>1.3609620619197436E-2</v>
      </c>
    </row>
    <row r="559" spans="2:13" x14ac:dyDescent="0.3">
      <c r="B559">
        <f>_VM_since142!A552</f>
        <v>1</v>
      </c>
      <c r="C559">
        <f>_VM_since142!B552</f>
        <v>101</v>
      </c>
      <c r="D559">
        <f>_VM_since142!C552</f>
        <v>5</v>
      </c>
      <c r="E559">
        <f>_VM_since142!D552</f>
        <v>0</v>
      </c>
      <c r="F559" s="99">
        <f>_VM_since142!E552</f>
        <v>2024</v>
      </c>
      <c r="G559" s="99" t="str">
        <f>_VM_since142!F552</f>
        <v>Rind</v>
      </c>
      <c r="H559" s="99" t="str">
        <f>_VM_since142!G552</f>
        <v>Rinder im Transit</v>
      </c>
      <c r="I559" s="99" t="str">
        <f>_VM_since142!H552</f>
        <v>Beobachtung</v>
      </c>
      <c r="J559" s="99" t="str">
        <f>_VM_since142!I552</f>
        <v>D</v>
      </c>
      <c r="K559" s="99" t="str">
        <f>_VM_since142!J552</f>
        <v>Penicilline</v>
      </c>
      <c r="L559" s="115">
        <f>_VM_since142!K552</f>
        <v>6.5836998325434451E-2</v>
      </c>
      <c r="M559">
        <f>_VM_since142!L552</f>
        <v>0.30044884413696316</v>
      </c>
    </row>
    <row r="560" spans="2:13" x14ac:dyDescent="0.3">
      <c r="B560">
        <f>_VM_since142!A553</f>
        <v>1</v>
      </c>
      <c r="C560">
        <f>_VM_since142!B553</f>
        <v>101</v>
      </c>
      <c r="D560">
        <f>_VM_since142!C553</f>
        <v>5</v>
      </c>
      <c r="E560">
        <f>_VM_since142!D553</f>
        <v>0</v>
      </c>
      <c r="F560" s="99">
        <f>_VM_since142!E553</f>
        <v>2024</v>
      </c>
      <c r="G560" s="99" t="str">
        <f>_VM_since142!F553</f>
        <v>Rind</v>
      </c>
      <c r="H560" s="99" t="str">
        <f>_VM_since142!G553</f>
        <v>Rinder im Transit</v>
      </c>
      <c r="I560" s="99" t="str">
        <f>_VM_since142!H553</f>
        <v>Beobachtung</v>
      </c>
      <c r="J560" s="99" t="str">
        <f>_VM_since142!I553</f>
        <v>D</v>
      </c>
      <c r="K560" s="99" t="str">
        <f>_VM_since142!J553</f>
        <v>Sulfonamide</v>
      </c>
      <c r="L560" s="115">
        <f>_VM_since142!K553</f>
        <v>2.6618682370799999E-2</v>
      </c>
      <c r="M560">
        <f>_VM_since142!L553</f>
        <v>0.12147504525075177</v>
      </c>
    </row>
    <row r="561" spans="2:13" x14ac:dyDescent="0.3">
      <c r="B561">
        <f>_VM_since142!A554</f>
        <v>1</v>
      </c>
      <c r="C561">
        <f>_VM_since142!B554</f>
        <v>101</v>
      </c>
      <c r="D561">
        <f>_VM_since142!C554</f>
        <v>5</v>
      </c>
      <c r="E561">
        <f>_VM_since142!D554</f>
        <v>0</v>
      </c>
      <c r="F561" s="99">
        <f>_VM_since142!E554</f>
        <v>2024</v>
      </c>
      <c r="G561" s="99" t="str">
        <f>_VM_since142!F554</f>
        <v>Rind</v>
      </c>
      <c r="H561" s="99" t="str">
        <f>_VM_since142!G554</f>
        <v>Rinder im Transit</v>
      </c>
      <c r="I561" s="99" t="str">
        <f>_VM_since142!H554</f>
        <v>Beobachtung</v>
      </c>
      <c r="J561" s="99" t="str">
        <f>_VM_since142!I554</f>
        <v>D</v>
      </c>
      <c r="K561" s="99" t="str">
        <f>_VM_since142!J554</f>
        <v>Tetrazykline</v>
      </c>
      <c r="L561" s="115">
        <f>_VM_since142!K554</f>
        <v>6.1546499572097776E-2</v>
      </c>
      <c r="M561">
        <f>_VM_since142!L554</f>
        <v>0.280869042141144</v>
      </c>
    </row>
    <row r="562" spans="2:13" x14ac:dyDescent="0.3">
      <c r="B562">
        <f>_VM_since142!A555</f>
        <v>1</v>
      </c>
      <c r="C562">
        <f>_VM_since142!B555</f>
        <v>101</v>
      </c>
      <c r="D562">
        <f>_VM_since142!C555</f>
        <v>5</v>
      </c>
      <c r="E562">
        <f>_VM_since142!D555</f>
        <v>0</v>
      </c>
      <c r="F562" s="99">
        <f>_VM_since142!E555</f>
        <v>2025</v>
      </c>
      <c r="G562" s="99" t="str">
        <f>_VM_since142!F555</f>
        <v>Rind</v>
      </c>
      <c r="H562" s="99" t="str">
        <f>_VM_since142!G555</f>
        <v>Rinder im Transit</v>
      </c>
      <c r="I562" s="99" t="str">
        <f>_VM_since142!H555</f>
        <v>Beobachtung</v>
      </c>
      <c r="J562" s="99" t="str">
        <f>_VM_since142!I555</f>
        <v>B</v>
      </c>
      <c r="K562" s="99" t="str">
        <f>_VM_since142!J555</f>
        <v>Ceph. 3. Gen.</v>
      </c>
      <c r="L562" s="115">
        <f>_VM_since142!K555</f>
        <v>6.5997632716000007E-5</v>
      </c>
      <c r="M562">
        <f>_VM_since142!L555</f>
        <v>2.8649706877667666E-4</v>
      </c>
    </row>
    <row r="563" spans="2:13" x14ac:dyDescent="0.3">
      <c r="B563">
        <f>_VM_since142!A556</f>
        <v>1</v>
      </c>
      <c r="C563">
        <f>_VM_since142!B556</f>
        <v>101</v>
      </c>
      <c r="D563">
        <f>_VM_since142!C556</f>
        <v>5</v>
      </c>
      <c r="E563">
        <f>_VM_since142!D556</f>
        <v>0</v>
      </c>
      <c r="F563" s="99">
        <f>_VM_since142!E556</f>
        <v>2025</v>
      </c>
      <c r="G563" s="99" t="str">
        <f>_VM_since142!F556</f>
        <v>Rind</v>
      </c>
      <c r="H563" s="99" t="str">
        <f>_VM_since142!G556</f>
        <v>Rinder im Transit</v>
      </c>
      <c r="I563" s="99" t="str">
        <f>_VM_since142!H556</f>
        <v>Beobachtung</v>
      </c>
      <c r="J563" s="99" t="str">
        <f>_VM_since142!I556</f>
        <v>B</v>
      </c>
      <c r="K563" s="99" t="str">
        <f>_VM_since142!J556</f>
        <v>Ceph. 4. Gen.</v>
      </c>
      <c r="L563" s="115">
        <f>_VM_since142!K556</f>
        <v>4.0427166780000005E-5</v>
      </c>
      <c r="M563">
        <f>_VM_since142!L556</f>
        <v>1.7549515497406493E-4</v>
      </c>
    </row>
    <row r="564" spans="2:13" x14ac:dyDescent="0.3">
      <c r="B564">
        <f>_VM_since142!A557</f>
        <v>1</v>
      </c>
      <c r="C564">
        <f>_VM_since142!B557</f>
        <v>101</v>
      </c>
      <c r="D564">
        <f>_VM_since142!C557</f>
        <v>5</v>
      </c>
      <c r="E564">
        <f>_VM_since142!D557</f>
        <v>0</v>
      </c>
      <c r="F564" s="99">
        <f>_VM_since142!E557</f>
        <v>2025</v>
      </c>
      <c r="G564" s="99" t="str">
        <f>_VM_since142!F557</f>
        <v>Rind</v>
      </c>
      <c r="H564" s="99" t="str">
        <f>_VM_since142!G557</f>
        <v>Rinder im Transit</v>
      </c>
      <c r="I564" s="99" t="str">
        <f>_VM_since142!H557</f>
        <v>Beobachtung</v>
      </c>
      <c r="J564" s="99" t="str">
        <f>_VM_since142!I557</f>
        <v>B</v>
      </c>
      <c r="K564" s="99" t="str">
        <f>_VM_since142!J557</f>
        <v>Fluorchinolone</v>
      </c>
      <c r="L564" s="115">
        <f>_VM_since142!K557</f>
        <v>1.03955E-3</v>
      </c>
      <c r="M564">
        <f>_VM_since142!L557</f>
        <v>4.5127077379942268E-3</v>
      </c>
    </row>
    <row r="565" spans="2:13" x14ac:dyDescent="0.3">
      <c r="B565">
        <f>_VM_since142!A558</f>
        <v>1</v>
      </c>
      <c r="C565">
        <f>_VM_since142!B558</f>
        <v>101</v>
      </c>
      <c r="D565">
        <f>_VM_since142!C558</f>
        <v>5</v>
      </c>
      <c r="E565">
        <f>_VM_since142!D558</f>
        <v>0</v>
      </c>
      <c r="F565" s="99">
        <f>_VM_since142!E558</f>
        <v>2025</v>
      </c>
      <c r="G565" s="99" t="str">
        <f>_VM_since142!F558</f>
        <v>Rind</v>
      </c>
      <c r="H565" s="99" t="str">
        <f>_VM_since142!G558</f>
        <v>Rinder im Transit</v>
      </c>
      <c r="I565" s="99" t="str">
        <f>_VM_since142!H558</f>
        <v>Beobachtung</v>
      </c>
      <c r="J565" s="99" t="str">
        <f>_VM_since142!I558</f>
        <v>B</v>
      </c>
      <c r="K565" s="99" t="str">
        <f>_VM_since142!J558</f>
        <v>Polypeptid-AB</v>
      </c>
      <c r="L565" s="115">
        <f>_VM_since142!K558</f>
        <v>1.3079999999999999E-3</v>
      </c>
      <c r="M565">
        <f>_VM_since142!L558</f>
        <v>5.6780546595127206E-3</v>
      </c>
    </row>
    <row r="566" spans="2:13" x14ac:dyDescent="0.3">
      <c r="B566">
        <f>_VM_since142!A559</f>
        <v>1</v>
      </c>
      <c r="C566">
        <f>_VM_since142!B559</f>
        <v>101</v>
      </c>
      <c r="D566">
        <f>_VM_since142!C559</f>
        <v>5</v>
      </c>
      <c r="E566">
        <f>_VM_since142!D559</f>
        <v>0</v>
      </c>
      <c r="F566" s="99">
        <f>_VM_since142!E559</f>
        <v>2025</v>
      </c>
      <c r="G566" s="99" t="str">
        <f>_VM_since142!F559</f>
        <v>Rind</v>
      </c>
      <c r="H566" s="99" t="str">
        <f>_VM_since142!G559</f>
        <v>Rinder im Transit</v>
      </c>
      <c r="I566" s="99" t="str">
        <f>_VM_since142!H559</f>
        <v>Beobachtung</v>
      </c>
      <c r="J566" s="99" t="str">
        <f>_VM_since142!I559</f>
        <v>C</v>
      </c>
      <c r="K566" s="99" t="str">
        <f>_VM_since142!J559</f>
        <v>Aminoglykoside</v>
      </c>
      <c r="L566" s="115">
        <f>_VM_since142!K559</f>
        <v>2.9345E-4</v>
      </c>
      <c r="M566">
        <f>_VM_since142!L559</f>
        <v>1.2738724310657555E-3</v>
      </c>
    </row>
    <row r="567" spans="2:13" x14ac:dyDescent="0.3">
      <c r="B567">
        <f>_VM_since142!A560</f>
        <v>1</v>
      </c>
      <c r="C567">
        <f>_VM_since142!B560</f>
        <v>101</v>
      </c>
      <c r="D567">
        <f>_VM_since142!C560</f>
        <v>5</v>
      </c>
      <c r="E567">
        <f>_VM_since142!D560</f>
        <v>0</v>
      </c>
      <c r="F567" s="99">
        <f>_VM_since142!E560</f>
        <v>2025</v>
      </c>
      <c r="G567" s="99" t="str">
        <f>_VM_since142!F560</f>
        <v>Rind</v>
      </c>
      <c r="H567" s="99" t="str">
        <f>_VM_since142!G560</f>
        <v>Rinder im Transit</v>
      </c>
      <c r="I567" s="99" t="str">
        <f>_VM_since142!H560</f>
        <v>Beobachtung</v>
      </c>
      <c r="J567" s="99" t="str">
        <f>_VM_since142!I560</f>
        <v>C</v>
      </c>
      <c r="K567" s="99" t="str">
        <f>_VM_since142!J560</f>
        <v>Fenicole</v>
      </c>
      <c r="L567" s="115">
        <f>_VM_since142!K560</f>
        <v>3.5159999999999997E-2</v>
      </c>
      <c r="M567">
        <f>_VM_since142!L560</f>
        <v>0.15263027662726855</v>
      </c>
    </row>
    <row r="568" spans="2:13" x14ac:dyDescent="0.3">
      <c r="B568">
        <f>_VM_since142!A561</f>
        <v>1</v>
      </c>
      <c r="C568">
        <f>_VM_since142!B561</f>
        <v>101</v>
      </c>
      <c r="D568">
        <f>_VM_since142!C561</f>
        <v>5</v>
      </c>
      <c r="E568">
        <f>_VM_since142!D561</f>
        <v>0</v>
      </c>
      <c r="F568" s="99">
        <f>_VM_since142!E561</f>
        <v>2025</v>
      </c>
      <c r="G568" s="99" t="str">
        <f>_VM_since142!F561</f>
        <v>Rind</v>
      </c>
      <c r="H568" s="99" t="str">
        <f>_VM_since142!G561</f>
        <v>Rinder im Transit</v>
      </c>
      <c r="I568" s="99" t="str">
        <f>_VM_since142!H561</f>
        <v>Beobachtung</v>
      </c>
      <c r="J568" s="99" t="str">
        <f>_VM_since142!I561</f>
        <v>C</v>
      </c>
      <c r="K568" s="99" t="str">
        <f>_VM_since142!J561</f>
        <v>Lincosamide</v>
      </c>
      <c r="L568" s="115">
        <f>_VM_since142!K561</f>
        <v>4.9548077460000003E-5</v>
      </c>
      <c r="M568">
        <f>_VM_since142!L561</f>
        <v>2.150892141373473E-4</v>
      </c>
    </row>
    <row r="569" spans="2:13" x14ac:dyDescent="0.3">
      <c r="B569">
        <f>_VM_since142!A562</f>
        <v>1</v>
      </c>
      <c r="C569">
        <f>_VM_since142!B562</f>
        <v>101</v>
      </c>
      <c r="D569">
        <f>_VM_since142!C562</f>
        <v>5</v>
      </c>
      <c r="E569">
        <f>_VM_since142!D562</f>
        <v>0</v>
      </c>
      <c r="F569" s="99">
        <f>_VM_since142!E562</f>
        <v>2025</v>
      </c>
      <c r="G569" s="99" t="str">
        <f>_VM_since142!F562</f>
        <v>Rind</v>
      </c>
      <c r="H569" s="99" t="str">
        <f>_VM_since142!G562</f>
        <v>Rinder im Transit</v>
      </c>
      <c r="I569" s="99" t="str">
        <f>_VM_since142!H562</f>
        <v>Beobachtung</v>
      </c>
      <c r="J569" s="99" t="str">
        <f>_VM_since142!I562</f>
        <v>C</v>
      </c>
      <c r="K569" s="99" t="str">
        <f>_VM_since142!J562</f>
        <v>Makrolide</v>
      </c>
      <c r="L569" s="115">
        <f>_VM_since142!K562</f>
        <v>2.4877919999999998E-2</v>
      </c>
      <c r="M569">
        <f>_VM_since142!L562</f>
        <v>0.1079955577790403</v>
      </c>
    </row>
    <row r="570" spans="2:13" x14ac:dyDescent="0.3">
      <c r="B570">
        <f>_VM_since142!A563</f>
        <v>1</v>
      </c>
      <c r="C570">
        <f>_VM_since142!B563</f>
        <v>101</v>
      </c>
      <c r="D570">
        <f>_VM_since142!C563</f>
        <v>5</v>
      </c>
      <c r="E570">
        <f>_VM_since142!D563</f>
        <v>0</v>
      </c>
      <c r="F570" s="99">
        <f>_VM_since142!E563</f>
        <v>2025</v>
      </c>
      <c r="G570" s="99" t="str">
        <f>_VM_since142!F563</f>
        <v>Rind</v>
      </c>
      <c r="H570" s="99" t="str">
        <f>_VM_since142!G563</f>
        <v>Rinder im Transit</v>
      </c>
      <c r="I570" s="99" t="str">
        <f>_VM_since142!H563</f>
        <v>Beobachtung</v>
      </c>
      <c r="J570" s="99" t="str">
        <f>_VM_since142!I563</f>
        <v>D</v>
      </c>
      <c r="K570" s="99" t="str">
        <f>_VM_since142!J563</f>
        <v>Aminoglykoside</v>
      </c>
      <c r="L570" s="115">
        <f>_VM_since142!K563</f>
        <v>9.9103646879999981E-5</v>
      </c>
      <c r="M570">
        <f>_VM_since142!L563</f>
        <v>4.3021095102575477E-4</v>
      </c>
    </row>
    <row r="571" spans="2:13" x14ac:dyDescent="0.3">
      <c r="B571">
        <f>_VM_since142!A564</f>
        <v>1</v>
      </c>
      <c r="C571">
        <f>_VM_since142!B564</f>
        <v>101</v>
      </c>
      <c r="D571">
        <f>_VM_since142!C564</f>
        <v>5</v>
      </c>
      <c r="E571">
        <f>_VM_since142!D564</f>
        <v>0</v>
      </c>
      <c r="F571" s="99">
        <f>_VM_since142!E564</f>
        <v>2025</v>
      </c>
      <c r="G571" s="99" t="str">
        <f>_VM_since142!F564</f>
        <v>Rind</v>
      </c>
      <c r="H571" s="99" t="str">
        <f>_VM_since142!G564</f>
        <v>Rinder im Transit</v>
      </c>
      <c r="I571" s="99" t="str">
        <f>_VM_since142!H564</f>
        <v>Beobachtung</v>
      </c>
      <c r="J571" s="99" t="str">
        <f>_VM_since142!I564</f>
        <v>D</v>
      </c>
      <c r="K571" s="99" t="str">
        <f>_VM_since142!J564</f>
        <v>Folsäureantag.</v>
      </c>
      <c r="L571" s="115">
        <f>_VM_since142!K564</f>
        <v>5.02075E-3</v>
      </c>
      <c r="M571">
        <f>_VM_since142!L564</f>
        <v>2.1795178082376524E-2</v>
      </c>
    </row>
    <row r="572" spans="2:13" x14ac:dyDescent="0.3">
      <c r="B572">
        <f>_VM_since142!A565</f>
        <v>1</v>
      </c>
      <c r="C572">
        <f>_VM_since142!B565</f>
        <v>101</v>
      </c>
      <c r="D572">
        <f>_VM_since142!C565</f>
        <v>5</v>
      </c>
      <c r="E572">
        <f>_VM_since142!D565</f>
        <v>0</v>
      </c>
      <c r="F572" s="99">
        <f>_VM_since142!E565</f>
        <v>2025</v>
      </c>
      <c r="G572" s="99" t="str">
        <f>_VM_since142!F565</f>
        <v>Rind</v>
      </c>
      <c r="H572" s="99" t="str">
        <f>_VM_since142!G565</f>
        <v>Rinder im Transit</v>
      </c>
      <c r="I572" s="99" t="str">
        <f>_VM_since142!H565</f>
        <v>Beobachtung</v>
      </c>
      <c r="J572" s="99" t="str">
        <f>_VM_since142!I565</f>
        <v>D</v>
      </c>
      <c r="K572" s="99" t="str">
        <f>_VM_since142!J565</f>
        <v>Penicilline</v>
      </c>
      <c r="L572" s="115">
        <f>_VM_since142!K565</f>
        <v>7.03704115551778E-2</v>
      </c>
      <c r="M572">
        <f>_VM_since142!L565</f>
        <v>0.30547939084304676</v>
      </c>
    </row>
    <row r="573" spans="2:13" x14ac:dyDescent="0.3">
      <c r="B573">
        <f>_VM_since142!A566</f>
        <v>1</v>
      </c>
      <c r="C573">
        <f>_VM_since142!B566</f>
        <v>101</v>
      </c>
      <c r="D573">
        <f>_VM_since142!C566</f>
        <v>5</v>
      </c>
      <c r="E573">
        <f>_VM_since142!D566</f>
        <v>0</v>
      </c>
      <c r="F573" s="99">
        <f>_VM_since142!E566</f>
        <v>2025</v>
      </c>
      <c r="G573" s="99" t="str">
        <f>_VM_since142!F566</f>
        <v>Rind</v>
      </c>
      <c r="H573" s="99" t="str">
        <f>_VM_since142!G566</f>
        <v>Rinder im Transit</v>
      </c>
      <c r="I573" s="99" t="str">
        <f>_VM_since142!H566</f>
        <v>Beobachtung</v>
      </c>
      <c r="J573" s="99" t="str">
        <f>_VM_since142!I566</f>
        <v>D</v>
      </c>
      <c r="K573" s="99" t="str">
        <f>_VM_since142!J566</f>
        <v>Sulfonamide</v>
      </c>
      <c r="L573" s="115">
        <f>_VM_since142!K566</f>
        <v>2.5103828634799999E-2</v>
      </c>
      <c r="M573">
        <f>_VM_since142!L566</f>
        <v>0.10897623176715214</v>
      </c>
    </row>
    <row r="574" spans="2:13" x14ac:dyDescent="0.3">
      <c r="B574">
        <f>_VM_since142!A567</f>
        <v>1</v>
      </c>
      <c r="C574">
        <f>_VM_since142!B567</f>
        <v>101</v>
      </c>
      <c r="D574">
        <f>_VM_since142!C567</f>
        <v>5</v>
      </c>
      <c r="E574">
        <f>_VM_since142!D567</f>
        <v>0</v>
      </c>
      <c r="F574" s="99">
        <f>_VM_since142!E567</f>
        <v>2025</v>
      </c>
      <c r="G574" s="99" t="str">
        <f>_VM_since142!F567</f>
        <v>Rind</v>
      </c>
      <c r="H574" s="99" t="str">
        <f>_VM_since142!G567</f>
        <v>Rinder im Transit</v>
      </c>
      <c r="I574" s="99" t="str">
        <f>_VM_since142!H567</f>
        <v>Beobachtung</v>
      </c>
      <c r="J574" s="99" t="str">
        <f>_VM_since142!I567</f>
        <v>D</v>
      </c>
      <c r="K574" s="99" t="str">
        <f>_VM_since142!J567</f>
        <v>Tetrazykline</v>
      </c>
      <c r="L574" s="115">
        <f>_VM_since142!K567</f>
        <v>6.6931599514190199E-2</v>
      </c>
      <c r="M574">
        <f>_VM_since142!L567</f>
        <v>0.29055143768362923</v>
      </c>
    </row>
    <row r="575" spans="2:13" x14ac:dyDescent="0.3">
      <c r="B575">
        <f>_VM_since142!A568</f>
        <v>1</v>
      </c>
      <c r="C575">
        <f>_VM_since142!B568</f>
        <v>23</v>
      </c>
      <c r="D575">
        <f>_VM_since142!C568</f>
        <v>6</v>
      </c>
      <c r="E575">
        <f>_VM_since142!D568</f>
        <v>0</v>
      </c>
      <c r="F575" s="99">
        <f>_VM_since142!E568</f>
        <v>2023</v>
      </c>
      <c r="G575" s="99" t="str">
        <f>_VM_since142!F568</f>
        <v>Rind</v>
      </c>
      <c r="H575" s="99" t="str">
        <f>_VM_since142!G568</f>
        <v>Sonstige Rinder</v>
      </c>
      <c r="I575" s="99" t="str">
        <f>_VM_since142!H568</f>
        <v>Beobachtung</v>
      </c>
      <c r="J575" s="99" t="str">
        <f>_VM_since142!I568</f>
        <v>B</v>
      </c>
      <c r="K575" s="99" t="str">
        <f>_VM_since142!J568</f>
        <v>Ceph. 3. Gen.</v>
      </c>
      <c r="L575" s="115">
        <f>_VM_since142!K568</f>
        <v>1.5701282527341331E-2</v>
      </c>
      <c r="M575">
        <f>_VM_since142!L568</f>
        <v>7.0689857961280696E-3</v>
      </c>
    </row>
    <row r="576" spans="2:13" x14ac:dyDescent="0.3">
      <c r="B576">
        <f>_VM_since142!A569</f>
        <v>1</v>
      </c>
      <c r="C576">
        <f>_VM_since142!B569</f>
        <v>23</v>
      </c>
      <c r="D576">
        <f>_VM_since142!C569</f>
        <v>6</v>
      </c>
      <c r="E576">
        <f>_VM_since142!D569</f>
        <v>0</v>
      </c>
      <c r="F576" s="99">
        <f>_VM_since142!E569</f>
        <v>2023</v>
      </c>
      <c r="G576" s="99" t="str">
        <f>_VM_since142!F569</f>
        <v>Rind</v>
      </c>
      <c r="H576" s="99" t="str">
        <f>_VM_since142!G569</f>
        <v>Sonstige Rinder</v>
      </c>
      <c r="I576" s="99" t="str">
        <f>_VM_since142!H569</f>
        <v>Beobachtung</v>
      </c>
      <c r="J576" s="99" t="str">
        <f>_VM_since142!I569</f>
        <v>B</v>
      </c>
      <c r="K576" s="99" t="str">
        <f>_VM_since142!J569</f>
        <v>Ceph. 4. Gen.</v>
      </c>
      <c r="L576" s="115">
        <f>_VM_since142!K569</f>
        <v>3.1832850787375006E-3</v>
      </c>
      <c r="M576">
        <f>_VM_since142!L569</f>
        <v>1.4331693584544484E-3</v>
      </c>
    </row>
    <row r="577" spans="2:13" x14ac:dyDescent="0.3">
      <c r="B577">
        <f>_VM_since142!A570</f>
        <v>1</v>
      </c>
      <c r="C577">
        <f>_VM_since142!B570</f>
        <v>23</v>
      </c>
      <c r="D577">
        <f>_VM_since142!C570</f>
        <v>6</v>
      </c>
      <c r="E577">
        <f>_VM_since142!D570</f>
        <v>0</v>
      </c>
      <c r="F577" s="99">
        <f>_VM_since142!E570</f>
        <v>2023</v>
      </c>
      <c r="G577" s="99" t="str">
        <f>_VM_since142!F570</f>
        <v>Rind</v>
      </c>
      <c r="H577" s="99" t="str">
        <f>_VM_since142!G570</f>
        <v>Sonstige Rinder</v>
      </c>
      <c r="I577" s="99" t="str">
        <f>_VM_since142!H570</f>
        <v>Beobachtung</v>
      </c>
      <c r="J577" s="99" t="str">
        <f>_VM_since142!I570</f>
        <v>B</v>
      </c>
      <c r="K577" s="99" t="str">
        <f>_VM_since142!J570</f>
        <v>Fluorchinolone</v>
      </c>
      <c r="L577" s="115">
        <f>_VM_since142!K570</f>
        <v>1.5143220149239E-2</v>
      </c>
      <c r="M577">
        <f>_VM_since142!L570</f>
        <v>6.8177365738247746E-3</v>
      </c>
    </row>
    <row r="578" spans="2:13" x14ac:dyDescent="0.3">
      <c r="B578">
        <f>_VM_since142!A571</f>
        <v>1</v>
      </c>
      <c r="C578">
        <f>_VM_since142!B571</f>
        <v>23</v>
      </c>
      <c r="D578">
        <f>_VM_since142!C571</f>
        <v>6</v>
      </c>
      <c r="E578">
        <f>_VM_since142!D571</f>
        <v>0</v>
      </c>
      <c r="F578" s="99">
        <f>_VM_since142!E571</f>
        <v>2023</v>
      </c>
      <c r="G578" s="99" t="str">
        <f>_VM_since142!F571</f>
        <v>Rind</v>
      </c>
      <c r="H578" s="99" t="str">
        <f>_VM_since142!G571</f>
        <v>Sonstige Rinder</v>
      </c>
      <c r="I578" s="99" t="str">
        <f>_VM_since142!H571</f>
        <v>Beobachtung</v>
      </c>
      <c r="J578" s="99" t="str">
        <f>_VM_since142!I571</f>
        <v>B</v>
      </c>
      <c r="K578" s="99" t="str">
        <f>_VM_since142!J571</f>
        <v>Polypeptid-AB</v>
      </c>
      <c r="L578" s="115">
        <f>_VM_since142!K571</f>
        <v>5.3989999999999995E-4</v>
      </c>
      <c r="M578">
        <f>_VM_since142!L571</f>
        <v>2.430722092086189E-4</v>
      </c>
    </row>
    <row r="579" spans="2:13" x14ac:dyDescent="0.3">
      <c r="B579">
        <f>_VM_since142!A572</f>
        <v>1</v>
      </c>
      <c r="C579">
        <f>_VM_since142!B572</f>
        <v>23</v>
      </c>
      <c r="D579">
        <f>_VM_since142!C572</f>
        <v>6</v>
      </c>
      <c r="E579">
        <f>_VM_since142!D572</f>
        <v>0</v>
      </c>
      <c r="F579" s="99">
        <f>_VM_since142!E572</f>
        <v>2023</v>
      </c>
      <c r="G579" s="99" t="str">
        <f>_VM_since142!F572</f>
        <v>Rind</v>
      </c>
      <c r="H579" s="99" t="str">
        <f>_VM_since142!G572</f>
        <v>Sonstige Rinder</v>
      </c>
      <c r="I579" s="99" t="str">
        <f>_VM_since142!H572</f>
        <v>Beobachtung</v>
      </c>
      <c r="J579" s="99" t="str">
        <f>_VM_since142!I572</f>
        <v>C</v>
      </c>
      <c r="K579" s="99" t="str">
        <f>_VM_since142!J572</f>
        <v>Aminoglykoside</v>
      </c>
      <c r="L579" s="115">
        <f>_VM_since142!K572</f>
        <v>6.9627526949127994E-2</v>
      </c>
      <c r="M579">
        <f>_VM_since142!L572</f>
        <v>3.1347502865821802E-2</v>
      </c>
    </row>
    <row r="580" spans="2:13" x14ac:dyDescent="0.3">
      <c r="B580">
        <f>_VM_since142!A573</f>
        <v>1</v>
      </c>
      <c r="C580">
        <f>_VM_since142!B573</f>
        <v>23</v>
      </c>
      <c r="D580">
        <f>_VM_since142!C573</f>
        <v>6</v>
      </c>
      <c r="E580">
        <f>_VM_since142!D573</f>
        <v>0</v>
      </c>
      <c r="F580" s="99">
        <f>_VM_since142!E573</f>
        <v>2023</v>
      </c>
      <c r="G580" s="99" t="str">
        <f>_VM_since142!F573</f>
        <v>Rind</v>
      </c>
      <c r="H580" s="99" t="str">
        <f>_VM_since142!G573</f>
        <v>Sonstige Rinder</v>
      </c>
      <c r="I580" s="99" t="str">
        <f>_VM_since142!H573</f>
        <v>Beobachtung</v>
      </c>
      <c r="J580" s="99" t="str">
        <f>_VM_since142!I573</f>
        <v>C</v>
      </c>
      <c r="K580" s="99" t="str">
        <f>_VM_since142!J573</f>
        <v>Ceph. 1. Gen.</v>
      </c>
      <c r="L580" s="115">
        <f>_VM_since142!K573</f>
        <v>2.3636872992940003E-3</v>
      </c>
      <c r="M580">
        <f>_VM_since142!L573</f>
        <v>1.0641724277046616E-3</v>
      </c>
    </row>
    <row r="581" spans="2:13" x14ac:dyDescent="0.3">
      <c r="B581">
        <f>_VM_since142!A574</f>
        <v>1</v>
      </c>
      <c r="C581">
        <f>_VM_since142!B574</f>
        <v>23</v>
      </c>
      <c r="D581">
        <f>_VM_since142!C574</f>
        <v>6</v>
      </c>
      <c r="E581">
        <f>_VM_since142!D574</f>
        <v>0</v>
      </c>
      <c r="F581" s="99">
        <f>_VM_since142!E574</f>
        <v>2023</v>
      </c>
      <c r="G581" s="99" t="str">
        <f>_VM_since142!F574</f>
        <v>Rind</v>
      </c>
      <c r="H581" s="99" t="str">
        <f>_VM_since142!G574</f>
        <v>Sonstige Rinder</v>
      </c>
      <c r="I581" s="99" t="str">
        <f>_VM_since142!H574</f>
        <v>Beobachtung</v>
      </c>
      <c r="J581" s="99" t="str">
        <f>_VM_since142!I574</f>
        <v>C</v>
      </c>
      <c r="K581" s="99" t="str">
        <f>_VM_since142!J574</f>
        <v>Fenicole</v>
      </c>
      <c r="L581" s="115">
        <f>_VM_since142!K574</f>
        <v>8.5283419499999999E-2</v>
      </c>
      <c r="M581">
        <f>_VM_since142!L574</f>
        <v>3.8396053318633841E-2</v>
      </c>
    </row>
    <row r="582" spans="2:13" x14ac:dyDescent="0.3">
      <c r="B582">
        <f>_VM_since142!A575</f>
        <v>1</v>
      </c>
      <c r="C582">
        <f>_VM_since142!B575</f>
        <v>23</v>
      </c>
      <c r="D582">
        <f>_VM_since142!C575</f>
        <v>6</v>
      </c>
      <c r="E582">
        <f>_VM_since142!D575</f>
        <v>0</v>
      </c>
      <c r="F582" s="99">
        <f>_VM_since142!E575</f>
        <v>2023</v>
      </c>
      <c r="G582" s="99" t="str">
        <f>_VM_since142!F575</f>
        <v>Rind</v>
      </c>
      <c r="H582" s="99" t="str">
        <f>_VM_since142!G575</f>
        <v>Sonstige Rinder</v>
      </c>
      <c r="I582" s="99" t="str">
        <f>_VM_since142!H575</f>
        <v>Beobachtung</v>
      </c>
      <c r="J582" s="99" t="str">
        <f>_VM_since142!I575</f>
        <v>C</v>
      </c>
      <c r="K582" s="99" t="str">
        <f>_VM_since142!J575</f>
        <v>Lincosamide</v>
      </c>
      <c r="L582" s="115">
        <f>_VM_since142!K575</f>
        <v>1.0626550195900003E-2</v>
      </c>
      <c r="M582">
        <f>_VM_since142!L575</f>
        <v>4.7842545515534287E-3</v>
      </c>
    </row>
    <row r="583" spans="2:13" x14ac:dyDescent="0.3">
      <c r="B583">
        <f>_VM_since142!A576</f>
        <v>1</v>
      </c>
      <c r="C583">
        <f>_VM_since142!B576</f>
        <v>23</v>
      </c>
      <c r="D583">
        <f>_VM_since142!C576</f>
        <v>6</v>
      </c>
      <c r="E583">
        <f>_VM_since142!D576</f>
        <v>0</v>
      </c>
      <c r="F583" s="99">
        <f>_VM_since142!E576</f>
        <v>2023</v>
      </c>
      <c r="G583" s="99" t="str">
        <f>_VM_since142!F576</f>
        <v>Rind</v>
      </c>
      <c r="H583" s="99" t="str">
        <f>_VM_since142!G576</f>
        <v>Sonstige Rinder</v>
      </c>
      <c r="I583" s="99" t="str">
        <f>_VM_since142!H576</f>
        <v>Beobachtung</v>
      </c>
      <c r="J583" s="99" t="str">
        <f>_VM_since142!I576</f>
        <v>C</v>
      </c>
      <c r="K583" s="99" t="str">
        <f>_VM_since142!J576</f>
        <v>Makrolide</v>
      </c>
      <c r="L583" s="115">
        <f>_VM_since142!K576</f>
        <v>3.6656344E-2</v>
      </c>
      <c r="M583">
        <f>_VM_since142!L576</f>
        <v>1.6503312683072983E-2</v>
      </c>
    </row>
    <row r="584" spans="2:13" x14ac:dyDescent="0.3">
      <c r="B584">
        <f>_VM_since142!A577</f>
        <v>1</v>
      </c>
      <c r="C584">
        <f>_VM_since142!B577</f>
        <v>23</v>
      </c>
      <c r="D584">
        <f>_VM_since142!C577</f>
        <v>6</v>
      </c>
      <c r="E584">
        <f>_VM_since142!D577</f>
        <v>0</v>
      </c>
      <c r="F584" s="99">
        <f>_VM_since142!E577</f>
        <v>2023</v>
      </c>
      <c r="G584" s="99" t="str">
        <f>_VM_since142!F577</f>
        <v>Rind</v>
      </c>
      <c r="H584" s="99" t="str">
        <f>_VM_since142!G577</f>
        <v>Sonstige Rinder</v>
      </c>
      <c r="I584" s="99" t="str">
        <f>_VM_since142!H577</f>
        <v>Beobachtung</v>
      </c>
      <c r="J584" s="99" t="str">
        <f>_VM_since142!I577</f>
        <v>D</v>
      </c>
      <c r="K584" s="99" t="str">
        <f>_VM_since142!J577</f>
        <v>Aminoglykoside</v>
      </c>
      <c r="L584" s="115">
        <f>_VM_since142!K577</f>
        <v>4.2873492941999996E-3</v>
      </c>
      <c r="M584">
        <f>_VM_since142!L577</f>
        <v>1.9302379414525043E-3</v>
      </c>
    </row>
    <row r="585" spans="2:13" x14ac:dyDescent="0.3">
      <c r="B585">
        <f>_VM_since142!A578</f>
        <v>1</v>
      </c>
      <c r="C585">
        <f>_VM_since142!B578</f>
        <v>23</v>
      </c>
      <c r="D585">
        <f>_VM_since142!C578</f>
        <v>6</v>
      </c>
      <c r="E585">
        <f>_VM_since142!D578</f>
        <v>0</v>
      </c>
      <c r="F585" s="99">
        <f>_VM_since142!E578</f>
        <v>2023</v>
      </c>
      <c r="G585" s="99" t="str">
        <f>_VM_since142!F578</f>
        <v>Rind</v>
      </c>
      <c r="H585" s="99" t="str">
        <f>_VM_since142!G578</f>
        <v>Sonstige Rinder</v>
      </c>
      <c r="I585" s="99" t="str">
        <f>_VM_since142!H578</f>
        <v>Beobachtung</v>
      </c>
      <c r="J585" s="99" t="str">
        <f>_VM_since142!I578</f>
        <v>D</v>
      </c>
      <c r="K585" s="99" t="str">
        <f>_VM_since142!J578</f>
        <v>Folsäureantag.</v>
      </c>
      <c r="L585" s="115">
        <f>_VM_since142!K578</f>
        <v>3.1322109883333331E-2</v>
      </c>
      <c r="M585">
        <f>_VM_since142!L578</f>
        <v>1.4101749298790425E-2</v>
      </c>
    </row>
    <row r="586" spans="2:13" x14ac:dyDescent="0.3">
      <c r="B586">
        <f>_VM_since142!A579</f>
        <v>1</v>
      </c>
      <c r="C586">
        <f>_VM_since142!B579</f>
        <v>23</v>
      </c>
      <c r="D586">
        <f>_VM_since142!C579</f>
        <v>6</v>
      </c>
      <c r="E586">
        <f>_VM_since142!D579</f>
        <v>0</v>
      </c>
      <c r="F586" s="99">
        <f>_VM_since142!E579</f>
        <v>2023</v>
      </c>
      <c r="G586" s="99" t="str">
        <f>_VM_since142!F579</f>
        <v>Rind</v>
      </c>
      <c r="H586" s="99" t="str">
        <f>_VM_since142!G579</f>
        <v>Sonstige Rinder</v>
      </c>
      <c r="I586" s="99" t="str">
        <f>_VM_since142!H579</f>
        <v>Beobachtung</v>
      </c>
      <c r="J586" s="99" t="str">
        <f>_VM_since142!I579</f>
        <v>D</v>
      </c>
      <c r="K586" s="99" t="str">
        <f>_VM_since142!J579</f>
        <v>Penicilline</v>
      </c>
      <c r="L586" s="115">
        <f>_VM_since142!K579</f>
        <v>1.3159987300336495</v>
      </c>
      <c r="M586">
        <f>_VM_since142!L579</f>
        <v>0.59248512432860911</v>
      </c>
    </row>
    <row r="587" spans="2:13" x14ac:dyDescent="0.3">
      <c r="B587">
        <f>_VM_since142!A580</f>
        <v>1</v>
      </c>
      <c r="C587">
        <f>_VM_since142!B580</f>
        <v>23</v>
      </c>
      <c r="D587">
        <f>_VM_since142!C580</f>
        <v>6</v>
      </c>
      <c r="E587">
        <f>_VM_since142!D580</f>
        <v>0</v>
      </c>
      <c r="F587" s="99">
        <f>_VM_since142!E580</f>
        <v>2023</v>
      </c>
      <c r="G587" s="99" t="str">
        <f>_VM_since142!F580</f>
        <v>Rind</v>
      </c>
      <c r="H587" s="99" t="str">
        <f>_VM_since142!G580</f>
        <v>Sonstige Rinder</v>
      </c>
      <c r="I587" s="99" t="str">
        <f>_VM_since142!H580</f>
        <v>Beobachtung</v>
      </c>
      <c r="J587" s="99" t="str">
        <f>_VM_since142!I580</f>
        <v>D</v>
      </c>
      <c r="K587" s="99" t="str">
        <f>_VM_since142!J580</f>
        <v>Sulfonamide</v>
      </c>
      <c r="L587" s="115">
        <f>_VM_since142!K580</f>
        <v>0.3571166120834835</v>
      </c>
      <c r="M587">
        <f>_VM_since142!L580</f>
        <v>0.16078000341587279</v>
      </c>
    </row>
    <row r="588" spans="2:13" x14ac:dyDescent="0.3">
      <c r="B588">
        <f>_VM_since142!A581</f>
        <v>1</v>
      </c>
      <c r="C588">
        <f>_VM_since142!B581</f>
        <v>23</v>
      </c>
      <c r="D588">
        <f>_VM_since142!C581</f>
        <v>6</v>
      </c>
      <c r="E588">
        <f>_VM_since142!D581</f>
        <v>0</v>
      </c>
      <c r="F588" s="99">
        <f>_VM_since142!E581</f>
        <v>2023</v>
      </c>
      <c r="G588" s="99" t="str">
        <f>_VM_since142!F581</f>
        <v>Rind</v>
      </c>
      <c r="H588" s="99" t="str">
        <f>_VM_since142!G581</f>
        <v>Sonstige Rinder</v>
      </c>
      <c r="I588" s="99" t="str">
        <f>_VM_since142!H581</f>
        <v>Beobachtung</v>
      </c>
      <c r="J588" s="99" t="str">
        <f>_VM_since142!I581</f>
        <v>D</v>
      </c>
      <c r="K588" s="99" t="str">
        <f>_VM_since142!J581</f>
        <v>Tetrazykline</v>
      </c>
      <c r="L588" s="115">
        <f>_VM_since142!K581</f>
        <v>0.27330065159827616</v>
      </c>
      <c r="M588">
        <f>_VM_since142!L581</f>
        <v>0.12304462523087249</v>
      </c>
    </row>
    <row r="589" spans="2:13" x14ac:dyDescent="0.3">
      <c r="B589">
        <f>_VM_since142!A582</f>
        <v>1</v>
      </c>
      <c r="C589">
        <f>_VM_since142!B582</f>
        <v>23</v>
      </c>
      <c r="D589">
        <f>_VM_since142!C582</f>
        <v>6</v>
      </c>
      <c r="E589">
        <f>_VM_since142!D582</f>
        <v>0</v>
      </c>
      <c r="F589" s="99">
        <f>_VM_since142!E582</f>
        <v>2024</v>
      </c>
      <c r="G589" s="99" t="str">
        <f>_VM_since142!F582</f>
        <v>Rind</v>
      </c>
      <c r="H589" s="99" t="str">
        <f>_VM_since142!G582</f>
        <v>Sonstige Rinder</v>
      </c>
      <c r="I589" s="99" t="str">
        <f>_VM_since142!H582</f>
        <v>Beobachtung</v>
      </c>
      <c r="J589" s="99" t="str">
        <f>_VM_since142!I582</f>
        <v>B</v>
      </c>
      <c r="K589" s="99" t="str">
        <f>_VM_since142!J582</f>
        <v>Ceph. 3. Gen.</v>
      </c>
      <c r="L589" s="115">
        <f>_VM_since142!K582</f>
        <v>2.1605668777882992E-2</v>
      </c>
      <c r="M589">
        <f>_VM_since142!L582</f>
        <v>8.4403642706403735E-3</v>
      </c>
    </row>
    <row r="590" spans="2:13" x14ac:dyDescent="0.3">
      <c r="B590">
        <f>_VM_since142!A583</f>
        <v>1</v>
      </c>
      <c r="C590">
        <f>_VM_since142!B583</f>
        <v>23</v>
      </c>
      <c r="D590">
        <f>_VM_since142!C583</f>
        <v>6</v>
      </c>
      <c r="E590">
        <f>_VM_since142!D583</f>
        <v>0</v>
      </c>
      <c r="F590" s="99">
        <f>_VM_since142!E583</f>
        <v>2024</v>
      </c>
      <c r="G590" s="99" t="str">
        <f>_VM_since142!F583</f>
        <v>Rind</v>
      </c>
      <c r="H590" s="99" t="str">
        <f>_VM_since142!G583</f>
        <v>Sonstige Rinder</v>
      </c>
      <c r="I590" s="99" t="str">
        <f>_VM_since142!H583</f>
        <v>Beobachtung</v>
      </c>
      <c r="J590" s="99" t="str">
        <f>_VM_since142!I583</f>
        <v>B</v>
      </c>
      <c r="K590" s="99" t="str">
        <f>_VM_since142!J583</f>
        <v>Ceph. 4. Gen.</v>
      </c>
      <c r="L590" s="115">
        <f>_VM_since142!K583</f>
        <v>2.1542000035007502E-3</v>
      </c>
      <c r="M590">
        <f>_VM_since142!L583</f>
        <v>8.4154917527818663E-4</v>
      </c>
    </row>
    <row r="591" spans="2:13" x14ac:dyDescent="0.3">
      <c r="B591">
        <f>_VM_since142!A584</f>
        <v>1</v>
      </c>
      <c r="C591">
        <f>_VM_since142!B584</f>
        <v>23</v>
      </c>
      <c r="D591">
        <f>_VM_since142!C584</f>
        <v>6</v>
      </c>
      <c r="E591">
        <f>_VM_since142!D584</f>
        <v>0</v>
      </c>
      <c r="F591" s="99">
        <f>_VM_since142!E584</f>
        <v>2024</v>
      </c>
      <c r="G591" s="99" t="str">
        <f>_VM_since142!F584</f>
        <v>Rind</v>
      </c>
      <c r="H591" s="99" t="str">
        <f>_VM_since142!G584</f>
        <v>Sonstige Rinder</v>
      </c>
      <c r="I591" s="99" t="str">
        <f>_VM_since142!H584</f>
        <v>Beobachtung</v>
      </c>
      <c r="J591" s="99" t="str">
        <f>_VM_since142!I584</f>
        <v>B</v>
      </c>
      <c r="K591" s="99" t="str">
        <f>_VM_since142!J584</f>
        <v>Fluorchinolone</v>
      </c>
      <c r="L591" s="115">
        <f>_VM_since142!K584</f>
        <v>2.2146197481267001E-2</v>
      </c>
      <c r="M591">
        <f>_VM_since142!L584</f>
        <v>8.651524554647327E-3</v>
      </c>
    </row>
    <row r="592" spans="2:13" x14ac:dyDescent="0.3">
      <c r="B592">
        <f>_VM_since142!A585</f>
        <v>1</v>
      </c>
      <c r="C592">
        <f>_VM_since142!B585</f>
        <v>23</v>
      </c>
      <c r="D592">
        <f>_VM_since142!C585</f>
        <v>6</v>
      </c>
      <c r="E592">
        <f>_VM_since142!D585</f>
        <v>0</v>
      </c>
      <c r="F592" s="99">
        <f>_VM_since142!E585</f>
        <v>2024</v>
      </c>
      <c r="G592" s="99" t="str">
        <f>_VM_since142!F585</f>
        <v>Rind</v>
      </c>
      <c r="H592" s="99" t="str">
        <f>_VM_since142!G585</f>
        <v>Sonstige Rinder</v>
      </c>
      <c r="I592" s="99" t="str">
        <f>_VM_since142!H585</f>
        <v>Beobachtung</v>
      </c>
      <c r="J592" s="99" t="str">
        <f>_VM_since142!I585</f>
        <v>B</v>
      </c>
      <c r="K592" s="99" t="str">
        <f>_VM_since142!J585</f>
        <v>Polypeptid-AB</v>
      </c>
      <c r="L592" s="115">
        <f>_VM_since142!K585</f>
        <v>1.3244E-4</v>
      </c>
      <c r="M592">
        <f>_VM_since142!L585</f>
        <v>5.17383588305264E-5</v>
      </c>
    </row>
    <row r="593" spans="2:13" x14ac:dyDescent="0.3">
      <c r="B593">
        <f>_VM_since142!A586</f>
        <v>1</v>
      </c>
      <c r="C593">
        <f>_VM_since142!B586</f>
        <v>23</v>
      </c>
      <c r="D593">
        <f>_VM_since142!C586</f>
        <v>6</v>
      </c>
      <c r="E593">
        <f>_VM_since142!D586</f>
        <v>0</v>
      </c>
      <c r="F593" s="99">
        <f>_VM_since142!E586</f>
        <v>2024</v>
      </c>
      <c r="G593" s="99" t="str">
        <f>_VM_since142!F586</f>
        <v>Rind</v>
      </c>
      <c r="H593" s="99" t="str">
        <f>_VM_since142!G586</f>
        <v>Sonstige Rinder</v>
      </c>
      <c r="I593" s="99" t="str">
        <f>_VM_since142!H586</f>
        <v>Beobachtung</v>
      </c>
      <c r="J593" s="99" t="str">
        <f>_VM_since142!I586</f>
        <v>C</v>
      </c>
      <c r="K593" s="99" t="str">
        <f>_VM_since142!J586</f>
        <v>Aminoglykoside</v>
      </c>
      <c r="L593" s="115">
        <f>_VM_since142!K586</f>
        <v>7.9232171554453334E-2</v>
      </c>
      <c r="M593">
        <f>_VM_since142!L586</f>
        <v>3.0952450338312693E-2</v>
      </c>
    </row>
    <row r="594" spans="2:13" x14ac:dyDescent="0.3">
      <c r="B594">
        <f>_VM_since142!A587</f>
        <v>1</v>
      </c>
      <c r="C594">
        <f>_VM_since142!B587</f>
        <v>23</v>
      </c>
      <c r="D594">
        <f>_VM_since142!C587</f>
        <v>6</v>
      </c>
      <c r="E594">
        <f>_VM_since142!D587</f>
        <v>0</v>
      </c>
      <c r="F594" s="99">
        <f>_VM_since142!E587</f>
        <v>2024</v>
      </c>
      <c r="G594" s="99" t="str">
        <f>_VM_since142!F587</f>
        <v>Rind</v>
      </c>
      <c r="H594" s="99" t="str">
        <f>_VM_since142!G587</f>
        <v>Sonstige Rinder</v>
      </c>
      <c r="I594" s="99" t="str">
        <f>_VM_since142!H587</f>
        <v>Beobachtung</v>
      </c>
      <c r="J594" s="99" t="str">
        <f>_VM_since142!I587</f>
        <v>C</v>
      </c>
      <c r="K594" s="99" t="str">
        <f>_VM_since142!J587</f>
        <v>Ceph. 1. Gen.</v>
      </c>
      <c r="L594" s="115">
        <f>_VM_since142!K587</f>
        <v>3.0670354884938245E-3</v>
      </c>
      <c r="M594">
        <f>_VM_since142!L587</f>
        <v>1.1981529949384802E-3</v>
      </c>
    </row>
    <row r="595" spans="2:13" x14ac:dyDescent="0.3">
      <c r="B595">
        <f>_VM_since142!A588</f>
        <v>1</v>
      </c>
      <c r="C595">
        <f>_VM_since142!B588</f>
        <v>23</v>
      </c>
      <c r="D595">
        <f>_VM_since142!C588</f>
        <v>6</v>
      </c>
      <c r="E595">
        <f>_VM_since142!D588</f>
        <v>0</v>
      </c>
      <c r="F595" s="99">
        <f>_VM_since142!E588</f>
        <v>2024</v>
      </c>
      <c r="G595" s="99" t="str">
        <f>_VM_since142!F588</f>
        <v>Rind</v>
      </c>
      <c r="H595" s="99" t="str">
        <f>_VM_since142!G588</f>
        <v>Sonstige Rinder</v>
      </c>
      <c r="I595" s="99" t="str">
        <f>_VM_since142!H588</f>
        <v>Beobachtung</v>
      </c>
      <c r="J595" s="99" t="str">
        <f>_VM_since142!I588</f>
        <v>C</v>
      </c>
      <c r="K595" s="99" t="str">
        <f>_VM_since142!J588</f>
        <v>Fenicole</v>
      </c>
      <c r="L595" s="115">
        <f>_VM_since142!K588</f>
        <v>9.8756832500000002E-2</v>
      </c>
      <c r="M595">
        <f>_VM_since142!L588</f>
        <v>3.8579858327176017E-2</v>
      </c>
    </row>
    <row r="596" spans="2:13" x14ac:dyDescent="0.3">
      <c r="B596">
        <f>_VM_since142!A589</f>
        <v>1</v>
      </c>
      <c r="C596">
        <f>_VM_since142!B589</f>
        <v>23</v>
      </c>
      <c r="D596">
        <f>_VM_since142!C589</f>
        <v>6</v>
      </c>
      <c r="E596">
        <f>_VM_since142!D589</f>
        <v>0</v>
      </c>
      <c r="F596" s="99">
        <f>_VM_since142!E589</f>
        <v>2024</v>
      </c>
      <c r="G596" s="99" t="str">
        <f>_VM_since142!F589</f>
        <v>Rind</v>
      </c>
      <c r="H596" s="99" t="str">
        <f>_VM_since142!G589</f>
        <v>Sonstige Rinder</v>
      </c>
      <c r="I596" s="99" t="str">
        <f>_VM_since142!H589</f>
        <v>Beobachtung</v>
      </c>
      <c r="J596" s="99" t="str">
        <f>_VM_since142!I589</f>
        <v>C</v>
      </c>
      <c r="K596" s="99" t="str">
        <f>_VM_since142!J589</f>
        <v>Lincosamide</v>
      </c>
      <c r="L596" s="115">
        <f>_VM_since142!K589</f>
        <v>9.9949217939800002E-3</v>
      </c>
      <c r="M596">
        <f>_VM_since142!L589</f>
        <v>3.9045669756869973E-3</v>
      </c>
    </row>
    <row r="597" spans="2:13" x14ac:dyDescent="0.3">
      <c r="B597">
        <f>_VM_since142!A590</f>
        <v>1</v>
      </c>
      <c r="C597">
        <f>_VM_since142!B590</f>
        <v>23</v>
      </c>
      <c r="D597">
        <f>_VM_since142!C590</f>
        <v>6</v>
      </c>
      <c r="E597">
        <f>_VM_since142!D590</f>
        <v>0</v>
      </c>
      <c r="F597" s="99">
        <f>_VM_since142!E590</f>
        <v>2024</v>
      </c>
      <c r="G597" s="99" t="str">
        <f>_VM_since142!F590</f>
        <v>Rind</v>
      </c>
      <c r="H597" s="99" t="str">
        <f>_VM_since142!G590</f>
        <v>Sonstige Rinder</v>
      </c>
      <c r="I597" s="99" t="str">
        <f>_VM_since142!H590</f>
        <v>Beobachtung</v>
      </c>
      <c r="J597" s="99" t="str">
        <f>_VM_since142!I590</f>
        <v>C</v>
      </c>
      <c r="K597" s="99" t="str">
        <f>_VM_since142!J590</f>
        <v>Makrolide</v>
      </c>
      <c r="L597" s="115">
        <f>_VM_since142!K590</f>
        <v>6.1546432666666671E-2</v>
      </c>
      <c r="M597">
        <f>_VM_since142!L590</f>
        <v>2.4043426593527876E-2</v>
      </c>
    </row>
    <row r="598" spans="2:13" x14ac:dyDescent="0.3">
      <c r="B598">
        <f>_VM_since142!A591</f>
        <v>1</v>
      </c>
      <c r="C598">
        <f>_VM_since142!B591</f>
        <v>23</v>
      </c>
      <c r="D598">
        <f>_VM_since142!C591</f>
        <v>6</v>
      </c>
      <c r="E598">
        <f>_VM_since142!D591</f>
        <v>0</v>
      </c>
      <c r="F598" s="99">
        <f>_VM_since142!E591</f>
        <v>2024</v>
      </c>
      <c r="G598" s="99" t="str">
        <f>_VM_since142!F591</f>
        <v>Rind</v>
      </c>
      <c r="H598" s="99" t="str">
        <f>_VM_since142!G591</f>
        <v>Sonstige Rinder</v>
      </c>
      <c r="I598" s="99" t="str">
        <f>_VM_since142!H591</f>
        <v>Beobachtung</v>
      </c>
      <c r="J598" s="99" t="str">
        <f>_VM_since142!I591</f>
        <v>D</v>
      </c>
      <c r="K598" s="99" t="str">
        <f>_VM_since142!J591</f>
        <v>Aminoglykoside</v>
      </c>
      <c r="L598" s="115">
        <f>_VM_since142!K591</f>
        <v>5.9359882776E-3</v>
      </c>
      <c r="M598">
        <f>_VM_since142!L591</f>
        <v>2.3189239770482267E-3</v>
      </c>
    </row>
    <row r="599" spans="2:13" x14ac:dyDescent="0.3">
      <c r="B599">
        <f>_VM_since142!A592</f>
        <v>1</v>
      </c>
      <c r="C599">
        <f>_VM_since142!B592</f>
        <v>23</v>
      </c>
      <c r="D599">
        <f>_VM_since142!C592</f>
        <v>6</v>
      </c>
      <c r="E599">
        <f>_VM_since142!D592</f>
        <v>0</v>
      </c>
      <c r="F599" s="99">
        <f>_VM_since142!E592</f>
        <v>2024</v>
      </c>
      <c r="G599" s="99" t="str">
        <f>_VM_since142!F592</f>
        <v>Rind</v>
      </c>
      <c r="H599" s="99" t="str">
        <f>_VM_since142!G592</f>
        <v>Sonstige Rinder</v>
      </c>
      <c r="I599" s="99" t="str">
        <f>_VM_since142!H592</f>
        <v>Beobachtung</v>
      </c>
      <c r="J599" s="99" t="str">
        <f>_VM_since142!I592</f>
        <v>D</v>
      </c>
      <c r="K599" s="99" t="str">
        <f>_VM_since142!J592</f>
        <v>Folsäureantag.</v>
      </c>
      <c r="L599" s="115">
        <f>_VM_since142!K592</f>
        <v>4.4409064960000001E-2</v>
      </c>
      <c r="M599">
        <f>_VM_since142!L592</f>
        <v>1.7348626836519453E-2</v>
      </c>
    </row>
    <row r="600" spans="2:13" x14ac:dyDescent="0.3">
      <c r="B600">
        <f>_VM_since142!A593</f>
        <v>1</v>
      </c>
      <c r="C600">
        <f>_VM_since142!B593</f>
        <v>23</v>
      </c>
      <c r="D600">
        <f>_VM_since142!C593</f>
        <v>6</v>
      </c>
      <c r="E600">
        <f>_VM_since142!D593</f>
        <v>0</v>
      </c>
      <c r="F600" s="99">
        <f>_VM_since142!E593</f>
        <v>2024</v>
      </c>
      <c r="G600" s="99" t="str">
        <f>_VM_since142!F593</f>
        <v>Rind</v>
      </c>
      <c r="H600" s="99" t="str">
        <f>_VM_since142!G593</f>
        <v>Sonstige Rinder</v>
      </c>
      <c r="I600" s="99" t="str">
        <f>_VM_since142!H593</f>
        <v>Beobachtung</v>
      </c>
      <c r="J600" s="99" t="str">
        <f>_VM_since142!I593</f>
        <v>D</v>
      </c>
      <c r="K600" s="99" t="str">
        <f>_VM_since142!J593</f>
        <v>Penicilline</v>
      </c>
      <c r="L600" s="115">
        <f>_VM_since142!K593</f>
        <v>1.438660070180213</v>
      </c>
      <c r="M600">
        <f>_VM_since142!L593</f>
        <v>0.5620198651927979</v>
      </c>
    </row>
    <row r="601" spans="2:13" x14ac:dyDescent="0.3">
      <c r="B601">
        <f>_VM_since142!A594</f>
        <v>1</v>
      </c>
      <c r="C601">
        <f>_VM_since142!B594</f>
        <v>23</v>
      </c>
      <c r="D601">
        <f>_VM_since142!C594</f>
        <v>6</v>
      </c>
      <c r="E601">
        <f>_VM_since142!D594</f>
        <v>0</v>
      </c>
      <c r="F601" s="99">
        <f>_VM_since142!E594</f>
        <v>2024</v>
      </c>
      <c r="G601" s="99" t="str">
        <f>_VM_since142!F594</f>
        <v>Rind</v>
      </c>
      <c r="H601" s="99" t="str">
        <f>_VM_since142!G594</f>
        <v>Sonstige Rinder</v>
      </c>
      <c r="I601" s="99" t="str">
        <f>_VM_since142!H594</f>
        <v>Beobachtung</v>
      </c>
      <c r="J601" s="99" t="str">
        <f>_VM_since142!I594</f>
        <v>D</v>
      </c>
      <c r="K601" s="99" t="str">
        <f>_VM_since142!J594</f>
        <v>Sulfonamide</v>
      </c>
      <c r="L601" s="115">
        <f>_VM_since142!K594</f>
        <v>0.47109195629355166</v>
      </c>
      <c r="M601">
        <f>_VM_since142!L594</f>
        <v>0.18403446599887069</v>
      </c>
    </row>
    <row r="602" spans="2:13" x14ac:dyDescent="0.3">
      <c r="B602">
        <f>_VM_since142!A595</f>
        <v>1</v>
      </c>
      <c r="C602">
        <f>_VM_since142!B595</f>
        <v>23</v>
      </c>
      <c r="D602">
        <f>_VM_since142!C595</f>
        <v>6</v>
      </c>
      <c r="E602">
        <f>_VM_since142!D595</f>
        <v>0</v>
      </c>
      <c r="F602" s="99">
        <f>_VM_since142!E595</f>
        <v>2024</v>
      </c>
      <c r="G602" s="99" t="str">
        <f>_VM_since142!F595</f>
        <v>Rind</v>
      </c>
      <c r="H602" s="99" t="str">
        <f>_VM_since142!G595</f>
        <v>Sonstige Rinder</v>
      </c>
      <c r="I602" s="99" t="str">
        <f>_VM_since142!H595</f>
        <v>Beobachtung</v>
      </c>
      <c r="J602" s="99" t="str">
        <f>_VM_since142!I595</f>
        <v>D</v>
      </c>
      <c r="K602" s="99" t="str">
        <f>_VM_since142!J595</f>
        <v>Tetrazykline</v>
      </c>
      <c r="L602" s="115">
        <f>_VM_since142!K595</f>
        <v>0.30106990116554799</v>
      </c>
      <c r="M602">
        <f>_VM_since142!L595</f>
        <v>0.11761448640572517</v>
      </c>
    </row>
    <row r="603" spans="2:13" x14ac:dyDescent="0.3">
      <c r="B603">
        <f>_VM_since142!A596</f>
        <v>1</v>
      </c>
      <c r="C603">
        <f>_VM_since142!B596</f>
        <v>23</v>
      </c>
      <c r="D603">
        <f>_VM_since142!C596</f>
        <v>6</v>
      </c>
      <c r="E603">
        <f>_VM_since142!D596</f>
        <v>0</v>
      </c>
      <c r="F603" s="99">
        <f>_VM_since142!E596</f>
        <v>2025</v>
      </c>
      <c r="G603" s="99" t="str">
        <f>_VM_since142!F596</f>
        <v>Rind</v>
      </c>
      <c r="H603" s="99" t="str">
        <f>_VM_since142!G596</f>
        <v>Sonstige Rinder</v>
      </c>
      <c r="I603" s="99" t="str">
        <f>_VM_since142!H596</f>
        <v>Beobachtung</v>
      </c>
      <c r="J603" s="99" t="str">
        <f>_VM_since142!I596</f>
        <v>B</v>
      </c>
      <c r="K603" s="99" t="str">
        <f>_VM_since142!J596</f>
        <v>Ceph. 3. Gen.</v>
      </c>
      <c r="L603" s="115">
        <f>_VM_since142!K596</f>
        <v>2.3089883159973061E-2</v>
      </c>
      <c r="M603">
        <f>_VM_since142!L596</f>
        <v>9.6034892275185385E-3</v>
      </c>
    </row>
    <row r="604" spans="2:13" x14ac:dyDescent="0.3">
      <c r="B604">
        <f>_VM_since142!A597</f>
        <v>1</v>
      </c>
      <c r="C604">
        <f>_VM_since142!B597</f>
        <v>23</v>
      </c>
      <c r="D604">
        <f>_VM_since142!C597</f>
        <v>6</v>
      </c>
      <c r="E604">
        <f>_VM_since142!D597</f>
        <v>0</v>
      </c>
      <c r="F604" s="99">
        <f>_VM_since142!E597</f>
        <v>2025</v>
      </c>
      <c r="G604" s="99" t="str">
        <f>_VM_since142!F597</f>
        <v>Rind</v>
      </c>
      <c r="H604" s="99" t="str">
        <f>_VM_since142!G597</f>
        <v>Sonstige Rinder</v>
      </c>
      <c r="I604" s="99" t="str">
        <f>_VM_since142!H597</f>
        <v>Beobachtung</v>
      </c>
      <c r="J604" s="99" t="str">
        <f>_VM_since142!I597</f>
        <v>B</v>
      </c>
      <c r="K604" s="99" t="str">
        <f>_VM_since142!J597</f>
        <v>Ceph. 4. Gen.</v>
      </c>
      <c r="L604" s="115">
        <f>_VM_since142!K597</f>
        <v>3.2620213304175001E-3</v>
      </c>
      <c r="M604">
        <f>_VM_since142!L597</f>
        <v>1.3567321449640761E-3</v>
      </c>
    </row>
    <row r="605" spans="2:13" x14ac:dyDescent="0.3">
      <c r="B605">
        <f>_VM_since142!A598</f>
        <v>1</v>
      </c>
      <c r="C605">
        <f>_VM_since142!B598</f>
        <v>23</v>
      </c>
      <c r="D605">
        <f>_VM_since142!C598</f>
        <v>6</v>
      </c>
      <c r="E605">
        <f>_VM_since142!D598</f>
        <v>0</v>
      </c>
      <c r="F605" s="99">
        <f>_VM_since142!E598</f>
        <v>2025</v>
      </c>
      <c r="G605" s="99" t="str">
        <f>_VM_since142!F598</f>
        <v>Rind</v>
      </c>
      <c r="H605" s="99" t="str">
        <f>_VM_since142!G598</f>
        <v>Sonstige Rinder</v>
      </c>
      <c r="I605" s="99" t="str">
        <f>_VM_since142!H598</f>
        <v>Beobachtung</v>
      </c>
      <c r="J605" s="99" t="str">
        <f>_VM_since142!I598</f>
        <v>B</v>
      </c>
      <c r="K605" s="99" t="str">
        <f>_VM_since142!J598</f>
        <v>Fluorchinolone</v>
      </c>
      <c r="L605" s="115">
        <f>_VM_since142!K598</f>
        <v>3.9649359940880001E-2</v>
      </c>
      <c r="M605">
        <f>_VM_since142!L598</f>
        <v>1.6490867382574076E-2</v>
      </c>
    </row>
    <row r="606" spans="2:13" x14ac:dyDescent="0.3">
      <c r="B606">
        <f>_VM_since142!A599</f>
        <v>1</v>
      </c>
      <c r="C606">
        <f>_VM_since142!B599</f>
        <v>23</v>
      </c>
      <c r="D606">
        <f>_VM_since142!C599</f>
        <v>6</v>
      </c>
      <c r="E606">
        <f>_VM_since142!D599</f>
        <v>0</v>
      </c>
      <c r="F606" s="99">
        <f>_VM_since142!E599</f>
        <v>2025</v>
      </c>
      <c r="G606" s="99" t="str">
        <f>_VM_since142!F599</f>
        <v>Rind</v>
      </c>
      <c r="H606" s="99" t="str">
        <f>_VM_since142!G599</f>
        <v>Sonstige Rinder</v>
      </c>
      <c r="I606" s="99" t="str">
        <f>_VM_since142!H599</f>
        <v>Beobachtung</v>
      </c>
      <c r="J606" s="99" t="str">
        <f>_VM_since142!I599</f>
        <v>B</v>
      </c>
      <c r="K606" s="99" t="str">
        <f>_VM_since142!J599</f>
        <v>Polypeptid-AB</v>
      </c>
      <c r="L606" s="115">
        <f>_VM_since142!K599</f>
        <v>4.3640000000000002E-5</v>
      </c>
      <c r="M606">
        <f>_VM_since142!L599</f>
        <v>1.815064489435892E-5</v>
      </c>
    </row>
    <row r="607" spans="2:13" x14ac:dyDescent="0.3">
      <c r="B607">
        <f>_VM_since142!A600</f>
        <v>1</v>
      </c>
      <c r="C607">
        <f>_VM_since142!B600</f>
        <v>23</v>
      </c>
      <c r="D607">
        <f>_VM_since142!C600</f>
        <v>6</v>
      </c>
      <c r="E607">
        <f>_VM_since142!D600</f>
        <v>0</v>
      </c>
      <c r="F607" s="99">
        <f>_VM_since142!E600</f>
        <v>2025</v>
      </c>
      <c r="G607" s="99" t="str">
        <f>_VM_since142!F600</f>
        <v>Rind</v>
      </c>
      <c r="H607" s="99" t="str">
        <f>_VM_since142!G600</f>
        <v>Sonstige Rinder</v>
      </c>
      <c r="I607" s="99" t="str">
        <f>_VM_since142!H600</f>
        <v>Beobachtung</v>
      </c>
      <c r="J607" s="99" t="str">
        <f>_VM_since142!I600</f>
        <v>C</v>
      </c>
      <c r="K607" s="99" t="str">
        <f>_VM_since142!J600</f>
        <v>Aminoglykoside</v>
      </c>
      <c r="L607" s="115">
        <f>_VM_since142!K600</f>
        <v>9.4293778489430005E-2</v>
      </c>
      <c r="M607">
        <f>_VM_since142!L600</f>
        <v>3.9218443838427673E-2</v>
      </c>
    </row>
    <row r="608" spans="2:13" x14ac:dyDescent="0.3">
      <c r="B608">
        <f>_VM_since142!A601</f>
        <v>1</v>
      </c>
      <c r="C608">
        <f>_VM_since142!B601</f>
        <v>23</v>
      </c>
      <c r="D608">
        <f>_VM_since142!C601</f>
        <v>6</v>
      </c>
      <c r="E608">
        <f>_VM_since142!D601</f>
        <v>0</v>
      </c>
      <c r="F608" s="99">
        <f>_VM_since142!E601</f>
        <v>2025</v>
      </c>
      <c r="G608" s="99" t="str">
        <f>_VM_since142!F601</f>
        <v>Rind</v>
      </c>
      <c r="H608" s="99" t="str">
        <f>_VM_since142!G601</f>
        <v>Sonstige Rinder</v>
      </c>
      <c r="I608" s="99" t="str">
        <f>_VM_since142!H601</f>
        <v>Beobachtung</v>
      </c>
      <c r="J608" s="99" t="str">
        <f>_VM_since142!I601</f>
        <v>C</v>
      </c>
      <c r="K608" s="99" t="str">
        <f>_VM_since142!J601</f>
        <v>Ceph. 1. Gen.</v>
      </c>
      <c r="L608" s="115">
        <f>_VM_since142!K601</f>
        <v>2.4398900931666668E-3</v>
      </c>
      <c r="M608">
        <f>_VM_since142!L601</f>
        <v>1.0147932782385992E-3</v>
      </c>
    </row>
    <row r="609" spans="2:13" x14ac:dyDescent="0.3">
      <c r="B609">
        <f>_VM_since142!A602</f>
        <v>1</v>
      </c>
      <c r="C609">
        <f>_VM_since142!B602</f>
        <v>23</v>
      </c>
      <c r="D609">
        <f>_VM_since142!C602</f>
        <v>6</v>
      </c>
      <c r="E609">
        <f>_VM_since142!D602</f>
        <v>0</v>
      </c>
      <c r="F609" s="99">
        <f>_VM_since142!E602</f>
        <v>2025</v>
      </c>
      <c r="G609" s="99" t="str">
        <f>_VM_since142!F602</f>
        <v>Rind</v>
      </c>
      <c r="H609" s="99" t="str">
        <f>_VM_since142!G602</f>
        <v>Sonstige Rinder</v>
      </c>
      <c r="I609" s="99" t="str">
        <f>_VM_since142!H602</f>
        <v>Beobachtung</v>
      </c>
      <c r="J609" s="99" t="str">
        <f>_VM_since142!I602</f>
        <v>C</v>
      </c>
      <c r="K609" s="99" t="str">
        <f>_VM_since142!J602</f>
        <v>Fenicole</v>
      </c>
      <c r="L609" s="115">
        <f>_VM_since142!K602</f>
        <v>0.1025361005</v>
      </c>
      <c r="M609">
        <f>_VM_since142!L602</f>
        <v>4.2646570784321679E-2</v>
      </c>
    </row>
    <row r="610" spans="2:13" x14ac:dyDescent="0.3">
      <c r="B610">
        <f>_VM_since142!A603</f>
        <v>1</v>
      </c>
      <c r="C610">
        <f>_VM_since142!B603</f>
        <v>23</v>
      </c>
      <c r="D610">
        <f>_VM_since142!C603</f>
        <v>6</v>
      </c>
      <c r="E610">
        <f>_VM_since142!D603</f>
        <v>0</v>
      </c>
      <c r="F610" s="99">
        <f>_VM_since142!E603</f>
        <v>2025</v>
      </c>
      <c r="G610" s="99" t="str">
        <f>_VM_since142!F603</f>
        <v>Rind</v>
      </c>
      <c r="H610" s="99" t="str">
        <f>_VM_since142!G603</f>
        <v>Sonstige Rinder</v>
      </c>
      <c r="I610" s="99" t="str">
        <f>_VM_since142!H603</f>
        <v>Beobachtung</v>
      </c>
      <c r="J610" s="99" t="str">
        <f>_VM_since142!I603</f>
        <v>C</v>
      </c>
      <c r="K610" s="99" t="str">
        <f>_VM_since142!J603</f>
        <v>Lincosamide</v>
      </c>
      <c r="L610" s="115">
        <f>_VM_since142!K603</f>
        <v>8.6422624890740013E-3</v>
      </c>
      <c r="M610">
        <f>_VM_since142!L603</f>
        <v>3.5944692374661005E-3</v>
      </c>
    </row>
    <row r="611" spans="2:13" x14ac:dyDescent="0.3">
      <c r="B611">
        <f>_VM_since142!A604</f>
        <v>1</v>
      </c>
      <c r="C611">
        <f>_VM_since142!B604</f>
        <v>23</v>
      </c>
      <c r="D611">
        <f>_VM_since142!C604</f>
        <v>6</v>
      </c>
      <c r="E611">
        <f>_VM_since142!D604</f>
        <v>0</v>
      </c>
      <c r="F611" s="99">
        <f>_VM_since142!E604</f>
        <v>2025</v>
      </c>
      <c r="G611" s="99" t="str">
        <f>_VM_since142!F604</f>
        <v>Rind</v>
      </c>
      <c r="H611" s="99" t="str">
        <f>_VM_since142!G604</f>
        <v>Sonstige Rinder</v>
      </c>
      <c r="I611" s="99" t="str">
        <f>_VM_since142!H604</f>
        <v>Beobachtung</v>
      </c>
      <c r="J611" s="99" t="str">
        <f>_VM_since142!I604</f>
        <v>C</v>
      </c>
      <c r="K611" s="99" t="str">
        <f>_VM_since142!J604</f>
        <v>Makrolide</v>
      </c>
      <c r="L611" s="115">
        <f>_VM_since142!K604</f>
        <v>6.7993544000000003E-2</v>
      </c>
      <c r="M611">
        <f>_VM_since142!L604</f>
        <v>2.827971292971972E-2</v>
      </c>
    </row>
    <row r="612" spans="2:13" x14ac:dyDescent="0.3">
      <c r="B612">
        <f>_VM_since142!A605</f>
        <v>1</v>
      </c>
      <c r="C612">
        <f>_VM_since142!B605</f>
        <v>23</v>
      </c>
      <c r="D612">
        <f>_VM_since142!C605</f>
        <v>6</v>
      </c>
      <c r="E612">
        <f>_VM_since142!D605</f>
        <v>0</v>
      </c>
      <c r="F612" s="99">
        <f>_VM_since142!E605</f>
        <v>2025</v>
      </c>
      <c r="G612" s="99" t="str">
        <f>_VM_since142!F605</f>
        <v>Rind</v>
      </c>
      <c r="H612" s="99" t="str">
        <f>_VM_since142!G605</f>
        <v>Sonstige Rinder</v>
      </c>
      <c r="I612" s="99" t="str">
        <f>_VM_since142!H605</f>
        <v>Beobachtung</v>
      </c>
      <c r="J612" s="99" t="str">
        <f>_VM_since142!I605</f>
        <v>D</v>
      </c>
      <c r="K612" s="99" t="str">
        <f>_VM_since142!J605</f>
        <v>Aminoglykoside</v>
      </c>
      <c r="L612" s="115">
        <f>_VM_since142!K605</f>
        <v>4.6525612079519989E-3</v>
      </c>
      <c r="M612">
        <f>_VM_since142!L605</f>
        <v>1.9350821799909788E-3</v>
      </c>
    </row>
    <row r="613" spans="2:13" x14ac:dyDescent="0.3">
      <c r="B613">
        <f>_VM_since142!A606</f>
        <v>1</v>
      </c>
      <c r="C613">
        <f>_VM_since142!B606</f>
        <v>23</v>
      </c>
      <c r="D613">
        <f>_VM_since142!C606</f>
        <v>6</v>
      </c>
      <c r="E613">
        <f>_VM_since142!D606</f>
        <v>0</v>
      </c>
      <c r="F613" s="99">
        <f>_VM_since142!E606</f>
        <v>2025</v>
      </c>
      <c r="G613" s="99" t="str">
        <f>_VM_since142!F606</f>
        <v>Rind</v>
      </c>
      <c r="H613" s="99" t="str">
        <f>_VM_since142!G606</f>
        <v>Sonstige Rinder</v>
      </c>
      <c r="I613" s="99" t="str">
        <f>_VM_since142!H606</f>
        <v>Beobachtung</v>
      </c>
      <c r="J613" s="99" t="str">
        <f>_VM_since142!I606</f>
        <v>D</v>
      </c>
      <c r="K613" s="99" t="str">
        <f>_VM_since142!J606</f>
        <v>Folsäureantag.</v>
      </c>
      <c r="L613" s="115">
        <f>_VM_since142!K606</f>
        <v>5.3175786135999999E-2</v>
      </c>
      <c r="M613">
        <f>_VM_since142!L606</f>
        <v>2.2116746359599225E-2</v>
      </c>
    </row>
    <row r="614" spans="2:13" x14ac:dyDescent="0.3">
      <c r="B614">
        <f>_VM_since142!A607</f>
        <v>1</v>
      </c>
      <c r="C614">
        <f>_VM_since142!B607</f>
        <v>23</v>
      </c>
      <c r="D614">
        <f>_VM_since142!C607</f>
        <v>6</v>
      </c>
      <c r="E614">
        <f>_VM_since142!D607</f>
        <v>0</v>
      </c>
      <c r="F614" s="99">
        <f>_VM_since142!E607</f>
        <v>2025</v>
      </c>
      <c r="G614" s="99" t="str">
        <f>_VM_since142!F607</f>
        <v>Rind</v>
      </c>
      <c r="H614" s="99" t="str">
        <f>_VM_since142!G607</f>
        <v>Sonstige Rinder</v>
      </c>
      <c r="I614" s="99" t="str">
        <f>_VM_since142!H607</f>
        <v>Beobachtung</v>
      </c>
      <c r="J614" s="99" t="str">
        <f>_VM_since142!I607</f>
        <v>D</v>
      </c>
      <c r="K614" s="99" t="str">
        <f>_VM_since142!J607</f>
        <v>Penicilline</v>
      </c>
      <c r="L614" s="115">
        <f>_VM_since142!K607</f>
        <v>1.2478265557649368</v>
      </c>
      <c r="M614">
        <f>_VM_since142!L607</f>
        <v>0.51899305003300467</v>
      </c>
    </row>
    <row r="615" spans="2:13" x14ac:dyDescent="0.3">
      <c r="B615">
        <f>_VM_since142!A608</f>
        <v>1</v>
      </c>
      <c r="C615">
        <f>_VM_since142!B608</f>
        <v>23</v>
      </c>
      <c r="D615">
        <f>_VM_since142!C608</f>
        <v>6</v>
      </c>
      <c r="E615">
        <f>_VM_since142!D608</f>
        <v>0</v>
      </c>
      <c r="F615" s="99">
        <f>_VM_since142!E608</f>
        <v>2025</v>
      </c>
      <c r="G615" s="99" t="str">
        <f>_VM_since142!F608</f>
        <v>Rind</v>
      </c>
      <c r="H615" s="99" t="str">
        <f>_VM_since142!G608</f>
        <v>Sonstige Rinder</v>
      </c>
      <c r="I615" s="99" t="str">
        <f>_VM_since142!H608</f>
        <v>Beobachtung</v>
      </c>
      <c r="J615" s="99" t="str">
        <f>_VM_since142!I608</f>
        <v>D</v>
      </c>
      <c r="K615" s="99" t="str">
        <f>_VM_since142!J608</f>
        <v>Sulfonamide</v>
      </c>
      <c r="L615" s="115">
        <f>_VM_since142!K608</f>
        <v>0.44374971341325598</v>
      </c>
      <c r="M615">
        <f>_VM_since142!L608</f>
        <v>0.18456332424696489</v>
      </c>
    </row>
    <row r="616" spans="2:13" x14ac:dyDescent="0.3">
      <c r="B616">
        <f>_VM_since142!A609</f>
        <v>1</v>
      </c>
      <c r="C616">
        <f>_VM_since142!B609</f>
        <v>23</v>
      </c>
      <c r="D616">
        <f>_VM_since142!C609</f>
        <v>6</v>
      </c>
      <c r="E616">
        <f>_VM_since142!D609</f>
        <v>0</v>
      </c>
      <c r="F616" s="99">
        <f>_VM_since142!E609</f>
        <v>2025</v>
      </c>
      <c r="G616" s="99" t="str">
        <f>_VM_since142!F609</f>
        <v>Rind</v>
      </c>
      <c r="H616" s="99" t="str">
        <f>_VM_since142!G609</f>
        <v>Sonstige Rinder</v>
      </c>
      <c r="I616" s="99" t="str">
        <f>_VM_since142!H609</f>
        <v>Beobachtung</v>
      </c>
      <c r="J616" s="99" t="str">
        <f>_VM_since142!I609</f>
        <v>D</v>
      </c>
      <c r="K616" s="99" t="str">
        <f>_VM_since142!J609</f>
        <v>Tetrazykline</v>
      </c>
      <c r="L616" s="115">
        <f>_VM_since142!K609</f>
        <v>0.31296718810971336</v>
      </c>
      <c r="M616">
        <f>_VM_since142!L609</f>
        <v>0.13016856771231522</v>
      </c>
    </row>
    <row r="617" spans="2:13" x14ac:dyDescent="0.3">
      <c r="B617">
        <f>_VM_since142!A610</f>
        <v>3</v>
      </c>
      <c r="C617">
        <f>_VM_since142!B610</f>
        <v>34</v>
      </c>
      <c r="D617">
        <f>_VM_since142!C610</f>
        <v>1</v>
      </c>
      <c r="E617">
        <f>_VM_since142!D610</f>
        <v>0</v>
      </c>
      <c r="F617" s="99">
        <f>_VM_since142!E610</f>
        <v>2023</v>
      </c>
      <c r="G617" s="99" t="str">
        <f>_VM_since142!F610</f>
        <v>Schwein</v>
      </c>
      <c r="H617" s="99" t="str">
        <f>_VM_since142!G610</f>
        <v>Zuchtschweine</v>
      </c>
      <c r="I617" s="99" t="str">
        <f>_VM_since142!H610</f>
        <v>Beobachtung</v>
      </c>
      <c r="J617" s="99" t="str">
        <f>_VM_since142!I610</f>
        <v>B</v>
      </c>
      <c r="K617" s="99" t="str">
        <f>_VM_since142!J610</f>
        <v>Ceph. 3. Gen.</v>
      </c>
      <c r="L617" s="115">
        <f>_VM_since142!K610</f>
        <v>6.5980086374616009E-4</v>
      </c>
      <c r="M617">
        <f>_VM_since142!L610</f>
        <v>7.3191644451809013E-5</v>
      </c>
    </row>
    <row r="618" spans="2:13" x14ac:dyDescent="0.3">
      <c r="B618">
        <f>_VM_since142!A611</f>
        <v>3</v>
      </c>
      <c r="C618">
        <f>_VM_since142!B611</f>
        <v>34</v>
      </c>
      <c r="D618">
        <f>_VM_since142!C611</f>
        <v>1</v>
      </c>
      <c r="E618">
        <f>_VM_since142!D611</f>
        <v>0</v>
      </c>
      <c r="F618" s="99">
        <f>_VM_since142!E611</f>
        <v>2023</v>
      </c>
      <c r="G618" s="99" t="str">
        <f>_VM_since142!F611</f>
        <v>Schwein</v>
      </c>
      <c r="H618" s="99" t="str">
        <f>_VM_since142!G611</f>
        <v>Zuchtschweine</v>
      </c>
      <c r="I618" s="99" t="str">
        <f>_VM_since142!H611</f>
        <v>Beobachtung</v>
      </c>
      <c r="J618" s="99" t="str">
        <f>_VM_since142!I611</f>
        <v>B</v>
      </c>
      <c r="K618" s="99" t="str">
        <f>_VM_since142!J611</f>
        <v>Ceph. 4. Gen.</v>
      </c>
      <c r="L618" s="115">
        <f>_VM_since142!K611</f>
        <v>2.3282033564400004E-3</v>
      </c>
      <c r="M618">
        <f>_VM_since142!L611</f>
        <v>2.5826736768508297E-4</v>
      </c>
    </row>
    <row r="619" spans="2:13" x14ac:dyDescent="0.3">
      <c r="B619">
        <f>_VM_since142!A612</f>
        <v>3</v>
      </c>
      <c r="C619">
        <f>_VM_since142!B612</f>
        <v>34</v>
      </c>
      <c r="D619">
        <f>_VM_since142!C612</f>
        <v>1</v>
      </c>
      <c r="E619">
        <f>_VM_since142!D612</f>
        <v>0</v>
      </c>
      <c r="F619" s="99">
        <f>_VM_since142!E612</f>
        <v>2023</v>
      </c>
      <c r="G619" s="99" t="str">
        <f>_VM_since142!F612</f>
        <v>Schwein</v>
      </c>
      <c r="H619" s="99" t="str">
        <f>_VM_since142!G612</f>
        <v>Zuchtschweine</v>
      </c>
      <c r="I619" s="99" t="str">
        <f>_VM_since142!H612</f>
        <v>Beobachtung</v>
      </c>
      <c r="J619" s="99" t="str">
        <f>_VM_since142!I612</f>
        <v>B</v>
      </c>
      <c r="K619" s="99" t="str">
        <f>_VM_since142!J612</f>
        <v>Fluorchinolone</v>
      </c>
      <c r="L619" s="115">
        <f>_VM_since142!K612</f>
        <v>4.7569343235466667E-2</v>
      </c>
      <c r="M619">
        <f>_VM_since142!L612</f>
        <v>5.2768625326259358E-3</v>
      </c>
    </row>
    <row r="620" spans="2:13" x14ac:dyDescent="0.3">
      <c r="B620">
        <f>_VM_since142!A613</f>
        <v>3</v>
      </c>
      <c r="C620">
        <f>_VM_since142!B613</f>
        <v>34</v>
      </c>
      <c r="D620">
        <f>_VM_since142!C613</f>
        <v>1</v>
      </c>
      <c r="E620">
        <f>_VM_since142!D613</f>
        <v>0</v>
      </c>
      <c r="F620" s="99">
        <f>_VM_since142!E613</f>
        <v>2023</v>
      </c>
      <c r="G620" s="99" t="str">
        <f>_VM_since142!F613</f>
        <v>Schwein</v>
      </c>
      <c r="H620" s="99" t="str">
        <f>_VM_since142!G613</f>
        <v>Zuchtschweine</v>
      </c>
      <c r="I620" s="99" t="str">
        <f>_VM_since142!H613</f>
        <v>Beobachtung</v>
      </c>
      <c r="J620" s="99" t="str">
        <f>_VM_since142!I613</f>
        <v>B</v>
      </c>
      <c r="K620" s="99" t="str">
        <f>_VM_since142!J613</f>
        <v>Polypeptid-AB</v>
      </c>
      <c r="L620" s="115">
        <f>_VM_since142!K613</f>
        <v>6.094799E-2</v>
      </c>
      <c r="M620">
        <f>_VM_since142!L613</f>
        <v>6.7609544928522725E-3</v>
      </c>
    </row>
    <row r="621" spans="2:13" x14ac:dyDescent="0.3">
      <c r="B621">
        <f>_VM_since142!A614</f>
        <v>3</v>
      </c>
      <c r="C621">
        <f>_VM_since142!B614</f>
        <v>34</v>
      </c>
      <c r="D621">
        <f>_VM_since142!C614</f>
        <v>1</v>
      </c>
      <c r="E621">
        <f>_VM_since142!D614</f>
        <v>0</v>
      </c>
      <c r="F621" s="99">
        <f>_VM_since142!E614</f>
        <v>2023</v>
      </c>
      <c r="G621" s="99" t="str">
        <f>_VM_since142!F614</f>
        <v>Schwein</v>
      </c>
      <c r="H621" s="99" t="str">
        <f>_VM_since142!G614</f>
        <v>Zuchtschweine</v>
      </c>
      <c r="I621" s="99" t="str">
        <f>_VM_since142!H614</f>
        <v>Beobachtung</v>
      </c>
      <c r="J621" s="99" t="str">
        <f>_VM_since142!I614</f>
        <v>C</v>
      </c>
      <c r="K621" s="99" t="str">
        <f>_VM_since142!J614</f>
        <v>Aminoglykoside</v>
      </c>
      <c r="L621" s="115">
        <f>_VM_since142!K614</f>
        <v>2.2083722683246501E-2</v>
      </c>
      <c r="M621">
        <f>_VM_since142!L614</f>
        <v>2.449745169515829E-3</v>
      </c>
    </row>
    <row r="622" spans="2:13" x14ac:dyDescent="0.3">
      <c r="B622">
        <f>_VM_since142!A615</f>
        <v>3</v>
      </c>
      <c r="C622">
        <f>_VM_since142!B615</f>
        <v>34</v>
      </c>
      <c r="D622">
        <f>_VM_since142!C615</f>
        <v>1</v>
      </c>
      <c r="E622">
        <f>_VM_since142!D615</f>
        <v>0</v>
      </c>
      <c r="F622" s="99">
        <f>_VM_since142!E615</f>
        <v>2023</v>
      </c>
      <c r="G622" s="99" t="str">
        <f>_VM_since142!F615</f>
        <v>Schwein</v>
      </c>
      <c r="H622" s="99" t="str">
        <f>_VM_since142!G615</f>
        <v>Zuchtschweine</v>
      </c>
      <c r="I622" s="99" t="str">
        <f>_VM_since142!H615</f>
        <v>Beobachtung</v>
      </c>
      <c r="J622" s="99" t="str">
        <f>_VM_since142!I615</f>
        <v>C</v>
      </c>
      <c r="K622" s="99" t="str">
        <f>_VM_since142!J615</f>
        <v>Ceph. 1. Gen.</v>
      </c>
      <c r="L622" s="115">
        <f>_VM_since142!K615</f>
        <v>4.8006547199999997E-6</v>
      </c>
      <c r="M622">
        <f>_VM_since142!L615</f>
        <v>5.325361525099755E-7</v>
      </c>
    </row>
    <row r="623" spans="2:13" x14ac:dyDescent="0.3">
      <c r="B623">
        <f>_VM_since142!A616</f>
        <v>3</v>
      </c>
      <c r="C623">
        <f>_VM_since142!B616</f>
        <v>34</v>
      </c>
      <c r="D623">
        <f>_VM_since142!C616</f>
        <v>1</v>
      </c>
      <c r="E623">
        <f>_VM_since142!D616</f>
        <v>0</v>
      </c>
      <c r="F623" s="99">
        <f>_VM_since142!E616</f>
        <v>2023</v>
      </c>
      <c r="G623" s="99" t="str">
        <f>_VM_since142!F616</f>
        <v>Schwein</v>
      </c>
      <c r="H623" s="99" t="str">
        <f>_VM_since142!G616</f>
        <v>Zuchtschweine</v>
      </c>
      <c r="I623" s="99" t="str">
        <f>_VM_since142!H616</f>
        <v>Beobachtung</v>
      </c>
      <c r="J623" s="99" t="str">
        <f>_VM_since142!I616</f>
        <v>C</v>
      </c>
      <c r="K623" s="99" t="str">
        <f>_VM_since142!J616</f>
        <v>Fenicole</v>
      </c>
      <c r="L623" s="115">
        <f>_VM_since142!K616</f>
        <v>4.6631249999999999E-2</v>
      </c>
      <c r="M623">
        <f>_VM_since142!L616</f>
        <v>5.1727999429483648E-3</v>
      </c>
    </row>
    <row r="624" spans="2:13" x14ac:dyDescent="0.3">
      <c r="B624">
        <f>_VM_since142!A617</f>
        <v>3</v>
      </c>
      <c r="C624">
        <f>_VM_since142!B617</f>
        <v>34</v>
      </c>
      <c r="D624">
        <f>_VM_since142!C617</f>
        <v>1</v>
      </c>
      <c r="E624">
        <f>_VM_since142!D617</f>
        <v>0</v>
      </c>
      <c r="F624" s="99">
        <f>_VM_since142!E617</f>
        <v>2023</v>
      </c>
      <c r="G624" s="99" t="str">
        <f>_VM_since142!F617</f>
        <v>Schwein</v>
      </c>
      <c r="H624" s="99" t="str">
        <f>_VM_since142!G617</f>
        <v>Zuchtschweine</v>
      </c>
      <c r="I624" s="99" t="str">
        <f>_VM_since142!H617</f>
        <v>Beobachtung</v>
      </c>
      <c r="J624" s="99" t="str">
        <f>_VM_since142!I617</f>
        <v>C</v>
      </c>
      <c r="K624" s="99" t="str">
        <f>_VM_since142!J617</f>
        <v>Lincosamide</v>
      </c>
      <c r="L624" s="115">
        <f>_VM_since142!K617</f>
        <v>7.4924184729630916E-2</v>
      </c>
      <c r="M624">
        <f>_VM_since142!L617</f>
        <v>8.3113323896504502E-3</v>
      </c>
    </row>
    <row r="625" spans="2:13" x14ac:dyDescent="0.3">
      <c r="B625">
        <f>_VM_since142!A618</f>
        <v>3</v>
      </c>
      <c r="C625">
        <f>_VM_since142!B618</f>
        <v>34</v>
      </c>
      <c r="D625">
        <f>_VM_since142!C618</f>
        <v>1</v>
      </c>
      <c r="E625">
        <f>_VM_since142!D618</f>
        <v>0</v>
      </c>
      <c r="F625" s="99">
        <f>_VM_since142!E618</f>
        <v>2023</v>
      </c>
      <c r="G625" s="99" t="str">
        <f>_VM_since142!F618</f>
        <v>Schwein</v>
      </c>
      <c r="H625" s="99" t="str">
        <f>_VM_since142!G618</f>
        <v>Zuchtschweine</v>
      </c>
      <c r="I625" s="99" t="str">
        <f>_VM_since142!H618</f>
        <v>Beobachtung</v>
      </c>
      <c r="J625" s="99" t="str">
        <f>_VM_since142!I618</f>
        <v>C</v>
      </c>
      <c r="K625" s="99" t="str">
        <f>_VM_since142!J618</f>
        <v>Makrolide</v>
      </c>
      <c r="L625" s="115">
        <f>_VM_since142!K618</f>
        <v>0.19292579941860466</v>
      </c>
      <c r="M625">
        <f>_VM_since142!L618</f>
        <v>2.1401239817200393E-2</v>
      </c>
    </row>
    <row r="626" spans="2:13" x14ac:dyDescent="0.3">
      <c r="B626">
        <f>_VM_since142!A619</f>
        <v>3</v>
      </c>
      <c r="C626">
        <f>_VM_since142!B619</f>
        <v>34</v>
      </c>
      <c r="D626">
        <f>_VM_since142!C619</f>
        <v>1</v>
      </c>
      <c r="E626">
        <f>_VM_since142!D619</f>
        <v>0</v>
      </c>
      <c r="F626" s="99">
        <f>_VM_since142!E619</f>
        <v>2023</v>
      </c>
      <c r="G626" s="99" t="str">
        <f>_VM_since142!F619</f>
        <v>Schwein</v>
      </c>
      <c r="H626" s="99" t="str">
        <f>_VM_since142!G619</f>
        <v>Zuchtschweine</v>
      </c>
      <c r="I626" s="99" t="str">
        <f>_VM_since142!H619</f>
        <v>Beobachtung</v>
      </c>
      <c r="J626" s="99" t="str">
        <f>_VM_since142!I619</f>
        <v>C</v>
      </c>
      <c r="K626" s="99" t="str">
        <f>_VM_since142!J619</f>
        <v>Pleuromutiline</v>
      </c>
      <c r="L626" s="115">
        <f>_VM_since142!K619</f>
        <v>1.2391497761594202E-2</v>
      </c>
      <c r="M626">
        <f>_VM_since142!L619</f>
        <v>1.374587619122783E-3</v>
      </c>
    </row>
    <row r="627" spans="2:13" x14ac:dyDescent="0.3">
      <c r="B627">
        <f>_VM_since142!A620</f>
        <v>3</v>
      </c>
      <c r="C627">
        <f>_VM_since142!B620</f>
        <v>34</v>
      </c>
      <c r="D627">
        <f>_VM_since142!C620</f>
        <v>1</v>
      </c>
      <c r="E627">
        <f>_VM_since142!D620</f>
        <v>0</v>
      </c>
      <c r="F627" s="99">
        <f>_VM_since142!E620</f>
        <v>2023</v>
      </c>
      <c r="G627" s="99" t="str">
        <f>_VM_since142!F620</f>
        <v>Schwein</v>
      </c>
      <c r="H627" s="99" t="str">
        <f>_VM_since142!G620</f>
        <v>Zuchtschweine</v>
      </c>
      <c r="I627" s="99" t="str">
        <f>_VM_since142!H620</f>
        <v>Beobachtung</v>
      </c>
      <c r="J627" s="99" t="str">
        <f>_VM_since142!I620</f>
        <v>D</v>
      </c>
      <c r="K627" s="99" t="str">
        <f>_VM_since142!J620</f>
        <v>Aminoglykoside</v>
      </c>
      <c r="L627" s="115">
        <f>_VM_since142!K620</f>
        <v>1.7650310089520001E-2</v>
      </c>
      <c r="M627">
        <f>_VM_since142!L620</f>
        <v>1.9579471496923204E-3</v>
      </c>
    </row>
    <row r="628" spans="2:13" x14ac:dyDescent="0.3">
      <c r="B628">
        <f>_VM_since142!A621</f>
        <v>3</v>
      </c>
      <c r="C628">
        <f>_VM_since142!B621</f>
        <v>34</v>
      </c>
      <c r="D628">
        <f>_VM_since142!C621</f>
        <v>1</v>
      </c>
      <c r="E628">
        <f>_VM_since142!D621</f>
        <v>0</v>
      </c>
      <c r="F628" s="99">
        <f>_VM_since142!E621</f>
        <v>2023</v>
      </c>
      <c r="G628" s="99" t="str">
        <f>_VM_since142!F621</f>
        <v>Schwein</v>
      </c>
      <c r="H628" s="99" t="str">
        <f>_VM_since142!G621</f>
        <v>Zuchtschweine</v>
      </c>
      <c r="I628" s="99" t="str">
        <f>_VM_since142!H621</f>
        <v>Beobachtung</v>
      </c>
      <c r="J628" s="99" t="str">
        <f>_VM_since142!I621</f>
        <v>D</v>
      </c>
      <c r="K628" s="99" t="str">
        <f>_VM_since142!J621</f>
        <v>Folsäureantag.</v>
      </c>
      <c r="L628" s="115">
        <f>_VM_since142!K621</f>
        <v>0.11908833263428571</v>
      </c>
      <c r="M628">
        <f>_VM_since142!L621</f>
        <v>1.3210456941567061E-2</v>
      </c>
    </row>
    <row r="629" spans="2:13" x14ac:dyDescent="0.3">
      <c r="B629">
        <f>_VM_since142!A622</f>
        <v>3</v>
      </c>
      <c r="C629">
        <f>_VM_since142!B622</f>
        <v>34</v>
      </c>
      <c r="D629">
        <f>_VM_since142!C622</f>
        <v>1</v>
      </c>
      <c r="E629">
        <f>_VM_since142!D622</f>
        <v>0</v>
      </c>
      <c r="F629" s="99">
        <f>_VM_since142!E622</f>
        <v>2023</v>
      </c>
      <c r="G629" s="99" t="str">
        <f>_VM_since142!F622</f>
        <v>Schwein</v>
      </c>
      <c r="H629" s="99" t="str">
        <f>_VM_since142!G622</f>
        <v>Zuchtschweine</v>
      </c>
      <c r="I629" s="99" t="str">
        <f>_VM_since142!H622</f>
        <v>Beobachtung</v>
      </c>
      <c r="J629" s="99" t="str">
        <f>_VM_since142!I622</f>
        <v>D</v>
      </c>
      <c r="K629" s="99" t="str">
        <f>_VM_since142!J622</f>
        <v>Penicilline</v>
      </c>
      <c r="L629" s="115">
        <f>_VM_since142!K622</f>
        <v>3.5210193293917569</v>
      </c>
      <c r="M629">
        <f>_VM_since142!L622</f>
        <v>0.39058632539762006</v>
      </c>
    </row>
    <row r="630" spans="2:13" x14ac:dyDescent="0.3">
      <c r="B630">
        <f>_VM_since142!A623</f>
        <v>3</v>
      </c>
      <c r="C630">
        <f>_VM_since142!B623</f>
        <v>34</v>
      </c>
      <c r="D630">
        <f>_VM_since142!C623</f>
        <v>1</v>
      </c>
      <c r="E630">
        <f>_VM_since142!D623</f>
        <v>0</v>
      </c>
      <c r="F630" s="99">
        <f>_VM_since142!E623</f>
        <v>2023</v>
      </c>
      <c r="G630" s="99" t="str">
        <f>_VM_since142!F623</f>
        <v>Schwein</v>
      </c>
      <c r="H630" s="99" t="str">
        <f>_VM_since142!G623</f>
        <v>Zuchtschweine</v>
      </c>
      <c r="I630" s="99" t="str">
        <f>_VM_since142!H623</f>
        <v>Beobachtung</v>
      </c>
      <c r="J630" s="99" t="str">
        <f>_VM_since142!I623</f>
        <v>D</v>
      </c>
      <c r="K630" s="99" t="str">
        <f>_VM_since142!J623</f>
        <v>Sulfonamide</v>
      </c>
      <c r="L630" s="115">
        <f>_VM_since142!K623</f>
        <v>0.59640302402292</v>
      </c>
      <c r="M630">
        <f>_VM_since142!L623</f>
        <v>6.6158928371853484E-2</v>
      </c>
    </row>
    <row r="631" spans="2:13" x14ac:dyDescent="0.3">
      <c r="B631">
        <f>_VM_since142!A624</f>
        <v>3</v>
      </c>
      <c r="C631">
        <f>_VM_since142!B624</f>
        <v>34</v>
      </c>
      <c r="D631">
        <f>_VM_since142!C624</f>
        <v>1</v>
      </c>
      <c r="E631">
        <f>_VM_since142!D624</f>
        <v>0</v>
      </c>
      <c r="F631" s="99">
        <f>_VM_since142!E624</f>
        <v>2023</v>
      </c>
      <c r="G631" s="99" t="str">
        <f>_VM_since142!F624</f>
        <v>Schwein</v>
      </c>
      <c r="H631" s="99" t="str">
        <f>_VM_since142!G624</f>
        <v>Zuchtschweine</v>
      </c>
      <c r="I631" s="99" t="str">
        <f>_VM_since142!H624</f>
        <v>Beobachtung</v>
      </c>
      <c r="J631" s="99" t="str">
        <f>_VM_since142!I624</f>
        <v>D</v>
      </c>
      <c r="K631" s="99" t="str">
        <f>_VM_since142!J624</f>
        <v>Tetrazykline</v>
      </c>
      <c r="L631" s="115">
        <f>_VM_since142!K624</f>
        <v>4.3000744128406172</v>
      </c>
      <c r="M631">
        <f>_VM_since142!L624</f>
        <v>0.47700682862706162</v>
      </c>
    </row>
    <row r="632" spans="2:13" x14ac:dyDescent="0.3">
      <c r="B632">
        <f>_VM_since142!A625</f>
        <v>3</v>
      </c>
      <c r="C632">
        <f>_VM_since142!B625</f>
        <v>34</v>
      </c>
      <c r="D632">
        <f>_VM_since142!C625</f>
        <v>1</v>
      </c>
      <c r="E632">
        <f>_VM_since142!D625</f>
        <v>0</v>
      </c>
      <c r="F632" s="99">
        <f>_VM_since142!E625</f>
        <v>2024</v>
      </c>
      <c r="G632" s="99" t="str">
        <f>_VM_since142!F625</f>
        <v>Schwein</v>
      </c>
      <c r="H632" s="99" t="str">
        <f>_VM_since142!G625</f>
        <v>Zuchtschweine</v>
      </c>
      <c r="I632" s="99" t="str">
        <f>_VM_since142!H625</f>
        <v>Beobachtung</v>
      </c>
      <c r="J632" s="99" t="str">
        <f>_VM_since142!I625</f>
        <v>B</v>
      </c>
      <c r="K632" s="99" t="str">
        <f>_VM_since142!J625</f>
        <v>Ceph. 3. Gen.</v>
      </c>
      <c r="L632" s="115">
        <f>_VM_since142!K625</f>
        <v>5.8452992504700002E-4</v>
      </c>
      <c r="M632">
        <f>_VM_since142!L625</f>
        <v>1.5045256678792825E-4</v>
      </c>
    </row>
    <row r="633" spans="2:13" x14ac:dyDescent="0.3">
      <c r="B633">
        <f>_VM_since142!A626</f>
        <v>3</v>
      </c>
      <c r="C633">
        <f>_VM_since142!B626</f>
        <v>34</v>
      </c>
      <c r="D633">
        <f>_VM_since142!C626</f>
        <v>1</v>
      </c>
      <c r="E633">
        <f>_VM_since142!D626</f>
        <v>0</v>
      </c>
      <c r="F633" s="99">
        <f>_VM_since142!E626</f>
        <v>2024</v>
      </c>
      <c r="G633" s="99" t="str">
        <f>_VM_since142!F626</f>
        <v>Schwein</v>
      </c>
      <c r="H633" s="99" t="str">
        <f>_VM_since142!G626</f>
        <v>Zuchtschweine</v>
      </c>
      <c r="I633" s="99" t="str">
        <f>_VM_since142!H626</f>
        <v>Beobachtung</v>
      </c>
      <c r="J633" s="99" t="str">
        <f>_VM_since142!I626</f>
        <v>B</v>
      </c>
      <c r="K633" s="99" t="str">
        <f>_VM_since142!J626</f>
        <v>Ceph. 4. Gen.</v>
      </c>
      <c r="L633" s="115">
        <f>_VM_since142!K626</f>
        <v>1.2021769332300003E-3</v>
      </c>
      <c r="M633">
        <f>_VM_since142!L626</f>
        <v>3.0942916279803846E-4</v>
      </c>
    </row>
    <row r="634" spans="2:13" x14ac:dyDescent="0.3">
      <c r="B634">
        <f>_VM_since142!A627</f>
        <v>3</v>
      </c>
      <c r="C634">
        <f>_VM_since142!B627</f>
        <v>34</v>
      </c>
      <c r="D634">
        <f>_VM_since142!C627</f>
        <v>1</v>
      </c>
      <c r="E634">
        <f>_VM_since142!D627</f>
        <v>0</v>
      </c>
      <c r="F634" s="99">
        <f>_VM_since142!E627</f>
        <v>2024</v>
      </c>
      <c r="G634" s="99" t="str">
        <f>_VM_since142!F627</f>
        <v>Schwein</v>
      </c>
      <c r="H634" s="99" t="str">
        <f>_VM_since142!G627</f>
        <v>Zuchtschweine</v>
      </c>
      <c r="I634" s="99" t="str">
        <f>_VM_since142!H627</f>
        <v>Beobachtung</v>
      </c>
      <c r="J634" s="99" t="str">
        <f>_VM_since142!I627</f>
        <v>B</v>
      </c>
      <c r="K634" s="99" t="str">
        <f>_VM_since142!J627</f>
        <v>Fluorchinolone</v>
      </c>
      <c r="L634" s="115">
        <f>_VM_since142!K627</f>
        <v>2.4766002494399999E-2</v>
      </c>
      <c r="M634">
        <f>_VM_since142!L627</f>
        <v>6.374538727096154E-3</v>
      </c>
    </row>
    <row r="635" spans="2:13" x14ac:dyDescent="0.3">
      <c r="B635">
        <f>_VM_since142!A628</f>
        <v>3</v>
      </c>
      <c r="C635">
        <f>_VM_since142!B628</f>
        <v>34</v>
      </c>
      <c r="D635">
        <f>_VM_since142!C628</f>
        <v>1</v>
      </c>
      <c r="E635">
        <f>_VM_since142!D628</f>
        <v>0</v>
      </c>
      <c r="F635" s="99">
        <f>_VM_since142!E628</f>
        <v>2024</v>
      </c>
      <c r="G635" s="99" t="str">
        <f>_VM_since142!F628</f>
        <v>Schwein</v>
      </c>
      <c r="H635" s="99" t="str">
        <f>_VM_since142!G628</f>
        <v>Zuchtschweine</v>
      </c>
      <c r="I635" s="99" t="str">
        <f>_VM_since142!H628</f>
        <v>Beobachtung</v>
      </c>
      <c r="J635" s="99" t="str">
        <f>_VM_since142!I628</f>
        <v>B</v>
      </c>
      <c r="K635" s="99" t="str">
        <f>_VM_since142!J628</f>
        <v>Polypeptid-AB</v>
      </c>
      <c r="L635" s="115">
        <f>_VM_since142!K628</f>
        <v>1.2078348979591837E-2</v>
      </c>
      <c r="M635">
        <f>_VM_since142!L628</f>
        <v>3.108854703022826E-3</v>
      </c>
    </row>
    <row r="636" spans="2:13" x14ac:dyDescent="0.3">
      <c r="B636">
        <f>_VM_since142!A629</f>
        <v>3</v>
      </c>
      <c r="C636">
        <f>_VM_since142!B629</f>
        <v>34</v>
      </c>
      <c r="D636">
        <f>_VM_since142!C629</f>
        <v>1</v>
      </c>
      <c r="E636">
        <f>_VM_since142!D629</f>
        <v>0</v>
      </c>
      <c r="F636" s="99">
        <f>_VM_since142!E629</f>
        <v>2024</v>
      </c>
      <c r="G636" s="99" t="str">
        <f>_VM_since142!F629</f>
        <v>Schwein</v>
      </c>
      <c r="H636" s="99" t="str">
        <f>_VM_since142!G629</f>
        <v>Zuchtschweine</v>
      </c>
      <c r="I636" s="99" t="str">
        <f>_VM_since142!H629</f>
        <v>Beobachtung</v>
      </c>
      <c r="J636" s="99" t="str">
        <f>_VM_since142!I629</f>
        <v>C</v>
      </c>
      <c r="K636" s="99" t="str">
        <f>_VM_since142!J629</f>
        <v>Aminoglykoside</v>
      </c>
      <c r="L636" s="115">
        <f>_VM_since142!K629</f>
        <v>8.7105081564000011E-3</v>
      </c>
      <c r="M636">
        <f>_VM_since142!L629</f>
        <v>2.2420037948479555E-3</v>
      </c>
    </row>
    <row r="637" spans="2:13" x14ac:dyDescent="0.3">
      <c r="B637">
        <f>_VM_since142!A630</f>
        <v>3</v>
      </c>
      <c r="C637">
        <f>_VM_since142!B630</f>
        <v>34</v>
      </c>
      <c r="D637">
        <f>_VM_since142!C630</f>
        <v>1</v>
      </c>
      <c r="E637">
        <f>_VM_since142!D630</f>
        <v>0</v>
      </c>
      <c r="F637" s="99">
        <f>_VM_since142!E630</f>
        <v>2024</v>
      </c>
      <c r="G637" s="99" t="str">
        <f>_VM_since142!F630</f>
        <v>Schwein</v>
      </c>
      <c r="H637" s="99" t="str">
        <f>_VM_since142!G630</f>
        <v>Zuchtschweine</v>
      </c>
      <c r="I637" s="99" t="str">
        <f>_VM_since142!H630</f>
        <v>Beobachtung</v>
      </c>
      <c r="J637" s="99" t="str">
        <f>_VM_since142!I630</f>
        <v>C</v>
      </c>
      <c r="K637" s="99" t="str">
        <f>_VM_since142!J630</f>
        <v>Ceph. 1. Gen.</v>
      </c>
      <c r="L637" s="115">
        <f>_VM_since142!K630</f>
        <v>9.9699200000000014E-7</v>
      </c>
      <c r="M637">
        <f>_VM_since142!L630</f>
        <v>2.5661646913110432E-7</v>
      </c>
    </row>
    <row r="638" spans="2:13" x14ac:dyDescent="0.3">
      <c r="B638">
        <f>_VM_since142!A631</f>
        <v>3</v>
      </c>
      <c r="C638">
        <f>_VM_since142!B631</f>
        <v>34</v>
      </c>
      <c r="D638">
        <f>_VM_since142!C631</f>
        <v>1</v>
      </c>
      <c r="E638">
        <f>_VM_since142!D631</f>
        <v>0</v>
      </c>
      <c r="F638" s="99">
        <f>_VM_since142!E631</f>
        <v>2024</v>
      </c>
      <c r="G638" s="99" t="str">
        <f>_VM_since142!F631</f>
        <v>Schwein</v>
      </c>
      <c r="H638" s="99" t="str">
        <f>_VM_since142!G631</f>
        <v>Zuchtschweine</v>
      </c>
      <c r="I638" s="99" t="str">
        <f>_VM_since142!H631</f>
        <v>Beobachtung</v>
      </c>
      <c r="J638" s="99" t="str">
        <f>_VM_since142!I631</f>
        <v>C</v>
      </c>
      <c r="K638" s="99" t="str">
        <f>_VM_since142!J631</f>
        <v>Fenicole</v>
      </c>
      <c r="L638" s="115">
        <f>_VM_since142!K631</f>
        <v>2.1906399999999999E-2</v>
      </c>
      <c r="M638">
        <f>_VM_since142!L631</f>
        <v>5.6385036383176821E-3</v>
      </c>
    </row>
    <row r="639" spans="2:13" x14ac:dyDescent="0.3">
      <c r="B639">
        <f>_VM_since142!A632</f>
        <v>3</v>
      </c>
      <c r="C639">
        <f>_VM_since142!B632</f>
        <v>34</v>
      </c>
      <c r="D639">
        <f>_VM_since142!C632</f>
        <v>1</v>
      </c>
      <c r="E639">
        <f>_VM_since142!D632</f>
        <v>0</v>
      </c>
      <c r="F639" s="99">
        <f>_VM_since142!E632</f>
        <v>2024</v>
      </c>
      <c r="G639" s="99" t="str">
        <f>_VM_since142!F632</f>
        <v>Schwein</v>
      </c>
      <c r="H639" s="99" t="str">
        <f>_VM_since142!G632</f>
        <v>Zuchtschweine</v>
      </c>
      <c r="I639" s="99" t="str">
        <f>_VM_since142!H632</f>
        <v>Beobachtung</v>
      </c>
      <c r="J639" s="99" t="str">
        <f>_VM_since142!I632</f>
        <v>C</v>
      </c>
      <c r="K639" s="99" t="str">
        <f>_VM_since142!J632</f>
        <v>Lincosamide</v>
      </c>
      <c r="L639" s="115">
        <f>_VM_since142!K632</f>
        <v>4.3420311603162794E-2</v>
      </c>
      <c r="M639">
        <f>_VM_since142!L632</f>
        <v>1.1175984413291134E-2</v>
      </c>
    </row>
    <row r="640" spans="2:13" x14ac:dyDescent="0.3">
      <c r="B640">
        <f>_VM_since142!A633</f>
        <v>3</v>
      </c>
      <c r="C640">
        <f>_VM_since142!B633</f>
        <v>34</v>
      </c>
      <c r="D640">
        <f>_VM_since142!C633</f>
        <v>1</v>
      </c>
      <c r="E640">
        <f>_VM_since142!D633</f>
        <v>0</v>
      </c>
      <c r="F640" s="99">
        <f>_VM_since142!E633</f>
        <v>2024</v>
      </c>
      <c r="G640" s="99" t="str">
        <f>_VM_since142!F633</f>
        <v>Schwein</v>
      </c>
      <c r="H640" s="99" t="str">
        <f>_VM_since142!G633</f>
        <v>Zuchtschweine</v>
      </c>
      <c r="I640" s="99" t="str">
        <f>_VM_since142!H633</f>
        <v>Beobachtung</v>
      </c>
      <c r="J640" s="99" t="str">
        <f>_VM_since142!I633</f>
        <v>C</v>
      </c>
      <c r="K640" s="99" t="str">
        <f>_VM_since142!J633</f>
        <v>Makrolide</v>
      </c>
      <c r="L640" s="115">
        <f>_VM_since142!K633</f>
        <v>8.9724554999999998E-2</v>
      </c>
      <c r="M640">
        <f>_VM_since142!L633</f>
        <v>2.3094266050740192E-2</v>
      </c>
    </row>
    <row r="641" spans="2:13" x14ac:dyDescent="0.3">
      <c r="B641">
        <f>_VM_since142!A634</f>
        <v>3</v>
      </c>
      <c r="C641">
        <f>_VM_since142!B634</f>
        <v>34</v>
      </c>
      <c r="D641">
        <f>_VM_since142!C634</f>
        <v>1</v>
      </c>
      <c r="E641">
        <f>_VM_since142!D634</f>
        <v>0</v>
      </c>
      <c r="F641" s="99">
        <f>_VM_since142!E634</f>
        <v>2024</v>
      </c>
      <c r="G641" s="99" t="str">
        <f>_VM_since142!F634</f>
        <v>Schwein</v>
      </c>
      <c r="H641" s="99" t="str">
        <f>_VM_since142!G634</f>
        <v>Zuchtschweine</v>
      </c>
      <c r="I641" s="99" t="str">
        <f>_VM_since142!H634</f>
        <v>Beobachtung</v>
      </c>
      <c r="J641" s="99" t="str">
        <f>_VM_since142!I634</f>
        <v>C</v>
      </c>
      <c r="K641" s="99" t="str">
        <f>_VM_since142!J634</f>
        <v>Pleuromutiline</v>
      </c>
      <c r="L641" s="115">
        <f>_VM_since142!K634</f>
        <v>1.4258486759999999E-2</v>
      </c>
      <c r="M641">
        <f>_VM_since142!L634</f>
        <v>3.6700018931985403E-3</v>
      </c>
    </row>
    <row r="642" spans="2:13" x14ac:dyDescent="0.3">
      <c r="B642">
        <f>_VM_since142!A635</f>
        <v>3</v>
      </c>
      <c r="C642">
        <f>_VM_since142!B635</f>
        <v>34</v>
      </c>
      <c r="D642">
        <f>_VM_since142!C635</f>
        <v>1</v>
      </c>
      <c r="E642">
        <f>_VM_since142!D635</f>
        <v>0</v>
      </c>
      <c r="F642" s="99">
        <f>_VM_since142!E635</f>
        <v>2024</v>
      </c>
      <c r="G642" s="99" t="str">
        <f>_VM_since142!F635</f>
        <v>Schwein</v>
      </c>
      <c r="H642" s="99" t="str">
        <f>_VM_since142!G635</f>
        <v>Zuchtschweine</v>
      </c>
      <c r="I642" s="99" t="str">
        <f>_VM_since142!H635</f>
        <v>Beobachtung</v>
      </c>
      <c r="J642" s="99" t="str">
        <f>_VM_since142!I635</f>
        <v>D</v>
      </c>
      <c r="K642" s="99" t="str">
        <f>_VM_since142!J635</f>
        <v>Aminoglykoside</v>
      </c>
      <c r="L642" s="115">
        <f>_VM_since142!K635</f>
        <v>2.4940791596880001E-2</v>
      </c>
      <c r="M642">
        <f>_VM_since142!L635</f>
        <v>6.4195278165983891E-3</v>
      </c>
    </row>
    <row r="643" spans="2:13" x14ac:dyDescent="0.3">
      <c r="B643">
        <f>_VM_since142!A636</f>
        <v>3</v>
      </c>
      <c r="C643">
        <f>_VM_since142!B636</f>
        <v>34</v>
      </c>
      <c r="D643">
        <f>_VM_since142!C636</f>
        <v>1</v>
      </c>
      <c r="E643">
        <f>_VM_since142!D636</f>
        <v>0</v>
      </c>
      <c r="F643" s="99">
        <f>_VM_since142!E636</f>
        <v>2024</v>
      </c>
      <c r="G643" s="99" t="str">
        <f>_VM_since142!F636</f>
        <v>Schwein</v>
      </c>
      <c r="H643" s="99" t="str">
        <f>_VM_since142!G636</f>
        <v>Zuchtschweine</v>
      </c>
      <c r="I643" s="99" t="str">
        <f>_VM_since142!H636</f>
        <v>Beobachtung</v>
      </c>
      <c r="J643" s="99" t="str">
        <f>_VM_since142!I636</f>
        <v>D</v>
      </c>
      <c r="K643" s="99" t="str">
        <f>_VM_since142!J636</f>
        <v>Folsäureantag.</v>
      </c>
      <c r="L643" s="115">
        <f>_VM_since142!K636</f>
        <v>6.15968577E-2</v>
      </c>
      <c r="M643">
        <f>_VM_since142!L636</f>
        <v>1.5854458343241545E-2</v>
      </c>
    </row>
    <row r="644" spans="2:13" x14ac:dyDescent="0.3">
      <c r="B644">
        <f>_VM_since142!A637</f>
        <v>3</v>
      </c>
      <c r="C644">
        <f>_VM_since142!B637</f>
        <v>34</v>
      </c>
      <c r="D644">
        <f>_VM_since142!C637</f>
        <v>1</v>
      </c>
      <c r="E644">
        <f>_VM_since142!D637</f>
        <v>0</v>
      </c>
      <c r="F644" s="99">
        <f>_VM_since142!E637</f>
        <v>2024</v>
      </c>
      <c r="G644" s="99" t="str">
        <f>_VM_since142!F637</f>
        <v>Schwein</v>
      </c>
      <c r="H644" s="99" t="str">
        <f>_VM_since142!G637</f>
        <v>Zuchtschweine</v>
      </c>
      <c r="I644" s="99" t="str">
        <f>_VM_since142!H637</f>
        <v>Beobachtung</v>
      </c>
      <c r="J644" s="99" t="str">
        <f>_VM_since142!I637</f>
        <v>D</v>
      </c>
      <c r="K644" s="99" t="str">
        <f>_VM_since142!J637</f>
        <v>Penicilline</v>
      </c>
      <c r="L644" s="115">
        <f>_VM_since142!K637</f>
        <v>1.1353414008377745</v>
      </c>
      <c r="M644">
        <f>_VM_since142!L637</f>
        <v>0.29222631830681833</v>
      </c>
    </row>
    <row r="645" spans="2:13" x14ac:dyDescent="0.3">
      <c r="B645">
        <f>_VM_since142!A638</f>
        <v>3</v>
      </c>
      <c r="C645">
        <f>_VM_since142!B638</f>
        <v>34</v>
      </c>
      <c r="D645">
        <f>_VM_since142!C638</f>
        <v>1</v>
      </c>
      <c r="E645">
        <f>_VM_since142!D638</f>
        <v>0</v>
      </c>
      <c r="F645" s="99">
        <f>_VM_since142!E638</f>
        <v>2024</v>
      </c>
      <c r="G645" s="99" t="str">
        <f>_VM_since142!F638</f>
        <v>Schwein</v>
      </c>
      <c r="H645" s="99" t="str">
        <f>_VM_since142!G638</f>
        <v>Zuchtschweine</v>
      </c>
      <c r="I645" s="99" t="str">
        <f>_VM_since142!H638</f>
        <v>Beobachtung</v>
      </c>
      <c r="J645" s="99" t="str">
        <f>_VM_since142!I638</f>
        <v>D</v>
      </c>
      <c r="K645" s="99" t="str">
        <f>_VM_since142!J638</f>
        <v>Sulfonamide</v>
      </c>
      <c r="L645" s="115">
        <f>_VM_since142!K638</f>
        <v>0.309905299853664</v>
      </c>
      <c r="M645">
        <f>_VM_since142!L638</f>
        <v>7.9766742173922545E-2</v>
      </c>
    </row>
    <row r="646" spans="2:13" x14ac:dyDescent="0.3">
      <c r="B646">
        <f>_VM_since142!A639</f>
        <v>3</v>
      </c>
      <c r="C646">
        <f>_VM_since142!B639</f>
        <v>34</v>
      </c>
      <c r="D646">
        <f>_VM_since142!C639</f>
        <v>1</v>
      </c>
      <c r="E646">
        <f>_VM_since142!D639</f>
        <v>0</v>
      </c>
      <c r="F646" s="99">
        <f>_VM_since142!E639</f>
        <v>2024</v>
      </c>
      <c r="G646" s="99" t="str">
        <f>_VM_since142!F639</f>
        <v>Schwein</v>
      </c>
      <c r="H646" s="99" t="str">
        <f>_VM_since142!G639</f>
        <v>Zuchtschweine</v>
      </c>
      <c r="I646" s="99" t="str">
        <f>_VM_since142!H639</f>
        <v>Beobachtung</v>
      </c>
      <c r="J646" s="99" t="str">
        <f>_VM_since142!I639</f>
        <v>D</v>
      </c>
      <c r="K646" s="99" t="str">
        <f>_VM_since142!J639</f>
        <v>Tetrazykline</v>
      </c>
      <c r="L646" s="115">
        <f>_VM_since142!K639</f>
        <v>2.1367075851162354</v>
      </c>
      <c r="M646">
        <f>_VM_since142!L639</f>
        <v>0.54996866179284964</v>
      </c>
    </row>
    <row r="647" spans="2:13" x14ac:dyDescent="0.3">
      <c r="B647">
        <f>_VM_since142!A640</f>
        <v>3</v>
      </c>
      <c r="C647">
        <f>_VM_since142!B640</f>
        <v>34</v>
      </c>
      <c r="D647">
        <f>_VM_since142!C640</f>
        <v>1</v>
      </c>
      <c r="E647">
        <f>_VM_since142!D640</f>
        <v>0</v>
      </c>
      <c r="F647" s="99">
        <f>_VM_since142!E640</f>
        <v>2025</v>
      </c>
      <c r="G647" s="99" t="str">
        <f>_VM_since142!F640</f>
        <v>Schwein</v>
      </c>
      <c r="H647" s="99" t="str">
        <f>_VM_since142!G640</f>
        <v>Zuchtschweine</v>
      </c>
      <c r="I647" s="99" t="str">
        <f>_VM_since142!H640</f>
        <v>Beobachtung</v>
      </c>
      <c r="J647" s="99" t="str">
        <f>_VM_since142!I640</f>
        <v>B</v>
      </c>
      <c r="K647" s="99" t="str">
        <f>_VM_since142!J640</f>
        <v>Ceph. 3. Gen.</v>
      </c>
      <c r="L647" s="115">
        <f>_VM_since142!K640</f>
        <v>5.1780259616139536E-4</v>
      </c>
      <c r="M647">
        <f>_VM_since142!L640</f>
        <v>2.1849015459304613E-4</v>
      </c>
    </row>
    <row r="648" spans="2:13" x14ac:dyDescent="0.3">
      <c r="B648">
        <f>_VM_since142!A641</f>
        <v>3</v>
      </c>
      <c r="C648">
        <f>_VM_since142!B641</f>
        <v>34</v>
      </c>
      <c r="D648">
        <f>_VM_since142!C641</f>
        <v>1</v>
      </c>
      <c r="E648">
        <f>_VM_since142!D641</f>
        <v>0</v>
      </c>
      <c r="F648" s="99">
        <f>_VM_since142!E641</f>
        <v>2025</v>
      </c>
      <c r="G648" s="99" t="str">
        <f>_VM_since142!F641</f>
        <v>Schwein</v>
      </c>
      <c r="H648" s="99" t="str">
        <f>_VM_since142!G641</f>
        <v>Zuchtschweine</v>
      </c>
      <c r="I648" s="99" t="str">
        <f>_VM_since142!H641</f>
        <v>Beobachtung</v>
      </c>
      <c r="J648" s="99" t="str">
        <f>_VM_since142!I641</f>
        <v>B</v>
      </c>
      <c r="K648" s="99" t="str">
        <f>_VM_since142!J641</f>
        <v>Ceph. 4. Gen.</v>
      </c>
      <c r="L648" s="115">
        <f>_VM_since142!K641</f>
        <v>1.0488347859600002E-3</v>
      </c>
      <c r="M648">
        <f>_VM_since142!L641</f>
        <v>4.4256262179021087E-4</v>
      </c>
    </row>
    <row r="649" spans="2:13" x14ac:dyDescent="0.3">
      <c r="B649">
        <f>_VM_since142!A642</f>
        <v>3</v>
      </c>
      <c r="C649">
        <f>_VM_since142!B642</f>
        <v>34</v>
      </c>
      <c r="D649">
        <f>_VM_since142!C642</f>
        <v>1</v>
      </c>
      <c r="E649">
        <f>_VM_since142!D642</f>
        <v>0</v>
      </c>
      <c r="F649" s="99">
        <f>_VM_since142!E642</f>
        <v>2025</v>
      </c>
      <c r="G649" s="99" t="str">
        <f>_VM_since142!F642</f>
        <v>Schwein</v>
      </c>
      <c r="H649" s="99" t="str">
        <f>_VM_since142!G642</f>
        <v>Zuchtschweine</v>
      </c>
      <c r="I649" s="99" t="str">
        <f>_VM_since142!H642</f>
        <v>Beobachtung</v>
      </c>
      <c r="J649" s="99" t="str">
        <f>_VM_since142!I642</f>
        <v>B</v>
      </c>
      <c r="K649" s="99" t="str">
        <f>_VM_since142!J642</f>
        <v>Fluorchinolone</v>
      </c>
      <c r="L649" s="115">
        <f>_VM_since142!K642</f>
        <v>1.35438470757E-2</v>
      </c>
      <c r="M649">
        <f>_VM_since142!L642</f>
        <v>5.7149138750781934E-3</v>
      </c>
    </row>
    <row r="650" spans="2:13" x14ac:dyDescent="0.3">
      <c r="B650">
        <f>_VM_since142!A643</f>
        <v>3</v>
      </c>
      <c r="C650">
        <f>_VM_since142!B643</f>
        <v>34</v>
      </c>
      <c r="D650">
        <f>_VM_since142!C643</f>
        <v>1</v>
      </c>
      <c r="E650">
        <f>_VM_since142!D643</f>
        <v>0</v>
      </c>
      <c r="F650" s="99">
        <f>_VM_since142!E643</f>
        <v>2025</v>
      </c>
      <c r="G650" s="99" t="str">
        <f>_VM_since142!F643</f>
        <v>Schwein</v>
      </c>
      <c r="H650" s="99" t="str">
        <f>_VM_since142!G643</f>
        <v>Zuchtschweine</v>
      </c>
      <c r="I650" s="99" t="str">
        <f>_VM_since142!H643</f>
        <v>Beobachtung</v>
      </c>
      <c r="J650" s="99" t="str">
        <f>_VM_since142!I643</f>
        <v>B</v>
      </c>
      <c r="K650" s="99" t="str">
        <f>_VM_since142!J643</f>
        <v>Polypeptid-AB</v>
      </c>
      <c r="L650" s="115">
        <f>_VM_since142!K643</f>
        <v>9.4619999999999999E-3</v>
      </c>
      <c r="M650">
        <f>_VM_since142!L643</f>
        <v>3.992552100134745E-3</v>
      </c>
    </row>
    <row r="651" spans="2:13" x14ac:dyDescent="0.3">
      <c r="B651">
        <f>_VM_since142!A644</f>
        <v>3</v>
      </c>
      <c r="C651">
        <f>_VM_since142!B644</f>
        <v>34</v>
      </c>
      <c r="D651">
        <f>_VM_since142!C644</f>
        <v>1</v>
      </c>
      <c r="E651">
        <f>_VM_since142!D644</f>
        <v>0</v>
      </c>
      <c r="F651" s="99">
        <f>_VM_since142!E644</f>
        <v>2025</v>
      </c>
      <c r="G651" s="99" t="str">
        <f>_VM_since142!F644</f>
        <v>Schwein</v>
      </c>
      <c r="H651" s="99" t="str">
        <f>_VM_since142!G644</f>
        <v>Zuchtschweine</v>
      </c>
      <c r="I651" s="99" t="str">
        <f>_VM_since142!H644</f>
        <v>Beobachtung</v>
      </c>
      <c r="J651" s="99" t="str">
        <f>_VM_since142!I644</f>
        <v>C</v>
      </c>
      <c r="K651" s="99" t="str">
        <f>_VM_since142!J644</f>
        <v>Aminoglykoside</v>
      </c>
      <c r="L651" s="115">
        <f>_VM_since142!K644</f>
        <v>4.7167500000000005E-3</v>
      </c>
      <c r="M651">
        <f>_VM_since142!L644</f>
        <v>1.9902631703984952E-3</v>
      </c>
    </row>
    <row r="652" spans="2:13" x14ac:dyDescent="0.3">
      <c r="B652">
        <f>_VM_since142!A645</f>
        <v>3</v>
      </c>
      <c r="C652">
        <f>_VM_since142!B645</f>
        <v>34</v>
      </c>
      <c r="D652">
        <f>_VM_since142!C645</f>
        <v>1</v>
      </c>
      <c r="E652">
        <f>_VM_since142!D645</f>
        <v>0</v>
      </c>
      <c r="F652" s="99">
        <f>_VM_since142!E645</f>
        <v>2025</v>
      </c>
      <c r="G652" s="99" t="str">
        <f>_VM_since142!F645</f>
        <v>Schwein</v>
      </c>
      <c r="H652" s="99" t="str">
        <f>_VM_since142!G645</f>
        <v>Zuchtschweine</v>
      </c>
      <c r="I652" s="99" t="str">
        <f>_VM_since142!H645</f>
        <v>Beobachtung</v>
      </c>
      <c r="J652" s="99" t="str">
        <f>_VM_since142!I645</f>
        <v>C</v>
      </c>
      <c r="K652" s="99" t="str">
        <f>_VM_since142!J645</f>
        <v>Fenicole</v>
      </c>
      <c r="L652" s="115">
        <f>_VM_since142!K645</f>
        <v>1.8251549999999998E-2</v>
      </c>
      <c r="M652">
        <f>_VM_since142!L645</f>
        <v>7.7013595733686647E-3</v>
      </c>
    </row>
    <row r="653" spans="2:13" x14ac:dyDescent="0.3">
      <c r="B653">
        <f>_VM_since142!A646</f>
        <v>3</v>
      </c>
      <c r="C653">
        <f>_VM_since142!B646</f>
        <v>34</v>
      </c>
      <c r="D653">
        <f>_VM_since142!C646</f>
        <v>1</v>
      </c>
      <c r="E653">
        <f>_VM_since142!D646</f>
        <v>0</v>
      </c>
      <c r="F653" s="99">
        <f>_VM_since142!E646</f>
        <v>2025</v>
      </c>
      <c r="G653" s="99" t="str">
        <f>_VM_since142!F646</f>
        <v>Schwein</v>
      </c>
      <c r="H653" s="99" t="str">
        <f>_VM_since142!G646</f>
        <v>Zuchtschweine</v>
      </c>
      <c r="I653" s="99" t="str">
        <f>_VM_since142!H646</f>
        <v>Beobachtung</v>
      </c>
      <c r="J653" s="99" t="str">
        <f>_VM_since142!I646</f>
        <v>C</v>
      </c>
      <c r="K653" s="99" t="str">
        <f>_VM_since142!J646</f>
        <v>Lincosamide</v>
      </c>
      <c r="L653" s="115">
        <f>_VM_since142!K646</f>
        <v>3.3057390211936405E-2</v>
      </c>
      <c r="M653">
        <f>_VM_since142!L646</f>
        <v>1.3948779614842578E-2</v>
      </c>
    </row>
    <row r="654" spans="2:13" x14ac:dyDescent="0.3">
      <c r="B654">
        <f>_VM_since142!A647</f>
        <v>3</v>
      </c>
      <c r="C654">
        <f>_VM_since142!B647</f>
        <v>34</v>
      </c>
      <c r="D654">
        <f>_VM_since142!C647</f>
        <v>1</v>
      </c>
      <c r="E654">
        <f>_VM_since142!D647</f>
        <v>0</v>
      </c>
      <c r="F654" s="99">
        <f>_VM_since142!E647</f>
        <v>2025</v>
      </c>
      <c r="G654" s="99" t="str">
        <f>_VM_since142!F647</f>
        <v>Schwein</v>
      </c>
      <c r="H654" s="99" t="str">
        <f>_VM_since142!G647</f>
        <v>Zuchtschweine</v>
      </c>
      <c r="I654" s="99" t="str">
        <f>_VM_since142!H647</f>
        <v>Beobachtung</v>
      </c>
      <c r="J654" s="99" t="str">
        <f>_VM_since142!I647</f>
        <v>C</v>
      </c>
      <c r="K654" s="99" t="str">
        <f>_VM_since142!J647</f>
        <v>Makrolide</v>
      </c>
      <c r="L654" s="115">
        <f>_VM_since142!K647</f>
        <v>8.0269500000000008E-2</v>
      </c>
      <c r="M654">
        <f>_VM_since142!L647</f>
        <v>3.3870234707436692E-2</v>
      </c>
    </row>
    <row r="655" spans="2:13" x14ac:dyDescent="0.3">
      <c r="B655">
        <f>_VM_since142!A648</f>
        <v>3</v>
      </c>
      <c r="C655">
        <f>_VM_since142!B648</f>
        <v>34</v>
      </c>
      <c r="D655">
        <f>_VM_since142!C648</f>
        <v>1</v>
      </c>
      <c r="E655">
        <f>_VM_since142!D648</f>
        <v>0</v>
      </c>
      <c r="F655" s="99">
        <f>_VM_since142!E648</f>
        <v>2025</v>
      </c>
      <c r="G655" s="99" t="str">
        <f>_VM_since142!F648</f>
        <v>Schwein</v>
      </c>
      <c r="H655" s="99" t="str">
        <f>_VM_since142!G648</f>
        <v>Zuchtschweine</v>
      </c>
      <c r="I655" s="99" t="str">
        <f>_VM_since142!H648</f>
        <v>Beobachtung</v>
      </c>
      <c r="J655" s="99" t="str">
        <f>_VM_since142!I648</f>
        <v>C</v>
      </c>
      <c r="K655" s="99" t="str">
        <f>_VM_since142!J648</f>
        <v>Pleuromutiline</v>
      </c>
      <c r="L655" s="115">
        <f>_VM_since142!K648</f>
        <v>6.9874520159999998E-3</v>
      </c>
      <c r="M655">
        <f>_VM_since142!L648</f>
        <v>2.948400572930835E-3</v>
      </c>
    </row>
    <row r="656" spans="2:13" x14ac:dyDescent="0.3">
      <c r="B656">
        <f>_VM_since142!A649</f>
        <v>3</v>
      </c>
      <c r="C656">
        <f>_VM_since142!B649</f>
        <v>34</v>
      </c>
      <c r="D656">
        <f>_VM_since142!C649</f>
        <v>1</v>
      </c>
      <c r="E656">
        <f>_VM_since142!D649</f>
        <v>0</v>
      </c>
      <c r="F656" s="99">
        <f>_VM_since142!E649</f>
        <v>2025</v>
      </c>
      <c r="G656" s="99" t="str">
        <f>_VM_since142!F649</f>
        <v>Schwein</v>
      </c>
      <c r="H656" s="99" t="str">
        <f>_VM_since142!G649</f>
        <v>Zuchtschweine</v>
      </c>
      <c r="I656" s="99" t="str">
        <f>_VM_since142!H649</f>
        <v>Beobachtung</v>
      </c>
      <c r="J656" s="99" t="str">
        <f>_VM_since142!I649</f>
        <v>D</v>
      </c>
      <c r="K656" s="99" t="str">
        <f>_VM_since142!J649</f>
        <v>Aminoglykoside</v>
      </c>
      <c r="L656" s="115">
        <f>_VM_since142!K649</f>
        <v>7.295968481759999E-3</v>
      </c>
      <c r="M656">
        <f>_VM_since142!L649</f>
        <v>3.078581091140118E-3</v>
      </c>
    </row>
    <row r="657" spans="2:13" x14ac:dyDescent="0.3">
      <c r="B657">
        <f>_VM_since142!A650</f>
        <v>3</v>
      </c>
      <c r="C657">
        <f>_VM_since142!B650</f>
        <v>34</v>
      </c>
      <c r="D657">
        <f>_VM_since142!C650</f>
        <v>1</v>
      </c>
      <c r="E657">
        <f>_VM_since142!D650</f>
        <v>0</v>
      </c>
      <c r="F657" s="99">
        <f>_VM_since142!E650</f>
        <v>2025</v>
      </c>
      <c r="G657" s="99" t="str">
        <f>_VM_since142!F650</f>
        <v>Schwein</v>
      </c>
      <c r="H657" s="99" t="str">
        <f>_VM_since142!G650</f>
        <v>Zuchtschweine</v>
      </c>
      <c r="I657" s="99" t="str">
        <f>_VM_since142!H650</f>
        <v>Beobachtung</v>
      </c>
      <c r="J657" s="99" t="str">
        <f>_VM_since142!I650</f>
        <v>D</v>
      </c>
      <c r="K657" s="99" t="str">
        <f>_VM_since142!J650</f>
        <v>Folsäureantag.</v>
      </c>
      <c r="L657" s="115">
        <f>_VM_since142!K650</f>
        <v>3.7772897999999999E-2</v>
      </c>
      <c r="M657">
        <f>_VM_since142!L650</f>
        <v>1.5938518625879892E-2</v>
      </c>
    </row>
    <row r="658" spans="2:13" x14ac:dyDescent="0.3">
      <c r="B658">
        <f>_VM_since142!A651</f>
        <v>3</v>
      </c>
      <c r="C658">
        <f>_VM_since142!B651</f>
        <v>34</v>
      </c>
      <c r="D658">
        <f>_VM_since142!C651</f>
        <v>1</v>
      </c>
      <c r="E658">
        <f>_VM_since142!D651</f>
        <v>0</v>
      </c>
      <c r="F658" s="99">
        <f>_VM_since142!E651</f>
        <v>2025</v>
      </c>
      <c r="G658" s="99" t="str">
        <f>_VM_since142!F651</f>
        <v>Schwein</v>
      </c>
      <c r="H658" s="99" t="str">
        <f>_VM_since142!G651</f>
        <v>Zuchtschweine</v>
      </c>
      <c r="I658" s="99" t="str">
        <f>_VM_since142!H651</f>
        <v>Beobachtung</v>
      </c>
      <c r="J658" s="99" t="str">
        <f>_VM_since142!I651</f>
        <v>D</v>
      </c>
      <c r="K658" s="99" t="str">
        <f>_VM_since142!J651</f>
        <v>Penicilline</v>
      </c>
      <c r="L658" s="115">
        <f>_VM_since142!K651</f>
        <v>0.7574414668157079</v>
      </c>
      <c r="M658">
        <f>_VM_since142!L651</f>
        <v>0.3196073260477908</v>
      </c>
    </row>
    <row r="659" spans="2:13" x14ac:dyDescent="0.3">
      <c r="B659">
        <f>_VM_since142!A652</f>
        <v>3</v>
      </c>
      <c r="C659">
        <f>_VM_since142!B652</f>
        <v>34</v>
      </c>
      <c r="D659">
        <f>_VM_since142!C652</f>
        <v>1</v>
      </c>
      <c r="E659">
        <f>_VM_since142!D652</f>
        <v>0</v>
      </c>
      <c r="F659" s="99">
        <f>_VM_since142!E652</f>
        <v>2025</v>
      </c>
      <c r="G659" s="99" t="str">
        <f>_VM_since142!F652</f>
        <v>Schwein</v>
      </c>
      <c r="H659" s="99" t="str">
        <f>_VM_since142!G652</f>
        <v>Zuchtschweine</v>
      </c>
      <c r="I659" s="99" t="str">
        <f>_VM_since142!H652</f>
        <v>Beobachtung</v>
      </c>
      <c r="J659" s="99" t="str">
        <f>_VM_since142!I652</f>
        <v>D</v>
      </c>
      <c r="K659" s="99" t="str">
        <f>_VM_since142!J652</f>
        <v>Sulfonamide</v>
      </c>
      <c r="L659" s="115">
        <f>_VM_since142!K652</f>
        <v>0.18886575303254399</v>
      </c>
      <c r="M659">
        <f>_VM_since142!L652</f>
        <v>7.9693126074150675E-2</v>
      </c>
    </row>
    <row r="660" spans="2:13" x14ac:dyDescent="0.3">
      <c r="B660">
        <f>_VM_since142!A653</f>
        <v>3</v>
      </c>
      <c r="C660">
        <f>_VM_since142!B653</f>
        <v>34</v>
      </c>
      <c r="D660">
        <f>_VM_since142!C653</f>
        <v>1</v>
      </c>
      <c r="E660">
        <f>_VM_since142!D653</f>
        <v>0</v>
      </c>
      <c r="F660" s="99">
        <f>_VM_since142!E653</f>
        <v>2025</v>
      </c>
      <c r="G660" s="99" t="str">
        <f>_VM_since142!F653</f>
        <v>Schwein</v>
      </c>
      <c r="H660" s="99" t="str">
        <f>_VM_since142!G653</f>
        <v>Zuchtschweine</v>
      </c>
      <c r="I660" s="99" t="str">
        <f>_VM_since142!H653</f>
        <v>Beobachtung</v>
      </c>
      <c r="J660" s="99" t="str">
        <f>_VM_since142!I653</f>
        <v>D</v>
      </c>
      <c r="K660" s="99" t="str">
        <f>_VM_since142!J653</f>
        <v>Tetrazykline</v>
      </c>
      <c r="L660" s="115">
        <f>_VM_since142!K653</f>
        <v>1.2106815051377802</v>
      </c>
      <c r="M660">
        <f>_VM_since142!L653</f>
        <v>0.51085489177046495</v>
      </c>
    </row>
    <row r="661" spans="2:13" x14ac:dyDescent="0.3">
      <c r="B661">
        <f>_VM_since142!A654</f>
        <v>3</v>
      </c>
      <c r="C661">
        <f>_VM_since142!B654</f>
        <v>34</v>
      </c>
      <c r="D661">
        <f>_VM_since142!C654</f>
        <v>1</v>
      </c>
      <c r="E661">
        <f>_VM_since142!D654</f>
        <v>1</v>
      </c>
      <c r="F661" s="99">
        <f>_VM_since142!E654</f>
        <v>2023</v>
      </c>
      <c r="G661" s="99" t="str">
        <f>_VM_since142!F654</f>
        <v>Schwein</v>
      </c>
      <c r="H661" s="99" t="str">
        <f>_VM_since142!G654</f>
        <v>Zuchtschweine</v>
      </c>
      <c r="I661" s="99" t="str">
        <f>_VM_since142!H654</f>
        <v>Minimierung</v>
      </c>
      <c r="J661" s="99" t="str">
        <f>_VM_since142!I654</f>
        <v>B</v>
      </c>
      <c r="K661" s="99" t="str">
        <f>_VM_since142!J654</f>
        <v>Ceph. 3. Gen.</v>
      </c>
      <c r="L661" s="115">
        <f>_VM_since142!K654</f>
        <v>3.7420473218465009E-3</v>
      </c>
      <c r="M661">
        <f>_VM_since142!L654</f>
        <v>9.9825829904752356E-5</v>
      </c>
    </row>
    <row r="662" spans="2:13" x14ac:dyDescent="0.3">
      <c r="B662">
        <f>_VM_since142!A655</f>
        <v>3</v>
      </c>
      <c r="C662">
        <f>_VM_since142!B655</f>
        <v>34</v>
      </c>
      <c r="D662">
        <f>_VM_since142!C655</f>
        <v>1</v>
      </c>
      <c r="E662">
        <f>_VM_since142!D655</f>
        <v>1</v>
      </c>
      <c r="F662" s="99">
        <f>_VM_since142!E655</f>
        <v>2023</v>
      </c>
      <c r="G662" s="99" t="str">
        <f>_VM_since142!F655</f>
        <v>Schwein</v>
      </c>
      <c r="H662" s="99" t="str">
        <f>_VM_since142!G655</f>
        <v>Zuchtschweine</v>
      </c>
      <c r="I662" s="99" t="str">
        <f>_VM_since142!H655</f>
        <v>Minimierung</v>
      </c>
      <c r="J662" s="99" t="str">
        <f>_VM_since142!I655</f>
        <v>B</v>
      </c>
      <c r="K662" s="99" t="str">
        <f>_VM_since142!J655</f>
        <v>Ceph. 4. Gen.</v>
      </c>
      <c r="L662" s="115">
        <f>_VM_since142!K655</f>
        <v>1.0880945687430001E-2</v>
      </c>
      <c r="M662">
        <f>_VM_since142!L655</f>
        <v>2.9026875931121432E-4</v>
      </c>
    </row>
    <row r="663" spans="2:13" x14ac:dyDescent="0.3">
      <c r="B663">
        <f>_VM_since142!A656</f>
        <v>3</v>
      </c>
      <c r="C663">
        <f>_VM_since142!B656</f>
        <v>34</v>
      </c>
      <c r="D663">
        <f>_VM_since142!C656</f>
        <v>1</v>
      </c>
      <c r="E663">
        <f>_VM_since142!D656</f>
        <v>1</v>
      </c>
      <c r="F663" s="99">
        <f>_VM_since142!E656</f>
        <v>2023</v>
      </c>
      <c r="G663" s="99" t="str">
        <f>_VM_since142!F656</f>
        <v>Schwein</v>
      </c>
      <c r="H663" s="99" t="str">
        <f>_VM_since142!G656</f>
        <v>Zuchtschweine</v>
      </c>
      <c r="I663" s="99" t="str">
        <f>_VM_since142!H656</f>
        <v>Minimierung</v>
      </c>
      <c r="J663" s="99" t="str">
        <f>_VM_since142!I656</f>
        <v>B</v>
      </c>
      <c r="K663" s="99" t="str">
        <f>_VM_since142!J656</f>
        <v>Fluorchinolone</v>
      </c>
      <c r="L663" s="115">
        <f>_VM_since142!K656</f>
        <v>0.21701180273320536</v>
      </c>
      <c r="M663">
        <f>_VM_since142!L656</f>
        <v>5.7891794100238441E-3</v>
      </c>
    </row>
    <row r="664" spans="2:13" x14ac:dyDescent="0.3">
      <c r="B664">
        <f>_VM_since142!A657</f>
        <v>3</v>
      </c>
      <c r="C664">
        <f>_VM_since142!B657</f>
        <v>34</v>
      </c>
      <c r="D664">
        <f>_VM_since142!C657</f>
        <v>1</v>
      </c>
      <c r="E664">
        <f>_VM_since142!D657</f>
        <v>1</v>
      </c>
      <c r="F664" s="99">
        <f>_VM_since142!E657</f>
        <v>2023</v>
      </c>
      <c r="G664" s="99" t="str">
        <f>_VM_since142!F657</f>
        <v>Schwein</v>
      </c>
      <c r="H664" s="99" t="str">
        <f>_VM_since142!G657</f>
        <v>Zuchtschweine</v>
      </c>
      <c r="I664" s="99" t="str">
        <f>_VM_since142!H657</f>
        <v>Minimierung</v>
      </c>
      <c r="J664" s="99" t="str">
        <f>_VM_since142!I657</f>
        <v>B</v>
      </c>
      <c r="K664" s="99" t="str">
        <f>_VM_since142!J657</f>
        <v>Polypeptid-AB</v>
      </c>
      <c r="L664" s="115">
        <f>_VM_since142!K657</f>
        <v>9.3343631455190784E-2</v>
      </c>
      <c r="M664">
        <f>_VM_since142!L657</f>
        <v>2.4901089363401686E-3</v>
      </c>
    </row>
    <row r="665" spans="2:13" x14ac:dyDescent="0.3">
      <c r="B665">
        <f>_VM_since142!A658</f>
        <v>3</v>
      </c>
      <c r="C665">
        <f>_VM_since142!B658</f>
        <v>34</v>
      </c>
      <c r="D665">
        <f>_VM_since142!C658</f>
        <v>1</v>
      </c>
      <c r="E665">
        <f>_VM_since142!D658</f>
        <v>1</v>
      </c>
      <c r="F665" s="99">
        <f>_VM_since142!E658</f>
        <v>2023</v>
      </c>
      <c r="G665" s="99" t="str">
        <f>_VM_since142!F658</f>
        <v>Schwein</v>
      </c>
      <c r="H665" s="99" t="str">
        <f>_VM_since142!G658</f>
        <v>Zuchtschweine</v>
      </c>
      <c r="I665" s="99" t="str">
        <f>_VM_since142!H658</f>
        <v>Minimierung</v>
      </c>
      <c r="J665" s="99" t="str">
        <f>_VM_since142!I658</f>
        <v>C</v>
      </c>
      <c r="K665" s="99" t="str">
        <f>_VM_since142!J658</f>
        <v>Aminoglykoside</v>
      </c>
      <c r="L665" s="115">
        <f>_VM_since142!K658</f>
        <v>7.302342359217201E-2</v>
      </c>
      <c r="M665">
        <f>_VM_since142!L658</f>
        <v>1.9480309134567017E-3</v>
      </c>
    </row>
    <row r="666" spans="2:13" x14ac:dyDescent="0.3">
      <c r="B666">
        <f>_VM_since142!A659</f>
        <v>3</v>
      </c>
      <c r="C666">
        <f>_VM_since142!B659</f>
        <v>34</v>
      </c>
      <c r="D666">
        <f>_VM_since142!C659</f>
        <v>1</v>
      </c>
      <c r="E666">
        <f>_VM_since142!D659</f>
        <v>1</v>
      </c>
      <c r="F666" s="99">
        <f>_VM_since142!E659</f>
        <v>2023</v>
      </c>
      <c r="G666" s="99" t="str">
        <f>_VM_since142!F659</f>
        <v>Schwein</v>
      </c>
      <c r="H666" s="99" t="str">
        <f>_VM_since142!G659</f>
        <v>Zuchtschweine</v>
      </c>
      <c r="I666" s="99" t="str">
        <f>_VM_since142!H659</f>
        <v>Minimierung</v>
      </c>
      <c r="J666" s="99" t="str">
        <f>_VM_since142!I659</f>
        <v>C</v>
      </c>
      <c r="K666" s="99" t="str">
        <f>_VM_since142!J659</f>
        <v>Ceph. 1. Gen.</v>
      </c>
      <c r="L666" s="115">
        <f>_VM_since142!K659</f>
        <v>1.3501841399999999E-4</v>
      </c>
      <c r="M666">
        <f>_VM_since142!L659</f>
        <v>3.6018585738575317E-6</v>
      </c>
    </row>
    <row r="667" spans="2:13" x14ac:dyDescent="0.3">
      <c r="B667">
        <f>_VM_since142!A660</f>
        <v>3</v>
      </c>
      <c r="C667">
        <f>_VM_since142!B660</f>
        <v>34</v>
      </c>
      <c r="D667">
        <f>_VM_since142!C660</f>
        <v>1</v>
      </c>
      <c r="E667">
        <f>_VM_since142!D660</f>
        <v>1</v>
      </c>
      <c r="F667" s="99">
        <f>_VM_since142!E660</f>
        <v>2023</v>
      </c>
      <c r="G667" s="99" t="str">
        <f>_VM_since142!F660</f>
        <v>Schwein</v>
      </c>
      <c r="H667" s="99" t="str">
        <f>_VM_since142!G660</f>
        <v>Zuchtschweine</v>
      </c>
      <c r="I667" s="99" t="str">
        <f>_VM_since142!H660</f>
        <v>Minimierung</v>
      </c>
      <c r="J667" s="99" t="str">
        <f>_VM_since142!I660</f>
        <v>C</v>
      </c>
      <c r="K667" s="99" t="str">
        <f>_VM_since142!J660</f>
        <v>Fenicole</v>
      </c>
      <c r="L667" s="115">
        <f>_VM_since142!K660</f>
        <v>0.31472747499999998</v>
      </c>
      <c r="M667">
        <f>_VM_since142!L660</f>
        <v>8.3959203835506611E-3</v>
      </c>
    </row>
    <row r="668" spans="2:13" x14ac:dyDescent="0.3">
      <c r="B668">
        <f>_VM_since142!A661</f>
        <v>3</v>
      </c>
      <c r="C668">
        <f>_VM_since142!B661</f>
        <v>34</v>
      </c>
      <c r="D668">
        <f>_VM_since142!C661</f>
        <v>1</v>
      </c>
      <c r="E668">
        <f>_VM_since142!D661</f>
        <v>1</v>
      </c>
      <c r="F668" s="99">
        <f>_VM_since142!E661</f>
        <v>2023</v>
      </c>
      <c r="G668" s="99" t="str">
        <f>_VM_since142!F661</f>
        <v>Schwein</v>
      </c>
      <c r="H668" s="99" t="str">
        <f>_VM_since142!G661</f>
        <v>Zuchtschweine</v>
      </c>
      <c r="I668" s="99" t="str">
        <f>_VM_since142!H661</f>
        <v>Minimierung</v>
      </c>
      <c r="J668" s="99" t="str">
        <f>_VM_since142!I661</f>
        <v>C</v>
      </c>
      <c r="K668" s="99" t="str">
        <f>_VM_since142!J661</f>
        <v>Lincosamide</v>
      </c>
      <c r="L668" s="115">
        <f>_VM_since142!K661</f>
        <v>0.54238267958408526</v>
      </c>
      <c r="M668">
        <f>_VM_since142!L661</f>
        <v>1.446903164461523E-2</v>
      </c>
    </row>
    <row r="669" spans="2:13" x14ac:dyDescent="0.3">
      <c r="B669">
        <f>_VM_since142!A662</f>
        <v>3</v>
      </c>
      <c r="C669">
        <f>_VM_since142!B662</f>
        <v>34</v>
      </c>
      <c r="D669">
        <f>_VM_since142!C662</f>
        <v>1</v>
      </c>
      <c r="E669">
        <f>_VM_since142!D662</f>
        <v>1</v>
      </c>
      <c r="F669" s="99">
        <f>_VM_since142!E662</f>
        <v>2023</v>
      </c>
      <c r="G669" s="99" t="str">
        <f>_VM_since142!F662</f>
        <v>Schwein</v>
      </c>
      <c r="H669" s="99" t="str">
        <f>_VM_since142!G662</f>
        <v>Zuchtschweine</v>
      </c>
      <c r="I669" s="99" t="str">
        <f>_VM_since142!H662</f>
        <v>Minimierung</v>
      </c>
      <c r="J669" s="99" t="str">
        <f>_VM_since142!I662</f>
        <v>C</v>
      </c>
      <c r="K669" s="99" t="str">
        <f>_VM_since142!J662</f>
        <v>Makrolide</v>
      </c>
      <c r="L669" s="115">
        <f>_VM_since142!K662</f>
        <v>0.87362012445904758</v>
      </c>
      <c r="M669">
        <f>_VM_since142!L662</f>
        <v>2.3305385112709919E-2</v>
      </c>
    </row>
    <row r="670" spans="2:13" x14ac:dyDescent="0.3">
      <c r="B670">
        <f>_VM_since142!A663</f>
        <v>3</v>
      </c>
      <c r="C670">
        <f>_VM_since142!B663</f>
        <v>34</v>
      </c>
      <c r="D670">
        <f>_VM_since142!C663</f>
        <v>1</v>
      </c>
      <c r="E670">
        <f>_VM_since142!D663</f>
        <v>1</v>
      </c>
      <c r="F670" s="99">
        <f>_VM_since142!E663</f>
        <v>2023</v>
      </c>
      <c r="G670" s="99" t="str">
        <f>_VM_since142!F663</f>
        <v>Schwein</v>
      </c>
      <c r="H670" s="99" t="str">
        <f>_VM_since142!G663</f>
        <v>Zuchtschweine</v>
      </c>
      <c r="I670" s="99" t="str">
        <f>_VM_since142!H663</f>
        <v>Minimierung</v>
      </c>
      <c r="J670" s="99" t="str">
        <f>_VM_since142!I663</f>
        <v>C</v>
      </c>
      <c r="K670" s="99" t="str">
        <f>_VM_since142!J663</f>
        <v>Pleuromutiline</v>
      </c>
      <c r="L670" s="115">
        <f>_VM_since142!K663</f>
        <v>0.15285910728999999</v>
      </c>
      <c r="M670">
        <f>_VM_since142!L663</f>
        <v>4.0777910943665422E-3</v>
      </c>
    </row>
    <row r="671" spans="2:13" x14ac:dyDescent="0.3">
      <c r="B671">
        <f>_VM_since142!A664</f>
        <v>3</v>
      </c>
      <c r="C671">
        <f>_VM_since142!B664</f>
        <v>34</v>
      </c>
      <c r="D671">
        <f>_VM_since142!C664</f>
        <v>1</v>
      </c>
      <c r="E671">
        <f>_VM_since142!D664</f>
        <v>1</v>
      </c>
      <c r="F671" s="99">
        <f>_VM_since142!E664</f>
        <v>2023</v>
      </c>
      <c r="G671" s="99" t="str">
        <f>_VM_since142!F664</f>
        <v>Schwein</v>
      </c>
      <c r="H671" s="99" t="str">
        <f>_VM_since142!G664</f>
        <v>Zuchtschweine</v>
      </c>
      <c r="I671" s="99" t="str">
        <f>_VM_since142!H664</f>
        <v>Minimierung</v>
      </c>
      <c r="J671" s="99" t="str">
        <f>_VM_since142!I664</f>
        <v>D</v>
      </c>
      <c r="K671" s="99" t="str">
        <f>_VM_since142!J664</f>
        <v>Aminoglykoside</v>
      </c>
      <c r="L671" s="115">
        <f>_VM_since142!K664</f>
        <v>0.13711497646555998</v>
      </c>
      <c r="M671">
        <f>_VM_since142!L664</f>
        <v>3.6577881413030885E-3</v>
      </c>
    </row>
    <row r="672" spans="2:13" x14ac:dyDescent="0.3">
      <c r="B672">
        <f>_VM_since142!A665</f>
        <v>3</v>
      </c>
      <c r="C672">
        <f>_VM_since142!B665</f>
        <v>34</v>
      </c>
      <c r="D672">
        <f>_VM_since142!C665</f>
        <v>1</v>
      </c>
      <c r="E672">
        <f>_VM_since142!D665</f>
        <v>1</v>
      </c>
      <c r="F672" s="99">
        <f>_VM_since142!E665</f>
        <v>2023</v>
      </c>
      <c r="G672" s="99" t="str">
        <f>_VM_since142!F665</f>
        <v>Schwein</v>
      </c>
      <c r="H672" s="99" t="str">
        <f>_VM_since142!G665</f>
        <v>Zuchtschweine</v>
      </c>
      <c r="I672" s="99" t="str">
        <f>_VM_since142!H665</f>
        <v>Minimierung</v>
      </c>
      <c r="J672" s="99" t="str">
        <f>_VM_since142!I665</f>
        <v>D</v>
      </c>
      <c r="K672" s="99" t="str">
        <f>_VM_since142!J665</f>
        <v>Folsäureantag.</v>
      </c>
      <c r="L672" s="115">
        <f>_VM_since142!K665</f>
        <v>0.64485076218132187</v>
      </c>
      <c r="M672">
        <f>_VM_since142!L665</f>
        <v>1.7202551695069967E-2</v>
      </c>
    </row>
    <row r="673" spans="2:13" x14ac:dyDescent="0.3">
      <c r="B673">
        <f>_VM_since142!A666</f>
        <v>3</v>
      </c>
      <c r="C673">
        <f>_VM_since142!B666</f>
        <v>34</v>
      </c>
      <c r="D673">
        <f>_VM_since142!C666</f>
        <v>1</v>
      </c>
      <c r="E673">
        <f>_VM_since142!D666</f>
        <v>1</v>
      </c>
      <c r="F673" s="99">
        <f>_VM_since142!E666</f>
        <v>2023</v>
      </c>
      <c r="G673" s="99" t="str">
        <f>_VM_since142!F666</f>
        <v>Schwein</v>
      </c>
      <c r="H673" s="99" t="str">
        <f>_VM_since142!G666</f>
        <v>Zuchtschweine</v>
      </c>
      <c r="I673" s="99" t="str">
        <f>_VM_since142!H666</f>
        <v>Minimierung</v>
      </c>
      <c r="J673" s="99" t="str">
        <f>_VM_since142!I666</f>
        <v>D</v>
      </c>
      <c r="K673" s="99" t="str">
        <f>_VM_since142!J666</f>
        <v>Penicilline</v>
      </c>
      <c r="L673" s="115">
        <f>_VM_since142!K666</f>
        <v>16.491535340523907</v>
      </c>
      <c r="M673">
        <f>_VM_since142!L666</f>
        <v>0.43994131024484207</v>
      </c>
    </row>
    <row r="674" spans="2:13" x14ac:dyDescent="0.3">
      <c r="B674">
        <f>_VM_since142!A667</f>
        <v>3</v>
      </c>
      <c r="C674">
        <f>_VM_since142!B667</f>
        <v>34</v>
      </c>
      <c r="D674">
        <f>_VM_since142!C667</f>
        <v>1</v>
      </c>
      <c r="E674">
        <f>_VM_since142!D667</f>
        <v>1</v>
      </c>
      <c r="F674" s="99">
        <f>_VM_since142!E667</f>
        <v>2023</v>
      </c>
      <c r="G674" s="99" t="str">
        <f>_VM_since142!F667</f>
        <v>Schwein</v>
      </c>
      <c r="H674" s="99" t="str">
        <f>_VM_since142!G667</f>
        <v>Zuchtschweine</v>
      </c>
      <c r="I674" s="99" t="str">
        <f>_VM_since142!H667</f>
        <v>Minimierung</v>
      </c>
      <c r="J674" s="99" t="str">
        <f>_VM_since142!I667</f>
        <v>D</v>
      </c>
      <c r="K674" s="99" t="str">
        <f>_VM_since142!J667</f>
        <v>Sulfonamide</v>
      </c>
      <c r="L674" s="115">
        <f>_VM_since142!K667</f>
        <v>3.2261983337761966</v>
      </c>
      <c r="M674">
        <f>_VM_since142!L667</f>
        <v>8.6064632113636574E-2</v>
      </c>
    </row>
    <row r="675" spans="2:13" x14ac:dyDescent="0.3">
      <c r="B675">
        <f>_VM_since142!A668</f>
        <v>3</v>
      </c>
      <c r="C675">
        <f>_VM_since142!B668</f>
        <v>34</v>
      </c>
      <c r="D675">
        <f>_VM_since142!C668</f>
        <v>1</v>
      </c>
      <c r="E675">
        <f>_VM_since142!D668</f>
        <v>1</v>
      </c>
      <c r="F675" s="99">
        <f>_VM_since142!E668</f>
        <v>2023</v>
      </c>
      <c r="G675" s="99" t="str">
        <f>_VM_since142!F668</f>
        <v>Schwein</v>
      </c>
      <c r="H675" s="99" t="str">
        <f>_VM_since142!G668</f>
        <v>Zuchtschweine</v>
      </c>
      <c r="I675" s="99" t="str">
        <f>_VM_since142!H668</f>
        <v>Minimierung</v>
      </c>
      <c r="J675" s="99" t="str">
        <f>_VM_since142!I668</f>
        <v>D</v>
      </c>
      <c r="K675" s="99" t="str">
        <f>_VM_since142!J668</f>
        <v>Tetrazykline</v>
      </c>
      <c r="L675" s="115">
        <f>_VM_since142!K668</f>
        <v>14.704336537719898</v>
      </c>
      <c r="M675">
        <f>_VM_since142!L668</f>
        <v>0.39226457386229552</v>
      </c>
    </row>
    <row r="676" spans="2:13" x14ac:dyDescent="0.3">
      <c r="B676">
        <f>_VM_since142!A669</f>
        <v>3</v>
      </c>
      <c r="C676">
        <f>_VM_since142!B669</f>
        <v>34</v>
      </c>
      <c r="D676">
        <f>_VM_since142!C669</f>
        <v>1</v>
      </c>
      <c r="E676">
        <f>_VM_since142!D669</f>
        <v>1</v>
      </c>
      <c r="F676" s="99">
        <f>_VM_since142!E669</f>
        <v>2024</v>
      </c>
      <c r="G676" s="99" t="str">
        <f>_VM_since142!F669</f>
        <v>Schwein</v>
      </c>
      <c r="H676" s="99" t="str">
        <f>_VM_since142!G669</f>
        <v>Zuchtschweine</v>
      </c>
      <c r="I676" s="99" t="str">
        <f>_VM_since142!H669</f>
        <v>Minimierung</v>
      </c>
      <c r="J676" s="99" t="str">
        <f>_VM_since142!I669</f>
        <v>B</v>
      </c>
      <c r="K676" s="99" t="str">
        <f>_VM_since142!J669</f>
        <v>Ceph. 3. Gen.</v>
      </c>
      <c r="L676" s="115">
        <f>_VM_since142!K669</f>
        <v>4.5237903799447447E-3</v>
      </c>
      <c r="M676">
        <f>_VM_since142!L669</f>
        <v>1.0922279369296165E-4</v>
      </c>
    </row>
    <row r="677" spans="2:13" x14ac:dyDescent="0.3">
      <c r="B677">
        <f>_VM_since142!A670</f>
        <v>3</v>
      </c>
      <c r="C677">
        <f>_VM_since142!B670</f>
        <v>34</v>
      </c>
      <c r="D677">
        <f>_VM_since142!C670</f>
        <v>1</v>
      </c>
      <c r="E677">
        <f>_VM_since142!D670</f>
        <v>1</v>
      </c>
      <c r="F677" s="99">
        <f>_VM_since142!E670</f>
        <v>2024</v>
      </c>
      <c r="G677" s="99" t="str">
        <f>_VM_since142!F670</f>
        <v>Schwein</v>
      </c>
      <c r="H677" s="99" t="str">
        <f>_VM_since142!G670</f>
        <v>Zuchtschweine</v>
      </c>
      <c r="I677" s="99" t="str">
        <f>_VM_since142!H670</f>
        <v>Minimierung</v>
      </c>
      <c r="J677" s="99" t="str">
        <f>_VM_since142!I670</f>
        <v>B</v>
      </c>
      <c r="K677" s="99" t="str">
        <f>_VM_since142!J670</f>
        <v>Ceph. 4. Gen.</v>
      </c>
      <c r="L677" s="115">
        <f>_VM_since142!K670</f>
        <v>1.2587999680620002E-2</v>
      </c>
      <c r="M677">
        <f>_VM_since142!L670</f>
        <v>3.0392577388614969E-4</v>
      </c>
    </row>
    <row r="678" spans="2:13" x14ac:dyDescent="0.3">
      <c r="B678">
        <f>_VM_since142!A671</f>
        <v>3</v>
      </c>
      <c r="C678">
        <f>_VM_since142!B671</f>
        <v>34</v>
      </c>
      <c r="D678">
        <f>_VM_since142!C671</f>
        <v>1</v>
      </c>
      <c r="E678">
        <f>_VM_since142!D671</f>
        <v>1</v>
      </c>
      <c r="F678" s="99">
        <f>_VM_since142!E671</f>
        <v>2024</v>
      </c>
      <c r="G678" s="99" t="str">
        <f>_VM_since142!F671</f>
        <v>Schwein</v>
      </c>
      <c r="H678" s="99" t="str">
        <f>_VM_since142!G671</f>
        <v>Zuchtschweine</v>
      </c>
      <c r="I678" s="99" t="str">
        <f>_VM_since142!H671</f>
        <v>Minimierung</v>
      </c>
      <c r="J678" s="99" t="str">
        <f>_VM_since142!I671</f>
        <v>B</v>
      </c>
      <c r="K678" s="99" t="str">
        <f>_VM_since142!J671</f>
        <v>Fluorchinolone</v>
      </c>
      <c r="L678" s="115">
        <f>_VM_since142!K671</f>
        <v>0.27822352088297997</v>
      </c>
      <c r="M678">
        <f>_VM_since142!L671</f>
        <v>6.7174532128304104E-3</v>
      </c>
    </row>
    <row r="679" spans="2:13" x14ac:dyDescent="0.3">
      <c r="B679">
        <f>_VM_since142!A672</f>
        <v>3</v>
      </c>
      <c r="C679">
        <f>_VM_since142!B672</f>
        <v>34</v>
      </c>
      <c r="D679">
        <f>_VM_since142!C672</f>
        <v>1</v>
      </c>
      <c r="E679">
        <f>_VM_since142!D672</f>
        <v>1</v>
      </c>
      <c r="F679" s="99">
        <f>_VM_since142!E672</f>
        <v>2024</v>
      </c>
      <c r="G679" s="99" t="str">
        <f>_VM_since142!F672</f>
        <v>Schwein</v>
      </c>
      <c r="H679" s="99" t="str">
        <f>_VM_since142!G672</f>
        <v>Zuchtschweine</v>
      </c>
      <c r="I679" s="99" t="str">
        <f>_VM_since142!H672</f>
        <v>Minimierung</v>
      </c>
      <c r="J679" s="99" t="str">
        <f>_VM_since142!I672</f>
        <v>B</v>
      </c>
      <c r="K679" s="99" t="str">
        <f>_VM_since142!J672</f>
        <v>Polypeptid-AB</v>
      </c>
      <c r="L679" s="115">
        <f>_VM_since142!K672</f>
        <v>8.5616994897959181E-2</v>
      </c>
      <c r="M679">
        <f>_VM_since142!L672</f>
        <v>2.067144271716977E-3</v>
      </c>
    </row>
    <row r="680" spans="2:13" x14ac:dyDescent="0.3">
      <c r="B680">
        <f>_VM_since142!A673</f>
        <v>3</v>
      </c>
      <c r="C680">
        <f>_VM_since142!B673</f>
        <v>34</v>
      </c>
      <c r="D680">
        <f>_VM_since142!C673</f>
        <v>1</v>
      </c>
      <c r="E680">
        <f>_VM_since142!D673</f>
        <v>1</v>
      </c>
      <c r="F680" s="99">
        <f>_VM_since142!E673</f>
        <v>2024</v>
      </c>
      <c r="G680" s="99" t="str">
        <f>_VM_since142!F673</f>
        <v>Schwein</v>
      </c>
      <c r="H680" s="99" t="str">
        <f>_VM_since142!G673</f>
        <v>Zuchtschweine</v>
      </c>
      <c r="I680" s="99" t="str">
        <f>_VM_since142!H673</f>
        <v>Minimierung</v>
      </c>
      <c r="J680" s="99" t="str">
        <f>_VM_since142!I673</f>
        <v>C</v>
      </c>
      <c r="K680" s="99" t="str">
        <f>_VM_since142!J673</f>
        <v>Aminoglykoside</v>
      </c>
      <c r="L680" s="115">
        <f>_VM_since142!K673</f>
        <v>0.1023458185808</v>
      </c>
      <c r="M680">
        <f>_VM_since142!L673</f>
        <v>2.4710464653148975E-3</v>
      </c>
    </row>
    <row r="681" spans="2:13" x14ac:dyDescent="0.3">
      <c r="B681">
        <f>_VM_since142!A674</f>
        <v>3</v>
      </c>
      <c r="C681">
        <f>_VM_since142!B674</f>
        <v>34</v>
      </c>
      <c r="D681">
        <f>_VM_since142!C674</f>
        <v>1</v>
      </c>
      <c r="E681">
        <f>_VM_since142!D674</f>
        <v>1</v>
      </c>
      <c r="F681" s="99">
        <f>_VM_since142!E674</f>
        <v>2024</v>
      </c>
      <c r="G681" s="99" t="str">
        <f>_VM_since142!F674</f>
        <v>Schwein</v>
      </c>
      <c r="H681" s="99" t="str">
        <f>_VM_since142!G674</f>
        <v>Zuchtschweine</v>
      </c>
      <c r="I681" s="99" t="str">
        <f>_VM_since142!H674</f>
        <v>Minimierung</v>
      </c>
      <c r="J681" s="99" t="str">
        <f>_VM_since142!I674</f>
        <v>C</v>
      </c>
      <c r="K681" s="99" t="str">
        <f>_VM_since142!J674</f>
        <v>Ceph. 1. Gen.</v>
      </c>
      <c r="L681" s="115">
        <f>_VM_since142!K674</f>
        <v>1.70023188E-5</v>
      </c>
      <c r="M681">
        <f>_VM_since142!L674</f>
        <v>4.1050548381444808E-7</v>
      </c>
    </row>
    <row r="682" spans="2:13" x14ac:dyDescent="0.3">
      <c r="B682">
        <f>_VM_since142!A675</f>
        <v>3</v>
      </c>
      <c r="C682">
        <f>_VM_since142!B675</f>
        <v>34</v>
      </c>
      <c r="D682">
        <f>_VM_since142!C675</f>
        <v>1</v>
      </c>
      <c r="E682">
        <f>_VM_since142!D675</f>
        <v>1</v>
      </c>
      <c r="F682" s="99">
        <f>_VM_since142!E675</f>
        <v>2024</v>
      </c>
      <c r="G682" s="99" t="str">
        <f>_VM_since142!F675</f>
        <v>Schwein</v>
      </c>
      <c r="H682" s="99" t="str">
        <f>_VM_since142!G675</f>
        <v>Zuchtschweine</v>
      </c>
      <c r="I682" s="99" t="str">
        <f>_VM_since142!H675</f>
        <v>Minimierung</v>
      </c>
      <c r="J682" s="99" t="str">
        <f>_VM_since142!I675</f>
        <v>C</v>
      </c>
      <c r="K682" s="99" t="str">
        <f>_VM_since142!J675</f>
        <v>Fenicole</v>
      </c>
      <c r="L682" s="115">
        <f>_VM_since142!K675</f>
        <v>0.31755737499999998</v>
      </c>
      <c r="M682">
        <f>_VM_since142!L675</f>
        <v>7.6671332538018932E-3</v>
      </c>
    </row>
    <row r="683" spans="2:13" x14ac:dyDescent="0.3">
      <c r="B683">
        <f>_VM_since142!A676</f>
        <v>3</v>
      </c>
      <c r="C683">
        <f>_VM_since142!B676</f>
        <v>34</v>
      </c>
      <c r="D683">
        <f>_VM_since142!C676</f>
        <v>1</v>
      </c>
      <c r="E683">
        <f>_VM_since142!D676</f>
        <v>1</v>
      </c>
      <c r="F683" s="99">
        <f>_VM_since142!E676</f>
        <v>2024</v>
      </c>
      <c r="G683" s="99" t="str">
        <f>_VM_since142!F676</f>
        <v>Schwein</v>
      </c>
      <c r="H683" s="99" t="str">
        <f>_VM_since142!G676</f>
        <v>Zuchtschweine</v>
      </c>
      <c r="I683" s="99" t="str">
        <f>_VM_since142!H676</f>
        <v>Minimierung</v>
      </c>
      <c r="J683" s="99" t="str">
        <f>_VM_since142!I676</f>
        <v>C</v>
      </c>
      <c r="K683" s="99" t="str">
        <f>_VM_since142!J676</f>
        <v>Lincosamide</v>
      </c>
      <c r="L683" s="115">
        <f>_VM_since142!K676</f>
        <v>0.50902139942913993</v>
      </c>
      <c r="M683">
        <f>_VM_since142!L676</f>
        <v>1.2289857536641796E-2</v>
      </c>
    </row>
    <row r="684" spans="2:13" x14ac:dyDescent="0.3">
      <c r="B684">
        <f>_VM_since142!A677</f>
        <v>3</v>
      </c>
      <c r="C684">
        <f>_VM_since142!B677</f>
        <v>34</v>
      </c>
      <c r="D684">
        <f>_VM_since142!C677</f>
        <v>1</v>
      </c>
      <c r="E684">
        <f>_VM_since142!D677</f>
        <v>1</v>
      </c>
      <c r="F684" s="99">
        <f>_VM_since142!E677</f>
        <v>2024</v>
      </c>
      <c r="G684" s="99" t="str">
        <f>_VM_since142!F677</f>
        <v>Schwein</v>
      </c>
      <c r="H684" s="99" t="str">
        <f>_VM_since142!G677</f>
        <v>Zuchtschweine</v>
      </c>
      <c r="I684" s="99" t="str">
        <f>_VM_since142!H677</f>
        <v>Minimierung</v>
      </c>
      <c r="J684" s="99" t="str">
        <f>_VM_since142!I677</f>
        <v>C</v>
      </c>
      <c r="K684" s="99" t="str">
        <f>_VM_since142!J677</f>
        <v>Makrolide</v>
      </c>
      <c r="L684" s="115">
        <f>_VM_since142!K677</f>
        <v>1.1040610150000001</v>
      </c>
      <c r="M684">
        <f>_VM_since142!L677</f>
        <v>2.6656546466076476E-2</v>
      </c>
    </row>
    <row r="685" spans="2:13" x14ac:dyDescent="0.3">
      <c r="B685">
        <f>_VM_since142!A678</f>
        <v>3</v>
      </c>
      <c r="C685">
        <f>_VM_since142!B678</f>
        <v>34</v>
      </c>
      <c r="D685">
        <f>_VM_since142!C678</f>
        <v>1</v>
      </c>
      <c r="E685">
        <f>_VM_since142!D678</f>
        <v>1</v>
      </c>
      <c r="F685" s="99">
        <f>_VM_since142!E678</f>
        <v>2024</v>
      </c>
      <c r="G685" s="99" t="str">
        <f>_VM_since142!F678</f>
        <v>Schwein</v>
      </c>
      <c r="H685" s="99" t="str">
        <f>_VM_since142!G678</f>
        <v>Zuchtschweine</v>
      </c>
      <c r="I685" s="99" t="str">
        <f>_VM_since142!H678</f>
        <v>Minimierung</v>
      </c>
      <c r="J685" s="99" t="str">
        <f>_VM_since142!I678</f>
        <v>C</v>
      </c>
      <c r="K685" s="99" t="str">
        <f>_VM_since142!J678</f>
        <v>Pleuromutiline</v>
      </c>
      <c r="L685" s="115">
        <f>_VM_since142!K678</f>
        <v>0.12438784326000001</v>
      </c>
      <c r="M685">
        <f>_VM_since142!L678</f>
        <v>3.0032310521128469E-3</v>
      </c>
    </row>
    <row r="686" spans="2:13" x14ac:dyDescent="0.3">
      <c r="B686">
        <f>_VM_since142!A679</f>
        <v>3</v>
      </c>
      <c r="C686">
        <f>_VM_since142!B679</f>
        <v>34</v>
      </c>
      <c r="D686">
        <f>_VM_since142!C679</f>
        <v>1</v>
      </c>
      <c r="E686">
        <f>_VM_since142!D679</f>
        <v>1</v>
      </c>
      <c r="F686" s="99">
        <f>_VM_since142!E679</f>
        <v>2024</v>
      </c>
      <c r="G686" s="99" t="str">
        <f>_VM_since142!F679</f>
        <v>Schwein</v>
      </c>
      <c r="H686" s="99" t="str">
        <f>_VM_since142!G679</f>
        <v>Zuchtschweine</v>
      </c>
      <c r="I686" s="99" t="str">
        <f>_VM_since142!H679</f>
        <v>Minimierung</v>
      </c>
      <c r="J686" s="99" t="str">
        <f>_VM_since142!I679</f>
        <v>D</v>
      </c>
      <c r="K686" s="99" t="str">
        <f>_VM_since142!J679</f>
        <v>Aminoglykoside</v>
      </c>
      <c r="L686" s="115">
        <f>_VM_since142!K679</f>
        <v>0.16114321530183998</v>
      </c>
      <c r="M686">
        <f>_VM_since142!L679</f>
        <v>3.8906559945751391E-3</v>
      </c>
    </row>
    <row r="687" spans="2:13" x14ac:dyDescent="0.3">
      <c r="B687">
        <f>_VM_since142!A680</f>
        <v>3</v>
      </c>
      <c r="C687">
        <f>_VM_since142!B680</f>
        <v>34</v>
      </c>
      <c r="D687">
        <f>_VM_since142!C680</f>
        <v>1</v>
      </c>
      <c r="E687">
        <f>_VM_since142!D680</f>
        <v>1</v>
      </c>
      <c r="F687" s="99">
        <f>_VM_since142!E680</f>
        <v>2024</v>
      </c>
      <c r="G687" s="99" t="str">
        <f>_VM_since142!F680</f>
        <v>Schwein</v>
      </c>
      <c r="H687" s="99" t="str">
        <f>_VM_since142!G680</f>
        <v>Zuchtschweine</v>
      </c>
      <c r="I687" s="99" t="str">
        <f>_VM_since142!H680</f>
        <v>Minimierung</v>
      </c>
      <c r="J687" s="99" t="str">
        <f>_VM_since142!I680</f>
        <v>D</v>
      </c>
      <c r="K687" s="99" t="str">
        <f>_VM_since142!J680</f>
        <v>Folsäureantag.</v>
      </c>
      <c r="L687" s="115">
        <f>_VM_since142!K680</f>
        <v>0.79527707999999997</v>
      </c>
      <c r="M687">
        <f>_VM_since142!L680</f>
        <v>1.9201239920988981E-2</v>
      </c>
    </row>
    <row r="688" spans="2:13" x14ac:dyDescent="0.3">
      <c r="B688">
        <f>_VM_since142!A681</f>
        <v>3</v>
      </c>
      <c r="C688">
        <f>_VM_since142!B681</f>
        <v>34</v>
      </c>
      <c r="D688">
        <f>_VM_since142!C681</f>
        <v>1</v>
      </c>
      <c r="E688">
        <f>_VM_since142!D681</f>
        <v>1</v>
      </c>
      <c r="F688" s="99">
        <f>_VM_since142!E681</f>
        <v>2024</v>
      </c>
      <c r="G688" s="99" t="str">
        <f>_VM_since142!F681</f>
        <v>Schwein</v>
      </c>
      <c r="H688" s="99" t="str">
        <f>_VM_since142!G681</f>
        <v>Zuchtschweine</v>
      </c>
      <c r="I688" s="99" t="str">
        <f>_VM_since142!H681</f>
        <v>Minimierung</v>
      </c>
      <c r="J688" s="99" t="str">
        <f>_VM_since142!I681</f>
        <v>D</v>
      </c>
      <c r="K688" s="99" t="str">
        <f>_VM_since142!J681</f>
        <v>Penicilline</v>
      </c>
      <c r="L688" s="115">
        <f>_VM_since142!K681</f>
        <v>16.072201361383275</v>
      </c>
      <c r="M688">
        <f>_VM_since142!L681</f>
        <v>0.38804864638921321</v>
      </c>
    </row>
    <row r="689" spans="2:13" x14ac:dyDescent="0.3">
      <c r="B689">
        <f>_VM_since142!A682</f>
        <v>3</v>
      </c>
      <c r="C689">
        <f>_VM_since142!B682</f>
        <v>34</v>
      </c>
      <c r="D689">
        <f>_VM_since142!C682</f>
        <v>1</v>
      </c>
      <c r="E689">
        <f>_VM_since142!D682</f>
        <v>1</v>
      </c>
      <c r="F689" s="99">
        <f>_VM_since142!E682</f>
        <v>2024</v>
      </c>
      <c r="G689" s="99" t="str">
        <f>_VM_since142!F682</f>
        <v>Schwein</v>
      </c>
      <c r="H689" s="99" t="str">
        <f>_VM_since142!G682</f>
        <v>Zuchtschweine</v>
      </c>
      <c r="I689" s="99" t="str">
        <f>_VM_since142!H682</f>
        <v>Minimierung</v>
      </c>
      <c r="J689" s="99" t="str">
        <f>_VM_since142!I682</f>
        <v>D</v>
      </c>
      <c r="K689" s="99" t="str">
        <f>_VM_since142!J682</f>
        <v>Sulfonamide</v>
      </c>
      <c r="L689" s="115">
        <f>_VM_since142!K682</f>
        <v>3.9764224727581441</v>
      </c>
      <c r="M689">
        <f>_VM_since142!L682</f>
        <v>9.6007094692885403E-2</v>
      </c>
    </row>
    <row r="690" spans="2:13" x14ac:dyDescent="0.3">
      <c r="B690">
        <f>_VM_since142!A683</f>
        <v>3</v>
      </c>
      <c r="C690">
        <f>_VM_since142!B683</f>
        <v>34</v>
      </c>
      <c r="D690">
        <f>_VM_since142!C683</f>
        <v>1</v>
      </c>
      <c r="E690">
        <f>_VM_since142!D683</f>
        <v>1</v>
      </c>
      <c r="F690" s="99">
        <f>_VM_since142!E683</f>
        <v>2024</v>
      </c>
      <c r="G690" s="99" t="str">
        <f>_VM_since142!F683</f>
        <v>Schwein</v>
      </c>
      <c r="H690" s="99" t="str">
        <f>_VM_since142!G683</f>
        <v>Zuchtschweine</v>
      </c>
      <c r="I690" s="99" t="str">
        <f>_VM_since142!H683</f>
        <v>Minimierung</v>
      </c>
      <c r="J690" s="99" t="str">
        <f>_VM_since142!I683</f>
        <v>D</v>
      </c>
      <c r="K690" s="99" t="str">
        <f>_VM_since142!J683</f>
        <v>Tetrazykline</v>
      </c>
      <c r="L690" s="115">
        <f>_VM_since142!K683</f>
        <v>17.87461961864782</v>
      </c>
      <c r="M690">
        <f>_VM_since142!L683</f>
        <v>0.43156639167077893</v>
      </c>
    </row>
    <row r="691" spans="2:13" x14ac:dyDescent="0.3">
      <c r="B691">
        <f>_VM_since142!A684</f>
        <v>3</v>
      </c>
      <c r="C691">
        <f>_VM_since142!B684</f>
        <v>34</v>
      </c>
      <c r="D691">
        <f>_VM_since142!C684</f>
        <v>1</v>
      </c>
      <c r="E691">
        <f>_VM_since142!D684</f>
        <v>1</v>
      </c>
      <c r="F691" s="99">
        <f>_VM_since142!E684</f>
        <v>2025</v>
      </c>
      <c r="G691" s="99" t="str">
        <f>_VM_since142!F684</f>
        <v>Schwein</v>
      </c>
      <c r="H691" s="99" t="str">
        <f>_VM_since142!G684</f>
        <v>Zuchtschweine</v>
      </c>
      <c r="I691" s="99" t="str">
        <f>_VM_since142!H684</f>
        <v>Minimierung</v>
      </c>
      <c r="J691" s="99" t="str">
        <f>_VM_since142!I684</f>
        <v>B</v>
      </c>
      <c r="K691" s="99" t="str">
        <f>_VM_since142!J684</f>
        <v>Ceph. 3. Gen.</v>
      </c>
      <c r="L691" s="115">
        <f>_VM_since142!K684</f>
        <v>6.219867992632605E-3</v>
      </c>
      <c r="M691">
        <f>_VM_since142!L684</f>
        <v>1.7256118302430619E-4</v>
      </c>
    </row>
    <row r="692" spans="2:13" x14ac:dyDescent="0.3">
      <c r="B692">
        <f>_VM_since142!A685</f>
        <v>3</v>
      </c>
      <c r="C692">
        <f>_VM_since142!B685</f>
        <v>34</v>
      </c>
      <c r="D692">
        <f>_VM_since142!C685</f>
        <v>1</v>
      </c>
      <c r="E692">
        <f>_VM_since142!D685</f>
        <v>1</v>
      </c>
      <c r="F692" s="99">
        <f>_VM_since142!E685</f>
        <v>2025</v>
      </c>
      <c r="G692" s="99" t="str">
        <f>_VM_since142!F685</f>
        <v>Schwein</v>
      </c>
      <c r="H692" s="99" t="str">
        <f>_VM_since142!G685</f>
        <v>Zuchtschweine</v>
      </c>
      <c r="I692" s="99" t="str">
        <f>_VM_since142!H685</f>
        <v>Minimierung</v>
      </c>
      <c r="J692" s="99" t="str">
        <f>_VM_since142!I685</f>
        <v>B</v>
      </c>
      <c r="K692" s="99" t="str">
        <f>_VM_since142!J685</f>
        <v>Ceph. 4. Gen.</v>
      </c>
      <c r="L692" s="115">
        <f>_VM_since142!K685</f>
        <v>1.2855000300610002E-2</v>
      </c>
      <c r="M692">
        <f>_VM_since142!L685</f>
        <v>3.5664326996627668E-4</v>
      </c>
    </row>
    <row r="693" spans="2:13" x14ac:dyDescent="0.3">
      <c r="B693">
        <f>_VM_since142!A686</f>
        <v>3</v>
      </c>
      <c r="C693">
        <f>_VM_since142!B686</f>
        <v>34</v>
      </c>
      <c r="D693">
        <f>_VM_since142!C686</f>
        <v>1</v>
      </c>
      <c r="E693">
        <f>_VM_since142!D686</f>
        <v>1</v>
      </c>
      <c r="F693" s="99">
        <f>_VM_since142!E686</f>
        <v>2025</v>
      </c>
      <c r="G693" s="99" t="str">
        <f>_VM_since142!F686</f>
        <v>Schwein</v>
      </c>
      <c r="H693" s="99" t="str">
        <f>_VM_since142!G686</f>
        <v>Zuchtschweine</v>
      </c>
      <c r="I693" s="99" t="str">
        <f>_VM_since142!H686</f>
        <v>Minimierung</v>
      </c>
      <c r="J693" s="99" t="str">
        <f>_VM_since142!I686</f>
        <v>B</v>
      </c>
      <c r="K693" s="99" t="str">
        <f>_VM_since142!J686</f>
        <v>Fluorchinolone</v>
      </c>
      <c r="L693" s="115">
        <f>_VM_since142!K686</f>
        <v>0.28247244541060001</v>
      </c>
      <c r="M693">
        <f>_VM_since142!L686</f>
        <v>7.836786795082885E-3</v>
      </c>
    </row>
    <row r="694" spans="2:13" x14ac:dyDescent="0.3">
      <c r="B694">
        <f>_VM_since142!A687</f>
        <v>3</v>
      </c>
      <c r="C694">
        <f>_VM_since142!B687</f>
        <v>34</v>
      </c>
      <c r="D694">
        <f>_VM_since142!C687</f>
        <v>1</v>
      </c>
      <c r="E694">
        <f>_VM_since142!D687</f>
        <v>1</v>
      </c>
      <c r="F694" s="99">
        <f>_VM_since142!E687</f>
        <v>2025</v>
      </c>
      <c r="G694" s="99" t="str">
        <f>_VM_since142!F687</f>
        <v>Schwein</v>
      </c>
      <c r="H694" s="99" t="str">
        <f>_VM_since142!G687</f>
        <v>Zuchtschweine</v>
      </c>
      <c r="I694" s="99" t="str">
        <f>_VM_since142!H687</f>
        <v>Minimierung</v>
      </c>
      <c r="J694" s="99" t="str">
        <f>_VM_since142!I687</f>
        <v>B</v>
      </c>
      <c r="K694" s="99" t="str">
        <f>_VM_since142!J687</f>
        <v>Polypeptid-AB</v>
      </c>
      <c r="L694" s="115">
        <f>_VM_since142!K687</f>
        <v>4.2438445191637628E-2</v>
      </c>
      <c r="M694">
        <f>_VM_since142!L687</f>
        <v>1.1773928830411651E-3</v>
      </c>
    </row>
    <row r="695" spans="2:13" x14ac:dyDescent="0.3">
      <c r="B695">
        <f>_VM_since142!A688</f>
        <v>3</v>
      </c>
      <c r="C695">
        <f>_VM_since142!B688</f>
        <v>34</v>
      </c>
      <c r="D695">
        <f>_VM_since142!C688</f>
        <v>1</v>
      </c>
      <c r="E695">
        <f>_VM_since142!D688</f>
        <v>1</v>
      </c>
      <c r="F695" s="99">
        <f>_VM_since142!E688</f>
        <v>2025</v>
      </c>
      <c r="G695" s="99" t="str">
        <f>_VM_since142!F688</f>
        <v>Schwein</v>
      </c>
      <c r="H695" s="99" t="str">
        <f>_VM_since142!G688</f>
        <v>Zuchtschweine</v>
      </c>
      <c r="I695" s="99" t="str">
        <f>_VM_since142!H688</f>
        <v>Minimierung</v>
      </c>
      <c r="J695" s="99" t="str">
        <f>_VM_since142!I688</f>
        <v>C</v>
      </c>
      <c r="K695" s="99" t="str">
        <f>_VM_since142!J688</f>
        <v>Aminoglykoside</v>
      </c>
      <c r="L695" s="115">
        <f>_VM_since142!K688</f>
        <v>8.4817328461538458E-2</v>
      </c>
      <c r="M695">
        <f>_VM_since142!L688</f>
        <v>2.3531333072696549E-3</v>
      </c>
    </row>
    <row r="696" spans="2:13" x14ac:dyDescent="0.3">
      <c r="B696">
        <f>_VM_since142!A689</f>
        <v>3</v>
      </c>
      <c r="C696">
        <f>_VM_since142!B689</f>
        <v>34</v>
      </c>
      <c r="D696">
        <f>_VM_since142!C689</f>
        <v>1</v>
      </c>
      <c r="E696">
        <f>_VM_since142!D689</f>
        <v>1</v>
      </c>
      <c r="F696" s="99">
        <f>_VM_since142!E689</f>
        <v>2025</v>
      </c>
      <c r="G696" s="99" t="str">
        <f>_VM_since142!F689</f>
        <v>Schwein</v>
      </c>
      <c r="H696" s="99" t="str">
        <f>_VM_since142!G689</f>
        <v>Zuchtschweine</v>
      </c>
      <c r="I696" s="99" t="str">
        <f>_VM_since142!H689</f>
        <v>Minimierung</v>
      </c>
      <c r="J696" s="99" t="str">
        <f>_VM_since142!I689</f>
        <v>C</v>
      </c>
      <c r="K696" s="99" t="str">
        <f>_VM_since142!J689</f>
        <v>Ceph. 1. Gen.</v>
      </c>
      <c r="L696" s="115">
        <f>_VM_since142!K689</f>
        <v>1.1621584968E-4</v>
      </c>
      <c r="M696">
        <f>_VM_since142!L689</f>
        <v>3.2242395707931389E-6</v>
      </c>
    </row>
    <row r="697" spans="2:13" x14ac:dyDescent="0.3">
      <c r="B697">
        <f>_VM_since142!A690</f>
        <v>3</v>
      </c>
      <c r="C697">
        <f>_VM_since142!B690</f>
        <v>34</v>
      </c>
      <c r="D697">
        <f>_VM_since142!C690</f>
        <v>1</v>
      </c>
      <c r="E697">
        <f>_VM_since142!D690</f>
        <v>1</v>
      </c>
      <c r="F697" s="99">
        <f>_VM_since142!E690</f>
        <v>2025</v>
      </c>
      <c r="G697" s="99" t="str">
        <f>_VM_since142!F690</f>
        <v>Schwein</v>
      </c>
      <c r="H697" s="99" t="str">
        <f>_VM_since142!G690</f>
        <v>Zuchtschweine</v>
      </c>
      <c r="I697" s="99" t="str">
        <f>_VM_since142!H690</f>
        <v>Minimierung</v>
      </c>
      <c r="J697" s="99" t="str">
        <f>_VM_since142!I690</f>
        <v>C</v>
      </c>
      <c r="K697" s="99" t="str">
        <f>_VM_since142!J690</f>
        <v>Fenicole</v>
      </c>
      <c r="L697" s="115">
        <f>_VM_since142!K690</f>
        <v>0.32940174999999999</v>
      </c>
      <c r="M697">
        <f>_VM_since142!L690</f>
        <v>9.1387720346485946E-3</v>
      </c>
    </row>
    <row r="698" spans="2:13" x14ac:dyDescent="0.3">
      <c r="B698">
        <f>_VM_since142!A691</f>
        <v>3</v>
      </c>
      <c r="C698">
        <f>_VM_since142!B691</f>
        <v>34</v>
      </c>
      <c r="D698">
        <f>_VM_since142!C691</f>
        <v>1</v>
      </c>
      <c r="E698">
        <f>_VM_since142!D691</f>
        <v>1</v>
      </c>
      <c r="F698" s="99">
        <f>_VM_since142!E691</f>
        <v>2025</v>
      </c>
      <c r="G698" s="99" t="str">
        <f>_VM_since142!F691</f>
        <v>Schwein</v>
      </c>
      <c r="H698" s="99" t="str">
        <f>_VM_since142!G691</f>
        <v>Zuchtschweine</v>
      </c>
      <c r="I698" s="99" t="str">
        <f>_VM_since142!H691</f>
        <v>Minimierung</v>
      </c>
      <c r="J698" s="99" t="str">
        <f>_VM_since142!I691</f>
        <v>C</v>
      </c>
      <c r="K698" s="99" t="str">
        <f>_VM_since142!J691</f>
        <v>Lincosamide</v>
      </c>
      <c r="L698" s="115">
        <f>_VM_since142!K691</f>
        <v>0.56491001654306006</v>
      </c>
      <c r="M698">
        <f>_VM_since142!L691</f>
        <v>1.5672606054086213E-2</v>
      </c>
    </row>
    <row r="699" spans="2:13" x14ac:dyDescent="0.3">
      <c r="B699">
        <f>_VM_since142!A692</f>
        <v>3</v>
      </c>
      <c r="C699">
        <f>_VM_since142!B692</f>
        <v>34</v>
      </c>
      <c r="D699">
        <f>_VM_since142!C692</f>
        <v>1</v>
      </c>
      <c r="E699">
        <f>_VM_since142!D692</f>
        <v>1</v>
      </c>
      <c r="F699" s="99">
        <f>_VM_since142!E692</f>
        <v>2025</v>
      </c>
      <c r="G699" s="99" t="str">
        <f>_VM_since142!F692</f>
        <v>Schwein</v>
      </c>
      <c r="H699" s="99" t="str">
        <f>_VM_since142!G692</f>
        <v>Zuchtschweine</v>
      </c>
      <c r="I699" s="99" t="str">
        <f>_VM_since142!H692</f>
        <v>Minimierung</v>
      </c>
      <c r="J699" s="99" t="str">
        <f>_VM_since142!I692</f>
        <v>C</v>
      </c>
      <c r="K699" s="99" t="str">
        <f>_VM_since142!J692</f>
        <v>Makrolide</v>
      </c>
      <c r="L699" s="115">
        <f>_VM_since142!K692</f>
        <v>0.82598950000000004</v>
      </c>
      <c r="M699">
        <f>_VM_since142!L692</f>
        <v>2.2915876262082326E-2</v>
      </c>
    </row>
    <row r="700" spans="2:13" x14ac:dyDescent="0.3">
      <c r="B700">
        <f>_VM_since142!A693</f>
        <v>3</v>
      </c>
      <c r="C700">
        <f>_VM_since142!B693</f>
        <v>34</v>
      </c>
      <c r="D700">
        <f>_VM_since142!C693</f>
        <v>1</v>
      </c>
      <c r="E700">
        <f>_VM_since142!D693</f>
        <v>1</v>
      </c>
      <c r="F700" s="99">
        <f>_VM_since142!E693</f>
        <v>2025</v>
      </c>
      <c r="G700" s="99" t="str">
        <f>_VM_since142!F693</f>
        <v>Schwein</v>
      </c>
      <c r="H700" s="99" t="str">
        <f>_VM_since142!G693</f>
        <v>Zuchtschweine</v>
      </c>
      <c r="I700" s="99" t="str">
        <f>_VM_since142!H693</f>
        <v>Minimierung</v>
      </c>
      <c r="J700" s="99" t="str">
        <f>_VM_since142!I693</f>
        <v>C</v>
      </c>
      <c r="K700" s="99" t="str">
        <f>_VM_since142!J693</f>
        <v>Pleuromutiline</v>
      </c>
      <c r="L700" s="115">
        <f>_VM_since142!K693</f>
        <v>0.13807000019999999</v>
      </c>
      <c r="M700">
        <f>_VM_since142!L693</f>
        <v>3.8305511632882516E-3</v>
      </c>
    </row>
    <row r="701" spans="2:13" x14ac:dyDescent="0.3">
      <c r="B701">
        <f>_VM_since142!A694</f>
        <v>3</v>
      </c>
      <c r="C701">
        <f>_VM_since142!B694</f>
        <v>34</v>
      </c>
      <c r="D701">
        <f>_VM_since142!C694</f>
        <v>1</v>
      </c>
      <c r="E701">
        <f>_VM_since142!D694</f>
        <v>1</v>
      </c>
      <c r="F701" s="99">
        <f>_VM_since142!E694</f>
        <v>2025</v>
      </c>
      <c r="G701" s="99" t="str">
        <f>_VM_since142!F694</f>
        <v>Schwein</v>
      </c>
      <c r="H701" s="99" t="str">
        <f>_VM_since142!G694</f>
        <v>Zuchtschweine</v>
      </c>
      <c r="I701" s="99" t="str">
        <f>_VM_since142!H694</f>
        <v>Minimierung</v>
      </c>
      <c r="J701" s="99" t="str">
        <f>_VM_since142!I694</f>
        <v>D</v>
      </c>
      <c r="K701" s="99" t="str">
        <f>_VM_since142!J694</f>
        <v>Aminoglykoside</v>
      </c>
      <c r="L701" s="115">
        <f>_VM_since142!K694</f>
        <v>0.13371226540383999</v>
      </c>
      <c r="M701">
        <f>_VM_since142!L694</f>
        <v>3.7096521550420538E-3</v>
      </c>
    </row>
    <row r="702" spans="2:13" x14ac:dyDescent="0.3">
      <c r="B702">
        <f>_VM_since142!A695</f>
        <v>3</v>
      </c>
      <c r="C702">
        <f>_VM_since142!B695</f>
        <v>34</v>
      </c>
      <c r="D702">
        <f>_VM_since142!C695</f>
        <v>1</v>
      </c>
      <c r="E702">
        <f>_VM_since142!D695</f>
        <v>1</v>
      </c>
      <c r="F702" s="99">
        <f>_VM_since142!E695</f>
        <v>2025</v>
      </c>
      <c r="G702" s="99" t="str">
        <f>_VM_since142!F695</f>
        <v>Schwein</v>
      </c>
      <c r="H702" s="99" t="str">
        <f>_VM_since142!G695</f>
        <v>Zuchtschweine</v>
      </c>
      <c r="I702" s="99" t="str">
        <f>_VM_since142!H695</f>
        <v>Minimierung</v>
      </c>
      <c r="J702" s="99" t="str">
        <f>_VM_since142!I695</f>
        <v>D</v>
      </c>
      <c r="K702" s="99" t="str">
        <f>_VM_since142!J695</f>
        <v>Folsäureantag.</v>
      </c>
      <c r="L702" s="115">
        <f>_VM_since142!K695</f>
        <v>0.82899398800000001</v>
      </c>
      <c r="M702">
        <f>_VM_since142!L695</f>
        <v>2.2999231407927291E-2</v>
      </c>
    </row>
    <row r="703" spans="2:13" x14ac:dyDescent="0.3">
      <c r="B703">
        <f>_VM_since142!A696</f>
        <v>3</v>
      </c>
      <c r="C703">
        <f>_VM_since142!B696</f>
        <v>34</v>
      </c>
      <c r="D703">
        <f>_VM_since142!C696</f>
        <v>1</v>
      </c>
      <c r="E703">
        <f>_VM_since142!D696</f>
        <v>1</v>
      </c>
      <c r="F703" s="99">
        <f>_VM_since142!E696</f>
        <v>2025</v>
      </c>
      <c r="G703" s="99" t="str">
        <f>_VM_since142!F696</f>
        <v>Schwein</v>
      </c>
      <c r="H703" s="99" t="str">
        <f>_VM_since142!G696</f>
        <v>Zuchtschweine</v>
      </c>
      <c r="I703" s="99" t="str">
        <f>_VM_since142!H696</f>
        <v>Minimierung</v>
      </c>
      <c r="J703" s="99" t="str">
        <f>_VM_since142!I696</f>
        <v>D</v>
      </c>
      <c r="K703" s="99" t="str">
        <f>_VM_since142!J696</f>
        <v>Penicilline</v>
      </c>
      <c r="L703" s="115">
        <f>_VM_since142!K696</f>
        <v>12.216194853845762</v>
      </c>
      <c r="M703">
        <f>_VM_since142!L696</f>
        <v>0.33892054277229472</v>
      </c>
    </row>
    <row r="704" spans="2:13" x14ac:dyDescent="0.3">
      <c r="B704">
        <f>_VM_since142!A697</f>
        <v>3</v>
      </c>
      <c r="C704">
        <f>_VM_since142!B697</f>
        <v>34</v>
      </c>
      <c r="D704">
        <f>_VM_since142!C697</f>
        <v>1</v>
      </c>
      <c r="E704">
        <f>_VM_since142!D697</f>
        <v>1</v>
      </c>
      <c r="F704" s="99">
        <f>_VM_since142!E697</f>
        <v>2025</v>
      </c>
      <c r="G704" s="99" t="str">
        <f>_VM_since142!F697</f>
        <v>Schwein</v>
      </c>
      <c r="H704" s="99" t="str">
        <f>_VM_since142!G697</f>
        <v>Zuchtschweine</v>
      </c>
      <c r="I704" s="99" t="str">
        <f>_VM_since142!H697</f>
        <v>Minimierung</v>
      </c>
      <c r="J704" s="99" t="str">
        <f>_VM_since142!I697</f>
        <v>D</v>
      </c>
      <c r="K704" s="99" t="str">
        <f>_VM_since142!J697</f>
        <v>Sulfonamide</v>
      </c>
      <c r="L704" s="115">
        <f>_VM_since142!K697</f>
        <v>4.1450039330086321</v>
      </c>
      <c r="M704">
        <f>_VM_since142!L697</f>
        <v>0.11499710012617641</v>
      </c>
    </row>
    <row r="705" spans="2:13" x14ac:dyDescent="0.3">
      <c r="B705">
        <f>_VM_since142!A698</f>
        <v>3</v>
      </c>
      <c r="C705">
        <f>_VM_since142!B698</f>
        <v>34</v>
      </c>
      <c r="D705">
        <f>_VM_since142!C698</f>
        <v>1</v>
      </c>
      <c r="E705">
        <f>_VM_since142!D698</f>
        <v>1</v>
      </c>
      <c r="F705" s="99">
        <f>_VM_since142!E698</f>
        <v>2025</v>
      </c>
      <c r="G705" s="99" t="str">
        <f>_VM_since142!F698</f>
        <v>Schwein</v>
      </c>
      <c r="H705" s="99" t="str">
        <f>_VM_since142!G698</f>
        <v>Zuchtschweine</v>
      </c>
      <c r="I705" s="99" t="str">
        <f>_VM_since142!H698</f>
        <v>Minimierung</v>
      </c>
      <c r="J705" s="99" t="str">
        <f>_VM_since142!I698</f>
        <v>D</v>
      </c>
      <c r="K705" s="99" t="str">
        <f>_VM_since142!J698</f>
        <v>Tetrazykline</v>
      </c>
      <c r="L705" s="115">
        <f>_VM_since142!K698</f>
        <v>16.433225757467159</v>
      </c>
      <c r="M705">
        <f>_VM_since142!L698</f>
        <v>0.45591592634649897</v>
      </c>
    </row>
    <row r="706" spans="2:13" x14ac:dyDescent="0.3">
      <c r="B706">
        <f>_VM_since142!A699</f>
        <v>3</v>
      </c>
      <c r="C706">
        <f>_VM_since142!B699</f>
        <v>30</v>
      </c>
      <c r="D706">
        <f>_VM_since142!C699</f>
        <v>2</v>
      </c>
      <c r="E706">
        <f>_VM_since142!D699</f>
        <v>0</v>
      </c>
      <c r="F706" s="99">
        <f>_VM_since142!E699</f>
        <v>2023</v>
      </c>
      <c r="G706" s="99" t="str">
        <f>_VM_since142!F699</f>
        <v>Schwein</v>
      </c>
      <c r="H706" s="99" t="str">
        <f>_VM_since142!G699</f>
        <v>Saugferkel</v>
      </c>
      <c r="I706" s="99" t="str">
        <f>_VM_since142!H699</f>
        <v>Beobachtung</v>
      </c>
      <c r="J706" s="99" t="str">
        <f>_VM_since142!I699</f>
        <v>B</v>
      </c>
      <c r="K706" s="99" t="str">
        <f>_VM_since142!J699</f>
        <v>Ceph. 3. Gen.</v>
      </c>
      <c r="L706" s="115">
        <f>_VM_since142!K699</f>
        <v>8.0045752639757578E-3</v>
      </c>
      <c r="M706">
        <f>_VM_since142!L699</f>
        <v>1.0752551281727142E-2</v>
      </c>
    </row>
    <row r="707" spans="2:13" x14ac:dyDescent="0.3">
      <c r="B707">
        <f>_VM_since142!A700</f>
        <v>3</v>
      </c>
      <c r="C707">
        <f>_VM_since142!B700</f>
        <v>30</v>
      </c>
      <c r="D707">
        <f>_VM_since142!C700</f>
        <v>2</v>
      </c>
      <c r="E707">
        <f>_VM_since142!D700</f>
        <v>0</v>
      </c>
      <c r="F707" s="99">
        <f>_VM_since142!E700</f>
        <v>2023</v>
      </c>
      <c r="G707" s="99" t="str">
        <f>_VM_since142!F700</f>
        <v>Schwein</v>
      </c>
      <c r="H707" s="99" t="str">
        <f>_VM_since142!G700</f>
        <v>Saugferkel</v>
      </c>
      <c r="I707" s="99" t="str">
        <f>_VM_since142!H700</f>
        <v>Beobachtung</v>
      </c>
      <c r="J707" s="99" t="str">
        <f>_VM_since142!I700</f>
        <v>B</v>
      </c>
      <c r="K707" s="99" t="str">
        <f>_VM_since142!J700</f>
        <v>Ceph. 4. Gen.</v>
      </c>
      <c r="L707" s="115">
        <f>_VM_since142!K700</f>
        <v>4.9021734567000004E-4</v>
      </c>
      <c r="M707">
        <f>_VM_since142!L700</f>
        <v>6.5850928683638401E-4</v>
      </c>
    </row>
    <row r="708" spans="2:13" x14ac:dyDescent="0.3">
      <c r="B708">
        <f>_VM_since142!A701</f>
        <v>3</v>
      </c>
      <c r="C708">
        <f>_VM_since142!B701</f>
        <v>30</v>
      </c>
      <c r="D708">
        <f>_VM_since142!C701</f>
        <v>2</v>
      </c>
      <c r="E708">
        <f>_VM_since142!D701</f>
        <v>0</v>
      </c>
      <c r="F708" s="99">
        <f>_VM_since142!E701</f>
        <v>2023</v>
      </c>
      <c r="G708" s="99" t="str">
        <f>_VM_since142!F701</f>
        <v>Schwein</v>
      </c>
      <c r="H708" s="99" t="str">
        <f>_VM_since142!G701</f>
        <v>Saugferkel</v>
      </c>
      <c r="I708" s="99" t="str">
        <f>_VM_since142!H701</f>
        <v>Beobachtung</v>
      </c>
      <c r="J708" s="99" t="str">
        <f>_VM_since142!I701</f>
        <v>B</v>
      </c>
      <c r="K708" s="99" t="str">
        <f>_VM_since142!J701</f>
        <v>Fluorchinolone</v>
      </c>
      <c r="L708" s="115">
        <f>_VM_since142!K701</f>
        <v>1.205222222402553E-2</v>
      </c>
      <c r="M708">
        <f>_VM_since142!L701</f>
        <v>1.6189758138177527E-2</v>
      </c>
    </row>
    <row r="709" spans="2:13" x14ac:dyDescent="0.3">
      <c r="B709">
        <f>_VM_since142!A702</f>
        <v>3</v>
      </c>
      <c r="C709">
        <f>_VM_since142!B702</f>
        <v>30</v>
      </c>
      <c r="D709">
        <f>_VM_since142!C702</f>
        <v>2</v>
      </c>
      <c r="E709">
        <f>_VM_since142!D702</f>
        <v>0</v>
      </c>
      <c r="F709" s="99">
        <f>_VM_since142!E702</f>
        <v>2023</v>
      </c>
      <c r="G709" s="99" t="str">
        <f>_VM_since142!F702</f>
        <v>Schwein</v>
      </c>
      <c r="H709" s="99" t="str">
        <f>_VM_since142!G702</f>
        <v>Saugferkel</v>
      </c>
      <c r="I709" s="99" t="str">
        <f>_VM_since142!H702</f>
        <v>Beobachtung</v>
      </c>
      <c r="J709" s="99" t="str">
        <f>_VM_since142!I702</f>
        <v>B</v>
      </c>
      <c r="K709" s="99" t="str">
        <f>_VM_since142!J702</f>
        <v>Polypeptid-AB</v>
      </c>
      <c r="L709" s="115">
        <f>_VM_since142!K702</f>
        <v>1.8743949755244755E-2</v>
      </c>
      <c r="M709">
        <f>_VM_since142!L702</f>
        <v>2.5178760186368901E-2</v>
      </c>
    </row>
    <row r="710" spans="2:13" x14ac:dyDescent="0.3">
      <c r="B710">
        <f>_VM_since142!A703</f>
        <v>3</v>
      </c>
      <c r="C710">
        <f>_VM_since142!B703</f>
        <v>30</v>
      </c>
      <c r="D710">
        <f>_VM_since142!C703</f>
        <v>2</v>
      </c>
      <c r="E710">
        <f>_VM_since142!D703</f>
        <v>0</v>
      </c>
      <c r="F710" s="99">
        <f>_VM_since142!E703</f>
        <v>2023</v>
      </c>
      <c r="G710" s="99" t="str">
        <f>_VM_since142!F703</f>
        <v>Schwein</v>
      </c>
      <c r="H710" s="99" t="str">
        <f>_VM_since142!G703</f>
        <v>Saugferkel</v>
      </c>
      <c r="I710" s="99" t="str">
        <f>_VM_since142!H703</f>
        <v>Beobachtung</v>
      </c>
      <c r="J710" s="99" t="str">
        <f>_VM_since142!I703</f>
        <v>C</v>
      </c>
      <c r="K710" s="99" t="str">
        <f>_VM_since142!J703</f>
        <v>Aminoglykoside</v>
      </c>
      <c r="L710" s="115">
        <f>_VM_since142!K703</f>
        <v>0.15956054969196554</v>
      </c>
      <c r="M710">
        <f>_VM_since142!L703</f>
        <v>0.21433779264026512</v>
      </c>
    </row>
    <row r="711" spans="2:13" x14ac:dyDescent="0.3">
      <c r="B711">
        <f>_VM_since142!A704</f>
        <v>3</v>
      </c>
      <c r="C711">
        <f>_VM_since142!B704</f>
        <v>30</v>
      </c>
      <c r="D711">
        <f>_VM_since142!C704</f>
        <v>2</v>
      </c>
      <c r="E711">
        <f>_VM_since142!D704</f>
        <v>0</v>
      </c>
      <c r="F711" s="99">
        <f>_VM_since142!E704</f>
        <v>2023</v>
      </c>
      <c r="G711" s="99" t="str">
        <f>_VM_since142!F704</f>
        <v>Schwein</v>
      </c>
      <c r="H711" s="99" t="str">
        <f>_VM_since142!G704</f>
        <v>Saugferkel</v>
      </c>
      <c r="I711" s="99" t="str">
        <f>_VM_since142!H704</f>
        <v>Beobachtung</v>
      </c>
      <c r="J711" s="99" t="str">
        <f>_VM_since142!I704</f>
        <v>C</v>
      </c>
      <c r="K711" s="99" t="str">
        <f>_VM_since142!J704</f>
        <v>Ceph. 1. Gen.</v>
      </c>
      <c r="L711" s="115">
        <f>_VM_since142!K704</f>
        <v>7.9858799999999995E-7</v>
      </c>
      <c r="M711">
        <f>_VM_since142!L704</f>
        <v>1.0727437921180774E-6</v>
      </c>
    </row>
    <row r="712" spans="2:13" x14ac:dyDescent="0.3">
      <c r="B712">
        <f>_VM_since142!A705</f>
        <v>3</v>
      </c>
      <c r="C712">
        <f>_VM_since142!B705</f>
        <v>30</v>
      </c>
      <c r="D712">
        <f>_VM_since142!C705</f>
        <v>2</v>
      </c>
      <c r="E712">
        <f>_VM_since142!D705</f>
        <v>0</v>
      </c>
      <c r="F712" s="99">
        <f>_VM_since142!E705</f>
        <v>2023</v>
      </c>
      <c r="G712" s="99" t="str">
        <f>_VM_since142!F705</f>
        <v>Schwein</v>
      </c>
      <c r="H712" s="99" t="str">
        <f>_VM_since142!G705</f>
        <v>Saugferkel</v>
      </c>
      <c r="I712" s="99" t="str">
        <f>_VM_since142!H705</f>
        <v>Beobachtung</v>
      </c>
      <c r="J712" s="99" t="str">
        <f>_VM_since142!I705</f>
        <v>C</v>
      </c>
      <c r="K712" s="99" t="str">
        <f>_VM_since142!J705</f>
        <v>Fenicole</v>
      </c>
      <c r="L712" s="115">
        <f>_VM_since142!K705</f>
        <v>5.6692796407185626E-3</v>
      </c>
      <c r="M712">
        <f>_VM_since142!L705</f>
        <v>7.6155471161127412E-3</v>
      </c>
    </row>
    <row r="713" spans="2:13" x14ac:dyDescent="0.3">
      <c r="B713">
        <f>_VM_since142!A706</f>
        <v>3</v>
      </c>
      <c r="C713">
        <f>_VM_since142!B706</f>
        <v>30</v>
      </c>
      <c r="D713">
        <f>_VM_since142!C706</f>
        <v>2</v>
      </c>
      <c r="E713">
        <f>_VM_since142!D706</f>
        <v>0</v>
      </c>
      <c r="F713" s="99">
        <f>_VM_since142!E706</f>
        <v>2023</v>
      </c>
      <c r="G713" s="99" t="str">
        <f>_VM_since142!F706</f>
        <v>Schwein</v>
      </c>
      <c r="H713" s="99" t="str">
        <f>_VM_since142!G706</f>
        <v>Saugferkel</v>
      </c>
      <c r="I713" s="99" t="str">
        <f>_VM_since142!H706</f>
        <v>Beobachtung</v>
      </c>
      <c r="J713" s="99" t="str">
        <f>_VM_since142!I706</f>
        <v>C</v>
      </c>
      <c r="K713" s="99" t="str">
        <f>_VM_since142!J706</f>
        <v>Lincosamide</v>
      </c>
      <c r="L713" s="115">
        <f>_VM_since142!K706</f>
        <v>1.7225031642840003E-3</v>
      </c>
      <c r="M713">
        <f>_VM_since142!L706</f>
        <v>2.3138396474645323E-3</v>
      </c>
    </row>
    <row r="714" spans="2:13" x14ac:dyDescent="0.3">
      <c r="B714">
        <f>_VM_since142!A707</f>
        <v>3</v>
      </c>
      <c r="C714">
        <f>_VM_since142!B707</f>
        <v>30</v>
      </c>
      <c r="D714">
        <f>_VM_since142!C707</f>
        <v>2</v>
      </c>
      <c r="E714">
        <f>_VM_since142!D707</f>
        <v>0</v>
      </c>
      <c r="F714" s="99">
        <f>_VM_since142!E707</f>
        <v>2023</v>
      </c>
      <c r="G714" s="99" t="str">
        <f>_VM_since142!F707</f>
        <v>Schwein</v>
      </c>
      <c r="H714" s="99" t="str">
        <f>_VM_since142!G707</f>
        <v>Saugferkel</v>
      </c>
      <c r="I714" s="99" t="str">
        <f>_VM_since142!H707</f>
        <v>Beobachtung</v>
      </c>
      <c r="J714" s="99" t="str">
        <f>_VM_since142!I707</f>
        <v>C</v>
      </c>
      <c r="K714" s="99" t="str">
        <f>_VM_since142!J707</f>
        <v>Makrolide</v>
      </c>
      <c r="L714" s="115">
        <f>_VM_since142!K707</f>
        <v>3.9566799999999999E-2</v>
      </c>
      <c r="M714">
        <f>_VM_since142!L707</f>
        <v>5.3150108784476527E-2</v>
      </c>
    </row>
    <row r="715" spans="2:13" x14ac:dyDescent="0.3">
      <c r="B715">
        <f>_VM_since142!A708</f>
        <v>3</v>
      </c>
      <c r="C715">
        <f>_VM_since142!B708</f>
        <v>30</v>
      </c>
      <c r="D715">
        <f>_VM_since142!C708</f>
        <v>2</v>
      </c>
      <c r="E715">
        <f>_VM_since142!D708</f>
        <v>0</v>
      </c>
      <c r="F715" s="99">
        <f>_VM_since142!E708</f>
        <v>2023</v>
      </c>
      <c r="G715" s="99" t="str">
        <f>_VM_since142!F708</f>
        <v>Schwein</v>
      </c>
      <c r="H715" s="99" t="str">
        <f>_VM_since142!G708</f>
        <v>Saugferkel</v>
      </c>
      <c r="I715" s="99" t="str">
        <f>_VM_since142!H708</f>
        <v>Beobachtung</v>
      </c>
      <c r="J715" s="99" t="str">
        <f>_VM_since142!I708</f>
        <v>C</v>
      </c>
      <c r="K715" s="99" t="str">
        <f>_VM_since142!J708</f>
        <v>Pleuromutiline</v>
      </c>
      <c r="L715" s="115">
        <f>_VM_since142!K708</f>
        <v>4.6997388E-4</v>
      </c>
      <c r="M715">
        <f>_VM_since142!L708</f>
        <v>6.3131622592331243E-4</v>
      </c>
    </row>
    <row r="716" spans="2:13" x14ac:dyDescent="0.3">
      <c r="B716">
        <f>_VM_since142!A709</f>
        <v>3</v>
      </c>
      <c r="C716">
        <f>_VM_since142!B709</f>
        <v>30</v>
      </c>
      <c r="D716">
        <f>_VM_since142!C709</f>
        <v>2</v>
      </c>
      <c r="E716">
        <f>_VM_since142!D709</f>
        <v>0</v>
      </c>
      <c r="F716" s="99">
        <f>_VM_since142!E709</f>
        <v>2023</v>
      </c>
      <c r="G716" s="99" t="str">
        <f>_VM_since142!F709</f>
        <v>Schwein</v>
      </c>
      <c r="H716" s="99" t="str">
        <f>_VM_since142!G709</f>
        <v>Saugferkel</v>
      </c>
      <c r="I716" s="99" t="str">
        <f>_VM_since142!H709</f>
        <v>Beobachtung</v>
      </c>
      <c r="J716" s="99" t="str">
        <f>_VM_since142!I709</f>
        <v>D</v>
      </c>
      <c r="K716" s="99" t="str">
        <f>_VM_since142!J709</f>
        <v>Aminoglykoside</v>
      </c>
      <c r="L716" s="115">
        <f>_VM_since142!K709</f>
        <v>2.6693982302399993E-3</v>
      </c>
      <c r="M716">
        <f>_VM_since142!L709</f>
        <v>3.5858044200275255E-3</v>
      </c>
    </row>
    <row r="717" spans="2:13" x14ac:dyDescent="0.3">
      <c r="B717">
        <f>_VM_since142!A710</f>
        <v>3</v>
      </c>
      <c r="C717">
        <f>_VM_since142!B710</f>
        <v>30</v>
      </c>
      <c r="D717">
        <f>_VM_since142!C710</f>
        <v>2</v>
      </c>
      <c r="E717">
        <f>_VM_since142!D710</f>
        <v>0</v>
      </c>
      <c r="F717" s="99">
        <f>_VM_since142!E710</f>
        <v>2023</v>
      </c>
      <c r="G717" s="99" t="str">
        <f>_VM_since142!F710</f>
        <v>Schwein</v>
      </c>
      <c r="H717" s="99" t="str">
        <f>_VM_since142!G710</f>
        <v>Saugferkel</v>
      </c>
      <c r="I717" s="99" t="str">
        <f>_VM_since142!H710</f>
        <v>Beobachtung</v>
      </c>
      <c r="J717" s="99" t="str">
        <f>_VM_since142!I710</f>
        <v>D</v>
      </c>
      <c r="K717" s="99" t="str">
        <f>_VM_since142!J710</f>
        <v>Folsäureantag.</v>
      </c>
      <c r="L717" s="115">
        <f>_VM_since142!K710</f>
        <v>4.6246082347300398E-3</v>
      </c>
      <c r="M717">
        <f>_VM_since142!L710</f>
        <v>6.2122393208823455E-3</v>
      </c>
    </row>
    <row r="718" spans="2:13" x14ac:dyDescent="0.3">
      <c r="B718">
        <f>_VM_since142!A711</f>
        <v>3</v>
      </c>
      <c r="C718">
        <f>_VM_since142!B711</f>
        <v>30</v>
      </c>
      <c r="D718">
        <f>_VM_since142!C711</f>
        <v>2</v>
      </c>
      <c r="E718">
        <f>_VM_since142!D711</f>
        <v>0</v>
      </c>
      <c r="F718" s="99">
        <f>_VM_since142!E711</f>
        <v>2023</v>
      </c>
      <c r="G718" s="99" t="str">
        <f>_VM_since142!F711</f>
        <v>Schwein</v>
      </c>
      <c r="H718" s="99" t="str">
        <f>_VM_since142!G711</f>
        <v>Saugferkel</v>
      </c>
      <c r="I718" s="99" t="str">
        <f>_VM_since142!H711</f>
        <v>Beobachtung</v>
      </c>
      <c r="J718" s="99" t="str">
        <f>_VM_since142!I711</f>
        <v>D</v>
      </c>
      <c r="K718" s="99" t="str">
        <f>_VM_since142!J711</f>
        <v>Penicilline</v>
      </c>
      <c r="L718" s="115">
        <f>_VM_since142!K711</f>
        <v>0.42179644882748923</v>
      </c>
      <c r="M718">
        <f>_VM_since142!L711</f>
        <v>0.56659945055164784</v>
      </c>
    </row>
    <row r="719" spans="2:13" x14ac:dyDescent="0.3">
      <c r="B719">
        <f>_VM_since142!A712</f>
        <v>3</v>
      </c>
      <c r="C719">
        <f>_VM_since142!B712</f>
        <v>30</v>
      </c>
      <c r="D719">
        <f>_VM_since142!C712</f>
        <v>2</v>
      </c>
      <c r="E719">
        <f>_VM_since142!D712</f>
        <v>0</v>
      </c>
      <c r="F719" s="99">
        <f>_VM_since142!E712</f>
        <v>2023</v>
      </c>
      <c r="G719" s="99" t="str">
        <f>_VM_since142!F712</f>
        <v>Schwein</v>
      </c>
      <c r="H719" s="99" t="str">
        <f>_VM_since142!G712</f>
        <v>Saugferkel</v>
      </c>
      <c r="I719" s="99" t="str">
        <f>_VM_since142!H712</f>
        <v>Beobachtung</v>
      </c>
      <c r="J719" s="99" t="str">
        <f>_VM_since142!I712</f>
        <v>D</v>
      </c>
      <c r="K719" s="99" t="str">
        <f>_VM_since142!J712</f>
        <v>Sulfonamide</v>
      </c>
      <c r="L719" s="115">
        <f>_VM_since142!K712</f>
        <v>2.3123233913787112E-2</v>
      </c>
      <c r="M719">
        <f>_VM_since142!L712</f>
        <v>3.1061455512365974E-2</v>
      </c>
    </row>
    <row r="720" spans="2:13" x14ac:dyDescent="0.3">
      <c r="B720">
        <f>_VM_since142!A713</f>
        <v>3</v>
      </c>
      <c r="C720">
        <f>_VM_since142!B713</f>
        <v>30</v>
      </c>
      <c r="D720">
        <f>_VM_since142!C713</f>
        <v>2</v>
      </c>
      <c r="E720">
        <f>_VM_since142!D713</f>
        <v>0</v>
      </c>
      <c r="F720" s="99">
        <f>_VM_since142!E713</f>
        <v>2023</v>
      </c>
      <c r="G720" s="99" t="str">
        <f>_VM_since142!F713</f>
        <v>Schwein</v>
      </c>
      <c r="H720" s="99" t="str">
        <f>_VM_since142!G713</f>
        <v>Saugferkel</v>
      </c>
      <c r="I720" s="99" t="str">
        <f>_VM_since142!H713</f>
        <v>Beobachtung</v>
      </c>
      <c r="J720" s="99" t="str">
        <f>_VM_since142!I713</f>
        <v>D</v>
      </c>
      <c r="K720" s="99" t="str">
        <f>_VM_since142!J713</f>
        <v>Tetrazykline</v>
      </c>
      <c r="L720" s="115">
        <f>_VM_since142!K713</f>
        <v>4.5940418041952896E-2</v>
      </c>
      <c r="M720">
        <f>_VM_since142!L713</f>
        <v>6.1711794143931901E-2</v>
      </c>
    </row>
    <row r="721" spans="2:13" x14ac:dyDescent="0.3">
      <c r="B721">
        <f>_VM_since142!A714</f>
        <v>3</v>
      </c>
      <c r="C721">
        <f>_VM_since142!B714</f>
        <v>30</v>
      </c>
      <c r="D721">
        <f>_VM_since142!C714</f>
        <v>2</v>
      </c>
      <c r="E721">
        <f>_VM_since142!D714</f>
        <v>0</v>
      </c>
      <c r="F721" s="99">
        <f>_VM_since142!E714</f>
        <v>2024</v>
      </c>
      <c r="G721" s="99" t="str">
        <f>_VM_since142!F714</f>
        <v>Schwein</v>
      </c>
      <c r="H721" s="99" t="str">
        <f>_VM_since142!G714</f>
        <v>Saugferkel</v>
      </c>
      <c r="I721" s="99" t="str">
        <f>_VM_since142!H714</f>
        <v>Beobachtung</v>
      </c>
      <c r="J721" s="99" t="str">
        <f>_VM_since142!I714</f>
        <v>B</v>
      </c>
      <c r="K721" s="99" t="str">
        <f>_VM_since142!J714</f>
        <v>Ceph. 3. Gen.</v>
      </c>
      <c r="L721" s="115">
        <f>_VM_since142!K714</f>
        <v>4.3462190372000001E-3</v>
      </c>
      <c r="M721">
        <f>_VM_since142!L714</f>
        <v>1.2895361990745516E-2</v>
      </c>
    </row>
    <row r="722" spans="2:13" x14ac:dyDescent="0.3">
      <c r="B722">
        <f>_VM_since142!A715</f>
        <v>3</v>
      </c>
      <c r="C722">
        <f>_VM_since142!B715</f>
        <v>30</v>
      </c>
      <c r="D722">
        <f>_VM_since142!C715</f>
        <v>2</v>
      </c>
      <c r="E722">
        <f>_VM_since142!D715</f>
        <v>0</v>
      </c>
      <c r="F722" s="99">
        <f>_VM_since142!E715</f>
        <v>2024</v>
      </c>
      <c r="G722" s="99" t="str">
        <f>_VM_since142!F715</f>
        <v>Schwein</v>
      </c>
      <c r="H722" s="99" t="str">
        <f>_VM_since142!G715</f>
        <v>Saugferkel</v>
      </c>
      <c r="I722" s="99" t="str">
        <f>_VM_since142!H715</f>
        <v>Beobachtung</v>
      </c>
      <c r="J722" s="99" t="str">
        <f>_VM_since142!I715</f>
        <v>B</v>
      </c>
      <c r="K722" s="99" t="str">
        <f>_VM_since142!J715</f>
        <v>Ceph. 4. Gen.</v>
      </c>
      <c r="L722" s="115">
        <f>_VM_since142!K715</f>
        <v>3.7507010268000005E-4</v>
      </c>
      <c r="M722">
        <f>_VM_since142!L715</f>
        <v>1.1128442226604057E-3</v>
      </c>
    </row>
    <row r="723" spans="2:13" x14ac:dyDescent="0.3">
      <c r="B723">
        <f>_VM_since142!A716</f>
        <v>3</v>
      </c>
      <c r="C723">
        <f>_VM_since142!B716</f>
        <v>30</v>
      </c>
      <c r="D723">
        <f>_VM_since142!C716</f>
        <v>2</v>
      </c>
      <c r="E723">
        <f>_VM_since142!D716</f>
        <v>0</v>
      </c>
      <c r="F723" s="99">
        <f>_VM_since142!E716</f>
        <v>2024</v>
      </c>
      <c r="G723" s="99" t="str">
        <f>_VM_since142!F716</f>
        <v>Schwein</v>
      </c>
      <c r="H723" s="99" t="str">
        <f>_VM_since142!G716</f>
        <v>Saugferkel</v>
      </c>
      <c r="I723" s="99" t="str">
        <f>_VM_since142!H716</f>
        <v>Beobachtung</v>
      </c>
      <c r="J723" s="99" t="str">
        <f>_VM_since142!I716</f>
        <v>B</v>
      </c>
      <c r="K723" s="99" t="str">
        <f>_VM_since142!J716</f>
        <v>Fluorchinolone</v>
      </c>
      <c r="L723" s="115">
        <f>_VM_since142!K716</f>
        <v>5.7304027310101013E-3</v>
      </c>
      <c r="M723">
        <f>_VM_since142!L716</f>
        <v>1.7002276446871932E-2</v>
      </c>
    </row>
    <row r="724" spans="2:13" x14ac:dyDescent="0.3">
      <c r="B724">
        <f>_VM_since142!A717</f>
        <v>3</v>
      </c>
      <c r="C724">
        <f>_VM_since142!B717</f>
        <v>30</v>
      </c>
      <c r="D724">
        <f>_VM_since142!C717</f>
        <v>2</v>
      </c>
      <c r="E724">
        <f>_VM_since142!D717</f>
        <v>0</v>
      </c>
      <c r="F724" s="99">
        <f>_VM_since142!E717</f>
        <v>2024</v>
      </c>
      <c r="G724" s="99" t="str">
        <f>_VM_since142!F717</f>
        <v>Schwein</v>
      </c>
      <c r="H724" s="99" t="str">
        <f>_VM_since142!G717</f>
        <v>Saugferkel</v>
      </c>
      <c r="I724" s="99" t="str">
        <f>_VM_since142!H717</f>
        <v>Beobachtung</v>
      </c>
      <c r="J724" s="99" t="str">
        <f>_VM_since142!I717</f>
        <v>B</v>
      </c>
      <c r="K724" s="99" t="str">
        <f>_VM_since142!J717</f>
        <v>Polypeptid-AB</v>
      </c>
      <c r="L724" s="115">
        <f>_VM_since142!K717</f>
        <v>3.7165287499999998E-3</v>
      </c>
      <c r="M724">
        <f>_VM_since142!L717</f>
        <v>1.1027052058365353E-2</v>
      </c>
    </row>
    <row r="725" spans="2:13" x14ac:dyDescent="0.3">
      <c r="B725">
        <f>_VM_since142!A718</f>
        <v>3</v>
      </c>
      <c r="C725">
        <f>_VM_since142!B718</f>
        <v>30</v>
      </c>
      <c r="D725">
        <f>_VM_since142!C718</f>
        <v>2</v>
      </c>
      <c r="E725">
        <f>_VM_since142!D718</f>
        <v>0</v>
      </c>
      <c r="F725" s="99">
        <f>_VM_since142!E718</f>
        <v>2024</v>
      </c>
      <c r="G725" s="99" t="str">
        <f>_VM_since142!F718</f>
        <v>Schwein</v>
      </c>
      <c r="H725" s="99" t="str">
        <f>_VM_since142!G718</f>
        <v>Saugferkel</v>
      </c>
      <c r="I725" s="99" t="str">
        <f>_VM_since142!H718</f>
        <v>Beobachtung</v>
      </c>
      <c r="J725" s="99" t="str">
        <f>_VM_since142!I718</f>
        <v>C</v>
      </c>
      <c r="K725" s="99" t="str">
        <f>_VM_since142!J718</f>
        <v>Aminoglykoside</v>
      </c>
      <c r="L725" s="115">
        <f>_VM_since142!K718</f>
        <v>7.025897778099538E-2</v>
      </c>
      <c r="M725">
        <f>_VM_since142!L718</f>
        <v>0.2084604903321603</v>
      </c>
    </row>
    <row r="726" spans="2:13" x14ac:dyDescent="0.3">
      <c r="B726">
        <f>_VM_since142!A719</f>
        <v>3</v>
      </c>
      <c r="C726">
        <f>_VM_since142!B719</f>
        <v>30</v>
      </c>
      <c r="D726">
        <f>_VM_since142!C719</f>
        <v>2</v>
      </c>
      <c r="E726">
        <f>_VM_since142!D719</f>
        <v>0</v>
      </c>
      <c r="F726" s="99">
        <f>_VM_since142!E719</f>
        <v>2024</v>
      </c>
      <c r="G726" s="99" t="str">
        <f>_VM_since142!F719</f>
        <v>Schwein</v>
      </c>
      <c r="H726" s="99" t="str">
        <f>_VM_since142!G719</f>
        <v>Saugferkel</v>
      </c>
      <c r="I726" s="99" t="str">
        <f>_VM_since142!H719</f>
        <v>Beobachtung</v>
      </c>
      <c r="J726" s="99" t="str">
        <f>_VM_since142!I719</f>
        <v>C</v>
      </c>
      <c r="K726" s="99" t="str">
        <f>_VM_since142!J719</f>
        <v>Fenicole</v>
      </c>
      <c r="L726" s="115">
        <f>_VM_since142!K719</f>
        <v>2.4052944610778444E-3</v>
      </c>
      <c r="M726">
        <f>_VM_since142!L719</f>
        <v>7.1365806703374028E-3</v>
      </c>
    </row>
    <row r="727" spans="2:13" x14ac:dyDescent="0.3">
      <c r="B727">
        <f>_VM_since142!A720</f>
        <v>3</v>
      </c>
      <c r="C727">
        <f>_VM_since142!B720</f>
        <v>30</v>
      </c>
      <c r="D727">
        <f>_VM_since142!C720</f>
        <v>2</v>
      </c>
      <c r="E727">
        <f>_VM_since142!D720</f>
        <v>0</v>
      </c>
      <c r="F727" s="99">
        <f>_VM_since142!E720</f>
        <v>2024</v>
      </c>
      <c r="G727" s="99" t="str">
        <f>_VM_since142!F720</f>
        <v>Schwein</v>
      </c>
      <c r="H727" s="99" t="str">
        <f>_VM_since142!G720</f>
        <v>Saugferkel</v>
      </c>
      <c r="I727" s="99" t="str">
        <f>_VM_since142!H720</f>
        <v>Beobachtung</v>
      </c>
      <c r="J727" s="99" t="str">
        <f>_VM_since142!I720</f>
        <v>C</v>
      </c>
      <c r="K727" s="99" t="str">
        <f>_VM_since142!J720</f>
        <v>Lincosamide</v>
      </c>
      <c r="L727" s="115">
        <f>_VM_since142!K720</f>
        <v>3.8323645793880002E-3</v>
      </c>
      <c r="M727">
        <f>_VM_since142!L720</f>
        <v>1.1370740431793222E-2</v>
      </c>
    </row>
    <row r="728" spans="2:13" x14ac:dyDescent="0.3">
      <c r="B728">
        <f>_VM_since142!A721</f>
        <v>3</v>
      </c>
      <c r="C728">
        <f>_VM_since142!B721</f>
        <v>30</v>
      </c>
      <c r="D728">
        <f>_VM_since142!C721</f>
        <v>2</v>
      </c>
      <c r="E728">
        <f>_VM_since142!D721</f>
        <v>0</v>
      </c>
      <c r="F728" s="99">
        <f>_VM_since142!E721</f>
        <v>2024</v>
      </c>
      <c r="G728" s="99" t="str">
        <f>_VM_since142!F721</f>
        <v>Schwein</v>
      </c>
      <c r="H728" s="99" t="str">
        <f>_VM_since142!G721</f>
        <v>Saugferkel</v>
      </c>
      <c r="I728" s="99" t="str">
        <f>_VM_since142!H721</f>
        <v>Beobachtung</v>
      </c>
      <c r="J728" s="99" t="str">
        <f>_VM_since142!I721</f>
        <v>C</v>
      </c>
      <c r="K728" s="99" t="str">
        <f>_VM_since142!J721</f>
        <v>Makrolide</v>
      </c>
      <c r="L728" s="115">
        <f>_VM_since142!K721</f>
        <v>1.9556728884615383E-2</v>
      </c>
      <c r="M728">
        <f>_VM_since142!L721</f>
        <v>5.8025400046210117E-2</v>
      </c>
    </row>
    <row r="729" spans="2:13" x14ac:dyDescent="0.3">
      <c r="B729">
        <f>_VM_since142!A722</f>
        <v>3</v>
      </c>
      <c r="C729">
        <f>_VM_since142!B722</f>
        <v>30</v>
      </c>
      <c r="D729">
        <f>_VM_since142!C722</f>
        <v>2</v>
      </c>
      <c r="E729">
        <f>_VM_since142!D722</f>
        <v>0</v>
      </c>
      <c r="F729" s="99">
        <f>_VM_since142!E722</f>
        <v>2024</v>
      </c>
      <c r="G729" s="99" t="str">
        <f>_VM_since142!F722</f>
        <v>Schwein</v>
      </c>
      <c r="H729" s="99" t="str">
        <f>_VM_since142!G722</f>
        <v>Saugferkel</v>
      </c>
      <c r="I729" s="99" t="str">
        <f>_VM_since142!H722</f>
        <v>Beobachtung</v>
      </c>
      <c r="J729" s="99" t="str">
        <f>_VM_since142!I722</f>
        <v>C</v>
      </c>
      <c r="K729" s="99" t="str">
        <f>_VM_since142!J722</f>
        <v>Pleuromutiline</v>
      </c>
      <c r="L729" s="115">
        <f>_VM_since142!K722</f>
        <v>8.5198290000000002E-4</v>
      </c>
      <c r="M729">
        <f>_VM_since142!L722</f>
        <v>2.5278587690562284E-3</v>
      </c>
    </row>
    <row r="730" spans="2:13" x14ac:dyDescent="0.3">
      <c r="B730">
        <f>_VM_since142!A723</f>
        <v>3</v>
      </c>
      <c r="C730">
        <f>_VM_since142!B723</f>
        <v>30</v>
      </c>
      <c r="D730">
        <f>_VM_since142!C723</f>
        <v>2</v>
      </c>
      <c r="E730">
        <f>_VM_since142!D723</f>
        <v>0</v>
      </c>
      <c r="F730" s="99">
        <f>_VM_since142!E723</f>
        <v>2024</v>
      </c>
      <c r="G730" s="99" t="str">
        <f>_VM_since142!F723</f>
        <v>Schwein</v>
      </c>
      <c r="H730" s="99" t="str">
        <f>_VM_since142!G723</f>
        <v>Saugferkel</v>
      </c>
      <c r="I730" s="99" t="str">
        <f>_VM_since142!H723</f>
        <v>Beobachtung</v>
      </c>
      <c r="J730" s="99" t="str">
        <f>_VM_since142!I723</f>
        <v>D</v>
      </c>
      <c r="K730" s="99" t="str">
        <f>_VM_since142!J723</f>
        <v>Aminoglykoside</v>
      </c>
      <c r="L730" s="115">
        <f>_VM_since142!K723</f>
        <v>2.5215927912000001E-3</v>
      </c>
      <c r="M730">
        <f>_VM_since142!L723</f>
        <v>7.4816412972888201E-3</v>
      </c>
    </row>
    <row r="731" spans="2:13" x14ac:dyDescent="0.3">
      <c r="B731">
        <f>_VM_since142!A724</f>
        <v>3</v>
      </c>
      <c r="C731">
        <f>_VM_since142!B724</f>
        <v>30</v>
      </c>
      <c r="D731">
        <f>_VM_since142!C724</f>
        <v>2</v>
      </c>
      <c r="E731">
        <f>_VM_since142!D724</f>
        <v>0</v>
      </c>
      <c r="F731" s="99">
        <f>_VM_since142!E724</f>
        <v>2024</v>
      </c>
      <c r="G731" s="99" t="str">
        <f>_VM_since142!F724</f>
        <v>Schwein</v>
      </c>
      <c r="H731" s="99" t="str">
        <f>_VM_since142!G724</f>
        <v>Saugferkel</v>
      </c>
      <c r="I731" s="99" t="str">
        <f>_VM_since142!H724</f>
        <v>Beobachtung</v>
      </c>
      <c r="J731" s="99" t="str">
        <f>_VM_since142!I724</f>
        <v>D</v>
      </c>
      <c r="K731" s="99" t="str">
        <f>_VM_since142!J724</f>
        <v>Folsäureantag.</v>
      </c>
      <c r="L731" s="115">
        <f>_VM_since142!K724</f>
        <v>1.652422E-3</v>
      </c>
      <c r="M731">
        <f>_VM_since142!L724</f>
        <v>4.9027855405095935E-3</v>
      </c>
    </row>
    <row r="732" spans="2:13" x14ac:dyDescent="0.3">
      <c r="B732">
        <f>_VM_since142!A725</f>
        <v>3</v>
      </c>
      <c r="C732">
        <f>_VM_since142!B725</f>
        <v>30</v>
      </c>
      <c r="D732">
        <f>_VM_since142!C725</f>
        <v>2</v>
      </c>
      <c r="E732">
        <f>_VM_since142!D725</f>
        <v>0</v>
      </c>
      <c r="F732" s="99">
        <f>_VM_since142!E725</f>
        <v>2024</v>
      </c>
      <c r="G732" s="99" t="str">
        <f>_VM_since142!F725</f>
        <v>Schwein</v>
      </c>
      <c r="H732" s="99" t="str">
        <f>_VM_since142!G725</f>
        <v>Saugferkel</v>
      </c>
      <c r="I732" s="99" t="str">
        <f>_VM_since142!H725</f>
        <v>Beobachtung</v>
      </c>
      <c r="J732" s="99" t="str">
        <f>_VM_since142!I725</f>
        <v>D</v>
      </c>
      <c r="K732" s="99" t="str">
        <f>_VM_since142!J725</f>
        <v>Penicilline</v>
      </c>
      <c r="L732" s="115">
        <f>_VM_since142!K725</f>
        <v>0.18140302768993982</v>
      </c>
      <c r="M732">
        <f>_VM_since142!L725</f>
        <v>0.53822821359368156</v>
      </c>
    </row>
    <row r="733" spans="2:13" x14ac:dyDescent="0.3">
      <c r="B733">
        <f>_VM_since142!A726</f>
        <v>3</v>
      </c>
      <c r="C733">
        <f>_VM_since142!B726</f>
        <v>30</v>
      </c>
      <c r="D733">
        <f>_VM_since142!C726</f>
        <v>2</v>
      </c>
      <c r="E733">
        <f>_VM_since142!D726</f>
        <v>0</v>
      </c>
      <c r="F733" s="99">
        <f>_VM_since142!E726</f>
        <v>2024</v>
      </c>
      <c r="G733" s="99" t="str">
        <f>_VM_since142!F726</f>
        <v>Schwein</v>
      </c>
      <c r="H733" s="99" t="str">
        <f>_VM_since142!G726</f>
        <v>Saugferkel</v>
      </c>
      <c r="I733" s="99" t="str">
        <f>_VM_since142!H726</f>
        <v>Beobachtung</v>
      </c>
      <c r="J733" s="99" t="str">
        <f>_VM_since142!I726</f>
        <v>D</v>
      </c>
      <c r="K733" s="99" t="str">
        <f>_VM_since142!J726</f>
        <v>Sulfonamide</v>
      </c>
      <c r="L733" s="115">
        <f>_VM_since142!K726</f>
        <v>8.2621799272120204E-3</v>
      </c>
      <c r="M733">
        <f>_VM_since142!L726</f>
        <v>2.4514135178679355E-2</v>
      </c>
    </row>
    <row r="734" spans="2:13" x14ac:dyDescent="0.3">
      <c r="B734">
        <f>_VM_since142!A727</f>
        <v>3</v>
      </c>
      <c r="C734">
        <f>_VM_since142!B727</f>
        <v>30</v>
      </c>
      <c r="D734">
        <f>_VM_since142!C727</f>
        <v>2</v>
      </c>
      <c r="E734">
        <f>_VM_since142!D727</f>
        <v>0</v>
      </c>
      <c r="F734" s="99">
        <f>_VM_since142!E727</f>
        <v>2024</v>
      </c>
      <c r="G734" s="99" t="str">
        <f>_VM_since142!F727</f>
        <v>Schwein</v>
      </c>
      <c r="H734" s="99" t="str">
        <f>_VM_since142!G727</f>
        <v>Saugferkel</v>
      </c>
      <c r="I734" s="99" t="str">
        <f>_VM_since142!H727</f>
        <v>Beobachtung</v>
      </c>
      <c r="J734" s="99" t="str">
        <f>_VM_since142!I727</f>
        <v>D</v>
      </c>
      <c r="K734" s="99" t="str">
        <f>_VM_since142!J727</f>
        <v>Tetrazykline</v>
      </c>
      <c r="L734" s="115">
        <f>_VM_since142!K727</f>
        <v>3.2124589736302278E-2</v>
      </c>
      <c r="M734">
        <f>_VM_since142!L727</f>
        <v>9.5314619421640295E-2</v>
      </c>
    </row>
    <row r="735" spans="2:13" x14ac:dyDescent="0.3">
      <c r="B735">
        <f>_VM_since142!A728</f>
        <v>3</v>
      </c>
      <c r="C735">
        <f>_VM_since142!B728</f>
        <v>30</v>
      </c>
      <c r="D735">
        <f>_VM_since142!C728</f>
        <v>2</v>
      </c>
      <c r="E735">
        <f>_VM_since142!D728</f>
        <v>0</v>
      </c>
      <c r="F735" s="99">
        <f>_VM_since142!E728</f>
        <v>2025</v>
      </c>
      <c r="G735" s="99" t="str">
        <f>_VM_since142!F728</f>
        <v>Schwein</v>
      </c>
      <c r="H735" s="99" t="str">
        <f>_VM_since142!G728</f>
        <v>Saugferkel</v>
      </c>
      <c r="I735" s="99" t="str">
        <f>_VM_since142!H728</f>
        <v>Beobachtung</v>
      </c>
      <c r="J735" s="99" t="str">
        <f>_VM_since142!I728</f>
        <v>B</v>
      </c>
      <c r="K735" s="99" t="str">
        <f>_VM_since142!J728</f>
        <v>Ceph. 3. Gen.</v>
      </c>
      <c r="L735" s="115">
        <f>_VM_since142!K728</f>
        <v>1.7772031673999999E-3</v>
      </c>
      <c r="M735">
        <f>_VM_since142!L728</f>
        <v>6.550559876704126E-3</v>
      </c>
    </row>
    <row r="736" spans="2:13" x14ac:dyDescent="0.3">
      <c r="B736">
        <f>_VM_since142!A729</f>
        <v>3</v>
      </c>
      <c r="C736">
        <f>_VM_since142!B729</f>
        <v>30</v>
      </c>
      <c r="D736">
        <f>_VM_since142!C729</f>
        <v>2</v>
      </c>
      <c r="E736">
        <f>_VM_since142!D729</f>
        <v>0</v>
      </c>
      <c r="F736" s="99">
        <f>_VM_since142!E729</f>
        <v>2025</v>
      </c>
      <c r="G736" s="99" t="str">
        <f>_VM_since142!F729</f>
        <v>Schwein</v>
      </c>
      <c r="H736" s="99" t="str">
        <f>_VM_since142!G729</f>
        <v>Saugferkel</v>
      </c>
      <c r="I736" s="99" t="str">
        <f>_VM_since142!H729</f>
        <v>Beobachtung</v>
      </c>
      <c r="J736" s="99" t="str">
        <f>_VM_since142!I729</f>
        <v>B</v>
      </c>
      <c r="K736" s="99" t="str">
        <f>_VM_since142!J729</f>
        <v>Ceph. 4. Gen.</v>
      </c>
      <c r="L736" s="115">
        <f>_VM_since142!K729</f>
        <v>2.3215827635000004E-4</v>
      </c>
      <c r="M736">
        <f>_VM_since142!L729</f>
        <v>8.5570784364960323E-4</v>
      </c>
    </row>
    <row r="737" spans="2:13" x14ac:dyDescent="0.3">
      <c r="B737">
        <f>_VM_since142!A730</f>
        <v>3</v>
      </c>
      <c r="C737">
        <f>_VM_since142!B730</f>
        <v>30</v>
      </c>
      <c r="D737">
        <f>_VM_since142!C730</f>
        <v>2</v>
      </c>
      <c r="E737">
        <f>_VM_since142!D730</f>
        <v>0</v>
      </c>
      <c r="F737" s="99">
        <f>_VM_since142!E730</f>
        <v>2025</v>
      </c>
      <c r="G737" s="99" t="str">
        <f>_VM_since142!F730</f>
        <v>Schwein</v>
      </c>
      <c r="H737" s="99" t="str">
        <f>_VM_since142!G730</f>
        <v>Saugferkel</v>
      </c>
      <c r="I737" s="99" t="str">
        <f>_VM_since142!H730</f>
        <v>Beobachtung</v>
      </c>
      <c r="J737" s="99" t="str">
        <f>_VM_since142!I730</f>
        <v>B</v>
      </c>
      <c r="K737" s="99" t="str">
        <f>_VM_since142!J730</f>
        <v>Fluorchinolone</v>
      </c>
      <c r="L737" s="115">
        <f>_VM_since142!K730</f>
        <v>4.059656442696717E-3</v>
      </c>
      <c r="M737">
        <f>_VM_since142!L730</f>
        <v>1.4963411665328838E-2</v>
      </c>
    </row>
    <row r="738" spans="2:13" x14ac:dyDescent="0.3">
      <c r="B738">
        <f>_VM_since142!A731</f>
        <v>3</v>
      </c>
      <c r="C738">
        <f>_VM_since142!B731</f>
        <v>30</v>
      </c>
      <c r="D738">
        <f>_VM_since142!C731</f>
        <v>2</v>
      </c>
      <c r="E738">
        <f>_VM_since142!D731</f>
        <v>0</v>
      </c>
      <c r="F738" s="99">
        <f>_VM_since142!E731</f>
        <v>2025</v>
      </c>
      <c r="G738" s="99" t="str">
        <f>_VM_since142!F731</f>
        <v>Schwein</v>
      </c>
      <c r="H738" s="99" t="str">
        <f>_VM_since142!G731</f>
        <v>Saugferkel</v>
      </c>
      <c r="I738" s="99" t="str">
        <f>_VM_since142!H731</f>
        <v>Beobachtung</v>
      </c>
      <c r="J738" s="99" t="str">
        <f>_VM_since142!I731</f>
        <v>B</v>
      </c>
      <c r="K738" s="99" t="str">
        <f>_VM_since142!J731</f>
        <v>Polypeptid-AB</v>
      </c>
      <c r="L738" s="115">
        <f>_VM_since142!K731</f>
        <v>3.7522800000000002E-3</v>
      </c>
      <c r="M738">
        <f>_VM_since142!L731</f>
        <v>1.3830458590797221E-2</v>
      </c>
    </row>
    <row r="739" spans="2:13" x14ac:dyDescent="0.3">
      <c r="B739">
        <f>_VM_since142!A732</f>
        <v>3</v>
      </c>
      <c r="C739">
        <f>_VM_since142!B732</f>
        <v>30</v>
      </c>
      <c r="D739">
        <f>_VM_since142!C732</f>
        <v>2</v>
      </c>
      <c r="E739">
        <f>_VM_since142!D732</f>
        <v>0</v>
      </c>
      <c r="F739" s="99">
        <f>_VM_since142!E732</f>
        <v>2025</v>
      </c>
      <c r="G739" s="99" t="str">
        <f>_VM_since142!F732</f>
        <v>Schwein</v>
      </c>
      <c r="H739" s="99" t="str">
        <f>_VM_since142!G732</f>
        <v>Saugferkel</v>
      </c>
      <c r="I739" s="99" t="str">
        <f>_VM_since142!H732</f>
        <v>Beobachtung</v>
      </c>
      <c r="J739" s="99" t="str">
        <f>_VM_since142!I732</f>
        <v>C</v>
      </c>
      <c r="K739" s="99" t="str">
        <f>_VM_since142!J732</f>
        <v>Aminoglykoside</v>
      </c>
      <c r="L739" s="115">
        <f>_VM_since142!K732</f>
        <v>6.4745588663399994E-2</v>
      </c>
      <c r="M739">
        <f>_VM_since142!L732</f>
        <v>0.23864455289742331</v>
      </c>
    </row>
    <row r="740" spans="2:13" x14ac:dyDescent="0.3">
      <c r="B740">
        <f>_VM_since142!A733</f>
        <v>3</v>
      </c>
      <c r="C740">
        <f>_VM_since142!B733</f>
        <v>30</v>
      </c>
      <c r="D740">
        <f>_VM_since142!C733</f>
        <v>2</v>
      </c>
      <c r="E740">
        <f>_VM_since142!D733</f>
        <v>0</v>
      </c>
      <c r="F740" s="99">
        <f>_VM_since142!E733</f>
        <v>2025</v>
      </c>
      <c r="G740" s="99" t="str">
        <f>_VM_since142!F733</f>
        <v>Schwein</v>
      </c>
      <c r="H740" s="99" t="str">
        <f>_VM_since142!G733</f>
        <v>Saugferkel</v>
      </c>
      <c r="I740" s="99" t="str">
        <f>_VM_since142!H733</f>
        <v>Beobachtung</v>
      </c>
      <c r="J740" s="99" t="str">
        <f>_VM_since142!I733</f>
        <v>C</v>
      </c>
      <c r="K740" s="99" t="str">
        <f>_VM_since142!J733</f>
        <v>Fenicole</v>
      </c>
      <c r="L740" s="115">
        <f>_VM_since142!K733</f>
        <v>2.0820000000000001E-3</v>
      </c>
      <c r="M740">
        <f>_VM_since142!L733</f>
        <v>7.6740048146832895E-3</v>
      </c>
    </row>
    <row r="741" spans="2:13" x14ac:dyDescent="0.3">
      <c r="B741">
        <f>_VM_since142!A734</f>
        <v>3</v>
      </c>
      <c r="C741">
        <f>_VM_since142!B734</f>
        <v>30</v>
      </c>
      <c r="D741">
        <f>_VM_since142!C734</f>
        <v>2</v>
      </c>
      <c r="E741">
        <f>_VM_since142!D734</f>
        <v>0</v>
      </c>
      <c r="F741" s="99">
        <f>_VM_since142!E734</f>
        <v>2025</v>
      </c>
      <c r="G741" s="99" t="str">
        <f>_VM_since142!F734</f>
        <v>Schwein</v>
      </c>
      <c r="H741" s="99" t="str">
        <f>_VM_since142!G734</f>
        <v>Saugferkel</v>
      </c>
      <c r="I741" s="99" t="str">
        <f>_VM_since142!H734</f>
        <v>Beobachtung</v>
      </c>
      <c r="J741" s="99" t="str">
        <f>_VM_since142!I734</f>
        <v>C</v>
      </c>
      <c r="K741" s="99" t="str">
        <f>_VM_since142!J734</f>
        <v>Lincosamide</v>
      </c>
      <c r="L741" s="115">
        <f>_VM_since142!K734</f>
        <v>1.2698157292380002E-3</v>
      </c>
      <c r="M741">
        <f>_VM_since142!L734</f>
        <v>4.6803900191801084E-3</v>
      </c>
    </row>
    <row r="742" spans="2:13" x14ac:dyDescent="0.3">
      <c r="B742">
        <f>_VM_since142!A735</f>
        <v>3</v>
      </c>
      <c r="C742">
        <f>_VM_since142!B735</f>
        <v>30</v>
      </c>
      <c r="D742">
        <f>_VM_since142!C735</f>
        <v>2</v>
      </c>
      <c r="E742">
        <f>_VM_since142!D735</f>
        <v>0</v>
      </c>
      <c r="F742" s="99">
        <f>_VM_since142!E735</f>
        <v>2025</v>
      </c>
      <c r="G742" s="99" t="str">
        <f>_VM_since142!F735</f>
        <v>Schwein</v>
      </c>
      <c r="H742" s="99" t="str">
        <f>_VM_since142!G735</f>
        <v>Saugferkel</v>
      </c>
      <c r="I742" s="99" t="str">
        <f>_VM_since142!H735</f>
        <v>Beobachtung</v>
      </c>
      <c r="J742" s="99" t="str">
        <f>_VM_since142!I735</f>
        <v>C</v>
      </c>
      <c r="K742" s="99" t="str">
        <f>_VM_since142!J735</f>
        <v>Makrolide</v>
      </c>
      <c r="L742" s="115">
        <f>_VM_since142!K735</f>
        <v>1.7817165555555552E-2</v>
      </c>
      <c r="M742">
        <f>_VM_since142!L735</f>
        <v>6.5671956895937827E-2</v>
      </c>
    </row>
    <row r="743" spans="2:13" x14ac:dyDescent="0.3">
      <c r="B743">
        <f>_VM_since142!A736</f>
        <v>3</v>
      </c>
      <c r="C743">
        <f>_VM_since142!B736</f>
        <v>30</v>
      </c>
      <c r="D743">
        <f>_VM_since142!C736</f>
        <v>2</v>
      </c>
      <c r="E743">
        <f>_VM_since142!D736</f>
        <v>0</v>
      </c>
      <c r="F743" s="99">
        <f>_VM_since142!E736</f>
        <v>2025</v>
      </c>
      <c r="G743" s="99" t="str">
        <f>_VM_since142!F736</f>
        <v>Schwein</v>
      </c>
      <c r="H743" s="99" t="str">
        <f>_VM_since142!G736</f>
        <v>Saugferkel</v>
      </c>
      <c r="I743" s="99" t="str">
        <f>_VM_since142!H736</f>
        <v>Beobachtung</v>
      </c>
      <c r="J743" s="99" t="str">
        <f>_VM_since142!I736</f>
        <v>C</v>
      </c>
      <c r="K743" s="99" t="str">
        <f>_VM_since142!J736</f>
        <v>Pleuromutiline</v>
      </c>
      <c r="L743" s="115">
        <f>_VM_since142!K736</f>
        <v>4.0499999999999998E-4</v>
      </c>
      <c r="M743">
        <f>_VM_since142!L736</f>
        <v>1.4927819164009279E-3</v>
      </c>
    </row>
    <row r="744" spans="2:13" x14ac:dyDescent="0.3">
      <c r="B744">
        <f>_VM_since142!A737</f>
        <v>3</v>
      </c>
      <c r="C744">
        <f>_VM_since142!B737</f>
        <v>30</v>
      </c>
      <c r="D744">
        <f>_VM_since142!C737</f>
        <v>2</v>
      </c>
      <c r="E744">
        <f>_VM_since142!D737</f>
        <v>0</v>
      </c>
      <c r="F744" s="99">
        <f>_VM_since142!E737</f>
        <v>2025</v>
      </c>
      <c r="G744" s="99" t="str">
        <f>_VM_since142!F737</f>
        <v>Schwein</v>
      </c>
      <c r="H744" s="99" t="str">
        <f>_VM_since142!G737</f>
        <v>Saugferkel</v>
      </c>
      <c r="I744" s="99" t="str">
        <f>_VM_since142!H737</f>
        <v>Beobachtung</v>
      </c>
      <c r="J744" s="99" t="str">
        <f>_VM_since142!I737</f>
        <v>D</v>
      </c>
      <c r="K744" s="99" t="str">
        <f>_VM_since142!J737</f>
        <v>Aminoglykoside</v>
      </c>
      <c r="L744" s="115">
        <f>_VM_since142!K737</f>
        <v>2.2862141295839993E-3</v>
      </c>
      <c r="M744">
        <f>_VM_since142!L737</f>
        <v>8.4267138510204492E-3</v>
      </c>
    </row>
    <row r="745" spans="2:13" x14ac:dyDescent="0.3">
      <c r="B745">
        <f>_VM_since142!A738</f>
        <v>3</v>
      </c>
      <c r="C745">
        <f>_VM_since142!B738</f>
        <v>30</v>
      </c>
      <c r="D745">
        <f>_VM_since142!C738</f>
        <v>2</v>
      </c>
      <c r="E745">
        <f>_VM_since142!D738</f>
        <v>0</v>
      </c>
      <c r="F745" s="99">
        <f>_VM_since142!E738</f>
        <v>2025</v>
      </c>
      <c r="G745" s="99" t="str">
        <f>_VM_since142!F738</f>
        <v>Schwein</v>
      </c>
      <c r="H745" s="99" t="str">
        <f>_VM_since142!G738</f>
        <v>Saugferkel</v>
      </c>
      <c r="I745" s="99" t="str">
        <f>_VM_since142!H738</f>
        <v>Beobachtung</v>
      </c>
      <c r="J745" s="99" t="str">
        <f>_VM_since142!I738</f>
        <v>D</v>
      </c>
      <c r="K745" s="99" t="str">
        <f>_VM_since142!J738</f>
        <v>Folsäureantag.</v>
      </c>
      <c r="L745" s="115">
        <f>_VM_since142!K738</f>
        <v>9.7426800000000003E-4</v>
      </c>
      <c r="M745">
        <f>_VM_since142!L738</f>
        <v>3.5910361780940726E-3</v>
      </c>
    </row>
    <row r="746" spans="2:13" x14ac:dyDescent="0.3">
      <c r="B746">
        <f>_VM_since142!A739</f>
        <v>3</v>
      </c>
      <c r="C746">
        <f>_VM_since142!B739</f>
        <v>30</v>
      </c>
      <c r="D746">
        <f>_VM_since142!C739</f>
        <v>2</v>
      </c>
      <c r="E746">
        <f>_VM_since142!D739</f>
        <v>0</v>
      </c>
      <c r="F746" s="99">
        <f>_VM_since142!E739</f>
        <v>2025</v>
      </c>
      <c r="G746" s="99" t="str">
        <f>_VM_since142!F739</f>
        <v>Schwein</v>
      </c>
      <c r="H746" s="99" t="str">
        <f>_VM_since142!G739</f>
        <v>Saugferkel</v>
      </c>
      <c r="I746" s="99" t="str">
        <f>_VM_since142!H739</f>
        <v>Beobachtung</v>
      </c>
      <c r="J746" s="99" t="str">
        <f>_VM_since142!I739</f>
        <v>D</v>
      </c>
      <c r="K746" s="99" t="str">
        <f>_VM_since142!J739</f>
        <v>Penicilline</v>
      </c>
      <c r="L746" s="115">
        <f>_VM_since142!K739</f>
        <v>0.15223234193157745</v>
      </c>
      <c r="M746">
        <f>_VM_since142!L739</f>
        <v>0.56111033858474446</v>
      </c>
    </row>
    <row r="747" spans="2:13" x14ac:dyDescent="0.3">
      <c r="B747">
        <f>_VM_since142!A740</f>
        <v>3</v>
      </c>
      <c r="C747">
        <f>_VM_since142!B740</f>
        <v>30</v>
      </c>
      <c r="D747">
        <f>_VM_since142!C740</f>
        <v>2</v>
      </c>
      <c r="E747">
        <f>_VM_since142!D740</f>
        <v>0</v>
      </c>
      <c r="F747" s="99">
        <f>_VM_since142!E740</f>
        <v>2025</v>
      </c>
      <c r="G747" s="99" t="str">
        <f>_VM_since142!F740</f>
        <v>Schwein</v>
      </c>
      <c r="H747" s="99" t="str">
        <f>_VM_since142!G740</f>
        <v>Saugferkel</v>
      </c>
      <c r="I747" s="99" t="str">
        <f>_VM_since142!H740</f>
        <v>Beobachtung</v>
      </c>
      <c r="J747" s="99" t="str">
        <f>_VM_since142!I740</f>
        <v>D</v>
      </c>
      <c r="K747" s="99" t="str">
        <f>_VM_since142!J740</f>
        <v>Sulfonamide</v>
      </c>
      <c r="L747" s="115">
        <f>_VM_since142!K740</f>
        <v>4.8713810034240008E-3</v>
      </c>
      <c r="M747">
        <f>_VM_since142!L740</f>
        <v>1.79553320242231E-2</v>
      </c>
    </row>
    <row r="748" spans="2:13" x14ac:dyDescent="0.3">
      <c r="B748">
        <f>_VM_since142!A741</f>
        <v>3</v>
      </c>
      <c r="C748">
        <f>_VM_since142!B741</f>
        <v>30</v>
      </c>
      <c r="D748">
        <f>_VM_since142!C741</f>
        <v>2</v>
      </c>
      <c r="E748">
        <f>_VM_since142!D741</f>
        <v>0</v>
      </c>
      <c r="F748" s="99">
        <f>_VM_since142!E741</f>
        <v>2025</v>
      </c>
      <c r="G748" s="99" t="str">
        <f>_VM_since142!F741</f>
        <v>Schwein</v>
      </c>
      <c r="H748" s="99" t="str">
        <f>_VM_since142!G741</f>
        <v>Saugferkel</v>
      </c>
      <c r="I748" s="99" t="str">
        <f>_VM_since142!H741</f>
        <v>Beobachtung</v>
      </c>
      <c r="J748" s="99" t="str">
        <f>_VM_since142!I741</f>
        <v>D</v>
      </c>
      <c r="K748" s="99" t="str">
        <f>_VM_since142!J741</f>
        <v>Tetrazykline</v>
      </c>
      <c r="L748" s="115">
        <f>_VM_since142!K741</f>
        <v>1.4800464467175556E-2</v>
      </c>
      <c r="M748">
        <f>_VM_since142!L741</f>
        <v>5.4552754841812753E-2</v>
      </c>
    </row>
    <row r="749" spans="2:13" x14ac:dyDescent="0.3">
      <c r="B749">
        <f>_VM_since142!A742</f>
        <v>3</v>
      </c>
      <c r="C749">
        <f>_VM_since142!B742</f>
        <v>30</v>
      </c>
      <c r="D749">
        <f>_VM_since142!C742</f>
        <v>2</v>
      </c>
      <c r="E749">
        <f>_VM_since142!D742</f>
        <v>1</v>
      </c>
      <c r="F749" s="99">
        <f>_VM_since142!E742</f>
        <v>2023</v>
      </c>
      <c r="G749" s="99" t="str">
        <f>_VM_since142!F742</f>
        <v>Schwein</v>
      </c>
      <c r="H749" s="99" t="str">
        <f>_VM_since142!G742</f>
        <v>Saugferkel</v>
      </c>
      <c r="I749" s="99" t="str">
        <f>_VM_since142!H742</f>
        <v>Minimierung</v>
      </c>
      <c r="J749" s="99" t="str">
        <f>_VM_since142!I742</f>
        <v>B</v>
      </c>
      <c r="K749" s="99" t="str">
        <f>_VM_since142!J742</f>
        <v>Ceph. 3. Gen.</v>
      </c>
      <c r="L749" s="115">
        <f>_VM_since142!K742</f>
        <v>4.0361387150636717E-2</v>
      </c>
      <c r="M749">
        <f>_VM_since142!L742</f>
        <v>8.3621252088817641E-3</v>
      </c>
    </row>
    <row r="750" spans="2:13" x14ac:dyDescent="0.3">
      <c r="B750">
        <f>_VM_since142!A743</f>
        <v>3</v>
      </c>
      <c r="C750">
        <f>_VM_since142!B743</f>
        <v>30</v>
      </c>
      <c r="D750">
        <f>_VM_since142!C743</f>
        <v>2</v>
      </c>
      <c r="E750">
        <f>_VM_since142!D743</f>
        <v>1</v>
      </c>
      <c r="F750" s="99">
        <f>_VM_since142!E743</f>
        <v>2023</v>
      </c>
      <c r="G750" s="99" t="str">
        <f>_VM_since142!F743</f>
        <v>Schwein</v>
      </c>
      <c r="H750" s="99" t="str">
        <f>_VM_since142!G743</f>
        <v>Saugferkel</v>
      </c>
      <c r="I750" s="99" t="str">
        <f>_VM_since142!H743</f>
        <v>Minimierung</v>
      </c>
      <c r="J750" s="99" t="str">
        <f>_VM_since142!I743</f>
        <v>B</v>
      </c>
      <c r="K750" s="99" t="str">
        <f>_VM_since142!J743</f>
        <v>Ceph. 4. Gen.</v>
      </c>
      <c r="L750" s="115">
        <f>_VM_since142!K743</f>
        <v>4.869200975184001E-3</v>
      </c>
      <c r="M750">
        <f>_VM_since142!L743</f>
        <v>1.0088074542565736E-3</v>
      </c>
    </row>
    <row r="751" spans="2:13" x14ac:dyDescent="0.3">
      <c r="B751">
        <f>_VM_since142!A744</f>
        <v>3</v>
      </c>
      <c r="C751">
        <f>_VM_since142!B744</f>
        <v>30</v>
      </c>
      <c r="D751">
        <f>_VM_since142!C744</f>
        <v>2</v>
      </c>
      <c r="E751">
        <f>_VM_since142!D744</f>
        <v>1</v>
      </c>
      <c r="F751" s="99">
        <f>_VM_since142!E744</f>
        <v>2023</v>
      </c>
      <c r="G751" s="99" t="str">
        <f>_VM_since142!F744</f>
        <v>Schwein</v>
      </c>
      <c r="H751" s="99" t="str">
        <f>_VM_since142!G744</f>
        <v>Saugferkel</v>
      </c>
      <c r="I751" s="99" t="str">
        <f>_VM_since142!H744</f>
        <v>Minimierung</v>
      </c>
      <c r="J751" s="99" t="str">
        <f>_VM_since142!I744</f>
        <v>B</v>
      </c>
      <c r="K751" s="99" t="str">
        <f>_VM_since142!J744</f>
        <v>Fluorchinolone</v>
      </c>
      <c r="L751" s="115">
        <f>_VM_since142!K744</f>
        <v>7.4220936713574229E-2</v>
      </c>
      <c r="M751">
        <f>_VM_since142!L744</f>
        <v>1.5377191165482682E-2</v>
      </c>
    </row>
    <row r="752" spans="2:13" x14ac:dyDescent="0.3">
      <c r="B752">
        <f>_VM_since142!A745</f>
        <v>3</v>
      </c>
      <c r="C752">
        <f>_VM_since142!B745</f>
        <v>30</v>
      </c>
      <c r="D752">
        <f>_VM_since142!C745</f>
        <v>2</v>
      </c>
      <c r="E752">
        <f>_VM_since142!D745</f>
        <v>1</v>
      </c>
      <c r="F752" s="99">
        <f>_VM_since142!E745</f>
        <v>2023</v>
      </c>
      <c r="G752" s="99" t="str">
        <f>_VM_since142!F745</f>
        <v>Schwein</v>
      </c>
      <c r="H752" s="99" t="str">
        <f>_VM_since142!G745</f>
        <v>Saugferkel</v>
      </c>
      <c r="I752" s="99" t="str">
        <f>_VM_since142!H745</f>
        <v>Minimierung</v>
      </c>
      <c r="J752" s="99" t="str">
        <f>_VM_since142!I745</f>
        <v>B</v>
      </c>
      <c r="K752" s="99" t="str">
        <f>_VM_since142!J745</f>
        <v>Polypeptid-AB</v>
      </c>
      <c r="L752" s="115">
        <f>_VM_since142!K745</f>
        <v>7.4710918716511268E-2</v>
      </c>
      <c r="M752">
        <f>_VM_since142!L745</f>
        <v>1.5478706280495113E-2</v>
      </c>
    </row>
    <row r="753" spans="2:13" x14ac:dyDescent="0.3">
      <c r="B753">
        <f>_VM_since142!A746</f>
        <v>3</v>
      </c>
      <c r="C753">
        <f>_VM_since142!B746</f>
        <v>30</v>
      </c>
      <c r="D753">
        <f>_VM_since142!C746</f>
        <v>2</v>
      </c>
      <c r="E753">
        <f>_VM_since142!D746</f>
        <v>1</v>
      </c>
      <c r="F753" s="99">
        <f>_VM_since142!E746</f>
        <v>2023</v>
      </c>
      <c r="G753" s="99" t="str">
        <f>_VM_since142!F746</f>
        <v>Schwein</v>
      </c>
      <c r="H753" s="99" t="str">
        <f>_VM_since142!G746</f>
        <v>Saugferkel</v>
      </c>
      <c r="I753" s="99" t="str">
        <f>_VM_since142!H746</f>
        <v>Minimierung</v>
      </c>
      <c r="J753" s="99" t="str">
        <f>_VM_since142!I746</f>
        <v>C</v>
      </c>
      <c r="K753" s="99" t="str">
        <f>_VM_since142!J746</f>
        <v>Aminoglykoside</v>
      </c>
      <c r="L753" s="115">
        <f>_VM_since142!K746</f>
        <v>0.76608196431743436</v>
      </c>
      <c r="M753">
        <f>_VM_since142!L746</f>
        <v>0.15871786769814775</v>
      </c>
    </row>
    <row r="754" spans="2:13" x14ac:dyDescent="0.3">
      <c r="B754">
        <f>_VM_since142!A747</f>
        <v>3</v>
      </c>
      <c r="C754">
        <f>_VM_since142!B747</f>
        <v>30</v>
      </c>
      <c r="D754">
        <f>_VM_since142!C747</f>
        <v>2</v>
      </c>
      <c r="E754">
        <f>_VM_since142!D747</f>
        <v>1</v>
      </c>
      <c r="F754" s="99">
        <f>_VM_since142!E747</f>
        <v>2023</v>
      </c>
      <c r="G754" s="99" t="str">
        <f>_VM_since142!F747</f>
        <v>Schwein</v>
      </c>
      <c r="H754" s="99" t="str">
        <f>_VM_since142!G747</f>
        <v>Saugferkel</v>
      </c>
      <c r="I754" s="99" t="str">
        <f>_VM_since142!H747</f>
        <v>Minimierung</v>
      </c>
      <c r="J754" s="99" t="str">
        <f>_VM_since142!I747</f>
        <v>C</v>
      </c>
      <c r="K754" s="99" t="str">
        <f>_VM_since142!J747</f>
        <v>Fenicole</v>
      </c>
      <c r="L754" s="115">
        <f>_VM_since142!K747</f>
        <v>2.8114454640718566E-2</v>
      </c>
      <c r="M754">
        <f>_VM_since142!L747</f>
        <v>5.8247896438169593E-3</v>
      </c>
    </row>
    <row r="755" spans="2:13" x14ac:dyDescent="0.3">
      <c r="B755">
        <f>_VM_since142!A748</f>
        <v>3</v>
      </c>
      <c r="C755">
        <f>_VM_since142!B748</f>
        <v>30</v>
      </c>
      <c r="D755">
        <f>_VM_since142!C748</f>
        <v>2</v>
      </c>
      <c r="E755">
        <f>_VM_since142!D748</f>
        <v>1</v>
      </c>
      <c r="F755" s="99">
        <f>_VM_since142!E748</f>
        <v>2023</v>
      </c>
      <c r="G755" s="99" t="str">
        <f>_VM_since142!F748</f>
        <v>Schwein</v>
      </c>
      <c r="H755" s="99" t="str">
        <f>_VM_since142!G748</f>
        <v>Saugferkel</v>
      </c>
      <c r="I755" s="99" t="str">
        <f>_VM_since142!H748</f>
        <v>Minimierung</v>
      </c>
      <c r="J755" s="99" t="str">
        <f>_VM_since142!I748</f>
        <v>C</v>
      </c>
      <c r="K755" s="99" t="str">
        <f>_VM_since142!J748</f>
        <v>Lincosamide</v>
      </c>
      <c r="L755" s="115">
        <f>_VM_since142!K748</f>
        <v>3.3651923074905797E-2</v>
      </c>
      <c r="M755">
        <f>_VM_since142!L748</f>
        <v>6.9720496280708351E-3</v>
      </c>
    </row>
    <row r="756" spans="2:13" x14ac:dyDescent="0.3">
      <c r="B756">
        <f>_VM_since142!A749</f>
        <v>3</v>
      </c>
      <c r="C756">
        <f>_VM_since142!B749</f>
        <v>30</v>
      </c>
      <c r="D756">
        <f>_VM_since142!C749</f>
        <v>2</v>
      </c>
      <c r="E756">
        <f>_VM_since142!D749</f>
        <v>1</v>
      </c>
      <c r="F756" s="99">
        <f>_VM_since142!E749</f>
        <v>2023</v>
      </c>
      <c r="G756" s="99" t="str">
        <f>_VM_since142!F749</f>
        <v>Schwein</v>
      </c>
      <c r="H756" s="99" t="str">
        <f>_VM_since142!G749</f>
        <v>Saugferkel</v>
      </c>
      <c r="I756" s="99" t="str">
        <f>_VM_since142!H749</f>
        <v>Minimierung</v>
      </c>
      <c r="J756" s="99" t="str">
        <f>_VM_since142!I749</f>
        <v>C</v>
      </c>
      <c r="K756" s="99" t="str">
        <f>_VM_since142!J749</f>
        <v>Makrolide</v>
      </c>
      <c r="L756" s="115">
        <f>_VM_since142!K749</f>
        <v>0.20491014969000002</v>
      </c>
      <c r="M756">
        <f>_VM_since142!L749</f>
        <v>4.2453553984242935E-2</v>
      </c>
    </row>
    <row r="757" spans="2:13" x14ac:dyDescent="0.3">
      <c r="B757">
        <f>_VM_since142!A750</f>
        <v>3</v>
      </c>
      <c r="C757">
        <f>_VM_since142!B750</f>
        <v>30</v>
      </c>
      <c r="D757">
        <f>_VM_since142!C750</f>
        <v>2</v>
      </c>
      <c r="E757">
        <f>_VM_since142!D750</f>
        <v>1</v>
      </c>
      <c r="F757" s="99">
        <f>_VM_since142!E750</f>
        <v>2023</v>
      </c>
      <c r="G757" s="99" t="str">
        <f>_VM_since142!F750</f>
        <v>Schwein</v>
      </c>
      <c r="H757" s="99" t="str">
        <f>_VM_since142!G750</f>
        <v>Saugferkel</v>
      </c>
      <c r="I757" s="99" t="str">
        <f>_VM_since142!H750</f>
        <v>Minimierung</v>
      </c>
      <c r="J757" s="99" t="str">
        <f>_VM_since142!I750</f>
        <v>C</v>
      </c>
      <c r="K757" s="99" t="str">
        <f>_VM_since142!J750</f>
        <v>Pleuromutiline</v>
      </c>
      <c r="L757" s="115">
        <f>_VM_since142!K750</f>
        <v>4.37464216E-3</v>
      </c>
      <c r="M757">
        <f>_VM_since142!L750</f>
        <v>9.063441092706817E-4</v>
      </c>
    </row>
    <row r="758" spans="2:13" x14ac:dyDescent="0.3">
      <c r="B758">
        <f>_VM_since142!A751</f>
        <v>3</v>
      </c>
      <c r="C758">
        <f>_VM_since142!B751</f>
        <v>30</v>
      </c>
      <c r="D758">
        <f>_VM_since142!C751</f>
        <v>2</v>
      </c>
      <c r="E758">
        <f>_VM_since142!D751</f>
        <v>1</v>
      </c>
      <c r="F758" s="99">
        <f>_VM_since142!E751</f>
        <v>2023</v>
      </c>
      <c r="G758" s="99" t="str">
        <f>_VM_since142!F751</f>
        <v>Schwein</v>
      </c>
      <c r="H758" s="99" t="str">
        <f>_VM_since142!G751</f>
        <v>Saugferkel</v>
      </c>
      <c r="I758" s="99" t="str">
        <f>_VM_since142!H751</f>
        <v>Minimierung</v>
      </c>
      <c r="J758" s="99" t="str">
        <f>_VM_since142!I751</f>
        <v>D</v>
      </c>
      <c r="K758" s="99" t="str">
        <f>_VM_since142!J751</f>
        <v>Aminoglykoside</v>
      </c>
      <c r="L758" s="115">
        <f>_VM_since142!K751</f>
        <v>3.7327962539677399E-2</v>
      </c>
      <c r="M758">
        <f>_VM_since142!L751</f>
        <v>7.7336563132544963E-3</v>
      </c>
    </row>
    <row r="759" spans="2:13" x14ac:dyDescent="0.3">
      <c r="B759">
        <f>_VM_since142!A752</f>
        <v>3</v>
      </c>
      <c r="C759">
        <f>_VM_since142!B752</f>
        <v>30</v>
      </c>
      <c r="D759">
        <f>_VM_since142!C752</f>
        <v>2</v>
      </c>
      <c r="E759">
        <f>_VM_since142!D752</f>
        <v>1</v>
      </c>
      <c r="F759" s="99">
        <f>_VM_since142!E752</f>
        <v>2023</v>
      </c>
      <c r="G759" s="99" t="str">
        <f>_VM_since142!F752</f>
        <v>Schwein</v>
      </c>
      <c r="H759" s="99" t="str">
        <f>_VM_since142!G752</f>
        <v>Saugferkel</v>
      </c>
      <c r="I759" s="99" t="str">
        <f>_VM_since142!H752</f>
        <v>Minimierung</v>
      </c>
      <c r="J759" s="99" t="str">
        <f>_VM_since142!I752</f>
        <v>D</v>
      </c>
      <c r="K759" s="99" t="str">
        <f>_VM_since142!J752</f>
        <v>Folsäureantag.</v>
      </c>
      <c r="L759" s="115">
        <f>_VM_since142!K752</f>
        <v>3.4583942228228227E-2</v>
      </c>
      <c r="M759">
        <f>_VM_since142!L752</f>
        <v>7.1651465805633412E-3</v>
      </c>
    </row>
    <row r="760" spans="2:13" x14ac:dyDescent="0.3">
      <c r="B760">
        <f>_VM_since142!A753</f>
        <v>3</v>
      </c>
      <c r="C760">
        <f>_VM_since142!B753</f>
        <v>30</v>
      </c>
      <c r="D760">
        <f>_VM_since142!C753</f>
        <v>2</v>
      </c>
      <c r="E760">
        <f>_VM_since142!D753</f>
        <v>1</v>
      </c>
      <c r="F760" s="99">
        <f>_VM_since142!E753</f>
        <v>2023</v>
      </c>
      <c r="G760" s="99" t="str">
        <f>_VM_since142!F753</f>
        <v>Schwein</v>
      </c>
      <c r="H760" s="99" t="str">
        <f>_VM_since142!G753</f>
        <v>Saugferkel</v>
      </c>
      <c r="I760" s="99" t="str">
        <f>_VM_since142!H753</f>
        <v>Minimierung</v>
      </c>
      <c r="J760" s="99" t="str">
        <f>_VM_since142!I753</f>
        <v>D</v>
      </c>
      <c r="K760" s="99" t="str">
        <f>_VM_since142!J753</f>
        <v>Penicilline</v>
      </c>
      <c r="L760" s="115">
        <f>_VM_since142!K753</f>
        <v>3.1743972585929003</v>
      </c>
      <c r="M760">
        <f>_VM_since142!L753</f>
        <v>0.65767579394669307</v>
      </c>
    </row>
    <row r="761" spans="2:13" x14ac:dyDescent="0.3">
      <c r="B761">
        <f>_VM_since142!A754</f>
        <v>3</v>
      </c>
      <c r="C761">
        <f>_VM_since142!B754</f>
        <v>30</v>
      </c>
      <c r="D761">
        <f>_VM_since142!C754</f>
        <v>2</v>
      </c>
      <c r="E761">
        <f>_VM_since142!D754</f>
        <v>1</v>
      </c>
      <c r="F761" s="99">
        <f>_VM_since142!E754</f>
        <v>2023</v>
      </c>
      <c r="G761" s="99" t="str">
        <f>_VM_since142!F754</f>
        <v>Schwein</v>
      </c>
      <c r="H761" s="99" t="str">
        <f>_VM_since142!G754</f>
        <v>Saugferkel</v>
      </c>
      <c r="I761" s="99" t="str">
        <f>_VM_since142!H754</f>
        <v>Minimierung</v>
      </c>
      <c r="J761" s="99" t="str">
        <f>_VM_since142!I754</f>
        <v>D</v>
      </c>
      <c r="K761" s="99" t="str">
        <f>_VM_since142!J754</f>
        <v>Sulfonamide</v>
      </c>
      <c r="L761" s="115">
        <f>_VM_since142!K754</f>
        <v>0.17292325465746075</v>
      </c>
      <c r="M761">
        <f>_VM_since142!L754</f>
        <v>3.5826467053182591E-2</v>
      </c>
    </row>
    <row r="762" spans="2:13" x14ac:dyDescent="0.3">
      <c r="B762">
        <f>_VM_since142!A755</f>
        <v>3</v>
      </c>
      <c r="C762">
        <f>_VM_since142!B755</f>
        <v>30</v>
      </c>
      <c r="D762">
        <f>_VM_since142!C755</f>
        <v>2</v>
      </c>
      <c r="E762">
        <f>_VM_since142!D755</f>
        <v>1</v>
      </c>
      <c r="F762" s="99">
        <f>_VM_since142!E755</f>
        <v>2023</v>
      </c>
      <c r="G762" s="99" t="str">
        <f>_VM_since142!F755</f>
        <v>Schwein</v>
      </c>
      <c r="H762" s="99" t="str">
        <f>_VM_since142!G755</f>
        <v>Saugferkel</v>
      </c>
      <c r="I762" s="99" t="str">
        <f>_VM_since142!H755</f>
        <v>Minimierung</v>
      </c>
      <c r="J762" s="99" t="str">
        <f>_VM_since142!I755</f>
        <v>D</v>
      </c>
      <c r="K762" s="99" t="str">
        <f>_VM_since142!J755</f>
        <v>Tetrazykline</v>
      </c>
      <c r="L762" s="115">
        <f>_VM_since142!K755</f>
        <v>0.17616212726027944</v>
      </c>
      <c r="M762">
        <f>_VM_since142!L755</f>
        <v>3.6497500933641264E-2</v>
      </c>
    </row>
    <row r="763" spans="2:13" x14ac:dyDescent="0.3">
      <c r="B763">
        <f>_VM_since142!A756</f>
        <v>3</v>
      </c>
      <c r="C763">
        <f>_VM_since142!B756</f>
        <v>30</v>
      </c>
      <c r="D763">
        <f>_VM_since142!C756</f>
        <v>2</v>
      </c>
      <c r="E763">
        <f>_VM_since142!D756</f>
        <v>1</v>
      </c>
      <c r="F763" s="99">
        <f>_VM_since142!E756</f>
        <v>2024</v>
      </c>
      <c r="G763" s="99" t="str">
        <f>_VM_since142!F756</f>
        <v>Schwein</v>
      </c>
      <c r="H763" s="99" t="str">
        <f>_VM_since142!G756</f>
        <v>Saugferkel</v>
      </c>
      <c r="I763" s="99" t="str">
        <f>_VM_since142!H756</f>
        <v>Minimierung</v>
      </c>
      <c r="J763" s="99" t="str">
        <f>_VM_since142!I756</f>
        <v>B</v>
      </c>
      <c r="K763" s="99" t="str">
        <f>_VM_since142!J756</f>
        <v>Ceph. 3. Gen.</v>
      </c>
      <c r="L763" s="115">
        <f>_VM_since142!K756</f>
        <v>4.8710406434417708E-2</v>
      </c>
      <c r="M763">
        <f>_VM_since142!L756</f>
        <v>8.8388424765359647E-3</v>
      </c>
    </row>
    <row r="764" spans="2:13" x14ac:dyDescent="0.3">
      <c r="B764">
        <f>_VM_since142!A757</f>
        <v>3</v>
      </c>
      <c r="C764">
        <f>_VM_since142!B757</f>
        <v>30</v>
      </c>
      <c r="D764">
        <f>_VM_since142!C757</f>
        <v>2</v>
      </c>
      <c r="E764">
        <f>_VM_since142!D757</f>
        <v>1</v>
      </c>
      <c r="F764" s="99">
        <f>_VM_since142!E757</f>
        <v>2024</v>
      </c>
      <c r="G764" s="99" t="str">
        <f>_VM_since142!F757</f>
        <v>Schwein</v>
      </c>
      <c r="H764" s="99" t="str">
        <f>_VM_since142!G757</f>
        <v>Saugferkel</v>
      </c>
      <c r="I764" s="99" t="str">
        <f>_VM_since142!H757</f>
        <v>Minimierung</v>
      </c>
      <c r="J764" s="99" t="str">
        <f>_VM_since142!I757</f>
        <v>B</v>
      </c>
      <c r="K764" s="99" t="str">
        <f>_VM_since142!J757</f>
        <v>Ceph. 4. Gen.</v>
      </c>
      <c r="L764" s="115">
        <f>_VM_since142!K757</f>
        <v>5.0005613084034154E-3</v>
      </c>
      <c r="M764">
        <f>_VM_since142!L757</f>
        <v>9.0738667431869749E-4</v>
      </c>
    </row>
    <row r="765" spans="2:13" x14ac:dyDescent="0.3">
      <c r="B765">
        <f>_VM_since142!A758</f>
        <v>3</v>
      </c>
      <c r="C765">
        <f>_VM_since142!B758</f>
        <v>30</v>
      </c>
      <c r="D765">
        <f>_VM_since142!C758</f>
        <v>2</v>
      </c>
      <c r="E765">
        <f>_VM_since142!D758</f>
        <v>1</v>
      </c>
      <c r="F765" s="99">
        <f>_VM_since142!E758</f>
        <v>2024</v>
      </c>
      <c r="G765" s="99" t="str">
        <f>_VM_since142!F758</f>
        <v>Schwein</v>
      </c>
      <c r="H765" s="99" t="str">
        <f>_VM_since142!G758</f>
        <v>Saugferkel</v>
      </c>
      <c r="I765" s="99" t="str">
        <f>_VM_since142!H758</f>
        <v>Minimierung</v>
      </c>
      <c r="J765" s="99" t="str">
        <f>_VM_since142!I758</f>
        <v>B</v>
      </c>
      <c r="K765" s="99" t="str">
        <f>_VM_since142!J758</f>
        <v>Fluorchinolone</v>
      </c>
      <c r="L765" s="115">
        <f>_VM_since142!K758</f>
        <v>8.5968317552952395E-2</v>
      </c>
      <c r="M765">
        <f>_VM_since142!L758</f>
        <v>1.5599549920537456E-2</v>
      </c>
    </row>
    <row r="766" spans="2:13" x14ac:dyDescent="0.3">
      <c r="B766">
        <f>_VM_since142!A759</f>
        <v>3</v>
      </c>
      <c r="C766">
        <f>_VM_since142!B759</f>
        <v>30</v>
      </c>
      <c r="D766">
        <f>_VM_since142!C759</f>
        <v>2</v>
      </c>
      <c r="E766">
        <f>_VM_since142!D759</f>
        <v>1</v>
      </c>
      <c r="F766" s="99">
        <f>_VM_since142!E759</f>
        <v>2024</v>
      </c>
      <c r="G766" s="99" t="str">
        <f>_VM_since142!F759</f>
        <v>Schwein</v>
      </c>
      <c r="H766" s="99" t="str">
        <f>_VM_since142!G759</f>
        <v>Saugferkel</v>
      </c>
      <c r="I766" s="99" t="str">
        <f>_VM_since142!H759</f>
        <v>Minimierung</v>
      </c>
      <c r="J766" s="99" t="str">
        <f>_VM_since142!I759</f>
        <v>B</v>
      </c>
      <c r="K766" s="99" t="str">
        <f>_VM_since142!J759</f>
        <v>Polypeptid-AB</v>
      </c>
      <c r="L766" s="115">
        <f>_VM_since142!K759</f>
        <v>7.159363273195489E-2</v>
      </c>
      <c r="M766">
        <f>_VM_since142!L759</f>
        <v>1.2991163251587907E-2</v>
      </c>
    </row>
    <row r="767" spans="2:13" x14ac:dyDescent="0.3">
      <c r="B767">
        <f>_VM_since142!A760</f>
        <v>3</v>
      </c>
      <c r="C767">
        <f>_VM_since142!B760</f>
        <v>30</v>
      </c>
      <c r="D767">
        <f>_VM_since142!C760</f>
        <v>2</v>
      </c>
      <c r="E767">
        <f>_VM_since142!D760</f>
        <v>1</v>
      </c>
      <c r="F767" s="99">
        <f>_VM_since142!E760</f>
        <v>2024</v>
      </c>
      <c r="G767" s="99" t="str">
        <f>_VM_since142!F760</f>
        <v>Schwein</v>
      </c>
      <c r="H767" s="99" t="str">
        <f>_VM_since142!G760</f>
        <v>Saugferkel</v>
      </c>
      <c r="I767" s="99" t="str">
        <f>_VM_since142!H760</f>
        <v>Minimierung</v>
      </c>
      <c r="J767" s="99" t="str">
        <f>_VM_since142!I760</f>
        <v>C</v>
      </c>
      <c r="K767" s="99" t="str">
        <f>_VM_since142!J760</f>
        <v>Aminoglykoside</v>
      </c>
      <c r="L767" s="115">
        <f>_VM_since142!K760</f>
        <v>0.79332228351750922</v>
      </c>
      <c r="M767">
        <f>_VM_since142!L760</f>
        <v>0.14395385319927254</v>
      </c>
    </row>
    <row r="768" spans="2:13" x14ac:dyDescent="0.3">
      <c r="B768">
        <f>_VM_since142!A761</f>
        <v>3</v>
      </c>
      <c r="C768">
        <f>_VM_since142!B761</f>
        <v>30</v>
      </c>
      <c r="D768">
        <f>_VM_since142!C761</f>
        <v>2</v>
      </c>
      <c r="E768">
        <f>_VM_since142!D761</f>
        <v>1</v>
      </c>
      <c r="F768" s="99">
        <f>_VM_since142!E761</f>
        <v>2024</v>
      </c>
      <c r="G768" s="99" t="str">
        <f>_VM_since142!F761</f>
        <v>Schwein</v>
      </c>
      <c r="H768" s="99" t="str">
        <f>_VM_since142!G761</f>
        <v>Saugferkel</v>
      </c>
      <c r="I768" s="99" t="str">
        <f>_VM_since142!H761</f>
        <v>Minimierung</v>
      </c>
      <c r="J768" s="99" t="str">
        <f>_VM_since142!I761</f>
        <v>C</v>
      </c>
      <c r="K768" s="99" t="str">
        <f>_VM_since142!J761</f>
        <v>Fenicole</v>
      </c>
      <c r="L768" s="115">
        <f>_VM_since142!K761</f>
        <v>3.4035909640718565E-2</v>
      </c>
      <c r="M768">
        <f>_VM_since142!L761</f>
        <v>6.1760528371891717E-3</v>
      </c>
    </row>
    <row r="769" spans="2:13" x14ac:dyDescent="0.3">
      <c r="B769">
        <f>_VM_since142!A762</f>
        <v>3</v>
      </c>
      <c r="C769">
        <f>_VM_since142!B762</f>
        <v>30</v>
      </c>
      <c r="D769">
        <f>_VM_since142!C762</f>
        <v>2</v>
      </c>
      <c r="E769">
        <f>_VM_since142!D762</f>
        <v>1</v>
      </c>
      <c r="F769" s="99">
        <f>_VM_since142!E762</f>
        <v>2024</v>
      </c>
      <c r="G769" s="99" t="str">
        <f>_VM_since142!F762</f>
        <v>Schwein</v>
      </c>
      <c r="H769" s="99" t="str">
        <f>_VM_since142!G762</f>
        <v>Saugferkel</v>
      </c>
      <c r="I769" s="99" t="str">
        <f>_VM_since142!H762</f>
        <v>Minimierung</v>
      </c>
      <c r="J769" s="99" t="str">
        <f>_VM_since142!I762</f>
        <v>C</v>
      </c>
      <c r="K769" s="99" t="str">
        <f>_VM_since142!J762</f>
        <v>Lincosamide</v>
      </c>
      <c r="L769" s="115">
        <f>_VM_since142!K762</f>
        <v>2.9119156950890002E-2</v>
      </c>
      <c r="M769">
        <f>_VM_since142!L762</f>
        <v>5.2838738203708603E-3</v>
      </c>
    </row>
    <row r="770" spans="2:13" x14ac:dyDescent="0.3">
      <c r="B770">
        <f>_VM_since142!A763</f>
        <v>3</v>
      </c>
      <c r="C770">
        <f>_VM_since142!B763</f>
        <v>30</v>
      </c>
      <c r="D770">
        <f>_VM_since142!C763</f>
        <v>2</v>
      </c>
      <c r="E770">
        <f>_VM_since142!D763</f>
        <v>1</v>
      </c>
      <c r="F770" s="99">
        <f>_VM_since142!E763</f>
        <v>2024</v>
      </c>
      <c r="G770" s="99" t="str">
        <f>_VM_since142!F763</f>
        <v>Schwein</v>
      </c>
      <c r="H770" s="99" t="str">
        <f>_VM_since142!G763</f>
        <v>Saugferkel</v>
      </c>
      <c r="I770" s="99" t="str">
        <f>_VM_since142!H763</f>
        <v>Minimierung</v>
      </c>
      <c r="J770" s="99" t="str">
        <f>_VM_since142!I763</f>
        <v>C</v>
      </c>
      <c r="K770" s="99" t="str">
        <f>_VM_since142!J763</f>
        <v>Makrolide</v>
      </c>
      <c r="L770" s="115">
        <f>_VM_since142!K763</f>
        <v>0.24038713625000002</v>
      </c>
      <c r="M770">
        <f>_VM_since142!L763</f>
        <v>4.3619919976648783E-2</v>
      </c>
    </row>
    <row r="771" spans="2:13" x14ac:dyDescent="0.3">
      <c r="B771">
        <f>_VM_since142!A764</f>
        <v>3</v>
      </c>
      <c r="C771">
        <f>_VM_since142!B764</f>
        <v>30</v>
      </c>
      <c r="D771">
        <f>_VM_since142!C764</f>
        <v>2</v>
      </c>
      <c r="E771">
        <f>_VM_since142!D764</f>
        <v>1</v>
      </c>
      <c r="F771" s="99">
        <f>_VM_since142!E764</f>
        <v>2024</v>
      </c>
      <c r="G771" s="99" t="str">
        <f>_VM_since142!F764</f>
        <v>Schwein</v>
      </c>
      <c r="H771" s="99" t="str">
        <f>_VM_since142!G764</f>
        <v>Saugferkel</v>
      </c>
      <c r="I771" s="99" t="str">
        <f>_VM_since142!H764</f>
        <v>Minimierung</v>
      </c>
      <c r="J771" s="99" t="str">
        <f>_VM_since142!I764</f>
        <v>C</v>
      </c>
      <c r="K771" s="99" t="str">
        <f>_VM_since142!J764</f>
        <v>Pleuromutiline</v>
      </c>
      <c r="L771" s="115">
        <f>_VM_since142!K764</f>
        <v>6.0772734000000004E-3</v>
      </c>
      <c r="M771">
        <f>_VM_since142!L764</f>
        <v>1.1027635817772103E-3</v>
      </c>
    </row>
    <row r="772" spans="2:13" x14ac:dyDescent="0.3">
      <c r="B772">
        <f>_VM_since142!A765</f>
        <v>3</v>
      </c>
      <c r="C772">
        <f>_VM_since142!B765</f>
        <v>30</v>
      </c>
      <c r="D772">
        <f>_VM_since142!C765</f>
        <v>2</v>
      </c>
      <c r="E772">
        <f>_VM_since142!D765</f>
        <v>1</v>
      </c>
      <c r="F772" s="99">
        <f>_VM_since142!E765</f>
        <v>2024</v>
      </c>
      <c r="G772" s="99" t="str">
        <f>_VM_since142!F765</f>
        <v>Schwein</v>
      </c>
      <c r="H772" s="99" t="str">
        <f>_VM_since142!G765</f>
        <v>Saugferkel</v>
      </c>
      <c r="I772" s="99" t="str">
        <f>_VM_since142!H765</f>
        <v>Minimierung</v>
      </c>
      <c r="J772" s="99" t="str">
        <f>_VM_since142!I765</f>
        <v>D</v>
      </c>
      <c r="K772" s="99" t="str">
        <f>_VM_since142!J765</f>
        <v>Aminoglykoside</v>
      </c>
      <c r="L772" s="115">
        <f>_VM_since142!K765</f>
        <v>3.0406503045119996E-2</v>
      </c>
      <c r="M772">
        <f>_VM_since142!L765</f>
        <v>5.5174717345045192E-3</v>
      </c>
    </row>
    <row r="773" spans="2:13" x14ac:dyDescent="0.3">
      <c r="B773">
        <f>_VM_since142!A766</f>
        <v>3</v>
      </c>
      <c r="C773">
        <f>_VM_since142!B766</f>
        <v>30</v>
      </c>
      <c r="D773">
        <f>_VM_since142!C766</f>
        <v>2</v>
      </c>
      <c r="E773">
        <f>_VM_since142!D766</f>
        <v>1</v>
      </c>
      <c r="F773" s="99">
        <f>_VM_since142!E766</f>
        <v>2024</v>
      </c>
      <c r="G773" s="99" t="str">
        <f>_VM_since142!F766</f>
        <v>Schwein</v>
      </c>
      <c r="H773" s="99" t="str">
        <f>_VM_since142!G766</f>
        <v>Saugferkel</v>
      </c>
      <c r="I773" s="99" t="str">
        <f>_VM_since142!H766</f>
        <v>Minimierung</v>
      </c>
      <c r="J773" s="99" t="str">
        <f>_VM_since142!I766</f>
        <v>D</v>
      </c>
      <c r="K773" s="99" t="str">
        <f>_VM_since142!J766</f>
        <v>Folsäureantag.</v>
      </c>
      <c r="L773" s="115">
        <f>_VM_since142!K766</f>
        <v>5.2710620499999999E-2</v>
      </c>
      <c r="M773">
        <f>_VM_since142!L766</f>
        <v>9.5647091770265334E-3</v>
      </c>
    </row>
    <row r="774" spans="2:13" x14ac:dyDescent="0.3">
      <c r="B774">
        <f>_VM_since142!A767</f>
        <v>3</v>
      </c>
      <c r="C774">
        <f>_VM_since142!B767</f>
        <v>30</v>
      </c>
      <c r="D774">
        <f>_VM_since142!C767</f>
        <v>2</v>
      </c>
      <c r="E774">
        <f>_VM_since142!D767</f>
        <v>1</v>
      </c>
      <c r="F774" s="99">
        <f>_VM_since142!E767</f>
        <v>2024</v>
      </c>
      <c r="G774" s="99" t="str">
        <f>_VM_since142!F767</f>
        <v>Schwein</v>
      </c>
      <c r="H774" s="99" t="str">
        <f>_VM_since142!G767</f>
        <v>Saugferkel</v>
      </c>
      <c r="I774" s="99" t="str">
        <f>_VM_since142!H767</f>
        <v>Minimierung</v>
      </c>
      <c r="J774" s="99" t="str">
        <f>_VM_since142!I767</f>
        <v>D</v>
      </c>
      <c r="K774" s="99" t="str">
        <f>_VM_since142!J767</f>
        <v>Penicilline</v>
      </c>
      <c r="L774" s="115">
        <f>_VM_since142!K767</f>
        <v>3.7359210484771541</v>
      </c>
      <c r="M774">
        <f>_VM_since142!L767</f>
        <v>0.67790889194742121</v>
      </c>
    </row>
    <row r="775" spans="2:13" x14ac:dyDescent="0.3">
      <c r="B775">
        <f>_VM_since142!A768</f>
        <v>3</v>
      </c>
      <c r="C775">
        <f>_VM_since142!B768</f>
        <v>30</v>
      </c>
      <c r="D775">
        <f>_VM_since142!C768</f>
        <v>2</v>
      </c>
      <c r="E775">
        <f>_VM_since142!D768</f>
        <v>1</v>
      </c>
      <c r="F775" s="99">
        <f>_VM_since142!E768</f>
        <v>2024</v>
      </c>
      <c r="G775" s="99" t="str">
        <f>_VM_since142!F768</f>
        <v>Schwein</v>
      </c>
      <c r="H775" s="99" t="str">
        <f>_VM_since142!G768</f>
        <v>Saugferkel</v>
      </c>
      <c r="I775" s="99" t="str">
        <f>_VM_since142!H768</f>
        <v>Minimierung</v>
      </c>
      <c r="J775" s="99" t="str">
        <f>_VM_since142!I768</f>
        <v>D</v>
      </c>
      <c r="K775" s="99" t="str">
        <f>_VM_since142!J768</f>
        <v>Sulfonamide</v>
      </c>
      <c r="L775" s="115">
        <f>_VM_since142!K768</f>
        <v>0.26355747117429967</v>
      </c>
      <c r="M775">
        <f>_VM_since142!L768</f>
        <v>4.7824338611508664E-2</v>
      </c>
    </row>
    <row r="776" spans="2:13" x14ac:dyDescent="0.3">
      <c r="B776">
        <f>_VM_since142!A769</f>
        <v>3</v>
      </c>
      <c r="C776">
        <f>_VM_since142!B769</f>
        <v>30</v>
      </c>
      <c r="D776">
        <f>_VM_since142!C769</f>
        <v>2</v>
      </c>
      <c r="E776">
        <f>_VM_since142!D769</f>
        <v>1</v>
      </c>
      <c r="F776" s="99">
        <f>_VM_since142!E769</f>
        <v>2024</v>
      </c>
      <c r="G776" s="99" t="str">
        <f>_VM_since142!F769</f>
        <v>Schwein</v>
      </c>
      <c r="H776" s="99" t="str">
        <f>_VM_since142!G769</f>
        <v>Saugferkel</v>
      </c>
      <c r="I776" s="99" t="str">
        <f>_VM_since142!H769</f>
        <v>Minimierung</v>
      </c>
      <c r="J776" s="99" t="str">
        <f>_VM_since142!I769</f>
        <v>D</v>
      </c>
      <c r="K776" s="99" t="str">
        <f>_VM_since142!J769</f>
        <v>Tetrazykline</v>
      </c>
      <c r="L776" s="115">
        <f>_VM_since142!K769</f>
        <v>0.11413826348641297</v>
      </c>
      <c r="M776">
        <f>_VM_since142!L769</f>
        <v>2.0711182791300409E-2</v>
      </c>
    </row>
    <row r="777" spans="2:13" x14ac:dyDescent="0.3">
      <c r="B777">
        <f>_VM_since142!A770</f>
        <v>3</v>
      </c>
      <c r="C777">
        <f>_VM_since142!B770</f>
        <v>30</v>
      </c>
      <c r="D777">
        <f>_VM_since142!C770</f>
        <v>2</v>
      </c>
      <c r="E777">
        <f>_VM_since142!D770</f>
        <v>1</v>
      </c>
      <c r="F777" s="99">
        <f>_VM_since142!E770</f>
        <v>2025</v>
      </c>
      <c r="G777" s="99" t="str">
        <f>_VM_since142!F770</f>
        <v>Schwein</v>
      </c>
      <c r="H777" s="99" t="str">
        <f>_VM_since142!G770</f>
        <v>Saugferkel</v>
      </c>
      <c r="I777" s="99" t="str">
        <f>_VM_since142!H770</f>
        <v>Minimierung</v>
      </c>
      <c r="J777" s="99" t="str">
        <f>_VM_since142!I770</f>
        <v>B</v>
      </c>
      <c r="K777" s="99" t="str">
        <f>_VM_since142!J770</f>
        <v>Ceph. 3. Gen.</v>
      </c>
      <c r="L777" s="115">
        <f>_VM_since142!K770</f>
        <v>4.4795905079115225E-2</v>
      </c>
      <c r="M777">
        <f>_VM_since142!L770</f>
        <v>9.3336998338266908E-3</v>
      </c>
    </row>
    <row r="778" spans="2:13" x14ac:dyDescent="0.3">
      <c r="B778">
        <f>_VM_since142!A771</f>
        <v>3</v>
      </c>
      <c r="C778">
        <f>_VM_since142!B771</f>
        <v>30</v>
      </c>
      <c r="D778">
        <f>_VM_since142!C771</f>
        <v>2</v>
      </c>
      <c r="E778">
        <f>_VM_since142!D771</f>
        <v>1</v>
      </c>
      <c r="F778" s="99">
        <f>_VM_since142!E771</f>
        <v>2025</v>
      </c>
      <c r="G778" s="99" t="str">
        <f>_VM_since142!F771</f>
        <v>Schwein</v>
      </c>
      <c r="H778" s="99" t="str">
        <f>_VM_since142!G771</f>
        <v>Saugferkel</v>
      </c>
      <c r="I778" s="99" t="str">
        <f>_VM_since142!H771</f>
        <v>Minimierung</v>
      </c>
      <c r="J778" s="99" t="str">
        <f>_VM_since142!I771</f>
        <v>B</v>
      </c>
      <c r="K778" s="99" t="str">
        <f>_VM_since142!J771</f>
        <v>Ceph. 4. Gen.</v>
      </c>
      <c r="L778" s="115">
        <f>_VM_since142!K771</f>
        <v>3.9006090614400009E-3</v>
      </c>
      <c r="M778">
        <f>_VM_since142!L771</f>
        <v>8.1273308540782594E-4</v>
      </c>
    </row>
    <row r="779" spans="2:13" x14ac:dyDescent="0.3">
      <c r="B779">
        <f>_VM_since142!A772</f>
        <v>3</v>
      </c>
      <c r="C779">
        <f>_VM_since142!B772</f>
        <v>30</v>
      </c>
      <c r="D779">
        <f>_VM_since142!C772</f>
        <v>2</v>
      </c>
      <c r="E779">
        <f>_VM_since142!D772</f>
        <v>1</v>
      </c>
      <c r="F779" s="99">
        <f>_VM_since142!E772</f>
        <v>2025</v>
      </c>
      <c r="G779" s="99" t="str">
        <f>_VM_since142!F772</f>
        <v>Schwein</v>
      </c>
      <c r="H779" s="99" t="str">
        <f>_VM_since142!G772</f>
        <v>Saugferkel</v>
      </c>
      <c r="I779" s="99" t="str">
        <f>_VM_since142!H772</f>
        <v>Minimierung</v>
      </c>
      <c r="J779" s="99" t="str">
        <f>_VM_since142!I772</f>
        <v>B</v>
      </c>
      <c r="K779" s="99" t="str">
        <f>_VM_since142!J772</f>
        <v>Fluorchinolone</v>
      </c>
      <c r="L779" s="115">
        <f>_VM_since142!K772</f>
        <v>9.6416285763196066E-2</v>
      </c>
      <c r="M779">
        <f>_VM_since142!L772</f>
        <v>2.0089351221205514E-2</v>
      </c>
    </row>
    <row r="780" spans="2:13" x14ac:dyDescent="0.3">
      <c r="B780">
        <f>_VM_since142!A773</f>
        <v>3</v>
      </c>
      <c r="C780">
        <f>_VM_since142!B773</f>
        <v>30</v>
      </c>
      <c r="D780">
        <f>_VM_since142!C773</f>
        <v>2</v>
      </c>
      <c r="E780">
        <f>_VM_since142!D773</f>
        <v>1</v>
      </c>
      <c r="F780" s="99">
        <f>_VM_since142!E773</f>
        <v>2025</v>
      </c>
      <c r="G780" s="99" t="str">
        <f>_VM_since142!F773</f>
        <v>Schwein</v>
      </c>
      <c r="H780" s="99" t="str">
        <f>_VM_since142!G773</f>
        <v>Saugferkel</v>
      </c>
      <c r="I780" s="99" t="str">
        <f>_VM_since142!H773</f>
        <v>Minimierung</v>
      </c>
      <c r="J780" s="99" t="str">
        <f>_VM_since142!I773</f>
        <v>B</v>
      </c>
      <c r="K780" s="99" t="str">
        <f>_VM_since142!J773</f>
        <v>Polypeptid-AB</v>
      </c>
      <c r="L780" s="115">
        <f>_VM_since142!K773</f>
        <v>6.6027684535714282E-2</v>
      </c>
      <c r="M780">
        <f>_VM_since142!L773</f>
        <v>1.3757565275007272E-2</v>
      </c>
    </row>
    <row r="781" spans="2:13" x14ac:dyDescent="0.3">
      <c r="B781">
        <f>_VM_since142!A774</f>
        <v>3</v>
      </c>
      <c r="C781">
        <f>_VM_since142!B774</f>
        <v>30</v>
      </c>
      <c r="D781">
        <f>_VM_since142!C774</f>
        <v>2</v>
      </c>
      <c r="E781">
        <f>_VM_since142!D774</f>
        <v>1</v>
      </c>
      <c r="F781" s="99">
        <f>_VM_since142!E774</f>
        <v>2025</v>
      </c>
      <c r="G781" s="99" t="str">
        <f>_VM_since142!F774</f>
        <v>Schwein</v>
      </c>
      <c r="H781" s="99" t="str">
        <f>_VM_since142!G774</f>
        <v>Saugferkel</v>
      </c>
      <c r="I781" s="99" t="str">
        <f>_VM_since142!H774</f>
        <v>Minimierung</v>
      </c>
      <c r="J781" s="99" t="str">
        <f>_VM_since142!I774</f>
        <v>C</v>
      </c>
      <c r="K781" s="99" t="str">
        <f>_VM_since142!J774</f>
        <v>Aminoglykoside</v>
      </c>
      <c r="L781" s="115">
        <f>_VM_since142!K774</f>
        <v>0.76738738214653923</v>
      </c>
      <c r="M781">
        <f>_VM_since142!L774</f>
        <v>0.15989326409572172</v>
      </c>
    </row>
    <row r="782" spans="2:13" x14ac:dyDescent="0.3">
      <c r="B782">
        <f>_VM_since142!A775</f>
        <v>3</v>
      </c>
      <c r="C782">
        <f>_VM_since142!B775</f>
        <v>30</v>
      </c>
      <c r="D782">
        <f>_VM_since142!C775</f>
        <v>2</v>
      </c>
      <c r="E782">
        <f>_VM_since142!D775</f>
        <v>1</v>
      </c>
      <c r="F782" s="99">
        <f>_VM_since142!E775</f>
        <v>2025</v>
      </c>
      <c r="G782" s="99" t="str">
        <f>_VM_since142!F775</f>
        <v>Schwein</v>
      </c>
      <c r="H782" s="99" t="str">
        <f>_VM_since142!G775</f>
        <v>Saugferkel</v>
      </c>
      <c r="I782" s="99" t="str">
        <f>_VM_since142!H775</f>
        <v>Minimierung</v>
      </c>
      <c r="J782" s="99" t="str">
        <f>_VM_since142!I775</f>
        <v>C</v>
      </c>
      <c r="K782" s="99" t="str">
        <f>_VM_since142!J775</f>
        <v>Fenicole</v>
      </c>
      <c r="L782" s="115">
        <f>_VM_since142!K775</f>
        <v>3.3391379999999998E-2</v>
      </c>
      <c r="M782">
        <f>_VM_since142!L775</f>
        <v>6.9574466105061144E-3</v>
      </c>
    </row>
    <row r="783" spans="2:13" x14ac:dyDescent="0.3">
      <c r="B783">
        <f>_VM_since142!A776</f>
        <v>3</v>
      </c>
      <c r="C783">
        <f>_VM_since142!B776</f>
        <v>30</v>
      </c>
      <c r="D783">
        <f>_VM_since142!C776</f>
        <v>2</v>
      </c>
      <c r="E783">
        <f>_VM_since142!D776</f>
        <v>1</v>
      </c>
      <c r="F783" s="99">
        <f>_VM_since142!E776</f>
        <v>2025</v>
      </c>
      <c r="G783" s="99" t="str">
        <f>_VM_since142!F776</f>
        <v>Schwein</v>
      </c>
      <c r="H783" s="99" t="str">
        <f>_VM_since142!G776</f>
        <v>Saugferkel</v>
      </c>
      <c r="I783" s="99" t="str">
        <f>_VM_since142!H776</f>
        <v>Minimierung</v>
      </c>
      <c r="J783" s="99" t="str">
        <f>_VM_since142!I776</f>
        <v>C</v>
      </c>
      <c r="K783" s="99" t="str">
        <f>_VM_since142!J776</f>
        <v>Lincosamide</v>
      </c>
      <c r="L783" s="115">
        <f>_VM_since142!K776</f>
        <v>2.0012316825311998E-2</v>
      </c>
      <c r="M783">
        <f>_VM_since142!L776</f>
        <v>4.1697775253565876E-3</v>
      </c>
    </row>
    <row r="784" spans="2:13" x14ac:dyDescent="0.3">
      <c r="B784">
        <f>_VM_since142!A777</f>
        <v>3</v>
      </c>
      <c r="C784">
        <f>_VM_since142!B777</f>
        <v>30</v>
      </c>
      <c r="D784">
        <f>_VM_since142!C777</f>
        <v>2</v>
      </c>
      <c r="E784">
        <f>_VM_since142!D777</f>
        <v>1</v>
      </c>
      <c r="F784" s="99">
        <f>_VM_since142!E777</f>
        <v>2025</v>
      </c>
      <c r="G784" s="99" t="str">
        <f>_VM_since142!F777</f>
        <v>Schwein</v>
      </c>
      <c r="H784" s="99" t="str">
        <f>_VM_since142!G777</f>
        <v>Saugferkel</v>
      </c>
      <c r="I784" s="99" t="str">
        <f>_VM_since142!H777</f>
        <v>Minimierung</v>
      </c>
      <c r="J784" s="99" t="str">
        <f>_VM_since142!I777</f>
        <v>C</v>
      </c>
      <c r="K784" s="99" t="str">
        <f>_VM_since142!J777</f>
        <v>Makrolide</v>
      </c>
      <c r="L784" s="115">
        <f>_VM_since142!K777</f>
        <v>0.22175618</v>
      </c>
      <c r="M784">
        <f>_VM_since142!L777</f>
        <v>4.6205241679133473E-2</v>
      </c>
    </row>
    <row r="785" spans="2:13" x14ac:dyDescent="0.3">
      <c r="B785">
        <f>_VM_since142!A778</f>
        <v>3</v>
      </c>
      <c r="C785">
        <f>_VM_since142!B778</f>
        <v>30</v>
      </c>
      <c r="D785">
        <f>_VM_since142!C778</f>
        <v>2</v>
      </c>
      <c r="E785">
        <f>_VM_since142!D778</f>
        <v>1</v>
      </c>
      <c r="F785" s="99">
        <f>_VM_since142!E778</f>
        <v>2025</v>
      </c>
      <c r="G785" s="99" t="str">
        <f>_VM_since142!F778</f>
        <v>Schwein</v>
      </c>
      <c r="H785" s="99" t="str">
        <f>_VM_since142!G778</f>
        <v>Saugferkel</v>
      </c>
      <c r="I785" s="99" t="str">
        <f>_VM_since142!H778</f>
        <v>Minimierung</v>
      </c>
      <c r="J785" s="99" t="str">
        <f>_VM_since142!I778</f>
        <v>C</v>
      </c>
      <c r="K785" s="99" t="str">
        <f>_VM_since142!J778</f>
        <v>Pleuromutiline</v>
      </c>
      <c r="L785" s="115">
        <f>_VM_since142!K778</f>
        <v>3.2171140000000001E-3</v>
      </c>
      <c r="M785">
        <f>_VM_since142!L778</f>
        <v>6.7031967217023576E-4</v>
      </c>
    </row>
    <row r="786" spans="2:13" x14ac:dyDescent="0.3">
      <c r="B786">
        <f>_VM_since142!A779</f>
        <v>3</v>
      </c>
      <c r="C786">
        <f>_VM_since142!B779</f>
        <v>30</v>
      </c>
      <c r="D786">
        <f>_VM_since142!C779</f>
        <v>2</v>
      </c>
      <c r="E786">
        <f>_VM_since142!D779</f>
        <v>1</v>
      </c>
      <c r="F786" s="99">
        <f>_VM_since142!E779</f>
        <v>2025</v>
      </c>
      <c r="G786" s="99" t="str">
        <f>_VM_since142!F779</f>
        <v>Schwein</v>
      </c>
      <c r="H786" s="99" t="str">
        <f>_VM_since142!G779</f>
        <v>Saugferkel</v>
      </c>
      <c r="I786" s="99" t="str">
        <f>_VM_since142!H779</f>
        <v>Minimierung</v>
      </c>
      <c r="J786" s="99" t="str">
        <f>_VM_since142!I779</f>
        <v>D</v>
      </c>
      <c r="K786" s="99" t="str">
        <f>_VM_since142!J779</f>
        <v>Aminoglykoside</v>
      </c>
      <c r="L786" s="115">
        <f>_VM_since142!K779</f>
        <v>3.5700198639599993E-2</v>
      </c>
      <c r="M786">
        <f>_VM_since142!L779</f>
        <v>7.4385133534307351E-3</v>
      </c>
    </row>
    <row r="787" spans="2:13" x14ac:dyDescent="0.3">
      <c r="B787">
        <f>_VM_since142!A780</f>
        <v>3</v>
      </c>
      <c r="C787">
        <f>_VM_since142!B780</f>
        <v>30</v>
      </c>
      <c r="D787">
        <f>_VM_since142!C780</f>
        <v>2</v>
      </c>
      <c r="E787">
        <f>_VM_since142!D780</f>
        <v>1</v>
      </c>
      <c r="F787" s="99">
        <f>_VM_since142!E780</f>
        <v>2025</v>
      </c>
      <c r="G787" s="99" t="str">
        <f>_VM_since142!F780</f>
        <v>Schwein</v>
      </c>
      <c r="H787" s="99" t="str">
        <f>_VM_since142!G780</f>
        <v>Saugferkel</v>
      </c>
      <c r="I787" s="99" t="str">
        <f>_VM_since142!H780</f>
        <v>Minimierung</v>
      </c>
      <c r="J787" s="99" t="str">
        <f>_VM_since142!I780</f>
        <v>D</v>
      </c>
      <c r="K787" s="99" t="str">
        <f>_VM_since142!J780</f>
        <v>Folsäureantag.</v>
      </c>
      <c r="L787" s="115">
        <f>_VM_since142!K780</f>
        <v>3.3692424601503762E-2</v>
      </c>
      <c r="M787">
        <f>_VM_since142!L780</f>
        <v>7.0201724320308164E-3</v>
      </c>
    </row>
    <row r="788" spans="2:13" x14ac:dyDescent="0.3">
      <c r="B788">
        <f>_VM_since142!A781</f>
        <v>3</v>
      </c>
      <c r="C788">
        <f>_VM_since142!B781</f>
        <v>30</v>
      </c>
      <c r="D788">
        <f>_VM_since142!C781</f>
        <v>2</v>
      </c>
      <c r="E788">
        <f>_VM_since142!D781</f>
        <v>1</v>
      </c>
      <c r="F788" s="99">
        <f>_VM_since142!E781</f>
        <v>2025</v>
      </c>
      <c r="G788" s="99" t="str">
        <f>_VM_since142!F781</f>
        <v>Schwein</v>
      </c>
      <c r="H788" s="99" t="str">
        <f>_VM_since142!G781</f>
        <v>Saugferkel</v>
      </c>
      <c r="I788" s="99" t="str">
        <f>_VM_since142!H781</f>
        <v>Minimierung</v>
      </c>
      <c r="J788" s="99" t="str">
        <f>_VM_since142!I781</f>
        <v>D</v>
      </c>
      <c r="K788" s="99" t="str">
        <f>_VM_since142!J781</f>
        <v>Penicilline</v>
      </c>
      <c r="L788" s="115">
        <f>_VM_since142!K781</f>
        <v>3.167765938394115</v>
      </c>
      <c r="M788">
        <f>_VM_since142!L781</f>
        <v>0.66003748245675553</v>
      </c>
    </row>
    <row r="789" spans="2:13" x14ac:dyDescent="0.3">
      <c r="B789">
        <f>_VM_since142!A782</f>
        <v>3</v>
      </c>
      <c r="C789">
        <f>_VM_since142!B782</f>
        <v>30</v>
      </c>
      <c r="D789">
        <f>_VM_since142!C782</f>
        <v>2</v>
      </c>
      <c r="E789">
        <f>_VM_since142!D782</f>
        <v>1</v>
      </c>
      <c r="F789" s="99">
        <f>_VM_since142!E782</f>
        <v>2025</v>
      </c>
      <c r="G789" s="99" t="str">
        <f>_VM_since142!F782</f>
        <v>Schwein</v>
      </c>
      <c r="H789" s="99" t="str">
        <f>_VM_since142!G782</f>
        <v>Saugferkel</v>
      </c>
      <c r="I789" s="99" t="str">
        <f>_VM_since142!H782</f>
        <v>Minimierung</v>
      </c>
      <c r="J789" s="99" t="str">
        <f>_VM_since142!I782</f>
        <v>D</v>
      </c>
      <c r="K789" s="99" t="str">
        <f>_VM_since142!J782</f>
        <v>Sulfonamide</v>
      </c>
      <c r="L789" s="115">
        <f>_VM_since142!K782</f>
        <v>0.16847277550806511</v>
      </c>
      <c r="M789">
        <f>_VM_since142!L782</f>
        <v>3.5103081721125189E-2</v>
      </c>
    </row>
    <row r="790" spans="2:13" x14ac:dyDescent="0.3">
      <c r="B790">
        <f>_VM_since142!A783</f>
        <v>3</v>
      </c>
      <c r="C790">
        <f>_VM_since142!B783</f>
        <v>30</v>
      </c>
      <c r="D790">
        <f>_VM_since142!C783</f>
        <v>2</v>
      </c>
      <c r="E790">
        <f>_VM_since142!D783</f>
        <v>1</v>
      </c>
      <c r="F790" s="99">
        <f>_VM_since142!E783</f>
        <v>2025</v>
      </c>
      <c r="G790" s="99" t="str">
        <f>_VM_since142!F783</f>
        <v>Schwein</v>
      </c>
      <c r="H790" s="99" t="str">
        <f>_VM_since142!G783</f>
        <v>Saugferkel</v>
      </c>
      <c r="I790" s="99" t="str">
        <f>_VM_since142!H783</f>
        <v>Minimierung</v>
      </c>
      <c r="J790" s="99" t="str">
        <f>_VM_since142!I783</f>
        <v>D</v>
      </c>
      <c r="K790" s="99" t="str">
        <f>_VM_since142!J783</f>
        <v>Tetrazykline</v>
      </c>
      <c r="L790" s="115">
        <f>_VM_since142!K783</f>
        <v>0.1368366025829649</v>
      </c>
      <c r="M790">
        <f>_VM_since142!L783</f>
        <v>2.8511351038322506E-2</v>
      </c>
    </row>
    <row r="791" spans="2:13" x14ac:dyDescent="0.3">
      <c r="B791">
        <f>_VM_since142!A784</f>
        <v>3</v>
      </c>
      <c r="C791">
        <f>_VM_since142!B784</f>
        <v>31</v>
      </c>
      <c r="D791">
        <f>_VM_since142!C784</f>
        <v>3</v>
      </c>
      <c r="E791">
        <f>_VM_since142!D784</f>
        <v>0</v>
      </c>
      <c r="F791" s="99">
        <f>_VM_since142!E784</f>
        <v>2023</v>
      </c>
      <c r="G791" s="99" t="str">
        <f>_VM_since142!F784</f>
        <v>Schwein</v>
      </c>
      <c r="H791" s="99" t="str">
        <f>_VM_since142!G784</f>
        <v>Ferkel</v>
      </c>
      <c r="I791" s="99" t="str">
        <f>_VM_since142!H784</f>
        <v>Beobachtung</v>
      </c>
      <c r="J791" s="99" t="str">
        <f>_VM_since142!I784</f>
        <v>B</v>
      </c>
      <c r="K791" s="99" t="str">
        <f>_VM_since142!J784</f>
        <v>Ceph. 3. Gen.</v>
      </c>
      <c r="L791" s="115">
        <f>_VM_since142!K784</f>
        <v>1.5937509299999999E-4</v>
      </c>
      <c r="M791">
        <f>_VM_since142!L784</f>
        <v>6.4538689852720044E-5</v>
      </c>
    </row>
    <row r="792" spans="2:13" x14ac:dyDescent="0.3">
      <c r="B792">
        <f>_VM_since142!A785</f>
        <v>3</v>
      </c>
      <c r="C792">
        <f>_VM_since142!B785</f>
        <v>31</v>
      </c>
      <c r="D792">
        <f>_VM_since142!C785</f>
        <v>3</v>
      </c>
      <c r="E792">
        <f>_VM_since142!D785</f>
        <v>0</v>
      </c>
      <c r="F792" s="99">
        <f>_VM_since142!E785</f>
        <v>2023</v>
      </c>
      <c r="G792" s="99" t="str">
        <f>_VM_since142!F785</f>
        <v>Schwein</v>
      </c>
      <c r="H792" s="99" t="str">
        <f>_VM_since142!G785</f>
        <v>Ferkel</v>
      </c>
      <c r="I792" s="99" t="str">
        <f>_VM_since142!H785</f>
        <v>Beobachtung</v>
      </c>
      <c r="J792" s="99" t="str">
        <f>_VM_since142!I785</f>
        <v>B</v>
      </c>
      <c r="K792" s="99" t="str">
        <f>_VM_since142!J785</f>
        <v>Ceph. 4. Gen.</v>
      </c>
      <c r="L792" s="115">
        <f>_VM_since142!K785</f>
        <v>4.4327375820000009E-5</v>
      </c>
      <c r="M792">
        <f>_VM_since142!L785</f>
        <v>1.7950300176652716E-5</v>
      </c>
    </row>
    <row r="793" spans="2:13" x14ac:dyDescent="0.3">
      <c r="B793">
        <f>_VM_since142!A786</f>
        <v>3</v>
      </c>
      <c r="C793">
        <f>_VM_since142!B786</f>
        <v>31</v>
      </c>
      <c r="D793">
        <f>_VM_since142!C786</f>
        <v>3</v>
      </c>
      <c r="E793">
        <f>_VM_since142!D786</f>
        <v>0</v>
      </c>
      <c r="F793" s="99">
        <f>_VM_since142!E786</f>
        <v>2023</v>
      </c>
      <c r="G793" s="99" t="str">
        <f>_VM_since142!F786</f>
        <v>Schwein</v>
      </c>
      <c r="H793" s="99" t="str">
        <f>_VM_since142!G786</f>
        <v>Ferkel</v>
      </c>
      <c r="I793" s="99" t="str">
        <f>_VM_since142!H786</f>
        <v>Beobachtung</v>
      </c>
      <c r="J793" s="99" t="str">
        <f>_VM_since142!I786</f>
        <v>B</v>
      </c>
      <c r="K793" s="99" t="str">
        <f>_VM_since142!J786</f>
        <v>Fluorchinolone</v>
      </c>
      <c r="L793" s="115">
        <f>_VM_since142!K786</f>
        <v>2.5677326324999999E-3</v>
      </c>
      <c r="M793">
        <f>_VM_since142!L786</f>
        <v>1.0397992363438237E-3</v>
      </c>
    </row>
    <row r="794" spans="2:13" x14ac:dyDescent="0.3">
      <c r="B794">
        <f>_VM_since142!A787</f>
        <v>3</v>
      </c>
      <c r="C794">
        <f>_VM_since142!B787</f>
        <v>31</v>
      </c>
      <c r="D794">
        <f>_VM_since142!C787</f>
        <v>3</v>
      </c>
      <c r="E794">
        <f>_VM_since142!D787</f>
        <v>0</v>
      </c>
      <c r="F794" s="99">
        <f>_VM_since142!E787</f>
        <v>2023</v>
      </c>
      <c r="G794" s="99" t="str">
        <f>_VM_since142!F787</f>
        <v>Schwein</v>
      </c>
      <c r="H794" s="99" t="str">
        <f>_VM_since142!G787</f>
        <v>Ferkel</v>
      </c>
      <c r="I794" s="99" t="str">
        <f>_VM_since142!H787</f>
        <v>Beobachtung</v>
      </c>
      <c r="J794" s="99" t="str">
        <f>_VM_since142!I787</f>
        <v>B</v>
      </c>
      <c r="K794" s="99" t="str">
        <f>_VM_since142!J787</f>
        <v>Polypeptid-AB</v>
      </c>
      <c r="L794" s="115">
        <f>_VM_since142!K787</f>
        <v>0.115064981518797</v>
      </c>
      <c r="M794">
        <f>_VM_since142!L787</f>
        <v>4.6595380842542347E-2</v>
      </c>
    </row>
    <row r="795" spans="2:13" x14ac:dyDescent="0.3">
      <c r="B795">
        <f>_VM_since142!A788</f>
        <v>3</v>
      </c>
      <c r="C795">
        <f>_VM_since142!B788</f>
        <v>31</v>
      </c>
      <c r="D795">
        <f>_VM_since142!C788</f>
        <v>3</v>
      </c>
      <c r="E795">
        <f>_VM_since142!D788</f>
        <v>0</v>
      </c>
      <c r="F795" s="99">
        <f>_VM_since142!E788</f>
        <v>2023</v>
      </c>
      <c r="G795" s="99" t="str">
        <f>_VM_since142!F788</f>
        <v>Schwein</v>
      </c>
      <c r="H795" s="99" t="str">
        <f>_VM_since142!G788</f>
        <v>Ferkel</v>
      </c>
      <c r="I795" s="99" t="str">
        <f>_VM_since142!H788</f>
        <v>Beobachtung</v>
      </c>
      <c r="J795" s="99" t="str">
        <f>_VM_since142!I788</f>
        <v>C</v>
      </c>
      <c r="K795" s="99" t="str">
        <f>_VM_since142!J788</f>
        <v>Aminoglykoside</v>
      </c>
      <c r="L795" s="115">
        <f>_VM_since142!K788</f>
        <v>3.4038214255185904E-2</v>
      </c>
      <c r="M795">
        <f>_VM_since142!L788</f>
        <v>1.3783720602791288E-2</v>
      </c>
    </row>
    <row r="796" spans="2:13" x14ac:dyDescent="0.3">
      <c r="B796">
        <f>_VM_since142!A789</f>
        <v>3</v>
      </c>
      <c r="C796">
        <f>_VM_since142!B789</f>
        <v>31</v>
      </c>
      <c r="D796">
        <f>_VM_since142!C789</f>
        <v>3</v>
      </c>
      <c r="E796">
        <f>_VM_since142!D789</f>
        <v>0</v>
      </c>
      <c r="F796" s="99">
        <f>_VM_since142!E789</f>
        <v>2023</v>
      </c>
      <c r="G796" s="99" t="str">
        <f>_VM_since142!F789</f>
        <v>Schwein</v>
      </c>
      <c r="H796" s="99" t="str">
        <f>_VM_since142!G789</f>
        <v>Ferkel</v>
      </c>
      <c r="I796" s="99" t="str">
        <f>_VM_since142!H789</f>
        <v>Beobachtung</v>
      </c>
      <c r="J796" s="99" t="str">
        <f>_VM_since142!I789</f>
        <v>C</v>
      </c>
      <c r="K796" s="99" t="str">
        <f>_VM_since142!J789</f>
        <v>Fenicole</v>
      </c>
      <c r="L796" s="115">
        <f>_VM_since142!K789</f>
        <v>5.8473500000000003E-3</v>
      </c>
      <c r="M796">
        <f>_VM_since142!L789</f>
        <v>2.3678750613202945E-3</v>
      </c>
    </row>
    <row r="797" spans="2:13" x14ac:dyDescent="0.3">
      <c r="B797">
        <f>_VM_since142!A790</f>
        <v>3</v>
      </c>
      <c r="C797">
        <f>_VM_since142!B790</f>
        <v>31</v>
      </c>
      <c r="D797">
        <f>_VM_since142!C790</f>
        <v>3</v>
      </c>
      <c r="E797">
        <f>_VM_since142!D790</f>
        <v>0</v>
      </c>
      <c r="F797" s="99">
        <f>_VM_since142!E790</f>
        <v>2023</v>
      </c>
      <c r="G797" s="99" t="str">
        <f>_VM_since142!F790</f>
        <v>Schwein</v>
      </c>
      <c r="H797" s="99" t="str">
        <f>_VM_since142!G790</f>
        <v>Ferkel</v>
      </c>
      <c r="I797" s="99" t="str">
        <f>_VM_since142!H790</f>
        <v>Beobachtung</v>
      </c>
      <c r="J797" s="99" t="str">
        <f>_VM_since142!I790</f>
        <v>C</v>
      </c>
      <c r="K797" s="99" t="str">
        <f>_VM_since142!J790</f>
        <v>Lincosamide</v>
      </c>
      <c r="L797" s="115">
        <f>_VM_since142!K790</f>
        <v>2.8989460723367205E-2</v>
      </c>
      <c r="M797">
        <f>_VM_since142!L790</f>
        <v>1.1739235908229435E-2</v>
      </c>
    </row>
    <row r="798" spans="2:13" x14ac:dyDescent="0.3">
      <c r="B798">
        <f>_VM_since142!A791</f>
        <v>3</v>
      </c>
      <c r="C798">
        <f>_VM_since142!B791</f>
        <v>31</v>
      </c>
      <c r="D798">
        <f>_VM_since142!C791</f>
        <v>3</v>
      </c>
      <c r="E798">
        <f>_VM_since142!D791</f>
        <v>0</v>
      </c>
      <c r="F798" s="99">
        <f>_VM_since142!E791</f>
        <v>2023</v>
      </c>
      <c r="G798" s="99" t="str">
        <f>_VM_since142!F791</f>
        <v>Schwein</v>
      </c>
      <c r="H798" s="99" t="str">
        <f>_VM_since142!G791</f>
        <v>Ferkel</v>
      </c>
      <c r="I798" s="99" t="str">
        <f>_VM_since142!H791</f>
        <v>Beobachtung</v>
      </c>
      <c r="J798" s="99" t="str">
        <f>_VM_since142!I791</f>
        <v>C</v>
      </c>
      <c r="K798" s="99" t="str">
        <f>_VM_since142!J791</f>
        <v>Makrolide</v>
      </c>
      <c r="L798" s="115">
        <f>_VM_since142!K791</f>
        <v>0.12530887297969281</v>
      </c>
      <c r="M798">
        <f>_VM_since142!L791</f>
        <v>5.0743628359986505E-2</v>
      </c>
    </row>
    <row r="799" spans="2:13" x14ac:dyDescent="0.3">
      <c r="B799">
        <f>_VM_since142!A792</f>
        <v>3</v>
      </c>
      <c r="C799">
        <f>_VM_since142!B792</f>
        <v>31</v>
      </c>
      <c r="D799">
        <f>_VM_since142!C792</f>
        <v>3</v>
      </c>
      <c r="E799">
        <f>_VM_since142!D792</f>
        <v>0</v>
      </c>
      <c r="F799" s="99">
        <f>_VM_since142!E792</f>
        <v>2023</v>
      </c>
      <c r="G799" s="99" t="str">
        <f>_VM_since142!F792</f>
        <v>Schwein</v>
      </c>
      <c r="H799" s="99" t="str">
        <f>_VM_since142!G792</f>
        <v>Ferkel</v>
      </c>
      <c r="I799" s="99" t="str">
        <f>_VM_since142!H792</f>
        <v>Beobachtung</v>
      </c>
      <c r="J799" s="99" t="str">
        <f>_VM_since142!I792</f>
        <v>C</v>
      </c>
      <c r="K799" s="99" t="str">
        <f>_VM_since142!J792</f>
        <v>Pleuromutiline</v>
      </c>
      <c r="L799" s="115">
        <f>_VM_since142!K792</f>
        <v>4.54468994539E-2</v>
      </c>
      <c r="M799">
        <f>_VM_since142!L792</f>
        <v>1.8403649487583384E-2</v>
      </c>
    </row>
    <row r="800" spans="2:13" x14ac:dyDescent="0.3">
      <c r="B800">
        <f>_VM_since142!A793</f>
        <v>3</v>
      </c>
      <c r="C800">
        <f>_VM_since142!B793</f>
        <v>31</v>
      </c>
      <c r="D800">
        <f>_VM_since142!C793</f>
        <v>3</v>
      </c>
      <c r="E800">
        <f>_VM_since142!D793</f>
        <v>0</v>
      </c>
      <c r="F800" s="99">
        <f>_VM_since142!E793</f>
        <v>2023</v>
      </c>
      <c r="G800" s="99" t="str">
        <f>_VM_since142!F793</f>
        <v>Schwein</v>
      </c>
      <c r="H800" s="99" t="str">
        <f>_VM_since142!G793</f>
        <v>Ferkel</v>
      </c>
      <c r="I800" s="99" t="str">
        <f>_VM_since142!H793</f>
        <v>Beobachtung</v>
      </c>
      <c r="J800" s="99" t="str">
        <f>_VM_since142!I793</f>
        <v>D</v>
      </c>
      <c r="K800" s="99" t="str">
        <f>_VM_since142!J793</f>
        <v>Aminoglykoside</v>
      </c>
      <c r="L800" s="115">
        <f>_VM_since142!K793</f>
        <v>5.3121907353935998E-3</v>
      </c>
      <c r="M800">
        <f>_VM_since142!L793</f>
        <v>2.1511631702079096E-3</v>
      </c>
    </row>
    <row r="801" spans="2:13" x14ac:dyDescent="0.3">
      <c r="B801">
        <f>_VM_since142!A794</f>
        <v>3</v>
      </c>
      <c r="C801">
        <f>_VM_since142!B794</f>
        <v>31</v>
      </c>
      <c r="D801">
        <f>_VM_since142!C794</f>
        <v>3</v>
      </c>
      <c r="E801">
        <f>_VM_since142!D794</f>
        <v>0</v>
      </c>
      <c r="F801" s="99">
        <f>_VM_since142!E794</f>
        <v>2023</v>
      </c>
      <c r="G801" s="99" t="str">
        <f>_VM_since142!F794</f>
        <v>Schwein</v>
      </c>
      <c r="H801" s="99" t="str">
        <f>_VM_since142!G794</f>
        <v>Ferkel</v>
      </c>
      <c r="I801" s="99" t="str">
        <f>_VM_since142!H794</f>
        <v>Beobachtung</v>
      </c>
      <c r="J801" s="99" t="str">
        <f>_VM_since142!I794</f>
        <v>D</v>
      </c>
      <c r="K801" s="99" t="str">
        <f>_VM_since142!J794</f>
        <v>Folsäureantag.</v>
      </c>
      <c r="L801" s="115">
        <f>_VM_since142!K794</f>
        <v>1.0129900338075029E-2</v>
      </c>
      <c r="M801">
        <f>_VM_since142!L794</f>
        <v>4.1020869939695555E-3</v>
      </c>
    </row>
    <row r="802" spans="2:13" x14ac:dyDescent="0.3">
      <c r="B802">
        <f>_VM_since142!A795</f>
        <v>3</v>
      </c>
      <c r="C802">
        <f>_VM_since142!B795</f>
        <v>31</v>
      </c>
      <c r="D802">
        <f>_VM_since142!C795</f>
        <v>3</v>
      </c>
      <c r="E802">
        <f>_VM_since142!D795</f>
        <v>0</v>
      </c>
      <c r="F802" s="99">
        <f>_VM_since142!E795</f>
        <v>2023</v>
      </c>
      <c r="G802" s="99" t="str">
        <f>_VM_since142!F795</f>
        <v>Schwein</v>
      </c>
      <c r="H802" s="99" t="str">
        <f>_VM_since142!G795</f>
        <v>Ferkel</v>
      </c>
      <c r="I802" s="99" t="str">
        <f>_VM_since142!H795</f>
        <v>Beobachtung</v>
      </c>
      <c r="J802" s="99" t="str">
        <f>_VM_since142!I795</f>
        <v>D</v>
      </c>
      <c r="K802" s="99" t="str">
        <f>_VM_since142!J795</f>
        <v>Penicilline</v>
      </c>
      <c r="L802" s="115">
        <f>_VM_since142!K795</f>
        <v>1.5662730374676894</v>
      </c>
      <c r="M802">
        <f>_VM_since142!L795</f>
        <v>0.63425976974836951</v>
      </c>
    </row>
    <row r="803" spans="2:13" x14ac:dyDescent="0.3">
      <c r="B803">
        <f>_VM_since142!A796</f>
        <v>3</v>
      </c>
      <c r="C803">
        <f>_VM_since142!B796</f>
        <v>31</v>
      </c>
      <c r="D803">
        <f>_VM_since142!C796</f>
        <v>3</v>
      </c>
      <c r="E803">
        <f>_VM_since142!D796</f>
        <v>0</v>
      </c>
      <c r="F803" s="99">
        <f>_VM_since142!E796</f>
        <v>2023</v>
      </c>
      <c r="G803" s="99" t="str">
        <f>_VM_since142!F796</f>
        <v>Schwein</v>
      </c>
      <c r="H803" s="99" t="str">
        <f>_VM_since142!G796</f>
        <v>Ferkel</v>
      </c>
      <c r="I803" s="99" t="str">
        <f>_VM_since142!H796</f>
        <v>Beobachtung</v>
      </c>
      <c r="J803" s="99" t="str">
        <f>_VM_since142!I796</f>
        <v>D</v>
      </c>
      <c r="K803" s="99" t="str">
        <f>_VM_since142!J796</f>
        <v>Sulfonamide</v>
      </c>
      <c r="L803" s="115">
        <f>_VM_since142!K796</f>
        <v>5.2822739466703031E-2</v>
      </c>
      <c r="M803">
        <f>_VM_since142!L796</f>
        <v>2.1390484143043492E-2</v>
      </c>
    </row>
    <row r="804" spans="2:13" x14ac:dyDescent="0.3">
      <c r="B804">
        <f>_VM_since142!A797</f>
        <v>3</v>
      </c>
      <c r="C804">
        <f>_VM_since142!B797</f>
        <v>31</v>
      </c>
      <c r="D804">
        <f>_VM_since142!C797</f>
        <v>3</v>
      </c>
      <c r="E804">
        <f>_VM_since142!D797</f>
        <v>0</v>
      </c>
      <c r="F804" s="99">
        <f>_VM_since142!E797</f>
        <v>2023</v>
      </c>
      <c r="G804" s="99" t="str">
        <f>_VM_since142!F797</f>
        <v>Schwein</v>
      </c>
      <c r="H804" s="99" t="str">
        <f>_VM_since142!G797</f>
        <v>Ferkel</v>
      </c>
      <c r="I804" s="99" t="str">
        <f>_VM_since142!H797</f>
        <v>Beobachtung</v>
      </c>
      <c r="J804" s="99" t="str">
        <f>_VM_since142!I797</f>
        <v>D</v>
      </c>
      <c r="K804" s="99" t="str">
        <f>_VM_since142!J797</f>
        <v>Tetrazykline</v>
      </c>
      <c r="L804" s="115">
        <f>_VM_since142!K797</f>
        <v>0.47744531064216494</v>
      </c>
      <c r="M804">
        <f>_VM_since142!L797</f>
        <v>0.19334071745558301</v>
      </c>
    </row>
    <row r="805" spans="2:13" x14ac:dyDescent="0.3">
      <c r="B805">
        <f>_VM_since142!A798</f>
        <v>3</v>
      </c>
      <c r="C805">
        <f>_VM_since142!B798</f>
        <v>31</v>
      </c>
      <c r="D805">
        <f>_VM_since142!C798</f>
        <v>3</v>
      </c>
      <c r="E805">
        <f>_VM_since142!D798</f>
        <v>0</v>
      </c>
      <c r="F805" s="99">
        <f>_VM_since142!E798</f>
        <v>2024</v>
      </c>
      <c r="G805" s="99" t="str">
        <f>_VM_since142!F798</f>
        <v>Schwein</v>
      </c>
      <c r="H805" s="99" t="str">
        <f>_VM_since142!G798</f>
        <v>Ferkel</v>
      </c>
      <c r="I805" s="99" t="str">
        <f>_VM_since142!H798</f>
        <v>Beobachtung</v>
      </c>
      <c r="J805" s="99" t="str">
        <f>_VM_since142!I798</f>
        <v>B</v>
      </c>
      <c r="K805" s="99" t="str">
        <f>_VM_since142!J798</f>
        <v>Ceph. 3. Gen.</v>
      </c>
      <c r="L805" s="115">
        <f>_VM_since142!K798</f>
        <v>5.0000000000000002E-5</v>
      </c>
      <c r="M805">
        <f>_VM_since142!L798</f>
        <v>2.7027354174359773E-5</v>
      </c>
    </row>
    <row r="806" spans="2:13" x14ac:dyDescent="0.3">
      <c r="B806">
        <f>_VM_since142!A799</f>
        <v>3</v>
      </c>
      <c r="C806">
        <f>_VM_since142!B799</f>
        <v>31</v>
      </c>
      <c r="D806">
        <f>_VM_since142!C799</f>
        <v>3</v>
      </c>
      <c r="E806">
        <f>_VM_since142!D799</f>
        <v>0</v>
      </c>
      <c r="F806" s="99">
        <f>_VM_since142!E799</f>
        <v>2024</v>
      </c>
      <c r="G806" s="99" t="str">
        <f>_VM_since142!F799</f>
        <v>Schwein</v>
      </c>
      <c r="H806" s="99" t="str">
        <f>_VM_since142!G799</f>
        <v>Ferkel</v>
      </c>
      <c r="I806" s="99" t="str">
        <f>_VM_since142!H799</f>
        <v>Beobachtung</v>
      </c>
      <c r="J806" s="99" t="str">
        <f>_VM_since142!I799</f>
        <v>B</v>
      </c>
      <c r="K806" s="99" t="str">
        <f>_VM_since142!J799</f>
        <v>Ceph. 4. Gen.</v>
      </c>
      <c r="L806" s="115">
        <f>_VM_since142!K799</f>
        <v>5.7953106120000014E-5</v>
      </c>
      <c r="M806">
        <f>_VM_since142!L799</f>
        <v>3.1326382492189944E-5</v>
      </c>
    </row>
    <row r="807" spans="2:13" x14ac:dyDescent="0.3">
      <c r="B807">
        <f>_VM_since142!A800</f>
        <v>3</v>
      </c>
      <c r="C807">
        <f>_VM_since142!B800</f>
        <v>31</v>
      </c>
      <c r="D807">
        <f>_VM_since142!C800</f>
        <v>3</v>
      </c>
      <c r="E807">
        <f>_VM_since142!D800</f>
        <v>0</v>
      </c>
      <c r="F807" s="99">
        <f>_VM_since142!E800</f>
        <v>2024</v>
      </c>
      <c r="G807" s="99" t="str">
        <f>_VM_since142!F800</f>
        <v>Schwein</v>
      </c>
      <c r="H807" s="99" t="str">
        <f>_VM_since142!G800</f>
        <v>Ferkel</v>
      </c>
      <c r="I807" s="99" t="str">
        <f>_VM_since142!H800</f>
        <v>Beobachtung</v>
      </c>
      <c r="J807" s="99" t="str">
        <f>_VM_since142!I800</f>
        <v>B</v>
      </c>
      <c r="K807" s="99" t="str">
        <f>_VM_since142!J800</f>
        <v>Fluorchinolone</v>
      </c>
      <c r="L807" s="115">
        <f>_VM_since142!K800</f>
        <v>2.1642415433999998E-3</v>
      </c>
      <c r="M807">
        <f>_VM_since142!L800</f>
        <v>1.1698744542466965E-3</v>
      </c>
    </row>
    <row r="808" spans="2:13" x14ac:dyDescent="0.3">
      <c r="B808">
        <f>_VM_since142!A801</f>
        <v>3</v>
      </c>
      <c r="C808">
        <f>_VM_since142!B801</f>
        <v>31</v>
      </c>
      <c r="D808">
        <f>_VM_since142!C801</f>
        <v>3</v>
      </c>
      <c r="E808">
        <f>_VM_since142!D801</f>
        <v>0</v>
      </c>
      <c r="F808" s="99">
        <f>_VM_since142!E801</f>
        <v>2024</v>
      </c>
      <c r="G808" s="99" t="str">
        <f>_VM_since142!F801</f>
        <v>Schwein</v>
      </c>
      <c r="H808" s="99" t="str">
        <f>_VM_since142!G801</f>
        <v>Ferkel</v>
      </c>
      <c r="I808" s="99" t="str">
        <f>_VM_since142!H801</f>
        <v>Beobachtung</v>
      </c>
      <c r="J808" s="99" t="str">
        <f>_VM_since142!I801</f>
        <v>B</v>
      </c>
      <c r="K808" s="99" t="str">
        <f>_VM_since142!J801</f>
        <v>Polypeptid-AB</v>
      </c>
      <c r="L808" s="115">
        <f>_VM_since142!K801</f>
        <v>0.10783931916923077</v>
      </c>
      <c r="M808">
        <f>_VM_since142!L801</f>
        <v>5.8292229462172496E-2</v>
      </c>
    </row>
    <row r="809" spans="2:13" x14ac:dyDescent="0.3">
      <c r="B809">
        <f>_VM_since142!A802</f>
        <v>3</v>
      </c>
      <c r="C809">
        <f>_VM_since142!B802</f>
        <v>31</v>
      </c>
      <c r="D809">
        <f>_VM_since142!C802</f>
        <v>3</v>
      </c>
      <c r="E809">
        <f>_VM_since142!D802</f>
        <v>0</v>
      </c>
      <c r="F809" s="99">
        <f>_VM_since142!E802</f>
        <v>2024</v>
      </c>
      <c r="G809" s="99" t="str">
        <f>_VM_since142!F802</f>
        <v>Schwein</v>
      </c>
      <c r="H809" s="99" t="str">
        <f>_VM_since142!G802</f>
        <v>Ferkel</v>
      </c>
      <c r="I809" s="99" t="str">
        <f>_VM_since142!H802</f>
        <v>Beobachtung</v>
      </c>
      <c r="J809" s="99" t="str">
        <f>_VM_since142!I802</f>
        <v>C</v>
      </c>
      <c r="K809" s="99" t="str">
        <f>_VM_since142!J802</f>
        <v>Aminoglykoside</v>
      </c>
      <c r="L809" s="115">
        <f>_VM_since142!K802</f>
        <v>4.9091716834581606E-2</v>
      </c>
      <c r="M809">
        <f>_VM_since142!L802</f>
        <v>2.6536384358312341E-2</v>
      </c>
    </row>
    <row r="810" spans="2:13" x14ac:dyDescent="0.3">
      <c r="B810">
        <f>_VM_since142!A803</f>
        <v>3</v>
      </c>
      <c r="C810">
        <f>_VM_since142!B803</f>
        <v>31</v>
      </c>
      <c r="D810">
        <f>_VM_since142!C803</f>
        <v>3</v>
      </c>
      <c r="E810">
        <f>_VM_since142!D803</f>
        <v>0</v>
      </c>
      <c r="F810" s="99">
        <f>_VM_since142!E803</f>
        <v>2024</v>
      </c>
      <c r="G810" s="99" t="str">
        <f>_VM_since142!F803</f>
        <v>Schwein</v>
      </c>
      <c r="H810" s="99" t="str">
        <f>_VM_since142!G803</f>
        <v>Ferkel</v>
      </c>
      <c r="I810" s="99" t="str">
        <f>_VM_since142!H803</f>
        <v>Beobachtung</v>
      </c>
      <c r="J810" s="99" t="str">
        <f>_VM_since142!I803</f>
        <v>C</v>
      </c>
      <c r="K810" s="99" t="str">
        <f>_VM_since142!J803</f>
        <v>Fenicole</v>
      </c>
      <c r="L810" s="115">
        <f>_VM_since142!K803</f>
        <v>7.2047500000000002E-3</v>
      </c>
      <c r="M810">
        <f>_VM_since142!L803</f>
        <v>3.8945065997543714E-3</v>
      </c>
    </row>
    <row r="811" spans="2:13" x14ac:dyDescent="0.3">
      <c r="B811">
        <f>_VM_since142!A804</f>
        <v>3</v>
      </c>
      <c r="C811">
        <f>_VM_since142!B804</f>
        <v>31</v>
      </c>
      <c r="D811">
        <f>_VM_since142!C804</f>
        <v>3</v>
      </c>
      <c r="E811">
        <f>_VM_since142!D804</f>
        <v>0</v>
      </c>
      <c r="F811" s="99">
        <f>_VM_since142!E804</f>
        <v>2024</v>
      </c>
      <c r="G811" s="99" t="str">
        <f>_VM_since142!F804</f>
        <v>Schwein</v>
      </c>
      <c r="H811" s="99" t="str">
        <f>_VM_since142!G804</f>
        <v>Ferkel</v>
      </c>
      <c r="I811" s="99" t="str">
        <f>_VM_since142!H804</f>
        <v>Beobachtung</v>
      </c>
      <c r="J811" s="99" t="str">
        <f>_VM_since142!I804</f>
        <v>C</v>
      </c>
      <c r="K811" s="99" t="str">
        <f>_VM_since142!J804</f>
        <v>Lincosamide</v>
      </c>
      <c r="L811" s="115">
        <f>_VM_since142!K804</f>
        <v>1.8703954301437637E-2</v>
      </c>
      <c r="M811">
        <f>_VM_since142!L804</f>
        <v>1.0110367947319898E-2</v>
      </c>
    </row>
    <row r="812" spans="2:13" x14ac:dyDescent="0.3">
      <c r="B812">
        <f>_VM_since142!A805</f>
        <v>3</v>
      </c>
      <c r="C812">
        <f>_VM_since142!B805</f>
        <v>31</v>
      </c>
      <c r="D812">
        <f>_VM_since142!C805</f>
        <v>3</v>
      </c>
      <c r="E812">
        <f>_VM_since142!D805</f>
        <v>0</v>
      </c>
      <c r="F812" s="99">
        <f>_VM_since142!E805</f>
        <v>2024</v>
      </c>
      <c r="G812" s="99" t="str">
        <f>_VM_since142!F805</f>
        <v>Schwein</v>
      </c>
      <c r="H812" s="99" t="str">
        <f>_VM_since142!G805</f>
        <v>Ferkel</v>
      </c>
      <c r="I812" s="99" t="str">
        <f>_VM_since142!H805</f>
        <v>Beobachtung</v>
      </c>
      <c r="J812" s="99" t="str">
        <f>_VM_since142!I805</f>
        <v>C</v>
      </c>
      <c r="K812" s="99" t="str">
        <f>_VM_since142!J805</f>
        <v>Makrolide</v>
      </c>
      <c r="L812" s="115">
        <f>_VM_since142!K805</f>
        <v>0.11463855398047619</v>
      </c>
      <c r="M812">
        <f>_VM_since142!L805</f>
        <v>6.196753600933582E-2</v>
      </c>
    </row>
    <row r="813" spans="2:13" x14ac:dyDescent="0.3">
      <c r="B813">
        <f>_VM_since142!A806</f>
        <v>3</v>
      </c>
      <c r="C813">
        <f>_VM_since142!B806</f>
        <v>31</v>
      </c>
      <c r="D813">
        <f>_VM_since142!C806</f>
        <v>3</v>
      </c>
      <c r="E813">
        <f>_VM_since142!D806</f>
        <v>0</v>
      </c>
      <c r="F813" s="99">
        <f>_VM_since142!E806</f>
        <v>2024</v>
      </c>
      <c r="G813" s="99" t="str">
        <f>_VM_since142!F806</f>
        <v>Schwein</v>
      </c>
      <c r="H813" s="99" t="str">
        <f>_VM_since142!G806</f>
        <v>Ferkel</v>
      </c>
      <c r="I813" s="99" t="str">
        <f>_VM_since142!H806</f>
        <v>Beobachtung</v>
      </c>
      <c r="J813" s="99" t="str">
        <f>_VM_since142!I806</f>
        <v>C</v>
      </c>
      <c r="K813" s="99" t="str">
        <f>_VM_since142!J806</f>
        <v>Pleuromutiline</v>
      </c>
      <c r="L813" s="115">
        <f>_VM_since142!K806</f>
        <v>4.631631756E-2</v>
      </c>
      <c r="M813">
        <f>_VM_since142!L806</f>
        <v>2.5036150374924775E-2</v>
      </c>
    </row>
    <row r="814" spans="2:13" x14ac:dyDescent="0.3">
      <c r="B814">
        <f>_VM_since142!A807</f>
        <v>3</v>
      </c>
      <c r="C814">
        <f>_VM_since142!B807</f>
        <v>31</v>
      </c>
      <c r="D814">
        <f>_VM_since142!C807</f>
        <v>3</v>
      </c>
      <c r="E814">
        <f>_VM_since142!D807</f>
        <v>0</v>
      </c>
      <c r="F814" s="99">
        <f>_VM_since142!E807</f>
        <v>2024</v>
      </c>
      <c r="G814" s="99" t="str">
        <f>_VM_since142!F807</f>
        <v>Schwein</v>
      </c>
      <c r="H814" s="99" t="str">
        <f>_VM_since142!G807</f>
        <v>Ferkel</v>
      </c>
      <c r="I814" s="99" t="str">
        <f>_VM_since142!H807</f>
        <v>Beobachtung</v>
      </c>
      <c r="J814" s="99" t="str">
        <f>_VM_since142!I807</f>
        <v>D</v>
      </c>
      <c r="K814" s="99" t="str">
        <f>_VM_since142!J807</f>
        <v>Aminoglykoside</v>
      </c>
      <c r="L814" s="115">
        <f>_VM_since142!K807</f>
        <v>6.7837042535447267E-3</v>
      </c>
      <c r="M814">
        <f>_VM_since142!L807</f>
        <v>3.6669115494932839E-3</v>
      </c>
    </row>
    <row r="815" spans="2:13" x14ac:dyDescent="0.3">
      <c r="B815">
        <f>_VM_since142!A808</f>
        <v>3</v>
      </c>
      <c r="C815">
        <f>_VM_since142!B808</f>
        <v>31</v>
      </c>
      <c r="D815">
        <f>_VM_since142!C808</f>
        <v>3</v>
      </c>
      <c r="E815">
        <f>_VM_since142!D808</f>
        <v>0</v>
      </c>
      <c r="F815" s="99">
        <f>_VM_since142!E808</f>
        <v>2024</v>
      </c>
      <c r="G815" s="99" t="str">
        <f>_VM_since142!F808</f>
        <v>Schwein</v>
      </c>
      <c r="H815" s="99" t="str">
        <f>_VM_since142!G808</f>
        <v>Ferkel</v>
      </c>
      <c r="I815" s="99" t="str">
        <f>_VM_since142!H808</f>
        <v>Beobachtung</v>
      </c>
      <c r="J815" s="99" t="str">
        <f>_VM_since142!I808</f>
        <v>D</v>
      </c>
      <c r="K815" s="99" t="str">
        <f>_VM_since142!J808</f>
        <v>Folsäureantag.</v>
      </c>
      <c r="L815" s="115">
        <f>_VM_since142!K808</f>
        <v>1.0344509362168068E-2</v>
      </c>
      <c r="M815">
        <f>_VM_since142!L808</f>
        <v>5.5916943658259376E-3</v>
      </c>
    </row>
    <row r="816" spans="2:13" x14ac:dyDescent="0.3">
      <c r="B816">
        <f>_VM_since142!A809</f>
        <v>3</v>
      </c>
      <c r="C816">
        <f>_VM_since142!B809</f>
        <v>31</v>
      </c>
      <c r="D816">
        <f>_VM_since142!C809</f>
        <v>3</v>
      </c>
      <c r="E816">
        <f>_VM_since142!D809</f>
        <v>0</v>
      </c>
      <c r="F816" s="99">
        <f>_VM_since142!E809</f>
        <v>2024</v>
      </c>
      <c r="G816" s="99" t="str">
        <f>_VM_since142!F809</f>
        <v>Schwein</v>
      </c>
      <c r="H816" s="99" t="str">
        <f>_VM_since142!G809</f>
        <v>Ferkel</v>
      </c>
      <c r="I816" s="99" t="str">
        <f>_VM_since142!H809</f>
        <v>Beobachtung</v>
      </c>
      <c r="J816" s="99" t="str">
        <f>_VM_since142!I809</f>
        <v>D</v>
      </c>
      <c r="K816" s="99" t="str">
        <f>_VM_since142!J809</f>
        <v>Penicilline</v>
      </c>
      <c r="L816" s="115">
        <f>_VM_since142!K809</f>
        <v>1.0997305788373082</v>
      </c>
      <c r="M816">
        <f>_VM_since142!L809</f>
        <v>0.59445615701219212</v>
      </c>
    </row>
    <row r="817" spans="2:13" x14ac:dyDescent="0.3">
      <c r="B817">
        <f>_VM_since142!A810</f>
        <v>3</v>
      </c>
      <c r="C817">
        <f>_VM_since142!B810</f>
        <v>31</v>
      </c>
      <c r="D817">
        <f>_VM_since142!C810</f>
        <v>3</v>
      </c>
      <c r="E817">
        <f>_VM_since142!D810</f>
        <v>0</v>
      </c>
      <c r="F817" s="99">
        <f>_VM_since142!E810</f>
        <v>2024</v>
      </c>
      <c r="G817" s="99" t="str">
        <f>_VM_since142!F810</f>
        <v>Schwein</v>
      </c>
      <c r="H817" s="99" t="str">
        <f>_VM_since142!G810</f>
        <v>Ferkel</v>
      </c>
      <c r="I817" s="99" t="str">
        <f>_VM_since142!H810</f>
        <v>Beobachtung</v>
      </c>
      <c r="J817" s="99" t="str">
        <f>_VM_since142!I810</f>
        <v>D</v>
      </c>
      <c r="K817" s="99" t="str">
        <f>_VM_since142!J810</f>
        <v>Sulfonamide</v>
      </c>
      <c r="L817" s="115">
        <f>_VM_since142!K810</f>
        <v>5.3871930235581976E-2</v>
      </c>
      <c r="M817">
        <f>_VM_since142!L810</f>
        <v>2.9120314770669498E-2</v>
      </c>
    </row>
    <row r="818" spans="2:13" x14ac:dyDescent="0.3">
      <c r="B818">
        <f>_VM_since142!A811</f>
        <v>3</v>
      </c>
      <c r="C818">
        <f>_VM_since142!B811</f>
        <v>31</v>
      </c>
      <c r="D818">
        <f>_VM_since142!C811</f>
        <v>3</v>
      </c>
      <c r="E818">
        <f>_VM_since142!D811</f>
        <v>0</v>
      </c>
      <c r="F818" s="99">
        <f>_VM_since142!E811</f>
        <v>2024</v>
      </c>
      <c r="G818" s="99" t="str">
        <f>_VM_since142!F811</f>
        <v>Schwein</v>
      </c>
      <c r="H818" s="99" t="str">
        <f>_VM_since142!G811</f>
        <v>Ferkel</v>
      </c>
      <c r="I818" s="99" t="str">
        <f>_VM_since142!H811</f>
        <v>Beobachtung</v>
      </c>
      <c r="J818" s="99" t="str">
        <f>_VM_since142!I811</f>
        <v>D</v>
      </c>
      <c r="K818" s="99" t="str">
        <f>_VM_since142!J811</f>
        <v>Tetrazykline</v>
      </c>
      <c r="L818" s="115">
        <f>_VM_since142!K811</f>
        <v>0.33318007785227916</v>
      </c>
      <c r="M818">
        <f>_VM_since142!L811</f>
        <v>0.18009951935908622</v>
      </c>
    </row>
    <row r="819" spans="2:13" x14ac:dyDescent="0.3">
      <c r="B819">
        <f>_VM_since142!A812</f>
        <v>3</v>
      </c>
      <c r="C819">
        <f>_VM_since142!B812</f>
        <v>31</v>
      </c>
      <c r="D819">
        <f>_VM_since142!C812</f>
        <v>3</v>
      </c>
      <c r="E819">
        <f>_VM_since142!D812</f>
        <v>0</v>
      </c>
      <c r="F819" s="99">
        <f>_VM_since142!E812</f>
        <v>2025</v>
      </c>
      <c r="G819" s="99" t="str">
        <f>_VM_since142!F812</f>
        <v>Schwein</v>
      </c>
      <c r="H819" s="99" t="str">
        <f>_VM_since142!G812</f>
        <v>Ferkel</v>
      </c>
      <c r="I819" s="99" t="str">
        <f>_VM_since142!H812</f>
        <v>Beobachtung</v>
      </c>
      <c r="J819" s="99" t="str">
        <f>_VM_since142!I812</f>
        <v>B</v>
      </c>
      <c r="K819" s="99" t="str">
        <f>_VM_since142!J812</f>
        <v>Ceph. 3. Gen.</v>
      </c>
      <c r="L819" s="115">
        <f>_VM_since142!K812</f>
        <v>1.009E-4</v>
      </c>
      <c r="M819">
        <f>_VM_since142!L812</f>
        <v>5.9279480868508796E-5</v>
      </c>
    </row>
    <row r="820" spans="2:13" x14ac:dyDescent="0.3">
      <c r="B820">
        <f>_VM_since142!A813</f>
        <v>3</v>
      </c>
      <c r="C820">
        <f>_VM_since142!B813</f>
        <v>31</v>
      </c>
      <c r="D820">
        <f>_VM_since142!C813</f>
        <v>3</v>
      </c>
      <c r="E820">
        <f>_VM_since142!D813</f>
        <v>0</v>
      </c>
      <c r="F820" s="99">
        <f>_VM_since142!E813</f>
        <v>2025</v>
      </c>
      <c r="G820" s="99" t="str">
        <f>_VM_since142!F813</f>
        <v>Schwein</v>
      </c>
      <c r="H820" s="99" t="str">
        <f>_VM_since142!G813</f>
        <v>Ferkel</v>
      </c>
      <c r="I820" s="99" t="str">
        <f>_VM_since142!H813</f>
        <v>Beobachtung</v>
      </c>
      <c r="J820" s="99" t="str">
        <f>_VM_since142!I813</f>
        <v>B</v>
      </c>
      <c r="K820" s="99" t="str">
        <f>_VM_since142!J813</f>
        <v>Ceph. 4. Gen.</v>
      </c>
      <c r="L820" s="115">
        <f>_VM_since142!K813</f>
        <v>3.2239227930000002E-5</v>
      </c>
      <c r="M820">
        <f>_VM_since142!L813</f>
        <v>1.894077993351764E-5</v>
      </c>
    </row>
    <row r="821" spans="2:13" x14ac:dyDescent="0.3">
      <c r="B821">
        <f>_VM_since142!A814</f>
        <v>3</v>
      </c>
      <c r="C821">
        <f>_VM_since142!B814</f>
        <v>31</v>
      </c>
      <c r="D821">
        <f>_VM_since142!C814</f>
        <v>3</v>
      </c>
      <c r="E821">
        <f>_VM_since142!D814</f>
        <v>0</v>
      </c>
      <c r="F821" s="99">
        <f>_VM_since142!E814</f>
        <v>2025</v>
      </c>
      <c r="G821" s="99" t="str">
        <f>_VM_since142!F814</f>
        <v>Schwein</v>
      </c>
      <c r="H821" s="99" t="str">
        <f>_VM_since142!G814</f>
        <v>Ferkel</v>
      </c>
      <c r="I821" s="99" t="str">
        <f>_VM_since142!H814</f>
        <v>Beobachtung</v>
      </c>
      <c r="J821" s="99" t="str">
        <f>_VM_since142!I814</f>
        <v>B</v>
      </c>
      <c r="K821" s="99" t="str">
        <f>_VM_since142!J814</f>
        <v>Fluorchinolone</v>
      </c>
      <c r="L821" s="115">
        <f>_VM_since142!K814</f>
        <v>2.4038115818779998E-3</v>
      </c>
      <c r="M821">
        <f>_VM_since142!L814</f>
        <v>1.4122567163472426E-3</v>
      </c>
    </row>
    <row r="822" spans="2:13" x14ac:dyDescent="0.3">
      <c r="B822">
        <f>_VM_since142!A815</f>
        <v>3</v>
      </c>
      <c r="C822">
        <f>_VM_since142!B815</f>
        <v>31</v>
      </c>
      <c r="D822">
        <f>_VM_since142!C815</f>
        <v>3</v>
      </c>
      <c r="E822">
        <f>_VM_since142!D815</f>
        <v>0</v>
      </c>
      <c r="F822" s="99">
        <f>_VM_since142!E815</f>
        <v>2025</v>
      </c>
      <c r="G822" s="99" t="str">
        <f>_VM_since142!F815</f>
        <v>Schwein</v>
      </c>
      <c r="H822" s="99" t="str">
        <f>_VM_since142!G815</f>
        <v>Ferkel</v>
      </c>
      <c r="I822" s="99" t="str">
        <f>_VM_since142!H815</f>
        <v>Beobachtung</v>
      </c>
      <c r="J822" s="99" t="str">
        <f>_VM_since142!I815</f>
        <v>B</v>
      </c>
      <c r="K822" s="99" t="str">
        <f>_VM_since142!J815</f>
        <v>Polypeptid-AB</v>
      </c>
      <c r="L822" s="115">
        <f>_VM_since142!K815</f>
        <v>9.3295729609022562E-2</v>
      </c>
      <c r="M822">
        <f>_VM_since142!L815</f>
        <v>5.4811916932325302E-2</v>
      </c>
    </row>
    <row r="823" spans="2:13" x14ac:dyDescent="0.3">
      <c r="B823">
        <f>_VM_since142!A816</f>
        <v>3</v>
      </c>
      <c r="C823">
        <f>_VM_since142!B816</f>
        <v>31</v>
      </c>
      <c r="D823">
        <f>_VM_since142!C816</f>
        <v>3</v>
      </c>
      <c r="E823">
        <f>_VM_since142!D816</f>
        <v>0</v>
      </c>
      <c r="F823" s="99">
        <f>_VM_since142!E816</f>
        <v>2025</v>
      </c>
      <c r="G823" s="99" t="str">
        <f>_VM_since142!F816</f>
        <v>Schwein</v>
      </c>
      <c r="H823" s="99" t="str">
        <f>_VM_since142!G816</f>
        <v>Ferkel</v>
      </c>
      <c r="I823" s="99" t="str">
        <f>_VM_since142!H816</f>
        <v>Beobachtung</v>
      </c>
      <c r="J823" s="99" t="str">
        <f>_VM_since142!I816</f>
        <v>C</v>
      </c>
      <c r="K823" s="99" t="str">
        <f>_VM_since142!J816</f>
        <v>Aminoglykoside</v>
      </c>
      <c r="L823" s="115">
        <f>_VM_since142!K816</f>
        <v>5.6656664185200004E-2</v>
      </c>
      <c r="M823">
        <f>_VM_since142!L816</f>
        <v>3.3286200600991987E-2</v>
      </c>
    </row>
    <row r="824" spans="2:13" x14ac:dyDescent="0.3">
      <c r="B824">
        <f>_VM_since142!A817</f>
        <v>3</v>
      </c>
      <c r="C824">
        <f>_VM_since142!B817</f>
        <v>31</v>
      </c>
      <c r="D824">
        <f>_VM_since142!C817</f>
        <v>3</v>
      </c>
      <c r="E824">
        <f>_VM_since142!D817</f>
        <v>0</v>
      </c>
      <c r="F824" s="99">
        <f>_VM_since142!E817</f>
        <v>2025</v>
      </c>
      <c r="G824" s="99" t="str">
        <f>_VM_since142!F817</f>
        <v>Schwein</v>
      </c>
      <c r="H824" s="99" t="str">
        <f>_VM_since142!G817</f>
        <v>Ferkel</v>
      </c>
      <c r="I824" s="99" t="str">
        <f>_VM_since142!H817</f>
        <v>Beobachtung</v>
      </c>
      <c r="J824" s="99" t="str">
        <f>_VM_since142!I817</f>
        <v>C</v>
      </c>
      <c r="K824" s="99" t="str">
        <f>_VM_since142!J817</f>
        <v>Fenicole</v>
      </c>
      <c r="L824" s="115">
        <f>_VM_since142!K817</f>
        <v>7.7886600000000002E-3</v>
      </c>
      <c r="M824">
        <f>_VM_since142!L817</f>
        <v>4.575894167109215E-3</v>
      </c>
    </row>
    <row r="825" spans="2:13" x14ac:dyDescent="0.3">
      <c r="B825">
        <f>_VM_since142!A818</f>
        <v>3</v>
      </c>
      <c r="C825">
        <f>_VM_since142!B818</f>
        <v>31</v>
      </c>
      <c r="D825">
        <f>_VM_since142!C818</f>
        <v>3</v>
      </c>
      <c r="E825">
        <f>_VM_since142!D818</f>
        <v>0</v>
      </c>
      <c r="F825" s="99">
        <f>_VM_since142!E818</f>
        <v>2025</v>
      </c>
      <c r="G825" s="99" t="str">
        <f>_VM_since142!F818</f>
        <v>Schwein</v>
      </c>
      <c r="H825" s="99" t="str">
        <f>_VM_since142!G818</f>
        <v>Ferkel</v>
      </c>
      <c r="I825" s="99" t="str">
        <f>_VM_since142!H818</f>
        <v>Beobachtung</v>
      </c>
      <c r="J825" s="99" t="str">
        <f>_VM_since142!I818</f>
        <v>C</v>
      </c>
      <c r="K825" s="99" t="str">
        <f>_VM_since142!J818</f>
        <v>Lincosamide</v>
      </c>
      <c r="L825" s="115">
        <f>_VM_since142!K818</f>
        <v>1.4937565284724803E-2</v>
      </c>
      <c r="M825">
        <f>_VM_since142!L818</f>
        <v>8.7759278049350364E-3</v>
      </c>
    </row>
    <row r="826" spans="2:13" x14ac:dyDescent="0.3">
      <c r="B826">
        <f>_VM_since142!A819</f>
        <v>3</v>
      </c>
      <c r="C826">
        <f>_VM_since142!B819</f>
        <v>31</v>
      </c>
      <c r="D826">
        <f>_VM_since142!C819</f>
        <v>3</v>
      </c>
      <c r="E826">
        <f>_VM_since142!D819</f>
        <v>0</v>
      </c>
      <c r="F826" s="99">
        <f>_VM_since142!E819</f>
        <v>2025</v>
      </c>
      <c r="G826" s="99" t="str">
        <f>_VM_since142!F819</f>
        <v>Schwein</v>
      </c>
      <c r="H826" s="99" t="str">
        <f>_VM_since142!G819</f>
        <v>Ferkel</v>
      </c>
      <c r="I826" s="99" t="str">
        <f>_VM_since142!H819</f>
        <v>Beobachtung</v>
      </c>
      <c r="J826" s="99" t="str">
        <f>_VM_since142!I819</f>
        <v>C</v>
      </c>
      <c r="K826" s="99" t="str">
        <f>_VM_since142!J819</f>
        <v>Makrolide</v>
      </c>
      <c r="L826" s="115">
        <f>_VM_since142!K819</f>
        <v>0.11547543426079999</v>
      </c>
      <c r="M826">
        <f>_VM_since142!L819</f>
        <v>6.7842654073794237E-2</v>
      </c>
    </row>
    <row r="827" spans="2:13" x14ac:dyDescent="0.3">
      <c r="B827">
        <f>_VM_since142!A820</f>
        <v>3</v>
      </c>
      <c r="C827">
        <f>_VM_since142!B820</f>
        <v>31</v>
      </c>
      <c r="D827">
        <f>_VM_since142!C820</f>
        <v>3</v>
      </c>
      <c r="E827">
        <f>_VM_since142!D820</f>
        <v>0</v>
      </c>
      <c r="F827" s="99">
        <f>_VM_since142!E820</f>
        <v>2025</v>
      </c>
      <c r="G827" s="99" t="str">
        <f>_VM_since142!F820</f>
        <v>Schwein</v>
      </c>
      <c r="H827" s="99" t="str">
        <f>_VM_since142!G820</f>
        <v>Ferkel</v>
      </c>
      <c r="I827" s="99" t="str">
        <f>_VM_since142!H820</f>
        <v>Beobachtung</v>
      </c>
      <c r="J827" s="99" t="str">
        <f>_VM_since142!I820</f>
        <v>C</v>
      </c>
      <c r="K827" s="99" t="str">
        <f>_VM_since142!J820</f>
        <v>Pleuromutiline</v>
      </c>
      <c r="L827" s="115">
        <f>_VM_since142!K820</f>
        <v>2.158863015E-2</v>
      </c>
      <c r="M827">
        <f>_VM_since142!L820</f>
        <v>1.2683476590230299E-2</v>
      </c>
    </row>
    <row r="828" spans="2:13" x14ac:dyDescent="0.3">
      <c r="B828">
        <f>_VM_since142!A821</f>
        <v>3</v>
      </c>
      <c r="C828">
        <f>_VM_since142!B821</f>
        <v>31</v>
      </c>
      <c r="D828">
        <f>_VM_since142!C821</f>
        <v>3</v>
      </c>
      <c r="E828">
        <f>_VM_since142!D821</f>
        <v>0</v>
      </c>
      <c r="F828" s="99">
        <f>_VM_since142!E821</f>
        <v>2025</v>
      </c>
      <c r="G828" s="99" t="str">
        <f>_VM_since142!F821</f>
        <v>Schwein</v>
      </c>
      <c r="H828" s="99" t="str">
        <f>_VM_since142!G821</f>
        <v>Ferkel</v>
      </c>
      <c r="I828" s="99" t="str">
        <f>_VM_since142!H821</f>
        <v>Beobachtung</v>
      </c>
      <c r="J828" s="99" t="str">
        <f>_VM_since142!I821</f>
        <v>D</v>
      </c>
      <c r="K828" s="99" t="str">
        <f>_VM_since142!J821</f>
        <v>Aminoglykoside</v>
      </c>
      <c r="L828" s="115">
        <f>_VM_since142!K821</f>
        <v>8.8054912259199983E-3</v>
      </c>
      <c r="M828">
        <f>_VM_since142!L821</f>
        <v>5.1732898777477367E-3</v>
      </c>
    </row>
    <row r="829" spans="2:13" x14ac:dyDescent="0.3">
      <c r="B829">
        <f>_VM_since142!A822</f>
        <v>3</v>
      </c>
      <c r="C829">
        <f>_VM_since142!B822</f>
        <v>31</v>
      </c>
      <c r="D829">
        <f>_VM_since142!C822</f>
        <v>3</v>
      </c>
      <c r="E829">
        <f>_VM_since142!D822</f>
        <v>0</v>
      </c>
      <c r="F829" s="99">
        <f>_VM_since142!E822</f>
        <v>2025</v>
      </c>
      <c r="G829" s="99" t="str">
        <f>_VM_since142!F822</f>
        <v>Schwein</v>
      </c>
      <c r="H829" s="99" t="str">
        <f>_VM_since142!G822</f>
        <v>Ferkel</v>
      </c>
      <c r="I829" s="99" t="str">
        <f>_VM_since142!H822</f>
        <v>Beobachtung</v>
      </c>
      <c r="J829" s="99" t="str">
        <f>_VM_since142!I822</f>
        <v>D</v>
      </c>
      <c r="K829" s="99" t="str">
        <f>_VM_since142!J822</f>
        <v>Folsäureantag.</v>
      </c>
      <c r="L829" s="115">
        <f>_VM_since142!K822</f>
        <v>7.3093764000000004E-3</v>
      </c>
      <c r="M829">
        <f>_VM_since142!L822</f>
        <v>4.2943115804215037E-3</v>
      </c>
    </row>
    <row r="830" spans="2:13" x14ac:dyDescent="0.3">
      <c r="B830">
        <f>_VM_since142!A823</f>
        <v>3</v>
      </c>
      <c r="C830">
        <f>_VM_since142!B823</f>
        <v>31</v>
      </c>
      <c r="D830">
        <f>_VM_since142!C823</f>
        <v>3</v>
      </c>
      <c r="E830">
        <f>_VM_since142!D823</f>
        <v>0</v>
      </c>
      <c r="F830" s="99">
        <f>_VM_since142!E823</f>
        <v>2025</v>
      </c>
      <c r="G830" s="99" t="str">
        <f>_VM_since142!F823</f>
        <v>Schwein</v>
      </c>
      <c r="H830" s="99" t="str">
        <f>_VM_since142!G823</f>
        <v>Ferkel</v>
      </c>
      <c r="I830" s="99" t="str">
        <f>_VM_since142!H823</f>
        <v>Beobachtung</v>
      </c>
      <c r="J830" s="99" t="str">
        <f>_VM_since142!I823</f>
        <v>D</v>
      </c>
      <c r="K830" s="99" t="str">
        <f>_VM_since142!J823</f>
        <v>Penicilline</v>
      </c>
      <c r="L830" s="115">
        <f>_VM_since142!K823</f>
        <v>0.9836947235153255</v>
      </c>
      <c r="M830">
        <f>_VM_since142!L823</f>
        <v>0.57792777545173235</v>
      </c>
    </row>
    <row r="831" spans="2:13" x14ac:dyDescent="0.3">
      <c r="B831">
        <f>_VM_since142!A824</f>
        <v>3</v>
      </c>
      <c r="C831">
        <f>_VM_since142!B824</f>
        <v>31</v>
      </c>
      <c r="D831">
        <f>_VM_since142!C824</f>
        <v>3</v>
      </c>
      <c r="E831">
        <f>_VM_since142!D824</f>
        <v>0</v>
      </c>
      <c r="F831" s="99">
        <f>_VM_since142!E824</f>
        <v>2025</v>
      </c>
      <c r="G831" s="99" t="str">
        <f>_VM_since142!F824</f>
        <v>Schwein</v>
      </c>
      <c r="H831" s="99" t="str">
        <f>_VM_since142!G824</f>
        <v>Ferkel</v>
      </c>
      <c r="I831" s="99" t="str">
        <f>_VM_since142!H824</f>
        <v>Beobachtung</v>
      </c>
      <c r="J831" s="99" t="str">
        <f>_VM_since142!I824</f>
        <v>D</v>
      </c>
      <c r="K831" s="99" t="str">
        <f>_VM_since142!J824</f>
        <v>Sulfonamide</v>
      </c>
      <c r="L831" s="115">
        <f>_VM_since142!K824</f>
        <v>3.6547072247600003E-2</v>
      </c>
      <c r="M831">
        <f>_VM_since142!L824</f>
        <v>2.1471669673950578E-2</v>
      </c>
    </row>
    <row r="832" spans="2:13" x14ac:dyDescent="0.3">
      <c r="B832">
        <f>_VM_since142!A825</f>
        <v>3</v>
      </c>
      <c r="C832">
        <f>_VM_since142!B825</f>
        <v>31</v>
      </c>
      <c r="D832">
        <f>_VM_since142!C825</f>
        <v>3</v>
      </c>
      <c r="E832">
        <f>_VM_since142!D825</f>
        <v>0</v>
      </c>
      <c r="F832" s="99">
        <f>_VM_since142!E825</f>
        <v>2025</v>
      </c>
      <c r="G832" s="99" t="str">
        <f>_VM_since142!F825</f>
        <v>Schwein</v>
      </c>
      <c r="H832" s="99" t="str">
        <f>_VM_since142!G825</f>
        <v>Ferkel</v>
      </c>
      <c r="I832" s="99" t="str">
        <f>_VM_since142!H825</f>
        <v>Beobachtung</v>
      </c>
      <c r="J832" s="99" t="str">
        <f>_VM_since142!I825</f>
        <v>D</v>
      </c>
      <c r="K832" s="99" t="str">
        <f>_VM_since142!J825</f>
        <v>Tetrazykline</v>
      </c>
      <c r="L832" s="115">
        <f>_VM_since142!K825</f>
        <v>0.35347037601564257</v>
      </c>
      <c r="M832">
        <f>_VM_since142!L825</f>
        <v>0.20766640626961244</v>
      </c>
    </row>
    <row r="833" spans="2:13" x14ac:dyDescent="0.3">
      <c r="B833">
        <f>_VM_since142!A826</f>
        <v>3</v>
      </c>
      <c r="C833">
        <f>_VM_since142!B826</f>
        <v>31</v>
      </c>
      <c r="D833">
        <f>_VM_since142!C826</f>
        <v>3</v>
      </c>
      <c r="E833">
        <f>_VM_since142!D826</f>
        <v>1</v>
      </c>
      <c r="F833" s="99">
        <f>_VM_since142!E826</f>
        <v>2014</v>
      </c>
      <c r="G833" s="99" t="str">
        <f>_VM_since142!F826</f>
        <v>Schwein</v>
      </c>
      <c r="H833" s="99" t="str">
        <f>_VM_since142!G826</f>
        <v>Ferkel</v>
      </c>
      <c r="I833" s="99" t="str">
        <f>_VM_since142!H826</f>
        <v>Minimierung</v>
      </c>
      <c r="J833" s="99" t="str">
        <f>_VM_since142!I826</f>
        <v>B</v>
      </c>
      <c r="K833" s="99" t="str">
        <f>_VM_since142!J826</f>
        <v>Ceph. 3. Gen.</v>
      </c>
      <c r="L833" s="115">
        <f>_VM_since142!K826</f>
        <v>3.6435761736531271E-2</v>
      </c>
      <c r="M833">
        <f>_VM_since142!L826</f>
        <v>1.8160760745898985E-4</v>
      </c>
    </row>
    <row r="834" spans="2:13" x14ac:dyDescent="0.3">
      <c r="B834">
        <f>_VM_since142!A827</f>
        <v>3</v>
      </c>
      <c r="C834">
        <f>_VM_since142!B827</f>
        <v>31</v>
      </c>
      <c r="D834">
        <f>_VM_since142!C827</f>
        <v>3</v>
      </c>
      <c r="E834">
        <f>_VM_since142!D827</f>
        <v>1</v>
      </c>
      <c r="F834" s="99">
        <f>_VM_since142!E827</f>
        <v>2014</v>
      </c>
      <c r="G834" s="99" t="str">
        <f>_VM_since142!F827</f>
        <v>Schwein</v>
      </c>
      <c r="H834" s="99" t="str">
        <f>_VM_since142!G827</f>
        <v>Ferkel</v>
      </c>
      <c r="I834" s="99" t="str">
        <f>_VM_since142!H827</f>
        <v>Minimierung</v>
      </c>
      <c r="J834" s="99" t="str">
        <f>_VM_since142!I827</f>
        <v>B</v>
      </c>
      <c r="K834" s="99" t="str">
        <f>_VM_since142!J827</f>
        <v>Ceph. 4. Gen.</v>
      </c>
      <c r="L834" s="115">
        <f>_VM_since142!K827</f>
        <v>1.584077148947996E-2</v>
      </c>
      <c r="M834">
        <f>_VM_since142!L827</f>
        <v>7.8955522634914166E-5</v>
      </c>
    </row>
    <row r="835" spans="2:13" x14ac:dyDescent="0.3">
      <c r="B835">
        <f>_VM_since142!A828</f>
        <v>3</v>
      </c>
      <c r="C835">
        <f>_VM_since142!B828</f>
        <v>31</v>
      </c>
      <c r="D835">
        <f>_VM_since142!C828</f>
        <v>3</v>
      </c>
      <c r="E835">
        <f>_VM_since142!D828</f>
        <v>1</v>
      </c>
      <c r="F835" s="99">
        <f>_VM_since142!E828</f>
        <v>2014</v>
      </c>
      <c r="G835" s="99" t="str">
        <f>_VM_since142!F828</f>
        <v>Schwein</v>
      </c>
      <c r="H835" s="99" t="str">
        <f>_VM_since142!G828</f>
        <v>Ferkel</v>
      </c>
      <c r="I835" s="99" t="str">
        <f>_VM_since142!H828</f>
        <v>Minimierung</v>
      </c>
      <c r="J835" s="99" t="str">
        <f>_VM_since142!I828</f>
        <v>B</v>
      </c>
      <c r="K835" s="99" t="str">
        <f>_VM_since142!J828</f>
        <v>Fluorchinolone</v>
      </c>
      <c r="L835" s="115">
        <f>_VM_since142!K828</f>
        <v>0.18005891675705804</v>
      </c>
      <c r="M835">
        <f>_VM_since142!L828</f>
        <v>8.9747181108391482E-4</v>
      </c>
    </row>
    <row r="836" spans="2:13" x14ac:dyDescent="0.3">
      <c r="B836">
        <f>_VM_since142!A829</f>
        <v>3</v>
      </c>
      <c r="C836">
        <f>_VM_since142!B829</f>
        <v>31</v>
      </c>
      <c r="D836">
        <f>_VM_since142!C829</f>
        <v>3</v>
      </c>
      <c r="E836">
        <f>_VM_since142!D829</f>
        <v>1</v>
      </c>
      <c r="F836" s="99">
        <f>_VM_since142!E829</f>
        <v>2014</v>
      </c>
      <c r="G836" s="99" t="str">
        <f>_VM_since142!F829</f>
        <v>Schwein</v>
      </c>
      <c r="H836" s="99" t="str">
        <f>_VM_since142!G829</f>
        <v>Ferkel</v>
      </c>
      <c r="I836" s="99" t="str">
        <f>_VM_since142!H829</f>
        <v>Minimierung</v>
      </c>
      <c r="J836" s="99" t="str">
        <f>_VM_since142!I829</f>
        <v>B</v>
      </c>
      <c r="K836" s="99" t="str">
        <f>_VM_since142!J829</f>
        <v>Polypeptid-AB</v>
      </c>
      <c r="L836" s="115">
        <f>_VM_since142!K829</f>
        <v>14.082298748921414</v>
      </c>
      <c r="M836">
        <f>_VM_since142!L829</f>
        <v>7.0190726402467041E-2</v>
      </c>
    </row>
    <row r="837" spans="2:13" x14ac:dyDescent="0.3">
      <c r="B837">
        <f>_VM_since142!A830</f>
        <v>3</v>
      </c>
      <c r="C837">
        <f>_VM_since142!B830</f>
        <v>31</v>
      </c>
      <c r="D837">
        <f>_VM_since142!C830</f>
        <v>3</v>
      </c>
      <c r="E837">
        <f>_VM_since142!D830</f>
        <v>1</v>
      </c>
      <c r="F837" s="99">
        <f>_VM_since142!E830</f>
        <v>2014</v>
      </c>
      <c r="G837" s="99" t="str">
        <f>_VM_since142!F830</f>
        <v>Schwein</v>
      </c>
      <c r="H837" s="99" t="str">
        <f>_VM_since142!G830</f>
        <v>Ferkel</v>
      </c>
      <c r="I837" s="99" t="str">
        <f>_VM_since142!H830</f>
        <v>Minimierung</v>
      </c>
      <c r="J837" s="99" t="str">
        <f>_VM_since142!I830</f>
        <v>C</v>
      </c>
      <c r="K837" s="99" t="str">
        <f>_VM_since142!J830</f>
        <v>Aminoglykoside</v>
      </c>
      <c r="L837" s="115">
        <f>_VM_since142!K830</f>
        <v>3.0546674642763425</v>
      </c>
      <c r="M837">
        <f>_VM_since142!L830</f>
        <v>1.5225449485082148E-2</v>
      </c>
    </row>
    <row r="838" spans="2:13" x14ac:dyDescent="0.3">
      <c r="B838">
        <f>_VM_since142!A831</f>
        <v>3</v>
      </c>
      <c r="C838">
        <f>_VM_since142!B831</f>
        <v>31</v>
      </c>
      <c r="D838">
        <f>_VM_since142!C831</f>
        <v>3</v>
      </c>
      <c r="E838">
        <f>_VM_since142!D831</f>
        <v>1</v>
      </c>
      <c r="F838" s="99">
        <f>_VM_since142!E831</f>
        <v>2014</v>
      </c>
      <c r="G838" s="99" t="str">
        <f>_VM_since142!F831</f>
        <v>Schwein</v>
      </c>
      <c r="H838" s="99" t="str">
        <f>_VM_since142!G831</f>
        <v>Ferkel</v>
      </c>
      <c r="I838" s="99" t="str">
        <f>_VM_since142!H831</f>
        <v>Minimierung</v>
      </c>
      <c r="J838" s="99" t="str">
        <f>_VM_since142!I831</f>
        <v>C</v>
      </c>
      <c r="K838" s="99" t="str">
        <f>_VM_since142!J831</f>
        <v>Ceph. 1. Gen.</v>
      </c>
      <c r="L838" s="115">
        <f>_VM_since142!K831</f>
        <v>0</v>
      </c>
      <c r="M838">
        <f>_VM_since142!L831</f>
        <v>0</v>
      </c>
    </row>
    <row r="839" spans="2:13" x14ac:dyDescent="0.3">
      <c r="B839">
        <f>_VM_since142!A832</f>
        <v>3</v>
      </c>
      <c r="C839">
        <f>_VM_since142!B832</f>
        <v>31</v>
      </c>
      <c r="D839">
        <f>_VM_since142!C832</f>
        <v>3</v>
      </c>
      <c r="E839">
        <f>_VM_since142!D832</f>
        <v>1</v>
      </c>
      <c r="F839" s="99">
        <f>_VM_since142!E832</f>
        <v>2014</v>
      </c>
      <c r="G839" s="99" t="str">
        <f>_VM_since142!F832</f>
        <v>Schwein</v>
      </c>
      <c r="H839" s="99" t="str">
        <f>_VM_since142!G832</f>
        <v>Ferkel</v>
      </c>
      <c r="I839" s="99" t="str">
        <f>_VM_since142!H832</f>
        <v>Minimierung</v>
      </c>
      <c r="J839" s="99" t="str">
        <f>_VM_since142!I832</f>
        <v>C</v>
      </c>
      <c r="K839" s="99" t="str">
        <f>_VM_since142!J832</f>
        <v>Fenicole</v>
      </c>
      <c r="L839" s="115">
        <f>_VM_since142!K832</f>
        <v>0.38586821887936595</v>
      </c>
      <c r="M839">
        <f>_VM_since142!L832</f>
        <v>1.9232918617667644E-3</v>
      </c>
    </row>
    <row r="840" spans="2:13" x14ac:dyDescent="0.3">
      <c r="B840">
        <f>_VM_since142!A833</f>
        <v>3</v>
      </c>
      <c r="C840">
        <f>_VM_since142!B833</f>
        <v>31</v>
      </c>
      <c r="D840">
        <f>_VM_since142!C833</f>
        <v>3</v>
      </c>
      <c r="E840">
        <f>_VM_since142!D833</f>
        <v>1</v>
      </c>
      <c r="F840" s="99">
        <f>_VM_since142!E833</f>
        <v>2014</v>
      </c>
      <c r="G840" s="99" t="str">
        <f>_VM_since142!F833</f>
        <v>Schwein</v>
      </c>
      <c r="H840" s="99" t="str">
        <f>_VM_since142!G833</f>
        <v>Ferkel</v>
      </c>
      <c r="I840" s="99" t="str">
        <f>_VM_since142!H833</f>
        <v>Minimierung</v>
      </c>
      <c r="J840" s="99" t="str">
        <f>_VM_since142!I833</f>
        <v>C</v>
      </c>
      <c r="K840" s="99" t="str">
        <f>_VM_since142!J833</f>
        <v>Lincosamide</v>
      </c>
      <c r="L840" s="115">
        <f>_VM_since142!K833</f>
        <v>0.82140133500534007</v>
      </c>
      <c r="M840">
        <f>_VM_since142!L833</f>
        <v>4.0941296161890383E-3</v>
      </c>
    </row>
    <row r="841" spans="2:13" x14ac:dyDescent="0.3">
      <c r="B841">
        <f>_VM_since142!A834</f>
        <v>3</v>
      </c>
      <c r="C841">
        <f>_VM_since142!B834</f>
        <v>31</v>
      </c>
      <c r="D841">
        <f>_VM_since142!C834</f>
        <v>3</v>
      </c>
      <c r="E841">
        <f>_VM_since142!D834</f>
        <v>1</v>
      </c>
      <c r="F841" s="99">
        <f>_VM_since142!E834</f>
        <v>2014</v>
      </c>
      <c r="G841" s="99" t="str">
        <f>_VM_since142!F834</f>
        <v>Schwein</v>
      </c>
      <c r="H841" s="99" t="str">
        <f>_VM_since142!G834</f>
        <v>Ferkel</v>
      </c>
      <c r="I841" s="99" t="str">
        <f>_VM_since142!H834</f>
        <v>Minimierung</v>
      </c>
      <c r="J841" s="99" t="str">
        <f>_VM_since142!I834</f>
        <v>C</v>
      </c>
      <c r="K841" s="99" t="str">
        <f>_VM_since142!J834</f>
        <v>Makrolide</v>
      </c>
      <c r="L841" s="115">
        <f>_VM_since142!K834</f>
        <v>5.8291825397451644</v>
      </c>
      <c r="M841">
        <f>_VM_since142!L834</f>
        <v>2.9054528958109813E-2</v>
      </c>
    </row>
    <row r="842" spans="2:13" x14ac:dyDescent="0.3">
      <c r="B842">
        <f>_VM_since142!A835</f>
        <v>3</v>
      </c>
      <c r="C842">
        <f>_VM_since142!B835</f>
        <v>31</v>
      </c>
      <c r="D842">
        <f>_VM_since142!C835</f>
        <v>3</v>
      </c>
      <c r="E842">
        <f>_VM_since142!D835</f>
        <v>1</v>
      </c>
      <c r="F842" s="99">
        <f>_VM_since142!E835</f>
        <v>2014</v>
      </c>
      <c r="G842" s="99" t="str">
        <f>_VM_since142!F835</f>
        <v>Schwein</v>
      </c>
      <c r="H842" s="99" t="str">
        <f>_VM_since142!G835</f>
        <v>Ferkel</v>
      </c>
      <c r="I842" s="99" t="str">
        <f>_VM_since142!H835</f>
        <v>Minimierung</v>
      </c>
      <c r="J842" s="99" t="str">
        <f>_VM_since142!I835</f>
        <v>C</v>
      </c>
      <c r="K842" s="99" t="str">
        <f>_VM_since142!J835</f>
        <v>Pleuromutiline</v>
      </c>
      <c r="L842" s="115">
        <f>_VM_since142!K835</f>
        <v>0.89127505665094153</v>
      </c>
      <c r="M842">
        <f>_VM_since142!L835</f>
        <v>4.4424028183268774E-3</v>
      </c>
    </row>
    <row r="843" spans="2:13" x14ac:dyDescent="0.3">
      <c r="B843">
        <f>_VM_since142!A836</f>
        <v>3</v>
      </c>
      <c r="C843">
        <f>_VM_since142!B836</f>
        <v>31</v>
      </c>
      <c r="D843">
        <f>_VM_since142!C836</f>
        <v>3</v>
      </c>
      <c r="E843">
        <f>_VM_since142!D836</f>
        <v>1</v>
      </c>
      <c r="F843" s="99">
        <f>_VM_since142!E836</f>
        <v>2014</v>
      </c>
      <c r="G843" s="99" t="str">
        <f>_VM_since142!F836</f>
        <v>Schwein</v>
      </c>
      <c r="H843" s="99" t="str">
        <f>_VM_since142!G836</f>
        <v>Ferkel</v>
      </c>
      <c r="I843" s="99" t="str">
        <f>_VM_since142!H836</f>
        <v>Minimierung</v>
      </c>
      <c r="J843" s="99" t="str">
        <f>_VM_since142!I836</f>
        <v>D</v>
      </c>
      <c r="K843" s="99" t="str">
        <f>_VM_since142!J836</f>
        <v>Aminoglykoside</v>
      </c>
      <c r="L843" s="115">
        <f>_VM_since142!K836</f>
        <v>0.77933063071987541</v>
      </c>
      <c r="M843">
        <f>_VM_since142!L836</f>
        <v>3.8844356346374592E-3</v>
      </c>
    </row>
    <row r="844" spans="2:13" x14ac:dyDescent="0.3">
      <c r="B844">
        <f>_VM_since142!A837</f>
        <v>3</v>
      </c>
      <c r="C844">
        <f>_VM_since142!B837</f>
        <v>31</v>
      </c>
      <c r="D844">
        <f>_VM_since142!C837</f>
        <v>3</v>
      </c>
      <c r="E844">
        <f>_VM_since142!D837</f>
        <v>1</v>
      </c>
      <c r="F844" s="99">
        <f>_VM_since142!E837</f>
        <v>2014</v>
      </c>
      <c r="G844" s="99" t="str">
        <f>_VM_since142!F837</f>
        <v>Schwein</v>
      </c>
      <c r="H844" s="99" t="str">
        <f>_VM_since142!G837</f>
        <v>Ferkel</v>
      </c>
      <c r="I844" s="99" t="str">
        <f>_VM_since142!H837</f>
        <v>Minimierung</v>
      </c>
      <c r="J844" s="99" t="str">
        <f>_VM_since142!I837</f>
        <v>D</v>
      </c>
      <c r="K844" s="99" t="str">
        <f>_VM_since142!J837</f>
        <v>Folsäureantag.</v>
      </c>
      <c r="L844" s="115">
        <f>_VM_since142!K837</f>
        <v>2.125711429371429</v>
      </c>
      <c r="M844">
        <f>_VM_since142!L837</f>
        <v>1.0595232497892789E-2</v>
      </c>
    </row>
    <row r="845" spans="2:13" x14ac:dyDescent="0.3">
      <c r="B845">
        <f>_VM_since142!A838</f>
        <v>3</v>
      </c>
      <c r="C845">
        <f>_VM_since142!B838</f>
        <v>31</v>
      </c>
      <c r="D845">
        <f>_VM_since142!C838</f>
        <v>3</v>
      </c>
      <c r="E845">
        <f>_VM_since142!D838</f>
        <v>1</v>
      </c>
      <c r="F845" s="99">
        <f>_VM_since142!E838</f>
        <v>2014</v>
      </c>
      <c r="G845" s="99" t="str">
        <f>_VM_since142!F838</f>
        <v>Schwein</v>
      </c>
      <c r="H845" s="99" t="str">
        <f>_VM_since142!G838</f>
        <v>Ferkel</v>
      </c>
      <c r="I845" s="99" t="str">
        <f>_VM_since142!H838</f>
        <v>Minimierung</v>
      </c>
      <c r="J845" s="99" t="str">
        <f>_VM_since142!I838</f>
        <v>D</v>
      </c>
      <c r="K845" s="99" t="str">
        <f>_VM_since142!J838</f>
        <v>Penicilline</v>
      </c>
      <c r="L845" s="115">
        <f>_VM_since142!K838</f>
        <v>108.56799002626116</v>
      </c>
      <c r="M845">
        <f>_VM_since142!L838</f>
        <v>0.54113793634599117</v>
      </c>
    </row>
    <row r="846" spans="2:13" x14ac:dyDescent="0.3">
      <c r="B846">
        <f>_VM_since142!A839</f>
        <v>3</v>
      </c>
      <c r="C846">
        <f>_VM_since142!B839</f>
        <v>31</v>
      </c>
      <c r="D846">
        <f>_VM_since142!C839</f>
        <v>3</v>
      </c>
      <c r="E846">
        <f>_VM_since142!D839</f>
        <v>1</v>
      </c>
      <c r="F846" s="99">
        <f>_VM_since142!E839</f>
        <v>2014</v>
      </c>
      <c r="G846" s="99" t="str">
        <f>_VM_since142!F839</f>
        <v>Schwein</v>
      </c>
      <c r="H846" s="99" t="str">
        <f>_VM_since142!G839</f>
        <v>Ferkel</v>
      </c>
      <c r="I846" s="99" t="str">
        <f>_VM_since142!H839</f>
        <v>Minimierung</v>
      </c>
      <c r="J846" s="99" t="str">
        <f>_VM_since142!I839</f>
        <v>D</v>
      </c>
      <c r="K846" s="99" t="str">
        <f>_VM_since142!J839</f>
        <v>Sulfonamide</v>
      </c>
      <c r="L846" s="115">
        <f>_VM_since142!K839</f>
        <v>10.763923646260189</v>
      </c>
      <c r="M846">
        <f>_VM_since142!L839</f>
        <v>5.3650872854090065E-2</v>
      </c>
    </row>
    <row r="847" spans="2:13" x14ac:dyDescent="0.3">
      <c r="B847">
        <f>_VM_since142!A840</f>
        <v>3</v>
      </c>
      <c r="C847">
        <f>_VM_since142!B840</f>
        <v>31</v>
      </c>
      <c r="D847">
        <f>_VM_since142!C840</f>
        <v>3</v>
      </c>
      <c r="E847">
        <f>_VM_since142!D840</f>
        <v>1</v>
      </c>
      <c r="F847" s="99">
        <f>_VM_since142!E840</f>
        <v>2014</v>
      </c>
      <c r="G847" s="99" t="str">
        <f>_VM_since142!F840</f>
        <v>Schwein</v>
      </c>
      <c r="H847" s="99" t="str">
        <f>_VM_since142!G840</f>
        <v>Ferkel</v>
      </c>
      <c r="I847" s="99" t="str">
        <f>_VM_since142!H840</f>
        <v>Minimierung</v>
      </c>
      <c r="J847" s="99" t="str">
        <f>_VM_since142!I840</f>
        <v>D</v>
      </c>
      <c r="K847" s="99" t="str">
        <f>_VM_since142!J840</f>
        <v>Tetrazykline</v>
      </c>
      <c r="L847" s="115">
        <f>_VM_since142!K840</f>
        <v>53.095065339730191</v>
      </c>
      <c r="M847">
        <f>_VM_since142!L840</f>
        <v>0.26464295858426901</v>
      </c>
    </row>
    <row r="848" spans="2:13" x14ac:dyDescent="0.3">
      <c r="B848">
        <f>_VM_since142!A841</f>
        <v>3</v>
      </c>
      <c r="C848">
        <f>_VM_since142!B841</f>
        <v>31</v>
      </c>
      <c r="D848">
        <f>_VM_since142!C841</f>
        <v>3</v>
      </c>
      <c r="E848">
        <f>_VM_since142!D841</f>
        <v>1</v>
      </c>
      <c r="F848" s="99">
        <f>_VM_since142!E841</f>
        <v>2015</v>
      </c>
      <c r="G848" s="99" t="str">
        <f>_VM_since142!F841</f>
        <v>Schwein</v>
      </c>
      <c r="H848" s="99" t="str">
        <f>_VM_since142!G841</f>
        <v>Ferkel</v>
      </c>
      <c r="I848" s="99" t="str">
        <f>_VM_since142!H841</f>
        <v>Minimierung</v>
      </c>
      <c r="J848" s="99" t="str">
        <f>_VM_since142!I841</f>
        <v>B</v>
      </c>
      <c r="K848" s="99" t="str">
        <f>_VM_since142!J841</f>
        <v>Ceph. 3. Gen.</v>
      </c>
      <c r="L848" s="115">
        <f>_VM_since142!K841</f>
        <v>2.8423415337938133E-2</v>
      </c>
      <c r="M848">
        <f>_VM_since142!L841</f>
        <v>2.0039288932146974E-4</v>
      </c>
    </row>
    <row r="849" spans="2:13" x14ac:dyDescent="0.3">
      <c r="B849">
        <f>_VM_since142!A842</f>
        <v>3</v>
      </c>
      <c r="C849">
        <f>_VM_since142!B842</f>
        <v>31</v>
      </c>
      <c r="D849">
        <f>_VM_since142!C842</f>
        <v>3</v>
      </c>
      <c r="E849">
        <f>_VM_since142!D842</f>
        <v>1</v>
      </c>
      <c r="F849" s="99">
        <f>_VM_since142!E842</f>
        <v>2015</v>
      </c>
      <c r="G849" s="99" t="str">
        <f>_VM_since142!F842</f>
        <v>Schwein</v>
      </c>
      <c r="H849" s="99" t="str">
        <f>_VM_since142!G842</f>
        <v>Ferkel</v>
      </c>
      <c r="I849" s="99" t="str">
        <f>_VM_since142!H842</f>
        <v>Minimierung</v>
      </c>
      <c r="J849" s="99" t="str">
        <f>_VM_since142!I842</f>
        <v>B</v>
      </c>
      <c r="K849" s="99" t="str">
        <f>_VM_since142!J842</f>
        <v>Ceph. 4. Gen.</v>
      </c>
      <c r="L849" s="115">
        <f>_VM_since142!K842</f>
        <v>1.6608007759960096E-2</v>
      </c>
      <c r="M849">
        <f>_VM_since142!L842</f>
        <v>1.1709101884211569E-4</v>
      </c>
    </row>
    <row r="850" spans="2:13" x14ac:dyDescent="0.3">
      <c r="B850">
        <f>_VM_since142!A843</f>
        <v>3</v>
      </c>
      <c r="C850">
        <f>_VM_since142!B843</f>
        <v>31</v>
      </c>
      <c r="D850">
        <f>_VM_since142!C843</f>
        <v>3</v>
      </c>
      <c r="E850">
        <f>_VM_since142!D843</f>
        <v>1</v>
      </c>
      <c r="F850" s="99">
        <f>_VM_since142!E843</f>
        <v>2015</v>
      </c>
      <c r="G850" s="99" t="str">
        <f>_VM_since142!F843</f>
        <v>Schwein</v>
      </c>
      <c r="H850" s="99" t="str">
        <f>_VM_since142!G843</f>
        <v>Ferkel</v>
      </c>
      <c r="I850" s="99" t="str">
        <f>_VM_since142!H843</f>
        <v>Minimierung</v>
      </c>
      <c r="J850" s="99" t="str">
        <f>_VM_since142!I843</f>
        <v>B</v>
      </c>
      <c r="K850" s="99" t="str">
        <f>_VM_since142!J843</f>
        <v>Fluorchinolone</v>
      </c>
      <c r="L850" s="115">
        <f>_VM_since142!K843</f>
        <v>0.15964612587111895</v>
      </c>
      <c r="M850">
        <f>_VM_since142!L843</f>
        <v>1.1255490605870766E-3</v>
      </c>
    </row>
    <row r="851" spans="2:13" x14ac:dyDescent="0.3">
      <c r="B851">
        <f>_VM_since142!A844</f>
        <v>3</v>
      </c>
      <c r="C851">
        <f>_VM_since142!B844</f>
        <v>31</v>
      </c>
      <c r="D851">
        <f>_VM_since142!C844</f>
        <v>3</v>
      </c>
      <c r="E851">
        <f>_VM_since142!D844</f>
        <v>1</v>
      </c>
      <c r="F851" s="99">
        <f>_VM_since142!E844</f>
        <v>2015</v>
      </c>
      <c r="G851" s="99" t="str">
        <f>_VM_since142!F844</f>
        <v>Schwein</v>
      </c>
      <c r="H851" s="99" t="str">
        <f>_VM_since142!G844</f>
        <v>Ferkel</v>
      </c>
      <c r="I851" s="99" t="str">
        <f>_VM_since142!H844</f>
        <v>Minimierung</v>
      </c>
      <c r="J851" s="99" t="str">
        <f>_VM_since142!I844</f>
        <v>B</v>
      </c>
      <c r="K851" s="99" t="str">
        <f>_VM_since142!J844</f>
        <v>Polypeptid-AB</v>
      </c>
      <c r="L851" s="115">
        <f>_VM_since142!K844</f>
        <v>10.123165622763441</v>
      </c>
      <c r="M851">
        <f>_VM_since142!L844</f>
        <v>7.1371099641134791E-2</v>
      </c>
    </row>
    <row r="852" spans="2:13" x14ac:dyDescent="0.3">
      <c r="B852">
        <f>_VM_since142!A845</f>
        <v>3</v>
      </c>
      <c r="C852">
        <f>_VM_since142!B845</f>
        <v>31</v>
      </c>
      <c r="D852">
        <f>_VM_since142!C845</f>
        <v>3</v>
      </c>
      <c r="E852">
        <f>_VM_since142!D845</f>
        <v>1</v>
      </c>
      <c r="F852" s="99">
        <f>_VM_since142!E845</f>
        <v>2015</v>
      </c>
      <c r="G852" s="99" t="str">
        <f>_VM_since142!F845</f>
        <v>Schwein</v>
      </c>
      <c r="H852" s="99" t="str">
        <f>_VM_since142!G845</f>
        <v>Ferkel</v>
      </c>
      <c r="I852" s="99" t="str">
        <f>_VM_since142!H845</f>
        <v>Minimierung</v>
      </c>
      <c r="J852" s="99" t="str">
        <f>_VM_since142!I845</f>
        <v>C</v>
      </c>
      <c r="K852" s="99" t="str">
        <f>_VM_since142!J845</f>
        <v>Aminoglykoside</v>
      </c>
      <c r="L852" s="115">
        <f>_VM_since142!K845</f>
        <v>2.3316796694810842</v>
      </c>
      <c r="M852">
        <f>_VM_since142!L845</f>
        <v>1.643898245105611E-2</v>
      </c>
    </row>
    <row r="853" spans="2:13" x14ac:dyDescent="0.3">
      <c r="B853">
        <f>_VM_since142!A846</f>
        <v>3</v>
      </c>
      <c r="C853">
        <f>_VM_since142!B846</f>
        <v>31</v>
      </c>
      <c r="D853">
        <f>_VM_since142!C846</f>
        <v>3</v>
      </c>
      <c r="E853">
        <f>_VM_since142!D846</f>
        <v>1</v>
      </c>
      <c r="F853" s="99">
        <f>_VM_since142!E846</f>
        <v>2015</v>
      </c>
      <c r="G853" s="99" t="str">
        <f>_VM_since142!F846</f>
        <v>Schwein</v>
      </c>
      <c r="H853" s="99" t="str">
        <f>_VM_since142!G846</f>
        <v>Ferkel</v>
      </c>
      <c r="I853" s="99" t="str">
        <f>_VM_since142!H846</f>
        <v>Minimierung</v>
      </c>
      <c r="J853" s="99" t="str">
        <f>_VM_since142!I846</f>
        <v>C</v>
      </c>
      <c r="K853" s="99" t="str">
        <f>_VM_since142!J846</f>
        <v>Ceph. 1. Gen.</v>
      </c>
      <c r="L853" s="115">
        <f>_VM_since142!K846</f>
        <v>0</v>
      </c>
      <c r="M853">
        <f>_VM_since142!L846</f>
        <v>0</v>
      </c>
    </row>
    <row r="854" spans="2:13" x14ac:dyDescent="0.3">
      <c r="B854">
        <f>_VM_since142!A847</f>
        <v>3</v>
      </c>
      <c r="C854">
        <f>_VM_since142!B847</f>
        <v>31</v>
      </c>
      <c r="D854">
        <f>_VM_since142!C847</f>
        <v>3</v>
      </c>
      <c r="E854">
        <f>_VM_since142!D847</f>
        <v>1</v>
      </c>
      <c r="F854" s="99">
        <f>_VM_since142!E847</f>
        <v>2015</v>
      </c>
      <c r="G854" s="99" t="str">
        <f>_VM_since142!F847</f>
        <v>Schwein</v>
      </c>
      <c r="H854" s="99" t="str">
        <f>_VM_since142!G847</f>
        <v>Ferkel</v>
      </c>
      <c r="I854" s="99" t="str">
        <f>_VM_since142!H847</f>
        <v>Minimierung</v>
      </c>
      <c r="J854" s="99" t="str">
        <f>_VM_since142!I847</f>
        <v>C</v>
      </c>
      <c r="K854" s="99" t="str">
        <f>_VM_since142!J847</f>
        <v>Fenicole</v>
      </c>
      <c r="L854" s="115">
        <f>_VM_since142!K847</f>
        <v>0.35425142764285816</v>
      </c>
      <c r="M854">
        <f>_VM_since142!L847</f>
        <v>2.4975699185894379E-3</v>
      </c>
    </row>
    <row r="855" spans="2:13" x14ac:dyDescent="0.3">
      <c r="B855">
        <f>_VM_since142!A848</f>
        <v>3</v>
      </c>
      <c r="C855">
        <f>_VM_since142!B848</f>
        <v>31</v>
      </c>
      <c r="D855">
        <f>_VM_since142!C848</f>
        <v>3</v>
      </c>
      <c r="E855">
        <f>_VM_since142!D848</f>
        <v>1</v>
      </c>
      <c r="F855" s="99">
        <f>_VM_since142!E848</f>
        <v>2015</v>
      </c>
      <c r="G855" s="99" t="str">
        <f>_VM_since142!F848</f>
        <v>Schwein</v>
      </c>
      <c r="H855" s="99" t="str">
        <f>_VM_since142!G848</f>
        <v>Ferkel</v>
      </c>
      <c r="I855" s="99" t="str">
        <f>_VM_since142!H848</f>
        <v>Minimierung</v>
      </c>
      <c r="J855" s="99" t="str">
        <f>_VM_since142!I848</f>
        <v>C</v>
      </c>
      <c r="K855" s="99" t="str">
        <f>_VM_since142!J848</f>
        <v>Lincosamide</v>
      </c>
      <c r="L855" s="115">
        <f>_VM_since142!K848</f>
        <v>0.52159106005256739</v>
      </c>
      <c r="M855">
        <f>_VM_since142!L848</f>
        <v>3.677360314566773E-3</v>
      </c>
    </row>
    <row r="856" spans="2:13" x14ac:dyDescent="0.3">
      <c r="B856">
        <f>_VM_since142!A849</f>
        <v>3</v>
      </c>
      <c r="C856">
        <f>_VM_since142!B849</f>
        <v>31</v>
      </c>
      <c r="D856">
        <f>_VM_since142!C849</f>
        <v>3</v>
      </c>
      <c r="E856">
        <f>_VM_since142!D849</f>
        <v>1</v>
      </c>
      <c r="F856" s="99">
        <f>_VM_since142!E849</f>
        <v>2015</v>
      </c>
      <c r="G856" s="99" t="str">
        <f>_VM_since142!F849</f>
        <v>Schwein</v>
      </c>
      <c r="H856" s="99" t="str">
        <f>_VM_since142!G849</f>
        <v>Ferkel</v>
      </c>
      <c r="I856" s="99" t="str">
        <f>_VM_since142!H849</f>
        <v>Minimierung</v>
      </c>
      <c r="J856" s="99" t="str">
        <f>_VM_since142!I849</f>
        <v>C</v>
      </c>
      <c r="K856" s="99" t="str">
        <f>_VM_since142!J849</f>
        <v>Makrolide</v>
      </c>
      <c r="L856" s="115">
        <f>_VM_since142!K849</f>
        <v>3.8111855713753107</v>
      </c>
      <c r="M856">
        <f>_VM_since142!L849</f>
        <v>2.6869905650247491E-2</v>
      </c>
    </row>
    <row r="857" spans="2:13" x14ac:dyDescent="0.3">
      <c r="B857">
        <f>_VM_since142!A850</f>
        <v>3</v>
      </c>
      <c r="C857">
        <f>_VM_since142!B850</f>
        <v>31</v>
      </c>
      <c r="D857">
        <f>_VM_since142!C850</f>
        <v>3</v>
      </c>
      <c r="E857">
        <f>_VM_since142!D850</f>
        <v>1</v>
      </c>
      <c r="F857" s="99">
        <f>_VM_since142!E850</f>
        <v>2015</v>
      </c>
      <c r="G857" s="99" t="str">
        <f>_VM_since142!F850</f>
        <v>Schwein</v>
      </c>
      <c r="H857" s="99" t="str">
        <f>_VM_since142!G850</f>
        <v>Ferkel</v>
      </c>
      <c r="I857" s="99" t="str">
        <f>_VM_since142!H850</f>
        <v>Minimierung</v>
      </c>
      <c r="J857" s="99" t="str">
        <f>_VM_since142!I850</f>
        <v>C</v>
      </c>
      <c r="K857" s="99" t="str">
        <f>_VM_since142!J850</f>
        <v>Pleuromutiline</v>
      </c>
      <c r="L857" s="115">
        <f>_VM_since142!K850</f>
        <v>0.95166206511922968</v>
      </c>
      <c r="M857">
        <f>_VM_since142!L850</f>
        <v>6.7094790903728593E-3</v>
      </c>
    </row>
    <row r="858" spans="2:13" x14ac:dyDescent="0.3">
      <c r="B858">
        <f>_VM_since142!A851</f>
        <v>3</v>
      </c>
      <c r="C858">
        <f>_VM_since142!B851</f>
        <v>31</v>
      </c>
      <c r="D858">
        <f>_VM_since142!C851</f>
        <v>3</v>
      </c>
      <c r="E858">
        <f>_VM_since142!D851</f>
        <v>1</v>
      </c>
      <c r="F858" s="99">
        <f>_VM_since142!E851</f>
        <v>2015</v>
      </c>
      <c r="G858" s="99" t="str">
        <f>_VM_since142!F851</f>
        <v>Schwein</v>
      </c>
      <c r="H858" s="99" t="str">
        <f>_VM_since142!G851</f>
        <v>Ferkel</v>
      </c>
      <c r="I858" s="99" t="str">
        <f>_VM_since142!H851</f>
        <v>Minimierung</v>
      </c>
      <c r="J858" s="99" t="str">
        <f>_VM_since142!I851</f>
        <v>D</v>
      </c>
      <c r="K858" s="99" t="str">
        <f>_VM_since142!J851</f>
        <v>Aminoglykoside</v>
      </c>
      <c r="L858" s="115">
        <f>_VM_since142!K851</f>
        <v>0.42479078289089722</v>
      </c>
      <c r="M858">
        <f>_VM_since142!L851</f>
        <v>2.9948917583811768E-3</v>
      </c>
    </row>
    <row r="859" spans="2:13" x14ac:dyDescent="0.3">
      <c r="B859">
        <f>_VM_since142!A852</f>
        <v>3</v>
      </c>
      <c r="C859">
        <f>_VM_since142!B852</f>
        <v>31</v>
      </c>
      <c r="D859">
        <f>_VM_since142!C852</f>
        <v>3</v>
      </c>
      <c r="E859">
        <f>_VM_since142!D852</f>
        <v>1</v>
      </c>
      <c r="F859" s="99">
        <f>_VM_since142!E852</f>
        <v>2015</v>
      </c>
      <c r="G859" s="99" t="str">
        <f>_VM_since142!F852</f>
        <v>Schwein</v>
      </c>
      <c r="H859" s="99" t="str">
        <f>_VM_since142!G852</f>
        <v>Ferkel</v>
      </c>
      <c r="I859" s="99" t="str">
        <f>_VM_since142!H852</f>
        <v>Minimierung</v>
      </c>
      <c r="J859" s="99" t="str">
        <f>_VM_since142!I852</f>
        <v>D</v>
      </c>
      <c r="K859" s="99" t="str">
        <f>_VM_since142!J852</f>
        <v>Folsäureantag.</v>
      </c>
      <c r="L859" s="115">
        <f>_VM_since142!K852</f>
        <v>1.045551009939075</v>
      </c>
      <c r="M859">
        <f>_VM_since142!L852</f>
        <v>7.3714219534699614E-3</v>
      </c>
    </row>
    <row r="860" spans="2:13" x14ac:dyDescent="0.3">
      <c r="B860">
        <f>_VM_since142!A853</f>
        <v>3</v>
      </c>
      <c r="C860">
        <f>_VM_since142!B853</f>
        <v>31</v>
      </c>
      <c r="D860">
        <f>_VM_since142!C853</f>
        <v>3</v>
      </c>
      <c r="E860">
        <f>_VM_since142!D853</f>
        <v>1</v>
      </c>
      <c r="F860" s="99">
        <f>_VM_since142!E853</f>
        <v>2015</v>
      </c>
      <c r="G860" s="99" t="str">
        <f>_VM_since142!F853</f>
        <v>Schwein</v>
      </c>
      <c r="H860" s="99" t="str">
        <f>_VM_since142!G853</f>
        <v>Ferkel</v>
      </c>
      <c r="I860" s="99" t="str">
        <f>_VM_since142!H853</f>
        <v>Minimierung</v>
      </c>
      <c r="J860" s="99" t="str">
        <f>_VM_since142!I853</f>
        <v>D</v>
      </c>
      <c r="K860" s="99" t="str">
        <f>_VM_since142!J853</f>
        <v>Penicilline</v>
      </c>
      <c r="L860" s="115">
        <f>_VM_since142!K853</f>
        <v>78.526123205057658</v>
      </c>
      <c r="M860">
        <f>_VM_since142!L853</f>
        <v>0.55363074877463792</v>
      </c>
    </row>
    <row r="861" spans="2:13" x14ac:dyDescent="0.3">
      <c r="B861">
        <f>_VM_since142!A854</f>
        <v>3</v>
      </c>
      <c r="C861">
        <f>_VM_since142!B854</f>
        <v>31</v>
      </c>
      <c r="D861">
        <f>_VM_since142!C854</f>
        <v>3</v>
      </c>
      <c r="E861">
        <f>_VM_since142!D854</f>
        <v>1</v>
      </c>
      <c r="F861" s="99">
        <f>_VM_since142!E854</f>
        <v>2015</v>
      </c>
      <c r="G861" s="99" t="str">
        <f>_VM_since142!F854</f>
        <v>Schwein</v>
      </c>
      <c r="H861" s="99" t="str">
        <f>_VM_since142!G854</f>
        <v>Ferkel</v>
      </c>
      <c r="I861" s="99" t="str">
        <f>_VM_since142!H854</f>
        <v>Minimierung</v>
      </c>
      <c r="J861" s="99" t="str">
        <f>_VM_since142!I854</f>
        <v>D</v>
      </c>
      <c r="K861" s="99" t="str">
        <f>_VM_since142!J854</f>
        <v>Sulfonamide</v>
      </c>
      <c r="L861" s="115">
        <f>_VM_since142!K854</f>
        <v>5.3261308943162788</v>
      </c>
      <c r="M861">
        <f>_VM_since142!L854</f>
        <v>3.7550686507113018E-2</v>
      </c>
    </row>
    <row r="862" spans="2:13" x14ac:dyDescent="0.3">
      <c r="B862">
        <f>_VM_since142!A855</f>
        <v>3</v>
      </c>
      <c r="C862">
        <f>_VM_since142!B855</f>
        <v>31</v>
      </c>
      <c r="D862">
        <f>_VM_since142!C855</f>
        <v>3</v>
      </c>
      <c r="E862">
        <f>_VM_since142!D855</f>
        <v>1</v>
      </c>
      <c r="F862" s="99">
        <f>_VM_since142!E855</f>
        <v>2015</v>
      </c>
      <c r="G862" s="99" t="str">
        <f>_VM_since142!F855</f>
        <v>Schwein</v>
      </c>
      <c r="H862" s="99" t="str">
        <f>_VM_since142!G855</f>
        <v>Ferkel</v>
      </c>
      <c r="I862" s="99" t="str">
        <f>_VM_since142!H855</f>
        <v>Minimierung</v>
      </c>
      <c r="J862" s="99" t="str">
        <f>_VM_since142!I855</f>
        <v>D</v>
      </c>
      <c r="K862" s="99" t="str">
        <f>_VM_since142!J855</f>
        <v>Tetrazykline</v>
      </c>
      <c r="L862" s="115">
        <f>_VM_since142!K855</f>
        <v>38.217633784643041</v>
      </c>
      <c r="M862">
        <f>_VM_since142!L855</f>
        <v>0.26944482097167971</v>
      </c>
    </row>
    <row r="863" spans="2:13" x14ac:dyDescent="0.3">
      <c r="B863">
        <f>_VM_since142!A856</f>
        <v>3</v>
      </c>
      <c r="C863">
        <f>_VM_since142!B856</f>
        <v>31</v>
      </c>
      <c r="D863">
        <f>_VM_since142!C856</f>
        <v>3</v>
      </c>
      <c r="E863">
        <f>_VM_since142!D856</f>
        <v>1</v>
      </c>
      <c r="F863" s="99">
        <f>_VM_since142!E856</f>
        <v>2016</v>
      </c>
      <c r="G863" s="99" t="str">
        <f>_VM_since142!F856</f>
        <v>Schwein</v>
      </c>
      <c r="H863" s="99" t="str">
        <f>_VM_since142!G856</f>
        <v>Ferkel</v>
      </c>
      <c r="I863" s="99" t="str">
        <f>_VM_since142!H856</f>
        <v>Minimierung</v>
      </c>
      <c r="J863" s="99" t="str">
        <f>_VM_since142!I856</f>
        <v>B</v>
      </c>
      <c r="K863" s="99" t="str">
        <f>_VM_since142!J856</f>
        <v>Ceph. 3. Gen.</v>
      </c>
      <c r="L863" s="115">
        <f>_VM_since142!K856</f>
        <v>1.326622530606961E-2</v>
      </c>
      <c r="M863">
        <f>_VM_since142!L856</f>
        <v>1.111529616450657E-4</v>
      </c>
    </row>
    <row r="864" spans="2:13" x14ac:dyDescent="0.3">
      <c r="B864">
        <f>_VM_since142!A857</f>
        <v>3</v>
      </c>
      <c r="C864">
        <f>_VM_since142!B857</f>
        <v>31</v>
      </c>
      <c r="D864">
        <f>_VM_since142!C857</f>
        <v>3</v>
      </c>
      <c r="E864">
        <f>_VM_since142!D857</f>
        <v>1</v>
      </c>
      <c r="F864" s="99">
        <f>_VM_since142!E857</f>
        <v>2016</v>
      </c>
      <c r="G864" s="99" t="str">
        <f>_VM_since142!F857</f>
        <v>Schwein</v>
      </c>
      <c r="H864" s="99" t="str">
        <f>_VM_since142!G857</f>
        <v>Ferkel</v>
      </c>
      <c r="I864" s="99" t="str">
        <f>_VM_since142!H857</f>
        <v>Minimierung</v>
      </c>
      <c r="J864" s="99" t="str">
        <f>_VM_since142!I857</f>
        <v>B</v>
      </c>
      <c r="K864" s="99" t="str">
        <f>_VM_since142!J857</f>
        <v>Ceph. 4. Gen.</v>
      </c>
      <c r="L864" s="115">
        <f>_VM_since142!K857</f>
        <v>1.5226385896198272E-2</v>
      </c>
      <c r="M864">
        <f>_VM_since142!L857</f>
        <v>1.2757644683893289E-4</v>
      </c>
    </row>
    <row r="865" spans="2:13" x14ac:dyDescent="0.3">
      <c r="B865">
        <f>_VM_since142!A858</f>
        <v>3</v>
      </c>
      <c r="C865">
        <f>_VM_since142!B858</f>
        <v>31</v>
      </c>
      <c r="D865">
        <f>_VM_since142!C858</f>
        <v>3</v>
      </c>
      <c r="E865">
        <f>_VM_since142!D858</f>
        <v>1</v>
      </c>
      <c r="F865" s="99">
        <f>_VM_since142!E858</f>
        <v>2016</v>
      </c>
      <c r="G865" s="99" t="str">
        <f>_VM_since142!F858</f>
        <v>Schwein</v>
      </c>
      <c r="H865" s="99" t="str">
        <f>_VM_since142!G858</f>
        <v>Ferkel</v>
      </c>
      <c r="I865" s="99" t="str">
        <f>_VM_since142!H858</f>
        <v>Minimierung</v>
      </c>
      <c r="J865" s="99" t="str">
        <f>_VM_since142!I858</f>
        <v>B</v>
      </c>
      <c r="K865" s="99" t="str">
        <f>_VM_since142!J858</f>
        <v>Fluorchinolone</v>
      </c>
      <c r="L865" s="115">
        <f>_VM_since142!K858</f>
        <v>0.15368244781312299</v>
      </c>
      <c r="M865">
        <f>_VM_since142!L858</f>
        <v>1.2876503174928239E-3</v>
      </c>
    </row>
    <row r="866" spans="2:13" x14ac:dyDescent="0.3">
      <c r="B866">
        <f>_VM_since142!A859</f>
        <v>3</v>
      </c>
      <c r="C866">
        <f>_VM_since142!B859</f>
        <v>31</v>
      </c>
      <c r="D866">
        <f>_VM_since142!C859</f>
        <v>3</v>
      </c>
      <c r="E866">
        <f>_VM_since142!D859</f>
        <v>1</v>
      </c>
      <c r="F866" s="99">
        <f>_VM_since142!E859</f>
        <v>2016</v>
      </c>
      <c r="G866" s="99" t="str">
        <f>_VM_since142!F859</f>
        <v>Schwein</v>
      </c>
      <c r="H866" s="99" t="str">
        <f>_VM_since142!G859</f>
        <v>Ferkel</v>
      </c>
      <c r="I866" s="99" t="str">
        <f>_VM_since142!H859</f>
        <v>Minimierung</v>
      </c>
      <c r="J866" s="99" t="str">
        <f>_VM_since142!I859</f>
        <v>B</v>
      </c>
      <c r="K866" s="99" t="str">
        <f>_VM_since142!J859</f>
        <v>Polypeptid-AB</v>
      </c>
      <c r="L866" s="115">
        <f>_VM_since142!K859</f>
        <v>7.8213751644486358</v>
      </c>
      <c r="M866">
        <f>_VM_since142!L859</f>
        <v>6.5532507824050887E-2</v>
      </c>
    </row>
    <row r="867" spans="2:13" x14ac:dyDescent="0.3">
      <c r="B867">
        <f>_VM_since142!A860</f>
        <v>3</v>
      </c>
      <c r="C867">
        <f>_VM_since142!B860</f>
        <v>31</v>
      </c>
      <c r="D867">
        <f>_VM_since142!C860</f>
        <v>3</v>
      </c>
      <c r="E867">
        <f>_VM_since142!D860</f>
        <v>1</v>
      </c>
      <c r="F867" s="99">
        <f>_VM_since142!E860</f>
        <v>2016</v>
      </c>
      <c r="G867" s="99" t="str">
        <f>_VM_since142!F860</f>
        <v>Schwein</v>
      </c>
      <c r="H867" s="99" t="str">
        <f>_VM_since142!G860</f>
        <v>Ferkel</v>
      </c>
      <c r="I867" s="99" t="str">
        <f>_VM_since142!H860</f>
        <v>Minimierung</v>
      </c>
      <c r="J867" s="99" t="str">
        <f>_VM_since142!I860</f>
        <v>C</v>
      </c>
      <c r="K867" s="99" t="str">
        <f>_VM_since142!J860</f>
        <v>Aminoglykoside</v>
      </c>
      <c r="L867" s="115">
        <f>_VM_since142!K860</f>
        <v>1.6887729950531969</v>
      </c>
      <c r="M867">
        <f>_VM_since142!L860</f>
        <v>1.4149625505040082E-2</v>
      </c>
    </row>
    <row r="868" spans="2:13" x14ac:dyDescent="0.3">
      <c r="B868">
        <f>_VM_since142!A861</f>
        <v>3</v>
      </c>
      <c r="C868">
        <f>_VM_since142!B861</f>
        <v>31</v>
      </c>
      <c r="D868">
        <f>_VM_since142!C861</f>
        <v>3</v>
      </c>
      <c r="E868">
        <f>_VM_since142!D861</f>
        <v>1</v>
      </c>
      <c r="F868" s="99">
        <f>_VM_since142!E861</f>
        <v>2016</v>
      </c>
      <c r="G868" s="99" t="str">
        <f>_VM_since142!F861</f>
        <v>Schwein</v>
      </c>
      <c r="H868" s="99" t="str">
        <f>_VM_since142!G861</f>
        <v>Ferkel</v>
      </c>
      <c r="I868" s="99" t="str">
        <f>_VM_since142!H861</f>
        <v>Minimierung</v>
      </c>
      <c r="J868" s="99" t="str">
        <f>_VM_since142!I861</f>
        <v>C</v>
      </c>
      <c r="K868" s="99" t="str">
        <f>_VM_since142!J861</f>
        <v>Ceph. 1. Gen.</v>
      </c>
      <c r="L868" s="115">
        <f>_VM_since142!K861</f>
        <v>0</v>
      </c>
      <c r="M868">
        <f>_VM_since142!L861</f>
        <v>0</v>
      </c>
    </row>
    <row r="869" spans="2:13" x14ac:dyDescent="0.3">
      <c r="B869">
        <f>_VM_since142!A862</f>
        <v>3</v>
      </c>
      <c r="C869">
        <f>_VM_since142!B862</f>
        <v>31</v>
      </c>
      <c r="D869">
        <f>_VM_since142!C862</f>
        <v>3</v>
      </c>
      <c r="E869">
        <f>_VM_since142!D862</f>
        <v>1</v>
      </c>
      <c r="F869" s="99">
        <f>_VM_since142!E862</f>
        <v>2016</v>
      </c>
      <c r="G869" s="99" t="str">
        <f>_VM_since142!F862</f>
        <v>Schwein</v>
      </c>
      <c r="H869" s="99" t="str">
        <f>_VM_since142!G862</f>
        <v>Ferkel</v>
      </c>
      <c r="I869" s="99" t="str">
        <f>_VM_since142!H862</f>
        <v>Minimierung</v>
      </c>
      <c r="J869" s="99" t="str">
        <f>_VM_since142!I862</f>
        <v>C</v>
      </c>
      <c r="K869" s="99" t="str">
        <f>_VM_since142!J862</f>
        <v>Fenicole</v>
      </c>
      <c r="L869" s="115">
        <f>_VM_since142!K862</f>
        <v>0.4071921428333341</v>
      </c>
      <c r="M869">
        <f>_VM_since142!L862</f>
        <v>3.4117174697626991E-3</v>
      </c>
    </row>
    <row r="870" spans="2:13" x14ac:dyDescent="0.3">
      <c r="B870">
        <f>_VM_since142!A863</f>
        <v>3</v>
      </c>
      <c r="C870">
        <f>_VM_since142!B863</f>
        <v>31</v>
      </c>
      <c r="D870">
        <f>_VM_since142!C863</f>
        <v>3</v>
      </c>
      <c r="E870">
        <f>_VM_since142!D863</f>
        <v>1</v>
      </c>
      <c r="F870" s="99">
        <f>_VM_since142!E863</f>
        <v>2016</v>
      </c>
      <c r="G870" s="99" t="str">
        <f>_VM_since142!F863</f>
        <v>Schwein</v>
      </c>
      <c r="H870" s="99" t="str">
        <f>_VM_since142!G863</f>
        <v>Ferkel</v>
      </c>
      <c r="I870" s="99" t="str">
        <f>_VM_since142!H863</f>
        <v>Minimierung</v>
      </c>
      <c r="J870" s="99" t="str">
        <f>_VM_since142!I863</f>
        <v>C</v>
      </c>
      <c r="K870" s="99" t="str">
        <f>_VM_since142!J863</f>
        <v>Lincosamide</v>
      </c>
      <c r="L870" s="115">
        <f>_VM_since142!K863</f>
        <v>0.40312261870952437</v>
      </c>
      <c r="M870">
        <f>_VM_since142!L863</f>
        <v>3.3776203812230874E-3</v>
      </c>
    </row>
    <row r="871" spans="2:13" x14ac:dyDescent="0.3">
      <c r="B871">
        <f>_VM_since142!A864</f>
        <v>3</v>
      </c>
      <c r="C871">
        <f>_VM_since142!B864</f>
        <v>31</v>
      </c>
      <c r="D871">
        <f>_VM_since142!C864</f>
        <v>3</v>
      </c>
      <c r="E871">
        <f>_VM_since142!D864</f>
        <v>1</v>
      </c>
      <c r="F871" s="99">
        <f>_VM_since142!E864</f>
        <v>2016</v>
      </c>
      <c r="G871" s="99" t="str">
        <f>_VM_since142!F864</f>
        <v>Schwein</v>
      </c>
      <c r="H871" s="99" t="str">
        <f>_VM_since142!G864</f>
        <v>Ferkel</v>
      </c>
      <c r="I871" s="99" t="str">
        <f>_VM_since142!H864</f>
        <v>Minimierung</v>
      </c>
      <c r="J871" s="99" t="str">
        <f>_VM_since142!I864</f>
        <v>C</v>
      </c>
      <c r="K871" s="99" t="str">
        <f>_VM_since142!J864</f>
        <v>Makrolide</v>
      </c>
      <c r="L871" s="115">
        <f>_VM_since142!K864</f>
        <v>2.8033353404192112</v>
      </c>
      <c r="M871">
        <f>_VM_since142!L864</f>
        <v>2.348814514926939E-2</v>
      </c>
    </row>
    <row r="872" spans="2:13" x14ac:dyDescent="0.3">
      <c r="B872">
        <f>_VM_since142!A865</f>
        <v>3</v>
      </c>
      <c r="C872">
        <f>_VM_since142!B865</f>
        <v>31</v>
      </c>
      <c r="D872">
        <f>_VM_since142!C865</f>
        <v>3</v>
      </c>
      <c r="E872">
        <f>_VM_since142!D865</f>
        <v>1</v>
      </c>
      <c r="F872" s="99">
        <f>_VM_since142!E865</f>
        <v>2016</v>
      </c>
      <c r="G872" s="99" t="str">
        <f>_VM_since142!F865</f>
        <v>Schwein</v>
      </c>
      <c r="H872" s="99" t="str">
        <f>_VM_since142!G865</f>
        <v>Ferkel</v>
      </c>
      <c r="I872" s="99" t="str">
        <f>_VM_since142!H865</f>
        <v>Minimierung</v>
      </c>
      <c r="J872" s="99" t="str">
        <f>_VM_since142!I865</f>
        <v>C</v>
      </c>
      <c r="K872" s="99" t="str">
        <f>_VM_since142!J865</f>
        <v>Pleuromutiline</v>
      </c>
      <c r="L872" s="115">
        <f>_VM_since142!K865</f>
        <v>0.92081827164594354</v>
      </c>
      <c r="M872">
        <f>_VM_since142!L865</f>
        <v>7.7152072778010894E-3</v>
      </c>
    </row>
    <row r="873" spans="2:13" x14ac:dyDescent="0.3">
      <c r="B873">
        <f>_VM_since142!A866</f>
        <v>3</v>
      </c>
      <c r="C873">
        <f>_VM_since142!B866</f>
        <v>31</v>
      </c>
      <c r="D873">
        <f>_VM_since142!C866</f>
        <v>3</v>
      </c>
      <c r="E873">
        <f>_VM_since142!D866</f>
        <v>1</v>
      </c>
      <c r="F873" s="99">
        <f>_VM_since142!E866</f>
        <v>2016</v>
      </c>
      <c r="G873" s="99" t="str">
        <f>_VM_since142!F866</f>
        <v>Schwein</v>
      </c>
      <c r="H873" s="99" t="str">
        <f>_VM_since142!G866</f>
        <v>Ferkel</v>
      </c>
      <c r="I873" s="99" t="str">
        <f>_VM_since142!H866</f>
        <v>Minimierung</v>
      </c>
      <c r="J873" s="99" t="str">
        <f>_VM_since142!I866</f>
        <v>D</v>
      </c>
      <c r="K873" s="99" t="str">
        <f>_VM_since142!J866</f>
        <v>Aminoglykoside</v>
      </c>
      <c r="L873" s="115">
        <f>_VM_since142!K866</f>
        <v>0.42350937139504885</v>
      </c>
      <c r="M873">
        <f>_VM_since142!L866</f>
        <v>3.5484336975237516E-3</v>
      </c>
    </row>
    <row r="874" spans="2:13" x14ac:dyDescent="0.3">
      <c r="B874">
        <f>_VM_since142!A867</f>
        <v>3</v>
      </c>
      <c r="C874">
        <f>_VM_since142!B867</f>
        <v>31</v>
      </c>
      <c r="D874">
        <f>_VM_since142!C867</f>
        <v>3</v>
      </c>
      <c r="E874">
        <f>_VM_since142!D867</f>
        <v>1</v>
      </c>
      <c r="F874" s="99">
        <f>_VM_since142!E867</f>
        <v>2016</v>
      </c>
      <c r="G874" s="99" t="str">
        <f>_VM_since142!F867</f>
        <v>Schwein</v>
      </c>
      <c r="H874" s="99" t="str">
        <f>_VM_since142!G867</f>
        <v>Ferkel</v>
      </c>
      <c r="I874" s="99" t="str">
        <f>_VM_since142!H867</f>
        <v>Minimierung</v>
      </c>
      <c r="J874" s="99" t="str">
        <f>_VM_since142!I867</f>
        <v>D</v>
      </c>
      <c r="K874" s="99" t="str">
        <f>_VM_since142!J867</f>
        <v>Folsäureantag.</v>
      </c>
      <c r="L874" s="115">
        <f>_VM_since142!K867</f>
        <v>0.89437452223695602</v>
      </c>
      <c r="M874">
        <f>_VM_since142!L867</f>
        <v>7.4936445501980753E-3</v>
      </c>
    </row>
    <row r="875" spans="2:13" x14ac:dyDescent="0.3">
      <c r="B875">
        <f>_VM_since142!A868</f>
        <v>3</v>
      </c>
      <c r="C875">
        <f>_VM_since142!B868</f>
        <v>31</v>
      </c>
      <c r="D875">
        <f>_VM_since142!C868</f>
        <v>3</v>
      </c>
      <c r="E875">
        <f>_VM_since142!D868</f>
        <v>1</v>
      </c>
      <c r="F875" s="99">
        <f>_VM_since142!E868</f>
        <v>2016</v>
      </c>
      <c r="G875" s="99" t="str">
        <f>_VM_since142!F868</f>
        <v>Schwein</v>
      </c>
      <c r="H875" s="99" t="str">
        <f>_VM_since142!G868</f>
        <v>Ferkel</v>
      </c>
      <c r="I875" s="99" t="str">
        <f>_VM_since142!H868</f>
        <v>Minimierung</v>
      </c>
      <c r="J875" s="99" t="str">
        <f>_VM_since142!I868</f>
        <v>D</v>
      </c>
      <c r="K875" s="99" t="str">
        <f>_VM_since142!J868</f>
        <v>Penicilline</v>
      </c>
      <c r="L875" s="115">
        <f>_VM_since142!K868</f>
        <v>67.039899877657646</v>
      </c>
      <c r="M875">
        <f>_VM_since142!L868</f>
        <v>0.56170336684851896</v>
      </c>
    </row>
    <row r="876" spans="2:13" x14ac:dyDescent="0.3">
      <c r="B876">
        <f>_VM_since142!A869</f>
        <v>3</v>
      </c>
      <c r="C876">
        <f>_VM_since142!B869</f>
        <v>31</v>
      </c>
      <c r="D876">
        <f>_VM_since142!C869</f>
        <v>3</v>
      </c>
      <c r="E876">
        <f>_VM_since142!D869</f>
        <v>1</v>
      </c>
      <c r="F876" s="99">
        <f>_VM_since142!E869</f>
        <v>2016</v>
      </c>
      <c r="G876" s="99" t="str">
        <f>_VM_since142!F869</f>
        <v>Schwein</v>
      </c>
      <c r="H876" s="99" t="str">
        <f>_VM_since142!G869</f>
        <v>Ferkel</v>
      </c>
      <c r="I876" s="99" t="str">
        <f>_VM_since142!H869</f>
        <v>Minimierung</v>
      </c>
      <c r="J876" s="99" t="str">
        <f>_VM_since142!I869</f>
        <v>D</v>
      </c>
      <c r="K876" s="99" t="str">
        <f>_VM_since142!J869</f>
        <v>Sulfonamide</v>
      </c>
      <c r="L876" s="115">
        <f>_VM_since142!K869</f>
        <v>4.5646877302839473</v>
      </c>
      <c r="M876">
        <f>_VM_since142!L869</f>
        <v>3.8245887469875547E-2</v>
      </c>
    </row>
    <row r="877" spans="2:13" x14ac:dyDescent="0.3">
      <c r="B877">
        <f>_VM_since142!A870</f>
        <v>3</v>
      </c>
      <c r="C877">
        <f>_VM_since142!B870</f>
        <v>31</v>
      </c>
      <c r="D877">
        <f>_VM_since142!C870</f>
        <v>3</v>
      </c>
      <c r="E877">
        <f>_VM_since142!D870</f>
        <v>1</v>
      </c>
      <c r="F877" s="99">
        <f>_VM_since142!E870</f>
        <v>2016</v>
      </c>
      <c r="G877" s="99" t="str">
        <f>_VM_since142!F870</f>
        <v>Schwein</v>
      </c>
      <c r="H877" s="99" t="str">
        <f>_VM_since142!G870</f>
        <v>Ferkel</v>
      </c>
      <c r="I877" s="99" t="str">
        <f>_VM_since142!H870</f>
        <v>Minimierung</v>
      </c>
      <c r="J877" s="99" t="str">
        <f>_VM_since142!I870</f>
        <v>D</v>
      </c>
      <c r="K877" s="99" t="str">
        <f>_VM_since142!J870</f>
        <v>Tetrazykline</v>
      </c>
      <c r="L877" s="115">
        <f>_VM_since142!K870</f>
        <v>32.201810505504042</v>
      </c>
      <c r="M877">
        <f>_VM_since142!L870</f>
        <v>0.26980746410075956</v>
      </c>
    </row>
    <row r="878" spans="2:13" x14ac:dyDescent="0.3">
      <c r="B878">
        <f>_VM_since142!A871</f>
        <v>3</v>
      </c>
      <c r="C878">
        <f>_VM_since142!B871</f>
        <v>31</v>
      </c>
      <c r="D878">
        <f>_VM_since142!C871</f>
        <v>3</v>
      </c>
      <c r="E878">
        <f>_VM_since142!D871</f>
        <v>1</v>
      </c>
      <c r="F878" s="99">
        <f>_VM_since142!E871</f>
        <v>2017</v>
      </c>
      <c r="G878" s="99" t="str">
        <f>_VM_since142!F871</f>
        <v>Schwein</v>
      </c>
      <c r="H878" s="99" t="str">
        <f>_VM_since142!G871</f>
        <v>Ferkel</v>
      </c>
      <c r="I878" s="99" t="str">
        <f>_VM_since142!H871</f>
        <v>Minimierung</v>
      </c>
      <c r="J878" s="99" t="str">
        <f>_VM_since142!I871</f>
        <v>B</v>
      </c>
      <c r="K878" s="99" t="str">
        <f>_VM_since142!J871</f>
        <v>Ceph. 3. Gen.</v>
      </c>
      <c r="L878" s="115">
        <f>_VM_since142!K871</f>
        <v>8.3815909296697869E-3</v>
      </c>
      <c r="M878">
        <f>_VM_since142!L871</f>
        <v>8.0334973498973078E-5</v>
      </c>
    </row>
    <row r="879" spans="2:13" x14ac:dyDescent="0.3">
      <c r="B879">
        <f>_VM_since142!A872</f>
        <v>3</v>
      </c>
      <c r="C879">
        <f>_VM_since142!B872</f>
        <v>31</v>
      </c>
      <c r="D879">
        <f>_VM_since142!C872</f>
        <v>3</v>
      </c>
      <c r="E879">
        <f>_VM_since142!D872</f>
        <v>1</v>
      </c>
      <c r="F879" s="99">
        <f>_VM_since142!E872</f>
        <v>2017</v>
      </c>
      <c r="G879" s="99" t="str">
        <f>_VM_since142!F872</f>
        <v>Schwein</v>
      </c>
      <c r="H879" s="99" t="str">
        <f>_VM_since142!G872</f>
        <v>Ferkel</v>
      </c>
      <c r="I879" s="99" t="str">
        <f>_VM_since142!H872</f>
        <v>Minimierung</v>
      </c>
      <c r="J879" s="99" t="str">
        <f>_VM_since142!I872</f>
        <v>B</v>
      </c>
      <c r="K879" s="99" t="str">
        <f>_VM_since142!J872</f>
        <v>Ceph. 4. Gen.</v>
      </c>
      <c r="L879" s="115">
        <f>_VM_since142!K872</f>
        <v>1.4974934610502293E-2</v>
      </c>
      <c r="M879">
        <f>_VM_since142!L872</f>
        <v>1.435301466246757E-4</v>
      </c>
    </row>
    <row r="880" spans="2:13" x14ac:dyDescent="0.3">
      <c r="B880">
        <f>_VM_since142!A873</f>
        <v>3</v>
      </c>
      <c r="C880">
        <f>_VM_since142!B873</f>
        <v>31</v>
      </c>
      <c r="D880">
        <f>_VM_since142!C873</f>
        <v>3</v>
      </c>
      <c r="E880">
        <f>_VM_since142!D873</f>
        <v>1</v>
      </c>
      <c r="F880" s="99">
        <f>_VM_since142!E873</f>
        <v>2017</v>
      </c>
      <c r="G880" s="99" t="str">
        <f>_VM_since142!F873</f>
        <v>Schwein</v>
      </c>
      <c r="H880" s="99" t="str">
        <f>_VM_since142!G873</f>
        <v>Ferkel</v>
      </c>
      <c r="I880" s="99" t="str">
        <f>_VM_since142!H873</f>
        <v>Minimierung</v>
      </c>
      <c r="J880" s="99" t="str">
        <f>_VM_since142!I873</f>
        <v>B</v>
      </c>
      <c r="K880" s="99" t="str">
        <f>_VM_since142!J873</f>
        <v>Fluorchinolone</v>
      </c>
      <c r="L880" s="115">
        <f>_VM_since142!K873</f>
        <v>0.17223500509750148</v>
      </c>
      <c r="M880">
        <f>_VM_since142!L873</f>
        <v>1.6508195981175613E-3</v>
      </c>
    </row>
    <row r="881" spans="2:13" x14ac:dyDescent="0.3">
      <c r="B881">
        <f>_VM_since142!A874</f>
        <v>3</v>
      </c>
      <c r="C881">
        <f>_VM_since142!B874</f>
        <v>31</v>
      </c>
      <c r="D881">
        <f>_VM_since142!C874</f>
        <v>3</v>
      </c>
      <c r="E881">
        <f>_VM_since142!D874</f>
        <v>1</v>
      </c>
      <c r="F881" s="99">
        <f>_VM_since142!E874</f>
        <v>2017</v>
      </c>
      <c r="G881" s="99" t="str">
        <f>_VM_since142!F874</f>
        <v>Schwein</v>
      </c>
      <c r="H881" s="99" t="str">
        <f>_VM_since142!G874</f>
        <v>Ferkel</v>
      </c>
      <c r="I881" s="99" t="str">
        <f>_VM_since142!H874</f>
        <v>Minimierung</v>
      </c>
      <c r="J881" s="99" t="str">
        <f>_VM_since142!I874</f>
        <v>B</v>
      </c>
      <c r="K881" s="99" t="str">
        <f>_VM_since142!J874</f>
        <v>Polypeptid-AB</v>
      </c>
      <c r="L881" s="115">
        <f>_VM_since142!K874</f>
        <v>6.468235388428516</v>
      </c>
      <c r="M881">
        <f>_VM_since142!L874</f>
        <v>6.199604858728134E-2</v>
      </c>
    </row>
    <row r="882" spans="2:13" x14ac:dyDescent="0.3">
      <c r="B882">
        <f>_VM_since142!A875</f>
        <v>3</v>
      </c>
      <c r="C882">
        <f>_VM_since142!B875</f>
        <v>31</v>
      </c>
      <c r="D882">
        <f>_VM_since142!C875</f>
        <v>3</v>
      </c>
      <c r="E882">
        <f>_VM_since142!D875</f>
        <v>1</v>
      </c>
      <c r="F882" s="99">
        <f>_VM_since142!E875</f>
        <v>2017</v>
      </c>
      <c r="G882" s="99" t="str">
        <f>_VM_since142!F875</f>
        <v>Schwein</v>
      </c>
      <c r="H882" s="99" t="str">
        <f>_VM_since142!G875</f>
        <v>Ferkel</v>
      </c>
      <c r="I882" s="99" t="str">
        <f>_VM_since142!H875</f>
        <v>Minimierung</v>
      </c>
      <c r="J882" s="99" t="str">
        <f>_VM_since142!I875</f>
        <v>C</v>
      </c>
      <c r="K882" s="99" t="str">
        <f>_VM_since142!J875</f>
        <v>Aminoglykoside</v>
      </c>
      <c r="L882" s="115">
        <f>_VM_since142!K875</f>
        <v>1.631284447299167</v>
      </c>
      <c r="M882">
        <f>_VM_since142!L875</f>
        <v>1.563536015330547E-2</v>
      </c>
    </row>
    <row r="883" spans="2:13" x14ac:dyDescent="0.3">
      <c r="B883">
        <f>_VM_since142!A876</f>
        <v>3</v>
      </c>
      <c r="C883">
        <f>_VM_since142!B876</f>
        <v>31</v>
      </c>
      <c r="D883">
        <f>_VM_since142!C876</f>
        <v>3</v>
      </c>
      <c r="E883">
        <f>_VM_since142!D876</f>
        <v>1</v>
      </c>
      <c r="F883" s="99">
        <f>_VM_since142!E876</f>
        <v>2017</v>
      </c>
      <c r="G883" s="99" t="str">
        <f>_VM_since142!F876</f>
        <v>Schwein</v>
      </c>
      <c r="H883" s="99" t="str">
        <f>_VM_since142!G876</f>
        <v>Ferkel</v>
      </c>
      <c r="I883" s="99" t="str">
        <f>_VM_since142!H876</f>
        <v>Minimierung</v>
      </c>
      <c r="J883" s="99" t="str">
        <f>_VM_since142!I876</f>
        <v>C</v>
      </c>
      <c r="K883" s="99" t="str">
        <f>_VM_since142!J876</f>
        <v>Ceph. 1. Gen.</v>
      </c>
      <c r="L883" s="115">
        <f>_VM_since142!K876</f>
        <v>0</v>
      </c>
      <c r="M883">
        <f>_VM_since142!L876</f>
        <v>0</v>
      </c>
    </row>
    <row r="884" spans="2:13" x14ac:dyDescent="0.3">
      <c r="B884">
        <f>_VM_since142!A877</f>
        <v>3</v>
      </c>
      <c r="C884">
        <f>_VM_since142!B877</f>
        <v>31</v>
      </c>
      <c r="D884">
        <f>_VM_since142!C877</f>
        <v>3</v>
      </c>
      <c r="E884">
        <f>_VM_since142!D877</f>
        <v>1</v>
      </c>
      <c r="F884" s="99">
        <f>_VM_since142!E877</f>
        <v>2017</v>
      </c>
      <c r="G884" s="99" t="str">
        <f>_VM_since142!F877</f>
        <v>Schwein</v>
      </c>
      <c r="H884" s="99" t="str">
        <f>_VM_since142!G877</f>
        <v>Ferkel</v>
      </c>
      <c r="I884" s="99" t="str">
        <f>_VM_since142!H877</f>
        <v>Minimierung</v>
      </c>
      <c r="J884" s="99" t="str">
        <f>_VM_since142!I877</f>
        <v>C</v>
      </c>
      <c r="K884" s="99" t="str">
        <f>_VM_since142!J877</f>
        <v>Fenicole</v>
      </c>
      <c r="L884" s="115">
        <f>_VM_since142!K877</f>
        <v>0.37811404594880588</v>
      </c>
      <c r="M884">
        <f>_VM_since142!L877</f>
        <v>3.6241069405284778E-3</v>
      </c>
    </row>
    <row r="885" spans="2:13" x14ac:dyDescent="0.3">
      <c r="B885">
        <f>_VM_since142!A878</f>
        <v>3</v>
      </c>
      <c r="C885">
        <f>_VM_since142!B878</f>
        <v>31</v>
      </c>
      <c r="D885">
        <f>_VM_since142!C878</f>
        <v>3</v>
      </c>
      <c r="E885">
        <f>_VM_since142!D878</f>
        <v>1</v>
      </c>
      <c r="F885" s="99">
        <f>_VM_since142!E878</f>
        <v>2017</v>
      </c>
      <c r="G885" s="99" t="str">
        <f>_VM_since142!F878</f>
        <v>Schwein</v>
      </c>
      <c r="H885" s="99" t="str">
        <f>_VM_since142!G878</f>
        <v>Ferkel</v>
      </c>
      <c r="I885" s="99" t="str">
        <f>_VM_since142!H878</f>
        <v>Minimierung</v>
      </c>
      <c r="J885" s="99" t="str">
        <f>_VM_since142!I878</f>
        <v>C</v>
      </c>
      <c r="K885" s="99" t="str">
        <f>_VM_since142!J878</f>
        <v>Lincosamide</v>
      </c>
      <c r="L885" s="115">
        <f>_VM_since142!K878</f>
        <v>0.26376068363109828</v>
      </c>
      <c r="M885">
        <f>_VM_since142!L878</f>
        <v>2.5280651021237686E-3</v>
      </c>
    </row>
    <row r="886" spans="2:13" x14ac:dyDescent="0.3">
      <c r="B886">
        <f>_VM_since142!A879</f>
        <v>3</v>
      </c>
      <c r="C886">
        <f>_VM_since142!B879</f>
        <v>31</v>
      </c>
      <c r="D886">
        <f>_VM_since142!C879</f>
        <v>3</v>
      </c>
      <c r="E886">
        <f>_VM_since142!D879</f>
        <v>1</v>
      </c>
      <c r="F886" s="99">
        <f>_VM_since142!E879</f>
        <v>2017</v>
      </c>
      <c r="G886" s="99" t="str">
        <f>_VM_since142!F879</f>
        <v>Schwein</v>
      </c>
      <c r="H886" s="99" t="str">
        <f>_VM_since142!G879</f>
        <v>Ferkel</v>
      </c>
      <c r="I886" s="99" t="str">
        <f>_VM_since142!H879</f>
        <v>Minimierung</v>
      </c>
      <c r="J886" s="99" t="str">
        <f>_VM_since142!I879</f>
        <v>C</v>
      </c>
      <c r="K886" s="99" t="str">
        <f>_VM_since142!J879</f>
        <v>Makrolide</v>
      </c>
      <c r="L886" s="115">
        <f>_VM_since142!K879</f>
        <v>3.8080182512306724</v>
      </c>
      <c r="M886">
        <f>_VM_since142!L879</f>
        <v>3.6498684779916149E-2</v>
      </c>
    </row>
    <row r="887" spans="2:13" x14ac:dyDescent="0.3">
      <c r="B887">
        <f>_VM_since142!A880</f>
        <v>3</v>
      </c>
      <c r="C887">
        <f>_VM_since142!B880</f>
        <v>31</v>
      </c>
      <c r="D887">
        <f>_VM_since142!C880</f>
        <v>3</v>
      </c>
      <c r="E887">
        <f>_VM_since142!D880</f>
        <v>1</v>
      </c>
      <c r="F887" s="99">
        <f>_VM_since142!E880</f>
        <v>2017</v>
      </c>
      <c r="G887" s="99" t="str">
        <f>_VM_since142!F880</f>
        <v>Schwein</v>
      </c>
      <c r="H887" s="99" t="str">
        <f>_VM_since142!G880</f>
        <v>Ferkel</v>
      </c>
      <c r="I887" s="99" t="str">
        <f>_VM_since142!H880</f>
        <v>Minimierung</v>
      </c>
      <c r="J887" s="99" t="str">
        <f>_VM_since142!I880</f>
        <v>C</v>
      </c>
      <c r="K887" s="99" t="str">
        <f>_VM_since142!J880</f>
        <v>Pleuromutiline</v>
      </c>
      <c r="L887" s="115">
        <f>_VM_since142!K880</f>
        <v>0.84165655500125025</v>
      </c>
      <c r="M887">
        <f>_VM_since142!L880</f>
        <v>8.0670194487678544E-3</v>
      </c>
    </row>
    <row r="888" spans="2:13" x14ac:dyDescent="0.3">
      <c r="B888">
        <f>_VM_since142!A881</f>
        <v>3</v>
      </c>
      <c r="C888">
        <f>_VM_since142!B881</f>
        <v>31</v>
      </c>
      <c r="D888">
        <f>_VM_since142!C881</f>
        <v>3</v>
      </c>
      <c r="E888">
        <f>_VM_since142!D881</f>
        <v>1</v>
      </c>
      <c r="F888" s="99">
        <f>_VM_since142!E881</f>
        <v>2017</v>
      </c>
      <c r="G888" s="99" t="str">
        <f>_VM_since142!F881</f>
        <v>Schwein</v>
      </c>
      <c r="H888" s="99" t="str">
        <f>_VM_since142!G881</f>
        <v>Ferkel</v>
      </c>
      <c r="I888" s="99" t="str">
        <f>_VM_since142!H881</f>
        <v>Minimierung</v>
      </c>
      <c r="J888" s="99" t="str">
        <f>_VM_since142!I881</f>
        <v>D</v>
      </c>
      <c r="K888" s="99" t="str">
        <f>_VM_since142!J881</f>
        <v>Aminoglykoside</v>
      </c>
      <c r="L888" s="115">
        <f>_VM_since142!K881</f>
        <v>0.23922788459867877</v>
      </c>
      <c r="M888">
        <f>_VM_since142!L881</f>
        <v>2.2929257620316009E-3</v>
      </c>
    </row>
    <row r="889" spans="2:13" x14ac:dyDescent="0.3">
      <c r="B889">
        <f>_VM_since142!A882</f>
        <v>3</v>
      </c>
      <c r="C889">
        <f>_VM_since142!B882</f>
        <v>31</v>
      </c>
      <c r="D889">
        <f>_VM_since142!C882</f>
        <v>3</v>
      </c>
      <c r="E889">
        <f>_VM_since142!D882</f>
        <v>1</v>
      </c>
      <c r="F889" s="99">
        <f>_VM_since142!E882</f>
        <v>2017</v>
      </c>
      <c r="G889" s="99" t="str">
        <f>_VM_since142!F882</f>
        <v>Schwein</v>
      </c>
      <c r="H889" s="99" t="str">
        <f>_VM_since142!G882</f>
        <v>Ferkel</v>
      </c>
      <c r="I889" s="99" t="str">
        <f>_VM_since142!H882</f>
        <v>Minimierung</v>
      </c>
      <c r="J889" s="99" t="str">
        <f>_VM_since142!I882</f>
        <v>D</v>
      </c>
      <c r="K889" s="99" t="str">
        <f>_VM_since142!J882</f>
        <v>Folsäureantag.</v>
      </c>
      <c r="L889" s="115">
        <f>_VM_since142!K882</f>
        <v>0.57774118934595553</v>
      </c>
      <c r="M889">
        <f>_VM_since142!L882</f>
        <v>5.5374717669740862E-3</v>
      </c>
    </row>
    <row r="890" spans="2:13" x14ac:dyDescent="0.3">
      <c r="B890">
        <f>_VM_since142!A883</f>
        <v>3</v>
      </c>
      <c r="C890">
        <f>_VM_since142!B883</f>
        <v>31</v>
      </c>
      <c r="D890">
        <f>_VM_since142!C883</f>
        <v>3</v>
      </c>
      <c r="E890">
        <f>_VM_since142!D883</f>
        <v>1</v>
      </c>
      <c r="F890" s="99">
        <f>_VM_since142!E883</f>
        <v>2017</v>
      </c>
      <c r="G890" s="99" t="str">
        <f>_VM_since142!F883</f>
        <v>Schwein</v>
      </c>
      <c r="H890" s="99" t="str">
        <f>_VM_since142!G883</f>
        <v>Ferkel</v>
      </c>
      <c r="I890" s="99" t="str">
        <f>_VM_since142!H883</f>
        <v>Minimierung</v>
      </c>
      <c r="J890" s="99" t="str">
        <f>_VM_since142!I883</f>
        <v>D</v>
      </c>
      <c r="K890" s="99" t="str">
        <f>_VM_since142!J883</f>
        <v>Penicilline</v>
      </c>
      <c r="L890" s="115">
        <f>_VM_since142!K883</f>
        <v>62.302484995485258</v>
      </c>
      <c r="M890">
        <f>_VM_since142!L883</f>
        <v>0.59715017387870339</v>
      </c>
    </row>
    <row r="891" spans="2:13" x14ac:dyDescent="0.3">
      <c r="B891">
        <f>_VM_since142!A884</f>
        <v>3</v>
      </c>
      <c r="C891">
        <f>_VM_since142!B884</f>
        <v>31</v>
      </c>
      <c r="D891">
        <f>_VM_since142!C884</f>
        <v>3</v>
      </c>
      <c r="E891">
        <f>_VM_since142!D884</f>
        <v>1</v>
      </c>
      <c r="F891" s="99">
        <f>_VM_since142!E884</f>
        <v>2017</v>
      </c>
      <c r="G891" s="99" t="str">
        <f>_VM_since142!F884</f>
        <v>Schwein</v>
      </c>
      <c r="H891" s="99" t="str">
        <f>_VM_since142!G884</f>
        <v>Ferkel</v>
      </c>
      <c r="I891" s="99" t="str">
        <f>_VM_since142!H884</f>
        <v>Minimierung</v>
      </c>
      <c r="J891" s="99" t="str">
        <f>_VM_since142!I884</f>
        <v>D</v>
      </c>
      <c r="K891" s="99" t="str">
        <f>_VM_since142!J884</f>
        <v>Sulfonamide</v>
      </c>
      <c r="L891" s="115">
        <f>_VM_since142!K884</f>
        <v>3.0374230721687381</v>
      </c>
      <c r="M891">
        <f>_VM_since142!L884</f>
        <v>2.9112766783221951E-2</v>
      </c>
    </row>
    <row r="892" spans="2:13" x14ac:dyDescent="0.3">
      <c r="B892">
        <f>_VM_since142!A885</f>
        <v>3</v>
      </c>
      <c r="C892">
        <f>_VM_since142!B885</f>
        <v>31</v>
      </c>
      <c r="D892">
        <f>_VM_since142!C885</f>
        <v>3</v>
      </c>
      <c r="E892">
        <f>_VM_since142!D885</f>
        <v>1</v>
      </c>
      <c r="F892" s="99">
        <f>_VM_since142!E885</f>
        <v>2017</v>
      </c>
      <c r="G892" s="99" t="str">
        <f>_VM_since142!F885</f>
        <v>Schwein</v>
      </c>
      <c r="H892" s="99" t="str">
        <f>_VM_since142!G885</f>
        <v>Ferkel</v>
      </c>
      <c r="I892" s="99" t="str">
        <f>_VM_since142!H885</f>
        <v>Minimierung</v>
      </c>
      <c r="J892" s="99" t="str">
        <f>_VM_since142!I885</f>
        <v>D</v>
      </c>
      <c r="K892" s="99" t="str">
        <f>_VM_since142!J885</f>
        <v>Tetrazykline</v>
      </c>
      <c r="L892" s="115">
        <f>_VM_since142!K885</f>
        <v>24.589488589723089</v>
      </c>
      <c r="M892">
        <f>_VM_since142!L885</f>
        <v>0.23568269207890474</v>
      </c>
    </row>
    <row r="893" spans="2:13" x14ac:dyDescent="0.3">
      <c r="B893">
        <f>_VM_since142!A886</f>
        <v>3</v>
      </c>
      <c r="C893">
        <f>_VM_since142!B886</f>
        <v>31</v>
      </c>
      <c r="D893">
        <f>_VM_since142!C886</f>
        <v>3</v>
      </c>
      <c r="E893">
        <f>_VM_since142!D886</f>
        <v>1</v>
      </c>
      <c r="F893" s="99">
        <f>_VM_since142!E886</f>
        <v>2018</v>
      </c>
      <c r="G893" s="99" t="str">
        <f>_VM_since142!F886</f>
        <v>Schwein</v>
      </c>
      <c r="H893" s="99" t="str">
        <f>_VM_since142!G886</f>
        <v>Ferkel</v>
      </c>
      <c r="I893" s="99" t="str">
        <f>_VM_since142!H886</f>
        <v>Minimierung</v>
      </c>
      <c r="J893" s="99" t="str">
        <f>_VM_since142!I886</f>
        <v>B</v>
      </c>
      <c r="K893" s="99" t="str">
        <f>_VM_since142!J886</f>
        <v>Ceph. 3. Gen.</v>
      </c>
      <c r="L893" s="115">
        <f>_VM_since142!K886</f>
        <v>4.6576511983201022E-3</v>
      </c>
      <c r="M893">
        <f>_VM_since142!L886</f>
        <v>4.7651758926296409E-5</v>
      </c>
    </row>
    <row r="894" spans="2:13" x14ac:dyDescent="0.3">
      <c r="B894">
        <f>_VM_since142!A887</f>
        <v>3</v>
      </c>
      <c r="C894">
        <f>_VM_since142!B887</f>
        <v>31</v>
      </c>
      <c r="D894">
        <f>_VM_since142!C887</f>
        <v>3</v>
      </c>
      <c r="E894">
        <f>_VM_since142!D887</f>
        <v>1</v>
      </c>
      <c r="F894" s="99">
        <f>_VM_since142!E887</f>
        <v>2018</v>
      </c>
      <c r="G894" s="99" t="str">
        <f>_VM_since142!F887</f>
        <v>Schwein</v>
      </c>
      <c r="H894" s="99" t="str">
        <f>_VM_since142!G887</f>
        <v>Ferkel</v>
      </c>
      <c r="I894" s="99" t="str">
        <f>_VM_since142!H887</f>
        <v>Minimierung</v>
      </c>
      <c r="J894" s="99" t="str">
        <f>_VM_since142!I887</f>
        <v>B</v>
      </c>
      <c r="K894" s="99" t="str">
        <f>_VM_since142!J887</f>
        <v>Ceph. 4. Gen.</v>
      </c>
      <c r="L894" s="115">
        <f>_VM_since142!K887</f>
        <v>1.0059789838911502E-2</v>
      </c>
      <c r="M894">
        <f>_VM_since142!L887</f>
        <v>1.0292026170313324E-4</v>
      </c>
    </row>
    <row r="895" spans="2:13" x14ac:dyDescent="0.3">
      <c r="B895">
        <f>_VM_since142!A888</f>
        <v>3</v>
      </c>
      <c r="C895">
        <f>_VM_since142!B888</f>
        <v>31</v>
      </c>
      <c r="D895">
        <f>_VM_since142!C888</f>
        <v>3</v>
      </c>
      <c r="E895">
        <f>_VM_since142!D888</f>
        <v>1</v>
      </c>
      <c r="F895" s="99">
        <f>_VM_since142!E888</f>
        <v>2018</v>
      </c>
      <c r="G895" s="99" t="str">
        <f>_VM_since142!F888</f>
        <v>Schwein</v>
      </c>
      <c r="H895" s="99" t="str">
        <f>_VM_since142!G888</f>
        <v>Ferkel</v>
      </c>
      <c r="I895" s="99" t="str">
        <f>_VM_since142!H888</f>
        <v>Minimierung</v>
      </c>
      <c r="J895" s="99" t="str">
        <f>_VM_since142!I888</f>
        <v>B</v>
      </c>
      <c r="K895" s="99" t="str">
        <f>_VM_since142!J888</f>
        <v>Fluorchinolone</v>
      </c>
      <c r="L895" s="115">
        <f>_VM_since142!K888</f>
        <v>0.13141411022629385</v>
      </c>
      <c r="M895">
        <f>_VM_since142!L888</f>
        <v>1.3444788442457188E-3</v>
      </c>
    </row>
    <row r="896" spans="2:13" x14ac:dyDescent="0.3">
      <c r="B896">
        <f>_VM_since142!A889</f>
        <v>3</v>
      </c>
      <c r="C896">
        <f>_VM_since142!B889</f>
        <v>31</v>
      </c>
      <c r="D896">
        <f>_VM_since142!C889</f>
        <v>3</v>
      </c>
      <c r="E896">
        <f>_VM_since142!D889</f>
        <v>1</v>
      </c>
      <c r="F896" s="99">
        <f>_VM_since142!E889</f>
        <v>2018</v>
      </c>
      <c r="G896" s="99" t="str">
        <f>_VM_since142!F889</f>
        <v>Schwein</v>
      </c>
      <c r="H896" s="99" t="str">
        <f>_VM_since142!G889</f>
        <v>Ferkel</v>
      </c>
      <c r="I896" s="99" t="str">
        <f>_VM_since142!H889</f>
        <v>Minimierung</v>
      </c>
      <c r="J896" s="99" t="str">
        <f>_VM_since142!I889</f>
        <v>B</v>
      </c>
      <c r="K896" s="99" t="str">
        <f>_VM_since142!J889</f>
        <v>Polypeptid-AB</v>
      </c>
      <c r="L896" s="115">
        <f>_VM_since142!K889</f>
        <v>5.5312998248678591</v>
      </c>
      <c r="M896">
        <f>_VM_since142!L889</f>
        <v>5.6589932260005658E-2</v>
      </c>
    </row>
    <row r="897" spans="2:13" x14ac:dyDescent="0.3">
      <c r="B897">
        <f>_VM_since142!A890</f>
        <v>3</v>
      </c>
      <c r="C897">
        <f>_VM_since142!B890</f>
        <v>31</v>
      </c>
      <c r="D897">
        <f>_VM_since142!C890</f>
        <v>3</v>
      </c>
      <c r="E897">
        <f>_VM_since142!D890</f>
        <v>1</v>
      </c>
      <c r="F897" s="99">
        <f>_VM_since142!E890</f>
        <v>2018</v>
      </c>
      <c r="G897" s="99" t="str">
        <f>_VM_since142!F890</f>
        <v>Schwein</v>
      </c>
      <c r="H897" s="99" t="str">
        <f>_VM_since142!G890</f>
        <v>Ferkel</v>
      </c>
      <c r="I897" s="99" t="str">
        <f>_VM_since142!H890</f>
        <v>Minimierung</v>
      </c>
      <c r="J897" s="99" t="str">
        <f>_VM_since142!I890</f>
        <v>C</v>
      </c>
      <c r="K897" s="99" t="str">
        <f>_VM_since142!J890</f>
        <v>Aminoglykoside</v>
      </c>
      <c r="L897" s="115">
        <f>_VM_since142!K890</f>
        <v>1.7810469754379064</v>
      </c>
      <c r="M897">
        <f>_VM_since142!L890</f>
        <v>1.8221635218323554E-2</v>
      </c>
    </row>
    <row r="898" spans="2:13" x14ac:dyDescent="0.3">
      <c r="B898">
        <f>_VM_since142!A891</f>
        <v>3</v>
      </c>
      <c r="C898">
        <f>_VM_since142!B891</f>
        <v>31</v>
      </c>
      <c r="D898">
        <f>_VM_since142!C891</f>
        <v>3</v>
      </c>
      <c r="E898">
        <f>_VM_since142!D891</f>
        <v>1</v>
      </c>
      <c r="F898" s="99">
        <f>_VM_since142!E891</f>
        <v>2018</v>
      </c>
      <c r="G898" s="99" t="str">
        <f>_VM_since142!F891</f>
        <v>Schwein</v>
      </c>
      <c r="H898" s="99" t="str">
        <f>_VM_since142!G891</f>
        <v>Ferkel</v>
      </c>
      <c r="I898" s="99" t="str">
        <f>_VM_since142!H891</f>
        <v>Minimierung</v>
      </c>
      <c r="J898" s="99" t="str">
        <f>_VM_since142!I891</f>
        <v>C</v>
      </c>
      <c r="K898" s="99" t="str">
        <f>_VM_since142!J891</f>
        <v>Ceph. 1. Gen.</v>
      </c>
      <c r="L898" s="115">
        <f>_VM_since142!K891</f>
        <v>0</v>
      </c>
      <c r="M898">
        <f>_VM_since142!L891</f>
        <v>0</v>
      </c>
    </row>
    <row r="899" spans="2:13" x14ac:dyDescent="0.3">
      <c r="B899">
        <f>_VM_since142!A892</f>
        <v>3</v>
      </c>
      <c r="C899">
        <f>_VM_since142!B892</f>
        <v>31</v>
      </c>
      <c r="D899">
        <f>_VM_since142!C892</f>
        <v>3</v>
      </c>
      <c r="E899">
        <f>_VM_since142!D892</f>
        <v>1</v>
      </c>
      <c r="F899" s="99">
        <f>_VM_since142!E892</f>
        <v>2018</v>
      </c>
      <c r="G899" s="99" t="str">
        <f>_VM_since142!F892</f>
        <v>Schwein</v>
      </c>
      <c r="H899" s="99" t="str">
        <f>_VM_since142!G892</f>
        <v>Ferkel</v>
      </c>
      <c r="I899" s="99" t="str">
        <f>_VM_since142!H892</f>
        <v>Minimierung</v>
      </c>
      <c r="J899" s="99" t="str">
        <f>_VM_since142!I892</f>
        <v>C</v>
      </c>
      <c r="K899" s="99" t="str">
        <f>_VM_since142!J892</f>
        <v>Fenicole</v>
      </c>
      <c r="L899" s="115">
        <f>_VM_since142!K892</f>
        <v>0.67202467879359062</v>
      </c>
      <c r="M899">
        <f>_VM_since142!L892</f>
        <v>6.8753877486454774E-3</v>
      </c>
    </row>
    <row r="900" spans="2:13" x14ac:dyDescent="0.3">
      <c r="B900">
        <f>_VM_since142!A893</f>
        <v>3</v>
      </c>
      <c r="C900">
        <f>_VM_since142!B893</f>
        <v>31</v>
      </c>
      <c r="D900">
        <f>_VM_since142!C893</f>
        <v>3</v>
      </c>
      <c r="E900">
        <f>_VM_since142!D893</f>
        <v>1</v>
      </c>
      <c r="F900" s="99">
        <f>_VM_since142!E893</f>
        <v>2018</v>
      </c>
      <c r="G900" s="99" t="str">
        <f>_VM_since142!F893</f>
        <v>Schwein</v>
      </c>
      <c r="H900" s="99" t="str">
        <f>_VM_since142!G893</f>
        <v>Ferkel</v>
      </c>
      <c r="I900" s="99" t="str">
        <f>_VM_since142!H893</f>
        <v>Minimierung</v>
      </c>
      <c r="J900" s="99" t="str">
        <f>_VM_since142!I893</f>
        <v>C</v>
      </c>
      <c r="K900" s="99" t="str">
        <f>_VM_since142!J893</f>
        <v>Lincosamide</v>
      </c>
      <c r="L900" s="115">
        <f>_VM_since142!K893</f>
        <v>0.24624952828337704</v>
      </c>
      <c r="M900">
        <f>_VM_since142!L893</f>
        <v>2.5193434754637554E-3</v>
      </c>
    </row>
    <row r="901" spans="2:13" x14ac:dyDescent="0.3">
      <c r="B901">
        <f>_VM_since142!A894</f>
        <v>3</v>
      </c>
      <c r="C901">
        <f>_VM_since142!B894</f>
        <v>31</v>
      </c>
      <c r="D901">
        <f>_VM_since142!C894</f>
        <v>3</v>
      </c>
      <c r="E901">
        <f>_VM_since142!D894</f>
        <v>1</v>
      </c>
      <c r="F901" s="99">
        <f>_VM_since142!E894</f>
        <v>2018</v>
      </c>
      <c r="G901" s="99" t="str">
        <f>_VM_since142!F894</f>
        <v>Schwein</v>
      </c>
      <c r="H901" s="99" t="str">
        <f>_VM_since142!G894</f>
        <v>Ferkel</v>
      </c>
      <c r="I901" s="99" t="str">
        <f>_VM_since142!H894</f>
        <v>Minimierung</v>
      </c>
      <c r="J901" s="99" t="str">
        <f>_VM_since142!I894</f>
        <v>C</v>
      </c>
      <c r="K901" s="99" t="str">
        <f>_VM_since142!J894</f>
        <v>Makrolide</v>
      </c>
      <c r="L901" s="115">
        <f>_VM_since142!K894</f>
        <v>3.4792465769740688</v>
      </c>
      <c r="M901">
        <f>_VM_since142!L894</f>
        <v>3.559567088040156E-2</v>
      </c>
    </row>
    <row r="902" spans="2:13" x14ac:dyDescent="0.3">
      <c r="B902">
        <f>_VM_since142!A895</f>
        <v>3</v>
      </c>
      <c r="C902">
        <f>_VM_since142!B895</f>
        <v>31</v>
      </c>
      <c r="D902">
        <f>_VM_since142!C895</f>
        <v>3</v>
      </c>
      <c r="E902">
        <f>_VM_since142!D895</f>
        <v>1</v>
      </c>
      <c r="F902" s="99">
        <f>_VM_since142!E895</f>
        <v>2018</v>
      </c>
      <c r="G902" s="99" t="str">
        <f>_VM_since142!F895</f>
        <v>Schwein</v>
      </c>
      <c r="H902" s="99" t="str">
        <f>_VM_since142!G895</f>
        <v>Ferkel</v>
      </c>
      <c r="I902" s="99" t="str">
        <f>_VM_since142!H895</f>
        <v>Minimierung</v>
      </c>
      <c r="J902" s="99" t="str">
        <f>_VM_since142!I895</f>
        <v>C</v>
      </c>
      <c r="K902" s="99" t="str">
        <f>_VM_since142!J895</f>
        <v>Pleuromutiline</v>
      </c>
      <c r="L902" s="115">
        <f>_VM_since142!K895</f>
        <v>0.61699329540594494</v>
      </c>
      <c r="M902">
        <f>_VM_since142!L895</f>
        <v>6.3123695871492927E-3</v>
      </c>
    </row>
    <row r="903" spans="2:13" x14ac:dyDescent="0.3">
      <c r="B903">
        <f>_VM_since142!A896</f>
        <v>3</v>
      </c>
      <c r="C903">
        <f>_VM_since142!B896</f>
        <v>31</v>
      </c>
      <c r="D903">
        <f>_VM_since142!C896</f>
        <v>3</v>
      </c>
      <c r="E903">
        <f>_VM_since142!D896</f>
        <v>1</v>
      </c>
      <c r="F903" s="99">
        <f>_VM_since142!E896</f>
        <v>2018</v>
      </c>
      <c r="G903" s="99" t="str">
        <f>_VM_since142!F896</f>
        <v>Schwein</v>
      </c>
      <c r="H903" s="99" t="str">
        <f>_VM_since142!G896</f>
        <v>Ferkel</v>
      </c>
      <c r="I903" s="99" t="str">
        <f>_VM_since142!H896</f>
        <v>Minimierung</v>
      </c>
      <c r="J903" s="99" t="str">
        <f>_VM_since142!I896</f>
        <v>D</v>
      </c>
      <c r="K903" s="99" t="str">
        <f>_VM_since142!J896</f>
        <v>Aminoglykoside</v>
      </c>
      <c r="L903" s="115">
        <f>_VM_since142!K896</f>
        <v>0.1804417265006506</v>
      </c>
      <c r="M903">
        <f>_VM_since142!L896</f>
        <v>1.8460733286672318E-3</v>
      </c>
    </row>
    <row r="904" spans="2:13" x14ac:dyDescent="0.3">
      <c r="B904">
        <f>_VM_since142!A897</f>
        <v>3</v>
      </c>
      <c r="C904">
        <f>_VM_since142!B897</f>
        <v>31</v>
      </c>
      <c r="D904">
        <f>_VM_since142!C897</f>
        <v>3</v>
      </c>
      <c r="E904">
        <f>_VM_since142!D897</f>
        <v>1</v>
      </c>
      <c r="F904" s="99">
        <f>_VM_since142!E897</f>
        <v>2018</v>
      </c>
      <c r="G904" s="99" t="str">
        <f>_VM_since142!F897</f>
        <v>Schwein</v>
      </c>
      <c r="H904" s="99" t="str">
        <f>_VM_since142!G897</f>
        <v>Ferkel</v>
      </c>
      <c r="I904" s="99" t="str">
        <f>_VM_since142!H897</f>
        <v>Minimierung</v>
      </c>
      <c r="J904" s="99" t="str">
        <f>_VM_since142!I897</f>
        <v>D</v>
      </c>
      <c r="K904" s="99" t="str">
        <f>_VM_since142!J897</f>
        <v>Folsäureantag.</v>
      </c>
      <c r="L904" s="115">
        <f>_VM_since142!K897</f>
        <v>0.2953123823242858</v>
      </c>
      <c r="M904">
        <f>_VM_since142!L897</f>
        <v>3.0212984724022735E-3</v>
      </c>
    </row>
    <row r="905" spans="2:13" x14ac:dyDescent="0.3">
      <c r="B905">
        <f>_VM_since142!A898</f>
        <v>3</v>
      </c>
      <c r="C905">
        <f>_VM_since142!B898</f>
        <v>31</v>
      </c>
      <c r="D905">
        <f>_VM_since142!C898</f>
        <v>3</v>
      </c>
      <c r="E905">
        <f>_VM_since142!D898</f>
        <v>1</v>
      </c>
      <c r="F905" s="99">
        <f>_VM_since142!E898</f>
        <v>2018</v>
      </c>
      <c r="G905" s="99" t="str">
        <f>_VM_since142!F898</f>
        <v>Schwein</v>
      </c>
      <c r="H905" s="99" t="str">
        <f>_VM_since142!G898</f>
        <v>Ferkel</v>
      </c>
      <c r="I905" s="99" t="str">
        <f>_VM_since142!H898</f>
        <v>Minimierung</v>
      </c>
      <c r="J905" s="99" t="str">
        <f>_VM_since142!I898</f>
        <v>D</v>
      </c>
      <c r="K905" s="99" t="str">
        <f>_VM_since142!J898</f>
        <v>Penicilline</v>
      </c>
      <c r="L905" s="115">
        <f>_VM_since142!K898</f>
        <v>59.216599503164076</v>
      </c>
      <c r="M905">
        <f>_VM_since142!L898</f>
        <v>0.60583650509887077</v>
      </c>
    </row>
    <row r="906" spans="2:13" x14ac:dyDescent="0.3">
      <c r="B906">
        <f>_VM_since142!A899</f>
        <v>3</v>
      </c>
      <c r="C906">
        <f>_VM_since142!B899</f>
        <v>31</v>
      </c>
      <c r="D906">
        <f>_VM_since142!C899</f>
        <v>3</v>
      </c>
      <c r="E906">
        <f>_VM_since142!D899</f>
        <v>1</v>
      </c>
      <c r="F906" s="99">
        <f>_VM_since142!E899</f>
        <v>2018</v>
      </c>
      <c r="G906" s="99" t="str">
        <f>_VM_since142!F899</f>
        <v>Schwein</v>
      </c>
      <c r="H906" s="99" t="str">
        <f>_VM_since142!G899</f>
        <v>Ferkel</v>
      </c>
      <c r="I906" s="99" t="str">
        <f>_VM_since142!H899</f>
        <v>Minimierung</v>
      </c>
      <c r="J906" s="99" t="str">
        <f>_VM_since142!I899</f>
        <v>D</v>
      </c>
      <c r="K906" s="99" t="str">
        <f>_VM_since142!J899</f>
        <v>Sulfonamide</v>
      </c>
      <c r="L906" s="115">
        <f>_VM_since142!K899</f>
        <v>2.2632761783069495</v>
      </c>
      <c r="M906">
        <f>_VM_since142!L899</f>
        <v>2.3155252774447913E-2</v>
      </c>
    </row>
    <row r="907" spans="2:13" x14ac:dyDescent="0.3">
      <c r="B907">
        <f>_VM_since142!A900</f>
        <v>3</v>
      </c>
      <c r="C907">
        <f>_VM_since142!B900</f>
        <v>31</v>
      </c>
      <c r="D907">
        <f>_VM_since142!C900</f>
        <v>3</v>
      </c>
      <c r="E907">
        <f>_VM_since142!D900</f>
        <v>1</v>
      </c>
      <c r="F907" s="99">
        <f>_VM_since142!E900</f>
        <v>2018</v>
      </c>
      <c r="G907" s="99" t="str">
        <f>_VM_since142!F900</f>
        <v>Schwein</v>
      </c>
      <c r="H907" s="99" t="str">
        <f>_VM_since142!G900</f>
        <v>Ferkel</v>
      </c>
      <c r="I907" s="99" t="str">
        <f>_VM_since142!H900</f>
        <v>Minimierung</v>
      </c>
      <c r="J907" s="99" t="str">
        <f>_VM_since142!I900</f>
        <v>D</v>
      </c>
      <c r="K907" s="99" t="str">
        <f>_VM_since142!J900</f>
        <v>Tetrazykline</v>
      </c>
      <c r="L907" s="115">
        <f>_VM_since142!K900</f>
        <v>23.314909250918941</v>
      </c>
      <c r="M907">
        <f>_VM_since142!L900</f>
        <v>0.23853148029074736</v>
      </c>
    </row>
    <row r="908" spans="2:13" x14ac:dyDescent="0.3">
      <c r="B908">
        <f>_VM_since142!A901</f>
        <v>3</v>
      </c>
      <c r="C908">
        <f>_VM_since142!B901</f>
        <v>31</v>
      </c>
      <c r="D908">
        <f>_VM_since142!C901</f>
        <v>3</v>
      </c>
      <c r="E908">
        <f>_VM_since142!D901</f>
        <v>1</v>
      </c>
      <c r="F908" s="99">
        <f>_VM_since142!E901</f>
        <v>2019</v>
      </c>
      <c r="G908" s="99" t="str">
        <f>_VM_since142!F901</f>
        <v>Schwein</v>
      </c>
      <c r="H908" s="99" t="str">
        <f>_VM_since142!G901</f>
        <v>Ferkel</v>
      </c>
      <c r="I908" s="99" t="str">
        <f>_VM_since142!H901</f>
        <v>Minimierung</v>
      </c>
      <c r="J908" s="99" t="str">
        <f>_VM_since142!I901</f>
        <v>B</v>
      </c>
      <c r="K908" s="99" t="str">
        <f>_VM_since142!J901</f>
        <v>Ceph. 3. Gen.</v>
      </c>
      <c r="L908" s="115">
        <f>_VM_since142!K901</f>
        <v>3.5785139786788864E-3</v>
      </c>
      <c r="M908">
        <f>_VM_since142!L901</f>
        <v>3.8125527927699574E-5</v>
      </c>
    </row>
    <row r="909" spans="2:13" x14ac:dyDescent="0.3">
      <c r="B909">
        <f>_VM_since142!A902</f>
        <v>3</v>
      </c>
      <c r="C909">
        <f>_VM_since142!B902</f>
        <v>31</v>
      </c>
      <c r="D909">
        <f>_VM_since142!C902</f>
        <v>3</v>
      </c>
      <c r="E909">
        <f>_VM_since142!D902</f>
        <v>1</v>
      </c>
      <c r="F909" s="99">
        <f>_VM_since142!E902</f>
        <v>2019</v>
      </c>
      <c r="G909" s="99" t="str">
        <f>_VM_since142!F902</f>
        <v>Schwein</v>
      </c>
      <c r="H909" s="99" t="str">
        <f>_VM_since142!G902</f>
        <v>Ferkel</v>
      </c>
      <c r="I909" s="99" t="str">
        <f>_VM_since142!H902</f>
        <v>Minimierung</v>
      </c>
      <c r="J909" s="99" t="str">
        <f>_VM_since142!I902</f>
        <v>B</v>
      </c>
      <c r="K909" s="99" t="str">
        <f>_VM_since142!J902</f>
        <v>Ceph. 4. Gen.</v>
      </c>
      <c r="L909" s="115">
        <f>_VM_since142!K902</f>
        <v>4.8512260392998014E-3</v>
      </c>
      <c r="M909">
        <f>_VM_since142!L902</f>
        <v>5.1685016447299093E-5</v>
      </c>
    </row>
    <row r="910" spans="2:13" x14ac:dyDescent="0.3">
      <c r="B910">
        <f>_VM_since142!A903</f>
        <v>3</v>
      </c>
      <c r="C910">
        <f>_VM_since142!B903</f>
        <v>31</v>
      </c>
      <c r="D910">
        <f>_VM_since142!C903</f>
        <v>3</v>
      </c>
      <c r="E910">
        <f>_VM_since142!D903</f>
        <v>1</v>
      </c>
      <c r="F910" s="99">
        <f>_VM_since142!E903</f>
        <v>2019</v>
      </c>
      <c r="G910" s="99" t="str">
        <f>_VM_since142!F903</f>
        <v>Schwein</v>
      </c>
      <c r="H910" s="99" t="str">
        <f>_VM_since142!G903</f>
        <v>Ferkel</v>
      </c>
      <c r="I910" s="99" t="str">
        <f>_VM_since142!H903</f>
        <v>Minimierung</v>
      </c>
      <c r="J910" s="99" t="str">
        <f>_VM_since142!I903</f>
        <v>B</v>
      </c>
      <c r="K910" s="99" t="str">
        <f>_VM_since142!J903</f>
        <v>Fluorchinolone</v>
      </c>
      <c r="L910" s="115">
        <f>_VM_since142!K903</f>
        <v>0.10269059295871551</v>
      </c>
      <c r="M910">
        <f>_VM_since142!L903</f>
        <v>1.0940667252066802E-3</v>
      </c>
    </row>
    <row r="911" spans="2:13" x14ac:dyDescent="0.3">
      <c r="B911">
        <f>_VM_since142!A904</f>
        <v>3</v>
      </c>
      <c r="C911">
        <f>_VM_since142!B904</f>
        <v>31</v>
      </c>
      <c r="D911">
        <f>_VM_since142!C904</f>
        <v>3</v>
      </c>
      <c r="E911">
        <f>_VM_since142!D904</f>
        <v>1</v>
      </c>
      <c r="F911" s="99">
        <f>_VM_since142!E904</f>
        <v>2019</v>
      </c>
      <c r="G911" s="99" t="str">
        <f>_VM_since142!F904</f>
        <v>Schwein</v>
      </c>
      <c r="H911" s="99" t="str">
        <f>_VM_since142!G904</f>
        <v>Ferkel</v>
      </c>
      <c r="I911" s="99" t="str">
        <f>_VM_since142!H904</f>
        <v>Minimierung</v>
      </c>
      <c r="J911" s="99" t="str">
        <f>_VM_since142!I904</f>
        <v>B</v>
      </c>
      <c r="K911" s="99" t="str">
        <f>_VM_since142!J904</f>
        <v>Polypeptid-AB</v>
      </c>
      <c r="L911" s="115">
        <f>_VM_since142!K904</f>
        <v>5.1223941930045864</v>
      </c>
      <c r="M911">
        <f>_VM_since142!L904</f>
        <v>5.4574044987853031E-2</v>
      </c>
    </row>
    <row r="912" spans="2:13" x14ac:dyDescent="0.3">
      <c r="B912">
        <f>_VM_since142!A905</f>
        <v>3</v>
      </c>
      <c r="C912">
        <f>_VM_since142!B905</f>
        <v>31</v>
      </c>
      <c r="D912">
        <f>_VM_since142!C905</f>
        <v>3</v>
      </c>
      <c r="E912">
        <f>_VM_since142!D905</f>
        <v>1</v>
      </c>
      <c r="F912" s="99">
        <f>_VM_since142!E905</f>
        <v>2019</v>
      </c>
      <c r="G912" s="99" t="str">
        <f>_VM_since142!F905</f>
        <v>Schwein</v>
      </c>
      <c r="H912" s="99" t="str">
        <f>_VM_since142!G905</f>
        <v>Ferkel</v>
      </c>
      <c r="I912" s="99" t="str">
        <f>_VM_since142!H905</f>
        <v>Minimierung</v>
      </c>
      <c r="J912" s="99" t="str">
        <f>_VM_since142!I905</f>
        <v>C</v>
      </c>
      <c r="K912" s="99" t="str">
        <f>_VM_since142!J905</f>
        <v>Aminoglykoside</v>
      </c>
      <c r="L912" s="115">
        <f>_VM_since142!K905</f>
        <v>1.8613548182942228</v>
      </c>
      <c r="M912">
        <f>_VM_since142!L905</f>
        <v>1.9830895039407787E-2</v>
      </c>
    </row>
    <row r="913" spans="2:13" x14ac:dyDescent="0.3">
      <c r="B913">
        <f>_VM_since142!A906</f>
        <v>3</v>
      </c>
      <c r="C913">
        <f>_VM_since142!B906</f>
        <v>31</v>
      </c>
      <c r="D913">
        <f>_VM_since142!C906</f>
        <v>3</v>
      </c>
      <c r="E913">
        <f>_VM_since142!D906</f>
        <v>1</v>
      </c>
      <c r="F913" s="99">
        <f>_VM_since142!E906</f>
        <v>2019</v>
      </c>
      <c r="G913" s="99" t="str">
        <f>_VM_since142!F906</f>
        <v>Schwein</v>
      </c>
      <c r="H913" s="99" t="str">
        <f>_VM_since142!G906</f>
        <v>Ferkel</v>
      </c>
      <c r="I913" s="99" t="str">
        <f>_VM_since142!H906</f>
        <v>Minimierung</v>
      </c>
      <c r="J913" s="99" t="str">
        <f>_VM_since142!I906</f>
        <v>C</v>
      </c>
      <c r="K913" s="99" t="str">
        <f>_VM_since142!J906</f>
        <v>Ceph. 1. Gen.</v>
      </c>
      <c r="L913" s="115">
        <f>_VM_since142!K906</f>
        <v>0</v>
      </c>
      <c r="M913">
        <f>_VM_since142!L906</f>
        <v>0</v>
      </c>
    </row>
    <row r="914" spans="2:13" x14ac:dyDescent="0.3">
      <c r="B914">
        <f>_VM_since142!A907</f>
        <v>3</v>
      </c>
      <c r="C914">
        <f>_VM_since142!B907</f>
        <v>31</v>
      </c>
      <c r="D914">
        <f>_VM_since142!C907</f>
        <v>3</v>
      </c>
      <c r="E914">
        <f>_VM_since142!D907</f>
        <v>1</v>
      </c>
      <c r="F914" s="99">
        <f>_VM_since142!E907</f>
        <v>2019</v>
      </c>
      <c r="G914" s="99" t="str">
        <f>_VM_since142!F907</f>
        <v>Schwein</v>
      </c>
      <c r="H914" s="99" t="str">
        <f>_VM_since142!G907</f>
        <v>Ferkel</v>
      </c>
      <c r="I914" s="99" t="str">
        <f>_VM_since142!H907</f>
        <v>Minimierung</v>
      </c>
      <c r="J914" s="99" t="str">
        <f>_VM_since142!I907</f>
        <v>C</v>
      </c>
      <c r="K914" s="99" t="str">
        <f>_VM_since142!J907</f>
        <v>Fenicole</v>
      </c>
      <c r="L914" s="115">
        <f>_VM_since142!K907</f>
        <v>0.33030701180000166</v>
      </c>
      <c r="M914">
        <f>_VM_since142!L907</f>
        <v>3.5190945957252009E-3</v>
      </c>
    </row>
    <row r="915" spans="2:13" x14ac:dyDescent="0.3">
      <c r="B915">
        <f>_VM_since142!A908</f>
        <v>3</v>
      </c>
      <c r="C915">
        <f>_VM_since142!B908</f>
        <v>31</v>
      </c>
      <c r="D915">
        <f>_VM_since142!C908</f>
        <v>3</v>
      </c>
      <c r="E915">
        <f>_VM_since142!D908</f>
        <v>1</v>
      </c>
      <c r="F915" s="99">
        <f>_VM_since142!E908</f>
        <v>2019</v>
      </c>
      <c r="G915" s="99" t="str">
        <f>_VM_since142!F908</f>
        <v>Schwein</v>
      </c>
      <c r="H915" s="99" t="str">
        <f>_VM_since142!G908</f>
        <v>Ferkel</v>
      </c>
      <c r="I915" s="99" t="str">
        <f>_VM_since142!H908</f>
        <v>Minimierung</v>
      </c>
      <c r="J915" s="99" t="str">
        <f>_VM_since142!I908</f>
        <v>C</v>
      </c>
      <c r="K915" s="99" t="str">
        <f>_VM_since142!J908</f>
        <v>Lincosamide</v>
      </c>
      <c r="L915" s="115">
        <f>_VM_since142!K908</f>
        <v>0.3033897711745881</v>
      </c>
      <c r="M915">
        <f>_VM_since142!L908</f>
        <v>3.232318013234477E-3</v>
      </c>
    </row>
    <row r="916" spans="2:13" x14ac:dyDescent="0.3">
      <c r="B916">
        <f>_VM_since142!A909</f>
        <v>3</v>
      </c>
      <c r="C916">
        <f>_VM_since142!B909</f>
        <v>31</v>
      </c>
      <c r="D916">
        <f>_VM_since142!C909</f>
        <v>3</v>
      </c>
      <c r="E916">
        <f>_VM_since142!D909</f>
        <v>1</v>
      </c>
      <c r="F916" s="99">
        <f>_VM_since142!E909</f>
        <v>2019</v>
      </c>
      <c r="G916" s="99" t="str">
        <f>_VM_since142!F909</f>
        <v>Schwein</v>
      </c>
      <c r="H916" s="99" t="str">
        <f>_VM_since142!G909</f>
        <v>Ferkel</v>
      </c>
      <c r="I916" s="99" t="str">
        <f>_VM_since142!H909</f>
        <v>Minimierung</v>
      </c>
      <c r="J916" s="99" t="str">
        <f>_VM_since142!I909</f>
        <v>C</v>
      </c>
      <c r="K916" s="99" t="str">
        <f>_VM_since142!J909</f>
        <v>Makrolide</v>
      </c>
      <c r="L916" s="115">
        <f>_VM_since142!K909</f>
        <v>3.6158923330903332</v>
      </c>
      <c r="M916">
        <f>_VM_since142!L909</f>
        <v>3.8523757333395837E-2</v>
      </c>
    </row>
    <row r="917" spans="2:13" x14ac:dyDescent="0.3">
      <c r="B917">
        <f>_VM_since142!A910</f>
        <v>3</v>
      </c>
      <c r="C917">
        <f>_VM_since142!B910</f>
        <v>31</v>
      </c>
      <c r="D917">
        <f>_VM_since142!C910</f>
        <v>3</v>
      </c>
      <c r="E917">
        <f>_VM_since142!D910</f>
        <v>1</v>
      </c>
      <c r="F917" s="99">
        <f>_VM_since142!E910</f>
        <v>2019</v>
      </c>
      <c r="G917" s="99" t="str">
        <f>_VM_since142!F910</f>
        <v>Schwein</v>
      </c>
      <c r="H917" s="99" t="str">
        <f>_VM_since142!G910</f>
        <v>Ferkel</v>
      </c>
      <c r="I917" s="99" t="str">
        <f>_VM_since142!H910</f>
        <v>Minimierung</v>
      </c>
      <c r="J917" s="99" t="str">
        <f>_VM_since142!I910</f>
        <v>C</v>
      </c>
      <c r="K917" s="99" t="str">
        <f>_VM_since142!J910</f>
        <v>Pleuromutiline</v>
      </c>
      <c r="L917" s="115">
        <f>_VM_since142!K910</f>
        <v>0.69959227865520046</v>
      </c>
      <c r="M917">
        <f>_VM_since142!L910</f>
        <v>7.4534639564880784E-3</v>
      </c>
    </row>
    <row r="918" spans="2:13" x14ac:dyDescent="0.3">
      <c r="B918">
        <f>_VM_since142!A911</f>
        <v>3</v>
      </c>
      <c r="C918">
        <f>_VM_since142!B911</f>
        <v>31</v>
      </c>
      <c r="D918">
        <f>_VM_since142!C911</f>
        <v>3</v>
      </c>
      <c r="E918">
        <f>_VM_since142!D911</f>
        <v>1</v>
      </c>
      <c r="F918" s="99">
        <f>_VM_since142!E911</f>
        <v>2019</v>
      </c>
      <c r="G918" s="99" t="str">
        <f>_VM_since142!F911</f>
        <v>Schwein</v>
      </c>
      <c r="H918" s="99" t="str">
        <f>_VM_since142!G911</f>
        <v>Ferkel</v>
      </c>
      <c r="I918" s="99" t="str">
        <f>_VM_since142!H911</f>
        <v>Minimierung</v>
      </c>
      <c r="J918" s="99" t="str">
        <f>_VM_since142!I911</f>
        <v>D</v>
      </c>
      <c r="K918" s="99" t="str">
        <f>_VM_since142!J911</f>
        <v>Aminoglykoside</v>
      </c>
      <c r="L918" s="115">
        <f>_VM_since142!K911</f>
        <v>0.11642336278300984</v>
      </c>
      <c r="M918">
        <f>_VM_since142!L911</f>
        <v>1.2403758084128032E-3</v>
      </c>
    </row>
    <row r="919" spans="2:13" x14ac:dyDescent="0.3">
      <c r="B919">
        <f>_VM_since142!A912</f>
        <v>3</v>
      </c>
      <c r="C919">
        <f>_VM_since142!B912</f>
        <v>31</v>
      </c>
      <c r="D919">
        <f>_VM_since142!C912</f>
        <v>3</v>
      </c>
      <c r="E919">
        <f>_VM_since142!D912</f>
        <v>1</v>
      </c>
      <c r="F919" s="99">
        <f>_VM_since142!E912</f>
        <v>2019</v>
      </c>
      <c r="G919" s="99" t="str">
        <f>_VM_since142!F912</f>
        <v>Schwein</v>
      </c>
      <c r="H919" s="99" t="str">
        <f>_VM_since142!G912</f>
        <v>Ferkel</v>
      </c>
      <c r="I919" s="99" t="str">
        <f>_VM_since142!H912</f>
        <v>Minimierung</v>
      </c>
      <c r="J919" s="99" t="str">
        <f>_VM_since142!I912</f>
        <v>D</v>
      </c>
      <c r="K919" s="99" t="str">
        <f>_VM_since142!J912</f>
        <v>Folsäureantag.</v>
      </c>
      <c r="L919" s="115">
        <f>_VM_since142!K912</f>
        <v>0.55288484382683678</v>
      </c>
      <c r="M919">
        <f>_VM_since142!L912</f>
        <v>5.8904413060037351E-3</v>
      </c>
    </row>
    <row r="920" spans="2:13" x14ac:dyDescent="0.3">
      <c r="B920">
        <f>_VM_since142!A913</f>
        <v>3</v>
      </c>
      <c r="C920">
        <f>_VM_since142!B913</f>
        <v>31</v>
      </c>
      <c r="D920">
        <f>_VM_since142!C913</f>
        <v>3</v>
      </c>
      <c r="E920">
        <f>_VM_since142!D913</f>
        <v>1</v>
      </c>
      <c r="F920" s="99">
        <f>_VM_since142!E913</f>
        <v>2019</v>
      </c>
      <c r="G920" s="99" t="str">
        <f>_VM_since142!F913</f>
        <v>Schwein</v>
      </c>
      <c r="H920" s="99" t="str">
        <f>_VM_since142!G913</f>
        <v>Ferkel</v>
      </c>
      <c r="I920" s="99" t="str">
        <f>_VM_since142!H913</f>
        <v>Minimierung</v>
      </c>
      <c r="J920" s="99" t="str">
        <f>_VM_since142!I913</f>
        <v>D</v>
      </c>
      <c r="K920" s="99" t="str">
        <f>_VM_since142!J913</f>
        <v>Penicilline</v>
      </c>
      <c r="L920" s="115">
        <f>_VM_since142!K913</f>
        <v>59.006548062389747</v>
      </c>
      <c r="M920">
        <f>_VM_since142!L913</f>
        <v>0.6286564226026341</v>
      </c>
    </row>
    <row r="921" spans="2:13" x14ac:dyDescent="0.3">
      <c r="B921">
        <f>_VM_since142!A914</f>
        <v>3</v>
      </c>
      <c r="C921">
        <f>_VM_since142!B914</f>
        <v>31</v>
      </c>
      <c r="D921">
        <f>_VM_since142!C914</f>
        <v>3</v>
      </c>
      <c r="E921">
        <f>_VM_since142!D914</f>
        <v>1</v>
      </c>
      <c r="F921" s="99">
        <f>_VM_since142!E914</f>
        <v>2019</v>
      </c>
      <c r="G921" s="99" t="str">
        <f>_VM_since142!F914</f>
        <v>Schwein</v>
      </c>
      <c r="H921" s="99" t="str">
        <f>_VM_since142!G914</f>
        <v>Ferkel</v>
      </c>
      <c r="I921" s="99" t="str">
        <f>_VM_since142!H914</f>
        <v>Minimierung</v>
      </c>
      <c r="J921" s="99" t="str">
        <f>_VM_since142!I914</f>
        <v>D</v>
      </c>
      <c r="K921" s="99" t="str">
        <f>_VM_since142!J914</f>
        <v>Sulfonamide</v>
      </c>
      <c r="L921" s="115">
        <f>_VM_since142!K914</f>
        <v>2.8088489652628739</v>
      </c>
      <c r="M921">
        <f>_VM_since142!L914</f>
        <v>2.9925508271831523E-2</v>
      </c>
    </row>
    <row r="922" spans="2:13" x14ac:dyDescent="0.3">
      <c r="B922">
        <f>_VM_since142!A915</f>
        <v>3</v>
      </c>
      <c r="C922">
        <f>_VM_since142!B915</f>
        <v>31</v>
      </c>
      <c r="D922">
        <f>_VM_since142!C915</f>
        <v>3</v>
      </c>
      <c r="E922">
        <f>_VM_since142!D915</f>
        <v>1</v>
      </c>
      <c r="F922" s="99">
        <f>_VM_since142!E915</f>
        <v>2019</v>
      </c>
      <c r="G922" s="99" t="str">
        <f>_VM_since142!F915</f>
        <v>Schwein</v>
      </c>
      <c r="H922" s="99" t="str">
        <f>_VM_since142!G915</f>
        <v>Ferkel</v>
      </c>
      <c r="I922" s="99" t="str">
        <f>_VM_since142!H915</f>
        <v>Minimierung</v>
      </c>
      <c r="J922" s="99" t="str">
        <f>_VM_since142!I915</f>
        <v>D</v>
      </c>
      <c r="K922" s="99" t="str">
        <f>_VM_since142!J915</f>
        <v>Tetrazykline</v>
      </c>
      <c r="L922" s="115">
        <f>_VM_since142!K915</f>
        <v>19.332606037652376</v>
      </c>
      <c r="M922">
        <f>_VM_since142!L915</f>
        <v>0.20596980081543192</v>
      </c>
    </row>
    <row r="923" spans="2:13" x14ac:dyDescent="0.3">
      <c r="B923">
        <f>_VM_since142!A916</f>
        <v>3</v>
      </c>
      <c r="C923">
        <f>_VM_since142!B916</f>
        <v>31</v>
      </c>
      <c r="D923">
        <f>_VM_since142!C916</f>
        <v>3</v>
      </c>
      <c r="E923">
        <f>_VM_since142!D916</f>
        <v>1</v>
      </c>
      <c r="F923" s="99">
        <f>_VM_since142!E916</f>
        <v>2020</v>
      </c>
      <c r="G923" s="99" t="str">
        <f>_VM_since142!F916</f>
        <v>Schwein</v>
      </c>
      <c r="H923" s="99" t="str">
        <f>_VM_since142!G916</f>
        <v>Ferkel</v>
      </c>
      <c r="I923" s="99" t="str">
        <f>_VM_since142!H916</f>
        <v>Minimierung</v>
      </c>
      <c r="J923" s="99" t="str">
        <f>_VM_since142!I916</f>
        <v>B</v>
      </c>
      <c r="K923" s="99" t="str">
        <f>_VM_since142!J916</f>
        <v>Ceph. 3. Gen.</v>
      </c>
      <c r="L923" s="115">
        <f>_VM_since142!K916</f>
        <v>4.5204308739025647E-3</v>
      </c>
      <c r="M923">
        <f>_VM_since142!L916</f>
        <v>4.8925926346781275E-5</v>
      </c>
    </row>
    <row r="924" spans="2:13" x14ac:dyDescent="0.3">
      <c r="B924">
        <f>_VM_since142!A917</f>
        <v>3</v>
      </c>
      <c r="C924">
        <f>_VM_since142!B917</f>
        <v>31</v>
      </c>
      <c r="D924">
        <f>_VM_since142!C917</f>
        <v>3</v>
      </c>
      <c r="E924">
        <f>_VM_since142!D917</f>
        <v>1</v>
      </c>
      <c r="F924" s="99">
        <f>_VM_since142!E917</f>
        <v>2020</v>
      </c>
      <c r="G924" s="99" t="str">
        <f>_VM_since142!F917</f>
        <v>Schwein</v>
      </c>
      <c r="H924" s="99" t="str">
        <f>_VM_since142!G917</f>
        <v>Ferkel</v>
      </c>
      <c r="I924" s="99" t="str">
        <f>_VM_since142!H917</f>
        <v>Minimierung</v>
      </c>
      <c r="J924" s="99" t="str">
        <f>_VM_since142!I917</f>
        <v>B</v>
      </c>
      <c r="K924" s="99" t="str">
        <f>_VM_since142!J917</f>
        <v>Ceph. 4. Gen.</v>
      </c>
      <c r="L924" s="115">
        <f>_VM_since142!K917</f>
        <v>3.2339670813450027E-3</v>
      </c>
      <c r="M924">
        <f>_VM_since142!L917</f>
        <v>3.500215790120083E-5</v>
      </c>
    </row>
    <row r="925" spans="2:13" x14ac:dyDescent="0.3">
      <c r="B925">
        <f>_VM_since142!A918</f>
        <v>3</v>
      </c>
      <c r="C925">
        <f>_VM_since142!B918</f>
        <v>31</v>
      </c>
      <c r="D925">
        <f>_VM_since142!C918</f>
        <v>3</v>
      </c>
      <c r="E925">
        <f>_VM_since142!D918</f>
        <v>1</v>
      </c>
      <c r="F925" s="99">
        <f>_VM_since142!E918</f>
        <v>2020</v>
      </c>
      <c r="G925" s="99" t="str">
        <f>_VM_since142!F918</f>
        <v>Schwein</v>
      </c>
      <c r="H925" s="99" t="str">
        <f>_VM_since142!G918</f>
        <v>Ferkel</v>
      </c>
      <c r="I925" s="99" t="str">
        <f>_VM_since142!H918</f>
        <v>Minimierung</v>
      </c>
      <c r="J925" s="99" t="str">
        <f>_VM_since142!I918</f>
        <v>B</v>
      </c>
      <c r="K925" s="99" t="str">
        <f>_VM_since142!J918</f>
        <v>Fluorchinolone</v>
      </c>
      <c r="L925" s="115">
        <f>_VM_since142!K918</f>
        <v>8.9598095983203424E-2</v>
      </c>
      <c r="M925">
        <f>_VM_since142!L918</f>
        <v>9.6974601916687507E-4</v>
      </c>
    </row>
    <row r="926" spans="2:13" x14ac:dyDescent="0.3">
      <c r="B926">
        <f>_VM_since142!A919</f>
        <v>3</v>
      </c>
      <c r="C926">
        <f>_VM_since142!B919</f>
        <v>31</v>
      </c>
      <c r="D926">
        <f>_VM_since142!C919</f>
        <v>3</v>
      </c>
      <c r="E926">
        <f>_VM_since142!D919</f>
        <v>1</v>
      </c>
      <c r="F926" s="99">
        <f>_VM_since142!E919</f>
        <v>2020</v>
      </c>
      <c r="G926" s="99" t="str">
        <f>_VM_since142!F919</f>
        <v>Schwein</v>
      </c>
      <c r="H926" s="99" t="str">
        <f>_VM_since142!G919</f>
        <v>Ferkel</v>
      </c>
      <c r="I926" s="99" t="str">
        <f>_VM_since142!H919</f>
        <v>Minimierung</v>
      </c>
      <c r="J926" s="99" t="str">
        <f>_VM_since142!I919</f>
        <v>B</v>
      </c>
      <c r="K926" s="99" t="str">
        <f>_VM_since142!J919</f>
        <v>Polypeptid-AB</v>
      </c>
      <c r="L926" s="115">
        <f>_VM_since142!K919</f>
        <v>4.7975414318865486</v>
      </c>
      <c r="M926">
        <f>_VM_since142!L919</f>
        <v>5.1925173791999943E-2</v>
      </c>
    </row>
    <row r="927" spans="2:13" x14ac:dyDescent="0.3">
      <c r="B927">
        <f>_VM_since142!A920</f>
        <v>3</v>
      </c>
      <c r="C927">
        <f>_VM_since142!B920</f>
        <v>31</v>
      </c>
      <c r="D927">
        <f>_VM_since142!C920</f>
        <v>3</v>
      </c>
      <c r="E927">
        <f>_VM_since142!D920</f>
        <v>1</v>
      </c>
      <c r="F927" s="99">
        <f>_VM_since142!E920</f>
        <v>2020</v>
      </c>
      <c r="G927" s="99" t="str">
        <f>_VM_since142!F920</f>
        <v>Schwein</v>
      </c>
      <c r="H927" s="99" t="str">
        <f>_VM_since142!G920</f>
        <v>Ferkel</v>
      </c>
      <c r="I927" s="99" t="str">
        <f>_VM_since142!H920</f>
        <v>Minimierung</v>
      </c>
      <c r="J927" s="99" t="str">
        <f>_VM_since142!I920</f>
        <v>C</v>
      </c>
      <c r="K927" s="99" t="str">
        <f>_VM_since142!J920</f>
        <v>Aminoglykoside</v>
      </c>
      <c r="L927" s="115">
        <f>_VM_since142!K920</f>
        <v>1.7895640403810638</v>
      </c>
      <c r="M927">
        <f>_VM_since142!L920</f>
        <v>1.9368967444677147E-2</v>
      </c>
    </row>
    <row r="928" spans="2:13" x14ac:dyDescent="0.3">
      <c r="B928">
        <f>_VM_since142!A921</f>
        <v>3</v>
      </c>
      <c r="C928">
        <f>_VM_since142!B921</f>
        <v>31</v>
      </c>
      <c r="D928">
        <f>_VM_since142!C921</f>
        <v>3</v>
      </c>
      <c r="E928">
        <f>_VM_since142!D921</f>
        <v>1</v>
      </c>
      <c r="F928" s="99">
        <f>_VM_since142!E921</f>
        <v>2020</v>
      </c>
      <c r="G928" s="99" t="str">
        <f>_VM_since142!F921</f>
        <v>Schwein</v>
      </c>
      <c r="H928" s="99" t="str">
        <f>_VM_since142!G921</f>
        <v>Ferkel</v>
      </c>
      <c r="I928" s="99" t="str">
        <f>_VM_since142!H921</f>
        <v>Minimierung</v>
      </c>
      <c r="J928" s="99" t="str">
        <f>_VM_since142!I921</f>
        <v>C</v>
      </c>
      <c r="K928" s="99" t="str">
        <f>_VM_since142!J921</f>
        <v>Ceph. 1. Gen.</v>
      </c>
      <c r="L928" s="115">
        <f>_VM_since142!K921</f>
        <v>0</v>
      </c>
      <c r="M928">
        <f>_VM_since142!L921</f>
        <v>0</v>
      </c>
    </row>
    <row r="929" spans="2:13" x14ac:dyDescent="0.3">
      <c r="B929">
        <f>_VM_since142!A922</f>
        <v>3</v>
      </c>
      <c r="C929">
        <f>_VM_since142!B922</f>
        <v>31</v>
      </c>
      <c r="D929">
        <f>_VM_since142!C922</f>
        <v>3</v>
      </c>
      <c r="E929">
        <f>_VM_since142!D922</f>
        <v>1</v>
      </c>
      <c r="F929" s="99">
        <f>_VM_since142!E922</f>
        <v>2020</v>
      </c>
      <c r="G929" s="99" t="str">
        <f>_VM_since142!F922</f>
        <v>Schwein</v>
      </c>
      <c r="H929" s="99" t="str">
        <f>_VM_since142!G922</f>
        <v>Ferkel</v>
      </c>
      <c r="I929" s="99" t="str">
        <f>_VM_since142!H922</f>
        <v>Minimierung</v>
      </c>
      <c r="J929" s="99" t="str">
        <f>_VM_since142!I922</f>
        <v>C</v>
      </c>
      <c r="K929" s="99" t="str">
        <f>_VM_since142!J922</f>
        <v>Fenicole</v>
      </c>
      <c r="L929" s="115">
        <f>_VM_since142!K922</f>
        <v>0.33525249000000157</v>
      </c>
      <c r="M929">
        <f>_VM_since142!L922</f>
        <v>3.6285343346384399E-3</v>
      </c>
    </row>
    <row r="930" spans="2:13" x14ac:dyDescent="0.3">
      <c r="B930">
        <f>_VM_since142!A923</f>
        <v>3</v>
      </c>
      <c r="C930">
        <f>_VM_since142!B923</f>
        <v>31</v>
      </c>
      <c r="D930">
        <f>_VM_since142!C923</f>
        <v>3</v>
      </c>
      <c r="E930">
        <f>_VM_since142!D923</f>
        <v>1</v>
      </c>
      <c r="F930" s="99">
        <f>_VM_since142!E923</f>
        <v>2020</v>
      </c>
      <c r="G930" s="99" t="str">
        <f>_VM_since142!F923</f>
        <v>Schwein</v>
      </c>
      <c r="H930" s="99" t="str">
        <f>_VM_since142!G923</f>
        <v>Ferkel</v>
      </c>
      <c r="I930" s="99" t="str">
        <f>_VM_since142!H923</f>
        <v>Minimierung</v>
      </c>
      <c r="J930" s="99" t="str">
        <f>_VM_since142!I923</f>
        <v>C</v>
      </c>
      <c r="K930" s="99" t="str">
        <f>_VM_since142!J923</f>
        <v>Lincosamide</v>
      </c>
      <c r="L930" s="115">
        <f>_VM_since142!K923</f>
        <v>0.3159673090385765</v>
      </c>
      <c r="M930">
        <f>_VM_since142!L923</f>
        <v>3.419805262206357E-3</v>
      </c>
    </row>
    <row r="931" spans="2:13" x14ac:dyDescent="0.3">
      <c r="B931">
        <f>_VM_since142!A924</f>
        <v>3</v>
      </c>
      <c r="C931">
        <f>_VM_since142!B924</f>
        <v>31</v>
      </c>
      <c r="D931">
        <f>_VM_since142!C924</f>
        <v>3</v>
      </c>
      <c r="E931">
        <f>_VM_since142!D924</f>
        <v>1</v>
      </c>
      <c r="F931" s="99">
        <f>_VM_since142!E924</f>
        <v>2020</v>
      </c>
      <c r="G931" s="99" t="str">
        <f>_VM_since142!F924</f>
        <v>Schwein</v>
      </c>
      <c r="H931" s="99" t="str">
        <f>_VM_since142!G924</f>
        <v>Ferkel</v>
      </c>
      <c r="I931" s="99" t="str">
        <f>_VM_since142!H924</f>
        <v>Minimierung</v>
      </c>
      <c r="J931" s="99" t="str">
        <f>_VM_since142!I924</f>
        <v>C</v>
      </c>
      <c r="K931" s="99" t="str">
        <f>_VM_since142!J924</f>
        <v>Makrolide</v>
      </c>
      <c r="L931" s="115">
        <f>_VM_since142!K924</f>
        <v>3.6046022324759481</v>
      </c>
      <c r="M931">
        <f>_VM_since142!L924</f>
        <v>3.9013648976188926E-2</v>
      </c>
    </row>
    <row r="932" spans="2:13" x14ac:dyDescent="0.3">
      <c r="B932">
        <f>_VM_since142!A925</f>
        <v>3</v>
      </c>
      <c r="C932">
        <f>_VM_since142!B925</f>
        <v>31</v>
      </c>
      <c r="D932">
        <f>_VM_since142!C925</f>
        <v>3</v>
      </c>
      <c r="E932">
        <f>_VM_since142!D925</f>
        <v>1</v>
      </c>
      <c r="F932" s="99">
        <f>_VM_since142!E925</f>
        <v>2020</v>
      </c>
      <c r="G932" s="99" t="str">
        <f>_VM_since142!F925</f>
        <v>Schwein</v>
      </c>
      <c r="H932" s="99" t="str">
        <f>_VM_since142!G925</f>
        <v>Ferkel</v>
      </c>
      <c r="I932" s="99" t="str">
        <f>_VM_since142!H925</f>
        <v>Minimierung</v>
      </c>
      <c r="J932" s="99" t="str">
        <f>_VM_since142!I925</f>
        <v>C</v>
      </c>
      <c r="K932" s="99" t="str">
        <f>_VM_since142!J925</f>
        <v>Pleuromutiline</v>
      </c>
      <c r="L932" s="115">
        <f>_VM_since142!K925</f>
        <v>0.73060121784251209</v>
      </c>
      <c r="M932">
        <f>_VM_since142!L925</f>
        <v>7.9075075739786487E-3</v>
      </c>
    </row>
    <row r="933" spans="2:13" x14ac:dyDescent="0.3">
      <c r="B933">
        <f>_VM_since142!A926</f>
        <v>3</v>
      </c>
      <c r="C933">
        <f>_VM_since142!B926</f>
        <v>31</v>
      </c>
      <c r="D933">
        <f>_VM_since142!C926</f>
        <v>3</v>
      </c>
      <c r="E933">
        <f>_VM_since142!D926</f>
        <v>1</v>
      </c>
      <c r="F933" s="99">
        <f>_VM_since142!E926</f>
        <v>2020</v>
      </c>
      <c r="G933" s="99" t="str">
        <f>_VM_since142!F926</f>
        <v>Schwein</v>
      </c>
      <c r="H933" s="99" t="str">
        <f>_VM_since142!G926</f>
        <v>Ferkel</v>
      </c>
      <c r="I933" s="99" t="str">
        <f>_VM_since142!H926</f>
        <v>Minimierung</v>
      </c>
      <c r="J933" s="99" t="str">
        <f>_VM_since142!I926</f>
        <v>D</v>
      </c>
      <c r="K933" s="99" t="str">
        <f>_VM_since142!J926</f>
        <v>Aminoglykoside</v>
      </c>
      <c r="L933" s="115">
        <f>_VM_since142!K926</f>
        <v>0.14679913110976014</v>
      </c>
      <c r="M933">
        <f>_VM_since142!L926</f>
        <v>1.588849310341743E-3</v>
      </c>
    </row>
    <row r="934" spans="2:13" x14ac:dyDescent="0.3">
      <c r="B934">
        <f>_VM_since142!A927</f>
        <v>3</v>
      </c>
      <c r="C934">
        <f>_VM_since142!B927</f>
        <v>31</v>
      </c>
      <c r="D934">
        <f>_VM_since142!C927</f>
        <v>3</v>
      </c>
      <c r="E934">
        <f>_VM_since142!D927</f>
        <v>1</v>
      </c>
      <c r="F934" s="99">
        <f>_VM_since142!E927</f>
        <v>2020</v>
      </c>
      <c r="G934" s="99" t="str">
        <f>_VM_since142!F927</f>
        <v>Schwein</v>
      </c>
      <c r="H934" s="99" t="str">
        <f>_VM_since142!G927</f>
        <v>Ferkel</v>
      </c>
      <c r="I934" s="99" t="str">
        <f>_VM_since142!H927</f>
        <v>Minimierung</v>
      </c>
      <c r="J934" s="99" t="str">
        <f>_VM_since142!I927</f>
        <v>D</v>
      </c>
      <c r="K934" s="99" t="str">
        <f>_VM_since142!J927</f>
        <v>Folsäureantag.</v>
      </c>
      <c r="L934" s="115">
        <f>_VM_since142!K927</f>
        <v>0.39649677616454582</v>
      </c>
      <c r="M934">
        <f>_VM_since142!L927</f>
        <v>4.2913988972505465E-3</v>
      </c>
    </row>
    <row r="935" spans="2:13" x14ac:dyDescent="0.3">
      <c r="B935">
        <f>_VM_since142!A928</f>
        <v>3</v>
      </c>
      <c r="C935">
        <f>_VM_since142!B928</f>
        <v>31</v>
      </c>
      <c r="D935">
        <f>_VM_since142!C928</f>
        <v>3</v>
      </c>
      <c r="E935">
        <f>_VM_since142!D928</f>
        <v>1</v>
      </c>
      <c r="F935" s="99">
        <f>_VM_since142!E928</f>
        <v>2020</v>
      </c>
      <c r="G935" s="99" t="str">
        <f>_VM_since142!F928</f>
        <v>Schwein</v>
      </c>
      <c r="H935" s="99" t="str">
        <f>_VM_since142!G928</f>
        <v>Ferkel</v>
      </c>
      <c r="I935" s="99" t="str">
        <f>_VM_since142!H928</f>
        <v>Minimierung</v>
      </c>
      <c r="J935" s="99" t="str">
        <f>_VM_since142!I928</f>
        <v>D</v>
      </c>
      <c r="K935" s="99" t="str">
        <f>_VM_since142!J928</f>
        <v>Penicilline</v>
      </c>
      <c r="L935" s="115">
        <f>_VM_since142!K928</f>
        <v>59.66812906055263</v>
      </c>
      <c r="M935">
        <f>_VM_since142!L928</f>
        <v>0.64580535995378252</v>
      </c>
    </row>
    <row r="936" spans="2:13" x14ac:dyDescent="0.3">
      <c r="B936">
        <f>_VM_since142!A929</f>
        <v>3</v>
      </c>
      <c r="C936">
        <f>_VM_since142!B929</f>
        <v>31</v>
      </c>
      <c r="D936">
        <f>_VM_since142!C929</f>
        <v>3</v>
      </c>
      <c r="E936">
        <f>_VM_since142!D929</f>
        <v>1</v>
      </c>
      <c r="F936" s="99">
        <f>_VM_since142!E929</f>
        <v>2020</v>
      </c>
      <c r="G936" s="99" t="str">
        <f>_VM_since142!F929</f>
        <v>Schwein</v>
      </c>
      <c r="H936" s="99" t="str">
        <f>_VM_since142!G929</f>
        <v>Ferkel</v>
      </c>
      <c r="I936" s="99" t="str">
        <f>_VM_since142!H929</f>
        <v>Minimierung</v>
      </c>
      <c r="J936" s="99" t="str">
        <f>_VM_since142!I929</f>
        <v>D</v>
      </c>
      <c r="K936" s="99" t="str">
        <f>_VM_since142!J929</f>
        <v>Sulfonamide</v>
      </c>
      <c r="L936" s="115">
        <f>_VM_since142!K929</f>
        <v>2.0135151677325465</v>
      </c>
      <c r="M936">
        <f>_VM_since142!L929</f>
        <v>2.1792855049138599E-2</v>
      </c>
    </row>
    <row r="937" spans="2:13" x14ac:dyDescent="0.3">
      <c r="B937">
        <f>_VM_since142!A930</f>
        <v>3</v>
      </c>
      <c r="C937">
        <f>_VM_since142!B930</f>
        <v>31</v>
      </c>
      <c r="D937">
        <f>_VM_since142!C930</f>
        <v>3</v>
      </c>
      <c r="E937">
        <f>_VM_since142!D930</f>
        <v>1</v>
      </c>
      <c r="F937" s="99">
        <f>_VM_since142!E930</f>
        <v>2020</v>
      </c>
      <c r="G937" s="99" t="str">
        <f>_VM_since142!F930</f>
        <v>Schwein</v>
      </c>
      <c r="H937" s="99" t="str">
        <f>_VM_since142!G930</f>
        <v>Ferkel</v>
      </c>
      <c r="I937" s="99" t="str">
        <f>_VM_since142!H930</f>
        <v>Minimierung</v>
      </c>
      <c r="J937" s="99" t="str">
        <f>_VM_since142!I930</f>
        <v>D</v>
      </c>
      <c r="K937" s="99" t="str">
        <f>_VM_since142!J930</f>
        <v>Tetrazykline</v>
      </c>
      <c r="L937" s="115">
        <f>_VM_since142!K930</f>
        <v>18.497541665905967</v>
      </c>
      <c r="M937">
        <f>_VM_since142!L930</f>
        <v>0.20020422530238213</v>
      </c>
    </row>
    <row r="938" spans="2:13" x14ac:dyDescent="0.3">
      <c r="B938">
        <f>_VM_since142!A931</f>
        <v>3</v>
      </c>
      <c r="C938">
        <f>_VM_since142!B931</f>
        <v>31</v>
      </c>
      <c r="D938">
        <f>_VM_since142!C931</f>
        <v>3</v>
      </c>
      <c r="E938">
        <f>_VM_since142!D931</f>
        <v>1</v>
      </c>
      <c r="F938" s="99">
        <f>_VM_since142!E931</f>
        <v>2021</v>
      </c>
      <c r="G938" s="99" t="str">
        <f>_VM_since142!F931</f>
        <v>Schwein</v>
      </c>
      <c r="H938" s="99" t="str">
        <f>_VM_since142!G931</f>
        <v>Ferkel</v>
      </c>
      <c r="I938" s="99" t="str">
        <f>_VM_since142!H931</f>
        <v>Minimierung</v>
      </c>
      <c r="J938" s="99" t="str">
        <f>_VM_since142!I931</f>
        <v>B</v>
      </c>
      <c r="K938" s="99" t="str">
        <f>_VM_since142!J931</f>
        <v>Ceph. 3. Gen.</v>
      </c>
      <c r="L938" s="115">
        <f>_VM_since142!K931</f>
        <v>4.1991571632710332E-3</v>
      </c>
      <c r="M938">
        <f>_VM_since142!L931</f>
        <v>5.4911410887699695E-5</v>
      </c>
    </row>
    <row r="939" spans="2:13" x14ac:dyDescent="0.3">
      <c r="B939">
        <f>_VM_since142!A932</f>
        <v>3</v>
      </c>
      <c r="C939">
        <f>_VM_since142!B932</f>
        <v>31</v>
      </c>
      <c r="D939">
        <f>_VM_since142!C932</f>
        <v>3</v>
      </c>
      <c r="E939">
        <f>_VM_since142!D932</f>
        <v>1</v>
      </c>
      <c r="F939" s="99">
        <f>_VM_since142!E932</f>
        <v>2021</v>
      </c>
      <c r="G939" s="99" t="str">
        <f>_VM_since142!F932</f>
        <v>Schwein</v>
      </c>
      <c r="H939" s="99" t="str">
        <f>_VM_since142!G932</f>
        <v>Ferkel</v>
      </c>
      <c r="I939" s="99" t="str">
        <f>_VM_since142!H932</f>
        <v>Minimierung</v>
      </c>
      <c r="J939" s="99" t="str">
        <f>_VM_since142!I932</f>
        <v>B</v>
      </c>
      <c r="K939" s="99" t="str">
        <f>_VM_since142!J932</f>
        <v>Ceph. 4. Gen.</v>
      </c>
      <c r="L939" s="115">
        <f>_VM_since142!K932</f>
        <v>2.5291954037616029E-3</v>
      </c>
      <c r="M939">
        <f>_VM_since142!L932</f>
        <v>3.3073705658363523E-5</v>
      </c>
    </row>
    <row r="940" spans="2:13" x14ac:dyDescent="0.3">
      <c r="B940">
        <f>_VM_since142!A933</f>
        <v>3</v>
      </c>
      <c r="C940">
        <f>_VM_since142!B933</f>
        <v>31</v>
      </c>
      <c r="D940">
        <f>_VM_since142!C933</f>
        <v>3</v>
      </c>
      <c r="E940">
        <f>_VM_since142!D933</f>
        <v>1</v>
      </c>
      <c r="F940" s="99">
        <f>_VM_since142!E933</f>
        <v>2021</v>
      </c>
      <c r="G940" s="99" t="str">
        <f>_VM_since142!F933</f>
        <v>Schwein</v>
      </c>
      <c r="H940" s="99" t="str">
        <f>_VM_since142!G933</f>
        <v>Ferkel</v>
      </c>
      <c r="I940" s="99" t="str">
        <f>_VM_since142!H933</f>
        <v>Minimierung</v>
      </c>
      <c r="J940" s="99" t="str">
        <f>_VM_since142!I933</f>
        <v>B</v>
      </c>
      <c r="K940" s="99" t="str">
        <f>_VM_since142!J933</f>
        <v>Fluorchinolone</v>
      </c>
      <c r="L940" s="115">
        <f>_VM_since142!K933</f>
        <v>7.756369326623784E-2</v>
      </c>
      <c r="M940">
        <f>_VM_since142!L933</f>
        <v>1.0142825489275423E-3</v>
      </c>
    </row>
    <row r="941" spans="2:13" x14ac:dyDescent="0.3">
      <c r="B941">
        <f>_VM_since142!A934</f>
        <v>3</v>
      </c>
      <c r="C941">
        <f>_VM_since142!B934</f>
        <v>31</v>
      </c>
      <c r="D941">
        <f>_VM_since142!C934</f>
        <v>3</v>
      </c>
      <c r="E941">
        <f>_VM_since142!D934</f>
        <v>1</v>
      </c>
      <c r="F941" s="99">
        <f>_VM_since142!E934</f>
        <v>2021</v>
      </c>
      <c r="G941" s="99" t="str">
        <f>_VM_since142!F934</f>
        <v>Schwein</v>
      </c>
      <c r="H941" s="99" t="str">
        <f>_VM_since142!G934</f>
        <v>Ferkel</v>
      </c>
      <c r="I941" s="99" t="str">
        <f>_VM_since142!H934</f>
        <v>Minimierung</v>
      </c>
      <c r="J941" s="99" t="str">
        <f>_VM_since142!I934</f>
        <v>B</v>
      </c>
      <c r="K941" s="99" t="str">
        <f>_VM_since142!J934</f>
        <v>Polypeptid-AB</v>
      </c>
      <c r="L941" s="115">
        <f>_VM_since142!K934</f>
        <v>3.8333896877599805</v>
      </c>
      <c r="M941">
        <f>_VM_since142!L934</f>
        <v>5.0128353870253245E-2</v>
      </c>
    </row>
    <row r="942" spans="2:13" x14ac:dyDescent="0.3">
      <c r="B942">
        <f>_VM_since142!A935</f>
        <v>3</v>
      </c>
      <c r="C942">
        <f>_VM_since142!B935</f>
        <v>31</v>
      </c>
      <c r="D942">
        <f>_VM_since142!C935</f>
        <v>3</v>
      </c>
      <c r="E942">
        <f>_VM_since142!D935</f>
        <v>1</v>
      </c>
      <c r="F942" s="99">
        <f>_VM_since142!E935</f>
        <v>2021</v>
      </c>
      <c r="G942" s="99" t="str">
        <f>_VM_since142!F935</f>
        <v>Schwein</v>
      </c>
      <c r="H942" s="99" t="str">
        <f>_VM_since142!G935</f>
        <v>Ferkel</v>
      </c>
      <c r="I942" s="99" t="str">
        <f>_VM_since142!H935</f>
        <v>Minimierung</v>
      </c>
      <c r="J942" s="99" t="str">
        <f>_VM_since142!I935</f>
        <v>C</v>
      </c>
      <c r="K942" s="99" t="str">
        <f>_VM_since142!J935</f>
        <v>Aminoglykoside</v>
      </c>
      <c r="L942" s="115">
        <f>_VM_since142!K935</f>
        <v>1.7327619145835693</v>
      </c>
      <c r="M942">
        <f>_VM_since142!L935</f>
        <v>2.2658928390319515E-2</v>
      </c>
    </row>
    <row r="943" spans="2:13" x14ac:dyDescent="0.3">
      <c r="B943">
        <f>_VM_since142!A936</f>
        <v>3</v>
      </c>
      <c r="C943">
        <f>_VM_since142!B936</f>
        <v>31</v>
      </c>
      <c r="D943">
        <f>_VM_since142!C936</f>
        <v>3</v>
      </c>
      <c r="E943">
        <f>_VM_since142!D936</f>
        <v>1</v>
      </c>
      <c r="F943" s="99">
        <f>_VM_since142!E936</f>
        <v>2021</v>
      </c>
      <c r="G943" s="99" t="str">
        <f>_VM_since142!F936</f>
        <v>Schwein</v>
      </c>
      <c r="H943" s="99" t="str">
        <f>_VM_since142!G936</f>
        <v>Ferkel</v>
      </c>
      <c r="I943" s="99" t="str">
        <f>_VM_since142!H936</f>
        <v>Minimierung</v>
      </c>
      <c r="J943" s="99" t="str">
        <f>_VM_since142!I936</f>
        <v>C</v>
      </c>
      <c r="K943" s="99" t="str">
        <f>_VM_since142!J936</f>
        <v>Ceph. 1. Gen.</v>
      </c>
      <c r="L943" s="115">
        <f>_VM_since142!K936</f>
        <v>0</v>
      </c>
      <c r="M943">
        <f>_VM_since142!L936</f>
        <v>0</v>
      </c>
    </row>
    <row r="944" spans="2:13" x14ac:dyDescent="0.3">
      <c r="B944">
        <f>_VM_since142!A937</f>
        <v>3</v>
      </c>
      <c r="C944">
        <f>_VM_since142!B937</f>
        <v>31</v>
      </c>
      <c r="D944">
        <f>_VM_since142!C937</f>
        <v>3</v>
      </c>
      <c r="E944">
        <f>_VM_since142!D937</f>
        <v>1</v>
      </c>
      <c r="F944" s="99">
        <f>_VM_since142!E937</f>
        <v>2021</v>
      </c>
      <c r="G944" s="99" t="str">
        <f>_VM_since142!F937</f>
        <v>Schwein</v>
      </c>
      <c r="H944" s="99" t="str">
        <f>_VM_since142!G937</f>
        <v>Ferkel</v>
      </c>
      <c r="I944" s="99" t="str">
        <f>_VM_since142!H937</f>
        <v>Minimierung</v>
      </c>
      <c r="J944" s="99" t="str">
        <f>_VM_since142!I937</f>
        <v>C</v>
      </c>
      <c r="K944" s="99" t="str">
        <f>_VM_since142!J937</f>
        <v>Fenicole</v>
      </c>
      <c r="L944" s="115">
        <f>_VM_since142!K937</f>
        <v>0.28975703000000141</v>
      </c>
      <c r="M944">
        <f>_VM_since142!L937</f>
        <v>3.7890859316004688E-3</v>
      </c>
    </row>
    <row r="945" spans="2:13" x14ac:dyDescent="0.3">
      <c r="B945">
        <f>_VM_since142!A938</f>
        <v>3</v>
      </c>
      <c r="C945">
        <f>_VM_since142!B938</f>
        <v>31</v>
      </c>
      <c r="D945">
        <f>_VM_since142!C938</f>
        <v>3</v>
      </c>
      <c r="E945">
        <f>_VM_since142!D938</f>
        <v>1</v>
      </c>
      <c r="F945" s="99">
        <f>_VM_since142!E938</f>
        <v>2021</v>
      </c>
      <c r="G945" s="99" t="str">
        <f>_VM_since142!F938</f>
        <v>Schwein</v>
      </c>
      <c r="H945" s="99" t="str">
        <f>_VM_since142!G938</f>
        <v>Ferkel</v>
      </c>
      <c r="I945" s="99" t="str">
        <f>_VM_since142!H938</f>
        <v>Minimierung</v>
      </c>
      <c r="J945" s="99" t="str">
        <f>_VM_since142!I938</f>
        <v>C</v>
      </c>
      <c r="K945" s="99" t="str">
        <f>_VM_since142!J938</f>
        <v>Lincosamide</v>
      </c>
      <c r="L945" s="115">
        <f>_VM_since142!K938</f>
        <v>0.39368774298601505</v>
      </c>
      <c r="M945">
        <f>_VM_since142!L938</f>
        <v>5.1481639233803694E-3</v>
      </c>
    </row>
    <row r="946" spans="2:13" x14ac:dyDescent="0.3">
      <c r="B946">
        <f>_VM_since142!A939</f>
        <v>3</v>
      </c>
      <c r="C946">
        <f>_VM_since142!B939</f>
        <v>31</v>
      </c>
      <c r="D946">
        <f>_VM_since142!C939</f>
        <v>3</v>
      </c>
      <c r="E946">
        <f>_VM_since142!D939</f>
        <v>1</v>
      </c>
      <c r="F946" s="99">
        <f>_VM_since142!E939</f>
        <v>2021</v>
      </c>
      <c r="G946" s="99" t="str">
        <f>_VM_since142!F939</f>
        <v>Schwein</v>
      </c>
      <c r="H946" s="99" t="str">
        <f>_VM_since142!G939</f>
        <v>Ferkel</v>
      </c>
      <c r="I946" s="99" t="str">
        <f>_VM_since142!H939</f>
        <v>Minimierung</v>
      </c>
      <c r="J946" s="99" t="str">
        <f>_VM_since142!I939</f>
        <v>C</v>
      </c>
      <c r="K946" s="99" t="str">
        <f>_VM_since142!J939</f>
        <v>Makrolide</v>
      </c>
      <c r="L946" s="115">
        <f>_VM_since142!K939</f>
        <v>2.7984656288984859</v>
      </c>
      <c r="M946">
        <f>_VM_since142!L939</f>
        <v>3.6594890362199872E-2</v>
      </c>
    </row>
    <row r="947" spans="2:13" x14ac:dyDescent="0.3">
      <c r="B947">
        <f>_VM_since142!A940</f>
        <v>3</v>
      </c>
      <c r="C947">
        <f>_VM_since142!B940</f>
        <v>31</v>
      </c>
      <c r="D947">
        <f>_VM_since142!C940</f>
        <v>3</v>
      </c>
      <c r="E947">
        <f>_VM_since142!D940</f>
        <v>1</v>
      </c>
      <c r="F947" s="99">
        <f>_VM_since142!E940</f>
        <v>2021</v>
      </c>
      <c r="G947" s="99" t="str">
        <f>_VM_since142!F940</f>
        <v>Schwein</v>
      </c>
      <c r="H947" s="99" t="str">
        <f>_VM_since142!G940</f>
        <v>Ferkel</v>
      </c>
      <c r="I947" s="99" t="str">
        <f>_VM_since142!H940</f>
        <v>Minimierung</v>
      </c>
      <c r="J947" s="99" t="str">
        <f>_VM_since142!I940</f>
        <v>C</v>
      </c>
      <c r="K947" s="99" t="str">
        <f>_VM_since142!J940</f>
        <v>Pleuromutiline</v>
      </c>
      <c r="L947" s="115">
        <f>_VM_since142!K940</f>
        <v>0.45277938206039992</v>
      </c>
      <c r="M947">
        <f>_VM_since142!L940</f>
        <v>5.9208916749450618E-3</v>
      </c>
    </row>
    <row r="948" spans="2:13" x14ac:dyDescent="0.3">
      <c r="B948">
        <f>_VM_since142!A941</f>
        <v>3</v>
      </c>
      <c r="C948">
        <f>_VM_since142!B941</f>
        <v>31</v>
      </c>
      <c r="D948">
        <f>_VM_since142!C941</f>
        <v>3</v>
      </c>
      <c r="E948">
        <f>_VM_since142!D941</f>
        <v>1</v>
      </c>
      <c r="F948" s="99">
        <f>_VM_since142!E941</f>
        <v>2021</v>
      </c>
      <c r="G948" s="99" t="str">
        <f>_VM_since142!F941</f>
        <v>Schwein</v>
      </c>
      <c r="H948" s="99" t="str">
        <f>_VM_since142!G941</f>
        <v>Ferkel</v>
      </c>
      <c r="I948" s="99" t="str">
        <f>_VM_since142!H941</f>
        <v>Minimierung</v>
      </c>
      <c r="J948" s="99" t="str">
        <f>_VM_since142!I941</f>
        <v>D</v>
      </c>
      <c r="K948" s="99" t="str">
        <f>_VM_since142!J941</f>
        <v>Aminoglykoside</v>
      </c>
      <c r="L948" s="115">
        <f>_VM_since142!K941</f>
        <v>0.33808150072976018</v>
      </c>
      <c r="M948">
        <f>_VM_since142!L941</f>
        <v>4.4210139030949535E-3</v>
      </c>
    </row>
    <row r="949" spans="2:13" x14ac:dyDescent="0.3">
      <c r="B949">
        <f>_VM_since142!A942</f>
        <v>3</v>
      </c>
      <c r="C949">
        <f>_VM_since142!B942</f>
        <v>31</v>
      </c>
      <c r="D949">
        <f>_VM_since142!C942</f>
        <v>3</v>
      </c>
      <c r="E949">
        <f>_VM_since142!D942</f>
        <v>1</v>
      </c>
      <c r="F949" s="99">
        <f>_VM_since142!E942</f>
        <v>2021</v>
      </c>
      <c r="G949" s="99" t="str">
        <f>_VM_since142!F942</f>
        <v>Schwein</v>
      </c>
      <c r="H949" s="99" t="str">
        <f>_VM_since142!G942</f>
        <v>Ferkel</v>
      </c>
      <c r="I949" s="99" t="str">
        <f>_VM_since142!H942</f>
        <v>Minimierung</v>
      </c>
      <c r="J949" s="99" t="str">
        <f>_VM_since142!I942</f>
        <v>D</v>
      </c>
      <c r="K949" s="99" t="str">
        <f>_VM_since142!J942</f>
        <v>Folsäureantag.</v>
      </c>
      <c r="L949" s="115">
        <f>_VM_since142!K942</f>
        <v>0.32389065676641737</v>
      </c>
      <c r="M949">
        <f>_VM_since142!L942</f>
        <v>4.2354435056518296E-3</v>
      </c>
    </row>
    <row r="950" spans="2:13" x14ac:dyDescent="0.3">
      <c r="B950">
        <f>_VM_since142!A943</f>
        <v>3</v>
      </c>
      <c r="C950">
        <f>_VM_since142!B943</f>
        <v>31</v>
      </c>
      <c r="D950">
        <f>_VM_since142!C943</f>
        <v>3</v>
      </c>
      <c r="E950">
        <f>_VM_since142!D943</f>
        <v>1</v>
      </c>
      <c r="F950" s="99">
        <f>_VM_since142!E943</f>
        <v>2021</v>
      </c>
      <c r="G950" s="99" t="str">
        <f>_VM_since142!F943</f>
        <v>Schwein</v>
      </c>
      <c r="H950" s="99" t="str">
        <f>_VM_since142!G943</f>
        <v>Ferkel</v>
      </c>
      <c r="I950" s="99" t="str">
        <f>_VM_since142!H943</f>
        <v>Minimierung</v>
      </c>
      <c r="J950" s="99" t="str">
        <f>_VM_since142!I943</f>
        <v>D</v>
      </c>
      <c r="K950" s="99" t="str">
        <f>_VM_since142!J943</f>
        <v>Penicilline</v>
      </c>
      <c r="L950" s="115">
        <f>_VM_since142!K943</f>
        <v>49.475079220604826</v>
      </c>
      <c r="M950">
        <f>_VM_since142!L943</f>
        <v>0.64697421367002383</v>
      </c>
    </row>
    <row r="951" spans="2:13" x14ac:dyDescent="0.3">
      <c r="B951">
        <f>_VM_since142!A944</f>
        <v>3</v>
      </c>
      <c r="C951">
        <f>_VM_since142!B944</f>
        <v>31</v>
      </c>
      <c r="D951">
        <f>_VM_since142!C944</f>
        <v>3</v>
      </c>
      <c r="E951">
        <f>_VM_since142!D944</f>
        <v>1</v>
      </c>
      <c r="F951" s="99">
        <f>_VM_since142!E944</f>
        <v>2021</v>
      </c>
      <c r="G951" s="99" t="str">
        <f>_VM_since142!F944</f>
        <v>Schwein</v>
      </c>
      <c r="H951" s="99" t="str">
        <f>_VM_since142!G944</f>
        <v>Ferkel</v>
      </c>
      <c r="I951" s="99" t="str">
        <f>_VM_since142!H944</f>
        <v>Minimierung</v>
      </c>
      <c r="J951" s="99" t="str">
        <f>_VM_since142!I944</f>
        <v>D</v>
      </c>
      <c r="K951" s="99" t="str">
        <f>_VM_since142!J944</f>
        <v>Sulfonamide</v>
      </c>
      <c r="L951" s="115">
        <f>_VM_since142!K944</f>
        <v>1.6227202180909892</v>
      </c>
      <c r="M951">
        <f>_VM_since142!L944</f>
        <v>2.1219938474977402E-2</v>
      </c>
    </row>
    <row r="952" spans="2:13" x14ac:dyDescent="0.3">
      <c r="B952">
        <f>_VM_since142!A945</f>
        <v>3</v>
      </c>
      <c r="C952">
        <f>_VM_since142!B945</f>
        <v>31</v>
      </c>
      <c r="D952">
        <f>_VM_since142!C945</f>
        <v>3</v>
      </c>
      <c r="E952">
        <f>_VM_since142!D945</f>
        <v>1</v>
      </c>
      <c r="F952" s="99">
        <f>_VM_since142!E945</f>
        <v>2021</v>
      </c>
      <c r="G952" s="99" t="str">
        <f>_VM_since142!F945</f>
        <v>Schwein</v>
      </c>
      <c r="H952" s="99" t="str">
        <f>_VM_since142!G945</f>
        <v>Ferkel</v>
      </c>
      <c r="I952" s="99" t="str">
        <f>_VM_since142!H945</f>
        <v>Minimierung</v>
      </c>
      <c r="J952" s="99" t="str">
        <f>_VM_since142!I945</f>
        <v>D</v>
      </c>
      <c r="K952" s="99" t="str">
        <f>_VM_since142!J945</f>
        <v>Tetrazykline</v>
      </c>
      <c r="L952" s="115">
        <f>_VM_since142!K945</f>
        <v>15.126580504243519</v>
      </c>
      <c r="M952">
        <f>_VM_since142!L945</f>
        <v>0.19780680862807976</v>
      </c>
    </row>
    <row r="953" spans="2:13" x14ac:dyDescent="0.3">
      <c r="B953">
        <f>_VM_since142!A946</f>
        <v>3</v>
      </c>
      <c r="C953">
        <f>_VM_since142!B946</f>
        <v>31</v>
      </c>
      <c r="D953">
        <f>_VM_since142!C946</f>
        <v>3</v>
      </c>
      <c r="E953">
        <f>_VM_since142!D946</f>
        <v>1</v>
      </c>
      <c r="F953" s="99">
        <f>_VM_since142!E946</f>
        <v>2022</v>
      </c>
      <c r="G953" s="99" t="str">
        <f>_VM_since142!F946</f>
        <v>Schwein</v>
      </c>
      <c r="H953" s="99" t="str">
        <f>_VM_since142!G946</f>
        <v>Ferkel</v>
      </c>
      <c r="I953" s="99" t="str">
        <f>_VM_since142!H946</f>
        <v>Minimierung</v>
      </c>
      <c r="J953" s="99" t="str">
        <f>_VM_since142!I946</f>
        <v>B</v>
      </c>
      <c r="K953" s="99" t="str">
        <f>_VM_since142!J946</f>
        <v>Ceph. 3. Gen.</v>
      </c>
      <c r="L953" s="115">
        <f>_VM_since142!K946</f>
        <v>1.7065125223280006E-3</v>
      </c>
      <c r="M953">
        <f>_VM_since142!L946</f>
        <v>2.7344024979941758E-5</v>
      </c>
    </row>
    <row r="954" spans="2:13" x14ac:dyDescent="0.3">
      <c r="B954">
        <f>_VM_since142!A947</f>
        <v>3</v>
      </c>
      <c r="C954">
        <f>_VM_since142!B947</f>
        <v>31</v>
      </c>
      <c r="D954">
        <f>_VM_since142!C947</f>
        <v>3</v>
      </c>
      <c r="E954">
        <f>_VM_since142!D947</f>
        <v>1</v>
      </c>
      <c r="F954" s="99">
        <f>_VM_since142!E947</f>
        <v>2022</v>
      </c>
      <c r="G954" s="99" t="str">
        <f>_VM_since142!F947</f>
        <v>Schwein</v>
      </c>
      <c r="H954" s="99" t="str">
        <f>_VM_since142!G947</f>
        <v>Ferkel</v>
      </c>
      <c r="I954" s="99" t="str">
        <f>_VM_since142!H947</f>
        <v>Minimierung</v>
      </c>
      <c r="J954" s="99" t="str">
        <f>_VM_since142!I947</f>
        <v>B</v>
      </c>
      <c r="K954" s="99" t="str">
        <f>_VM_since142!J947</f>
        <v>Ceph. 4. Gen.</v>
      </c>
      <c r="L954" s="115">
        <f>_VM_since142!K947</f>
        <v>2.9450888483016019E-3</v>
      </c>
      <c r="M954">
        <f>_VM_since142!L947</f>
        <v>4.7190150662503321E-5</v>
      </c>
    </row>
    <row r="955" spans="2:13" x14ac:dyDescent="0.3">
      <c r="B955">
        <f>_VM_since142!A948</f>
        <v>3</v>
      </c>
      <c r="C955">
        <f>_VM_since142!B948</f>
        <v>31</v>
      </c>
      <c r="D955">
        <f>_VM_since142!C948</f>
        <v>3</v>
      </c>
      <c r="E955">
        <f>_VM_since142!D948</f>
        <v>1</v>
      </c>
      <c r="F955" s="99">
        <f>_VM_since142!E948</f>
        <v>2022</v>
      </c>
      <c r="G955" s="99" t="str">
        <f>_VM_since142!F948</f>
        <v>Schwein</v>
      </c>
      <c r="H955" s="99" t="str">
        <f>_VM_since142!G948</f>
        <v>Ferkel</v>
      </c>
      <c r="I955" s="99" t="str">
        <f>_VM_since142!H948</f>
        <v>Minimierung</v>
      </c>
      <c r="J955" s="99" t="str">
        <f>_VM_since142!I948</f>
        <v>B</v>
      </c>
      <c r="K955" s="99" t="str">
        <f>_VM_since142!J948</f>
        <v>Fluorchinolone</v>
      </c>
      <c r="L955" s="115">
        <f>_VM_since142!K948</f>
        <v>6.8495455388353776E-2</v>
      </c>
      <c r="M955">
        <f>_VM_since142!L948</f>
        <v>1.097525754218663E-3</v>
      </c>
    </row>
    <row r="956" spans="2:13" x14ac:dyDescent="0.3">
      <c r="B956">
        <f>_VM_since142!A949</f>
        <v>3</v>
      </c>
      <c r="C956">
        <f>_VM_since142!B949</f>
        <v>31</v>
      </c>
      <c r="D956">
        <f>_VM_since142!C949</f>
        <v>3</v>
      </c>
      <c r="E956">
        <f>_VM_since142!D949</f>
        <v>1</v>
      </c>
      <c r="F956" s="99">
        <f>_VM_since142!E949</f>
        <v>2022</v>
      </c>
      <c r="G956" s="99" t="str">
        <f>_VM_since142!F949</f>
        <v>Schwein</v>
      </c>
      <c r="H956" s="99" t="str">
        <f>_VM_since142!G949</f>
        <v>Ferkel</v>
      </c>
      <c r="I956" s="99" t="str">
        <f>_VM_since142!H949</f>
        <v>Minimierung</v>
      </c>
      <c r="J956" s="99" t="str">
        <f>_VM_since142!I949</f>
        <v>B</v>
      </c>
      <c r="K956" s="99" t="str">
        <f>_VM_since142!J949</f>
        <v>Polypeptid-AB</v>
      </c>
      <c r="L956" s="115">
        <f>_VM_since142!K949</f>
        <v>3.240531448923436</v>
      </c>
      <c r="M956">
        <f>_VM_since142!L949</f>
        <v>5.1924126971403584E-2</v>
      </c>
    </row>
    <row r="957" spans="2:13" x14ac:dyDescent="0.3">
      <c r="B957">
        <f>_VM_since142!A950</f>
        <v>3</v>
      </c>
      <c r="C957">
        <f>_VM_since142!B950</f>
        <v>31</v>
      </c>
      <c r="D957">
        <f>_VM_since142!C950</f>
        <v>3</v>
      </c>
      <c r="E957">
        <f>_VM_since142!D950</f>
        <v>1</v>
      </c>
      <c r="F957" s="99">
        <f>_VM_since142!E950</f>
        <v>2022</v>
      </c>
      <c r="G957" s="99" t="str">
        <f>_VM_since142!F950</f>
        <v>Schwein</v>
      </c>
      <c r="H957" s="99" t="str">
        <f>_VM_since142!G950</f>
        <v>Ferkel</v>
      </c>
      <c r="I957" s="99" t="str">
        <f>_VM_since142!H950</f>
        <v>Minimierung</v>
      </c>
      <c r="J957" s="99" t="str">
        <f>_VM_since142!I950</f>
        <v>C</v>
      </c>
      <c r="K957" s="99" t="str">
        <f>_VM_since142!J950</f>
        <v>Aminoglykoside</v>
      </c>
      <c r="L957" s="115">
        <f>_VM_since142!K950</f>
        <v>1.3614512654585573</v>
      </c>
      <c r="M957">
        <f>_VM_since142!L950</f>
        <v>2.181499222805983E-2</v>
      </c>
    </row>
    <row r="958" spans="2:13" x14ac:dyDescent="0.3">
      <c r="B958">
        <f>_VM_since142!A951</f>
        <v>3</v>
      </c>
      <c r="C958">
        <f>_VM_since142!B951</f>
        <v>31</v>
      </c>
      <c r="D958">
        <f>_VM_since142!C951</f>
        <v>3</v>
      </c>
      <c r="E958">
        <f>_VM_since142!D951</f>
        <v>1</v>
      </c>
      <c r="F958" s="99">
        <f>_VM_since142!E951</f>
        <v>2022</v>
      </c>
      <c r="G958" s="99" t="str">
        <f>_VM_since142!F951</f>
        <v>Schwein</v>
      </c>
      <c r="H958" s="99" t="str">
        <f>_VM_since142!G951</f>
        <v>Ferkel</v>
      </c>
      <c r="I958" s="99" t="str">
        <f>_VM_since142!H951</f>
        <v>Minimierung</v>
      </c>
      <c r="J958" s="99" t="str">
        <f>_VM_since142!I951</f>
        <v>C</v>
      </c>
      <c r="K958" s="99" t="str">
        <f>_VM_since142!J951</f>
        <v>Ceph. 1. Gen.</v>
      </c>
      <c r="L958" s="115">
        <f>_VM_since142!K951</f>
        <v>0</v>
      </c>
      <c r="M958">
        <f>_VM_since142!L951</f>
        <v>0</v>
      </c>
    </row>
    <row r="959" spans="2:13" x14ac:dyDescent="0.3">
      <c r="B959">
        <f>_VM_since142!A952</f>
        <v>3</v>
      </c>
      <c r="C959">
        <f>_VM_since142!B952</f>
        <v>31</v>
      </c>
      <c r="D959">
        <f>_VM_since142!C952</f>
        <v>3</v>
      </c>
      <c r="E959">
        <f>_VM_since142!D952</f>
        <v>1</v>
      </c>
      <c r="F959" s="99">
        <f>_VM_since142!E952</f>
        <v>2022</v>
      </c>
      <c r="G959" s="99" t="str">
        <f>_VM_since142!F952</f>
        <v>Schwein</v>
      </c>
      <c r="H959" s="99" t="str">
        <f>_VM_since142!G952</f>
        <v>Ferkel</v>
      </c>
      <c r="I959" s="99" t="str">
        <f>_VM_since142!H952</f>
        <v>Minimierung</v>
      </c>
      <c r="J959" s="99" t="str">
        <f>_VM_since142!I952</f>
        <v>C</v>
      </c>
      <c r="K959" s="99" t="str">
        <f>_VM_since142!J952</f>
        <v>Fenicole</v>
      </c>
      <c r="L959" s="115">
        <f>_VM_since142!K952</f>
        <v>0.22076996155310702</v>
      </c>
      <c r="M959">
        <f>_VM_since142!L952</f>
        <v>3.537471459801364E-3</v>
      </c>
    </row>
    <row r="960" spans="2:13" x14ac:dyDescent="0.3">
      <c r="B960">
        <f>_VM_since142!A953</f>
        <v>3</v>
      </c>
      <c r="C960">
        <f>_VM_since142!B953</f>
        <v>31</v>
      </c>
      <c r="D960">
        <f>_VM_since142!C953</f>
        <v>3</v>
      </c>
      <c r="E960">
        <f>_VM_since142!D953</f>
        <v>1</v>
      </c>
      <c r="F960" s="99">
        <f>_VM_since142!E953</f>
        <v>2022</v>
      </c>
      <c r="G960" s="99" t="str">
        <f>_VM_since142!F953</f>
        <v>Schwein</v>
      </c>
      <c r="H960" s="99" t="str">
        <f>_VM_since142!G953</f>
        <v>Ferkel</v>
      </c>
      <c r="I960" s="99" t="str">
        <f>_VM_since142!H953</f>
        <v>Minimierung</v>
      </c>
      <c r="J960" s="99" t="str">
        <f>_VM_since142!I953</f>
        <v>C</v>
      </c>
      <c r="K960" s="99" t="str">
        <f>_VM_since142!J953</f>
        <v>Lincosamide</v>
      </c>
      <c r="L960" s="115">
        <f>_VM_since142!K953</f>
        <v>0.41838465408216929</v>
      </c>
      <c r="M960">
        <f>_VM_since142!L953</f>
        <v>6.7039182442332175E-3</v>
      </c>
    </row>
    <row r="961" spans="2:13" x14ac:dyDescent="0.3">
      <c r="B961">
        <f>_VM_since142!A954</f>
        <v>3</v>
      </c>
      <c r="C961">
        <f>_VM_since142!B954</f>
        <v>31</v>
      </c>
      <c r="D961">
        <f>_VM_since142!C954</f>
        <v>3</v>
      </c>
      <c r="E961">
        <f>_VM_since142!D954</f>
        <v>1</v>
      </c>
      <c r="F961" s="99">
        <f>_VM_since142!E954</f>
        <v>2022</v>
      </c>
      <c r="G961" s="99" t="str">
        <f>_VM_since142!F954</f>
        <v>Schwein</v>
      </c>
      <c r="H961" s="99" t="str">
        <f>_VM_since142!G954</f>
        <v>Ferkel</v>
      </c>
      <c r="I961" s="99" t="str">
        <f>_VM_since142!H954</f>
        <v>Minimierung</v>
      </c>
      <c r="J961" s="99" t="str">
        <f>_VM_since142!I954</f>
        <v>C</v>
      </c>
      <c r="K961" s="99" t="str">
        <f>_VM_since142!J954</f>
        <v>Makrolide</v>
      </c>
      <c r="L961" s="115">
        <f>_VM_since142!K954</f>
        <v>2.3972722602622376</v>
      </c>
      <c r="M961">
        <f>_VM_since142!L954</f>
        <v>3.8412300941635169E-2</v>
      </c>
    </row>
    <row r="962" spans="2:13" x14ac:dyDescent="0.3">
      <c r="B962">
        <f>_VM_since142!A955</f>
        <v>3</v>
      </c>
      <c r="C962">
        <f>_VM_since142!B955</f>
        <v>31</v>
      </c>
      <c r="D962">
        <f>_VM_since142!C955</f>
        <v>3</v>
      </c>
      <c r="E962">
        <f>_VM_since142!D955</f>
        <v>1</v>
      </c>
      <c r="F962" s="99">
        <f>_VM_since142!E955</f>
        <v>2022</v>
      </c>
      <c r="G962" s="99" t="str">
        <f>_VM_since142!F955</f>
        <v>Schwein</v>
      </c>
      <c r="H962" s="99" t="str">
        <f>_VM_since142!G955</f>
        <v>Ferkel</v>
      </c>
      <c r="I962" s="99" t="str">
        <f>_VM_since142!H955</f>
        <v>Minimierung</v>
      </c>
      <c r="J962" s="99" t="str">
        <f>_VM_since142!I955</f>
        <v>C</v>
      </c>
      <c r="K962" s="99" t="str">
        <f>_VM_since142!J955</f>
        <v>Pleuromutiline</v>
      </c>
      <c r="L962" s="115">
        <f>_VM_since142!K955</f>
        <v>0.50642213044287421</v>
      </c>
      <c r="M962">
        <f>_VM_since142!L955</f>
        <v>8.1145723831751015E-3</v>
      </c>
    </row>
    <row r="963" spans="2:13" x14ac:dyDescent="0.3">
      <c r="B963">
        <f>_VM_since142!A956</f>
        <v>3</v>
      </c>
      <c r="C963">
        <f>_VM_since142!B956</f>
        <v>31</v>
      </c>
      <c r="D963">
        <f>_VM_since142!C956</f>
        <v>3</v>
      </c>
      <c r="E963">
        <f>_VM_since142!D956</f>
        <v>1</v>
      </c>
      <c r="F963" s="99">
        <f>_VM_since142!E956</f>
        <v>2022</v>
      </c>
      <c r="G963" s="99" t="str">
        <f>_VM_since142!F956</f>
        <v>Schwein</v>
      </c>
      <c r="H963" s="99" t="str">
        <f>_VM_since142!G956</f>
        <v>Ferkel</v>
      </c>
      <c r="I963" s="99" t="str">
        <f>_VM_since142!H956</f>
        <v>Minimierung</v>
      </c>
      <c r="J963" s="99" t="str">
        <f>_VM_since142!I956</f>
        <v>D</v>
      </c>
      <c r="K963" s="99" t="str">
        <f>_VM_since142!J956</f>
        <v>Aminoglykoside</v>
      </c>
      <c r="L963" s="115">
        <f>_VM_since142!K956</f>
        <v>0.22368477441848011</v>
      </c>
      <c r="M963">
        <f>_VM_since142!L956</f>
        <v>3.5841764881910112E-3</v>
      </c>
    </row>
    <row r="964" spans="2:13" x14ac:dyDescent="0.3">
      <c r="B964">
        <f>_VM_since142!A957</f>
        <v>3</v>
      </c>
      <c r="C964">
        <f>_VM_since142!B957</f>
        <v>31</v>
      </c>
      <c r="D964">
        <f>_VM_since142!C957</f>
        <v>3</v>
      </c>
      <c r="E964">
        <f>_VM_since142!D957</f>
        <v>1</v>
      </c>
      <c r="F964" s="99">
        <f>_VM_since142!E957</f>
        <v>2022</v>
      </c>
      <c r="G964" s="99" t="str">
        <f>_VM_since142!F957</f>
        <v>Schwein</v>
      </c>
      <c r="H964" s="99" t="str">
        <f>_VM_since142!G957</f>
        <v>Ferkel</v>
      </c>
      <c r="I964" s="99" t="str">
        <f>_VM_since142!H957</f>
        <v>Minimierung</v>
      </c>
      <c r="J964" s="99" t="str">
        <f>_VM_since142!I957</f>
        <v>D</v>
      </c>
      <c r="K964" s="99" t="str">
        <f>_VM_since142!J957</f>
        <v>Folsäureantag.</v>
      </c>
      <c r="L964" s="115">
        <f>_VM_since142!K957</f>
        <v>0.30657421544897989</v>
      </c>
      <c r="M964">
        <f>_VM_since142!L957</f>
        <v>4.9123419229335731E-3</v>
      </c>
    </row>
    <row r="965" spans="2:13" x14ac:dyDescent="0.3">
      <c r="B965">
        <f>_VM_since142!A958</f>
        <v>3</v>
      </c>
      <c r="C965">
        <f>_VM_since142!B958</f>
        <v>31</v>
      </c>
      <c r="D965">
        <f>_VM_since142!C958</f>
        <v>3</v>
      </c>
      <c r="E965">
        <f>_VM_since142!D958</f>
        <v>1</v>
      </c>
      <c r="F965" s="99">
        <f>_VM_since142!E958</f>
        <v>2022</v>
      </c>
      <c r="G965" s="99" t="str">
        <f>_VM_since142!F958</f>
        <v>Schwein</v>
      </c>
      <c r="H965" s="99" t="str">
        <f>_VM_since142!G958</f>
        <v>Ferkel</v>
      </c>
      <c r="I965" s="99" t="str">
        <f>_VM_since142!H958</f>
        <v>Minimierung</v>
      </c>
      <c r="J965" s="99" t="str">
        <f>_VM_since142!I958</f>
        <v>D</v>
      </c>
      <c r="K965" s="99" t="str">
        <f>_VM_since142!J958</f>
        <v>Penicilline</v>
      </c>
      <c r="L965" s="115">
        <f>_VM_since142!K958</f>
        <v>41.076252053253938</v>
      </c>
      <c r="M965">
        <f>_VM_since142!L958</f>
        <v>0.65817862308699582</v>
      </c>
    </row>
    <row r="966" spans="2:13" x14ac:dyDescent="0.3">
      <c r="B966">
        <f>_VM_since142!A959</f>
        <v>3</v>
      </c>
      <c r="C966">
        <f>_VM_since142!B959</f>
        <v>31</v>
      </c>
      <c r="D966">
        <f>_VM_since142!C959</f>
        <v>3</v>
      </c>
      <c r="E966">
        <f>_VM_since142!D959</f>
        <v>1</v>
      </c>
      <c r="F966" s="99">
        <f>_VM_since142!E959</f>
        <v>2022</v>
      </c>
      <c r="G966" s="99" t="str">
        <f>_VM_since142!F959</f>
        <v>Schwein</v>
      </c>
      <c r="H966" s="99" t="str">
        <f>_VM_since142!G959</f>
        <v>Ferkel</v>
      </c>
      <c r="I966" s="99" t="str">
        <f>_VM_since142!H959</f>
        <v>Minimierung</v>
      </c>
      <c r="J966" s="99" t="str">
        <f>_VM_since142!I959</f>
        <v>D</v>
      </c>
      <c r="K966" s="99" t="str">
        <f>_VM_since142!J959</f>
        <v>Sulfonamide</v>
      </c>
      <c r="L966" s="115">
        <f>_VM_since142!K959</f>
        <v>1.5421248384034001</v>
      </c>
      <c r="M966">
        <f>_VM_since142!L959</f>
        <v>2.4709985746817938E-2</v>
      </c>
    </row>
    <row r="967" spans="2:13" x14ac:dyDescent="0.3">
      <c r="B967">
        <f>_VM_since142!A960</f>
        <v>3</v>
      </c>
      <c r="C967">
        <f>_VM_since142!B960</f>
        <v>31</v>
      </c>
      <c r="D967">
        <f>_VM_since142!C960</f>
        <v>3</v>
      </c>
      <c r="E967">
        <f>_VM_since142!D960</f>
        <v>1</v>
      </c>
      <c r="F967" s="99">
        <f>_VM_since142!E960</f>
        <v>2022</v>
      </c>
      <c r="G967" s="99" t="str">
        <f>_VM_since142!F960</f>
        <v>Schwein</v>
      </c>
      <c r="H967" s="99" t="str">
        <f>_VM_since142!G960</f>
        <v>Ferkel</v>
      </c>
      <c r="I967" s="99" t="str">
        <f>_VM_since142!H960</f>
        <v>Minimierung</v>
      </c>
      <c r="J967" s="99" t="str">
        <f>_VM_since142!I960</f>
        <v>D</v>
      </c>
      <c r="K967" s="99" t="str">
        <f>_VM_since142!J960</f>
        <v>Tetrazykline</v>
      </c>
      <c r="L967" s="115">
        <f>_VM_since142!K960</f>
        <v>11.042358547382243</v>
      </c>
      <c r="M967">
        <f>_VM_since142!L960</f>
        <v>0.17693543059689223</v>
      </c>
    </row>
    <row r="968" spans="2:13" x14ac:dyDescent="0.3">
      <c r="B968">
        <f>_VM_since142!A961</f>
        <v>3</v>
      </c>
      <c r="C968">
        <f>_VM_since142!B961</f>
        <v>31</v>
      </c>
      <c r="D968">
        <f>_VM_since142!C961</f>
        <v>3</v>
      </c>
      <c r="E968">
        <f>_VM_since142!D961</f>
        <v>1</v>
      </c>
      <c r="F968" s="99">
        <f>_VM_since142!E961</f>
        <v>2023</v>
      </c>
      <c r="G968" s="99" t="str">
        <f>_VM_since142!F961</f>
        <v>Schwein</v>
      </c>
      <c r="H968" s="99" t="str">
        <f>_VM_since142!G961</f>
        <v>Ferkel</v>
      </c>
      <c r="I968" s="99" t="str">
        <f>_VM_since142!H961</f>
        <v>Minimierung</v>
      </c>
      <c r="J968" s="99" t="str">
        <f>_VM_since142!I961</f>
        <v>B</v>
      </c>
      <c r="K968" s="99" t="str">
        <f>_VM_since142!J961</f>
        <v>Ceph. 3. Gen.</v>
      </c>
      <c r="L968" s="115">
        <f>_VM_since142!K961</f>
        <v>2.2396962417999999E-3</v>
      </c>
      <c r="M968">
        <f>_VM_since142!L961</f>
        <v>3.2949810708670069E-5</v>
      </c>
    </row>
    <row r="969" spans="2:13" x14ac:dyDescent="0.3">
      <c r="B969">
        <f>_VM_since142!A962</f>
        <v>3</v>
      </c>
      <c r="C969">
        <f>_VM_since142!B962</f>
        <v>31</v>
      </c>
      <c r="D969">
        <f>_VM_since142!C962</f>
        <v>3</v>
      </c>
      <c r="E969">
        <f>_VM_since142!D962</f>
        <v>1</v>
      </c>
      <c r="F969" s="99">
        <f>_VM_since142!E962</f>
        <v>2023</v>
      </c>
      <c r="G969" s="99" t="str">
        <f>_VM_since142!F962</f>
        <v>Schwein</v>
      </c>
      <c r="H969" s="99" t="str">
        <f>_VM_since142!G962</f>
        <v>Ferkel</v>
      </c>
      <c r="I969" s="99" t="str">
        <f>_VM_since142!H962</f>
        <v>Minimierung</v>
      </c>
      <c r="J969" s="99" t="str">
        <f>_VM_since142!I962</f>
        <v>B</v>
      </c>
      <c r="K969" s="99" t="str">
        <f>_VM_since142!J962</f>
        <v>Ceph. 4. Gen.</v>
      </c>
      <c r="L969" s="115">
        <f>_VM_since142!K962</f>
        <v>2.3250621166500006E-3</v>
      </c>
      <c r="M969">
        <f>_VM_since142!L962</f>
        <v>3.4205690575230431E-5</v>
      </c>
    </row>
    <row r="970" spans="2:13" x14ac:dyDescent="0.3">
      <c r="B970">
        <f>_VM_since142!A963</f>
        <v>3</v>
      </c>
      <c r="C970">
        <f>_VM_since142!B963</f>
        <v>31</v>
      </c>
      <c r="D970">
        <f>_VM_since142!C963</f>
        <v>3</v>
      </c>
      <c r="E970">
        <f>_VM_since142!D963</f>
        <v>1</v>
      </c>
      <c r="F970" s="99">
        <f>_VM_since142!E963</f>
        <v>2023</v>
      </c>
      <c r="G970" s="99" t="str">
        <f>_VM_since142!F963</f>
        <v>Schwein</v>
      </c>
      <c r="H970" s="99" t="str">
        <f>_VM_since142!G963</f>
        <v>Ferkel</v>
      </c>
      <c r="I970" s="99" t="str">
        <f>_VM_since142!H963</f>
        <v>Minimierung</v>
      </c>
      <c r="J970" s="99" t="str">
        <f>_VM_since142!I963</f>
        <v>B</v>
      </c>
      <c r="K970" s="99" t="str">
        <f>_VM_since142!J963</f>
        <v>Fluorchinolone</v>
      </c>
      <c r="L970" s="115">
        <f>_VM_since142!K963</f>
        <v>7.6962350570670093E-2</v>
      </c>
      <c r="M970">
        <f>_VM_since142!L963</f>
        <v>1.1322494701155709E-3</v>
      </c>
    </row>
    <row r="971" spans="2:13" x14ac:dyDescent="0.3">
      <c r="B971">
        <f>_VM_since142!A964</f>
        <v>3</v>
      </c>
      <c r="C971">
        <f>_VM_since142!B964</f>
        <v>31</v>
      </c>
      <c r="D971">
        <f>_VM_since142!C964</f>
        <v>3</v>
      </c>
      <c r="E971">
        <f>_VM_since142!D964</f>
        <v>1</v>
      </c>
      <c r="F971" s="99">
        <f>_VM_since142!E964</f>
        <v>2023</v>
      </c>
      <c r="G971" s="99" t="str">
        <f>_VM_since142!F964</f>
        <v>Schwein</v>
      </c>
      <c r="H971" s="99" t="str">
        <f>_VM_since142!G964</f>
        <v>Ferkel</v>
      </c>
      <c r="I971" s="99" t="str">
        <f>_VM_since142!H964</f>
        <v>Minimierung</v>
      </c>
      <c r="J971" s="99" t="str">
        <f>_VM_since142!I964</f>
        <v>B</v>
      </c>
      <c r="K971" s="99" t="str">
        <f>_VM_since142!J964</f>
        <v>Polypeptid-AB</v>
      </c>
      <c r="L971" s="115">
        <f>_VM_since142!K964</f>
        <v>3.1726473505593988</v>
      </c>
      <c r="M971">
        <f>_VM_since142!L964</f>
        <v>4.6675137322318566E-2</v>
      </c>
    </row>
    <row r="972" spans="2:13" x14ac:dyDescent="0.3">
      <c r="B972">
        <f>_VM_since142!A965</f>
        <v>3</v>
      </c>
      <c r="C972">
        <f>_VM_since142!B965</f>
        <v>31</v>
      </c>
      <c r="D972">
        <f>_VM_since142!C965</f>
        <v>3</v>
      </c>
      <c r="E972">
        <f>_VM_since142!D965</f>
        <v>1</v>
      </c>
      <c r="F972" s="99">
        <f>_VM_since142!E965</f>
        <v>2023</v>
      </c>
      <c r="G972" s="99" t="str">
        <f>_VM_since142!F965</f>
        <v>Schwein</v>
      </c>
      <c r="H972" s="99" t="str">
        <f>_VM_since142!G965</f>
        <v>Ferkel</v>
      </c>
      <c r="I972" s="99" t="str">
        <f>_VM_since142!H965</f>
        <v>Minimierung</v>
      </c>
      <c r="J972" s="99" t="str">
        <f>_VM_since142!I965</f>
        <v>C</v>
      </c>
      <c r="K972" s="99" t="str">
        <f>_VM_since142!J965</f>
        <v>Aminoglykoside</v>
      </c>
      <c r="L972" s="115">
        <f>_VM_since142!K965</f>
        <v>2.1147524648520863</v>
      </c>
      <c r="M972">
        <f>_VM_since142!L965</f>
        <v>3.1111671356187431E-2</v>
      </c>
    </row>
    <row r="973" spans="2:13" x14ac:dyDescent="0.3">
      <c r="B973">
        <f>_VM_since142!A966</f>
        <v>3</v>
      </c>
      <c r="C973">
        <f>_VM_since142!B966</f>
        <v>31</v>
      </c>
      <c r="D973">
        <f>_VM_since142!C966</f>
        <v>3</v>
      </c>
      <c r="E973">
        <f>_VM_since142!D966</f>
        <v>1</v>
      </c>
      <c r="F973" s="99">
        <f>_VM_since142!E966</f>
        <v>2023</v>
      </c>
      <c r="G973" s="99" t="str">
        <f>_VM_since142!F966</f>
        <v>Schwein</v>
      </c>
      <c r="H973" s="99" t="str">
        <f>_VM_since142!G966</f>
        <v>Ferkel</v>
      </c>
      <c r="I973" s="99" t="str">
        <f>_VM_since142!H966</f>
        <v>Minimierung</v>
      </c>
      <c r="J973" s="99" t="str">
        <f>_VM_since142!I966</f>
        <v>C</v>
      </c>
      <c r="K973" s="99" t="str">
        <f>_VM_since142!J966</f>
        <v>Fenicole</v>
      </c>
      <c r="L973" s="115">
        <f>_VM_since142!K966</f>
        <v>0.22501597200000001</v>
      </c>
      <c r="M973">
        <f>_VM_since142!L966</f>
        <v>3.3103746594979016E-3</v>
      </c>
    </row>
    <row r="974" spans="2:13" x14ac:dyDescent="0.3">
      <c r="B974">
        <f>_VM_since142!A967</f>
        <v>3</v>
      </c>
      <c r="C974">
        <f>_VM_since142!B967</f>
        <v>31</v>
      </c>
      <c r="D974">
        <f>_VM_since142!C967</f>
        <v>3</v>
      </c>
      <c r="E974">
        <f>_VM_since142!D967</f>
        <v>1</v>
      </c>
      <c r="F974" s="99">
        <f>_VM_since142!E967</f>
        <v>2023</v>
      </c>
      <c r="G974" s="99" t="str">
        <f>_VM_since142!F967</f>
        <v>Schwein</v>
      </c>
      <c r="H974" s="99" t="str">
        <f>_VM_since142!G967</f>
        <v>Ferkel</v>
      </c>
      <c r="I974" s="99" t="str">
        <f>_VM_since142!H967</f>
        <v>Minimierung</v>
      </c>
      <c r="J974" s="99" t="str">
        <f>_VM_since142!I967</f>
        <v>C</v>
      </c>
      <c r="K974" s="99" t="str">
        <f>_VM_since142!J967</f>
        <v>Lincosamide</v>
      </c>
      <c r="L974" s="115">
        <f>_VM_since142!K967</f>
        <v>0.33637657768022539</v>
      </c>
      <c r="M974">
        <f>_VM_since142!L967</f>
        <v>4.9486820375632956E-3</v>
      </c>
    </row>
    <row r="975" spans="2:13" x14ac:dyDescent="0.3">
      <c r="B975">
        <f>_VM_since142!A968</f>
        <v>3</v>
      </c>
      <c r="C975">
        <f>_VM_since142!B968</f>
        <v>31</v>
      </c>
      <c r="D975">
        <f>_VM_since142!C968</f>
        <v>3</v>
      </c>
      <c r="E975">
        <f>_VM_since142!D968</f>
        <v>1</v>
      </c>
      <c r="F975" s="99">
        <f>_VM_since142!E968</f>
        <v>2023</v>
      </c>
      <c r="G975" s="99" t="str">
        <f>_VM_since142!F968</f>
        <v>Schwein</v>
      </c>
      <c r="H975" s="99" t="str">
        <f>_VM_since142!G968</f>
        <v>Ferkel</v>
      </c>
      <c r="I975" s="99" t="str">
        <f>_VM_since142!H968</f>
        <v>Minimierung</v>
      </c>
      <c r="J975" s="99" t="str">
        <f>_VM_since142!I968</f>
        <v>C</v>
      </c>
      <c r="K975" s="99" t="str">
        <f>_VM_since142!J968</f>
        <v>Makrolide</v>
      </c>
      <c r="L975" s="115">
        <f>_VM_since142!K968</f>
        <v>2.5523448670065605</v>
      </c>
      <c r="M975">
        <f>_VM_since142!L968</f>
        <v>3.7549413470249385E-2</v>
      </c>
    </row>
    <row r="976" spans="2:13" x14ac:dyDescent="0.3">
      <c r="B976">
        <f>_VM_since142!A969</f>
        <v>3</v>
      </c>
      <c r="C976">
        <f>_VM_since142!B969</f>
        <v>31</v>
      </c>
      <c r="D976">
        <f>_VM_since142!C969</f>
        <v>3</v>
      </c>
      <c r="E976">
        <f>_VM_since142!D969</f>
        <v>1</v>
      </c>
      <c r="F976" s="99">
        <f>_VM_since142!E969</f>
        <v>2023</v>
      </c>
      <c r="G976" s="99" t="str">
        <f>_VM_since142!F969</f>
        <v>Schwein</v>
      </c>
      <c r="H976" s="99" t="str">
        <f>_VM_since142!G969</f>
        <v>Ferkel</v>
      </c>
      <c r="I976" s="99" t="str">
        <f>_VM_since142!H969</f>
        <v>Minimierung</v>
      </c>
      <c r="J976" s="99" t="str">
        <f>_VM_since142!I969</f>
        <v>C</v>
      </c>
      <c r="K976" s="99" t="str">
        <f>_VM_since142!J969</f>
        <v>Pleuromutiline</v>
      </c>
      <c r="L976" s="115">
        <f>_VM_since142!K969</f>
        <v>0.52966891820823814</v>
      </c>
      <c r="M976">
        <f>_VM_since142!L969</f>
        <v>7.7923471350745633E-3</v>
      </c>
    </row>
    <row r="977" spans="2:13" x14ac:dyDescent="0.3">
      <c r="B977">
        <f>_VM_since142!A970</f>
        <v>3</v>
      </c>
      <c r="C977">
        <f>_VM_since142!B970</f>
        <v>31</v>
      </c>
      <c r="D977">
        <f>_VM_since142!C970</f>
        <v>3</v>
      </c>
      <c r="E977">
        <f>_VM_since142!D970</f>
        <v>1</v>
      </c>
      <c r="F977" s="99">
        <f>_VM_since142!E970</f>
        <v>2023</v>
      </c>
      <c r="G977" s="99" t="str">
        <f>_VM_since142!F970</f>
        <v>Schwein</v>
      </c>
      <c r="H977" s="99" t="str">
        <f>_VM_since142!G970</f>
        <v>Ferkel</v>
      </c>
      <c r="I977" s="99" t="str">
        <f>_VM_since142!H970</f>
        <v>Minimierung</v>
      </c>
      <c r="J977" s="99" t="str">
        <f>_VM_since142!I970</f>
        <v>D</v>
      </c>
      <c r="K977" s="99" t="str">
        <f>_VM_since142!J970</f>
        <v>Aminoglykoside</v>
      </c>
      <c r="L977" s="115">
        <f>_VM_since142!K970</f>
        <v>0.26694598479836401</v>
      </c>
      <c r="M977">
        <f>_VM_since142!L970</f>
        <v>3.9272377675093045E-3</v>
      </c>
    </row>
    <row r="978" spans="2:13" x14ac:dyDescent="0.3">
      <c r="B978">
        <f>_VM_since142!A971</f>
        <v>3</v>
      </c>
      <c r="C978">
        <f>_VM_since142!B971</f>
        <v>31</v>
      </c>
      <c r="D978">
        <f>_VM_since142!C971</f>
        <v>3</v>
      </c>
      <c r="E978">
        <f>_VM_since142!D971</f>
        <v>1</v>
      </c>
      <c r="F978" s="99">
        <f>_VM_since142!E971</f>
        <v>2023</v>
      </c>
      <c r="G978" s="99" t="str">
        <f>_VM_since142!F971</f>
        <v>Schwein</v>
      </c>
      <c r="H978" s="99" t="str">
        <f>_VM_since142!G971</f>
        <v>Ferkel</v>
      </c>
      <c r="I978" s="99" t="str">
        <f>_VM_since142!H971</f>
        <v>Minimierung</v>
      </c>
      <c r="J978" s="99" t="str">
        <f>_VM_since142!I971</f>
        <v>D</v>
      </c>
      <c r="K978" s="99" t="str">
        <f>_VM_since142!J971</f>
        <v>Folsäureantag.</v>
      </c>
      <c r="L978" s="115">
        <f>_VM_since142!K971</f>
        <v>0.4045456226236453</v>
      </c>
      <c r="M978">
        <f>_VM_since142!L971</f>
        <v>5.9515667525330881E-3</v>
      </c>
    </row>
    <row r="979" spans="2:13" x14ac:dyDescent="0.3">
      <c r="B979">
        <f>_VM_since142!A972</f>
        <v>3</v>
      </c>
      <c r="C979">
        <f>_VM_since142!B972</f>
        <v>31</v>
      </c>
      <c r="D979">
        <f>_VM_since142!C972</f>
        <v>3</v>
      </c>
      <c r="E979">
        <f>_VM_since142!D972</f>
        <v>1</v>
      </c>
      <c r="F979" s="99">
        <f>_VM_since142!E972</f>
        <v>2023</v>
      </c>
      <c r="G979" s="99" t="str">
        <f>_VM_since142!F972</f>
        <v>Schwein</v>
      </c>
      <c r="H979" s="99" t="str">
        <f>_VM_since142!G972</f>
        <v>Ferkel</v>
      </c>
      <c r="I979" s="99" t="str">
        <f>_VM_since142!H972</f>
        <v>Minimierung</v>
      </c>
      <c r="J979" s="99" t="str">
        <f>_VM_since142!I972</f>
        <v>D</v>
      </c>
      <c r="K979" s="99" t="str">
        <f>_VM_since142!J972</f>
        <v>Penicilline</v>
      </c>
      <c r="L979" s="115">
        <f>_VM_since142!K972</f>
        <v>45.280874644161749</v>
      </c>
      <c r="M979">
        <f>_VM_since142!L972</f>
        <v>0.66616008921328529</v>
      </c>
    </row>
    <row r="980" spans="2:13" x14ac:dyDescent="0.3">
      <c r="B980">
        <f>_VM_since142!A973</f>
        <v>3</v>
      </c>
      <c r="C980">
        <f>_VM_since142!B973</f>
        <v>31</v>
      </c>
      <c r="D980">
        <f>_VM_since142!C973</f>
        <v>3</v>
      </c>
      <c r="E980">
        <f>_VM_since142!D973</f>
        <v>1</v>
      </c>
      <c r="F980" s="99">
        <f>_VM_since142!E973</f>
        <v>2023</v>
      </c>
      <c r="G980" s="99" t="str">
        <f>_VM_since142!F973</f>
        <v>Schwein</v>
      </c>
      <c r="H980" s="99" t="str">
        <f>_VM_since142!G973</f>
        <v>Ferkel</v>
      </c>
      <c r="I980" s="99" t="str">
        <f>_VM_since142!H973</f>
        <v>Minimierung</v>
      </c>
      <c r="J980" s="99" t="str">
        <f>_VM_since142!I973</f>
        <v>D</v>
      </c>
      <c r="K980" s="99" t="str">
        <f>_VM_since142!J973</f>
        <v>Sulfonamide</v>
      </c>
      <c r="L980" s="115">
        <f>_VM_since142!K973</f>
        <v>2.0306439799536244</v>
      </c>
      <c r="M980">
        <f>_VM_since142!L973</f>
        <v>2.9874289873522589E-2</v>
      </c>
    </row>
    <row r="981" spans="2:13" x14ac:dyDescent="0.3">
      <c r="B981">
        <f>_VM_since142!A974</f>
        <v>3</v>
      </c>
      <c r="C981">
        <f>_VM_since142!B974</f>
        <v>31</v>
      </c>
      <c r="D981">
        <f>_VM_since142!C974</f>
        <v>3</v>
      </c>
      <c r="E981">
        <f>_VM_since142!D974</f>
        <v>1</v>
      </c>
      <c r="F981" s="99">
        <f>_VM_since142!E974</f>
        <v>2023</v>
      </c>
      <c r="G981" s="99" t="str">
        <f>_VM_since142!F974</f>
        <v>Schwein</v>
      </c>
      <c r="H981" s="99" t="str">
        <f>_VM_since142!G974</f>
        <v>Ferkel</v>
      </c>
      <c r="I981" s="99" t="str">
        <f>_VM_since142!H974</f>
        <v>Minimierung</v>
      </c>
      <c r="J981" s="99" t="str">
        <f>_VM_since142!I974</f>
        <v>D</v>
      </c>
      <c r="K981" s="99" t="str">
        <f>_VM_since142!J974</f>
        <v>Tetrazykline</v>
      </c>
      <c r="L981" s="115">
        <f>_VM_since142!K974</f>
        <v>10.977618830697008</v>
      </c>
      <c r="M981">
        <f>_VM_since142!L974</f>
        <v>0.16149978544085908</v>
      </c>
    </row>
    <row r="982" spans="2:13" x14ac:dyDescent="0.3">
      <c r="B982">
        <f>_VM_since142!A975</f>
        <v>3</v>
      </c>
      <c r="C982">
        <f>_VM_since142!B975</f>
        <v>31</v>
      </c>
      <c r="D982">
        <f>_VM_since142!C975</f>
        <v>3</v>
      </c>
      <c r="E982">
        <f>_VM_since142!D975</f>
        <v>1</v>
      </c>
      <c r="F982" s="99">
        <f>_VM_since142!E975</f>
        <v>2024</v>
      </c>
      <c r="G982" s="99" t="str">
        <f>_VM_since142!F975</f>
        <v>Schwein</v>
      </c>
      <c r="H982" s="99" t="str">
        <f>_VM_since142!G975</f>
        <v>Ferkel</v>
      </c>
      <c r="I982" s="99" t="str">
        <f>_VM_since142!H975</f>
        <v>Minimierung</v>
      </c>
      <c r="J982" s="99" t="str">
        <f>_VM_since142!I975</f>
        <v>B</v>
      </c>
      <c r="K982" s="99" t="str">
        <f>_VM_since142!J975</f>
        <v>Ceph. 3. Gen.</v>
      </c>
      <c r="L982" s="115">
        <f>_VM_since142!K975</f>
        <v>3.53822177464E-3</v>
      </c>
      <c r="M982">
        <f>_VM_since142!L975</f>
        <v>4.5086092402019062E-5</v>
      </c>
    </row>
    <row r="983" spans="2:13" x14ac:dyDescent="0.3">
      <c r="B983">
        <f>_VM_since142!A976</f>
        <v>3</v>
      </c>
      <c r="C983">
        <f>_VM_since142!B976</f>
        <v>31</v>
      </c>
      <c r="D983">
        <f>_VM_since142!C976</f>
        <v>3</v>
      </c>
      <c r="E983">
        <f>_VM_since142!D976</f>
        <v>1</v>
      </c>
      <c r="F983" s="99">
        <f>_VM_since142!E976</f>
        <v>2024</v>
      </c>
      <c r="G983" s="99" t="str">
        <f>_VM_since142!F976</f>
        <v>Schwein</v>
      </c>
      <c r="H983" s="99" t="str">
        <f>_VM_since142!G976</f>
        <v>Ferkel</v>
      </c>
      <c r="I983" s="99" t="str">
        <f>_VM_since142!H976</f>
        <v>Minimierung</v>
      </c>
      <c r="J983" s="99" t="str">
        <f>_VM_since142!I976</f>
        <v>B</v>
      </c>
      <c r="K983" s="99" t="str">
        <f>_VM_since142!J976</f>
        <v>Ceph. 4. Gen.</v>
      </c>
      <c r="L983" s="115">
        <f>_VM_since142!K976</f>
        <v>2.8879047834000004E-3</v>
      </c>
      <c r="M983">
        <f>_VM_since142!L976</f>
        <v>3.6799372737412154E-5</v>
      </c>
    </row>
    <row r="984" spans="2:13" x14ac:dyDescent="0.3">
      <c r="B984">
        <f>_VM_since142!A977</f>
        <v>3</v>
      </c>
      <c r="C984">
        <f>_VM_since142!B977</f>
        <v>31</v>
      </c>
      <c r="D984">
        <f>_VM_since142!C977</f>
        <v>3</v>
      </c>
      <c r="E984">
        <f>_VM_since142!D977</f>
        <v>1</v>
      </c>
      <c r="F984" s="99">
        <f>_VM_since142!E977</f>
        <v>2024</v>
      </c>
      <c r="G984" s="99" t="str">
        <f>_VM_since142!F977</f>
        <v>Schwein</v>
      </c>
      <c r="H984" s="99" t="str">
        <f>_VM_since142!G977</f>
        <v>Ferkel</v>
      </c>
      <c r="I984" s="99" t="str">
        <f>_VM_since142!H977</f>
        <v>Minimierung</v>
      </c>
      <c r="J984" s="99" t="str">
        <f>_VM_since142!I977</f>
        <v>B</v>
      </c>
      <c r="K984" s="99" t="str">
        <f>_VM_since142!J977</f>
        <v>Fluorchinolone</v>
      </c>
      <c r="L984" s="115">
        <f>_VM_since142!K977</f>
        <v>9.5427735742157974E-2</v>
      </c>
      <c r="M984">
        <f>_VM_since142!L977</f>
        <v>1.2159960526567472E-3</v>
      </c>
    </row>
    <row r="985" spans="2:13" x14ac:dyDescent="0.3">
      <c r="B985">
        <f>_VM_since142!A978</f>
        <v>3</v>
      </c>
      <c r="C985">
        <f>_VM_since142!B978</f>
        <v>31</v>
      </c>
      <c r="D985">
        <f>_VM_since142!C978</f>
        <v>3</v>
      </c>
      <c r="E985">
        <f>_VM_since142!D978</f>
        <v>1</v>
      </c>
      <c r="F985" s="99">
        <f>_VM_since142!E978</f>
        <v>2024</v>
      </c>
      <c r="G985" s="99" t="str">
        <f>_VM_since142!F978</f>
        <v>Schwein</v>
      </c>
      <c r="H985" s="99" t="str">
        <f>_VM_since142!G978</f>
        <v>Ferkel</v>
      </c>
      <c r="I985" s="99" t="str">
        <f>_VM_since142!H978</f>
        <v>Minimierung</v>
      </c>
      <c r="J985" s="99" t="str">
        <f>_VM_since142!I978</f>
        <v>B</v>
      </c>
      <c r="K985" s="99" t="str">
        <f>_VM_since142!J978</f>
        <v>Polypeptid-AB</v>
      </c>
      <c r="L985" s="115">
        <f>_VM_since142!K978</f>
        <v>3.589126931</v>
      </c>
      <c r="M985">
        <f>_VM_since142!L978</f>
        <v>4.5734755693799214E-2</v>
      </c>
    </row>
    <row r="986" spans="2:13" x14ac:dyDescent="0.3">
      <c r="B986">
        <f>_VM_since142!A979</f>
        <v>3</v>
      </c>
      <c r="C986">
        <f>_VM_since142!B979</f>
        <v>31</v>
      </c>
      <c r="D986">
        <f>_VM_since142!C979</f>
        <v>3</v>
      </c>
      <c r="E986">
        <f>_VM_since142!D979</f>
        <v>1</v>
      </c>
      <c r="F986" s="99">
        <f>_VM_since142!E979</f>
        <v>2024</v>
      </c>
      <c r="G986" s="99" t="str">
        <f>_VM_since142!F979</f>
        <v>Schwein</v>
      </c>
      <c r="H986" s="99" t="str">
        <f>_VM_since142!G979</f>
        <v>Ferkel</v>
      </c>
      <c r="I986" s="99" t="str">
        <f>_VM_since142!H979</f>
        <v>Minimierung</v>
      </c>
      <c r="J986" s="99" t="str">
        <f>_VM_since142!I979</f>
        <v>C</v>
      </c>
      <c r="K986" s="99" t="str">
        <f>_VM_since142!J979</f>
        <v>Aminoglykoside</v>
      </c>
      <c r="L986" s="115">
        <f>_VM_since142!K979</f>
        <v>3.2005213375455255</v>
      </c>
      <c r="M986">
        <f>_VM_since142!L979</f>
        <v>4.0782915811966886E-2</v>
      </c>
    </row>
    <row r="987" spans="2:13" x14ac:dyDescent="0.3">
      <c r="B987">
        <f>_VM_since142!A980</f>
        <v>3</v>
      </c>
      <c r="C987">
        <f>_VM_since142!B980</f>
        <v>31</v>
      </c>
      <c r="D987">
        <f>_VM_since142!C980</f>
        <v>3</v>
      </c>
      <c r="E987">
        <f>_VM_since142!D980</f>
        <v>1</v>
      </c>
      <c r="F987" s="99">
        <f>_VM_since142!E980</f>
        <v>2024</v>
      </c>
      <c r="G987" s="99" t="str">
        <f>_VM_since142!F980</f>
        <v>Schwein</v>
      </c>
      <c r="H987" s="99" t="str">
        <f>_VM_since142!G980</f>
        <v>Ferkel</v>
      </c>
      <c r="I987" s="99" t="str">
        <f>_VM_since142!H980</f>
        <v>Minimierung</v>
      </c>
      <c r="J987" s="99" t="str">
        <f>_VM_since142!I980</f>
        <v>C</v>
      </c>
      <c r="K987" s="99" t="str">
        <f>_VM_since142!J980</f>
        <v>Fenicole</v>
      </c>
      <c r="L987" s="115">
        <f>_VM_since142!K980</f>
        <v>0.32660189499999998</v>
      </c>
      <c r="M987">
        <f>_VM_since142!L980</f>
        <v>4.1617524718734616E-3</v>
      </c>
    </row>
    <row r="988" spans="2:13" x14ac:dyDescent="0.3">
      <c r="B988">
        <f>_VM_since142!A981</f>
        <v>3</v>
      </c>
      <c r="C988">
        <f>_VM_since142!B981</f>
        <v>31</v>
      </c>
      <c r="D988">
        <f>_VM_since142!C981</f>
        <v>3</v>
      </c>
      <c r="E988">
        <f>_VM_since142!D981</f>
        <v>1</v>
      </c>
      <c r="F988" s="99">
        <f>_VM_since142!E981</f>
        <v>2024</v>
      </c>
      <c r="G988" s="99" t="str">
        <f>_VM_since142!F981</f>
        <v>Schwein</v>
      </c>
      <c r="H988" s="99" t="str">
        <f>_VM_since142!G981</f>
        <v>Ferkel</v>
      </c>
      <c r="I988" s="99" t="str">
        <f>_VM_since142!H981</f>
        <v>Minimierung</v>
      </c>
      <c r="J988" s="99" t="str">
        <f>_VM_since142!I981</f>
        <v>C</v>
      </c>
      <c r="K988" s="99" t="str">
        <f>_VM_since142!J981</f>
        <v>Lincosamide</v>
      </c>
      <c r="L988" s="115">
        <f>_VM_since142!K981</f>
        <v>0.42543465037631445</v>
      </c>
      <c r="M988">
        <f>_VM_since142!L981</f>
        <v>5.4211372773089661E-3</v>
      </c>
    </row>
    <row r="989" spans="2:13" x14ac:dyDescent="0.3">
      <c r="B989">
        <f>_VM_since142!A982</f>
        <v>3</v>
      </c>
      <c r="C989">
        <f>_VM_since142!B982</f>
        <v>31</v>
      </c>
      <c r="D989">
        <f>_VM_since142!C982</f>
        <v>3</v>
      </c>
      <c r="E989">
        <f>_VM_since142!D982</f>
        <v>1</v>
      </c>
      <c r="F989" s="99">
        <f>_VM_since142!E982</f>
        <v>2024</v>
      </c>
      <c r="G989" s="99" t="str">
        <f>_VM_since142!F982</f>
        <v>Schwein</v>
      </c>
      <c r="H989" s="99" t="str">
        <f>_VM_since142!G982</f>
        <v>Ferkel</v>
      </c>
      <c r="I989" s="99" t="str">
        <f>_VM_since142!H982</f>
        <v>Minimierung</v>
      </c>
      <c r="J989" s="99" t="str">
        <f>_VM_since142!I982</f>
        <v>C</v>
      </c>
      <c r="K989" s="99" t="str">
        <f>_VM_since142!J982</f>
        <v>Makrolide</v>
      </c>
      <c r="L989" s="115">
        <f>_VM_since142!K982</f>
        <v>2.9843847867048887</v>
      </c>
      <c r="M989">
        <f>_VM_since142!L982</f>
        <v>3.8028777399134885E-2</v>
      </c>
    </row>
    <row r="990" spans="2:13" x14ac:dyDescent="0.3">
      <c r="B990">
        <f>_VM_since142!A983</f>
        <v>3</v>
      </c>
      <c r="C990">
        <f>_VM_since142!B983</f>
        <v>31</v>
      </c>
      <c r="D990">
        <f>_VM_since142!C983</f>
        <v>3</v>
      </c>
      <c r="E990">
        <f>_VM_since142!D983</f>
        <v>1</v>
      </c>
      <c r="F990" s="99">
        <f>_VM_since142!E983</f>
        <v>2024</v>
      </c>
      <c r="G990" s="99" t="str">
        <f>_VM_since142!F983</f>
        <v>Schwein</v>
      </c>
      <c r="H990" s="99" t="str">
        <f>_VM_since142!G983</f>
        <v>Ferkel</v>
      </c>
      <c r="I990" s="99" t="str">
        <f>_VM_since142!H983</f>
        <v>Minimierung</v>
      </c>
      <c r="J990" s="99" t="str">
        <f>_VM_since142!I983</f>
        <v>C</v>
      </c>
      <c r="K990" s="99" t="str">
        <f>_VM_since142!J983</f>
        <v>Pleuromutiline</v>
      </c>
      <c r="L990" s="115">
        <f>_VM_since142!K983</f>
        <v>0.95312832630238087</v>
      </c>
      <c r="M990">
        <f>_VM_since142!L983</f>
        <v>1.2145318899639419E-2</v>
      </c>
    </row>
    <row r="991" spans="2:13" x14ac:dyDescent="0.3">
      <c r="B991">
        <f>_VM_since142!A984</f>
        <v>3</v>
      </c>
      <c r="C991">
        <f>_VM_since142!B984</f>
        <v>31</v>
      </c>
      <c r="D991">
        <f>_VM_since142!C984</f>
        <v>3</v>
      </c>
      <c r="E991">
        <f>_VM_since142!D984</f>
        <v>1</v>
      </c>
      <c r="F991" s="99">
        <f>_VM_since142!E984</f>
        <v>2024</v>
      </c>
      <c r="G991" s="99" t="str">
        <f>_VM_since142!F984</f>
        <v>Schwein</v>
      </c>
      <c r="H991" s="99" t="str">
        <f>_VM_since142!G984</f>
        <v>Ferkel</v>
      </c>
      <c r="I991" s="99" t="str">
        <f>_VM_since142!H984</f>
        <v>Minimierung</v>
      </c>
      <c r="J991" s="99" t="str">
        <f>_VM_since142!I984</f>
        <v>D</v>
      </c>
      <c r="K991" s="99" t="str">
        <f>_VM_since142!J984</f>
        <v>Aminoglykoside</v>
      </c>
      <c r="L991" s="115">
        <f>_VM_since142!K984</f>
        <v>0.2469172499269168</v>
      </c>
      <c r="M991">
        <f>_VM_since142!L984</f>
        <v>3.1463640932994077E-3</v>
      </c>
    </row>
    <row r="992" spans="2:13" x14ac:dyDescent="0.3">
      <c r="B992">
        <f>_VM_since142!A985</f>
        <v>3</v>
      </c>
      <c r="C992">
        <f>_VM_since142!B985</f>
        <v>31</v>
      </c>
      <c r="D992">
        <f>_VM_since142!C985</f>
        <v>3</v>
      </c>
      <c r="E992">
        <f>_VM_since142!D985</f>
        <v>1</v>
      </c>
      <c r="F992" s="99">
        <f>_VM_since142!E985</f>
        <v>2024</v>
      </c>
      <c r="G992" s="99" t="str">
        <f>_VM_since142!F985</f>
        <v>Schwein</v>
      </c>
      <c r="H992" s="99" t="str">
        <f>_VM_since142!G985</f>
        <v>Ferkel</v>
      </c>
      <c r="I992" s="99" t="str">
        <f>_VM_since142!H985</f>
        <v>Minimierung</v>
      </c>
      <c r="J992" s="99" t="str">
        <f>_VM_since142!I985</f>
        <v>D</v>
      </c>
      <c r="K992" s="99" t="str">
        <f>_VM_since142!J985</f>
        <v>Folsäureantag.</v>
      </c>
      <c r="L992" s="115">
        <f>_VM_since142!K985</f>
        <v>0.42127802800440173</v>
      </c>
      <c r="M992">
        <f>_VM_since142!L985</f>
        <v>5.3681711626115836E-3</v>
      </c>
    </row>
    <row r="993" spans="2:13" x14ac:dyDescent="0.3">
      <c r="B993">
        <f>_VM_since142!A986</f>
        <v>3</v>
      </c>
      <c r="C993">
        <f>_VM_since142!B986</f>
        <v>31</v>
      </c>
      <c r="D993">
        <f>_VM_since142!C986</f>
        <v>3</v>
      </c>
      <c r="E993">
        <f>_VM_since142!D986</f>
        <v>1</v>
      </c>
      <c r="F993" s="99">
        <f>_VM_since142!E986</f>
        <v>2024</v>
      </c>
      <c r="G993" s="99" t="str">
        <f>_VM_since142!F986</f>
        <v>Schwein</v>
      </c>
      <c r="H993" s="99" t="str">
        <f>_VM_since142!G986</f>
        <v>Ferkel</v>
      </c>
      <c r="I993" s="99" t="str">
        <f>_VM_since142!H986</f>
        <v>Minimierung</v>
      </c>
      <c r="J993" s="99" t="str">
        <f>_VM_since142!I986</f>
        <v>D</v>
      </c>
      <c r="K993" s="99" t="str">
        <f>_VM_since142!J986</f>
        <v>Penicilline</v>
      </c>
      <c r="L993" s="115">
        <f>_VM_since142!K986</f>
        <v>51.38589641284107</v>
      </c>
      <c r="M993">
        <f>_VM_since142!L986</f>
        <v>0.65478916286010824</v>
      </c>
    </row>
    <row r="994" spans="2:13" x14ac:dyDescent="0.3">
      <c r="B994">
        <f>_VM_since142!A987</f>
        <v>3</v>
      </c>
      <c r="C994">
        <f>_VM_since142!B987</f>
        <v>31</v>
      </c>
      <c r="D994">
        <f>_VM_since142!C987</f>
        <v>3</v>
      </c>
      <c r="E994">
        <f>_VM_since142!D987</f>
        <v>1</v>
      </c>
      <c r="F994" s="99">
        <f>_VM_since142!E987</f>
        <v>2024</v>
      </c>
      <c r="G994" s="99" t="str">
        <f>_VM_since142!F987</f>
        <v>Schwein</v>
      </c>
      <c r="H994" s="99" t="str">
        <f>_VM_since142!G987</f>
        <v>Ferkel</v>
      </c>
      <c r="I994" s="99" t="str">
        <f>_VM_since142!H987</f>
        <v>Minimierung</v>
      </c>
      <c r="J994" s="99" t="str">
        <f>_VM_since142!I987</f>
        <v>D</v>
      </c>
      <c r="K994" s="99" t="str">
        <f>_VM_since142!J987</f>
        <v>Sulfonamide</v>
      </c>
      <c r="L994" s="115">
        <f>_VM_since142!K987</f>
        <v>2.1093851651196158</v>
      </c>
      <c r="M994">
        <f>_VM_since142!L987</f>
        <v>2.6879020175525226E-2</v>
      </c>
    </row>
    <row r="995" spans="2:13" x14ac:dyDescent="0.3">
      <c r="B995">
        <f>_VM_since142!A988</f>
        <v>3</v>
      </c>
      <c r="C995">
        <f>_VM_since142!B988</f>
        <v>31</v>
      </c>
      <c r="D995">
        <f>_VM_since142!C988</f>
        <v>3</v>
      </c>
      <c r="E995">
        <f>_VM_since142!D988</f>
        <v>1</v>
      </c>
      <c r="F995" s="99">
        <f>_VM_since142!E988</f>
        <v>2024</v>
      </c>
      <c r="G995" s="99" t="str">
        <f>_VM_since142!F988</f>
        <v>Schwein</v>
      </c>
      <c r="H995" s="99" t="str">
        <f>_VM_since142!G988</f>
        <v>Ferkel</v>
      </c>
      <c r="I995" s="99" t="str">
        <f>_VM_since142!H988</f>
        <v>Minimierung</v>
      </c>
      <c r="J995" s="99" t="str">
        <f>_VM_since142!I988</f>
        <v>D</v>
      </c>
      <c r="K995" s="99" t="str">
        <f>_VM_since142!J988</f>
        <v>Tetrazykline</v>
      </c>
      <c r="L995" s="115">
        <f>_VM_since142!K988</f>
        <v>12.732482471538473</v>
      </c>
      <c r="M995">
        <f>_VM_since142!L988</f>
        <v>0.16224474263693653</v>
      </c>
    </row>
    <row r="996" spans="2:13" x14ac:dyDescent="0.3">
      <c r="B996">
        <f>_VM_since142!A989</f>
        <v>3</v>
      </c>
      <c r="C996">
        <f>_VM_since142!B989</f>
        <v>31</v>
      </c>
      <c r="D996">
        <f>_VM_since142!C989</f>
        <v>3</v>
      </c>
      <c r="E996">
        <f>_VM_since142!D989</f>
        <v>1</v>
      </c>
      <c r="F996" s="99">
        <f>_VM_since142!E989</f>
        <v>2025</v>
      </c>
      <c r="G996" s="99" t="str">
        <f>_VM_since142!F989</f>
        <v>Schwein</v>
      </c>
      <c r="H996" s="99" t="str">
        <f>_VM_since142!G989</f>
        <v>Ferkel</v>
      </c>
      <c r="I996" s="99" t="str">
        <f>_VM_since142!H989</f>
        <v>Minimierung</v>
      </c>
      <c r="J996" s="99" t="str">
        <f>_VM_since142!I989</f>
        <v>B</v>
      </c>
      <c r="K996" s="99" t="str">
        <f>_VM_since142!J989</f>
        <v>Ceph. 3. Gen.</v>
      </c>
      <c r="L996" s="115">
        <f>_VM_since142!K989</f>
        <v>2.727596120394E-3</v>
      </c>
      <c r="M996">
        <f>_VM_since142!L989</f>
        <v>3.3754765813854513E-5</v>
      </c>
    </row>
    <row r="997" spans="2:13" x14ac:dyDescent="0.3">
      <c r="B997">
        <f>_VM_since142!A990</f>
        <v>3</v>
      </c>
      <c r="C997">
        <f>_VM_since142!B990</f>
        <v>31</v>
      </c>
      <c r="D997">
        <f>_VM_since142!C990</f>
        <v>3</v>
      </c>
      <c r="E997">
        <f>_VM_since142!D990</f>
        <v>1</v>
      </c>
      <c r="F997" s="99">
        <f>_VM_since142!E990</f>
        <v>2025</v>
      </c>
      <c r="G997" s="99" t="str">
        <f>_VM_since142!F990</f>
        <v>Schwein</v>
      </c>
      <c r="H997" s="99" t="str">
        <f>_VM_since142!G990</f>
        <v>Ferkel</v>
      </c>
      <c r="I997" s="99" t="str">
        <f>_VM_since142!H990</f>
        <v>Minimierung</v>
      </c>
      <c r="J997" s="99" t="str">
        <f>_VM_since142!I990</f>
        <v>B</v>
      </c>
      <c r="K997" s="99" t="str">
        <f>_VM_since142!J990</f>
        <v>Ceph. 4. Gen.</v>
      </c>
      <c r="L997" s="115">
        <f>_VM_since142!K990</f>
        <v>2.3669918639640003E-3</v>
      </c>
      <c r="M997">
        <f>_VM_since142!L990</f>
        <v>2.9292187158508896E-5</v>
      </c>
    </row>
    <row r="998" spans="2:13" x14ac:dyDescent="0.3">
      <c r="B998">
        <f>_VM_since142!A991</f>
        <v>3</v>
      </c>
      <c r="C998">
        <f>_VM_since142!B991</f>
        <v>31</v>
      </c>
      <c r="D998">
        <f>_VM_since142!C991</f>
        <v>3</v>
      </c>
      <c r="E998">
        <f>_VM_since142!D991</f>
        <v>1</v>
      </c>
      <c r="F998" s="99">
        <f>_VM_since142!E991</f>
        <v>2025</v>
      </c>
      <c r="G998" s="99" t="str">
        <f>_VM_since142!F991</f>
        <v>Schwein</v>
      </c>
      <c r="H998" s="99" t="str">
        <f>_VM_since142!G991</f>
        <v>Ferkel</v>
      </c>
      <c r="I998" s="99" t="str">
        <f>_VM_since142!H991</f>
        <v>Minimierung</v>
      </c>
      <c r="J998" s="99" t="str">
        <f>_VM_since142!I991</f>
        <v>B</v>
      </c>
      <c r="K998" s="99" t="str">
        <f>_VM_since142!J991</f>
        <v>Fluorchinolone</v>
      </c>
      <c r="L998" s="115">
        <f>_VM_since142!K991</f>
        <v>9.4027495768845448E-2</v>
      </c>
      <c r="M998">
        <f>_VM_since142!L991</f>
        <v>1.1636165911843683E-3</v>
      </c>
    </row>
    <row r="999" spans="2:13" x14ac:dyDescent="0.3">
      <c r="B999">
        <f>_VM_since142!A992</f>
        <v>3</v>
      </c>
      <c r="C999">
        <f>_VM_since142!B992</f>
        <v>31</v>
      </c>
      <c r="D999">
        <f>_VM_since142!C992</f>
        <v>3</v>
      </c>
      <c r="E999">
        <f>_VM_since142!D992</f>
        <v>1</v>
      </c>
      <c r="F999" s="99">
        <f>_VM_since142!E992</f>
        <v>2025</v>
      </c>
      <c r="G999" s="99" t="str">
        <f>_VM_since142!F992</f>
        <v>Schwein</v>
      </c>
      <c r="H999" s="99" t="str">
        <f>_VM_since142!G992</f>
        <v>Ferkel</v>
      </c>
      <c r="I999" s="99" t="str">
        <f>_VM_since142!H992</f>
        <v>Minimierung</v>
      </c>
      <c r="J999" s="99" t="str">
        <f>_VM_since142!I992</f>
        <v>B</v>
      </c>
      <c r="K999" s="99" t="str">
        <f>_VM_since142!J992</f>
        <v>Polypeptid-AB</v>
      </c>
      <c r="L999" s="115">
        <f>_VM_since142!K992</f>
        <v>3.022426181378183</v>
      </c>
      <c r="M999">
        <f>_VM_since142!L992</f>
        <v>3.7403370381442765E-2</v>
      </c>
    </row>
    <row r="1000" spans="2:13" x14ac:dyDescent="0.3">
      <c r="B1000">
        <f>_VM_since142!A993</f>
        <v>3</v>
      </c>
      <c r="C1000">
        <f>_VM_since142!B993</f>
        <v>31</v>
      </c>
      <c r="D1000">
        <f>_VM_since142!C993</f>
        <v>3</v>
      </c>
      <c r="E1000">
        <f>_VM_since142!D993</f>
        <v>1</v>
      </c>
      <c r="F1000" s="99">
        <f>_VM_since142!E993</f>
        <v>2025</v>
      </c>
      <c r="G1000" s="99" t="str">
        <f>_VM_since142!F993</f>
        <v>Schwein</v>
      </c>
      <c r="H1000" s="99" t="str">
        <f>_VM_since142!G993</f>
        <v>Ferkel</v>
      </c>
      <c r="I1000" s="99" t="str">
        <f>_VM_since142!H993</f>
        <v>Minimierung</v>
      </c>
      <c r="J1000" s="99" t="str">
        <f>_VM_since142!I993</f>
        <v>C</v>
      </c>
      <c r="K1000" s="99" t="str">
        <f>_VM_since142!J993</f>
        <v>Aminoglykoside</v>
      </c>
      <c r="L1000" s="115">
        <f>_VM_since142!K993</f>
        <v>4.0788871463907883</v>
      </c>
      <c r="M1000">
        <f>_VM_since142!L993</f>
        <v>5.0477370670139493E-2</v>
      </c>
    </row>
    <row r="1001" spans="2:13" x14ac:dyDescent="0.3">
      <c r="B1001">
        <f>_VM_since142!A994</f>
        <v>3</v>
      </c>
      <c r="C1001">
        <f>_VM_since142!B994</f>
        <v>31</v>
      </c>
      <c r="D1001">
        <f>_VM_since142!C994</f>
        <v>3</v>
      </c>
      <c r="E1001">
        <f>_VM_since142!D994</f>
        <v>1</v>
      </c>
      <c r="F1001" s="99">
        <f>_VM_since142!E994</f>
        <v>2025</v>
      </c>
      <c r="G1001" s="99" t="str">
        <f>_VM_since142!F994</f>
        <v>Schwein</v>
      </c>
      <c r="H1001" s="99" t="str">
        <f>_VM_since142!G994</f>
        <v>Ferkel</v>
      </c>
      <c r="I1001" s="99" t="str">
        <f>_VM_since142!H994</f>
        <v>Minimierung</v>
      </c>
      <c r="J1001" s="99" t="str">
        <f>_VM_since142!I994</f>
        <v>C</v>
      </c>
      <c r="K1001" s="99" t="str">
        <f>_VM_since142!J994</f>
        <v>Fenicole</v>
      </c>
      <c r="L1001" s="115">
        <f>_VM_since142!K994</f>
        <v>0.32201662263157893</v>
      </c>
      <c r="M1001">
        <f>_VM_since142!L994</f>
        <v>3.9850458811795057E-3</v>
      </c>
    </row>
    <row r="1002" spans="2:13" x14ac:dyDescent="0.3">
      <c r="B1002">
        <f>_VM_since142!A995</f>
        <v>3</v>
      </c>
      <c r="C1002">
        <f>_VM_since142!B995</f>
        <v>31</v>
      </c>
      <c r="D1002">
        <f>_VM_since142!C995</f>
        <v>3</v>
      </c>
      <c r="E1002">
        <f>_VM_since142!D995</f>
        <v>1</v>
      </c>
      <c r="F1002" s="99">
        <f>_VM_since142!E995</f>
        <v>2025</v>
      </c>
      <c r="G1002" s="99" t="str">
        <f>_VM_since142!F995</f>
        <v>Schwein</v>
      </c>
      <c r="H1002" s="99" t="str">
        <f>_VM_since142!G995</f>
        <v>Ferkel</v>
      </c>
      <c r="I1002" s="99" t="str">
        <f>_VM_since142!H995</f>
        <v>Minimierung</v>
      </c>
      <c r="J1002" s="99" t="str">
        <f>_VM_since142!I995</f>
        <v>C</v>
      </c>
      <c r="K1002" s="99" t="str">
        <f>_VM_since142!J995</f>
        <v>Lincosamide</v>
      </c>
      <c r="L1002" s="115">
        <f>_VM_since142!K995</f>
        <v>0.46580720256015207</v>
      </c>
      <c r="M1002">
        <f>_VM_since142!L995</f>
        <v>5.7644945742749533E-3</v>
      </c>
    </row>
    <row r="1003" spans="2:13" x14ac:dyDescent="0.3">
      <c r="B1003">
        <f>_VM_since142!A996</f>
        <v>3</v>
      </c>
      <c r="C1003">
        <f>_VM_since142!B996</f>
        <v>31</v>
      </c>
      <c r="D1003">
        <f>_VM_since142!C996</f>
        <v>3</v>
      </c>
      <c r="E1003">
        <f>_VM_since142!D996</f>
        <v>1</v>
      </c>
      <c r="F1003" s="99">
        <f>_VM_since142!E996</f>
        <v>2025</v>
      </c>
      <c r="G1003" s="99" t="str">
        <f>_VM_since142!F996</f>
        <v>Schwein</v>
      </c>
      <c r="H1003" s="99" t="str">
        <f>_VM_since142!G996</f>
        <v>Ferkel</v>
      </c>
      <c r="I1003" s="99" t="str">
        <f>_VM_since142!H996</f>
        <v>Minimierung</v>
      </c>
      <c r="J1003" s="99" t="str">
        <f>_VM_since142!I996</f>
        <v>C</v>
      </c>
      <c r="K1003" s="99" t="str">
        <f>_VM_since142!J996</f>
        <v>Makrolide</v>
      </c>
      <c r="L1003" s="115">
        <f>_VM_since142!K996</f>
        <v>2.9010696744794426</v>
      </c>
      <c r="M1003">
        <f>_VM_since142!L996</f>
        <v>3.590154962443029E-2</v>
      </c>
    </row>
    <row r="1004" spans="2:13" x14ac:dyDescent="0.3">
      <c r="B1004">
        <f>_VM_since142!A997</f>
        <v>3</v>
      </c>
      <c r="C1004">
        <f>_VM_since142!B997</f>
        <v>31</v>
      </c>
      <c r="D1004">
        <f>_VM_since142!C997</f>
        <v>3</v>
      </c>
      <c r="E1004">
        <f>_VM_since142!D997</f>
        <v>1</v>
      </c>
      <c r="F1004" s="99">
        <f>_VM_since142!E997</f>
        <v>2025</v>
      </c>
      <c r="G1004" s="99" t="str">
        <f>_VM_since142!F997</f>
        <v>Schwein</v>
      </c>
      <c r="H1004" s="99" t="str">
        <f>_VM_since142!G997</f>
        <v>Ferkel</v>
      </c>
      <c r="I1004" s="99" t="str">
        <f>_VM_since142!H997</f>
        <v>Minimierung</v>
      </c>
      <c r="J1004" s="99" t="str">
        <f>_VM_since142!I997</f>
        <v>C</v>
      </c>
      <c r="K1004" s="99" t="str">
        <f>_VM_since142!J997</f>
        <v>Pleuromutiline</v>
      </c>
      <c r="L1004" s="115">
        <f>_VM_since142!K997</f>
        <v>0.74747573746640061</v>
      </c>
      <c r="M1004">
        <f>_VM_since142!L997</f>
        <v>9.2502215709530933E-3</v>
      </c>
    </row>
    <row r="1005" spans="2:13" x14ac:dyDescent="0.3">
      <c r="B1005">
        <f>_VM_since142!A998</f>
        <v>3</v>
      </c>
      <c r="C1005">
        <f>_VM_since142!B998</f>
        <v>31</v>
      </c>
      <c r="D1005">
        <f>_VM_since142!C998</f>
        <v>3</v>
      </c>
      <c r="E1005">
        <f>_VM_since142!D998</f>
        <v>1</v>
      </c>
      <c r="F1005" s="99">
        <f>_VM_since142!E998</f>
        <v>2025</v>
      </c>
      <c r="G1005" s="99" t="str">
        <f>_VM_since142!F998</f>
        <v>Schwein</v>
      </c>
      <c r="H1005" s="99" t="str">
        <f>_VM_since142!G998</f>
        <v>Ferkel</v>
      </c>
      <c r="I1005" s="99" t="str">
        <f>_VM_since142!H998</f>
        <v>Minimierung</v>
      </c>
      <c r="J1005" s="99" t="str">
        <f>_VM_since142!I998</f>
        <v>D</v>
      </c>
      <c r="K1005" s="99" t="str">
        <f>_VM_since142!J998</f>
        <v>Aminoglykoside</v>
      </c>
      <c r="L1005" s="115">
        <f>_VM_since142!K998</f>
        <v>0.37864150174847994</v>
      </c>
      <c r="M1005">
        <f>_VM_since142!L998</f>
        <v>4.6857946172323781E-3</v>
      </c>
    </row>
    <row r="1006" spans="2:13" x14ac:dyDescent="0.3">
      <c r="B1006">
        <f>_VM_since142!A999</f>
        <v>3</v>
      </c>
      <c r="C1006">
        <f>_VM_since142!B999</f>
        <v>31</v>
      </c>
      <c r="D1006">
        <f>_VM_since142!C999</f>
        <v>3</v>
      </c>
      <c r="E1006">
        <f>_VM_since142!D999</f>
        <v>1</v>
      </c>
      <c r="F1006" s="99">
        <f>_VM_since142!E999</f>
        <v>2025</v>
      </c>
      <c r="G1006" s="99" t="str">
        <f>_VM_since142!F999</f>
        <v>Schwein</v>
      </c>
      <c r="H1006" s="99" t="str">
        <f>_VM_since142!G999</f>
        <v>Ferkel</v>
      </c>
      <c r="I1006" s="99" t="str">
        <f>_VM_since142!H999</f>
        <v>Minimierung</v>
      </c>
      <c r="J1006" s="99" t="str">
        <f>_VM_since142!I999</f>
        <v>D</v>
      </c>
      <c r="K1006" s="99" t="str">
        <f>_VM_since142!J999</f>
        <v>Folsäureantag.</v>
      </c>
      <c r="L1006" s="115">
        <f>_VM_since142!K999</f>
        <v>0.47981894768004807</v>
      </c>
      <c r="M1006">
        <f>_VM_since142!L999</f>
        <v>5.9378938439209258E-3</v>
      </c>
    </row>
    <row r="1007" spans="2:13" x14ac:dyDescent="0.3">
      <c r="B1007">
        <f>_VM_since142!A1000</f>
        <v>3</v>
      </c>
      <c r="C1007">
        <f>_VM_since142!B1000</f>
        <v>31</v>
      </c>
      <c r="D1007">
        <f>_VM_since142!C1000</f>
        <v>3</v>
      </c>
      <c r="E1007">
        <f>_VM_since142!D1000</f>
        <v>1</v>
      </c>
      <c r="F1007" s="99">
        <f>_VM_since142!E1000</f>
        <v>2025</v>
      </c>
      <c r="G1007" s="99" t="str">
        <f>_VM_since142!F1000</f>
        <v>Schwein</v>
      </c>
      <c r="H1007" s="99" t="str">
        <f>_VM_since142!G1000</f>
        <v>Ferkel</v>
      </c>
      <c r="I1007" s="99" t="str">
        <f>_VM_since142!H1000</f>
        <v>Minimierung</v>
      </c>
      <c r="J1007" s="99" t="str">
        <f>_VM_since142!I1000</f>
        <v>D</v>
      </c>
      <c r="K1007" s="99" t="str">
        <f>_VM_since142!J1000</f>
        <v>Penicilline</v>
      </c>
      <c r="L1007" s="115">
        <f>_VM_since142!K1000</f>
        <v>52.920286617241729</v>
      </c>
      <c r="M1007">
        <f>_VM_since142!L1000</f>
        <v>0.65490336645185632</v>
      </c>
    </row>
    <row r="1008" spans="2:13" x14ac:dyDescent="0.3">
      <c r="B1008">
        <f>_VM_since142!A1001</f>
        <v>3</v>
      </c>
      <c r="C1008">
        <f>_VM_since142!B1001</f>
        <v>31</v>
      </c>
      <c r="D1008">
        <f>_VM_since142!C1001</f>
        <v>3</v>
      </c>
      <c r="E1008">
        <f>_VM_since142!D1001</f>
        <v>1</v>
      </c>
      <c r="F1008" s="99">
        <f>_VM_since142!E1001</f>
        <v>2025</v>
      </c>
      <c r="G1008" s="99" t="str">
        <f>_VM_since142!F1001</f>
        <v>Schwein</v>
      </c>
      <c r="H1008" s="99" t="str">
        <f>_VM_since142!G1001</f>
        <v>Ferkel</v>
      </c>
      <c r="I1008" s="99" t="str">
        <f>_VM_since142!H1001</f>
        <v>Minimierung</v>
      </c>
      <c r="J1008" s="99" t="str">
        <f>_VM_since142!I1001</f>
        <v>D</v>
      </c>
      <c r="K1008" s="99" t="str">
        <f>_VM_since142!J1001</f>
        <v>Sulfonamide</v>
      </c>
      <c r="L1008" s="115">
        <f>_VM_since142!K1001</f>
        <v>2.399109719385526</v>
      </c>
      <c r="M1008">
        <f>_VM_since142!L1001</f>
        <v>2.9689654613492749E-2</v>
      </c>
    </row>
    <row r="1009" spans="2:13" x14ac:dyDescent="0.3">
      <c r="B1009">
        <f>_VM_since142!A1002</f>
        <v>3</v>
      </c>
      <c r="C1009">
        <f>_VM_since142!B1002</f>
        <v>31</v>
      </c>
      <c r="D1009">
        <f>_VM_since142!C1002</f>
        <v>3</v>
      </c>
      <c r="E1009">
        <f>_VM_since142!D1002</f>
        <v>1</v>
      </c>
      <c r="F1009" s="99">
        <f>_VM_since142!E1002</f>
        <v>2025</v>
      </c>
      <c r="G1009" s="99" t="str">
        <f>_VM_since142!F1002</f>
        <v>Schwein</v>
      </c>
      <c r="H1009" s="99" t="str">
        <f>_VM_since142!G1002</f>
        <v>Ferkel</v>
      </c>
      <c r="I1009" s="99" t="str">
        <f>_VM_since142!H1002</f>
        <v>Minimierung</v>
      </c>
      <c r="J1009" s="99" t="str">
        <f>_VM_since142!I1002</f>
        <v>D</v>
      </c>
      <c r="K1009" s="99" t="str">
        <f>_VM_since142!J1002</f>
        <v>Tetrazykline</v>
      </c>
      <c r="L1009" s="115">
        <f>_VM_since142!K1002</f>
        <v>12.991590797509074</v>
      </c>
      <c r="M1009">
        <f>_VM_since142!L1002</f>
        <v>0.16077457422692074</v>
      </c>
    </row>
    <row r="1010" spans="2:13" x14ac:dyDescent="0.3">
      <c r="B1010">
        <f>_VM_since142!A1003</f>
        <v>3</v>
      </c>
      <c r="C1010">
        <f>_VM_since142!B1003</f>
        <v>32</v>
      </c>
      <c r="D1010">
        <f>_VM_since142!C1003</f>
        <v>4</v>
      </c>
      <c r="E1010">
        <f>_VM_since142!D1003</f>
        <v>0</v>
      </c>
      <c r="F1010" s="99">
        <f>_VM_since142!E1003</f>
        <v>2023</v>
      </c>
      <c r="G1010" s="99" t="str">
        <f>_VM_since142!F1003</f>
        <v>Schwein</v>
      </c>
      <c r="H1010" s="99" t="str">
        <f>_VM_since142!G1003</f>
        <v>Mastschweine</v>
      </c>
      <c r="I1010" s="99" t="str">
        <f>_VM_since142!H1003</f>
        <v>Beobachtung</v>
      </c>
      <c r="J1010" s="99" t="str">
        <f>_VM_since142!I1003</f>
        <v>B</v>
      </c>
      <c r="K1010" s="99" t="str">
        <f>_VM_since142!J1003</f>
        <v>Ceph. 3. Gen.</v>
      </c>
      <c r="L1010" s="115">
        <f>_VM_since142!K1003</f>
        <v>7.2096491687999989E-5</v>
      </c>
      <c r="M1010">
        <f>_VM_since142!L1003</f>
        <v>2.0857061146346179E-5</v>
      </c>
    </row>
    <row r="1011" spans="2:13" x14ac:dyDescent="0.3">
      <c r="B1011">
        <f>_VM_since142!A1004</f>
        <v>3</v>
      </c>
      <c r="C1011">
        <f>_VM_since142!B1004</f>
        <v>32</v>
      </c>
      <c r="D1011">
        <f>_VM_since142!C1004</f>
        <v>4</v>
      </c>
      <c r="E1011">
        <f>_VM_since142!D1004</f>
        <v>0</v>
      </c>
      <c r="F1011" s="99">
        <f>_VM_since142!E1004</f>
        <v>2023</v>
      </c>
      <c r="G1011" s="99" t="str">
        <f>_VM_since142!F1004</f>
        <v>Schwein</v>
      </c>
      <c r="H1011" s="99" t="str">
        <f>_VM_since142!G1004</f>
        <v>Mastschweine</v>
      </c>
      <c r="I1011" s="99" t="str">
        <f>_VM_since142!H1004</f>
        <v>Beobachtung</v>
      </c>
      <c r="J1011" s="99" t="str">
        <f>_VM_since142!I1004</f>
        <v>B</v>
      </c>
      <c r="K1011" s="99" t="str">
        <f>_VM_since142!J1004</f>
        <v>Ceph. 4. Gen.</v>
      </c>
      <c r="L1011" s="115">
        <f>_VM_since142!K1004</f>
        <v>1.5248317266000004E-4</v>
      </c>
      <c r="M1011">
        <f>_VM_since142!L1004</f>
        <v>4.4112421859881325E-5</v>
      </c>
    </row>
    <row r="1012" spans="2:13" x14ac:dyDescent="0.3">
      <c r="B1012">
        <f>_VM_since142!A1005</f>
        <v>3</v>
      </c>
      <c r="C1012">
        <f>_VM_since142!B1005</f>
        <v>32</v>
      </c>
      <c r="D1012">
        <f>_VM_since142!C1005</f>
        <v>4</v>
      </c>
      <c r="E1012">
        <f>_VM_since142!D1005</f>
        <v>0</v>
      </c>
      <c r="F1012" s="99">
        <f>_VM_since142!E1005</f>
        <v>2023</v>
      </c>
      <c r="G1012" s="99" t="str">
        <f>_VM_since142!F1005</f>
        <v>Schwein</v>
      </c>
      <c r="H1012" s="99" t="str">
        <f>_VM_since142!G1005</f>
        <v>Mastschweine</v>
      </c>
      <c r="I1012" s="99" t="str">
        <f>_VM_since142!H1005</f>
        <v>Beobachtung</v>
      </c>
      <c r="J1012" s="99" t="str">
        <f>_VM_since142!I1005</f>
        <v>B</v>
      </c>
      <c r="K1012" s="99" t="str">
        <f>_VM_since142!J1005</f>
        <v>Fluorchinolone</v>
      </c>
      <c r="L1012" s="115">
        <f>_VM_since142!K1005</f>
        <v>4.5198463745500005E-3</v>
      </c>
      <c r="M1012">
        <f>_VM_since142!L1005</f>
        <v>1.3075631004909388E-3</v>
      </c>
    </row>
    <row r="1013" spans="2:13" x14ac:dyDescent="0.3">
      <c r="B1013">
        <f>_VM_since142!A1006</f>
        <v>3</v>
      </c>
      <c r="C1013">
        <f>_VM_since142!B1006</f>
        <v>32</v>
      </c>
      <c r="D1013">
        <f>_VM_since142!C1006</f>
        <v>4</v>
      </c>
      <c r="E1013">
        <f>_VM_since142!D1006</f>
        <v>0</v>
      </c>
      <c r="F1013" s="99">
        <f>_VM_since142!E1006</f>
        <v>2023</v>
      </c>
      <c r="G1013" s="99" t="str">
        <f>_VM_since142!F1006</f>
        <v>Schwein</v>
      </c>
      <c r="H1013" s="99" t="str">
        <f>_VM_since142!G1006</f>
        <v>Mastschweine</v>
      </c>
      <c r="I1013" s="99" t="str">
        <f>_VM_since142!H1006</f>
        <v>Beobachtung</v>
      </c>
      <c r="J1013" s="99" t="str">
        <f>_VM_since142!I1006</f>
        <v>B</v>
      </c>
      <c r="K1013" s="99" t="str">
        <f>_VM_since142!J1006</f>
        <v>Polypeptid-AB</v>
      </c>
      <c r="L1013" s="115">
        <f>_VM_since142!K1006</f>
        <v>3.2049029999999999E-2</v>
      </c>
      <c r="M1013">
        <f>_VM_since142!L1006</f>
        <v>9.2715826074286235E-3</v>
      </c>
    </row>
    <row r="1014" spans="2:13" x14ac:dyDescent="0.3">
      <c r="B1014">
        <f>_VM_since142!A1007</f>
        <v>3</v>
      </c>
      <c r="C1014">
        <f>_VM_since142!B1007</f>
        <v>32</v>
      </c>
      <c r="D1014">
        <f>_VM_since142!C1007</f>
        <v>4</v>
      </c>
      <c r="E1014">
        <f>_VM_since142!D1007</f>
        <v>0</v>
      </c>
      <c r="F1014" s="99">
        <f>_VM_since142!E1007</f>
        <v>2023</v>
      </c>
      <c r="G1014" s="99" t="str">
        <f>_VM_since142!F1007</f>
        <v>Schwein</v>
      </c>
      <c r="H1014" s="99" t="str">
        <f>_VM_since142!G1007</f>
        <v>Mastschweine</v>
      </c>
      <c r="I1014" s="99" t="str">
        <f>_VM_since142!H1007</f>
        <v>Beobachtung</v>
      </c>
      <c r="J1014" s="99" t="str">
        <f>_VM_since142!I1007</f>
        <v>C</v>
      </c>
      <c r="K1014" s="99" t="str">
        <f>_VM_since142!J1007</f>
        <v>Aminoglykoside</v>
      </c>
      <c r="L1014" s="115">
        <f>_VM_since142!K1007</f>
        <v>2.1642461200126001E-2</v>
      </c>
      <c r="M1014">
        <f>_VM_since142!L1007</f>
        <v>6.2610277704204173E-3</v>
      </c>
    </row>
    <row r="1015" spans="2:13" x14ac:dyDescent="0.3">
      <c r="B1015">
        <f>_VM_since142!A1008</f>
        <v>3</v>
      </c>
      <c r="C1015">
        <f>_VM_since142!B1008</f>
        <v>32</v>
      </c>
      <c r="D1015">
        <f>_VM_since142!C1008</f>
        <v>4</v>
      </c>
      <c r="E1015">
        <f>_VM_since142!D1008</f>
        <v>0</v>
      </c>
      <c r="F1015" s="99">
        <f>_VM_since142!E1008</f>
        <v>2023</v>
      </c>
      <c r="G1015" s="99" t="str">
        <f>_VM_since142!F1008</f>
        <v>Schwein</v>
      </c>
      <c r="H1015" s="99" t="str">
        <f>_VM_since142!G1008</f>
        <v>Mastschweine</v>
      </c>
      <c r="I1015" s="99" t="str">
        <f>_VM_since142!H1008</f>
        <v>Beobachtung</v>
      </c>
      <c r="J1015" s="99" t="str">
        <f>_VM_since142!I1008</f>
        <v>C</v>
      </c>
      <c r="K1015" s="99" t="str">
        <f>_VM_since142!J1008</f>
        <v>Ceph. 1. Gen.</v>
      </c>
      <c r="L1015" s="115">
        <f>_VM_since142!K1008</f>
        <v>4.9910829999999997E-6</v>
      </c>
      <c r="M1015">
        <f>_VM_since142!L1008</f>
        <v>1.4438888894619488E-6</v>
      </c>
    </row>
    <row r="1016" spans="2:13" x14ac:dyDescent="0.3">
      <c r="B1016">
        <f>_VM_since142!A1009</f>
        <v>3</v>
      </c>
      <c r="C1016">
        <f>_VM_since142!B1009</f>
        <v>32</v>
      </c>
      <c r="D1016">
        <f>_VM_since142!C1009</f>
        <v>4</v>
      </c>
      <c r="E1016">
        <f>_VM_since142!D1009</f>
        <v>0</v>
      </c>
      <c r="F1016" s="99">
        <f>_VM_since142!E1009</f>
        <v>2023</v>
      </c>
      <c r="G1016" s="99" t="str">
        <f>_VM_since142!F1009</f>
        <v>Schwein</v>
      </c>
      <c r="H1016" s="99" t="str">
        <f>_VM_since142!G1009</f>
        <v>Mastschweine</v>
      </c>
      <c r="I1016" s="99" t="str">
        <f>_VM_since142!H1009</f>
        <v>Beobachtung</v>
      </c>
      <c r="J1016" s="99" t="str">
        <f>_VM_since142!I1009</f>
        <v>C</v>
      </c>
      <c r="K1016" s="99" t="str">
        <f>_VM_since142!J1009</f>
        <v>Fenicole</v>
      </c>
      <c r="L1016" s="115">
        <f>_VM_since142!K1009</f>
        <v>3.0850842E-2</v>
      </c>
      <c r="M1016">
        <f>_VM_since142!L1009</f>
        <v>8.9249543624792555E-3</v>
      </c>
    </row>
    <row r="1017" spans="2:13" x14ac:dyDescent="0.3">
      <c r="B1017">
        <f>_VM_since142!A1010</f>
        <v>3</v>
      </c>
      <c r="C1017">
        <f>_VM_since142!B1010</f>
        <v>32</v>
      </c>
      <c r="D1017">
        <f>_VM_since142!C1010</f>
        <v>4</v>
      </c>
      <c r="E1017">
        <f>_VM_since142!D1010</f>
        <v>0</v>
      </c>
      <c r="F1017" s="99">
        <f>_VM_since142!E1010</f>
        <v>2023</v>
      </c>
      <c r="G1017" s="99" t="str">
        <f>_VM_since142!F1010</f>
        <v>Schwein</v>
      </c>
      <c r="H1017" s="99" t="str">
        <f>_VM_since142!G1010</f>
        <v>Mastschweine</v>
      </c>
      <c r="I1017" s="99" t="str">
        <f>_VM_since142!H1010</f>
        <v>Beobachtung</v>
      </c>
      <c r="J1017" s="99" t="str">
        <f>_VM_since142!I1010</f>
        <v>C</v>
      </c>
      <c r="K1017" s="99" t="str">
        <f>_VM_since142!J1010</f>
        <v>Lincosamide</v>
      </c>
      <c r="L1017" s="115">
        <f>_VM_since142!K1010</f>
        <v>8.1568651673505438E-2</v>
      </c>
      <c r="M1017">
        <f>_VM_since142!L1010</f>
        <v>2.3597297396129518E-2</v>
      </c>
    </row>
    <row r="1018" spans="2:13" x14ac:dyDescent="0.3">
      <c r="B1018">
        <f>_VM_since142!A1011</f>
        <v>3</v>
      </c>
      <c r="C1018">
        <f>_VM_since142!B1011</f>
        <v>32</v>
      </c>
      <c r="D1018">
        <f>_VM_since142!C1011</f>
        <v>4</v>
      </c>
      <c r="E1018">
        <f>_VM_since142!D1011</f>
        <v>0</v>
      </c>
      <c r="F1018" s="99">
        <f>_VM_since142!E1011</f>
        <v>2023</v>
      </c>
      <c r="G1018" s="99" t="str">
        <f>_VM_since142!F1011</f>
        <v>Schwein</v>
      </c>
      <c r="H1018" s="99" t="str">
        <f>_VM_since142!G1011</f>
        <v>Mastschweine</v>
      </c>
      <c r="I1018" s="99" t="str">
        <f>_VM_since142!H1011</f>
        <v>Beobachtung</v>
      </c>
      <c r="J1018" s="99" t="str">
        <f>_VM_since142!I1011</f>
        <v>C</v>
      </c>
      <c r="K1018" s="99" t="str">
        <f>_VM_since142!J1011</f>
        <v>Makrolide</v>
      </c>
      <c r="L1018" s="115">
        <f>_VM_since142!K1011</f>
        <v>0.41750605517790579</v>
      </c>
      <c r="M1018">
        <f>_VM_since142!L1011</f>
        <v>0.12078187326367153</v>
      </c>
    </row>
    <row r="1019" spans="2:13" x14ac:dyDescent="0.3">
      <c r="B1019">
        <f>_VM_since142!A1012</f>
        <v>3</v>
      </c>
      <c r="C1019">
        <f>_VM_since142!B1012</f>
        <v>32</v>
      </c>
      <c r="D1019">
        <f>_VM_since142!C1012</f>
        <v>4</v>
      </c>
      <c r="E1019">
        <f>_VM_since142!D1012</f>
        <v>0</v>
      </c>
      <c r="F1019" s="99">
        <f>_VM_since142!E1012</f>
        <v>2023</v>
      </c>
      <c r="G1019" s="99" t="str">
        <f>_VM_since142!F1012</f>
        <v>Schwein</v>
      </c>
      <c r="H1019" s="99" t="str">
        <f>_VM_since142!G1012</f>
        <v>Mastschweine</v>
      </c>
      <c r="I1019" s="99" t="str">
        <f>_VM_since142!H1012</f>
        <v>Beobachtung</v>
      </c>
      <c r="J1019" s="99" t="str">
        <f>_VM_since142!I1012</f>
        <v>C</v>
      </c>
      <c r="K1019" s="99" t="str">
        <f>_VM_since142!J1012</f>
        <v>Pleuromutiline</v>
      </c>
      <c r="L1019" s="115">
        <f>_VM_since142!K1012</f>
        <v>8.9625331767026042E-2</v>
      </c>
      <c r="M1019">
        <f>_VM_since142!L1012</f>
        <v>2.5928044224620177E-2</v>
      </c>
    </row>
    <row r="1020" spans="2:13" x14ac:dyDescent="0.3">
      <c r="B1020">
        <f>_VM_since142!A1013</f>
        <v>3</v>
      </c>
      <c r="C1020">
        <f>_VM_since142!B1013</f>
        <v>32</v>
      </c>
      <c r="D1020">
        <f>_VM_since142!C1013</f>
        <v>4</v>
      </c>
      <c r="E1020">
        <f>_VM_since142!D1013</f>
        <v>0</v>
      </c>
      <c r="F1020" s="99">
        <f>_VM_since142!E1013</f>
        <v>2023</v>
      </c>
      <c r="G1020" s="99" t="str">
        <f>_VM_since142!F1013</f>
        <v>Schwein</v>
      </c>
      <c r="H1020" s="99" t="str">
        <f>_VM_since142!G1013</f>
        <v>Mastschweine</v>
      </c>
      <c r="I1020" s="99" t="str">
        <f>_VM_since142!H1013</f>
        <v>Beobachtung</v>
      </c>
      <c r="J1020" s="99" t="str">
        <f>_VM_since142!I1013</f>
        <v>D</v>
      </c>
      <c r="K1020" s="99" t="str">
        <f>_VM_since142!J1013</f>
        <v>Aminoglykoside</v>
      </c>
      <c r="L1020" s="115">
        <f>_VM_since142!K1013</f>
        <v>1.1066114584738461E-2</v>
      </c>
      <c r="M1020">
        <f>_VM_since142!L1013</f>
        <v>3.2013572802569485E-3</v>
      </c>
    </row>
    <row r="1021" spans="2:13" x14ac:dyDescent="0.3">
      <c r="B1021">
        <f>_VM_since142!A1014</f>
        <v>3</v>
      </c>
      <c r="C1021">
        <f>_VM_since142!B1014</f>
        <v>32</v>
      </c>
      <c r="D1021">
        <f>_VM_since142!C1014</f>
        <v>4</v>
      </c>
      <c r="E1021">
        <f>_VM_since142!D1014</f>
        <v>0</v>
      </c>
      <c r="F1021" s="99">
        <f>_VM_since142!E1014</f>
        <v>2023</v>
      </c>
      <c r="G1021" s="99" t="str">
        <f>_VM_since142!F1014</f>
        <v>Schwein</v>
      </c>
      <c r="H1021" s="99" t="str">
        <f>_VM_since142!G1014</f>
        <v>Mastschweine</v>
      </c>
      <c r="I1021" s="99" t="str">
        <f>_VM_since142!H1014</f>
        <v>Beobachtung</v>
      </c>
      <c r="J1021" s="99" t="str">
        <f>_VM_since142!I1014</f>
        <v>D</v>
      </c>
      <c r="K1021" s="99" t="str">
        <f>_VM_since142!J1014</f>
        <v>Folsäureantag.</v>
      </c>
      <c r="L1021" s="115">
        <f>_VM_since142!K1014</f>
        <v>1.0917468615384616E-2</v>
      </c>
      <c r="M1021">
        <f>_VM_since142!L1014</f>
        <v>3.1583549371555979E-3</v>
      </c>
    </row>
    <row r="1022" spans="2:13" x14ac:dyDescent="0.3">
      <c r="B1022">
        <f>_VM_since142!A1015</f>
        <v>3</v>
      </c>
      <c r="C1022">
        <f>_VM_since142!B1015</f>
        <v>32</v>
      </c>
      <c r="D1022">
        <f>_VM_since142!C1015</f>
        <v>4</v>
      </c>
      <c r="E1022">
        <f>_VM_since142!D1015</f>
        <v>0</v>
      </c>
      <c r="F1022" s="99">
        <f>_VM_since142!E1015</f>
        <v>2023</v>
      </c>
      <c r="G1022" s="99" t="str">
        <f>_VM_since142!F1015</f>
        <v>Schwein</v>
      </c>
      <c r="H1022" s="99" t="str">
        <f>_VM_since142!G1015</f>
        <v>Mastschweine</v>
      </c>
      <c r="I1022" s="99" t="str">
        <f>_VM_since142!H1015</f>
        <v>Beobachtung</v>
      </c>
      <c r="J1022" s="99" t="str">
        <f>_VM_since142!I1015</f>
        <v>D</v>
      </c>
      <c r="K1022" s="99" t="str">
        <f>_VM_since142!J1015</f>
        <v>Penicilline</v>
      </c>
      <c r="L1022" s="115">
        <f>_VM_since142!K1015</f>
        <v>1.7737093585400274</v>
      </c>
      <c r="M1022">
        <f>_VM_since142!L1015</f>
        <v>0.51312295065632563</v>
      </c>
    </row>
    <row r="1023" spans="2:13" x14ac:dyDescent="0.3">
      <c r="B1023">
        <f>_VM_since142!A1016</f>
        <v>3</v>
      </c>
      <c r="C1023">
        <f>_VM_since142!B1016</f>
        <v>32</v>
      </c>
      <c r="D1023">
        <f>_VM_since142!C1016</f>
        <v>4</v>
      </c>
      <c r="E1023">
        <f>_VM_since142!D1016</f>
        <v>0</v>
      </c>
      <c r="F1023" s="99">
        <f>_VM_since142!E1016</f>
        <v>2023</v>
      </c>
      <c r="G1023" s="99" t="str">
        <f>_VM_since142!F1016</f>
        <v>Schwein</v>
      </c>
      <c r="H1023" s="99" t="str">
        <f>_VM_since142!G1016</f>
        <v>Mastschweine</v>
      </c>
      <c r="I1023" s="99" t="str">
        <f>_VM_since142!H1016</f>
        <v>Beobachtung</v>
      </c>
      <c r="J1023" s="99" t="str">
        <f>_VM_since142!I1016</f>
        <v>D</v>
      </c>
      <c r="K1023" s="99" t="str">
        <f>_VM_since142!J1016</f>
        <v>Sulfonamide</v>
      </c>
      <c r="L1023" s="115">
        <f>_VM_since142!K1016</f>
        <v>6.2477085400928521E-2</v>
      </c>
      <c r="M1023">
        <f>_VM_since142!L1016</f>
        <v>1.80742274685406E-2</v>
      </c>
    </row>
    <row r="1024" spans="2:13" x14ac:dyDescent="0.3">
      <c r="B1024">
        <f>_VM_since142!A1017</f>
        <v>3</v>
      </c>
      <c r="C1024">
        <f>_VM_since142!B1017</f>
        <v>32</v>
      </c>
      <c r="D1024">
        <f>_VM_since142!C1017</f>
        <v>4</v>
      </c>
      <c r="E1024">
        <f>_VM_since142!D1017</f>
        <v>0</v>
      </c>
      <c r="F1024" s="99">
        <f>_VM_since142!E1017</f>
        <v>2023</v>
      </c>
      <c r="G1024" s="99" t="str">
        <f>_VM_since142!F1017</f>
        <v>Schwein</v>
      </c>
      <c r="H1024" s="99" t="str">
        <f>_VM_since142!G1017</f>
        <v>Mastschweine</v>
      </c>
      <c r="I1024" s="99" t="str">
        <f>_VM_since142!H1017</f>
        <v>Beobachtung</v>
      </c>
      <c r="J1024" s="99" t="str">
        <f>_VM_since142!I1017</f>
        <v>D</v>
      </c>
      <c r="K1024" s="99" t="str">
        <f>_VM_since142!J1017</f>
        <v>Tetrazykline</v>
      </c>
      <c r="L1024" s="115">
        <f>_VM_since142!K1017</f>
        <v>0.92053283433569444</v>
      </c>
      <c r="M1024">
        <f>_VM_since142!L1017</f>
        <v>0.26630435356058513</v>
      </c>
    </row>
    <row r="1025" spans="2:13" x14ac:dyDescent="0.3">
      <c r="B1025">
        <f>_VM_since142!A1018</f>
        <v>3</v>
      </c>
      <c r="C1025">
        <f>_VM_since142!B1018</f>
        <v>32</v>
      </c>
      <c r="D1025">
        <f>_VM_since142!C1018</f>
        <v>4</v>
      </c>
      <c r="E1025">
        <f>_VM_since142!D1018</f>
        <v>0</v>
      </c>
      <c r="F1025" s="99">
        <f>_VM_since142!E1018</f>
        <v>2024</v>
      </c>
      <c r="G1025" s="99" t="str">
        <f>_VM_since142!F1018</f>
        <v>Schwein</v>
      </c>
      <c r="H1025" s="99" t="str">
        <f>_VM_since142!G1018</f>
        <v>Mastschweine</v>
      </c>
      <c r="I1025" s="99" t="str">
        <f>_VM_since142!H1018</f>
        <v>Beobachtung</v>
      </c>
      <c r="J1025" s="99" t="str">
        <f>_VM_since142!I1018</f>
        <v>B</v>
      </c>
      <c r="K1025" s="99" t="str">
        <f>_VM_since142!J1018</f>
        <v>Ceph. 3. Gen.</v>
      </c>
      <c r="L1025" s="115">
        <f>_VM_since142!K1018</f>
        <v>4.1258932154666671E-5</v>
      </c>
      <c r="M1025">
        <f>_VM_since142!L1018</f>
        <v>1.22791253220281E-5</v>
      </c>
    </row>
    <row r="1026" spans="2:13" x14ac:dyDescent="0.3">
      <c r="B1026">
        <f>_VM_since142!A1019</f>
        <v>3</v>
      </c>
      <c r="C1026">
        <f>_VM_since142!B1019</f>
        <v>32</v>
      </c>
      <c r="D1026">
        <f>_VM_since142!C1019</f>
        <v>4</v>
      </c>
      <c r="E1026">
        <f>_VM_since142!D1019</f>
        <v>0</v>
      </c>
      <c r="F1026" s="99">
        <f>_VM_since142!E1019</f>
        <v>2024</v>
      </c>
      <c r="G1026" s="99" t="str">
        <f>_VM_since142!F1019</f>
        <v>Schwein</v>
      </c>
      <c r="H1026" s="99" t="str">
        <f>_VM_since142!G1019</f>
        <v>Mastschweine</v>
      </c>
      <c r="I1026" s="99" t="str">
        <f>_VM_since142!H1019</f>
        <v>Beobachtung</v>
      </c>
      <c r="J1026" s="99" t="str">
        <f>_VM_since142!I1019</f>
        <v>B</v>
      </c>
      <c r="K1026" s="99" t="str">
        <f>_VM_since142!J1019</f>
        <v>Ceph. 4. Gen.</v>
      </c>
      <c r="L1026" s="115">
        <f>_VM_since142!K1019</f>
        <v>1.6411873219000003E-4</v>
      </c>
      <c r="M1026">
        <f>_VM_since142!L1019</f>
        <v>4.8843592769170608E-5</v>
      </c>
    </row>
    <row r="1027" spans="2:13" x14ac:dyDescent="0.3">
      <c r="B1027">
        <f>_VM_since142!A1020</f>
        <v>3</v>
      </c>
      <c r="C1027">
        <f>_VM_since142!B1020</f>
        <v>32</v>
      </c>
      <c r="D1027">
        <f>_VM_since142!C1020</f>
        <v>4</v>
      </c>
      <c r="E1027">
        <f>_VM_since142!D1020</f>
        <v>0</v>
      </c>
      <c r="F1027" s="99">
        <f>_VM_since142!E1020</f>
        <v>2024</v>
      </c>
      <c r="G1027" s="99" t="str">
        <f>_VM_since142!F1020</f>
        <v>Schwein</v>
      </c>
      <c r="H1027" s="99" t="str">
        <f>_VM_since142!G1020</f>
        <v>Mastschweine</v>
      </c>
      <c r="I1027" s="99" t="str">
        <f>_VM_since142!H1020</f>
        <v>Beobachtung</v>
      </c>
      <c r="J1027" s="99" t="str">
        <f>_VM_since142!I1020</f>
        <v>B</v>
      </c>
      <c r="K1027" s="99" t="str">
        <f>_VM_since142!J1020</f>
        <v>Fluorchinolone</v>
      </c>
      <c r="L1027" s="115">
        <f>_VM_since142!K1020</f>
        <v>4.1371804019000001E-3</v>
      </c>
      <c r="M1027">
        <f>_VM_since142!L1020</f>
        <v>1.2312717266731962E-3</v>
      </c>
    </row>
    <row r="1028" spans="2:13" x14ac:dyDescent="0.3">
      <c r="B1028">
        <f>_VM_since142!A1021</f>
        <v>3</v>
      </c>
      <c r="C1028">
        <f>_VM_since142!B1021</f>
        <v>32</v>
      </c>
      <c r="D1028">
        <f>_VM_since142!C1021</f>
        <v>4</v>
      </c>
      <c r="E1028">
        <f>_VM_since142!D1021</f>
        <v>0</v>
      </c>
      <c r="F1028" s="99">
        <f>_VM_since142!E1021</f>
        <v>2024</v>
      </c>
      <c r="G1028" s="99" t="str">
        <f>_VM_since142!F1021</f>
        <v>Schwein</v>
      </c>
      <c r="H1028" s="99" t="str">
        <f>_VM_since142!G1021</f>
        <v>Mastschweine</v>
      </c>
      <c r="I1028" s="99" t="str">
        <f>_VM_since142!H1021</f>
        <v>Beobachtung</v>
      </c>
      <c r="J1028" s="99" t="str">
        <f>_VM_since142!I1021</f>
        <v>B</v>
      </c>
      <c r="K1028" s="99" t="str">
        <f>_VM_since142!J1021</f>
        <v>Polypeptid-AB</v>
      </c>
      <c r="L1028" s="115">
        <f>_VM_since142!K1021</f>
        <v>1.366639E-2</v>
      </c>
      <c r="M1028">
        <f>_VM_since142!L1021</f>
        <v>4.0672723879677771E-3</v>
      </c>
    </row>
    <row r="1029" spans="2:13" x14ac:dyDescent="0.3">
      <c r="B1029">
        <f>_VM_since142!A1022</f>
        <v>3</v>
      </c>
      <c r="C1029">
        <f>_VM_since142!B1022</f>
        <v>32</v>
      </c>
      <c r="D1029">
        <f>_VM_since142!C1022</f>
        <v>4</v>
      </c>
      <c r="E1029">
        <f>_VM_since142!D1022</f>
        <v>0</v>
      </c>
      <c r="F1029" s="99">
        <f>_VM_since142!E1022</f>
        <v>2024</v>
      </c>
      <c r="G1029" s="99" t="str">
        <f>_VM_since142!F1022</f>
        <v>Schwein</v>
      </c>
      <c r="H1029" s="99" t="str">
        <f>_VM_since142!G1022</f>
        <v>Mastschweine</v>
      </c>
      <c r="I1029" s="99" t="str">
        <f>_VM_since142!H1022</f>
        <v>Beobachtung</v>
      </c>
      <c r="J1029" s="99" t="str">
        <f>_VM_since142!I1022</f>
        <v>C</v>
      </c>
      <c r="K1029" s="99" t="str">
        <f>_VM_since142!J1022</f>
        <v>Aminoglykoside</v>
      </c>
      <c r="L1029" s="115">
        <f>_VM_since142!K1022</f>
        <v>3.5157584536650001E-2</v>
      </c>
      <c r="M1029">
        <f>_VM_since142!L1022</f>
        <v>1.0463295194529021E-2</v>
      </c>
    </row>
    <row r="1030" spans="2:13" x14ac:dyDescent="0.3">
      <c r="B1030">
        <f>_VM_since142!A1023</f>
        <v>3</v>
      </c>
      <c r="C1030">
        <f>_VM_since142!B1023</f>
        <v>32</v>
      </c>
      <c r="D1030">
        <f>_VM_since142!C1023</f>
        <v>4</v>
      </c>
      <c r="E1030">
        <f>_VM_since142!D1023</f>
        <v>0</v>
      </c>
      <c r="F1030" s="99">
        <f>_VM_since142!E1023</f>
        <v>2024</v>
      </c>
      <c r="G1030" s="99" t="str">
        <f>_VM_since142!F1023</f>
        <v>Schwein</v>
      </c>
      <c r="H1030" s="99" t="str">
        <f>_VM_since142!G1023</f>
        <v>Mastschweine</v>
      </c>
      <c r="I1030" s="99" t="str">
        <f>_VM_since142!H1023</f>
        <v>Beobachtung</v>
      </c>
      <c r="J1030" s="99" t="str">
        <f>_VM_since142!I1023</f>
        <v>C</v>
      </c>
      <c r="K1030" s="99" t="str">
        <f>_VM_since142!J1023</f>
        <v>Fenicole</v>
      </c>
      <c r="L1030" s="115">
        <f>_VM_since142!K1023</f>
        <v>3.7142559999999998E-2</v>
      </c>
      <c r="M1030">
        <f>_VM_since142!L1023</f>
        <v>1.1054046365312013E-2</v>
      </c>
    </row>
    <row r="1031" spans="2:13" x14ac:dyDescent="0.3">
      <c r="B1031">
        <f>_VM_since142!A1024</f>
        <v>3</v>
      </c>
      <c r="C1031">
        <f>_VM_since142!B1024</f>
        <v>32</v>
      </c>
      <c r="D1031">
        <f>_VM_since142!C1024</f>
        <v>4</v>
      </c>
      <c r="E1031">
        <f>_VM_since142!D1024</f>
        <v>0</v>
      </c>
      <c r="F1031" s="99">
        <f>_VM_since142!E1024</f>
        <v>2024</v>
      </c>
      <c r="G1031" s="99" t="str">
        <f>_VM_since142!F1024</f>
        <v>Schwein</v>
      </c>
      <c r="H1031" s="99" t="str">
        <f>_VM_since142!G1024</f>
        <v>Mastschweine</v>
      </c>
      <c r="I1031" s="99" t="str">
        <f>_VM_since142!H1024</f>
        <v>Beobachtung</v>
      </c>
      <c r="J1031" s="99" t="str">
        <f>_VM_since142!I1024</f>
        <v>C</v>
      </c>
      <c r="K1031" s="99" t="str">
        <f>_VM_since142!J1024</f>
        <v>Lincosamide</v>
      </c>
      <c r="L1031" s="115">
        <f>_VM_since142!K1024</f>
        <v>8.877970736759401E-2</v>
      </c>
      <c r="M1031">
        <f>_VM_since142!L1024</f>
        <v>2.6421846031620243E-2</v>
      </c>
    </row>
    <row r="1032" spans="2:13" x14ac:dyDescent="0.3">
      <c r="B1032">
        <f>_VM_since142!A1025</f>
        <v>3</v>
      </c>
      <c r="C1032">
        <f>_VM_since142!B1025</f>
        <v>32</v>
      </c>
      <c r="D1032">
        <f>_VM_since142!C1025</f>
        <v>4</v>
      </c>
      <c r="E1032">
        <f>_VM_since142!D1025</f>
        <v>0</v>
      </c>
      <c r="F1032" s="99">
        <f>_VM_since142!E1025</f>
        <v>2024</v>
      </c>
      <c r="G1032" s="99" t="str">
        <f>_VM_since142!F1025</f>
        <v>Schwein</v>
      </c>
      <c r="H1032" s="99" t="str">
        <f>_VM_since142!G1025</f>
        <v>Mastschweine</v>
      </c>
      <c r="I1032" s="99" t="str">
        <f>_VM_since142!H1025</f>
        <v>Beobachtung</v>
      </c>
      <c r="J1032" s="99" t="str">
        <f>_VM_since142!I1025</f>
        <v>C</v>
      </c>
      <c r="K1032" s="99" t="str">
        <f>_VM_since142!J1025</f>
        <v>Makrolide</v>
      </c>
      <c r="L1032" s="115">
        <f>_VM_since142!K1025</f>
        <v>0.39480033255414565</v>
      </c>
      <c r="M1032">
        <f>_VM_since142!L1025</f>
        <v>0.11749704869815457</v>
      </c>
    </row>
    <row r="1033" spans="2:13" x14ac:dyDescent="0.3">
      <c r="B1033">
        <f>_VM_since142!A1026</f>
        <v>3</v>
      </c>
      <c r="C1033">
        <f>_VM_since142!B1026</f>
        <v>32</v>
      </c>
      <c r="D1033">
        <f>_VM_since142!C1026</f>
        <v>4</v>
      </c>
      <c r="E1033">
        <f>_VM_since142!D1026</f>
        <v>0</v>
      </c>
      <c r="F1033" s="99">
        <f>_VM_since142!E1026</f>
        <v>2024</v>
      </c>
      <c r="G1033" s="99" t="str">
        <f>_VM_since142!F1026</f>
        <v>Schwein</v>
      </c>
      <c r="H1033" s="99" t="str">
        <f>_VM_since142!G1026</f>
        <v>Mastschweine</v>
      </c>
      <c r="I1033" s="99" t="str">
        <f>_VM_since142!H1026</f>
        <v>Beobachtung</v>
      </c>
      <c r="J1033" s="99" t="str">
        <f>_VM_since142!I1026</f>
        <v>C</v>
      </c>
      <c r="K1033" s="99" t="str">
        <f>_VM_since142!J1026</f>
        <v>Pleuromutiline</v>
      </c>
      <c r="L1033" s="115">
        <f>_VM_since142!K1026</f>
        <v>9.3677520254999994E-2</v>
      </c>
      <c r="M1033">
        <f>_VM_since142!L1026</f>
        <v>2.7879490597476995E-2</v>
      </c>
    </row>
    <row r="1034" spans="2:13" x14ac:dyDescent="0.3">
      <c r="B1034">
        <f>_VM_since142!A1027</f>
        <v>3</v>
      </c>
      <c r="C1034">
        <f>_VM_since142!B1027</f>
        <v>32</v>
      </c>
      <c r="D1034">
        <f>_VM_since142!C1027</f>
        <v>4</v>
      </c>
      <c r="E1034">
        <f>_VM_since142!D1027</f>
        <v>0</v>
      </c>
      <c r="F1034" s="99">
        <f>_VM_since142!E1027</f>
        <v>2024</v>
      </c>
      <c r="G1034" s="99" t="str">
        <f>_VM_since142!F1027</f>
        <v>Schwein</v>
      </c>
      <c r="H1034" s="99" t="str">
        <f>_VM_since142!G1027</f>
        <v>Mastschweine</v>
      </c>
      <c r="I1034" s="99" t="str">
        <f>_VM_since142!H1027</f>
        <v>Beobachtung</v>
      </c>
      <c r="J1034" s="99" t="str">
        <f>_VM_since142!I1027</f>
        <v>D</v>
      </c>
      <c r="K1034" s="99" t="str">
        <f>_VM_since142!J1027</f>
        <v>Aminoglykoside</v>
      </c>
      <c r="L1034" s="115">
        <f>_VM_since142!K1027</f>
        <v>1.1635312290719999E-2</v>
      </c>
      <c r="M1034">
        <f>_VM_since142!L1027</f>
        <v>3.4628006668496625E-3</v>
      </c>
    </row>
    <row r="1035" spans="2:13" x14ac:dyDescent="0.3">
      <c r="B1035">
        <f>_VM_since142!A1028</f>
        <v>3</v>
      </c>
      <c r="C1035">
        <f>_VM_since142!B1028</f>
        <v>32</v>
      </c>
      <c r="D1035">
        <f>_VM_since142!C1028</f>
        <v>4</v>
      </c>
      <c r="E1035">
        <f>_VM_since142!D1028</f>
        <v>0</v>
      </c>
      <c r="F1035" s="99">
        <f>_VM_since142!E1028</f>
        <v>2024</v>
      </c>
      <c r="G1035" s="99" t="str">
        <f>_VM_since142!F1028</f>
        <v>Schwein</v>
      </c>
      <c r="H1035" s="99" t="str">
        <f>_VM_since142!G1028</f>
        <v>Mastschweine</v>
      </c>
      <c r="I1035" s="99" t="str">
        <f>_VM_since142!H1028</f>
        <v>Beobachtung</v>
      </c>
      <c r="J1035" s="99" t="str">
        <f>_VM_since142!I1028</f>
        <v>D</v>
      </c>
      <c r="K1035" s="99" t="str">
        <f>_VM_since142!J1028</f>
        <v>Folsäureantag.</v>
      </c>
      <c r="L1035" s="115">
        <f>_VM_since142!K1028</f>
        <v>1.3267974334440753E-2</v>
      </c>
      <c r="M1035">
        <f>_VM_since142!L1028</f>
        <v>3.9486993752363298E-3</v>
      </c>
    </row>
    <row r="1036" spans="2:13" x14ac:dyDescent="0.3">
      <c r="B1036">
        <f>_VM_since142!A1029</f>
        <v>3</v>
      </c>
      <c r="C1036">
        <f>_VM_since142!B1029</f>
        <v>32</v>
      </c>
      <c r="D1036">
        <f>_VM_since142!C1029</f>
        <v>4</v>
      </c>
      <c r="E1036">
        <f>_VM_since142!D1029</f>
        <v>0</v>
      </c>
      <c r="F1036" s="99">
        <f>_VM_since142!E1029</f>
        <v>2024</v>
      </c>
      <c r="G1036" s="99" t="str">
        <f>_VM_since142!F1029</f>
        <v>Schwein</v>
      </c>
      <c r="H1036" s="99" t="str">
        <f>_VM_since142!G1029</f>
        <v>Mastschweine</v>
      </c>
      <c r="I1036" s="99" t="str">
        <f>_VM_since142!H1029</f>
        <v>Beobachtung</v>
      </c>
      <c r="J1036" s="99" t="str">
        <f>_VM_since142!I1029</f>
        <v>D</v>
      </c>
      <c r="K1036" s="99" t="str">
        <f>_VM_since142!J1029</f>
        <v>Penicilline</v>
      </c>
      <c r="L1036" s="115">
        <f>_VM_since142!K1029</f>
        <v>1.7069592733316634</v>
      </c>
      <c r="M1036">
        <f>_VM_since142!L1029</f>
        <v>0.5080104050745966</v>
      </c>
    </row>
    <row r="1037" spans="2:13" x14ac:dyDescent="0.3">
      <c r="B1037">
        <f>_VM_since142!A1030</f>
        <v>3</v>
      </c>
      <c r="C1037">
        <f>_VM_since142!B1030</f>
        <v>32</v>
      </c>
      <c r="D1037">
        <f>_VM_since142!C1030</f>
        <v>4</v>
      </c>
      <c r="E1037">
        <f>_VM_since142!D1030</f>
        <v>0</v>
      </c>
      <c r="F1037" s="99">
        <f>_VM_since142!E1030</f>
        <v>2024</v>
      </c>
      <c r="G1037" s="99" t="str">
        <f>_VM_since142!F1030</f>
        <v>Schwein</v>
      </c>
      <c r="H1037" s="99" t="str">
        <f>_VM_since142!G1030</f>
        <v>Mastschweine</v>
      </c>
      <c r="I1037" s="99" t="str">
        <f>_VM_since142!H1030</f>
        <v>Beobachtung</v>
      </c>
      <c r="J1037" s="99" t="str">
        <f>_VM_since142!I1030</f>
        <v>D</v>
      </c>
      <c r="K1037" s="99" t="str">
        <f>_VM_since142!J1030</f>
        <v>Sulfonamide</v>
      </c>
      <c r="L1037" s="115">
        <f>_VM_since142!K1030</f>
        <v>7.8339043698616509E-2</v>
      </c>
      <c r="M1037">
        <f>_VM_since142!L1030</f>
        <v>2.3314586319809694E-2</v>
      </c>
    </row>
    <row r="1038" spans="2:13" x14ac:dyDescent="0.3">
      <c r="B1038">
        <f>_VM_since142!A1031</f>
        <v>3</v>
      </c>
      <c r="C1038">
        <f>_VM_since142!B1031</f>
        <v>32</v>
      </c>
      <c r="D1038">
        <f>_VM_since142!C1031</f>
        <v>4</v>
      </c>
      <c r="E1038">
        <f>_VM_since142!D1031</f>
        <v>0</v>
      </c>
      <c r="F1038" s="99">
        <f>_VM_since142!E1031</f>
        <v>2024</v>
      </c>
      <c r="G1038" s="99" t="str">
        <f>_VM_since142!F1031</f>
        <v>Schwein</v>
      </c>
      <c r="H1038" s="99" t="str">
        <f>_VM_since142!G1031</f>
        <v>Mastschweine</v>
      </c>
      <c r="I1038" s="99" t="str">
        <f>_VM_since142!H1031</f>
        <v>Beobachtung</v>
      </c>
      <c r="J1038" s="99" t="str">
        <f>_VM_since142!I1031</f>
        <v>D</v>
      </c>
      <c r="K1038" s="99" t="str">
        <f>_VM_since142!J1031</f>
        <v>Tetrazykline</v>
      </c>
      <c r="L1038" s="115">
        <f>_VM_since142!K1031</f>
        <v>0.88231897067794507</v>
      </c>
      <c r="M1038">
        <f>_VM_since142!L1031</f>
        <v>0.26258811484368272</v>
      </c>
    </row>
    <row r="1039" spans="2:13" x14ac:dyDescent="0.3">
      <c r="B1039">
        <f>_VM_since142!A1032</f>
        <v>3</v>
      </c>
      <c r="C1039">
        <f>_VM_since142!B1032</f>
        <v>32</v>
      </c>
      <c r="D1039">
        <f>_VM_since142!C1032</f>
        <v>4</v>
      </c>
      <c r="E1039">
        <f>_VM_since142!D1032</f>
        <v>0</v>
      </c>
      <c r="F1039" s="99">
        <f>_VM_since142!E1032</f>
        <v>2025</v>
      </c>
      <c r="G1039" s="99" t="str">
        <f>_VM_since142!F1032</f>
        <v>Schwein</v>
      </c>
      <c r="H1039" s="99" t="str">
        <f>_VM_since142!G1032</f>
        <v>Mastschweine</v>
      </c>
      <c r="I1039" s="99" t="str">
        <f>_VM_since142!H1032</f>
        <v>Beobachtung</v>
      </c>
      <c r="J1039" s="99" t="str">
        <f>_VM_since142!I1032</f>
        <v>B</v>
      </c>
      <c r="K1039" s="99" t="str">
        <f>_VM_since142!J1032</f>
        <v>Ceph. 3. Gen.</v>
      </c>
      <c r="L1039" s="115">
        <f>_VM_since142!K1032</f>
        <v>1.00665627684E-4</v>
      </c>
      <c r="M1039">
        <f>_VM_since142!L1032</f>
        <v>2.8927448075908638E-5</v>
      </c>
    </row>
    <row r="1040" spans="2:13" x14ac:dyDescent="0.3">
      <c r="B1040">
        <f>_VM_since142!A1033</f>
        <v>3</v>
      </c>
      <c r="C1040">
        <f>_VM_since142!B1033</f>
        <v>32</v>
      </c>
      <c r="D1040">
        <f>_VM_since142!C1033</f>
        <v>4</v>
      </c>
      <c r="E1040">
        <f>_VM_since142!D1033</f>
        <v>0</v>
      </c>
      <c r="F1040" s="99">
        <f>_VM_since142!E1033</f>
        <v>2025</v>
      </c>
      <c r="G1040" s="99" t="str">
        <f>_VM_since142!F1033</f>
        <v>Schwein</v>
      </c>
      <c r="H1040" s="99" t="str">
        <f>_VM_since142!G1033</f>
        <v>Mastschweine</v>
      </c>
      <c r="I1040" s="99" t="str">
        <f>_VM_since142!H1033</f>
        <v>Beobachtung</v>
      </c>
      <c r="J1040" s="99" t="str">
        <f>_VM_since142!I1033</f>
        <v>B</v>
      </c>
      <c r="K1040" s="99" t="str">
        <f>_VM_since142!J1033</f>
        <v>Ceph. 4. Gen.</v>
      </c>
      <c r="L1040" s="115">
        <f>_VM_since142!K1033</f>
        <v>1.4968302258000003E-4</v>
      </c>
      <c r="M1040">
        <f>_VM_since142!L1033</f>
        <v>4.3013171060932268E-5</v>
      </c>
    </row>
    <row r="1041" spans="2:13" x14ac:dyDescent="0.3">
      <c r="B1041">
        <f>_VM_since142!A1034</f>
        <v>3</v>
      </c>
      <c r="C1041">
        <f>_VM_since142!B1034</f>
        <v>32</v>
      </c>
      <c r="D1041">
        <f>_VM_since142!C1034</f>
        <v>4</v>
      </c>
      <c r="E1041">
        <f>_VM_since142!D1034</f>
        <v>0</v>
      </c>
      <c r="F1041" s="99">
        <f>_VM_since142!E1034</f>
        <v>2025</v>
      </c>
      <c r="G1041" s="99" t="str">
        <f>_VM_since142!F1034</f>
        <v>Schwein</v>
      </c>
      <c r="H1041" s="99" t="str">
        <f>_VM_since142!G1034</f>
        <v>Mastschweine</v>
      </c>
      <c r="I1041" s="99" t="str">
        <f>_VM_since142!H1034</f>
        <v>Beobachtung</v>
      </c>
      <c r="J1041" s="99" t="str">
        <f>_VM_since142!I1034</f>
        <v>B</v>
      </c>
      <c r="K1041" s="99" t="str">
        <f>_VM_since142!J1034</f>
        <v>Fluorchinolone</v>
      </c>
      <c r="L1041" s="115">
        <f>_VM_since142!K1034</f>
        <v>3.8336464643249999E-3</v>
      </c>
      <c r="M1041">
        <f>_VM_since142!L1034</f>
        <v>1.1016432479442877E-3</v>
      </c>
    </row>
    <row r="1042" spans="2:13" x14ac:dyDescent="0.3">
      <c r="B1042">
        <f>_VM_since142!A1035</f>
        <v>3</v>
      </c>
      <c r="C1042">
        <f>_VM_since142!B1035</f>
        <v>32</v>
      </c>
      <c r="D1042">
        <f>_VM_since142!C1035</f>
        <v>4</v>
      </c>
      <c r="E1042">
        <f>_VM_since142!D1035</f>
        <v>0</v>
      </c>
      <c r="F1042" s="99">
        <f>_VM_since142!E1035</f>
        <v>2025</v>
      </c>
      <c r="G1042" s="99" t="str">
        <f>_VM_since142!F1035</f>
        <v>Schwein</v>
      </c>
      <c r="H1042" s="99" t="str">
        <f>_VM_since142!G1035</f>
        <v>Mastschweine</v>
      </c>
      <c r="I1042" s="99" t="str">
        <f>_VM_since142!H1035</f>
        <v>Beobachtung</v>
      </c>
      <c r="J1042" s="99" t="str">
        <f>_VM_since142!I1035</f>
        <v>B</v>
      </c>
      <c r="K1042" s="99" t="str">
        <f>_VM_since142!J1035</f>
        <v>Polypeptid-AB</v>
      </c>
      <c r="L1042" s="115">
        <f>_VM_since142!K1035</f>
        <v>1.4838501926423987E-2</v>
      </c>
      <c r="M1042">
        <f>_VM_since142!L1035</f>
        <v>4.2640174593489817E-3</v>
      </c>
    </row>
    <row r="1043" spans="2:13" x14ac:dyDescent="0.3">
      <c r="B1043">
        <f>_VM_since142!A1036</f>
        <v>3</v>
      </c>
      <c r="C1043">
        <f>_VM_since142!B1036</f>
        <v>32</v>
      </c>
      <c r="D1043">
        <f>_VM_since142!C1036</f>
        <v>4</v>
      </c>
      <c r="E1043">
        <f>_VM_since142!D1036</f>
        <v>0</v>
      </c>
      <c r="F1043" s="99">
        <f>_VM_since142!E1036</f>
        <v>2025</v>
      </c>
      <c r="G1043" s="99" t="str">
        <f>_VM_since142!F1036</f>
        <v>Schwein</v>
      </c>
      <c r="H1043" s="99" t="str">
        <f>_VM_since142!G1036</f>
        <v>Mastschweine</v>
      </c>
      <c r="I1043" s="99" t="str">
        <f>_VM_since142!H1036</f>
        <v>Beobachtung</v>
      </c>
      <c r="J1043" s="99" t="str">
        <f>_VM_since142!I1036</f>
        <v>C</v>
      </c>
      <c r="K1043" s="99" t="str">
        <f>_VM_since142!J1036</f>
        <v>Aminoglykoside</v>
      </c>
      <c r="L1043" s="115">
        <f>_VM_since142!K1036</f>
        <v>5.4833424999999998E-2</v>
      </c>
      <c r="M1043">
        <f>_VM_since142!L1036</f>
        <v>1.5757027408510791E-2</v>
      </c>
    </row>
    <row r="1044" spans="2:13" x14ac:dyDescent="0.3">
      <c r="B1044">
        <f>_VM_since142!A1037</f>
        <v>3</v>
      </c>
      <c r="C1044">
        <f>_VM_since142!B1037</f>
        <v>32</v>
      </c>
      <c r="D1044">
        <f>_VM_since142!C1037</f>
        <v>4</v>
      </c>
      <c r="E1044">
        <f>_VM_since142!D1037</f>
        <v>0</v>
      </c>
      <c r="F1044" s="99">
        <f>_VM_since142!E1037</f>
        <v>2025</v>
      </c>
      <c r="G1044" s="99" t="str">
        <f>_VM_since142!F1037</f>
        <v>Schwein</v>
      </c>
      <c r="H1044" s="99" t="str">
        <f>_VM_since142!G1037</f>
        <v>Mastschweine</v>
      </c>
      <c r="I1044" s="99" t="str">
        <f>_VM_since142!H1037</f>
        <v>Beobachtung</v>
      </c>
      <c r="J1044" s="99" t="str">
        <f>_VM_since142!I1037</f>
        <v>C</v>
      </c>
      <c r="K1044" s="99" t="str">
        <f>_VM_since142!J1037</f>
        <v>Fenicole</v>
      </c>
      <c r="L1044" s="115">
        <f>_VM_since142!K1037</f>
        <v>3.1509046428571427E-2</v>
      </c>
      <c r="M1044">
        <f>_VM_since142!L1037</f>
        <v>9.0544938272785081E-3</v>
      </c>
    </row>
    <row r="1045" spans="2:13" x14ac:dyDescent="0.3">
      <c r="B1045">
        <f>_VM_since142!A1038</f>
        <v>3</v>
      </c>
      <c r="C1045">
        <f>_VM_since142!B1038</f>
        <v>32</v>
      </c>
      <c r="D1045">
        <f>_VM_since142!C1038</f>
        <v>4</v>
      </c>
      <c r="E1045">
        <f>_VM_since142!D1038</f>
        <v>0</v>
      </c>
      <c r="F1045" s="99">
        <f>_VM_since142!E1038</f>
        <v>2025</v>
      </c>
      <c r="G1045" s="99" t="str">
        <f>_VM_since142!F1038</f>
        <v>Schwein</v>
      </c>
      <c r="H1045" s="99" t="str">
        <f>_VM_since142!G1038</f>
        <v>Mastschweine</v>
      </c>
      <c r="I1045" s="99" t="str">
        <f>_VM_since142!H1038</f>
        <v>Beobachtung</v>
      </c>
      <c r="J1045" s="99" t="str">
        <f>_VM_since142!I1038</f>
        <v>C</v>
      </c>
      <c r="K1045" s="99" t="str">
        <f>_VM_since142!J1038</f>
        <v>Lincosamide</v>
      </c>
      <c r="L1045" s="115">
        <f>_VM_since142!K1038</f>
        <v>9.5992623212243541E-2</v>
      </c>
      <c r="M1045">
        <f>_VM_since142!L1038</f>
        <v>2.7584605465921026E-2</v>
      </c>
    </row>
    <row r="1046" spans="2:13" x14ac:dyDescent="0.3">
      <c r="B1046">
        <f>_VM_since142!A1039</f>
        <v>3</v>
      </c>
      <c r="C1046">
        <f>_VM_since142!B1039</f>
        <v>32</v>
      </c>
      <c r="D1046">
        <f>_VM_since142!C1039</f>
        <v>4</v>
      </c>
      <c r="E1046">
        <f>_VM_since142!D1039</f>
        <v>0</v>
      </c>
      <c r="F1046" s="99">
        <f>_VM_since142!E1039</f>
        <v>2025</v>
      </c>
      <c r="G1046" s="99" t="str">
        <f>_VM_since142!F1039</f>
        <v>Schwein</v>
      </c>
      <c r="H1046" s="99" t="str">
        <f>_VM_since142!G1039</f>
        <v>Mastschweine</v>
      </c>
      <c r="I1046" s="99" t="str">
        <f>_VM_since142!H1039</f>
        <v>Beobachtung</v>
      </c>
      <c r="J1046" s="99" t="str">
        <f>_VM_since142!I1039</f>
        <v>C</v>
      </c>
      <c r="K1046" s="99" t="str">
        <f>_VM_since142!J1039</f>
        <v>Makrolide</v>
      </c>
      <c r="L1046" s="115">
        <f>_VM_since142!K1039</f>
        <v>0.37342571400000002</v>
      </c>
      <c r="M1046">
        <f>_VM_since142!L1039</f>
        <v>0.10730825605988888</v>
      </c>
    </row>
    <row r="1047" spans="2:13" x14ac:dyDescent="0.3">
      <c r="B1047">
        <f>_VM_since142!A1040</f>
        <v>3</v>
      </c>
      <c r="C1047">
        <f>_VM_since142!B1040</f>
        <v>32</v>
      </c>
      <c r="D1047">
        <f>_VM_since142!C1040</f>
        <v>4</v>
      </c>
      <c r="E1047">
        <f>_VM_since142!D1040</f>
        <v>0</v>
      </c>
      <c r="F1047" s="99">
        <f>_VM_since142!E1040</f>
        <v>2025</v>
      </c>
      <c r="G1047" s="99" t="str">
        <f>_VM_since142!F1040</f>
        <v>Schwein</v>
      </c>
      <c r="H1047" s="99" t="str">
        <f>_VM_since142!G1040</f>
        <v>Mastschweine</v>
      </c>
      <c r="I1047" s="99" t="str">
        <f>_VM_since142!H1040</f>
        <v>Beobachtung</v>
      </c>
      <c r="J1047" s="99" t="str">
        <f>_VM_since142!I1040</f>
        <v>C</v>
      </c>
      <c r="K1047" s="99" t="str">
        <f>_VM_since142!J1040</f>
        <v>Pleuromutiline</v>
      </c>
      <c r="L1047" s="115">
        <f>_VM_since142!K1040</f>
        <v>0.11272968026250001</v>
      </c>
      <c r="M1047">
        <f>_VM_since142!L1040</f>
        <v>3.23941949941823E-2</v>
      </c>
    </row>
    <row r="1048" spans="2:13" x14ac:dyDescent="0.3">
      <c r="B1048">
        <f>_VM_since142!A1041</f>
        <v>3</v>
      </c>
      <c r="C1048">
        <f>_VM_since142!B1041</f>
        <v>32</v>
      </c>
      <c r="D1048">
        <f>_VM_since142!C1041</f>
        <v>4</v>
      </c>
      <c r="E1048">
        <f>_VM_since142!D1041</f>
        <v>0</v>
      </c>
      <c r="F1048" s="99">
        <f>_VM_since142!E1041</f>
        <v>2025</v>
      </c>
      <c r="G1048" s="99" t="str">
        <f>_VM_since142!F1041</f>
        <v>Schwein</v>
      </c>
      <c r="H1048" s="99" t="str">
        <f>_VM_since142!G1041</f>
        <v>Mastschweine</v>
      </c>
      <c r="I1048" s="99" t="str">
        <f>_VM_since142!H1041</f>
        <v>Beobachtung</v>
      </c>
      <c r="J1048" s="99" t="str">
        <f>_VM_since142!I1041</f>
        <v>D</v>
      </c>
      <c r="K1048" s="99" t="str">
        <f>_VM_since142!J1041</f>
        <v>Aminoglykoside</v>
      </c>
      <c r="L1048" s="115">
        <f>_VM_since142!K1041</f>
        <v>9.0586045083999988E-3</v>
      </c>
      <c r="M1048">
        <f>_VM_since142!L1041</f>
        <v>2.6030961867094422E-3</v>
      </c>
    </row>
    <row r="1049" spans="2:13" x14ac:dyDescent="0.3">
      <c r="B1049">
        <f>_VM_since142!A1042</f>
        <v>3</v>
      </c>
      <c r="C1049">
        <f>_VM_since142!B1042</f>
        <v>32</v>
      </c>
      <c r="D1049">
        <f>_VM_since142!C1042</f>
        <v>4</v>
      </c>
      <c r="E1049">
        <f>_VM_since142!D1042</f>
        <v>0</v>
      </c>
      <c r="F1049" s="99">
        <f>_VM_since142!E1042</f>
        <v>2025</v>
      </c>
      <c r="G1049" s="99" t="str">
        <f>_VM_since142!F1042</f>
        <v>Schwein</v>
      </c>
      <c r="H1049" s="99" t="str">
        <f>_VM_since142!G1042</f>
        <v>Mastschweine</v>
      </c>
      <c r="I1049" s="99" t="str">
        <f>_VM_since142!H1042</f>
        <v>Beobachtung</v>
      </c>
      <c r="J1049" s="99" t="str">
        <f>_VM_since142!I1042</f>
        <v>D</v>
      </c>
      <c r="K1049" s="99" t="str">
        <f>_VM_since142!J1042</f>
        <v>Folsäureantag.</v>
      </c>
      <c r="L1049" s="115">
        <f>_VM_since142!K1042</f>
        <v>8.2521443E-3</v>
      </c>
      <c r="M1049">
        <f>_VM_since142!L1042</f>
        <v>2.3713503928322202E-3</v>
      </c>
    </row>
    <row r="1050" spans="2:13" x14ac:dyDescent="0.3">
      <c r="B1050">
        <f>_VM_since142!A1043</f>
        <v>3</v>
      </c>
      <c r="C1050">
        <f>_VM_since142!B1043</f>
        <v>32</v>
      </c>
      <c r="D1050">
        <f>_VM_since142!C1043</f>
        <v>4</v>
      </c>
      <c r="E1050">
        <f>_VM_since142!D1043</f>
        <v>0</v>
      </c>
      <c r="F1050" s="99">
        <f>_VM_since142!E1043</f>
        <v>2025</v>
      </c>
      <c r="G1050" s="99" t="str">
        <f>_VM_since142!F1043</f>
        <v>Schwein</v>
      </c>
      <c r="H1050" s="99" t="str">
        <f>_VM_since142!G1043</f>
        <v>Mastschweine</v>
      </c>
      <c r="I1050" s="99" t="str">
        <f>_VM_since142!H1043</f>
        <v>Beobachtung</v>
      </c>
      <c r="J1050" s="99" t="str">
        <f>_VM_since142!I1043</f>
        <v>D</v>
      </c>
      <c r="K1050" s="99" t="str">
        <f>_VM_since142!J1043</f>
        <v>Penicilline</v>
      </c>
      <c r="L1050" s="115">
        <f>_VM_since142!K1043</f>
        <v>1.7407414344268544</v>
      </c>
      <c r="M1050">
        <f>_VM_since142!L1043</f>
        <v>0.50022245543469757</v>
      </c>
    </row>
    <row r="1051" spans="2:13" x14ac:dyDescent="0.3">
      <c r="B1051">
        <f>_VM_since142!A1044</f>
        <v>3</v>
      </c>
      <c r="C1051">
        <f>_VM_since142!B1044</f>
        <v>32</v>
      </c>
      <c r="D1051">
        <f>_VM_since142!C1044</f>
        <v>4</v>
      </c>
      <c r="E1051">
        <f>_VM_since142!D1044</f>
        <v>0</v>
      </c>
      <c r="F1051" s="99">
        <f>_VM_since142!E1044</f>
        <v>2025</v>
      </c>
      <c r="G1051" s="99" t="str">
        <f>_VM_since142!F1044</f>
        <v>Schwein</v>
      </c>
      <c r="H1051" s="99" t="str">
        <f>_VM_since142!G1044</f>
        <v>Mastschweine</v>
      </c>
      <c r="I1051" s="99" t="str">
        <f>_VM_since142!H1044</f>
        <v>Beobachtung</v>
      </c>
      <c r="J1051" s="99" t="str">
        <f>_VM_since142!I1044</f>
        <v>D</v>
      </c>
      <c r="K1051" s="99" t="str">
        <f>_VM_since142!J1044</f>
        <v>Sulfonamide</v>
      </c>
      <c r="L1051" s="115">
        <f>_VM_since142!K1044</f>
        <v>4.4968001702960003E-2</v>
      </c>
      <c r="M1051">
        <f>_VM_since142!L1044</f>
        <v>1.2922082385689032E-2</v>
      </c>
    </row>
    <row r="1052" spans="2:13" x14ac:dyDescent="0.3">
      <c r="B1052">
        <f>_VM_since142!A1045</f>
        <v>3</v>
      </c>
      <c r="C1052">
        <f>_VM_since142!B1045</f>
        <v>32</v>
      </c>
      <c r="D1052">
        <f>_VM_since142!C1045</f>
        <v>4</v>
      </c>
      <c r="E1052">
        <f>_VM_since142!D1045</f>
        <v>0</v>
      </c>
      <c r="F1052" s="99">
        <f>_VM_since142!E1045</f>
        <v>2025</v>
      </c>
      <c r="G1052" s="99" t="str">
        <f>_VM_since142!F1045</f>
        <v>Schwein</v>
      </c>
      <c r="H1052" s="99" t="str">
        <f>_VM_since142!G1045</f>
        <v>Mastschweine</v>
      </c>
      <c r="I1052" s="99" t="str">
        <f>_VM_since142!H1045</f>
        <v>Beobachtung</v>
      </c>
      <c r="J1052" s="99" t="str">
        <f>_VM_since142!I1045</f>
        <v>D</v>
      </c>
      <c r="K1052" s="99" t="str">
        <f>_VM_since142!J1045</f>
        <v>Tetrazykline</v>
      </c>
      <c r="L1052" s="115">
        <f>_VM_since142!K1045</f>
        <v>0.98950143723922868</v>
      </c>
      <c r="M1052">
        <f>_VM_since142!L1045</f>
        <v>0.28434483651786013</v>
      </c>
    </row>
    <row r="1053" spans="2:13" x14ac:dyDescent="0.3">
      <c r="B1053">
        <f>_VM_since142!A1046</f>
        <v>3</v>
      </c>
      <c r="C1053">
        <f>_VM_since142!B1046</f>
        <v>32</v>
      </c>
      <c r="D1053">
        <f>_VM_since142!C1046</f>
        <v>4</v>
      </c>
      <c r="E1053">
        <f>_VM_since142!D1046</f>
        <v>1</v>
      </c>
      <c r="F1053" s="99">
        <f>_VM_since142!E1046</f>
        <v>2014</v>
      </c>
      <c r="G1053" s="99" t="str">
        <f>_VM_since142!F1046</f>
        <v>Schwein</v>
      </c>
      <c r="H1053" s="99" t="str">
        <f>_VM_since142!G1046</f>
        <v>Mastschweine</v>
      </c>
      <c r="I1053" s="99" t="str">
        <f>_VM_since142!H1046</f>
        <v>Minimierung</v>
      </c>
      <c r="J1053" s="99" t="str">
        <f>_VM_since142!I1046</f>
        <v>B</v>
      </c>
      <c r="K1053" s="99" t="str">
        <f>_VM_since142!J1046</f>
        <v>Ceph. 3. Gen.</v>
      </c>
      <c r="L1053" s="115">
        <f>_VM_since142!K1046</f>
        <v>3.0618156485346083E-2</v>
      </c>
      <c r="M1053">
        <f>_VM_since142!L1046</f>
        <v>1.2275739859791363E-4</v>
      </c>
    </row>
    <row r="1054" spans="2:13" x14ac:dyDescent="0.3">
      <c r="B1054">
        <f>_VM_since142!A1047</f>
        <v>3</v>
      </c>
      <c r="C1054">
        <f>_VM_since142!B1047</f>
        <v>32</v>
      </c>
      <c r="D1054">
        <f>_VM_since142!C1047</f>
        <v>4</v>
      </c>
      <c r="E1054">
        <f>_VM_since142!D1047</f>
        <v>1</v>
      </c>
      <c r="F1054" s="99">
        <f>_VM_since142!E1047</f>
        <v>2014</v>
      </c>
      <c r="G1054" s="99" t="str">
        <f>_VM_since142!F1047</f>
        <v>Schwein</v>
      </c>
      <c r="H1054" s="99" t="str">
        <f>_VM_since142!G1047</f>
        <v>Mastschweine</v>
      </c>
      <c r="I1054" s="99" t="str">
        <f>_VM_since142!H1047</f>
        <v>Minimierung</v>
      </c>
      <c r="J1054" s="99" t="str">
        <f>_VM_since142!I1047</f>
        <v>B</v>
      </c>
      <c r="K1054" s="99" t="str">
        <f>_VM_since142!J1047</f>
        <v>Ceph. 4. Gen.</v>
      </c>
      <c r="L1054" s="115">
        <f>_VM_since142!K1047</f>
        <v>3.8843528371925305E-2</v>
      </c>
      <c r="M1054">
        <f>_VM_since142!L1047</f>
        <v>1.5573538849682003E-4</v>
      </c>
    </row>
    <row r="1055" spans="2:13" x14ac:dyDescent="0.3">
      <c r="B1055">
        <f>_VM_since142!A1048</f>
        <v>3</v>
      </c>
      <c r="C1055">
        <f>_VM_since142!B1048</f>
        <v>32</v>
      </c>
      <c r="D1055">
        <f>_VM_since142!C1048</f>
        <v>4</v>
      </c>
      <c r="E1055">
        <f>_VM_since142!D1048</f>
        <v>1</v>
      </c>
      <c r="F1055" s="99">
        <f>_VM_since142!E1048</f>
        <v>2014</v>
      </c>
      <c r="G1055" s="99" t="str">
        <f>_VM_since142!F1048</f>
        <v>Schwein</v>
      </c>
      <c r="H1055" s="99" t="str">
        <f>_VM_since142!G1048</f>
        <v>Mastschweine</v>
      </c>
      <c r="I1055" s="99" t="str">
        <f>_VM_since142!H1048</f>
        <v>Minimierung</v>
      </c>
      <c r="J1055" s="99" t="str">
        <f>_VM_since142!I1048</f>
        <v>B</v>
      </c>
      <c r="K1055" s="99" t="str">
        <f>_VM_since142!J1048</f>
        <v>Fluorchinolone</v>
      </c>
      <c r="L1055" s="115">
        <f>_VM_since142!K1048</f>
        <v>0.6872937240422855</v>
      </c>
      <c r="M1055">
        <f>_VM_since142!L1048</f>
        <v>2.7555672620748137E-3</v>
      </c>
    </row>
    <row r="1056" spans="2:13" x14ac:dyDescent="0.3">
      <c r="B1056">
        <f>_VM_since142!A1049</f>
        <v>3</v>
      </c>
      <c r="C1056">
        <f>_VM_since142!B1049</f>
        <v>32</v>
      </c>
      <c r="D1056">
        <f>_VM_since142!C1049</f>
        <v>4</v>
      </c>
      <c r="E1056">
        <f>_VM_since142!D1049</f>
        <v>1</v>
      </c>
      <c r="F1056" s="99">
        <f>_VM_since142!E1049</f>
        <v>2014</v>
      </c>
      <c r="G1056" s="99" t="str">
        <f>_VM_since142!F1049</f>
        <v>Schwein</v>
      </c>
      <c r="H1056" s="99" t="str">
        <f>_VM_since142!G1049</f>
        <v>Mastschweine</v>
      </c>
      <c r="I1056" s="99" t="str">
        <f>_VM_since142!H1049</f>
        <v>Minimierung</v>
      </c>
      <c r="J1056" s="99" t="str">
        <f>_VM_since142!I1049</f>
        <v>B</v>
      </c>
      <c r="K1056" s="99" t="str">
        <f>_VM_since142!J1049</f>
        <v>Polypeptid-AB</v>
      </c>
      <c r="L1056" s="115">
        <f>_VM_since142!K1049</f>
        <v>5.0010136530125777</v>
      </c>
      <c r="M1056">
        <f>_VM_since142!L1049</f>
        <v>2.0050567926592593E-2</v>
      </c>
    </row>
    <row r="1057" spans="2:13" x14ac:dyDescent="0.3">
      <c r="B1057">
        <f>_VM_since142!A1050</f>
        <v>3</v>
      </c>
      <c r="C1057">
        <f>_VM_since142!B1050</f>
        <v>32</v>
      </c>
      <c r="D1057">
        <f>_VM_since142!C1050</f>
        <v>4</v>
      </c>
      <c r="E1057">
        <f>_VM_since142!D1050</f>
        <v>1</v>
      </c>
      <c r="F1057" s="99">
        <f>_VM_since142!E1050</f>
        <v>2014</v>
      </c>
      <c r="G1057" s="99" t="str">
        <f>_VM_since142!F1050</f>
        <v>Schwein</v>
      </c>
      <c r="H1057" s="99" t="str">
        <f>_VM_since142!G1050</f>
        <v>Mastschweine</v>
      </c>
      <c r="I1057" s="99" t="str">
        <f>_VM_since142!H1050</f>
        <v>Minimierung</v>
      </c>
      <c r="J1057" s="99" t="str">
        <f>_VM_since142!I1050</f>
        <v>C</v>
      </c>
      <c r="K1057" s="99" t="str">
        <f>_VM_since142!J1050</f>
        <v>Aminoglykoside</v>
      </c>
      <c r="L1057" s="115">
        <f>_VM_since142!K1050</f>
        <v>1.3561156285908311</v>
      </c>
      <c r="M1057">
        <f>_VM_since142!L1050</f>
        <v>5.4370754438941909E-3</v>
      </c>
    </row>
    <row r="1058" spans="2:13" x14ac:dyDescent="0.3">
      <c r="B1058">
        <f>_VM_since142!A1051</f>
        <v>3</v>
      </c>
      <c r="C1058">
        <f>_VM_since142!B1051</f>
        <v>32</v>
      </c>
      <c r="D1058">
        <f>_VM_since142!C1051</f>
        <v>4</v>
      </c>
      <c r="E1058">
        <f>_VM_since142!D1051</f>
        <v>1</v>
      </c>
      <c r="F1058" s="99">
        <f>_VM_since142!E1051</f>
        <v>2014</v>
      </c>
      <c r="G1058" s="99" t="str">
        <f>_VM_since142!F1051</f>
        <v>Schwein</v>
      </c>
      <c r="H1058" s="99" t="str">
        <f>_VM_since142!G1051</f>
        <v>Mastschweine</v>
      </c>
      <c r="I1058" s="99" t="str">
        <f>_VM_since142!H1051</f>
        <v>Minimierung</v>
      </c>
      <c r="J1058" s="99" t="str">
        <f>_VM_since142!I1051</f>
        <v>C</v>
      </c>
      <c r="K1058" s="99" t="str">
        <f>_VM_since142!J1051</f>
        <v>Ceph. 1. Gen.</v>
      </c>
      <c r="L1058" s="115">
        <f>_VM_since142!K1051</f>
        <v>0</v>
      </c>
      <c r="M1058">
        <f>_VM_since142!L1051</f>
        <v>0</v>
      </c>
    </row>
    <row r="1059" spans="2:13" x14ac:dyDescent="0.3">
      <c r="B1059">
        <f>_VM_since142!A1052</f>
        <v>3</v>
      </c>
      <c r="C1059">
        <f>_VM_since142!B1052</f>
        <v>32</v>
      </c>
      <c r="D1059">
        <f>_VM_since142!C1052</f>
        <v>4</v>
      </c>
      <c r="E1059">
        <f>_VM_since142!D1052</f>
        <v>1</v>
      </c>
      <c r="F1059" s="99">
        <f>_VM_since142!E1052</f>
        <v>2014</v>
      </c>
      <c r="G1059" s="99" t="str">
        <f>_VM_since142!F1052</f>
        <v>Schwein</v>
      </c>
      <c r="H1059" s="99" t="str">
        <f>_VM_since142!G1052</f>
        <v>Mastschweine</v>
      </c>
      <c r="I1059" s="99" t="str">
        <f>_VM_since142!H1052</f>
        <v>Minimierung</v>
      </c>
      <c r="J1059" s="99" t="str">
        <f>_VM_since142!I1052</f>
        <v>C</v>
      </c>
      <c r="K1059" s="99" t="str">
        <f>_VM_since142!J1052</f>
        <v>Fenicole</v>
      </c>
      <c r="L1059" s="115">
        <f>_VM_since142!K1052</f>
        <v>0.66954562599999901</v>
      </c>
      <c r="M1059">
        <f>_VM_since142!L1052</f>
        <v>2.6844097987972792E-3</v>
      </c>
    </row>
    <row r="1060" spans="2:13" x14ac:dyDescent="0.3">
      <c r="B1060">
        <f>_VM_since142!A1053</f>
        <v>3</v>
      </c>
      <c r="C1060">
        <f>_VM_since142!B1053</f>
        <v>32</v>
      </c>
      <c r="D1060">
        <f>_VM_since142!C1053</f>
        <v>4</v>
      </c>
      <c r="E1060">
        <f>_VM_since142!D1053</f>
        <v>1</v>
      </c>
      <c r="F1060" s="99">
        <f>_VM_since142!E1053</f>
        <v>2014</v>
      </c>
      <c r="G1060" s="99" t="str">
        <f>_VM_since142!F1053</f>
        <v>Schwein</v>
      </c>
      <c r="H1060" s="99" t="str">
        <f>_VM_since142!G1053</f>
        <v>Mastschweine</v>
      </c>
      <c r="I1060" s="99" t="str">
        <f>_VM_since142!H1053</f>
        <v>Minimierung</v>
      </c>
      <c r="J1060" s="99" t="str">
        <f>_VM_since142!I1053</f>
        <v>C</v>
      </c>
      <c r="K1060" s="99" t="str">
        <f>_VM_since142!J1053</f>
        <v>Lincosamide</v>
      </c>
      <c r="L1060" s="115">
        <f>_VM_since142!K1053</f>
        <v>4.2461204927573908</v>
      </c>
      <c r="M1060">
        <f>_VM_since142!L1053</f>
        <v>1.7023974192360548E-2</v>
      </c>
    </row>
    <row r="1061" spans="2:13" x14ac:dyDescent="0.3">
      <c r="B1061">
        <f>_VM_since142!A1054</f>
        <v>3</v>
      </c>
      <c r="C1061">
        <f>_VM_since142!B1054</f>
        <v>32</v>
      </c>
      <c r="D1061">
        <f>_VM_since142!C1054</f>
        <v>4</v>
      </c>
      <c r="E1061">
        <f>_VM_since142!D1054</f>
        <v>1</v>
      </c>
      <c r="F1061" s="99">
        <f>_VM_since142!E1054</f>
        <v>2014</v>
      </c>
      <c r="G1061" s="99" t="str">
        <f>_VM_since142!F1054</f>
        <v>Schwein</v>
      </c>
      <c r="H1061" s="99" t="str">
        <f>_VM_since142!G1054</f>
        <v>Mastschweine</v>
      </c>
      <c r="I1061" s="99" t="str">
        <f>_VM_since142!H1054</f>
        <v>Minimierung</v>
      </c>
      <c r="J1061" s="99" t="str">
        <f>_VM_since142!I1054</f>
        <v>C</v>
      </c>
      <c r="K1061" s="99" t="str">
        <f>_VM_since142!J1054</f>
        <v>Makrolide</v>
      </c>
      <c r="L1061" s="115">
        <f>_VM_since142!K1054</f>
        <v>27.238042329032826</v>
      </c>
      <c r="M1061">
        <f>_VM_since142!L1054</f>
        <v>0.10920550428345401</v>
      </c>
    </row>
    <row r="1062" spans="2:13" x14ac:dyDescent="0.3">
      <c r="B1062">
        <f>_VM_since142!A1055</f>
        <v>3</v>
      </c>
      <c r="C1062">
        <f>_VM_since142!B1055</f>
        <v>32</v>
      </c>
      <c r="D1062">
        <f>_VM_since142!C1055</f>
        <v>4</v>
      </c>
      <c r="E1062">
        <f>_VM_since142!D1055</f>
        <v>1</v>
      </c>
      <c r="F1062" s="99">
        <f>_VM_since142!E1055</f>
        <v>2014</v>
      </c>
      <c r="G1062" s="99" t="str">
        <f>_VM_since142!F1055</f>
        <v>Schwein</v>
      </c>
      <c r="H1062" s="99" t="str">
        <f>_VM_since142!G1055</f>
        <v>Mastschweine</v>
      </c>
      <c r="I1062" s="99" t="str">
        <f>_VM_since142!H1055</f>
        <v>Minimierung</v>
      </c>
      <c r="J1062" s="99" t="str">
        <f>_VM_since142!I1055</f>
        <v>C</v>
      </c>
      <c r="K1062" s="99" t="str">
        <f>_VM_since142!J1055</f>
        <v>Pleuromutiline</v>
      </c>
      <c r="L1062" s="115">
        <f>_VM_since142!K1055</f>
        <v>4.6150786730980968</v>
      </c>
      <c r="M1062">
        <f>_VM_since142!L1055</f>
        <v>1.8503238511612494E-2</v>
      </c>
    </row>
    <row r="1063" spans="2:13" x14ac:dyDescent="0.3">
      <c r="B1063">
        <f>_VM_since142!A1056</f>
        <v>3</v>
      </c>
      <c r="C1063">
        <f>_VM_since142!B1056</f>
        <v>32</v>
      </c>
      <c r="D1063">
        <f>_VM_since142!C1056</f>
        <v>4</v>
      </c>
      <c r="E1063">
        <f>_VM_since142!D1056</f>
        <v>1</v>
      </c>
      <c r="F1063" s="99">
        <f>_VM_since142!E1056</f>
        <v>2014</v>
      </c>
      <c r="G1063" s="99" t="str">
        <f>_VM_since142!F1056</f>
        <v>Schwein</v>
      </c>
      <c r="H1063" s="99" t="str">
        <f>_VM_since142!G1056</f>
        <v>Mastschweine</v>
      </c>
      <c r="I1063" s="99" t="str">
        <f>_VM_since142!H1056</f>
        <v>Minimierung</v>
      </c>
      <c r="J1063" s="99" t="str">
        <f>_VM_since142!I1056</f>
        <v>D</v>
      </c>
      <c r="K1063" s="99" t="str">
        <f>_VM_since142!J1056</f>
        <v>Aminoglykoside</v>
      </c>
      <c r="L1063" s="115">
        <f>_VM_since142!K1056</f>
        <v>1.073103955534624</v>
      </c>
      <c r="M1063">
        <f>_VM_since142!L1056</f>
        <v>4.3023965231090448E-3</v>
      </c>
    </row>
    <row r="1064" spans="2:13" x14ac:dyDescent="0.3">
      <c r="B1064">
        <f>_VM_since142!A1057</f>
        <v>3</v>
      </c>
      <c r="C1064">
        <f>_VM_since142!B1057</f>
        <v>32</v>
      </c>
      <c r="D1064">
        <f>_VM_since142!C1057</f>
        <v>4</v>
      </c>
      <c r="E1064">
        <f>_VM_since142!D1057</f>
        <v>1</v>
      </c>
      <c r="F1064" s="99">
        <f>_VM_since142!E1057</f>
        <v>2014</v>
      </c>
      <c r="G1064" s="99" t="str">
        <f>_VM_since142!F1057</f>
        <v>Schwein</v>
      </c>
      <c r="H1064" s="99" t="str">
        <f>_VM_since142!G1057</f>
        <v>Mastschweine</v>
      </c>
      <c r="I1064" s="99" t="str">
        <f>_VM_since142!H1057</f>
        <v>Minimierung</v>
      </c>
      <c r="J1064" s="99" t="str">
        <f>_VM_since142!I1057</f>
        <v>D</v>
      </c>
      <c r="K1064" s="99" t="str">
        <f>_VM_since142!J1057</f>
        <v>Folsäureantag.</v>
      </c>
      <c r="L1064" s="115">
        <f>_VM_since142!K1057</f>
        <v>3.2624370944999885</v>
      </c>
      <c r="M1064">
        <f>_VM_since142!L1057</f>
        <v>1.30800915790547E-2</v>
      </c>
    </row>
    <row r="1065" spans="2:13" x14ac:dyDescent="0.3">
      <c r="B1065">
        <f>_VM_since142!A1058</f>
        <v>3</v>
      </c>
      <c r="C1065">
        <f>_VM_since142!B1058</f>
        <v>32</v>
      </c>
      <c r="D1065">
        <f>_VM_since142!C1058</f>
        <v>4</v>
      </c>
      <c r="E1065">
        <f>_VM_since142!D1058</f>
        <v>1</v>
      </c>
      <c r="F1065" s="99">
        <f>_VM_since142!E1058</f>
        <v>2014</v>
      </c>
      <c r="G1065" s="99" t="str">
        <f>_VM_since142!F1058</f>
        <v>Schwein</v>
      </c>
      <c r="H1065" s="99" t="str">
        <f>_VM_since142!G1058</f>
        <v>Mastschweine</v>
      </c>
      <c r="I1065" s="99" t="str">
        <f>_VM_since142!H1058</f>
        <v>Minimierung</v>
      </c>
      <c r="J1065" s="99" t="str">
        <f>_VM_since142!I1058</f>
        <v>D</v>
      </c>
      <c r="K1065" s="99" t="str">
        <f>_VM_since142!J1058</f>
        <v>Penicilline</v>
      </c>
      <c r="L1065" s="115">
        <f>_VM_since142!K1058</f>
        <v>96.702594471870611</v>
      </c>
      <c r="M1065">
        <f>_VM_since142!L1058</f>
        <v>0.3877097871884379</v>
      </c>
    </row>
    <row r="1066" spans="2:13" x14ac:dyDescent="0.3">
      <c r="B1066">
        <f>_VM_since142!A1059</f>
        <v>3</v>
      </c>
      <c r="C1066">
        <f>_VM_since142!B1059</f>
        <v>32</v>
      </c>
      <c r="D1066">
        <f>_VM_since142!C1059</f>
        <v>4</v>
      </c>
      <c r="E1066">
        <f>_VM_since142!D1059</f>
        <v>1</v>
      </c>
      <c r="F1066" s="99">
        <f>_VM_since142!E1059</f>
        <v>2014</v>
      </c>
      <c r="G1066" s="99" t="str">
        <f>_VM_since142!F1059</f>
        <v>Schwein</v>
      </c>
      <c r="H1066" s="99" t="str">
        <f>_VM_since142!G1059</f>
        <v>Mastschweine</v>
      </c>
      <c r="I1066" s="99" t="str">
        <f>_VM_since142!H1059</f>
        <v>Minimierung</v>
      </c>
      <c r="J1066" s="99" t="str">
        <f>_VM_since142!I1059</f>
        <v>D</v>
      </c>
      <c r="K1066" s="99" t="str">
        <f>_VM_since142!J1059</f>
        <v>Sulfonamide</v>
      </c>
      <c r="L1066" s="115">
        <f>_VM_since142!K1059</f>
        <v>17.688825827844106</v>
      </c>
      <c r="M1066">
        <f>_VM_since142!L1059</f>
        <v>7.0919823142094843E-2</v>
      </c>
    </row>
    <row r="1067" spans="2:13" x14ac:dyDescent="0.3">
      <c r="B1067">
        <f>_VM_since142!A1060</f>
        <v>3</v>
      </c>
      <c r="C1067">
        <f>_VM_since142!B1060</f>
        <v>32</v>
      </c>
      <c r="D1067">
        <f>_VM_since142!C1060</f>
        <v>4</v>
      </c>
      <c r="E1067">
        <f>_VM_since142!D1060</f>
        <v>1</v>
      </c>
      <c r="F1067" s="99">
        <f>_VM_since142!E1060</f>
        <v>2014</v>
      </c>
      <c r="G1067" s="99" t="str">
        <f>_VM_since142!F1060</f>
        <v>Schwein</v>
      </c>
      <c r="H1067" s="99" t="str">
        <f>_VM_since142!G1060</f>
        <v>Mastschweine</v>
      </c>
      <c r="I1067" s="99" t="str">
        <f>_VM_since142!H1060</f>
        <v>Minimierung</v>
      </c>
      <c r="J1067" s="99" t="str">
        <f>_VM_since142!I1060</f>
        <v>D</v>
      </c>
      <c r="K1067" s="99" t="str">
        <f>_VM_since142!J1060</f>
        <v>Tetrazykline</v>
      </c>
      <c r="L1067" s="115">
        <f>_VM_since142!K1060</f>
        <v>86.810416750754996</v>
      </c>
      <c r="M1067">
        <f>_VM_since142!L1060</f>
        <v>0.34804907136142282</v>
      </c>
    </row>
    <row r="1068" spans="2:13" x14ac:dyDescent="0.3">
      <c r="B1068">
        <f>_VM_since142!A1061</f>
        <v>3</v>
      </c>
      <c r="C1068">
        <f>_VM_since142!B1061</f>
        <v>32</v>
      </c>
      <c r="D1068">
        <f>_VM_since142!C1061</f>
        <v>4</v>
      </c>
      <c r="E1068">
        <f>_VM_since142!D1061</f>
        <v>1</v>
      </c>
      <c r="F1068" s="99">
        <f>_VM_since142!E1061</f>
        <v>2015</v>
      </c>
      <c r="G1068" s="99" t="str">
        <f>_VM_since142!F1061</f>
        <v>Schwein</v>
      </c>
      <c r="H1068" s="99" t="str">
        <f>_VM_since142!G1061</f>
        <v>Mastschweine</v>
      </c>
      <c r="I1068" s="99" t="str">
        <f>_VM_since142!H1061</f>
        <v>Minimierung</v>
      </c>
      <c r="J1068" s="99" t="str">
        <f>_VM_since142!I1061</f>
        <v>B</v>
      </c>
      <c r="K1068" s="99" t="str">
        <f>_VM_since142!J1061</f>
        <v>Ceph. 3. Gen.</v>
      </c>
      <c r="L1068" s="115">
        <f>_VM_since142!K1061</f>
        <v>5.4086184644648372E-2</v>
      </c>
      <c r="M1068">
        <f>_VM_since142!L1061</f>
        <v>3.143009904851184E-4</v>
      </c>
    </row>
    <row r="1069" spans="2:13" x14ac:dyDescent="0.3">
      <c r="B1069">
        <f>_VM_since142!A1062</f>
        <v>3</v>
      </c>
      <c r="C1069">
        <f>_VM_since142!B1062</f>
        <v>32</v>
      </c>
      <c r="D1069">
        <f>_VM_since142!C1062</f>
        <v>4</v>
      </c>
      <c r="E1069">
        <f>_VM_since142!D1062</f>
        <v>1</v>
      </c>
      <c r="F1069" s="99">
        <f>_VM_since142!E1062</f>
        <v>2015</v>
      </c>
      <c r="G1069" s="99" t="str">
        <f>_VM_since142!F1062</f>
        <v>Schwein</v>
      </c>
      <c r="H1069" s="99" t="str">
        <f>_VM_since142!G1062</f>
        <v>Mastschweine</v>
      </c>
      <c r="I1069" s="99" t="str">
        <f>_VM_since142!H1062</f>
        <v>Minimierung</v>
      </c>
      <c r="J1069" s="99" t="str">
        <f>_VM_since142!I1062</f>
        <v>B</v>
      </c>
      <c r="K1069" s="99" t="str">
        <f>_VM_since142!J1062</f>
        <v>Ceph. 4. Gen.</v>
      </c>
      <c r="L1069" s="115">
        <f>_VM_since142!K1062</f>
        <v>4.0132901178347752E-2</v>
      </c>
      <c r="M1069">
        <f>_VM_since142!L1062</f>
        <v>2.3321686812020605E-4</v>
      </c>
    </row>
    <row r="1070" spans="2:13" x14ac:dyDescent="0.3">
      <c r="B1070">
        <f>_VM_since142!A1063</f>
        <v>3</v>
      </c>
      <c r="C1070">
        <f>_VM_since142!B1063</f>
        <v>32</v>
      </c>
      <c r="D1070">
        <f>_VM_since142!C1063</f>
        <v>4</v>
      </c>
      <c r="E1070">
        <f>_VM_since142!D1063</f>
        <v>1</v>
      </c>
      <c r="F1070" s="99">
        <f>_VM_since142!E1063</f>
        <v>2015</v>
      </c>
      <c r="G1070" s="99" t="str">
        <f>_VM_since142!F1063</f>
        <v>Schwein</v>
      </c>
      <c r="H1070" s="99" t="str">
        <f>_VM_since142!G1063</f>
        <v>Mastschweine</v>
      </c>
      <c r="I1070" s="99" t="str">
        <f>_VM_since142!H1063</f>
        <v>Minimierung</v>
      </c>
      <c r="J1070" s="99" t="str">
        <f>_VM_since142!I1063</f>
        <v>B</v>
      </c>
      <c r="K1070" s="99" t="str">
        <f>_VM_since142!J1063</f>
        <v>Fluorchinolone</v>
      </c>
      <c r="L1070" s="115">
        <f>_VM_since142!K1063</f>
        <v>0.77339732868918243</v>
      </c>
      <c r="M1070">
        <f>_VM_since142!L1063</f>
        <v>4.4943001256718615E-3</v>
      </c>
    </row>
    <row r="1071" spans="2:13" x14ac:dyDescent="0.3">
      <c r="B1071">
        <f>_VM_since142!A1064</f>
        <v>3</v>
      </c>
      <c r="C1071">
        <f>_VM_since142!B1064</f>
        <v>32</v>
      </c>
      <c r="D1071">
        <f>_VM_since142!C1064</f>
        <v>4</v>
      </c>
      <c r="E1071">
        <f>_VM_since142!D1064</f>
        <v>1</v>
      </c>
      <c r="F1071" s="99">
        <f>_VM_since142!E1064</f>
        <v>2015</v>
      </c>
      <c r="G1071" s="99" t="str">
        <f>_VM_since142!F1064</f>
        <v>Schwein</v>
      </c>
      <c r="H1071" s="99" t="str">
        <f>_VM_since142!G1064</f>
        <v>Mastschweine</v>
      </c>
      <c r="I1071" s="99" t="str">
        <f>_VM_since142!H1064</f>
        <v>Minimierung</v>
      </c>
      <c r="J1071" s="99" t="str">
        <f>_VM_since142!I1064</f>
        <v>B</v>
      </c>
      <c r="K1071" s="99" t="str">
        <f>_VM_since142!J1064</f>
        <v>Polypeptid-AB</v>
      </c>
      <c r="L1071" s="115">
        <f>_VM_since142!K1064</f>
        <v>2.9471215412688907</v>
      </c>
      <c r="M1071">
        <f>_VM_since142!L1064</f>
        <v>1.7126059558214619E-2</v>
      </c>
    </row>
    <row r="1072" spans="2:13" x14ac:dyDescent="0.3">
      <c r="B1072">
        <f>_VM_since142!A1065</f>
        <v>3</v>
      </c>
      <c r="C1072">
        <f>_VM_since142!B1065</f>
        <v>32</v>
      </c>
      <c r="D1072">
        <f>_VM_since142!C1065</f>
        <v>4</v>
      </c>
      <c r="E1072">
        <f>_VM_since142!D1065</f>
        <v>1</v>
      </c>
      <c r="F1072" s="99">
        <f>_VM_since142!E1065</f>
        <v>2015</v>
      </c>
      <c r="G1072" s="99" t="str">
        <f>_VM_since142!F1065</f>
        <v>Schwein</v>
      </c>
      <c r="H1072" s="99" t="str">
        <f>_VM_since142!G1065</f>
        <v>Mastschweine</v>
      </c>
      <c r="I1072" s="99" t="str">
        <f>_VM_since142!H1065</f>
        <v>Minimierung</v>
      </c>
      <c r="J1072" s="99" t="str">
        <f>_VM_since142!I1065</f>
        <v>C</v>
      </c>
      <c r="K1072" s="99" t="str">
        <f>_VM_since142!J1065</f>
        <v>Aminoglykoside</v>
      </c>
      <c r="L1072" s="115">
        <f>_VM_since142!K1065</f>
        <v>0.81184485539783535</v>
      </c>
      <c r="M1072">
        <f>_VM_since142!L1065</f>
        <v>4.7177230904386757E-3</v>
      </c>
    </row>
    <row r="1073" spans="2:13" x14ac:dyDescent="0.3">
      <c r="B1073">
        <f>_VM_since142!A1066</f>
        <v>3</v>
      </c>
      <c r="C1073">
        <f>_VM_since142!B1066</f>
        <v>32</v>
      </c>
      <c r="D1073">
        <f>_VM_since142!C1066</f>
        <v>4</v>
      </c>
      <c r="E1073">
        <f>_VM_since142!D1066</f>
        <v>1</v>
      </c>
      <c r="F1073" s="99">
        <f>_VM_since142!E1066</f>
        <v>2015</v>
      </c>
      <c r="G1073" s="99" t="str">
        <f>_VM_since142!F1066</f>
        <v>Schwein</v>
      </c>
      <c r="H1073" s="99" t="str">
        <f>_VM_since142!G1066</f>
        <v>Mastschweine</v>
      </c>
      <c r="I1073" s="99" t="str">
        <f>_VM_since142!H1066</f>
        <v>Minimierung</v>
      </c>
      <c r="J1073" s="99" t="str">
        <f>_VM_since142!I1066</f>
        <v>C</v>
      </c>
      <c r="K1073" s="99" t="str">
        <f>_VM_since142!J1066</f>
        <v>Ceph. 1. Gen.</v>
      </c>
      <c r="L1073" s="115">
        <f>_VM_since142!K1066</f>
        <v>0</v>
      </c>
      <c r="M1073">
        <f>_VM_since142!L1066</f>
        <v>0</v>
      </c>
    </row>
    <row r="1074" spans="2:13" x14ac:dyDescent="0.3">
      <c r="B1074">
        <f>_VM_since142!A1067</f>
        <v>3</v>
      </c>
      <c r="C1074">
        <f>_VM_since142!B1067</f>
        <v>32</v>
      </c>
      <c r="D1074">
        <f>_VM_since142!C1067</f>
        <v>4</v>
      </c>
      <c r="E1074">
        <f>_VM_since142!D1067</f>
        <v>1</v>
      </c>
      <c r="F1074" s="99">
        <f>_VM_since142!E1067</f>
        <v>2015</v>
      </c>
      <c r="G1074" s="99" t="str">
        <f>_VM_since142!F1067</f>
        <v>Schwein</v>
      </c>
      <c r="H1074" s="99" t="str">
        <f>_VM_since142!G1067</f>
        <v>Mastschweine</v>
      </c>
      <c r="I1074" s="99" t="str">
        <f>_VM_since142!H1067</f>
        <v>Minimierung</v>
      </c>
      <c r="J1074" s="99" t="str">
        <f>_VM_since142!I1067</f>
        <v>C</v>
      </c>
      <c r="K1074" s="99" t="str">
        <f>_VM_since142!J1067</f>
        <v>Fenicole</v>
      </c>
      <c r="L1074" s="115">
        <f>_VM_since142!K1067</f>
        <v>0.60004630011111248</v>
      </c>
      <c r="M1074">
        <f>_VM_since142!L1067</f>
        <v>3.4869375183504288E-3</v>
      </c>
    </row>
    <row r="1075" spans="2:13" x14ac:dyDescent="0.3">
      <c r="B1075">
        <f>_VM_since142!A1068</f>
        <v>3</v>
      </c>
      <c r="C1075">
        <f>_VM_since142!B1068</f>
        <v>32</v>
      </c>
      <c r="D1075">
        <f>_VM_since142!C1068</f>
        <v>4</v>
      </c>
      <c r="E1075">
        <f>_VM_since142!D1068</f>
        <v>1</v>
      </c>
      <c r="F1075" s="99">
        <f>_VM_since142!E1068</f>
        <v>2015</v>
      </c>
      <c r="G1075" s="99" t="str">
        <f>_VM_since142!F1068</f>
        <v>Schwein</v>
      </c>
      <c r="H1075" s="99" t="str">
        <f>_VM_since142!G1068</f>
        <v>Mastschweine</v>
      </c>
      <c r="I1075" s="99" t="str">
        <f>_VM_since142!H1068</f>
        <v>Minimierung</v>
      </c>
      <c r="J1075" s="99" t="str">
        <f>_VM_since142!I1068</f>
        <v>C</v>
      </c>
      <c r="K1075" s="99" t="str">
        <f>_VM_since142!J1068</f>
        <v>Lincosamide</v>
      </c>
      <c r="L1075" s="115">
        <f>_VM_since142!K1068</f>
        <v>3.507366042548083</v>
      </c>
      <c r="M1075">
        <f>_VM_since142!L1068</f>
        <v>2.0381704281960435E-2</v>
      </c>
    </row>
    <row r="1076" spans="2:13" x14ac:dyDescent="0.3">
      <c r="B1076">
        <f>_VM_since142!A1069</f>
        <v>3</v>
      </c>
      <c r="C1076">
        <f>_VM_since142!B1069</f>
        <v>32</v>
      </c>
      <c r="D1076">
        <f>_VM_since142!C1069</f>
        <v>4</v>
      </c>
      <c r="E1076">
        <f>_VM_since142!D1069</f>
        <v>1</v>
      </c>
      <c r="F1076" s="99">
        <f>_VM_since142!E1069</f>
        <v>2015</v>
      </c>
      <c r="G1076" s="99" t="str">
        <f>_VM_since142!F1069</f>
        <v>Schwein</v>
      </c>
      <c r="H1076" s="99" t="str">
        <f>_VM_since142!G1069</f>
        <v>Mastschweine</v>
      </c>
      <c r="I1076" s="99" t="str">
        <f>_VM_since142!H1069</f>
        <v>Minimierung</v>
      </c>
      <c r="J1076" s="99" t="str">
        <f>_VM_since142!I1069</f>
        <v>C</v>
      </c>
      <c r="K1076" s="99" t="str">
        <f>_VM_since142!J1069</f>
        <v>Makrolide</v>
      </c>
      <c r="L1076" s="115">
        <f>_VM_since142!K1069</f>
        <v>20.330671813682425</v>
      </c>
      <c r="M1076">
        <f>_VM_since142!L1069</f>
        <v>0.11814385374473861</v>
      </c>
    </row>
    <row r="1077" spans="2:13" x14ac:dyDescent="0.3">
      <c r="B1077">
        <f>_VM_since142!A1070</f>
        <v>3</v>
      </c>
      <c r="C1077">
        <f>_VM_since142!B1070</f>
        <v>32</v>
      </c>
      <c r="D1077">
        <f>_VM_since142!C1070</f>
        <v>4</v>
      </c>
      <c r="E1077">
        <f>_VM_since142!D1070</f>
        <v>1</v>
      </c>
      <c r="F1077" s="99">
        <f>_VM_since142!E1070</f>
        <v>2015</v>
      </c>
      <c r="G1077" s="99" t="str">
        <f>_VM_since142!F1070</f>
        <v>Schwein</v>
      </c>
      <c r="H1077" s="99" t="str">
        <f>_VM_since142!G1070</f>
        <v>Mastschweine</v>
      </c>
      <c r="I1077" s="99" t="str">
        <f>_VM_since142!H1070</f>
        <v>Minimierung</v>
      </c>
      <c r="J1077" s="99" t="str">
        <f>_VM_since142!I1070</f>
        <v>C</v>
      </c>
      <c r="K1077" s="99" t="str">
        <f>_VM_since142!J1070</f>
        <v>Pleuromutiline</v>
      </c>
      <c r="L1077" s="115">
        <f>_VM_since142!K1070</f>
        <v>4.2904003055786539</v>
      </c>
      <c r="M1077">
        <f>_VM_since142!L1070</f>
        <v>2.4932005732714452E-2</v>
      </c>
    </row>
    <row r="1078" spans="2:13" x14ac:dyDescent="0.3">
      <c r="B1078">
        <f>_VM_since142!A1071</f>
        <v>3</v>
      </c>
      <c r="C1078">
        <f>_VM_since142!B1071</f>
        <v>32</v>
      </c>
      <c r="D1078">
        <f>_VM_since142!C1071</f>
        <v>4</v>
      </c>
      <c r="E1078">
        <f>_VM_since142!D1071</f>
        <v>1</v>
      </c>
      <c r="F1078" s="99">
        <f>_VM_since142!E1071</f>
        <v>2015</v>
      </c>
      <c r="G1078" s="99" t="str">
        <f>_VM_since142!F1071</f>
        <v>Schwein</v>
      </c>
      <c r="H1078" s="99" t="str">
        <f>_VM_since142!G1071</f>
        <v>Mastschweine</v>
      </c>
      <c r="I1078" s="99" t="str">
        <f>_VM_since142!H1071</f>
        <v>Minimierung</v>
      </c>
      <c r="J1078" s="99" t="str">
        <f>_VM_since142!I1071</f>
        <v>D</v>
      </c>
      <c r="K1078" s="99" t="str">
        <f>_VM_since142!J1071</f>
        <v>Aminoglykoside</v>
      </c>
      <c r="L1078" s="115">
        <f>_VM_since142!K1071</f>
        <v>0.77307291921937682</v>
      </c>
      <c r="M1078">
        <f>_VM_since142!L1071</f>
        <v>4.492414945226013E-3</v>
      </c>
    </row>
    <row r="1079" spans="2:13" x14ac:dyDescent="0.3">
      <c r="B1079">
        <f>_VM_since142!A1072</f>
        <v>3</v>
      </c>
      <c r="C1079">
        <f>_VM_since142!B1072</f>
        <v>32</v>
      </c>
      <c r="D1079">
        <f>_VM_since142!C1072</f>
        <v>4</v>
      </c>
      <c r="E1079">
        <f>_VM_since142!D1072</f>
        <v>1</v>
      </c>
      <c r="F1079" s="99">
        <f>_VM_since142!E1072</f>
        <v>2015</v>
      </c>
      <c r="G1079" s="99" t="str">
        <f>_VM_since142!F1072</f>
        <v>Schwein</v>
      </c>
      <c r="H1079" s="99" t="str">
        <f>_VM_since142!G1072</f>
        <v>Mastschweine</v>
      </c>
      <c r="I1079" s="99" t="str">
        <f>_VM_since142!H1072</f>
        <v>Minimierung</v>
      </c>
      <c r="J1079" s="99" t="str">
        <f>_VM_since142!I1072</f>
        <v>D</v>
      </c>
      <c r="K1079" s="99" t="str">
        <f>_VM_since142!J1072</f>
        <v>Folsäureantag.</v>
      </c>
      <c r="L1079" s="115">
        <f>_VM_since142!K1072</f>
        <v>1.2491904030422281</v>
      </c>
      <c r="M1079">
        <f>_VM_since142!L1072</f>
        <v>7.259187971202642E-3</v>
      </c>
    </row>
    <row r="1080" spans="2:13" x14ac:dyDescent="0.3">
      <c r="B1080">
        <f>_VM_since142!A1073</f>
        <v>3</v>
      </c>
      <c r="C1080">
        <f>_VM_since142!B1073</f>
        <v>32</v>
      </c>
      <c r="D1080">
        <f>_VM_since142!C1073</f>
        <v>4</v>
      </c>
      <c r="E1080">
        <f>_VM_since142!D1073</f>
        <v>1</v>
      </c>
      <c r="F1080" s="99">
        <f>_VM_since142!E1073</f>
        <v>2015</v>
      </c>
      <c r="G1080" s="99" t="str">
        <f>_VM_since142!F1073</f>
        <v>Schwein</v>
      </c>
      <c r="H1080" s="99" t="str">
        <f>_VM_since142!G1073</f>
        <v>Mastschweine</v>
      </c>
      <c r="I1080" s="99" t="str">
        <f>_VM_since142!H1073</f>
        <v>Minimierung</v>
      </c>
      <c r="J1080" s="99" t="str">
        <f>_VM_since142!I1073</f>
        <v>D</v>
      </c>
      <c r="K1080" s="99" t="str">
        <f>_VM_since142!J1073</f>
        <v>Penicilline</v>
      </c>
      <c r="L1080" s="115">
        <f>_VM_since142!K1073</f>
        <v>69.168133992362556</v>
      </c>
      <c r="M1080">
        <f>_VM_since142!L1073</f>
        <v>0.40194391907357419</v>
      </c>
    </row>
    <row r="1081" spans="2:13" x14ac:dyDescent="0.3">
      <c r="B1081">
        <f>_VM_since142!A1074</f>
        <v>3</v>
      </c>
      <c r="C1081">
        <f>_VM_since142!B1074</f>
        <v>32</v>
      </c>
      <c r="D1081">
        <f>_VM_since142!C1074</f>
        <v>4</v>
      </c>
      <c r="E1081">
        <f>_VM_since142!D1074</f>
        <v>1</v>
      </c>
      <c r="F1081" s="99">
        <f>_VM_since142!E1074</f>
        <v>2015</v>
      </c>
      <c r="G1081" s="99" t="str">
        <f>_VM_since142!F1074</f>
        <v>Schwein</v>
      </c>
      <c r="H1081" s="99" t="str">
        <f>_VM_since142!G1074</f>
        <v>Mastschweine</v>
      </c>
      <c r="I1081" s="99" t="str">
        <f>_VM_since142!H1074</f>
        <v>Minimierung</v>
      </c>
      <c r="J1081" s="99" t="str">
        <f>_VM_since142!I1074</f>
        <v>D</v>
      </c>
      <c r="K1081" s="99" t="str">
        <f>_VM_since142!J1074</f>
        <v>Sulfonamide</v>
      </c>
      <c r="L1081" s="115">
        <f>_VM_since142!K1074</f>
        <v>6.8954703904719086</v>
      </c>
      <c r="M1081">
        <f>_VM_since142!L1074</f>
        <v>4.0070365248079456E-2</v>
      </c>
    </row>
    <row r="1082" spans="2:13" x14ac:dyDescent="0.3">
      <c r="B1082">
        <f>_VM_since142!A1075</f>
        <v>3</v>
      </c>
      <c r="C1082">
        <f>_VM_since142!B1075</f>
        <v>32</v>
      </c>
      <c r="D1082">
        <f>_VM_since142!C1075</f>
        <v>4</v>
      </c>
      <c r="E1082">
        <f>_VM_since142!D1075</f>
        <v>1</v>
      </c>
      <c r="F1082" s="99">
        <f>_VM_since142!E1075</f>
        <v>2015</v>
      </c>
      <c r="G1082" s="99" t="str">
        <f>_VM_since142!F1075</f>
        <v>Schwein</v>
      </c>
      <c r="H1082" s="99" t="str">
        <f>_VM_since142!G1075</f>
        <v>Mastschweine</v>
      </c>
      <c r="I1082" s="99" t="str">
        <f>_VM_since142!H1075</f>
        <v>Minimierung</v>
      </c>
      <c r="J1082" s="99" t="str">
        <f>_VM_since142!I1075</f>
        <v>D</v>
      </c>
      <c r="K1082" s="99" t="str">
        <f>_VM_since142!J1075</f>
        <v>Tetrazykline</v>
      </c>
      <c r="L1082" s="115">
        <f>_VM_since142!K1075</f>
        <v>60.643106377090447</v>
      </c>
      <c r="M1082">
        <f>_VM_since142!L1075</f>
        <v>0.35240401085122319</v>
      </c>
    </row>
    <row r="1083" spans="2:13" x14ac:dyDescent="0.3">
      <c r="B1083">
        <f>_VM_since142!A1076</f>
        <v>3</v>
      </c>
      <c r="C1083">
        <f>_VM_since142!B1076</f>
        <v>32</v>
      </c>
      <c r="D1083">
        <f>_VM_since142!C1076</f>
        <v>4</v>
      </c>
      <c r="E1083">
        <f>_VM_since142!D1076</f>
        <v>1</v>
      </c>
      <c r="F1083" s="99">
        <f>_VM_since142!E1076</f>
        <v>2016</v>
      </c>
      <c r="G1083" s="99" t="str">
        <f>_VM_since142!F1076</f>
        <v>Schwein</v>
      </c>
      <c r="H1083" s="99" t="str">
        <f>_VM_since142!G1076</f>
        <v>Mastschweine</v>
      </c>
      <c r="I1083" s="99" t="str">
        <f>_VM_since142!H1076</f>
        <v>Minimierung</v>
      </c>
      <c r="J1083" s="99" t="str">
        <f>_VM_since142!I1076</f>
        <v>B</v>
      </c>
      <c r="K1083" s="99" t="str">
        <f>_VM_since142!J1076</f>
        <v>Ceph. 3. Gen.</v>
      </c>
      <c r="L1083" s="115">
        <f>_VM_since142!K1076</f>
        <v>3.8726340248090463E-2</v>
      </c>
      <c r="M1083">
        <f>_VM_since142!L1076</f>
        <v>2.6171819970833529E-4</v>
      </c>
    </row>
    <row r="1084" spans="2:13" x14ac:dyDescent="0.3">
      <c r="B1084">
        <f>_VM_since142!A1077</f>
        <v>3</v>
      </c>
      <c r="C1084">
        <f>_VM_since142!B1077</f>
        <v>32</v>
      </c>
      <c r="D1084">
        <f>_VM_since142!C1077</f>
        <v>4</v>
      </c>
      <c r="E1084">
        <f>_VM_since142!D1077</f>
        <v>1</v>
      </c>
      <c r="F1084" s="99">
        <f>_VM_since142!E1077</f>
        <v>2016</v>
      </c>
      <c r="G1084" s="99" t="str">
        <f>_VM_since142!F1077</f>
        <v>Schwein</v>
      </c>
      <c r="H1084" s="99" t="str">
        <f>_VM_since142!G1077</f>
        <v>Mastschweine</v>
      </c>
      <c r="I1084" s="99" t="str">
        <f>_VM_since142!H1077</f>
        <v>Minimierung</v>
      </c>
      <c r="J1084" s="99" t="str">
        <f>_VM_since142!I1077</f>
        <v>B</v>
      </c>
      <c r="K1084" s="99" t="str">
        <f>_VM_since142!J1077</f>
        <v>Ceph. 4. Gen.</v>
      </c>
      <c r="L1084" s="115">
        <f>_VM_since142!K1077</f>
        <v>3.6138549554001705E-2</v>
      </c>
      <c r="M1084">
        <f>_VM_since142!L1077</f>
        <v>2.4422953650545784E-4</v>
      </c>
    </row>
    <row r="1085" spans="2:13" x14ac:dyDescent="0.3">
      <c r="B1085">
        <f>_VM_since142!A1078</f>
        <v>3</v>
      </c>
      <c r="C1085">
        <f>_VM_since142!B1078</f>
        <v>32</v>
      </c>
      <c r="D1085">
        <f>_VM_since142!C1078</f>
        <v>4</v>
      </c>
      <c r="E1085">
        <f>_VM_since142!D1078</f>
        <v>1</v>
      </c>
      <c r="F1085" s="99">
        <f>_VM_since142!E1078</f>
        <v>2016</v>
      </c>
      <c r="G1085" s="99" t="str">
        <f>_VM_since142!F1078</f>
        <v>Schwein</v>
      </c>
      <c r="H1085" s="99" t="str">
        <f>_VM_since142!G1078</f>
        <v>Mastschweine</v>
      </c>
      <c r="I1085" s="99" t="str">
        <f>_VM_since142!H1078</f>
        <v>Minimierung</v>
      </c>
      <c r="J1085" s="99" t="str">
        <f>_VM_since142!I1078</f>
        <v>B</v>
      </c>
      <c r="K1085" s="99" t="str">
        <f>_VM_since142!J1078</f>
        <v>Fluorchinolone</v>
      </c>
      <c r="L1085" s="115">
        <f>_VM_since142!K1078</f>
        <v>0.63765587944308955</v>
      </c>
      <c r="M1085">
        <f>_VM_since142!L1078</f>
        <v>4.3093705145429949E-3</v>
      </c>
    </row>
    <row r="1086" spans="2:13" x14ac:dyDescent="0.3">
      <c r="B1086">
        <f>_VM_since142!A1079</f>
        <v>3</v>
      </c>
      <c r="C1086">
        <f>_VM_since142!B1079</f>
        <v>32</v>
      </c>
      <c r="D1086">
        <f>_VM_since142!C1079</f>
        <v>4</v>
      </c>
      <c r="E1086">
        <f>_VM_since142!D1079</f>
        <v>1</v>
      </c>
      <c r="F1086" s="99">
        <f>_VM_since142!E1079</f>
        <v>2016</v>
      </c>
      <c r="G1086" s="99" t="str">
        <f>_VM_since142!F1079</f>
        <v>Schwein</v>
      </c>
      <c r="H1086" s="99" t="str">
        <f>_VM_since142!G1079</f>
        <v>Mastschweine</v>
      </c>
      <c r="I1086" s="99" t="str">
        <f>_VM_since142!H1079</f>
        <v>Minimierung</v>
      </c>
      <c r="J1086" s="99" t="str">
        <f>_VM_since142!I1079</f>
        <v>B</v>
      </c>
      <c r="K1086" s="99" t="str">
        <f>_VM_since142!J1079</f>
        <v>Polypeptid-AB</v>
      </c>
      <c r="L1086" s="115">
        <f>_VM_since142!K1079</f>
        <v>1.8722733738214472</v>
      </c>
      <c r="M1086">
        <f>_VM_since142!L1079</f>
        <v>1.2653093827593527E-2</v>
      </c>
    </row>
    <row r="1087" spans="2:13" x14ac:dyDescent="0.3">
      <c r="B1087">
        <f>_VM_since142!A1080</f>
        <v>3</v>
      </c>
      <c r="C1087">
        <f>_VM_since142!B1080</f>
        <v>32</v>
      </c>
      <c r="D1087">
        <f>_VM_since142!C1080</f>
        <v>4</v>
      </c>
      <c r="E1087">
        <f>_VM_since142!D1080</f>
        <v>1</v>
      </c>
      <c r="F1087" s="99">
        <f>_VM_since142!E1080</f>
        <v>2016</v>
      </c>
      <c r="G1087" s="99" t="str">
        <f>_VM_since142!F1080</f>
        <v>Schwein</v>
      </c>
      <c r="H1087" s="99" t="str">
        <f>_VM_since142!G1080</f>
        <v>Mastschweine</v>
      </c>
      <c r="I1087" s="99" t="str">
        <f>_VM_since142!H1080</f>
        <v>Minimierung</v>
      </c>
      <c r="J1087" s="99" t="str">
        <f>_VM_since142!I1080</f>
        <v>C</v>
      </c>
      <c r="K1087" s="99" t="str">
        <f>_VM_since142!J1080</f>
        <v>Aminoglykoside</v>
      </c>
      <c r="L1087" s="115">
        <f>_VM_since142!K1080</f>
        <v>0.67065974898487557</v>
      </c>
      <c r="M1087">
        <f>_VM_since142!L1080</f>
        <v>4.5324154308596333E-3</v>
      </c>
    </row>
    <row r="1088" spans="2:13" x14ac:dyDescent="0.3">
      <c r="B1088">
        <f>_VM_since142!A1081</f>
        <v>3</v>
      </c>
      <c r="C1088">
        <f>_VM_since142!B1081</f>
        <v>32</v>
      </c>
      <c r="D1088">
        <f>_VM_since142!C1081</f>
        <v>4</v>
      </c>
      <c r="E1088">
        <f>_VM_since142!D1081</f>
        <v>1</v>
      </c>
      <c r="F1088" s="99">
        <f>_VM_since142!E1081</f>
        <v>2016</v>
      </c>
      <c r="G1088" s="99" t="str">
        <f>_VM_since142!F1081</f>
        <v>Schwein</v>
      </c>
      <c r="H1088" s="99" t="str">
        <f>_VM_since142!G1081</f>
        <v>Mastschweine</v>
      </c>
      <c r="I1088" s="99" t="str">
        <f>_VM_since142!H1081</f>
        <v>Minimierung</v>
      </c>
      <c r="J1088" s="99" t="str">
        <f>_VM_since142!I1081</f>
        <v>C</v>
      </c>
      <c r="K1088" s="99" t="str">
        <f>_VM_since142!J1081</f>
        <v>Ceph. 1. Gen.</v>
      </c>
      <c r="L1088" s="115">
        <f>_VM_since142!K1081</f>
        <v>0</v>
      </c>
      <c r="M1088">
        <f>_VM_since142!L1081</f>
        <v>0</v>
      </c>
    </row>
    <row r="1089" spans="2:13" x14ac:dyDescent="0.3">
      <c r="B1089">
        <f>_VM_since142!A1082</f>
        <v>3</v>
      </c>
      <c r="C1089">
        <f>_VM_since142!B1082</f>
        <v>32</v>
      </c>
      <c r="D1089">
        <f>_VM_since142!C1082</f>
        <v>4</v>
      </c>
      <c r="E1089">
        <f>_VM_since142!D1082</f>
        <v>1</v>
      </c>
      <c r="F1089" s="99">
        <f>_VM_since142!E1082</f>
        <v>2016</v>
      </c>
      <c r="G1089" s="99" t="str">
        <f>_VM_since142!F1082</f>
        <v>Schwein</v>
      </c>
      <c r="H1089" s="99" t="str">
        <f>_VM_since142!G1082</f>
        <v>Mastschweine</v>
      </c>
      <c r="I1089" s="99" t="str">
        <f>_VM_since142!H1082</f>
        <v>Minimierung</v>
      </c>
      <c r="J1089" s="99" t="str">
        <f>_VM_since142!I1082</f>
        <v>C</v>
      </c>
      <c r="K1089" s="99" t="str">
        <f>_VM_since142!J1082</f>
        <v>Fenicole</v>
      </c>
      <c r="L1089" s="115">
        <f>_VM_since142!K1082</f>
        <v>0.51136196967368952</v>
      </c>
      <c r="M1089">
        <f>_VM_since142!L1082</f>
        <v>3.4558580347365891E-3</v>
      </c>
    </row>
    <row r="1090" spans="2:13" x14ac:dyDescent="0.3">
      <c r="B1090">
        <f>_VM_since142!A1083</f>
        <v>3</v>
      </c>
      <c r="C1090">
        <f>_VM_since142!B1083</f>
        <v>32</v>
      </c>
      <c r="D1090">
        <f>_VM_since142!C1083</f>
        <v>4</v>
      </c>
      <c r="E1090">
        <f>_VM_since142!D1083</f>
        <v>1</v>
      </c>
      <c r="F1090" s="99">
        <f>_VM_since142!E1083</f>
        <v>2016</v>
      </c>
      <c r="G1090" s="99" t="str">
        <f>_VM_since142!F1083</f>
        <v>Schwein</v>
      </c>
      <c r="H1090" s="99" t="str">
        <f>_VM_since142!G1083</f>
        <v>Mastschweine</v>
      </c>
      <c r="I1090" s="99" t="str">
        <f>_VM_since142!H1083</f>
        <v>Minimierung</v>
      </c>
      <c r="J1090" s="99" t="str">
        <f>_VM_since142!I1083</f>
        <v>C</v>
      </c>
      <c r="K1090" s="99" t="str">
        <f>_VM_since142!J1083</f>
        <v>Lincosamide</v>
      </c>
      <c r="L1090" s="115">
        <f>_VM_since142!K1083</f>
        <v>3.3534830021375499</v>
      </c>
      <c r="M1090">
        <f>_VM_since142!L1083</f>
        <v>2.266332239115261E-2</v>
      </c>
    </row>
    <row r="1091" spans="2:13" x14ac:dyDescent="0.3">
      <c r="B1091">
        <f>_VM_since142!A1084</f>
        <v>3</v>
      </c>
      <c r="C1091">
        <f>_VM_since142!B1084</f>
        <v>32</v>
      </c>
      <c r="D1091">
        <f>_VM_since142!C1084</f>
        <v>4</v>
      </c>
      <c r="E1091">
        <f>_VM_since142!D1084</f>
        <v>1</v>
      </c>
      <c r="F1091" s="99">
        <f>_VM_since142!E1084</f>
        <v>2016</v>
      </c>
      <c r="G1091" s="99" t="str">
        <f>_VM_since142!F1084</f>
        <v>Schwein</v>
      </c>
      <c r="H1091" s="99" t="str">
        <f>_VM_since142!G1084</f>
        <v>Mastschweine</v>
      </c>
      <c r="I1091" s="99" t="str">
        <f>_VM_since142!H1084</f>
        <v>Minimierung</v>
      </c>
      <c r="J1091" s="99" t="str">
        <f>_VM_since142!I1084</f>
        <v>C</v>
      </c>
      <c r="K1091" s="99" t="str">
        <f>_VM_since142!J1084</f>
        <v>Makrolide</v>
      </c>
      <c r="L1091" s="115">
        <f>_VM_since142!K1084</f>
        <v>17.10923288567129</v>
      </c>
      <c r="M1091">
        <f>_VM_since142!L1084</f>
        <v>0.11562666651541724</v>
      </c>
    </row>
    <row r="1092" spans="2:13" x14ac:dyDescent="0.3">
      <c r="B1092">
        <f>_VM_since142!A1085</f>
        <v>3</v>
      </c>
      <c r="C1092">
        <f>_VM_since142!B1085</f>
        <v>32</v>
      </c>
      <c r="D1092">
        <f>_VM_since142!C1085</f>
        <v>4</v>
      </c>
      <c r="E1092">
        <f>_VM_since142!D1085</f>
        <v>1</v>
      </c>
      <c r="F1092" s="99">
        <f>_VM_since142!E1085</f>
        <v>2016</v>
      </c>
      <c r="G1092" s="99" t="str">
        <f>_VM_since142!F1085</f>
        <v>Schwein</v>
      </c>
      <c r="H1092" s="99" t="str">
        <f>_VM_since142!G1085</f>
        <v>Mastschweine</v>
      </c>
      <c r="I1092" s="99" t="str">
        <f>_VM_since142!H1085</f>
        <v>Minimierung</v>
      </c>
      <c r="J1092" s="99" t="str">
        <f>_VM_since142!I1085</f>
        <v>C</v>
      </c>
      <c r="K1092" s="99" t="str">
        <f>_VM_since142!J1085</f>
        <v>Pleuromutiline</v>
      </c>
      <c r="L1092" s="115">
        <f>_VM_since142!K1085</f>
        <v>4.6316364717463108</v>
      </c>
      <c r="M1092">
        <f>_VM_since142!L1085</f>
        <v>3.1301268111661583E-2</v>
      </c>
    </row>
    <row r="1093" spans="2:13" x14ac:dyDescent="0.3">
      <c r="B1093">
        <f>_VM_since142!A1086</f>
        <v>3</v>
      </c>
      <c r="C1093">
        <f>_VM_since142!B1086</f>
        <v>32</v>
      </c>
      <c r="D1093">
        <f>_VM_since142!C1086</f>
        <v>4</v>
      </c>
      <c r="E1093">
        <f>_VM_since142!D1086</f>
        <v>1</v>
      </c>
      <c r="F1093" s="99">
        <f>_VM_since142!E1086</f>
        <v>2016</v>
      </c>
      <c r="G1093" s="99" t="str">
        <f>_VM_since142!F1086</f>
        <v>Schwein</v>
      </c>
      <c r="H1093" s="99" t="str">
        <f>_VM_since142!G1086</f>
        <v>Mastschweine</v>
      </c>
      <c r="I1093" s="99" t="str">
        <f>_VM_since142!H1086</f>
        <v>Minimierung</v>
      </c>
      <c r="J1093" s="99" t="str">
        <f>_VM_since142!I1086</f>
        <v>D</v>
      </c>
      <c r="K1093" s="99" t="str">
        <f>_VM_since142!J1086</f>
        <v>Aminoglykoside</v>
      </c>
      <c r="L1093" s="115">
        <f>_VM_since142!K1086</f>
        <v>0.63530138137420233</v>
      </c>
      <c r="M1093">
        <f>_VM_since142!L1086</f>
        <v>4.2934584765900591E-3</v>
      </c>
    </row>
    <row r="1094" spans="2:13" x14ac:dyDescent="0.3">
      <c r="B1094">
        <f>_VM_since142!A1087</f>
        <v>3</v>
      </c>
      <c r="C1094">
        <f>_VM_since142!B1087</f>
        <v>32</v>
      </c>
      <c r="D1094">
        <f>_VM_since142!C1087</f>
        <v>4</v>
      </c>
      <c r="E1094">
        <f>_VM_since142!D1087</f>
        <v>1</v>
      </c>
      <c r="F1094" s="99">
        <f>_VM_since142!E1087</f>
        <v>2016</v>
      </c>
      <c r="G1094" s="99" t="str">
        <f>_VM_since142!F1087</f>
        <v>Schwein</v>
      </c>
      <c r="H1094" s="99" t="str">
        <f>_VM_since142!G1087</f>
        <v>Mastschweine</v>
      </c>
      <c r="I1094" s="99" t="str">
        <f>_VM_since142!H1087</f>
        <v>Minimierung</v>
      </c>
      <c r="J1094" s="99" t="str">
        <f>_VM_since142!I1087</f>
        <v>D</v>
      </c>
      <c r="K1094" s="99" t="str">
        <f>_VM_since142!J1087</f>
        <v>Folsäureantag.</v>
      </c>
      <c r="L1094" s="115">
        <f>_VM_since142!K1087</f>
        <v>0.74014842354761901</v>
      </c>
      <c r="M1094">
        <f>_VM_since142!L1087</f>
        <v>5.0020299281287465E-3</v>
      </c>
    </row>
    <row r="1095" spans="2:13" x14ac:dyDescent="0.3">
      <c r="B1095">
        <f>_VM_since142!A1088</f>
        <v>3</v>
      </c>
      <c r="C1095">
        <f>_VM_since142!B1088</f>
        <v>32</v>
      </c>
      <c r="D1095">
        <f>_VM_since142!C1088</f>
        <v>4</v>
      </c>
      <c r="E1095">
        <f>_VM_since142!D1088</f>
        <v>1</v>
      </c>
      <c r="F1095" s="99">
        <f>_VM_since142!E1088</f>
        <v>2016</v>
      </c>
      <c r="G1095" s="99" t="str">
        <f>_VM_since142!F1088</f>
        <v>Schwein</v>
      </c>
      <c r="H1095" s="99" t="str">
        <f>_VM_since142!G1088</f>
        <v>Mastschweine</v>
      </c>
      <c r="I1095" s="99" t="str">
        <f>_VM_since142!H1088</f>
        <v>Minimierung</v>
      </c>
      <c r="J1095" s="99" t="str">
        <f>_VM_since142!I1088</f>
        <v>D</v>
      </c>
      <c r="K1095" s="99" t="str">
        <f>_VM_since142!J1088</f>
        <v>Penicilline</v>
      </c>
      <c r="L1095" s="115">
        <f>_VM_since142!K1088</f>
        <v>62.550286649385455</v>
      </c>
      <c r="M1095">
        <f>_VM_since142!L1088</f>
        <v>0.42272386980653792</v>
      </c>
    </row>
    <row r="1096" spans="2:13" x14ac:dyDescent="0.3">
      <c r="B1096">
        <f>_VM_since142!A1089</f>
        <v>3</v>
      </c>
      <c r="C1096">
        <f>_VM_since142!B1089</f>
        <v>32</v>
      </c>
      <c r="D1096">
        <f>_VM_since142!C1089</f>
        <v>4</v>
      </c>
      <c r="E1096">
        <f>_VM_since142!D1089</f>
        <v>1</v>
      </c>
      <c r="F1096" s="99">
        <f>_VM_since142!E1089</f>
        <v>2016</v>
      </c>
      <c r="G1096" s="99" t="str">
        <f>_VM_since142!F1089</f>
        <v>Schwein</v>
      </c>
      <c r="H1096" s="99" t="str">
        <f>_VM_since142!G1089</f>
        <v>Mastschweine</v>
      </c>
      <c r="I1096" s="99" t="str">
        <f>_VM_since142!H1089</f>
        <v>Minimierung</v>
      </c>
      <c r="J1096" s="99" t="str">
        <f>_VM_since142!I1089</f>
        <v>D</v>
      </c>
      <c r="K1096" s="99" t="str">
        <f>_VM_since142!J1089</f>
        <v>Sulfonamide</v>
      </c>
      <c r="L1096" s="115">
        <f>_VM_since142!K1089</f>
        <v>3.9673487856463439</v>
      </c>
      <c r="M1096">
        <f>_VM_since142!L1089</f>
        <v>2.6811916001941591E-2</v>
      </c>
    </row>
    <row r="1097" spans="2:13" x14ac:dyDescent="0.3">
      <c r="B1097">
        <f>_VM_since142!A1090</f>
        <v>3</v>
      </c>
      <c r="C1097">
        <f>_VM_since142!B1090</f>
        <v>32</v>
      </c>
      <c r="D1097">
        <f>_VM_since142!C1090</f>
        <v>4</v>
      </c>
      <c r="E1097">
        <f>_VM_since142!D1090</f>
        <v>1</v>
      </c>
      <c r="F1097" s="99">
        <f>_VM_since142!E1090</f>
        <v>2016</v>
      </c>
      <c r="G1097" s="99" t="str">
        <f>_VM_since142!F1090</f>
        <v>Schwein</v>
      </c>
      <c r="H1097" s="99" t="str">
        <f>_VM_since142!G1090</f>
        <v>Mastschweine</v>
      </c>
      <c r="I1097" s="99" t="str">
        <f>_VM_since142!H1090</f>
        <v>Minimierung</v>
      </c>
      <c r="J1097" s="99" t="str">
        <f>_VM_since142!I1090</f>
        <v>D</v>
      </c>
      <c r="K1097" s="99" t="str">
        <f>_VM_since142!J1090</f>
        <v>Tetrazykline</v>
      </c>
      <c r="L1097" s="115">
        <f>_VM_since142!K1090</f>
        <v>51.215357713105355</v>
      </c>
      <c r="M1097">
        <f>_VM_since142!L1090</f>
        <v>0.3461207832246237</v>
      </c>
    </row>
    <row r="1098" spans="2:13" x14ac:dyDescent="0.3">
      <c r="B1098">
        <f>_VM_since142!A1091</f>
        <v>3</v>
      </c>
      <c r="C1098">
        <f>_VM_since142!B1091</f>
        <v>32</v>
      </c>
      <c r="D1098">
        <f>_VM_since142!C1091</f>
        <v>4</v>
      </c>
      <c r="E1098">
        <f>_VM_since142!D1091</f>
        <v>1</v>
      </c>
      <c r="F1098" s="99">
        <f>_VM_since142!E1091</f>
        <v>2017</v>
      </c>
      <c r="G1098" s="99" t="str">
        <f>_VM_since142!F1091</f>
        <v>Schwein</v>
      </c>
      <c r="H1098" s="99" t="str">
        <f>_VM_since142!G1091</f>
        <v>Mastschweine</v>
      </c>
      <c r="I1098" s="99" t="str">
        <f>_VM_since142!H1091</f>
        <v>Minimierung</v>
      </c>
      <c r="J1098" s="99" t="str">
        <f>_VM_since142!I1091</f>
        <v>B</v>
      </c>
      <c r="K1098" s="99" t="str">
        <f>_VM_since142!J1091</f>
        <v>Ceph. 3. Gen.</v>
      </c>
      <c r="L1098" s="115">
        <f>_VM_since142!K1091</f>
        <v>3.2827018059662122E-2</v>
      </c>
      <c r="M1098">
        <f>_VM_since142!L1091</f>
        <v>2.4544162581468989E-4</v>
      </c>
    </row>
    <row r="1099" spans="2:13" x14ac:dyDescent="0.3">
      <c r="B1099">
        <f>_VM_since142!A1092</f>
        <v>3</v>
      </c>
      <c r="C1099">
        <f>_VM_since142!B1092</f>
        <v>32</v>
      </c>
      <c r="D1099">
        <f>_VM_since142!C1092</f>
        <v>4</v>
      </c>
      <c r="E1099">
        <f>_VM_since142!D1092</f>
        <v>1</v>
      </c>
      <c r="F1099" s="99">
        <f>_VM_since142!E1092</f>
        <v>2017</v>
      </c>
      <c r="G1099" s="99" t="str">
        <f>_VM_since142!F1092</f>
        <v>Schwein</v>
      </c>
      <c r="H1099" s="99" t="str">
        <f>_VM_since142!G1092</f>
        <v>Mastschweine</v>
      </c>
      <c r="I1099" s="99" t="str">
        <f>_VM_since142!H1092</f>
        <v>Minimierung</v>
      </c>
      <c r="J1099" s="99" t="str">
        <f>_VM_since142!I1092</f>
        <v>B</v>
      </c>
      <c r="K1099" s="99" t="str">
        <f>_VM_since142!J1092</f>
        <v>Ceph. 4. Gen.</v>
      </c>
      <c r="L1099" s="115">
        <f>_VM_since142!K1092</f>
        <v>3.2764246761850774E-2</v>
      </c>
      <c r="M1099">
        <f>_VM_since142!L1092</f>
        <v>2.4497229627152775E-4</v>
      </c>
    </row>
    <row r="1100" spans="2:13" x14ac:dyDescent="0.3">
      <c r="B1100">
        <f>_VM_since142!A1093</f>
        <v>3</v>
      </c>
      <c r="C1100">
        <f>_VM_since142!B1093</f>
        <v>32</v>
      </c>
      <c r="D1100">
        <f>_VM_since142!C1093</f>
        <v>4</v>
      </c>
      <c r="E1100">
        <f>_VM_since142!D1093</f>
        <v>1</v>
      </c>
      <c r="F1100" s="99">
        <f>_VM_since142!E1093</f>
        <v>2017</v>
      </c>
      <c r="G1100" s="99" t="str">
        <f>_VM_since142!F1093</f>
        <v>Schwein</v>
      </c>
      <c r="H1100" s="99" t="str">
        <f>_VM_since142!G1093</f>
        <v>Mastschweine</v>
      </c>
      <c r="I1100" s="99" t="str">
        <f>_VM_since142!H1093</f>
        <v>Minimierung</v>
      </c>
      <c r="J1100" s="99" t="str">
        <f>_VM_since142!I1093</f>
        <v>B</v>
      </c>
      <c r="K1100" s="99" t="str">
        <f>_VM_since142!J1093</f>
        <v>Fluorchinolone</v>
      </c>
      <c r="L1100" s="115">
        <f>_VM_since142!K1093</f>
        <v>0.62441198612792725</v>
      </c>
      <c r="M1100">
        <f>_VM_since142!L1093</f>
        <v>4.6686145167032407E-3</v>
      </c>
    </row>
    <row r="1101" spans="2:13" x14ac:dyDescent="0.3">
      <c r="B1101">
        <f>_VM_since142!A1094</f>
        <v>3</v>
      </c>
      <c r="C1101">
        <f>_VM_since142!B1094</f>
        <v>32</v>
      </c>
      <c r="D1101">
        <f>_VM_since142!C1094</f>
        <v>4</v>
      </c>
      <c r="E1101">
        <f>_VM_since142!D1094</f>
        <v>1</v>
      </c>
      <c r="F1101" s="99">
        <f>_VM_since142!E1094</f>
        <v>2017</v>
      </c>
      <c r="G1101" s="99" t="str">
        <f>_VM_since142!F1094</f>
        <v>Schwein</v>
      </c>
      <c r="H1101" s="99" t="str">
        <f>_VM_since142!G1094</f>
        <v>Mastschweine</v>
      </c>
      <c r="I1101" s="99" t="str">
        <f>_VM_since142!H1094</f>
        <v>Minimierung</v>
      </c>
      <c r="J1101" s="99" t="str">
        <f>_VM_since142!I1094</f>
        <v>B</v>
      </c>
      <c r="K1101" s="99" t="str">
        <f>_VM_since142!J1094</f>
        <v>Polypeptid-AB</v>
      </c>
      <c r="L1101" s="115">
        <f>_VM_since142!K1094</f>
        <v>1.5341243660789989</v>
      </c>
      <c r="M1101">
        <f>_VM_since142!L1094</f>
        <v>1.1470368034282415E-2</v>
      </c>
    </row>
    <row r="1102" spans="2:13" x14ac:dyDescent="0.3">
      <c r="B1102">
        <f>_VM_since142!A1095</f>
        <v>3</v>
      </c>
      <c r="C1102">
        <f>_VM_since142!B1095</f>
        <v>32</v>
      </c>
      <c r="D1102">
        <f>_VM_since142!C1095</f>
        <v>4</v>
      </c>
      <c r="E1102">
        <f>_VM_since142!D1095</f>
        <v>1</v>
      </c>
      <c r="F1102" s="99">
        <f>_VM_since142!E1095</f>
        <v>2017</v>
      </c>
      <c r="G1102" s="99" t="str">
        <f>_VM_since142!F1095</f>
        <v>Schwein</v>
      </c>
      <c r="H1102" s="99" t="str">
        <f>_VM_since142!G1095</f>
        <v>Mastschweine</v>
      </c>
      <c r="I1102" s="99" t="str">
        <f>_VM_since142!H1095</f>
        <v>Minimierung</v>
      </c>
      <c r="J1102" s="99" t="str">
        <f>_VM_since142!I1095</f>
        <v>C</v>
      </c>
      <c r="K1102" s="99" t="str">
        <f>_VM_since142!J1095</f>
        <v>Aminoglykoside</v>
      </c>
      <c r="L1102" s="115">
        <f>_VM_since142!K1095</f>
        <v>0.53339674395475078</v>
      </c>
      <c r="M1102">
        <f>_VM_since142!L1095</f>
        <v>3.988110153733025E-3</v>
      </c>
    </row>
    <row r="1103" spans="2:13" x14ac:dyDescent="0.3">
      <c r="B1103">
        <f>_VM_since142!A1096</f>
        <v>3</v>
      </c>
      <c r="C1103">
        <f>_VM_since142!B1096</f>
        <v>32</v>
      </c>
      <c r="D1103">
        <f>_VM_since142!C1096</f>
        <v>4</v>
      </c>
      <c r="E1103">
        <f>_VM_since142!D1096</f>
        <v>1</v>
      </c>
      <c r="F1103" s="99">
        <f>_VM_since142!E1096</f>
        <v>2017</v>
      </c>
      <c r="G1103" s="99" t="str">
        <f>_VM_since142!F1096</f>
        <v>Schwein</v>
      </c>
      <c r="H1103" s="99" t="str">
        <f>_VM_since142!G1096</f>
        <v>Mastschweine</v>
      </c>
      <c r="I1103" s="99" t="str">
        <f>_VM_since142!H1096</f>
        <v>Minimierung</v>
      </c>
      <c r="J1103" s="99" t="str">
        <f>_VM_since142!I1096</f>
        <v>C</v>
      </c>
      <c r="K1103" s="99" t="str">
        <f>_VM_since142!J1096</f>
        <v>Ceph. 1. Gen.</v>
      </c>
      <c r="L1103" s="115">
        <f>_VM_since142!K1096</f>
        <v>0</v>
      </c>
      <c r="M1103">
        <f>_VM_since142!L1096</f>
        <v>0</v>
      </c>
    </row>
    <row r="1104" spans="2:13" x14ac:dyDescent="0.3">
      <c r="B1104">
        <f>_VM_since142!A1097</f>
        <v>3</v>
      </c>
      <c r="C1104">
        <f>_VM_since142!B1097</f>
        <v>32</v>
      </c>
      <c r="D1104">
        <f>_VM_since142!C1097</f>
        <v>4</v>
      </c>
      <c r="E1104">
        <f>_VM_since142!D1097</f>
        <v>1</v>
      </c>
      <c r="F1104" s="99">
        <f>_VM_since142!E1097</f>
        <v>2017</v>
      </c>
      <c r="G1104" s="99" t="str">
        <f>_VM_since142!F1097</f>
        <v>Schwein</v>
      </c>
      <c r="H1104" s="99" t="str">
        <f>_VM_since142!G1097</f>
        <v>Mastschweine</v>
      </c>
      <c r="I1104" s="99" t="str">
        <f>_VM_since142!H1097</f>
        <v>Minimierung</v>
      </c>
      <c r="J1104" s="99" t="str">
        <f>_VM_since142!I1097</f>
        <v>C</v>
      </c>
      <c r="K1104" s="99" t="str">
        <f>_VM_since142!J1097</f>
        <v>Fenicole</v>
      </c>
      <c r="L1104" s="115">
        <f>_VM_since142!K1097</f>
        <v>0.54787400084685256</v>
      </c>
      <c r="M1104">
        <f>_VM_since142!L1097</f>
        <v>4.0963539626125379E-3</v>
      </c>
    </row>
    <row r="1105" spans="2:13" x14ac:dyDescent="0.3">
      <c r="B1105">
        <f>_VM_since142!A1098</f>
        <v>3</v>
      </c>
      <c r="C1105">
        <f>_VM_since142!B1098</f>
        <v>32</v>
      </c>
      <c r="D1105">
        <f>_VM_since142!C1098</f>
        <v>4</v>
      </c>
      <c r="E1105">
        <f>_VM_since142!D1098</f>
        <v>1</v>
      </c>
      <c r="F1105" s="99">
        <f>_VM_since142!E1098</f>
        <v>2017</v>
      </c>
      <c r="G1105" s="99" t="str">
        <f>_VM_since142!F1098</f>
        <v>Schwein</v>
      </c>
      <c r="H1105" s="99" t="str">
        <f>_VM_since142!G1098</f>
        <v>Mastschweine</v>
      </c>
      <c r="I1105" s="99" t="str">
        <f>_VM_since142!H1098</f>
        <v>Minimierung</v>
      </c>
      <c r="J1105" s="99" t="str">
        <f>_VM_since142!I1098</f>
        <v>C</v>
      </c>
      <c r="K1105" s="99" t="str">
        <f>_VM_since142!J1098</f>
        <v>Lincosamide</v>
      </c>
      <c r="L1105" s="115">
        <f>_VM_since142!K1098</f>
        <v>3.0074506602905045</v>
      </c>
      <c r="M1105">
        <f>_VM_since142!L1098</f>
        <v>2.2486159975834294E-2</v>
      </c>
    </row>
    <row r="1106" spans="2:13" x14ac:dyDescent="0.3">
      <c r="B1106">
        <f>_VM_since142!A1099</f>
        <v>3</v>
      </c>
      <c r="C1106">
        <f>_VM_since142!B1099</f>
        <v>32</v>
      </c>
      <c r="D1106">
        <f>_VM_since142!C1099</f>
        <v>4</v>
      </c>
      <c r="E1106">
        <f>_VM_since142!D1099</f>
        <v>1</v>
      </c>
      <c r="F1106" s="99">
        <f>_VM_since142!E1099</f>
        <v>2017</v>
      </c>
      <c r="G1106" s="99" t="str">
        <f>_VM_since142!F1099</f>
        <v>Schwein</v>
      </c>
      <c r="H1106" s="99" t="str">
        <f>_VM_since142!G1099</f>
        <v>Mastschweine</v>
      </c>
      <c r="I1106" s="99" t="str">
        <f>_VM_since142!H1099</f>
        <v>Minimierung</v>
      </c>
      <c r="J1106" s="99" t="str">
        <f>_VM_since142!I1099</f>
        <v>C</v>
      </c>
      <c r="K1106" s="99" t="str">
        <f>_VM_since142!J1099</f>
        <v>Makrolide</v>
      </c>
      <c r="L1106" s="115">
        <f>_VM_since142!K1099</f>
        <v>16.685792728263387</v>
      </c>
      <c r="M1106">
        <f>_VM_since142!L1099</f>
        <v>0.12475662845125469</v>
      </c>
    </row>
    <row r="1107" spans="2:13" x14ac:dyDescent="0.3">
      <c r="B1107">
        <f>_VM_since142!A1100</f>
        <v>3</v>
      </c>
      <c r="C1107">
        <f>_VM_since142!B1100</f>
        <v>32</v>
      </c>
      <c r="D1107">
        <f>_VM_since142!C1100</f>
        <v>4</v>
      </c>
      <c r="E1107">
        <f>_VM_since142!D1100</f>
        <v>1</v>
      </c>
      <c r="F1107" s="99">
        <f>_VM_since142!E1100</f>
        <v>2017</v>
      </c>
      <c r="G1107" s="99" t="str">
        <f>_VM_since142!F1100</f>
        <v>Schwein</v>
      </c>
      <c r="H1107" s="99" t="str">
        <f>_VM_since142!G1100</f>
        <v>Mastschweine</v>
      </c>
      <c r="I1107" s="99" t="str">
        <f>_VM_since142!H1100</f>
        <v>Minimierung</v>
      </c>
      <c r="J1107" s="99" t="str">
        <f>_VM_since142!I1100</f>
        <v>C</v>
      </c>
      <c r="K1107" s="99" t="str">
        <f>_VM_since142!J1100</f>
        <v>Pleuromutiline</v>
      </c>
      <c r="L1107" s="115">
        <f>_VM_since142!K1100</f>
        <v>3.5665432219825219</v>
      </c>
      <c r="M1107">
        <f>_VM_since142!L1100</f>
        <v>2.666639307142607E-2</v>
      </c>
    </row>
    <row r="1108" spans="2:13" x14ac:dyDescent="0.3">
      <c r="B1108">
        <f>_VM_since142!A1101</f>
        <v>3</v>
      </c>
      <c r="C1108">
        <f>_VM_since142!B1101</f>
        <v>32</v>
      </c>
      <c r="D1108">
        <f>_VM_since142!C1101</f>
        <v>4</v>
      </c>
      <c r="E1108">
        <f>_VM_since142!D1101</f>
        <v>1</v>
      </c>
      <c r="F1108" s="99">
        <f>_VM_since142!E1101</f>
        <v>2017</v>
      </c>
      <c r="G1108" s="99" t="str">
        <f>_VM_since142!F1101</f>
        <v>Schwein</v>
      </c>
      <c r="H1108" s="99" t="str">
        <f>_VM_since142!G1101</f>
        <v>Mastschweine</v>
      </c>
      <c r="I1108" s="99" t="str">
        <f>_VM_since142!H1101</f>
        <v>Minimierung</v>
      </c>
      <c r="J1108" s="99" t="str">
        <f>_VM_since142!I1101</f>
        <v>D</v>
      </c>
      <c r="K1108" s="99" t="str">
        <f>_VM_since142!J1101</f>
        <v>Aminoglykoside</v>
      </c>
      <c r="L1108" s="115">
        <f>_VM_since142!K1101</f>
        <v>0.43876415154830534</v>
      </c>
      <c r="M1108">
        <f>_VM_since142!L1101</f>
        <v>3.2805595229360735E-3</v>
      </c>
    </row>
    <row r="1109" spans="2:13" x14ac:dyDescent="0.3">
      <c r="B1109">
        <f>_VM_since142!A1102</f>
        <v>3</v>
      </c>
      <c r="C1109">
        <f>_VM_since142!B1102</f>
        <v>32</v>
      </c>
      <c r="D1109">
        <f>_VM_since142!C1102</f>
        <v>4</v>
      </c>
      <c r="E1109">
        <f>_VM_since142!D1102</f>
        <v>1</v>
      </c>
      <c r="F1109" s="99">
        <f>_VM_since142!E1102</f>
        <v>2017</v>
      </c>
      <c r="G1109" s="99" t="str">
        <f>_VM_since142!F1102</f>
        <v>Schwein</v>
      </c>
      <c r="H1109" s="99" t="str">
        <f>_VM_since142!G1102</f>
        <v>Mastschweine</v>
      </c>
      <c r="I1109" s="99" t="str">
        <f>_VM_since142!H1102</f>
        <v>Minimierung</v>
      </c>
      <c r="J1109" s="99" t="str">
        <f>_VM_since142!I1102</f>
        <v>D</v>
      </c>
      <c r="K1109" s="99" t="str">
        <f>_VM_since142!J1102</f>
        <v>Folsäureantag.</v>
      </c>
      <c r="L1109" s="115">
        <f>_VM_since142!K1102</f>
        <v>0.46651052044444474</v>
      </c>
      <c r="M1109">
        <f>_VM_since142!L1102</f>
        <v>3.4880140617536237E-3</v>
      </c>
    </row>
    <row r="1110" spans="2:13" x14ac:dyDescent="0.3">
      <c r="B1110">
        <f>_VM_since142!A1103</f>
        <v>3</v>
      </c>
      <c r="C1110">
        <f>_VM_since142!B1103</f>
        <v>32</v>
      </c>
      <c r="D1110">
        <f>_VM_since142!C1103</f>
        <v>4</v>
      </c>
      <c r="E1110">
        <f>_VM_since142!D1103</f>
        <v>1</v>
      </c>
      <c r="F1110" s="99">
        <f>_VM_since142!E1103</f>
        <v>2017</v>
      </c>
      <c r="G1110" s="99" t="str">
        <f>_VM_since142!F1103</f>
        <v>Schwein</v>
      </c>
      <c r="H1110" s="99" t="str">
        <f>_VM_since142!G1103</f>
        <v>Mastschweine</v>
      </c>
      <c r="I1110" s="99" t="str">
        <f>_VM_since142!H1103</f>
        <v>Minimierung</v>
      </c>
      <c r="J1110" s="99" t="str">
        <f>_VM_since142!I1103</f>
        <v>D</v>
      </c>
      <c r="K1110" s="99" t="str">
        <f>_VM_since142!J1103</f>
        <v>Penicilline</v>
      </c>
      <c r="L1110" s="115">
        <f>_VM_since142!K1103</f>
        <v>56.492576500000588</v>
      </c>
      <c r="M1110">
        <f>_VM_since142!L1103</f>
        <v>0.42238468926481593</v>
      </c>
    </row>
    <row r="1111" spans="2:13" x14ac:dyDescent="0.3">
      <c r="B1111">
        <f>_VM_since142!A1104</f>
        <v>3</v>
      </c>
      <c r="C1111">
        <f>_VM_since142!B1104</f>
        <v>32</v>
      </c>
      <c r="D1111">
        <f>_VM_since142!C1104</f>
        <v>4</v>
      </c>
      <c r="E1111">
        <f>_VM_since142!D1104</f>
        <v>1</v>
      </c>
      <c r="F1111" s="99">
        <f>_VM_since142!E1104</f>
        <v>2017</v>
      </c>
      <c r="G1111" s="99" t="str">
        <f>_VM_since142!F1104</f>
        <v>Schwein</v>
      </c>
      <c r="H1111" s="99" t="str">
        <f>_VM_since142!G1104</f>
        <v>Mastschweine</v>
      </c>
      <c r="I1111" s="99" t="str">
        <f>_VM_since142!H1104</f>
        <v>Minimierung</v>
      </c>
      <c r="J1111" s="99" t="str">
        <f>_VM_since142!I1104</f>
        <v>D</v>
      </c>
      <c r="K1111" s="99" t="str">
        <f>_VM_since142!J1104</f>
        <v>Sulfonamide</v>
      </c>
      <c r="L1111" s="115">
        <f>_VM_since142!K1104</f>
        <v>2.5962045696356562</v>
      </c>
      <c r="M1111">
        <f>_VM_since142!L1104</f>
        <v>1.9411347974427055E-2</v>
      </c>
    </row>
    <row r="1112" spans="2:13" x14ac:dyDescent="0.3">
      <c r="B1112">
        <f>_VM_since142!A1105</f>
        <v>3</v>
      </c>
      <c r="C1112">
        <f>_VM_since142!B1105</f>
        <v>32</v>
      </c>
      <c r="D1112">
        <f>_VM_since142!C1105</f>
        <v>4</v>
      </c>
      <c r="E1112">
        <f>_VM_since142!D1105</f>
        <v>1</v>
      </c>
      <c r="F1112" s="99">
        <f>_VM_since142!E1105</f>
        <v>2017</v>
      </c>
      <c r="G1112" s="99" t="str">
        <f>_VM_since142!F1105</f>
        <v>Schwein</v>
      </c>
      <c r="H1112" s="99" t="str">
        <f>_VM_since142!G1105</f>
        <v>Mastschweine</v>
      </c>
      <c r="I1112" s="99" t="str">
        <f>_VM_since142!H1105</f>
        <v>Minimierung</v>
      </c>
      <c r="J1112" s="99" t="str">
        <f>_VM_since142!I1105</f>
        <v>D</v>
      </c>
      <c r="K1112" s="99" t="str">
        <f>_VM_since142!J1105</f>
        <v>Tetrazykline</v>
      </c>
      <c r="L1112" s="115">
        <f>_VM_since142!K1105</f>
        <v>47.187502328061917</v>
      </c>
      <c r="M1112">
        <f>_VM_since142!L1105</f>
        <v>0.35281234708813475</v>
      </c>
    </row>
    <row r="1113" spans="2:13" x14ac:dyDescent="0.3">
      <c r="B1113">
        <f>_VM_since142!A1106</f>
        <v>3</v>
      </c>
      <c r="C1113">
        <f>_VM_since142!B1106</f>
        <v>32</v>
      </c>
      <c r="D1113">
        <f>_VM_since142!C1106</f>
        <v>4</v>
      </c>
      <c r="E1113">
        <f>_VM_since142!D1106</f>
        <v>1</v>
      </c>
      <c r="F1113" s="99">
        <f>_VM_since142!E1106</f>
        <v>2018</v>
      </c>
      <c r="G1113" s="99" t="str">
        <f>_VM_since142!F1106</f>
        <v>Schwein</v>
      </c>
      <c r="H1113" s="99" t="str">
        <f>_VM_since142!G1106</f>
        <v>Mastschweine</v>
      </c>
      <c r="I1113" s="99" t="str">
        <f>_VM_since142!H1106</f>
        <v>Minimierung</v>
      </c>
      <c r="J1113" s="99" t="str">
        <f>_VM_since142!I1106</f>
        <v>B</v>
      </c>
      <c r="K1113" s="99" t="str">
        <f>_VM_since142!J1106</f>
        <v>Ceph. 3. Gen.</v>
      </c>
      <c r="L1113" s="115">
        <f>_VM_since142!K1106</f>
        <v>1.0612705133593886E-2</v>
      </c>
      <c r="M1113">
        <f>_VM_since142!L1106</f>
        <v>8.3991546488407169E-5</v>
      </c>
    </row>
    <row r="1114" spans="2:13" x14ac:dyDescent="0.3">
      <c r="B1114">
        <f>_VM_since142!A1107</f>
        <v>3</v>
      </c>
      <c r="C1114">
        <f>_VM_since142!B1107</f>
        <v>32</v>
      </c>
      <c r="D1114">
        <f>_VM_since142!C1107</f>
        <v>4</v>
      </c>
      <c r="E1114">
        <f>_VM_since142!D1107</f>
        <v>1</v>
      </c>
      <c r="F1114" s="99">
        <f>_VM_since142!E1107</f>
        <v>2018</v>
      </c>
      <c r="G1114" s="99" t="str">
        <f>_VM_since142!F1107</f>
        <v>Schwein</v>
      </c>
      <c r="H1114" s="99" t="str">
        <f>_VM_since142!G1107</f>
        <v>Mastschweine</v>
      </c>
      <c r="I1114" s="99" t="str">
        <f>_VM_since142!H1107</f>
        <v>Minimierung</v>
      </c>
      <c r="J1114" s="99" t="str">
        <f>_VM_since142!I1107</f>
        <v>B</v>
      </c>
      <c r="K1114" s="99" t="str">
        <f>_VM_since142!J1107</f>
        <v>Ceph. 4. Gen.</v>
      </c>
      <c r="L1114" s="115">
        <f>_VM_since142!K1107</f>
        <v>1.5344438130605806E-2</v>
      </c>
      <c r="M1114">
        <f>_VM_since142!L1107</f>
        <v>1.2143963978662101E-4</v>
      </c>
    </row>
    <row r="1115" spans="2:13" x14ac:dyDescent="0.3">
      <c r="B1115">
        <f>_VM_since142!A1108</f>
        <v>3</v>
      </c>
      <c r="C1115">
        <f>_VM_since142!B1108</f>
        <v>32</v>
      </c>
      <c r="D1115">
        <f>_VM_since142!C1108</f>
        <v>4</v>
      </c>
      <c r="E1115">
        <f>_VM_since142!D1108</f>
        <v>1</v>
      </c>
      <c r="F1115" s="99">
        <f>_VM_since142!E1108</f>
        <v>2018</v>
      </c>
      <c r="G1115" s="99" t="str">
        <f>_VM_since142!F1108</f>
        <v>Schwein</v>
      </c>
      <c r="H1115" s="99" t="str">
        <f>_VM_since142!G1108</f>
        <v>Mastschweine</v>
      </c>
      <c r="I1115" s="99" t="str">
        <f>_VM_since142!H1108</f>
        <v>Minimierung</v>
      </c>
      <c r="J1115" s="99" t="str">
        <f>_VM_since142!I1108</f>
        <v>B</v>
      </c>
      <c r="K1115" s="99" t="str">
        <f>_VM_since142!J1108</f>
        <v>Fluorchinolone</v>
      </c>
      <c r="L1115" s="115">
        <f>_VM_since142!K1108</f>
        <v>0.32874551972175298</v>
      </c>
      <c r="M1115">
        <f>_VM_since142!L1108</f>
        <v>2.6017725221783032E-3</v>
      </c>
    </row>
    <row r="1116" spans="2:13" x14ac:dyDescent="0.3">
      <c r="B1116">
        <f>_VM_since142!A1109</f>
        <v>3</v>
      </c>
      <c r="C1116">
        <f>_VM_since142!B1109</f>
        <v>32</v>
      </c>
      <c r="D1116">
        <f>_VM_since142!C1109</f>
        <v>4</v>
      </c>
      <c r="E1116">
        <f>_VM_since142!D1109</f>
        <v>1</v>
      </c>
      <c r="F1116" s="99">
        <f>_VM_since142!E1109</f>
        <v>2018</v>
      </c>
      <c r="G1116" s="99" t="str">
        <f>_VM_since142!F1109</f>
        <v>Schwein</v>
      </c>
      <c r="H1116" s="99" t="str">
        <f>_VM_since142!G1109</f>
        <v>Mastschweine</v>
      </c>
      <c r="I1116" s="99" t="str">
        <f>_VM_since142!H1109</f>
        <v>Minimierung</v>
      </c>
      <c r="J1116" s="99" t="str">
        <f>_VM_since142!I1109</f>
        <v>B</v>
      </c>
      <c r="K1116" s="99" t="str">
        <f>_VM_since142!J1109</f>
        <v>Polypeptid-AB</v>
      </c>
      <c r="L1116" s="115">
        <f>_VM_since142!K1109</f>
        <v>1.0685854023000023</v>
      </c>
      <c r="M1116">
        <f>_VM_since142!L1109</f>
        <v>8.4570464706504346E-3</v>
      </c>
    </row>
    <row r="1117" spans="2:13" x14ac:dyDescent="0.3">
      <c r="B1117">
        <f>_VM_since142!A1110</f>
        <v>3</v>
      </c>
      <c r="C1117">
        <f>_VM_since142!B1110</f>
        <v>32</v>
      </c>
      <c r="D1117">
        <f>_VM_since142!C1110</f>
        <v>4</v>
      </c>
      <c r="E1117">
        <f>_VM_since142!D1110</f>
        <v>1</v>
      </c>
      <c r="F1117" s="99">
        <f>_VM_since142!E1110</f>
        <v>2018</v>
      </c>
      <c r="G1117" s="99" t="str">
        <f>_VM_since142!F1110</f>
        <v>Schwein</v>
      </c>
      <c r="H1117" s="99" t="str">
        <f>_VM_since142!G1110</f>
        <v>Mastschweine</v>
      </c>
      <c r="I1117" s="99" t="str">
        <f>_VM_since142!H1110</f>
        <v>Minimierung</v>
      </c>
      <c r="J1117" s="99" t="str">
        <f>_VM_since142!I1110</f>
        <v>C</v>
      </c>
      <c r="K1117" s="99" t="str">
        <f>_VM_since142!J1110</f>
        <v>Aminoglykoside</v>
      </c>
      <c r="L1117" s="115">
        <f>_VM_since142!K1110</f>
        <v>0.47815186142460897</v>
      </c>
      <c r="M1117">
        <f>_VM_since142!L1110</f>
        <v>3.7842108860856897E-3</v>
      </c>
    </row>
    <row r="1118" spans="2:13" x14ac:dyDescent="0.3">
      <c r="B1118">
        <f>_VM_since142!A1111</f>
        <v>3</v>
      </c>
      <c r="C1118">
        <f>_VM_since142!B1111</f>
        <v>32</v>
      </c>
      <c r="D1118">
        <f>_VM_since142!C1111</f>
        <v>4</v>
      </c>
      <c r="E1118">
        <f>_VM_since142!D1111</f>
        <v>1</v>
      </c>
      <c r="F1118" s="99">
        <f>_VM_since142!E1111</f>
        <v>2018</v>
      </c>
      <c r="G1118" s="99" t="str">
        <f>_VM_since142!F1111</f>
        <v>Schwein</v>
      </c>
      <c r="H1118" s="99" t="str">
        <f>_VM_since142!G1111</f>
        <v>Mastschweine</v>
      </c>
      <c r="I1118" s="99" t="str">
        <f>_VM_since142!H1111</f>
        <v>Minimierung</v>
      </c>
      <c r="J1118" s="99" t="str">
        <f>_VM_since142!I1111</f>
        <v>C</v>
      </c>
      <c r="K1118" s="99" t="str">
        <f>_VM_since142!J1111</f>
        <v>Ceph. 1. Gen.</v>
      </c>
      <c r="L1118" s="115">
        <f>_VM_since142!K1111</f>
        <v>0</v>
      </c>
      <c r="M1118">
        <f>_VM_since142!L1111</f>
        <v>0</v>
      </c>
    </row>
    <row r="1119" spans="2:13" x14ac:dyDescent="0.3">
      <c r="B1119">
        <f>_VM_since142!A1112</f>
        <v>3</v>
      </c>
      <c r="C1119">
        <f>_VM_since142!B1112</f>
        <v>32</v>
      </c>
      <c r="D1119">
        <f>_VM_since142!C1112</f>
        <v>4</v>
      </c>
      <c r="E1119">
        <f>_VM_since142!D1112</f>
        <v>1</v>
      </c>
      <c r="F1119" s="99">
        <f>_VM_since142!E1112</f>
        <v>2018</v>
      </c>
      <c r="G1119" s="99" t="str">
        <f>_VM_since142!F1112</f>
        <v>Schwein</v>
      </c>
      <c r="H1119" s="99" t="str">
        <f>_VM_since142!G1112</f>
        <v>Mastschweine</v>
      </c>
      <c r="I1119" s="99" t="str">
        <f>_VM_since142!H1112</f>
        <v>Minimierung</v>
      </c>
      <c r="J1119" s="99" t="str">
        <f>_VM_since142!I1112</f>
        <v>C</v>
      </c>
      <c r="K1119" s="99" t="str">
        <f>_VM_since142!J1112</f>
        <v>Fenicole</v>
      </c>
      <c r="L1119" s="115">
        <f>_VM_since142!K1112</f>
        <v>0.74614527226752714</v>
      </c>
      <c r="M1119">
        <f>_VM_since142!L1112</f>
        <v>5.9051763460746124E-3</v>
      </c>
    </row>
    <row r="1120" spans="2:13" x14ac:dyDescent="0.3">
      <c r="B1120">
        <f>_VM_since142!A1113</f>
        <v>3</v>
      </c>
      <c r="C1120">
        <f>_VM_since142!B1113</f>
        <v>32</v>
      </c>
      <c r="D1120">
        <f>_VM_since142!C1113</f>
        <v>4</v>
      </c>
      <c r="E1120">
        <f>_VM_since142!D1113</f>
        <v>1</v>
      </c>
      <c r="F1120" s="99">
        <f>_VM_since142!E1113</f>
        <v>2018</v>
      </c>
      <c r="G1120" s="99" t="str">
        <f>_VM_since142!F1113</f>
        <v>Schwein</v>
      </c>
      <c r="H1120" s="99" t="str">
        <f>_VM_since142!G1113</f>
        <v>Mastschweine</v>
      </c>
      <c r="I1120" s="99" t="str">
        <f>_VM_since142!H1113</f>
        <v>Minimierung</v>
      </c>
      <c r="J1120" s="99" t="str">
        <f>_VM_since142!I1113</f>
        <v>C</v>
      </c>
      <c r="K1120" s="99" t="str">
        <f>_VM_since142!J1113</f>
        <v>Lincosamide</v>
      </c>
      <c r="L1120" s="115">
        <f>_VM_since142!K1113</f>
        <v>3.13637193222731</v>
      </c>
      <c r="M1120">
        <f>_VM_since142!L1113</f>
        <v>2.4822015276457419E-2</v>
      </c>
    </row>
    <row r="1121" spans="2:13" x14ac:dyDescent="0.3">
      <c r="B1121">
        <f>_VM_since142!A1114</f>
        <v>3</v>
      </c>
      <c r="C1121">
        <f>_VM_since142!B1114</f>
        <v>32</v>
      </c>
      <c r="D1121">
        <f>_VM_since142!C1114</f>
        <v>4</v>
      </c>
      <c r="E1121">
        <f>_VM_since142!D1114</f>
        <v>1</v>
      </c>
      <c r="F1121" s="99">
        <f>_VM_since142!E1114</f>
        <v>2018</v>
      </c>
      <c r="G1121" s="99" t="str">
        <f>_VM_since142!F1114</f>
        <v>Schwein</v>
      </c>
      <c r="H1121" s="99" t="str">
        <f>_VM_since142!G1114</f>
        <v>Mastschweine</v>
      </c>
      <c r="I1121" s="99" t="str">
        <f>_VM_since142!H1114</f>
        <v>Minimierung</v>
      </c>
      <c r="J1121" s="99" t="str">
        <f>_VM_since142!I1114</f>
        <v>C</v>
      </c>
      <c r="K1121" s="99" t="str">
        <f>_VM_since142!J1114</f>
        <v>Makrolide</v>
      </c>
      <c r="L1121" s="115">
        <f>_VM_since142!K1114</f>
        <v>16.759923089733121</v>
      </c>
      <c r="M1121">
        <f>_VM_since142!L1114</f>
        <v>0.13264213427333277</v>
      </c>
    </row>
    <row r="1122" spans="2:13" x14ac:dyDescent="0.3">
      <c r="B1122">
        <f>_VM_since142!A1115</f>
        <v>3</v>
      </c>
      <c r="C1122">
        <f>_VM_since142!B1115</f>
        <v>32</v>
      </c>
      <c r="D1122">
        <f>_VM_since142!C1115</f>
        <v>4</v>
      </c>
      <c r="E1122">
        <f>_VM_since142!D1115</f>
        <v>1</v>
      </c>
      <c r="F1122" s="99">
        <f>_VM_since142!E1115</f>
        <v>2018</v>
      </c>
      <c r="G1122" s="99" t="str">
        <f>_VM_since142!F1115</f>
        <v>Schwein</v>
      </c>
      <c r="H1122" s="99" t="str">
        <f>_VM_since142!G1115</f>
        <v>Mastschweine</v>
      </c>
      <c r="I1122" s="99" t="str">
        <f>_VM_since142!H1115</f>
        <v>Minimierung</v>
      </c>
      <c r="J1122" s="99" t="str">
        <f>_VM_since142!I1115</f>
        <v>C</v>
      </c>
      <c r="K1122" s="99" t="str">
        <f>_VM_since142!J1115</f>
        <v>Pleuromutiline</v>
      </c>
      <c r="L1122" s="115">
        <f>_VM_since142!K1115</f>
        <v>3.4591093598101703</v>
      </c>
      <c r="M1122">
        <f>_VM_since142!L1115</f>
        <v>2.7376238286627417E-2</v>
      </c>
    </row>
    <row r="1123" spans="2:13" x14ac:dyDescent="0.3">
      <c r="B1123">
        <f>_VM_since142!A1116</f>
        <v>3</v>
      </c>
      <c r="C1123">
        <f>_VM_since142!B1116</f>
        <v>32</v>
      </c>
      <c r="D1123">
        <f>_VM_since142!C1116</f>
        <v>4</v>
      </c>
      <c r="E1123">
        <f>_VM_since142!D1116</f>
        <v>1</v>
      </c>
      <c r="F1123" s="99">
        <f>_VM_since142!E1116</f>
        <v>2018</v>
      </c>
      <c r="G1123" s="99" t="str">
        <f>_VM_since142!F1116</f>
        <v>Schwein</v>
      </c>
      <c r="H1123" s="99" t="str">
        <f>_VM_since142!G1116</f>
        <v>Mastschweine</v>
      </c>
      <c r="I1123" s="99" t="str">
        <f>_VM_since142!H1116</f>
        <v>Minimierung</v>
      </c>
      <c r="J1123" s="99" t="str">
        <f>_VM_since142!I1116</f>
        <v>D</v>
      </c>
      <c r="K1123" s="99" t="str">
        <f>_VM_since142!J1116</f>
        <v>Aminoglykoside</v>
      </c>
      <c r="L1123" s="115">
        <f>_VM_since142!K1116</f>
        <v>0.43440495824811931</v>
      </c>
      <c r="M1123">
        <f>_VM_since142!L1116</f>
        <v>3.4379871848126769E-3</v>
      </c>
    </row>
    <row r="1124" spans="2:13" x14ac:dyDescent="0.3">
      <c r="B1124">
        <f>_VM_since142!A1117</f>
        <v>3</v>
      </c>
      <c r="C1124">
        <f>_VM_since142!B1117</f>
        <v>32</v>
      </c>
      <c r="D1124">
        <f>_VM_since142!C1117</f>
        <v>4</v>
      </c>
      <c r="E1124">
        <f>_VM_since142!D1117</f>
        <v>1</v>
      </c>
      <c r="F1124" s="99">
        <f>_VM_since142!E1117</f>
        <v>2018</v>
      </c>
      <c r="G1124" s="99" t="str">
        <f>_VM_since142!F1117</f>
        <v>Schwein</v>
      </c>
      <c r="H1124" s="99" t="str">
        <f>_VM_since142!G1117</f>
        <v>Mastschweine</v>
      </c>
      <c r="I1124" s="99" t="str">
        <f>_VM_since142!H1117</f>
        <v>Minimierung</v>
      </c>
      <c r="J1124" s="99" t="str">
        <f>_VM_since142!I1117</f>
        <v>D</v>
      </c>
      <c r="K1124" s="99" t="str">
        <f>_VM_since142!J1117</f>
        <v>Folsäureantag.</v>
      </c>
      <c r="L1124" s="115">
        <f>_VM_since142!K1117</f>
        <v>0.2585015856556101</v>
      </c>
      <c r="M1124">
        <f>_VM_since142!L1117</f>
        <v>2.0458448317943242E-3</v>
      </c>
    </row>
    <row r="1125" spans="2:13" x14ac:dyDescent="0.3">
      <c r="B1125">
        <f>_VM_since142!A1118</f>
        <v>3</v>
      </c>
      <c r="C1125">
        <f>_VM_since142!B1118</f>
        <v>32</v>
      </c>
      <c r="D1125">
        <f>_VM_since142!C1118</f>
        <v>4</v>
      </c>
      <c r="E1125">
        <f>_VM_since142!D1118</f>
        <v>1</v>
      </c>
      <c r="F1125" s="99">
        <f>_VM_since142!E1118</f>
        <v>2018</v>
      </c>
      <c r="G1125" s="99" t="str">
        <f>_VM_since142!F1118</f>
        <v>Schwein</v>
      </c>
      <c r="H1125" s="99" t="str">
        <f>_VM_since142!G1118</f>
        <v>Mastschweine</v>
      </c>
      <c r="I1125" s="99" t="str">
        <f>_VM_since142!H1118</f>
        <v>Minimierung</v>
      </c>
      <c r="J1125" s="99" t="str">
        <f>_VM_since142!I1118</f>
        <v>D</v>
      </c>
      <c r="K1125" s="99" t="str">
        <f>_VM_since142!J1118</f>
        <v>Penicilline</v>
      </c>
      <c r="L1125" s="115">
        <f>_VM_since142!K1118</f>
        <v>53.117809705898274</v>
      </c>
      <c r="M1125">
        <f>_VM_since142!L1118</f>
        <v>0.42038734960730001</v>
      </c>
    </row>
    <row r="1126" spans="2:13" x14ac:dyDescent="0.3">
      <c r="B1126">
        <f>_VM_since142!A1119</f>
        <v>3</v>
      </c>
      <c r="C1126">
        <f>_VM_since142!B1119</f>
        <v>32</v>
      </c>
      <c r="D1126">
        <f>_VM_since142!C1119</f>
        <v>4</v>
      </c>
      <c r="E1126">
        <f>_VM_since142!D1119</f>
        <v>1</v>
      </c>
      <c r="F1126" s="99">
        <f>_VM_since142!E1119</f>
        <v>2018</v>
      </c>
      <c r="G1126" s="99" t="str">
        <f>_VM_since142!F1119</f>
        <v>Schwein</v>
      </c>
      <c r="H1126" s="99" t="str">
        <f>_VM_since142!G1119</f>
        <v>Mastschweine</v>
      </c>
      <c r="I1126" s="99" t="str">
        <f>_VM_since142!H1119</f>
        <v>Minimierung</v>
      </c>
      <c r="J1126" s="99" t="str">
        <f>_VM_since142!I1119</f>
        <v>D</v>
      </c>
      <c r="K1126" s="99" t="str">
        <f>_VM_since142!J1119</f>
        <v>Sulfonamide</v>
      </c>
      <c r="L1126" s="115">
        <f>_VM_since142!K1119</f>
        <v>1.751780519917699</v>
      </c>
      <c r="M1126">
        <f>_VM_since142!L1119</f>
        <v>1.3864019882207713E-2</v>
      </c>
    </row>
    <row r="1127" spans="2:13" x14ac:dyDescent="0.3">
      <c r="B1127">
        <f>_VM_since142!A1120</f>
        <v>3</v>
      </c>
      <c r="C1127">
        <f>_VM_since142!B1120</f>
        <v>32</v>
      </c>
      <c r="D1127">
        <f>_VM_since142!C1120</f>
        <v>4</v>
      </c>
      <c r="E1127">
        <f>_VM_since142!D1120</f>
        <v>1</v>
      </c>
      <c r="F1127" s="99">
        <f>_VM_since142!E1120</f>
        <v>2018</v>
      </c>
      <c r="G1127" s="99" t="str">
        <f>_VM_since142!F1120</f>
        <v>Schwein</v>
      </c>
      <c r="H1127" s="99" t="str">
        <f>_VM_since142!G1120</f>
        <v>Mastschweine</v>
      </c>
      <c r="I1127" s="99" t="str">
        <f>_VM_since142!H1120</f>
        <v>Minimierung</v>
      </c>
      <c r="J1127" s="99" t="str">
        <f>_VM_since142!I1120</f>
        <v>D</v>
      </c>
      <c r="K1127" s="99" t="str">
        <f>_VM_since142!J1120</f>
        <v>Tetrazykline</v>
      </c>
      <c r="L1127" s="115">
        <f>_VM_since142!K1120</f>
        <v>44.788957367968095</v>
      </c>
      <c r="M1127">
        <f>_VM_since142!L1120</f>
        <v>0.35447077324620357</v>
      </c>
    </row>
    <row r="1128" spans="2:13" x14ac:dyDescent="0.3">
      <c r="B1128">
        <f>_VM_since142!A1121</f>
        <v>3</v>
      </c>
      <c r="C1128">
        <f>_VM_since142!B1121</f>
        <v>32</v>
      </c>
      <c r="D1128">
        <f>_VM_since142!C1121</f>
        <v>4</v>
      </c>
      <c r="E1128">
        <f>_VM_since142!D1121</f>
        <v>1</v>
      </c>
      <c r="F1128" s="99">
        <f>_VM_since142!E1121</f>
        <v>2019</v>
      </c>
      <c r="G1128" s="99" t="str">
        <f>_VM_since142!F1121</f>
        <v>Schwein</v>
      </c>
      <c r="H1128" s="99" t="str">
        <f>_VM_since142!G1121</f>
        <v>Mastschweine</v>
      </c>
      <c r="I1128" s="99" t="str">
        <f>_VM_since142!H1121</f>
        <v>Minimierung</v>
      </c>
      <c r="J1128" s="99" t="str">
        <f>_VM_since142!I1121</f>
        <v>B</v>
      </c>
      <c r="K1128" s="99" t="str">
        <f>_VM_since142!J1121</f>
        <v>Ceph. 3. Gen.</v>
      </c>
      <c r="L1128" s="115">
        <f>_VM_since142!K1121</f>
        <v>5.6890156708459434E-3</v>
      </c>
      <c r="M1128">
        <f>_VM_since142!L1121</f>
        <v>4.5279926482935982E-5</v>
      </c>
    </row>
    <row r="1129" spans="2:13" x14ac:dyDescent="0.3">
      <c r="B1129">
        <f>_VM_since142!A1122</f>
        <v>3</v>
      </c>
      <c r="C1129">
        <f>_VM_since142!B1122</f>
        <v>32</v>
      </c>
      <c r="D1129">
        <f>_VM_since142!C1122</f>
        <v>4</v>
      </c>
      <c r="E1129">
        <f>_VM_since142!D1122</f>
        <v>1</v>
      </c>
      <c r="F1129" s="99">
        <f>_VM_since142!E1122</f>
        <v>2019</v>
      </c>
      <c r="G1129" s="99" t="str">
        <f>_VM_since142!F1122</f>
        <v>Schwein</v>
      </c>
      <c r="H1129" s="99" t="str">
        <f>_VM_since142!G1122</f>
        <v>Mastschweine</v>
      </c>
      <c r="I1129" s="99" t="str">
        <f>_VM_since142!H1122</f>
        <v>Minimierung</v>
      </c>
      <c r="J1129" s="99" t="str">
        <f>_VM_since142!I1122</f>
        <v>B</v>
      </c>
      <c r="K1129" s="99" t="str">
        <f>_VM_since142!J1122</f>
        <v>Ceph. 4. Gen.</v>
      </c>
      <c r="L1129" s="115">
        <f>_VM_since142!K1122</f>
        <v>6.6954569291189925E-3</v>
      </c>
      <c r="M1129">
        <f>_VM_since142!L1122</f>
        <v>5.3290378346785541E-5</v>
      </c>
    </row>
    <row r="1130" spans="2:13" x14ac:dyDescent="0.3">
      <c r="B1130">
        <f>_VM_since142!A1123</f>
        <v>3</v>
      </c>
      <c r="C1130">
        <f>_VM_since142!B1123</f>
        <v>32</v>
      </c>
      <c r="D1130">
        <f>_VM_since142!C1123</f>
        <v>4</v>
      </c>
      <c r="E1130">
        <f>_VM_since142!D1123</f>
        <v>1</v>
      </c>
      <c r="F1130" s="99">
        <f>_VM_since142!E1123</f>
        <v>2019</v>
      </c>
      <c r="G1130" s="99" t="str">
        <f>_VM_since142!F1123</f>
        <v>Schwein</v>
      </c>
      <c r="H1130" s="99" t="str">
        <f>_VM_since142!G1123</f>
        <v>Mastschweine</v>
      </c>
      <c r="I1130" s="99" t="str">
        <f>_VM_since142!H1123</f>
        <v>Minimierung</v>
      </c>
      <c r="J1130" s="99" t="str">
        <f>_VM_since142!I1123</f>
        <v>B</v>
      </c>
      <c r="K1130" s="99" t="str">
        <f>_VM_since142!J1123</f>
        <v>Fluorchinolone</v>
      </c>
      <c r="L1130" s="115">
        <f>_VM_since142!K1123</f>
        <v>0.22739610258074566</v>
      </c>
      <c r="M1130">
        <f>_VM_since142!L1123</f>
        <v>1.8098875803995228E-3</v>
      </c>
    </row>
    <row r="1131" spans="2:13" x14ac:dyDescent="0.3">
      <c r="B1131">
        <f>_VM_since142!A1124</f>
        <v>3</v>
      </c>
      <c r="C1131">
        <f>_VM_since142!B1124</f>
        <v>32</v>
      </c>
      <c r="D1131">
        <f>_VM_since142!C1124</f>
        <v>4</v>
      </c>
      <c r="E1131">
        <f>_VM_since142!D1124</f>
        <v>1</v>
      </c>
      <c r="F1131" s="99">
        <f>_VM_since142!E1124</f>
        <v>2019</v>
      </c>
      <c r="G1131" s="99" t="str">
        <f>_VM_since142!F1124</f>
        <v>Schwein</v>
      </c>
      <c r="H1131" s="99" t="str">
        <f>_VM_since142!G1124</f>
        <v>Mastschweine</v>
      </c>
      <c r="I1131" s="99" t="str">
        <f>_VM_since142!H1124</f>
        <v>Minimierung</v>
      </c>
      <c r="J1131" s="99" t="str">
        <f>_VM_since142!I1124</f>
        <v>B</v>
      </c>
      <c r="K1131" s="99" t="str">
        <f>_VM_since142!J1124</f>
        <v>Polypeptid-AB</v>
      </c>
      <c r="L1131" s="115">
        <f>_VM_since142!K1124</f>
        <v>1.2108627950030433</v>
      </c>
      <c r="M1131">
        <f>_VM_since142!L1124</f>
        <v>9.6374806312508228E-3</v>
      </c>
    </row>
    <row r="1132" spans="2:13" x14ac:dyDescent="0.3">
      <c r="B1132">
        <f>_VM_since142!A1125</f>
        <v>3</v>
      </c>
      <c r="C1132">
        <f>_VM_since142!B1125</f>
        <v>32</v>
      </c>
      <c r="D1132">
        <f>_VM_since142!C1125</f>
        <v>4</v>
      </c>
      <c r="E1132">
        <f>_VM_since142!D1125</f>
        <v>1</v>
      </c>
      <c r="F1132" s="99">
        <f>_VM_since142!E1125</f>
        <v>2019</v>
      </c>
      <c r="G1132" s="99" t="str">
        <f>_VM_since142!F1125</f>
        <v>Schwein</v>
      </c>
      <c r="H1132" s="99" t="str">
        <f>_VM_since142!G1125</f>
        <v>Mastschweine</v>
      </c>
      <c r="I1132" s="99" t="str">
        <f>_VM_since142!H1125</f>
        <v>Minimierung</v>
      </c>
      <c r="J1132" s="99" t="str">
        <f>_VM_since142!I1125</f>
        <v>C</v>
      </c>
      <c r="K1132" s="99" t="str">
        <f>_VM_since142!J1125</f>
        <v>Aminoglykoside</v>
      </c>
      <c r="L1132" s="115">
        <f>_VM_since142!K1125</f>
        <v>0.45618740441525513</v>
      </c>
      <c r="M1132">
        <f>_VM_since142!L1125</f>
        <v>3.6308798093524354E-3</v>
      </c>
    </row>
    <row r="1133" spans="2:13" x14ac:dyDescent="0.3">
      <c r="B1133">
        <f>_VM_since142!A1126</f>
        <v>3</v>
      </c>
      <c r="C1133">
        <f>_VM_since142!B1126</f>
        <v>32</v>
      </c>
      <c r="D1133">
        <f>_VM_since142!C1126</f>
        <v>4</v>
      </c>
      <c r="E1133">
        <f>_VM_since142!D1126</f>
        <v>1</v>
      </c>
      <c r="F1133" s="99">
        <f>_VM_since142!E1126</f>
        <v>2019</v>
      </c>
      <c r="G1133" s="99" t="str">
        <f>_VM_since142!F1126</f>
        <v>Schwein</v>
      </c>
      <c r="H1133" s="99" t="str">
        <f>_VM_since142!G1126</f>
        <v>Mastschweine</v>
      </c>
      <c r="I1133" s="99" t="str">
        <f>_VM_since142!H1126</f>
        <v>Minimierung</v>
      </c>
      <c r="J1133" s="99" t="str">
        <f>_VM_since142!I1126</f>
        <v>C</v>
      </c>
      <c r="K1133" s="99" t="str">
        <f>_VM_since142!J1126</f>
        <v>Ceph. 1. Gen.</v>
      </c>
      <c r="L1133" s="115">
        <f>_VM_since142!K1126</f>
        <v>0</v>
      </c>
      <c r="M1133">
        <f>_VM_since142!L1126</f>
        <v>0</v>
      </c>
    </row>
    <row r="1134" spans="2:13" x14ac:dyDescent="0.3">
      <c r="B1134">
        <f>_VM_since142!A1127</f>
        <v>3</v>
      </c>
      <c r="C1134">
        <f>_VM_since142!B1127</f>
        <v>32</v>
      </c>
      <c r="D1134">
        <f>_VM_since142!C1127</f>
        <v>4</v>
      </c>
      <c r="E1134">
        <f>_VM_since142!D1127</f>
        <v>1</v>
      </c>
      <c r="F1134" s="99">
        <f>_VM_since142!E1127</f>
        <v>2019</v>
      </c>
      <c r="G1134" s="99" t="str">
        <f>_VM_since142!F1127</f>
        <v>Schwein</v>
      </c>
      <c r="H1134" s="99" t="str">
        <f>_VM_since142!G1127</f>
        <v>Mastschweine</v>
      </c>
      <c r="I1134" s="99" t="str">
        <f>_VM_since142!H1127</f>
        <v>Minimierung</v>
      </c>
      <c r="J1134" s="99" t="str">
        <f>_VM_since142!I1127</f>
        <v>C</v>
      </c>
      <c r="K1134" s="99" t="str">
        <f>_VM_since142!J1127</f>
        <v>Fenicole</v>
      </c>
      <c r="L1134" s="115">
        <f>_VM_since142!K1127</f>
        <v>0.85879881257141388</v>
      </c>
      <c r="M1134">
        <f>_VM_since142!L1127</f>
        <v>6.8353383690159582E-3</v>
      </c>
    </row>
    <row r="1135" spans="2:13" x14ac:dyDescent="0.3">
      <c r="B1135">
        <f>_VM_since142!A1128</f>
        <v>3</v>
      </c>
      <c r="C1135">
        <f>_VM_since142!B1128</f>
        <v>32</v>
      </c>
      <c r="D1135">
        <f>_VM_since142!C1128</f>
        <v>4</v>
      </c>
      <c r="E1135">
        <f>_VM_since142!D1128</f>
        <v>1</v>
      </c>
      <c r="F1135" s="99">
        <f>_VM_since142!E1128</f>
        <v>2019</v>
      </c>
      <c r="G1135" s="99" t="str">
        <f>_VM_since142!F1128</f>
        <v>Schwein</v>
      </c>
      <c r="H1135" s="99" t="str">
        <f>_VM_since142!G1128</f>
        <v>Mastschweine</v>
      </c>
      <c r="I1135" s="99" t="str">
        <f>_VM_since142!H1128</f>
        <v>Minimierung</v>
      </c>
      <c r="J1135" s="99" t="str">
        <f>_VM_since142!I1128</f>
        <v>C</v>
      </c>
      <c r="K1135" s="99" t="str">
        <f>_VM_since142!J1128</f>
        <v>Lincosamide</v>
      </c>
      <c r="L1135" s="115">
        <f>_VM_since142!K1128</f>
        <v>3.6391944649653851</v>
      </c>
      <c r="M1135">
        <f>_VM_since142!L1128</f>
        <v>2.8965020904264342E-2</v>
      </c>
    </row>
    <row r="1136" spans="2:13" x14ac:dyDescent="0.3">
      <c r="B1136">
        <f>_VM_since142!A1129</f>
        <v>3</v>
      </c>
      <c r="C1136">
        <f>_VM_since142!B1129</f>
        <v>32</v>
      </c>
      <c r="D1136">
        <f>_VM_since142!C1129</f>
        <v>4</v>
      </c>
      <c r="E1136">
        <f>_VM_since142!D1129</f>
        <v>1</v>
      </c>
      <c r="F1136" s="99">
        <f>_VM_since142!E1129</f>
        <v>2019</v>
      </c>
      <c r="G1136" s="99" t="str">
        <f>_VM_since142!F1129</f>
        <v>Schwein</v>
      </c>
      <c r="H1136" s="99" t="str">
        <f>_VM_since142!G1129</f>
        <v>Mastschweine</v>
      </c>
      <c r="I1136" s="99" t="str">
        <f>_VM_since142!H1129</f>
        <v>Minimierung</v>
      </c>
      <c r="J1136" s="99" t="str">
        <f>_VM_since142!I1129</f>
        <v>C</v>
      </c>
      <c r="K1136" s="99" t="str">
        <f>_VM_since142!J1129</f>
        <v>Makrolide</v>
      </c>
      <c r="L1136" s="115">
        <f>_VM_since142!K1129</f>
        <v>18.198655614045471</v>
      </c>
      <c r="M1136">
        <f>_VM_since142!L1129</f>
        <v>0.14484646131581444</v>
      </c>
    </row>
    <row r="1137" spans="2:13" x14ac:dyDescent="0.3">
      <c r="B1137">
        <f>_VM_since142!A1130</f>
        <v>3</v>
      </c>
      <c r="C1137">
        <f>_VM_since142!B1130</f>
        <v>32</v>
      </c>
      <c r="D1137">
        <f>_VM_since142!C1130</f>
        <v>4</v>
      </c>
      <c r="E1137">
        <f>_VM_since142!D1130</f>
        <v>1</v>
      </c>
      <c r="F1137" s="99">
        <f>_VM_since142!E1130</f>
        <v>2019</v>
      </c>
      <c r="G1137" s="99" t="str">
        <f>_VM_since142!F1130</f>
        <v>Schwein</v>
      </c>
      <c r="H1137" s="99" t="str">
        <f>_VM_since142!G1130</f>
        <v>Mastschweine</v>
      </c>
      <c r="I1137" s="99" t="str">
        <f>_VM_since142!H1130</f>
        <v>Minimierung</v>
      </c>
      <c r="J1137" s="99" t="str">
        <f>_VM_since142!I1130</f>
        <v>C</v>
      </c>
      <c r="K1137" s="99" t="str">
        <f>_VM_since142!J1130</f>
        <v>Pleuromutiline</v>
      </c>
      <c r="L1137" s="115">
        <f>_VM_since142!K1130</f>
        <v>4.1751345098291495</v>
      </c>
      <c r="M1137">
        <f>_VM_since142!L1130</f>
        <v>3.3230666709223811E-2</v>
      </c>
    </row>
    <row r="1138" spans="2:13" x14ac:dyDescent="0.3">
      <c r="B1138">
        <f>_VM_since142!A1131</f>
        <v>3</v>
      </c>
      <c r="C1138">
        <f>_VM_since142!B1131</f>
        <v>32</v>
      </c>
      <c r="D1138">
        <f>_VM_since142!C1131</f>
        <v>4</v>
      </c>
      <c r="E1138">
        <f>_VM_since142!D1131</f>
        <v>1</v>
      </c>
      <c r="F1138" s="99">
        <f>_VM_since142!E1131</f>
        <v>2019</v>
      </c>
      <c r="G1138" s="99" t="str">
        <f>_VM_since142!F1131</f>
        <v>Schwein</v>
      </c>
      <c r="H1138" s="99" t="str">
        <f>_VM_since142!G1131</f>
        <v>Mastschweine</v>
      </c>
      <c r="I1138" s="99" t="str">
        <f>_VM_since142!H1131</f>
        <v>Minimierung</v>
      </c>
      <c r="J1138" s="99" t="str">
        <f>_VM_since142!I1131</f>
        <v>D</v>
      </c>
      <c r="K1138" s="99" t="str">
        <f>_VM_since142!J1131</f>
        <v>Aminoglykoside</v>
      </c>
      <c r="L1138" s="115">
        <f>_VM_since142!K1131</f>
        <v>0.36881329249835126</v>
      </c>
      <c r="M1138">
        <f>_VM_since142!L1131</f>
        <v>2.9354531146460494E-3</v>
      </c>
    </row>
    <row r="1139" spans="2:13" x14ac:dyDescent="0.3">
      <c r="B1139">
        <f>_VM_since142!A1132</f>
        <v>3</v>
      </c>
      <c r="C1139">
        <f>_VM_since142!B1132</f>
        <v>32</v>
      </c>
      <c r="D1139">
        <f>_VM_since142!C1132</f>
        <v>4</v>
      </c>
      <c r="E1139">
        <f>_VM_since142!D1132</f>
        <v>1</v>
      </c>
      <c r="F1139" s="99">
        <f>_VM_since142!E1132</f>
        <v>2019</v>
      </c>
      <c r="G1139" s="99" t="str">
        <f>_VM_since142!F1132</f>
        <v>Schwein</v>
      </c>
      <c r="H1139" s="99" t="str">
        <f>_VM_since142!G1132</f>
        <v>Mastschweine</v>
      </c>
      <c r="I1139" s="99" t="str">
        <f>_VM_since142!H1132</f>
        <v>Minimierung</v>
      </c>
      <c r="J1139" s="99" t="str">
        <f>_VM_since142!I1132</f>
        <v>D</v>
      </c>
      <c r="K1139" s="99" t="str">
        <f>_VM_since142!J1132</f>
        <v>Folsäureantag.</v>
      </c>
      <c r="L1139" s="115">
        <f>_VM_since142!K1132</f>
        <v>0.35056410710797986</v>
      </c>
      <c r="M1139">
        <f>_VM_since142!L1132</f>
        <v>2.7902044775076299E-3</v>
      </c>
    </row>
    <row r="1140" spans="2:13" x14ac:dyDescent="0.3">
      <c r="B1140">
        <f>_VM_since142!A1133</f>
        <v>3</v>
      </c>
      <c r="C1140">
        <f>_VM_since142!B1133</f>
        <v>32</v>
      </c>
      <c r="D1140">
        <f>_VM_since142!C1133</f>
        <v>4</v>
      </c>
      <c r="E1140">
        <f>_VM_since142!D1133</f>
        <v>1</v>
      </c>
      <c r="F1140" s="99">
        <f>_VM_since142!E1133</f>
        <v>2019</v>
      </c>
      <c r="G1140" s="99" t="str">
        <f>_VM_since142!F1133</f>
        <v>Schwein</v>
      </c>
      <c r="H1140" s="99" t="str">
        <f>_VM_since142!G1133</f>
        <v>Mastschweine</v>
      </c>
      <c r="I1140" s="99" t="str">
        <f>_VM_since142!H1133</f>
        <v>Minimierung</v>
      </c>
      <c r="J1140" s="99" t="str">
        <f>_VM_since142!I1133</f>
        <v>D</v>
      </c>
      <c r="K1140" s="99" t="str">
        <f>_VM_since142!J1133</f>
        <v>Penicilline</v>
      </c>
      <c r="L1140" s="115">
        <f>_VM_since142!K1133</f>
        <v>54.74214440866951</v>
      </c>
      <c r="M1140">
        <f>_VM_since142!L1133</f>
        <v>0.43570283819841199</v>
      </c>
    </row>
    <row r="1141" spans="2:13" x14ac:dyDescent="0.3">
      <c r="B1141">
        <f>_VM_since142!A1134</f>
        <v>3</v>
      </c>
      <c r="C1141">
        <f>_VM_since142!B1134</f>
        <v>32</v>
      </c>
      <c r="D1141">
        <f>_VM_since142!C1134</f>
        <v>4</v>
      </c>
      <c r="E1141">
        <f>_VM_since142!D1134</f>
        <v>1</v>
      </c>
      <c r="F1141" s="99">
        <f>_VM_since142!E1134</f>
        <v>2019</v>
      </c>
      <c r="G1141" s="99" t="str">
        <f>_VM_since142!F1134</f>
        <v>Schwein</v>
      </c>
      <c r="H1141" s="99" t="str">
        <f>_VM_since142!G1134</f>
        <v>Mastschweine</v>
      </c>
      <c r="I1141" s="99" t="str">
        <f>_VM_since142!H1134</f>
        <v>Minimierung</v>
      </c>
      <c r="J1141" s="99" t="str">
        <f>_VM_since142!I1134</f>
        <v>D</v>
      </c>
      <c r="K1141" s="99" t="str">
        <f>_VM_since142!J1134</f>
        <v>Sulfonamide</v>
      </c>
      <c r="L1141" s="115">
        <f>_VM_since142!K1134</f>
        <v>1.8895568612872902</v>
      </c>
      <c r="M1141">
        <f>_VM_since142!L1134</f>
        <v>1.5039332059300399E-2</v>
      </c>
    </row>
    <row r="1142" spans="2:13" x14ac:dyDescent="0.3">
      <c r="B1142">
        <f>_VM_since142!A1135</f>
        <v>3</v>
      </c>
      <c r="C1142">
        <f>_VM_since142!B1135</f>
        <v>32</v>
      </c>
      <c r="D1142">
        <f>_VM_since142!C1135</f>
        <v>4</v>
      </c>
      <c r="E1142">
        <f>_VM_since142!D1135</f>
        <v>1</v>
      </c>
      <c r="F1142" s="99">
        <f>_VM_since142!E1135</f>
        <v>2019</v>
      </c>
      <c r="G1142" s="99" t="str">
        <f>_VM_since142!F1135</f>
        <v>Schwein</v>
      </c>
      <c r="H1142" s="99" t="str">
        <f>_VM_since142!G1135</f>
        <v>Mastschweine</v>
      </c>
      <c r="I1142" s="99" t="str">
        <f>_VM_since142!H1135</f>
        <v>Minimierung</v>
      </c>
      <c r="J1142" s="99" t="str">
        <f>_VM_since142!I1135</f>
        <v>D</v>
      </c>
      <c r="K1142" s="99" t="str">
        <f>_VM_since142!J1135</f>
        <v>Tetrazykline</v>
      </c>
      <c r="L1142" s="115">
        <f>_VM_since142!K1135</f>
        <v>39.511316597979402</v>
      </c>
      <c r="M1142">
        <f>_VM_since142!L1135</f>
        <v>0.31447786652598286</v>
      </c>
    </row>
    <row r="1143" spans="2:13" x14ac:dyDescent="0.3">
      <c r="B1143">
        <f>_VM_since142!A1136</f>
        <v>3</v>
      </c>
      <c r="C1143">
        <f>_VM_since142!B1136</f>
        <v>32</v>
      </c>
      <c r="D1143">
        <f>_VM_since142!C1136</f>
        <v>4</v>
      </c>
      <c r="E1143">
        <f>_VM_since142!D1136</f>
        <v>1</v>
      </c>
      <c r="F1143" s="99">
        <f>_VM_since142!E1136</f>
        <v>2020</v>
      </c>
      <c r="G1143" s="99" t="str">
        <f>_VM_since142!F1136</f>
        <v>Schwein</v>
      </c>
      <c r="H1143" s="99" t="str">
        <f>_VM_since142!G1136</f>
        <v>Mastschweine</v>
      </c>
      <c r="I1143" s="99" t="str">
        <f>_VM_since142!H1136</f>
        <v>Minimierung</v>
      </c>
      <c r="J1143" s="99" t="str">
        <f>_VM_since142!I1136</f>
        <v>B</v>
      </c>
      <c r="K1143" s="99" t="str">
        <f>_VM_since142!J1136</f>
        <v>Ceph. 3. Gen.</v>
      </c>
      <c r="L1143" s="115">
        <f>_VM_since142!K1136</f>
        <v>7.7259012334643757E-3</v>
      </c>
      <c r="M1143">
        <f>_VM_since142!L1136</f>
        <v>6.2760993225321096E-5</v>
      </c>
    </row>
    <row r="1144" spans="2:13" x14ac:dyDescent="0.3">
      <c r="B1144">
        <f>_VM_since142!A1137</f>
        <v>3</v>
      </c>
      <c r="C1144">
        <f>_VM_since142!B1137</f>
        <v>32</v>
      </c>
      <c r="D1144">
        <f>_VM_since142!C1137</f>
        <v>4</v>
      </c>
      <c r="E1144">
        <f>_VM_since142!D1137</f>
        <v>1</v>
      </c>
      <c r="F1144" s="99">
        <f>_VM_since142!E1137</f>
        <v>2020</v>
      </c>
      <c r="G1144" s="99" t="str">
        <f>_VM_since142!F1137</f>
        <v>Schwein</v>
      </c>
      <c r="H1144" s="99" t="str">
        <f>_VM_since142!G1137</f>
        <v>Mastschweine</v>
      </c>
      <c r="I1144" s="99" t="str">
        <f>_VM_since142!H1137</f>
        <v>Minimierung</v>
      </c>
      <c r="J1144" s="99" t="str">
        <f>_VM_since142!I1137</f>
        <v>B</v>
      </c>
      <c r="K1144" s="99" t="str">
        <f>_VM_since142!J1137</f>
        <v>Ceph. 4. Gen.</v>
      </c>
      <c r="L1144" s="115">
        <f>_VM_since142!K1137</f>
        <v>5.2333867444950043E-3</v>
      </c>
      <c r="M1144">
        <f>_VM_since142!L1137</f>
        <v>4.2513169673210362E-5</v>
      </c>
    </row>
    <row r="1145" spans="2:13" x14ac:dyDescent="0.3">
      <c r="B1145">
        <f>_VM_since142!A1138</f>
        <v>3</v>
      </c>
      <c r="C1145">
        <f>_VM_since142!B1138</f>
        <v>32</v>
      </c>
      <c r="D1145">
        <f>_VM_since142!C1138</f>
        <v>4</v>
      </c>
      <c r="E1145">
        <f>_VM_since142!D1138</f>
        <v>1</v>
      </c>
      <c r="F1145" s="99">
        <f>_VM_since142!E1138</f>
        <v>2020</v>
      </c>
      <c r="G1145" s="99" t="str">
        <f>_VM_since142!F1138</f>
        <v>Schwein</v>
      </c>
      <c r="H1145" s="99" t="str">
        <f>_VM_since142!G1138</f>
        <v>Mastschweine</v>
      </c>
      <c r="I1145" s="99" t="str">
        <f>_VM_since142!H1138</f>
        <v>Minimierung</v>
      </c>
      <c r="J1145" s="99" t="str">
        <f>_VM_since142!I1138</f>
        <v>B</v>
      </c>
      <c r="K1145" s="99" t="str">
        <f>_VM_since142!J1138</f>
        <v>Fluorchinolone</v>
      </c>
      <c r="L1145" s="115">
        <f>_VM_since142!K1138</f>
        <v>0.20336197227537969</v>
      </c>
      <c r="M1145">
        <f>_VM_since142!L1138</f>
        <v>1.6520013625051079E-3</v>
      </c>
    </row>
    <row r="1146" spans="2:13" x14ac:dyDescent="0.3">
      <c r="B1146">
        <f>_VM_since142!A1139</f>
        <v>3</v>
      </c>
      <c r="C1146">
        <f>_VM_since142!B1139</f>
        <v>32</v>
      </c>
      <c r="D1146">
        <f>_VM_since142!C1139</f>
        <v>4</v>
      </c>
      <c r="E1146">
        <f>_VM_since142!D1139</f>
        <v>1</v>
      </c>
      <c r="F1146" s="99">
        <f>_VM_since142!E1139</f>
        <v>2020</v>
      </c>
      <c r="G1146" s="99" t="str">
        <f>_VM_since142!F1139</f>
        <v>Schwein</v>
      </c>
      <c r="H1146" s="99" t="str">
        <f>_VM_since142!G1139</f>
        <v>Mastschweine</v>
      </c>
      <c r="I1146" s="99" t="str">
        <f>_VM_since142!H1139</f>
        <v>Minimierung</v>
      </c>
      <c r="J1146" s="99" t="str">
        <f>_VM_since142!I1139</f>
        <v>B</v>
      </c>
      <c r="K1146" s="99" t="str">
        <f>_VM_since142!J1139</f>
        <v>Polypeptid-AB</v>
      </c>
      <c r="L1146" s="115">
        <f>_VM_since142!K1139</f>
        <v>0.98812483401111295</v>
      </c>
      <c r="M1146">
        <f>_VM_since142!L1139</f>
        <v>8.0269853495570122E-3</v>
      </c>
    </row>
    <row r="1147" spans="2:13" x14ac:dyDescent="0.3">
      <c r="B1147">
        <f>_VM_since142!A1140</f>
        <v>3</v>
      </c>
      <c r="C1147">
        <f>_VM_since142!B1140</f>
        <v>32</v>
      </c>
      <c r="D1147">
        <f>_VM_since142!C1140</f>
        <v>4</v>
      </c>
      <c r="E1147">
        <f>_VM_since142!D1140</f>
        <v>1</v>
      </c>
      <c r="F1147" s="99">
        <f>_VM_since142!E1140</f>
        <v>2020</v>
      </c>
      <c r="G1147" s="99" t="str">
        <f>_VM_since142!F1140</f>
        <v>Schwein</v>
      </c>
      <c r="H1147" s="99" t="str">
        <f>_VM_since142!G1140</f>
        <v>Mastschweine</v>
      </c>
      <c r="I1147" s="99" t="str">
        <f>_VM_since142!H1140</f>
        <v>Minimierung</v>
      </c>
      <c r="J1147" s="99" t="str">
        <f>_VM_since142!I1140</f>
        <v>C</v>
      </c>
      <c r="K1147" s="99" t="str">
        <f>_VM_since142!J1140</f>
        <v>Aminoglykoside</v>
      </c>
      <c r="L1147" s="115">
        <f>_VM_since142!K1140</f>
        <v>0.4842429883767953</v>
      </c>
      <c r="M1147">
        <f>_VM_since142!L1140</f>
        <v>3.9337250107839387E-3</v>
      </c>
    </row>
    <row r="1148" spans="2:13" x14ac:dyDescent="0.3">
      <c r="B1148">
        <f>_VM_since142!A1141</f>
        <v>3</v>
      </c>
      <c r="C1148">
        <f>_VM_since142!B1141</f>
        <v>32</v>
      </c>
      <c r="D1148">
        <f>_VM_since142!C1141</f>
        <v>4</v>
      </c>
      <c r="E1148">
        <f>_VM_since142!D1141</f>
        <v>1</v>
      </c>
      <c r="F1148" s="99">
        <f>_VM_since142!E1141</f>
        <v>2020</v>
      </c>
      <c r="G1148" s="99" t="str">
        <f>_VM_since142!F1141</f>
        <v>Schwein</v>
      </c>
      <c r="H1148" s="99" t="str">
        <f>_VM_since142!G1141</f>
        <v>Mastschweine</v>
      </c>
      <c r="I1148" s="99" t="str">
        <f>_VM_since142!H1141</f>
        <v>Minimierung</v>
      </c>
      <c r="J1148" s="99" t="str">
        <f>_VM_since142!I1141</f>
        <v>C</v>
      </c>
      <c r="K1148" s="99" t="str">
        <f>_VM_since142!J1141</f>
        <v>Ceph. 1. Gen.</v>
      </c>
      <c r="L1148" s="115">
        <f>_VM_since142!K1141</f>
        <v>0</v>
      </c>
      <c r="M1148">
        <f>_VM_since142!L1141</f>
        <v>0</v>
      </c>
    </row>
    <row r="1149" spans="2:13" x14ac:dyDescent="0.3">
      <c r="B1149">
        <f>_VM_since142!A1142</f>
        <v>3</v>
      </c>
      <c r="C1149">
        <f>_VM_since142!B1142</f>
        <v>32</v>
      </c>
      <c r="D1149">
        <f>_VM_since142!C1142</f>
        <v>4</v>
      </c>
      <c r="E1149">
        <f>_VM_since142!D1142</f>
        <v>1</v>
      </c>
      <c r="F1149" s="99">
        <f>_VM_since142!E1142</f>
        <v>2020</v>
      </c>
      <c r="G1149" s="99" t="str">
        <f>_VM_since142!F1142</f>
        <v>Schwein</v>
      </c>
      <c r="H1149" s="99" t="str">
        <f>_VM_since142!G1142</f>
        <v>Mastschweine</v>
      </c>
      <c r="I1149" s="99" t="str">
        <f>_VM_since142!H1142</f>
        <v>Minimierung</v>
      </c>
      <c r="J1149" s="99" t="str">
        <f>_VM_since142!I1142</f>
        <v>C</v>
      </c>
      <c r="K1149" s="99" t="str">
        <f>_VM_since142!J1142</f>
        <v>Fenicole</v>
      </c>
      <c r="L1149" s="115">
        <f>_VM_since142!K1142</f>
        <v>0.84379247371427191</v>
      </c>
      <c r="M1149">
        <f>_VM_since142!L1142</f>
        <v>6.8545082477855807E-3</v>
      </c>
    </row>
    <row r="1150" spans="2:13" x14ac:dyDescent="0.3">
      <c r="B1150">
        <f>_VM_since142!A1143</f>
        <v>3</v>
      </c>
      <c r="C1150">
        <f>_VM_since142!B1143</f>
        <v>32</v>
      </c>
      <c r="D1150">
        <f>_VM_since142!C1143</f>
        <v>4</v>
      </c>
      <c r="E1150">
        <f>_VM_since142!D1143</f>
        <v>1</v>
      </c>
      <c r="F1150" s="99">
        <f>_VM_since142!E1143</f>
        <v>2020</v>
      </c>
      <c r="G1150" s="99" t="str">
        <f>_VM_since142!F1143</f>
        <v>Schwein</v>
      </c>
      <c r="H1150" s="99" t="str">
        <f>_VM_since142!G1143</f>
        <v>Mastschweine</v>
      </c>
      <c r="I1150" s="99" t="str">
        <f>_VM_since142!H1143</f>
        <v>Minimierung</v>
      </c>
      <c r="J1150" s="99" t="str">
        <f>_VM_since142!I1143</f>
        <v>C</v>
      </c>
      <c r="K1150" s="99" t="str">
        <f>_VM_since142!J1143</f>
        <v>Lincosamide</v>
      </c>
      <c r="L1150" s="115">
        <f>_VM_since142!K1143</f>
        <v>3.6771848925994841</v>
      </c>
      <c r="M1150">
        <f>_VM_since142!L1143</f>
        <v>2.9871437539618073E-2</v>
      </c>
    </row>
    <row r="1151" spans="2:13" x14ac:dyDescent="0.3">
      <c r="B1151">
        <f>_VM_since142!A1144</f>
        <v>3</v>
      </c>
      <c r="C1151">
        <f>_VM_since142!B1144</f>
        <v>32</v>
      </c>
      <c r="D1151">
        <f>_VM_since142!C1144</f>
        <v>4</v>
      </c>
      <c r="E1151">
        <f>_VM_since142!D1144</f>
        <v>1</v>
      </c>
      <c r="F1151" s="99">
        <f>_VM_since142!E1144</f>
        <v>2020</v>
      </c>
      <c r="G1151" s="99" t="str">
        <f>_VM_since142!F1144</f>
        <v>Schwein</v>
      </c>
      <c r="H1151" s="99" t="str">
        <f>_VM_since142!G1144</f>
        <v>Mastschweine</v>
      </c>
      <c r="I1151" s="99" t="str">
        <f>_VM_since142!H1144</f>
        <v>Minimierung</v>
      </c>
      <c r="J1151" s="99" t="str">
        <f>_VM_since142!I1144</f>
        <v>C</v>
      </c>
      <c r="K1151" s="99" t="str">
        <f>_VM_since142!J1144</f>
        <v>Makrolide</v>
      </c>
      <c r="L1151" s="115">
        <f>_VM_since142!K1144</f>
        <v>18.653973827322975</v>
      </c>
      <c r="M1151">
        <f>_VM_since142!L1144</f>
        <v>0.15153467403012105</v>
      </c>
    </row>
    <row r="1152" spans="2:13" x14ac:dyDescent="0.3">
      <c r="B1152">
        <f>_VM_since142!A1145</f>
        <v>3</v>
      </c>
      <c r="C1152">
        <f>_VM_since142!B1145</f>
        <v>32</v>
      </c>
      <c r="D1152">
        <f>_VM_since142!C1145</f>
        <v>4</v>
      </c>
      <c r="E1152">
        <f>_VM_since142!D1145</f>
        <v>1</v>
      </c>
      <c r="F1152" s="99">
        <f>_VM_since142!E1145</f>
        <v>2020</v>
      </c>
      <c r="G1152" s="99" t="str">
        <f>_VM_since142!F1145</f>
        <v>Schwein</v>
      </c>
      <c r="H1152" s="99" t="str">
        <f>_VM_since142!G1145</f>
        <v>Mastschweine</v>
      </c>
      <c r="I1152" s="99" t="str">
        <f>_VM_since142!H1145</f>
        <v>Minimierung</v>
      </c>
      <c r="J1152" s="99" t="str">
        <f>_VM_since142!I1145</f>
        <v>C</v>
      </c>
      <c r="K1152" s="99" t="str">
        <f>_VM_since142!J1145</f>
        <v>Pleuromutiline</v>
      </c>
      <c r="L1152" s="115">
        <f>_VM_since142!K1145</f>
        <v>4.0497723340472778</v>
      </c>
      <c r="M1152">
        <f>_VM_since142!L1145</f>
        <v>3.289813399637035E-2</v>
      </c>
    </row>
    <row r="1153" spans="2:13" x14ac:dyDescent="0.3">
      <c r="B1153">
        <f>_VM_since142!A1146</f>
        <v>3</v>
      </c>
      <c r="C1153">
        <f>_VM_since142!B1146</f>
        <v>32</v>
      </c>
      <c r="D1153">
        <f>_VM_since142!C1146</f>
        <v>4</v>
      </c>
      <c r="E1153">
        <f>_VM_since142!D1146</f>
        <v>1</v>
      </c>
      <c r="F1153" s="99">
        <f>_VM_since142!E1146</f>
        <v>2020</v>
      </c>
      <c r="G1153" s="99" t="str">
        <f>_VM_since142!F1146</f>
        <v>Schwein</v>
      </c>
      <c r="H1153" s="99" t="str">
        <f>_VM_since142!G1146</f>
        <v>Mastschweine</v>
      </c>
      <c r="I1153" s="99" t="str">
        <f>_VM_since142!H1146</f>
        <v>Minimierung</v>
      </c>
      <c r="J1153" s="99" t="str">
        <f>_VM_since142!I1146</f>
        <v>D</v>
      </c>
      <c r="K1153" s="99" t="str">
        <f>_VM_since142!J1146</f>
        <v>Aminoglykoside</v>
      </c>
      <c r="L1153" s="115">
        <f>_VM_since142!K1146</f>
        <v>0.37472457679823529</v>
      </c>
      <c r="M1153">
        <f>_VM_since142!L1146</f>
        <v>3.0440573746824359E-3</v>
      </c>
    </row>
    <row r="1154" spans="2:13" x14ac:dyDescent="0.3">
      <c r="B1154">
        <f>_VM_since142!A1147</f>
        <v>3</v>
      </c>
      <c r="C1154">
        <f>_VM_since142!B1147</f>
        <v>32</v>
      </c>
      <c r="D1154">
        <f>_VM_since142!C1147</f>
        <v>4</v>
      </c>
      <c r="E1154">
        <f>_VM_since142!D1147</f>
        <v>1</v>
      </c>
      <c r="F1154" s="99">
        <f>_VM_since142!E1147</f>
        <v>2020</v>
      </c>
      <c r="G1154" s="99" t="str">
        <f>_VM_since142!F1147</f>
        <v>Schwein</v>
      </c>
      <c r="H1154" s="99" t="str">
        <f>_VM_since142!G1147</f>
        <v>Mastschweine</v>
      </c>
      <c r="I1154" s="99" t="str">
        <f>_VM_since142!H1147</f>
        <v>Minimierung</v>
      </c>
      <c r="J1154" s="99" t="str">
        <f>_VM_since142!I1147</f>
        <v>D</v>
      </c>
      <c r="K1154" s="99" t="str">
        <f>_VM_since142!J1147</f>
        <v>Folsäureantag.</v>
      </c>
      <c r="L1154" s="115">
        <f>_VM_since142!K1147</f>
        <v>0.30492662096763334</v>
      </c>
      <c r="M1154">
        <f>_VM_since142!L1147</f>
        <v>2.4770569820225666E-3</v>
      </c>
    </row>
    <row r="1155" spans="2:13" x14ac:dyDescent="0.3">
      <c r="B1155">
        <f>_VM_since142!A1148</f>
        <v>3</v>
      </c>
      <c r="C1155">
        <f>_VM_since142!B1148</f>
        <v>32</v>
      </c>
      <c r="D1155">
        <f>_VM_since142!C1148</f>
        <v>4</v>
      </c>
      <c r="E1155">
        <f>_VM_since142!D1148</f>
        <v>1</v>
      </c>
      <c r="F1155" s="99">
        <f>_VM_since142!E1148</f>
        <v>2020</v>
      </c>
      <c r="G1155" s="99" t="str">
        <f>_VM_since142!F1148</f>
        <v>Schwein</v>
      </c>
      <c r="H1155" s="99" t="str">
        <f>_VM_since142!G1148</f>
        <v>Mastschweine</v>
      </c>
      <c r="I1155" s="99" t="str">
        <f>_VM_since142!H1148</f>
        <v>Minimierung</v>
      </c>
      <c r="J1155" s="99" t="str">
        <f>_VM_since142!I1148</f>
        <v>D</v>
      </c>
      <c r="K1155" s="99" t="str">
        <f>_VM_since142!J1148</f>
        <v>Penicilline</v>
      </c>
      <c r="L1155" s="115">
        <f>_VM_since142!K1148</f>
        <v>54.099769133481971</v>
      </c>
      <c r="M1155">
        <f>_VM_since142!L1148</f>
        <v>0.43947691556954893</v>
      </c>
    </row>
    <row r="1156" spans="2:13" x14ac:dyDescent="0.3">
      <c r="B1156">
        <f>_VM_since142!A1149</f>
        <v>3</v>
      </c>
      <c r="C1156">
        <f>_VM_since142!B1149</f>
        <v>32</v>
      </c>
      <c r="D1156">
        <f>_VM_since142!C1149</f>
        <v>4</v>
      </c>
      <c r="E1156">
        <f>_VM_since142!D1149</f>
        <v>1</v>
      </c>
      <c r="F1156" s="99">
        <f>_VM_since142!E1149</f>
        <v>2020</v>
      </c>
      <c r="G1156" s="99" t="str">
        <f>_VM_since142!F1149</f>
        <v>Schwein</v>
      </c>
      <c r="H1156" s="99" t="str">
        <f>_VM_since142!G1149</f>
        <v>Mastschweine</v>
      </c>
      <c r="I1156" s="99" t="str">
        <f>_VM_since142!H1149</f>
        <v>Minimierung</v>
      </c>
      <c r="J1156" s="99" t="str">
        <f>_VM_since142!I1149</f>
        <v>D</v>
      </c>
      <c r="K1156" s="99" t="str">
        <f>_VM_since142!J1149</f>
        <v>Sulfonamide</v>
      </c>
      <c r="L1156" s="115">
        <f>_VM_since142!K1149</f>
        <v>1.8910472594958387</v>
      </c>
      <c r="M1156">
        <f>_VM_since142!L1149</f>
        <v>1.5361832963629696E-2</v>
      </c>
    </row>
    <row r="1157" spans="2:13" x14ac:dyDescent="0.3">
      <c r="B1157">
        <f>_VM_since142!A1150</f>
        <v>3</v>
      </c>
      <c r="C1157">
        <f>_VM_since142!B1150</f>
        <v>32</v>
      </c>
      <c r="D1157">
        <f>_VM_since142!C1150</f>
        <v>4</v>
      </c>
      <c r="E1157">
        <f>_VM_since142!D1150</f>
        <v>1</v>
      </c>
      <c r="F1157" s="99">
        <f>_VM_since142!E1150</f>
        <v>2020</v>
      </c>
      <c r="G1157" s="99" t="str">
        <f>_VM_since142!F1150</f>
        <v>Schwein</v>
      </c>
      <c r="H1157" s="99" t="str">
        <f>_VM_since142!G1150</f>
        <v>Mastschweine</v>
      </c>
      <c r="I1157" s="99" t="str">
        <f>_VM_since142!H1150</f>
        <v>Minimierung</v>
      </c>
      <c r="J1157" s="99" t="str">
        <f>_VM_since142!I1150</f>
        <v>D</v>
      </c>
      <c r="K1157" s="99" t="str">
        <f>_VM_since142!J1150</f>
        <v>Tetrazykline</v>
      </c>
      <c r="L1157" s="115">
        <f>_VM_since142!K1150</f>
        <v>37.51648574959831</v>
      </c>
      <c r="M1157">
        <f>_VM_since142!L1150</f>
        <v>0.30476339741047664</v>
      </c>
    </row>
    <row r="1158" spans="2:13" x14ac:dyDescent="0.3">
      <c r="B1158">
        <f>_VM_since142!A1151</f>
        <v>3</v>
      </c>
      <c r="C1158">
        <f>_VM_since142!B1151</f>
        <v>32</v>
      </c>
      <c r="D1158">
        <f>_VM_since142!C1151</f>
        <v>4</v>
      </c>
      <c r="E1158">
        <f>_VM_since142!D1151</f>
        <v>1</v>
      </c>
      <c r="F1158" s="99">
        <f>_VM_since142!E1151</f>
        <v>2021</v>
      </c>
      <c r="G1158" s="99" t="str">
        <f>_VM_since142!F1151</f>
        <v>Schwein</v>
      </c>
      <c r="H1158" s="99" t="str">
        <f>_VM_since142!G1151</f>
        <v>Mastschweine</v>
      </c>
      <c r="I1158" s="99" t="str">
        <f>_VM_since142!H1151</f>
        <v>Minimierung</v>
      </c>
      <c r="J1158" s="99" t="str">
        <f>_VM_since142!I1151</f>
        <v>B</v>
      </c>
      <c r="K1158" s="99" t="str">
        <f>_VM_since142!J1151</f>
        <v>Ceph. 3. Gen.</v>
      </c>
      <c r="L1158" s="115">
        <f>_VM_since142!K1151</f>
        <v>9.6010364745435541E-3</v>
      </c>
      <c r="M1158">
        <f>_VM_since142!L1151</f>
        <v>9.4370984225395905E-5</v>
      </c>
    </row>
    <row r="1159" spans="2:13" x14ac:dyDescent="0.3">
      <c r="B1159">
        <f>_VM_since142!A1152</f>
        <v>3</v>
      </c>
      <c r="C1159">
        <f>_VM_since142!B1152</f>
        <v>32</v>
      </c>
      <c r="D1159">
        <f>_VM_since142!C1152</f>
        <v>4</v>
      </c>
      <c r="E1159">
        <f>_VM_since142!D1152</f>
        <v>1</v>
      </c>
      <c r="F1159" s="99">
        <f>_VM_since142!E1152</f>
        <v>2021</v>
      </c>
      <c r="G1159" s="99" t="str">
        <f>_VM_since142!F1152</f>
        <v>Schwein</v>
      </c>
      <c r="H1159" s="99" t="str">
        <f>_VM_since142!G1152</f>
        <v>Mastschweine</v>
      </c>
      <c r="I1159" s="99" t="str">
        <f>_VM_since142!H1152</f>
        <v>Minimierung</v>
      </c>
      <c r="J1159" s="99" t="str">
        <f>_VM_since142!I1152</f>
        <v>B</v>
      </c>
      <c r="K1159" s="99" t="str">
        <f>_VM_since142!J1152</f>
        <v>Ceph. 4. Gen.</v>
      </c>
      <c r="L1159" s="115">
        <f>_VM_since142!K1152</f>
        <v>4.1607105021300057E-3</v>
      </c>
      <c r="M1159">
        <f>_VM_since142!L1152</f>
        <v>4.0896662168093363E-5</v>
      </c>
    </row>
    <row r="1160" spans="2:13" x14ac:dyDescent="0.3">
      <c r="B1160">
        <f>_VM_since142!A1153</f>
        <v>3</v>
      </c>
      <c r="C1160">
        <f>_VM_since142!B1153</f>
        <v>32</v>
      </c>
      <c r="D1160">
        <f>_VM_since142!C1153</f>
        <v>4</v>
      </c>
      <c r="E1160">
        <f>_VM_since142!D1153</f>
        <v>1</v>
      </c>
      <c r="F1160" s="99">
        <f>_VM_since142!E1153</f>
        <v>2021</v>
      </c>
      <c r="G1160" s="99" t="str">
        <f>_VM_since142!F1153</f>
        <v>Schwein</v>
      </c>
      <c r="H1160" s="99" t="str">
        <f>_VM_since142!G1153</f>
        <v>Mastschweine</v>
      </c>
      <c r="I1160" s="99" t="str">
        <f>_VM_since142!H1153</f>
        <v>Minimierung</v>
      </c>
      <c r="J1160" s="99" t="str">
        <f>_VM_since142!I1153</f>
        <v>B</v>
      </c>
      <c r="K1160" s="99" t="str">
        <f>_VM_since142!J1153</f>
        <v>Fluorchinolone</v>
      </c>
      <c r="L1160" s="115">
        <f>_VM_since142!K1153</f>
        <v>0.1666521466778052</v>
      </c>
      <c r="M1160">
        <f>_VM_since142!L1153</f>
        <v>1.6380655512515598E-3</v>
      </c>
    </row>
    <row r="1161" spans="2:13" x14ac:dyDescent="0.3">
      <c r="B1161">
        <f>_VM_since142!A1154</f>
        <v>3</v>
      </c>
      <c r="C1161">
        <f>_VM_since142!B1154</f>
        <v>32</v>
      </c>
      <c r="D1161">
        <f>_VM_since142!C1154</f>
        <v>4</v>
      </c>
      <c r="E1161">
        <f>_VM_since142!D1154</f>
        <v>1</v>
      </c>
      <c r="F1161" s="99">
        <f>_VM_since142!E1154</f>
        <v>2021</v>
      </c>
      <c r="G1161" s="99" t="str">
        <f>_VM_since142!F1154</f>
        <v>Schwein</v>
      </c>
      <c r="H1161" s="99" t="str">
        <f>_VM_since142!G1154</f>
        <v>Mastschweine</v>
      </c>
      <c r="I1161" s="99" t="str">
        <f>_VM_since142!H1154</f>
        <v>Minimierung</v>
      </c>
      <c r="J1161" s="99" t="str">
        <f>_VM_since142!I1154</f>
        <v>B</v>
      </c>
      <c r="K1161" s="99" t="str">
        <f>_VM_since142!J1154</f>
        <v>Polypeptid-AB</v>
      </c>
      <c r="L1161" s="115">
        <f>_VM_since142!K1154</f>
        <v>1.004544575926269</v>
      </c>
      <c r="M1161">
        <f>_VM_since142!L1154</f>
        <v>9.8739194023270138E-3</v>
      </c>
    </row>
    <row r="1162" spans="2:13" x14ac:dyDescent="0.3">
      <c r="B1162">
        <f>_VM_since142!A1155</f>
        <v>3</v>
      </c>
      <c r="C1162">
        <f>_VM_since142!B1155</f>
        <v>32</v>
      </c>
      <c r="D1162">
        <f>_VM_since142!C1155</f>
        <v>4</v>
      </c>
      <c r="E1162">
        <f>_VM_since142!D1155</f>
        <v>1</v>
      </c>
      <c r="F1162" s="99">
        <f>_VM_since142!E1155</f>
        <v>2021</v>
      </c>
      <c r="G1162" s="99" t="str">
        <f>_VM_since142!F1155</f>
        <v>Schwein</v>
      </c>
      <c r="H1162" s="99" t="str">
        <f>_VM_since142!G1155</f>
        <v>Mastschweine</v>
      </c>
      <c r="I1162" s="99" t="str">
        <f>_VM_since142!H1155</f>
        <v>Minimierung</v>
      </c>
      <c r="J1162" s="99" t="str">
        <f>_VM_since142!I1155</f>
        <v>C</v>
      </c>
      <c r="K1162" s="99" t="str">
        <f>_VM_since142!J1155</f>
        <v>Aminoglykoside</v>
      </c>
      <c r="L1162" s="115">
        <f>_VM_since142!K1155</f>
        <v>0.48677811949597777</v>
      </c>
      <c r="M1162">
        <f>_VM_since142!L1155</f>
        <v>4.7846636514738104E-3</v>
      </c>
    </row>
    <row r="1163" spans="2:13" x14ac:dyDescent="0.3">
      <c r="B1163">
        <f>_VM_since142!A1156</f>
        <v>3</v>
      </c>
      <c r="C1163">
        <f>_VM_since142!B1156</f>
        <v>32</v>
      </c>
      <c r="D1163">
        <f>_VM_since142!C1156</f>
        <v>4</v>
      </c>
      <c r="E1163">
        <f>_VM_since142!D1156</f>
        <v>1</v>
      </c>
      <c r="F1163" s="99">
        <f>_VM_since142!E1156</f>
        <v>2021</v>
      </c>
      <c r="G1163" s="99" t="str">
        <f>_VM_since142!F1156</f>
        <v>Schwein</v>
      </c>
      <c r="H1163" s="99" t="str">
        <f>_VM_since142!G1156</f>
        <v>Mastschweine</v>
      </c>
      <c r="I1163" s="99" t="str">
        <f>_VM_since142!H1156</f>
        <v>Minimierung</v>
      </c>
      <c r="J1163" s="99" t="str">
        <f>_VM_since142!I1156</f>
        <v>C</v>
      </c>
      <c r="K1163" s="99" t="str">
        <f>_VM_since142!J1156</f>
        <v>Ceph. 1. Gen.</v>
      </c>
      <c r="L1163" s="115">
        <f>_VM_since142!K1156</f>
        <v>0</v>
      </c>
      <c r="M1163">
        <f>_VM_since142!L1156</f>
        <v>0</v>
      </c>
    </row>
    <row r="1164" spans="2:13" x14ac:dyDescent="0.3">
      <c r="B1164">
        <f>_VM_since142!A1157</f>
        <v>3</v>
      </c>
      <c r="C1164">
        <f>_VM_since142!B1157</f>
        <v>32</v>
      </c>
      <c r="D1164">
        <f>_VM_since142!C1157</f>
        <v>4</v>
      </c>
      <c r="E1164">
        <f>_VM_since142!D1157</f>
        <v>1</v>
      </c>
      <c r="F1164" s="99">
        <f>_VM_since142!E1157</f>
        <v>2021</v>
      </c>
      <c r="G1164" s="99" t="str">
        <f>_VM_since142!F1157</f>
        <v>Schwein</v>
      </c>
      <c r="H1164" s="99" t="str">
        <f>_VM_since142!G1157</f>
        <v>Mastschweine</v>
      </c>
      <c r="I1164" s="99" t="str">
        <f>_VM_since142!H1157</f>
        <v>Minimierung</v>
      </c>
      <c r="J1164" s="99" t="str">
        <f>_VM_since142!I1157</f>
        <v>C</v>
      </c>
      <c r="K1164" s="99" t="str">
        <f>_VM_since142!J1157</f>
        <v>Fenicole</v>
      </c>
      <c r="L1164" s="115">
        <f>_VM_since142!K1157</f>
        <v>0.7519367844285636</v>
      </c>
      <c r="M1164">
        <f>_VM_since142!L1157</f>
        <v>7.3909743609401795E-3</v>
      </c>
    </row>
    <row r="1165" spans="2:13" x14ac:dyDescent="0.3">
      <c r="B1165">
        <f>_VM_since142!A1158</f>
        <v>3</v>
      </c>
      <c r="C1165">
        <f>_VM_since142!B1158</f>
        <v>32</v>
      </c>
      <c r="D1165">
        <f>_VM_since142!C1158</f>
        <v>4</v>
      </c>
      <c r="E1165">
        <f>_VM_since142!D1158</f>
        <v>1</v>
      </c>
      <c r="F1165" s="99">
        <f>_VM_since142!E1158</f>
        <v>2021</v>
      </c>
      <c r="G1165" s="99" t="str">
        <f>_VM_since142!F1158</f>
        <v>Schwein</v>
      </c>
      <c r="H1165" s="99" t="str">
        <f>_VM_since142!G1158</f>
        <v>Mastschweine</v>
      </c>
      <c r="I1165" s="99" t="str">
        <f>_VM_since142!H1158</f>
        <v>Minimierung</v>
      </c>
      <c r="J1165" s="99" t="str">
        <f>_VM_since142!I1158</f>
        <v>C</v>
      </c>
      <c r="K1165" s="99" t="str">
        <f>_VM_since142!J1158</f>
        <v>Lincosamide</v>
      </c>
      <c r="L1165" s="115">
        <f>_VM_since142!K1158</f>
        <v>3.325300670368613</v>
      </c>
      <c r="M1165">
        <f>_VM_since142!L1158</f>
        <v>3.268521038745182E-2</v>
      </c>
    </row>
    <row r="1166" spans="2:13" x14ac:dyDescent="0.3">
      <c r="B1166">
        <f>_VM_since142!A1159</f>
        <v>3</v>
      </c>
      <c r="C1166">
        <f>_VM_since142!B1159</f>
        <v>32</v>
      </c>
      <c r="D1166">
        <f>_VM_since142!C1159</f>
        <v>4</v>
      </c>
      <c r="E1166">
        <f>_VM_since142!D1159</f>
        <v>1</v>
      </c>
      <c r="F1166" s="99">
        <f>_VM_since142!E1159</f>
        <v>2021</v>
      </c>
      <c r="G1166" s="99" t="str">
        <f>_VM_since142!F1159</f>
        <v>Schwein</v>
      </c>
      <c r="H1166" s="99" t="str">
        <f>_VM_since142!G1159</f>
        <v>Mastschweine</v>
      </c>
      <c r="I1166" s="99" t="str">
        <f>_VM_since142!H1159</f>
        <v>Minimierung</v>
      </c>
      <c r="J1166" s="99" t="str">
        <f>_VM_since142!I1159</f>
        <v>C</v>
      </c>
      <c r="K1166" s="99" t="str">
        <f>_VM_since142!J1159</f>
        <v>Makrolide</v>
      </c>
      <c r="L1166" s="115">
        <f>_VM_since142!K1159</f>
        <v>14.67495968854146</v>
      </c>
      <c r="M1166">
        <f>_VM_since142!L1159</f>
        <v>0.14424384210471466</v>
      </c>
    </row>
    <row r="1167" spans="2:13" x14ac:dyDescent="0.3">
      <c r="B1167">
        <f>_VM_since142!A1160</f>
        <v>3</v>
      </c>
      <c r="C1167">
        <f>_VM_since142!B1160</f>
        <v>32</v>
      </c>
      <c r="D1167">
        <f>_VM_since142!C1160</f>
        <v>4</v>
      </c>
      <c r="E1167">
        <f>_VM_since142!D1160</f>
        <v>1</v>
      </c>
      <c r="F1167" s="99">
        <f>_VM_since142!E1160</f>
        <v>2021</v>
      </c>
      <c r="G1167" s="99" t="str">
        <f>_VM_since142!F1160</f>
        <v>Schwein</v>
      </c>
      <c r="H1167" s="99" t="str">
        <f>_VM_since142!G1160</f>
        <v>Mastschweine</v>
      </c>
      <c r="I1167" s="99" t="str">
        <f>_VM_since142!H1160</f>
        <v>Minimierung</v>
      </c>
      <c r="J1167" s="99" t="str">
        <f>_VM_since142!I1160</f>
        <v>C</v>
      </c>
      <c r="K1167" s="99" t="str">
        <f>_VM_since142!J1160</f>
        <v>Pleuromutiline</v>
      </c>
      <c r="L1167" s="115">
        <f>_VM_since142!K1160</f>
        <v>3.2530453923613383</v>
      </c>
      <c r="M1167">
        <f>_VM_since142!L1160</f>
        <v>3.1974995222755209E-2</v>
      </c>
    </row>
    <row r="1168" spans="2:13" x14ac:dyDescent="0.3">
      <c r="B1168">
        <f>_VM_since142!A1161</f>
        <v>3</v>
      </c>
      <c r="C1168">
        <f>_VM_since142!B1161</f>
        <v>32</v>
      </c>
      <c r="D1168">
        <f>_VM_since142!C1161</f>
        <v>4</v>
      </c>
      <c r="E1168">
        <f>_VM_since142!D1161</f>
        <v>1</v>
      </c>
      <c r="F1168" s="99">
        <f>_VM_since142!E1161</f>
        <v>2021</v>
      </c>
      <c r="G1168" s="99" t="str">
        <f>_VM_since142!F1161</f>
        <v>Schwein</v>
      </c>
      <c r="H1168" s="99" t="str">
        <f>_VM_since142!G1161</f>
        <v>Mastschweine</v>
      </c>
      <c r="I1168" s="99" t="str">
        <f>_VM_since142!H1161</f>
        <v>Minimierung</v>
      </c>
      <c r="J1168" s="99" t="str">
        <f>_VM_since142!I1161</f>
        <v>D</v>
      </c>
      <c r="K1168" s="99" t="str">
        <f>_VM_since142!J1161</f>
        <v>Aminoglykoside</v>
      </c>
      <c r="L1168" s="115">
        <f>_VM_since142!K1161</f>
        <v>0.35394133118622806</v>
      </c>
      <c r="M1168">
        <f>_VM_since142!L1161</f>
        <v>3.4789776989863088E-3</v>
      </c>
    </row>
    <row r="1169" spans="2:13" x14ac:dyDescent="0.3">
      <c r="B1169">
        <f>_VM_since142!A1162</f>
        <v>3</v>
      </c>
      <c r="C1169">
        <f>_VM_since142!B1162</f>
        <v>32</v>
      </c>
      <c r="D1169">
        <f>_VM_since142!C1162</f>
        <v>4</v>
      </c>
      <c r="E1169">
        <f>_VM_since142!D1162</f>
        <v>1</v>
      </c>
      <c r="F1169" s="99">
        <f>_VM_since142!E1162</f>
        <v>2021</v>
      </c>
      <c r="G1169" s="99" t="str">
        <f>_VM_since142!F1162</f>
        <v>Schwein</v>
      </c>
      <c r="H1169" s="99" t="str">
        <f>_VM_since142!G1162</f>
        <v>Mastschweine</v>
      </c>
      <c r="I1169" s="99" t="str">
        <f>_VM_since142!H1162</f>
        <v>Minimierung</v>
      </c>
      <c r="J1169" s="99" t="str">
        <f>_VM_since142!I1162</f>
        <v>D</v>
      </c>
      <c r="K1169" s="99" t="str">
        <f>_VM_since142!J1162</f>
        <v>Folsäureantag.</v>
      </c>
      <c r="L1169" s="115">
        <f>_VM_since142!K1162</f>
        <v>0.1965529895466667</v>
      </c>
      <c r="M1169">
        <f>_VM_since142!L1162</f>
        <v>1.9319683999893071E-3</v>
      </c>
    </row>
    <row r="1170" spans="2:13" x14ac:dyDescent="0.3">
      <c r="B1170">
        <f>_VM_since142!A1163</f>
        <v>3</v>
      </c>
      <c r="C1170">
        <f>_VM_since142!B1163</f>
        <v>32</v>
      </c>
      <c r="D1170">
        <f>_VM_since142!C1163</f>
        <v>4</v>
      </c>
      <c r="E1170">
        <f>_VM_since142!D1163</f>
        <v>1</v>
      </c>
      <c r="F1170" s="99">
        <f>_VM_since142!E1163</f>
        <v>2021</v>
      </c>
      <c r="G1170" s="99" t="str">
        <f>_VM_since142!F1163</f>
        <v>Schwein</v>
      </c>
      <c r="H1170" s="99" t="str">
        <f>_VM_since142!G1163</f>
        <v>Mastschweine</v>
      </c>
      <c r="I1170" s="99" t="str">
        <f>_VM_since142!H1163</f>
        <v>Minimierung</v>
      </c>
      <c r="J1170" s="99" t="str">
        <f>_VM_since142!I1163</f>
        <v>D</v>
      </c>
      <c r="K1170" s="99" t="str">
        <f>_VM_since142!J1163</f>
        <v>Penicilline</v>
      </c>
      <c r="L1170" s="115">
        <f>_VM_since142!K1163</f>
        <v>46.429970349770485</v>
      </c>
      <c r="M1170">
        <f>_VM_since142!L1163</f>
        <v>0.45637176893155162</v>
      </c>
    </row>
    <row r="1171" spans="2:13" x14ac:dyDescent="0.3">
      <c r="B1171">
        <f>_VM_since142!A1164</f>
        <v>3</v>
      </c>
      <c r="C1171">
        <f>_VM_since142!B1164</f>
        <v>32</v>
      </c>
      <c r="D1171">
        <f>_VM_since142!C1164</f>
        <v>4</v>
      </c>
      <c r="E1171">
        <f>_VM_since142!D1164</f>
        <v>1</v>
      </c>
      <c r="F1171" s="99">
        <f>_VM_since142!E1164</f>
        <v>2021</v>
      </c>
      <c r="G1171" s="99" t="str">
        <f>_VM_since142!F1164</f>
        <v>Schwein</v>
      </c>
      <c r="H1171" s="99" t="str">
        <f>_VM_since142!G1164</f>
        <v>Mastschweine</v>
      </c>
      <c r="I1171" s="99" t="str">
        <f>_VM_since142!H1164</f>
        <v>Minimierung</v>
      </c>
      <c r="J1171" s="99" t="str">
        <f>_VM_since142!I1164</f>
        <v>D</v>
      </c>
      <c r="K1171" s="99" t="str">
        <f>_VM_since142!J1164</f>
        <v>Sulfonamide</v>
      </c>
      <c r="L1171" s="115">
        <f>_VM_since142!K1164</f>
        <v>1.1639860638023629</v>
      </c>
      <c r="M1171">
        <f>_VM_since142!L1164</f>
        <v>1.1441109588212007E-2</v>
      </c>
    </row>
    <row r="1172" spans="2:13" x14ac:dyDescent="0.3">
      <c r="B1172">
        <f>_VM_since142!A1165</f>
        <v>3</v>
      </c>
      <c r="C1172">
        <f>_VM_since142!B1165</f>
        <v>32</v>
      </c>
      <c r="D1172">
        <f>_VM_since142!C1165</f>
        <v>4</v>
      </c>
      <c r="E1172">
        <f>_VM_since142!D1165</f>
        <v>1</v>
      </c>
      <c r="F1172" s="99">
        <f>_VM_since142!E1165</f>
        <v>2021</v>
      </c>
      <c r="G1172" s="99" t="str">
        <f>_VM_since142!F1165</f>
        <v>Schwein</v>
      </c>
      <c r="H1172" s="99" t="str">
        <f>_VM_since142!G1165</f>
        <v>Mastschweine</v>
      </c>
      <c r="I1172" s="99" t="str">
        <f>_VM_since142!H1165</f>
        <v>Minimierung</v>
      </c>
      <c r="J1172" s="99" t="str">
        <f>_VM_since142!I1165</f>
        <v>D</v>
      </c>
      <c r="K1172" s="99" t="str">
        <f>_VM_since142!J1165</f>
        <v>Tetrazykline</v>
      </c>
      <c r="L1172" s="115">
        <f>_VM_since142!K1165</f>
        <v>29.915736001267312</v>
      </c>
      <c r="M1172">
        <f>_VM_since142!L1165</f>
        <v>0.29404923705395292</v>
      </c>
    </row>
    <row r="1173" spans="2:13" x14ac:dyDescent="0.3">
      <c r="B1173">
        <f>_VM_since142!A1166</f>
        <v>3</v>
      </c>
      <c r="C1173">
        <f>_VM_since142!B1166</f>
        <v>32</v>
      </c>
      <c r="D1173">
        <f>_VM_since142!C1166</f>
        <v>4</v>
      </c>
      <c r="E1173">
        <f>_VM_since142!D1166</f>
        <v>1</v>
      </c>
      <c r="F1173" s="99">
        <f>_VM_since142!E1166</f>
        <v>2022</v>
      </c>
      <c r="G1173" s="99" t="str">
        <f>_VM_since142!F1166</f>
        <v>Schwein</v>
      </c>
      <c r="H1173" s="99" t="str">
        <f>_VM_since142!G1166</f>
        <v>Mastschweine</v>
      </c>
      <c r="I1173" s="99" t="str">
        <f>_VM_since142!H1166</f>
        <v>Minimierung</v>
      </c>
      <c r="J1173" s="99" t="str">
        <f>_VM_since142!I1166</f>
        <v>B</v>
      </c>
      <c r="K1173" s="99" t="str">
        <f>_VM_since142!J1166</f>
        <v>Ceph. 3. Gen.</v>
      </c>
      <c r="L1173" s="115">
        <f>_VM_since142!K1166</f>
        <v>6.0521481745773962E-3</v>
      </c>
      <c r="M1173">
        <f>_VM_since142!L1166</f>
        <v>6.6543204434167812E-5</v>
      </c>
    </row>
    <row r="1174" spans="2:13" x14ac:dyDescent="0.3">
      <c r="B1174">
        <f>_VM_since142!A1167</f>
        <v>3</v>
      </c>
      <c r="C1174">
        <f>_VM_since142!B1167</f>
        <v>32</v>
      </c>
      <c r="D1174">
        <f>_VM_since142!C1167</f>
        <v>4</v>
      </c>
      <c r="E1174">
        <f>_VM_since142!D1167</f>
        <v>1</v>
      </c>
      <c r="F1174" s="99">
        <f>_VM_since142!E1167</f>
        <v>2022</v>
      </c>
      <c r="G1174" s="99" t="str">
        <f>_VM_since142!F1167</f>
        <v>Schwein</v>
      </c>
      <c r="H1174" s="99" t="str">
        <f>_VM_since142!G1167</f>
        <v>Mastschweine</v>
      </c>
      <c r="I1174" s="99" t="str">
        <f>_VM_since142!H1167</f>
        <v>Minimierung</v>
      </c>
      <c r="J1174" s="99" t="str">
        <f>_VM_since142!I1167</f>
        <v>B</v>
      </c>
      <c r="K1174" s="99" t="str">
        <f>_VM_since142!J1167</f>
        <v>Ceph. 4. Gen.</v>
      </c>
      <c r="L1174" s="115">
        <f>_VM_since142!K1167</f>
        <v>3.6798261080000063E-3</v>
      </c>
      <c r="M1174">
        <f>_VM_since142!L1167</f>
        <v>4.0459587889044188E-5</v>
      </c>
    </row>
    <row r="1175" spans="2:13" x14ac:dyDescent="0.3">
      <c r="B1175">
        <f>_VM_since142!A1168</f>
        <v>3</v>
      </c>
      <c r="C1175">
        <f>_VM_since142!B1168</f>
        <v>32</v>
      </c>
      <c r="D1175">
        <f>_VM_since142!C1168</f>
        <v>4</v>
      </c>
      <c r="E1175">
        <f>_VM_since142!D1168</f>
        <v>1</v>
      </c>
      <c r="F1175" s="99">
        <f>_VM_since142!E1168</f>
        <v>2022</v>
      </c>
      <c r="G1175" s="99" t="str">
        <f>_VM_since142!F1168</f>
        <v>Schwein</v>
      </c>
      <c r="H1175" s="99" t="str">
        <f>_VM_since142!G1168</f>
        <v>Mastschweine</v>
      </c>
      <c r="I1175" s="99" t="str">
        <f>_VM_since142!H1168</f>
        <v>Minimierung</v>
      </c>
      <c r="J1175" s="99" t="str">
        <f>_VM_since142!I1168</f>
        <v>B</v>
      </c>
      <c r="K1175" s="99" t="str">
        <f>_VM_since142!J1168</f>
        <v>Fluorchinolone</v>
      </c>
      <c r="L1175" s="115">
        <f>_VM_since142!K1168</f>
        <v>0.14091780879549226</v>
      </c>
      <c r="M1175">
        <f>_VM_since142!L1168</f>
        <v>1.5493874717877657E-3</v>
      </c>
    </row>
    <row r="1176" spans="2:13" x14ac:dyDescent="0.3">
      <c r="B1176">
        <f>_VM_since142!A1169</f>
        <v>3</v>
      </c>
      <c r="C1176">
        <f>_VM_since142!B1169</f>
        <v>32</v>
      </c>
      <c r="D1176">
        <f>_VM_since142!C1169</f>
        <v>4</v>
      </c>
      <c r="E1176">
        <f>_VM_since142!D1169</f>
        <v>1</v>
      </c>
      <c r="F1176" s="99">
        <f>_VM_since142!E1169</f>
        <v>2022</v>
      </c>
      <c r="G1176" s="99" t="str">
        <f>_VM_since142!F1169</f>
        <v>Schwein</v>
      </c>
      <c r="H1176" s="99" t="str">
        <f>_VM_since142!G1169</f>
        <v>Mastschweine</v>
      </c>
      <c r="I1176" s="99" t="str">
        <f>_VM_since142!H1169</f>
        <v>Minimierung</v>
      </c>
      <c r="J1176" s="99" t="str">
        <f>_VM_since142!I1169</f>
        <v>B</v>
      </c>
      <c r="K1176" s="99" t="str">
        <f>_VM_since142!J1169</f>
        <v>Polypeptid-AB</v>
      </c>
      <c r="L1176" s="115">
        <f>_VM_since142!K1169</f>
        <v>0.7167661213551032</v>
      </c>
      <c r="M1176">
        <f>_VM_since142!L1169</f>
        <v>7.8808239932342105E-3</v>
      </c>
    </row>
    <row r="1177" spans="2:13" x14ac:dyDescent="0.3">
      <c r="B1177">
        <f>_VM_since142!A1170</f>
        <v>3</v>
      </c>
      <c r="C1177">
        <f>_VM_since142!B1170</f>
        <v>32</v>
      </c>
      <c r="D1177">
        <f>_VM_since142!C1170</f>
        <v>4</v>
      </c>
      <c r="E1177">
        <f>_VM_since142!D1170</f>
        <v>1</v>
      </c>
      <c r="F1177" s="99">
        <f>_VM_since142!E1170</f>
        <v>2022</v>
      </c>
      <c r="G1177" s="99" t="str">
        <f>_VM_since142!F1170</f>
        <v>Schwein</v>
      </c>
      <c r="H1177" s="99" t="str">
        <f>_VM_since142!G1170</f>
        <v>Mastschweine</v>
      </c>
      <c r="I1177" s="99" t="str">
        <f>_VM_since142!H1170</f>
        <v>Minimierung</v>
      </c>
      <c r="J1177" s="99" t="str">
        <f>_VM_since142!I1170</f>
        <v>C</v>
      </c>
      <c r="K1177" s="99" t="str">
        <f>_VM_since142!J1170</f>
        <v>Aminoglykoside</v>
      </c>
      <c r="L1177" s="115">
        <f>_VM_since142!K1170</f>
        <v>0.39458217372255322</v>
      </c>
      <c r="M1177">
        <f>_VM_since142!L1170</f>
        <v>4.3384202591721264E-3</v>
      </c>
    </row>
    <row r="1178" spans="2:13" x14ac:dyDescent="0.3">
      <c r="B1178">
        <f>_VM_since142!A1171</f>
        <v>3</v>
      </c>
      <c r="C1178">
        <f>_VM_since142!B1171</f>
        <v>32</v>
      </c>
      <c r="D1178">
        <f>_VM_since142!C1171</f>
        <v>4</v>
      </c>
      <c r="E1178">
        <f>_VM_since142!D1171</f>
        <v>1</v>
      </c>
      <c r="F1178" s="99">
        <f>_VM_since142!E1171</f>
        <v>2022</v>
      </c>
      <c r="G1178" s="99" t="str">
        <f>_VM_since142!F1171</f>
        <v>Schwein</v>
      </c>
      <c r="H1178" s="99" t="str">
        <f>_VM_since142!G1171</f>
        <v>Mastschweine</v>
      </c>
      <c r="I1178" s="99" t="str">
        <f>_VM_since142!H1171</f>
        <v>Minimierung</v>
      </c>
      <c r="J1178" s="99" t="str">
        <f>_VM_since142!I1171</f>
        <v>C</v>
      </c>
      <c r="K1178" s="99" t="str">
        <f>_VM_since142!J1171</f>
        <v>Ceph. 1. Gen.</v>
      </c>
      <c r="L1178" s="115">
        <f>_VM_since142!K1171</f>
        <v>0</v>
      </c>
      <c r="M1178">
        <f>_VM_since142!L1171</f>
        <v>0</v>
      </c>
    </row>
    <row r="1179" spans="2:13" x14ac:dyDescent="0.3">
      <c r="B1179">
        <f>_VM_since142!A1172</f>
        <v>3</v>
      </c>
      <c r="C1179">
        <f>_VM_since142!B1172</f>
        <v>32</v>
      </c>
      <c r="D1179">
        <f>_VM_since142!C1172</f>
        <v>4</v>
      </c>
      <c r="E1179">
        <f>_VM_since142!D1172</f>
        <v>1</v>
      </c>
      <c r="F1179" s="99">
        <f>_VM_since142!E1172</f>
        <v>2022</v>
      </c>
      <c r="G1179" s="99" t="str">
        <f>_VM_since142!F1172</f>
        <v>Schwein</v>
      </c>
      <c r="H1179" s="99" t="str">
        <f>_VM_since142!G1172</f>
        <v>Mastschweine</v>
      </c>
      <c r="I1179" s="99" t="str">
        <f>_VM_since142!H1172</f>
        <v>Minimierung</v>
      </c>
      <c r="J1179" s="99" t="str">
        <f>_VM_since142!I1172</f>
        <v>C</v>
      </c>
      <c r="K1179" s="99" t="str">
        <f>_VM_since142!J1172</f>
        <v>Fenicole</v>
      </c>
      <c r="L1179" s="115">
        <f>_VM_since142!K1172</f>
        <v>0.6458779560000002</v>
      </c>
      <c r="M1179">
        <f>_VM_since142!L1172</f>
        <v>7.1014105447990859E-3</v>
      </c>
    </row>
    <row r="1180" spans="2:13" x14ac:dyDescent="0.3">
      <c r="B1180">
        <f>_VM_since142!A1173</f>
        <v>3</v>
      </c>
      <c r="C1180">
        <f>_VM_since142!B1173</f>
        <v>32</v>
      </c>
      <c r="D1180">
        <f>_VM_since142!C1173</f>
        <v>4</v>
      </c>
      <c r="E1180">
        <f>_VM_since142!D1173</f>
        <v>1</v>
      </c>
      <c r="F1180" s="99">
        <f>_VM_since142!E1173</f>
        <v>2022</v>
      </c>
      <c r="G1180" s="99" t="str">
        <f>_VM_since142!F1173</f>
        <v>Schwein</v>
      </c>
      <c r="H1180" s="99" t="str">
        <f>_VM_since142!G1173</f>
        <v>Mastschweine</v>
      </c>
      <c r="I1180" s="99" t="str">
        <f>_VM_since142!H1173</f>
        <v>Minimierung</v>
      </c>
      <c r="J1180" s="99" t="str">
        <f>_VM_since142!I1173</f>
        <v>C</v>
      </c>
      <c r="K1180" s="99" t="str">
        <f>_VM_since142!J1173</f>
        <v>Lincosamide</v>
      </c>
      <c r="L1180" s="115">
        <f>_VM_since142!K1173</f>
        <v>2.570562497828413</v>
      </c>
      <c r="M1180">
        <f>_VM_since142!L1173</f>
        <v>2.8263264690432884E-2</v>
      </c>
    </row>
    <row r="1181" spans="2:13" x14ac:dyDescent="0.3">
      <c r="B1181">
        <f>_VM_since142!A1174</f>
        <v>3</v>
      </c>
      <c r="C1181">
        <f>_VM_since142!B1174</f>
        <v>32</v>
      </c>
      <c r="D1181">
        <f>_VM_since142!C1174</f>
        <v>4</v>
      </c>
      <c r="E1181">
        <f>_VM_since142!D1174</f>
        <v>1</v>
      </c>
      <c r="F1181" s="99">
        <f>_VM_since142!E1174</f>
        <v>2022</v>
      </c>
      <c r="G1181" s="99" t="str">
        <f>_VM_since142!F1174</f>
        <v>Schwein</v>
      </c>
      <c r="H1181" s="99" t="str">
        <f>_VM_since142!G1174</f>
        <v>Mastschweine</v>
      </c>
      <c r="I1181" s="99" t="str">
        <f>_VM_since142!H1174</f>
        <v>Minimierung</v>
      </c>
      <c r="J1181" s="99" t="str">
        <f>_VM_since142!I1174</f>
        <v>C</v>
      </c>
      <c r="K1181" s="99" t="str">
        <f>_VM_since142!J1174</f>
        <v>Makrolide</v>
      </c>
      <c r="L1181" s="115">
        <f>_VM_since142!K1174</f>
        <v>14.814088608775643</v>
      </c>
      <c r="M1181">
        <f>_VM_since142!L1174</f>
        <v>0.16288050099970797</v>
      </c>
    </row>
    <row r="1182" spans="2:13" x14ac:dyDescent="0.3">
      <c r="B1182">
        <f>_VM_since142!A1175</f>
        <v>3</v>
      </c>
      <c r="C1182">
        <f>_VM_since142!B1175</f>
        <v>32</v>
      </c>
      <c r="D1182">
        <f>_VM_since142!C1175</f>
        <v>4</v>
      </c>
      <c r="E1182">
        <f>_VM_since142!D1175</f>
        <v>1</v>
      </c>
      <c r="F1182" s="99">
        <f>_VM_since142!E1175</f>
        <v>2022</v>
      </c>
      <c r="G1182" s="99" t="str">
        <f>_VM_since142!F1175</f>
        <v>Schwein</v>
      </c>
      <c r="H1182" s="99" t="str">
        <f>_VM_since142!G1175</f>
        <v>Mastschweine</v>
      </c>
      <c r="I1182" s="99" t="str">
        <f>_VM_since142!H1175</f>
        <v>Minimierung</v>
      </c>
      <c r="J1182" s="99" t="str">
        <f>_VM_since142!I1175</f>
        <v>C</v>
      </c>
      <c r="K1182" s="99" t="str">
        <f>_VM_since142!J1175</f>
        <v>Pleuromutiline</v>
      </c>
      <c r="L1182" s="115">
        <f>_VM_since142!K1175</f>
        <v>2.9913614073273083</v>
      </c>
      <c r="M1182">
        <f>_VM_since142!L1175</f>
        <v>3.2889937245821059E-2</v>
      </c>
    </row>
    <row r="1183" spans="2:13" x14ac:dyDescent="0.3">
      <c r="B1183">
        <f>_VM_since142!A1176</f>
        <v>3</v>
      </c>
      <c r="C1183">
        <f>_VM_since142!B1176</f>
        <v>32</v>
      </c>
      <c r="D1183">
        <f>_VM_since142!C1176</f>
        <v>4</v>
      </c>
      <c r="E1183">
        <f>_VM_since142!D1176</f>
        <v>1</v>
      </c>
      <c r="F1183" s="99">
        <f>_VM_since142!E1176</f>
        <v>2022</v>
      </c>
      <c r="G1183" s="99" t="str">
        <f>_VM_since142!F1176</f>
        <v>Schwein</v>
      </c>
      <c r="H1183" s="99" t="str">
        <f>_VM_since142!G1176</f>
        <v>Mastschweine</v>
      </c>
      <c r="I1183" s="99" t="str">
        <f>_VM_since142!H1176</f>
        <v>Minimierung</v>
      </c>
      <c r="J1183" s="99" t="str">
        <f>_VM_since142!I1176</f>
        <v>D</v>
      </c>
      <c r="K1183" s="99" t="str">
        <f>_VM_since142!J1176</f>
        <v>Aminoglykoside</v>
      </c>
      <c r="L1183" s="115">
        <f>_VM_since142!K1176</f>
        <v>0.4555155855048415</v>
      </c>
      <c r="M1183">
        <f>_VM_since142!L1176</f>
        <v>5.0083814630521462E-3</v>
      </c>
    </row>
    <row r="1184" spans="2:13" x14ac:dyDescent="0.3">
      <c r="B1184">
        <f>_VM_since142!A1177</f>
        <v>3</v>
      </c>
      <c r="C1184">
        <f>_VM_since142!B1177</f>
        <v>32</v>
      </c>
      <c r="D1184">
        <f>_VM_since142!C1177</f>
        <v>4</v>
      </c>
      <c r="E1184">
        <f>_VM_since142!D1177</f>
        <v>1</v>
      </c>
      <c r="F1184" s="99">
        <f>_VM_since142!E1177</f>
        <v>2022</v>
      </c>
      <c r="G1184" s="99" t="str">
        <f>_VM_since142!F1177</f>
        <v>Schwein</v>
      </c>
      <c r="H1184" s="99" t="str">
        <f>_VM_since142!G1177</f>
        <v>Mastschweine</v>
      </c>
      <c r="I1184" s="99" t="str">
        <f>_VM_since142!H1177</f>
        <v>Minimierung</v>
      </c>
      <c r="J1184" s="99" t="str">
        <f>_VM_since142!I1177</f>
        <v>D</v>
      </c>
      <c r="K1184" s="99" t="str">
        <f>_VM_since142!J1177</f>
        <v>Folsäureantag.</v>
      </c>
      <c r="L1184" s="115">
        <f>_VM_since142!K1177</f>
        <v>0.14200723150886074</v>
      </c>
      <c r="M1184">
        <f>_VM_since142!L1177</f>
        <v>1.561365644866115E-3</v>
      </c>
    </row>
    <row r="1185" spans="2:13" x14ac:dyDescent="0.3">
      <c r="B1185">
        <f>_VM_since142!A1178</f>
        <v>3</v>
      </c>
      <c r="C1185">
        <f>_VM_since142!B1178</f>
        <v>32</v>
      </c>
      <c r="D1185">
        <f>_VM_since142!C1178</f>
        <v>4</v>
      </c>
      <c r="E1185">
        <f>_VM_since142!D1178</f>
        <v>1</v>
      </c>
      <c r="F1185" s="99">
        <f>_VM_since142!E1178</f>
        <v>2022</v>
      </c>
      <c r="G1185" s="99" t="str">
        <f>_VM_since142!F1178</f>
        <v>Schwein</v>
      </c>
      <c r="H1185" s="99" t="str">
        <f>_VM_since142!G1178</f>
        <v>Mastschweine</v>
      </c>
      <c r="I1185" s="99" t="str">
        <f>_VM_since142!H1178</f>
        <v>Minimierung</v>
      </c>
      <c r="J1185" s="99" t="str">
        <f>_VM_since142!I1178</f>
        <v>D</v>
      </c>
      <c r="K1185" s="99" t="str">
        <f>_VM_since142!J1178</f>
        <v>Penicilline</v>
      </c>
      <c r="L1185" s="115">
        <f>_VM_since142!K1178</f>
        <v>42.1025296429994</v>
      </c>
      <c r="M1185">
        <f>_VM_since142!L1178</f>
        <v>0.46291616735331331</v>
      </c>
    </row>
    <row r="1186" spans="2:13" x14ac:dyDescent="0.3">
      <c r="B1186">
        <f>_VM_since142!A1179</f>
        <v>3</v>
      </c>
      <c r="C1186">
        <f>_VM_since142!B1179</f>
        <v>32</v>
      </c>
      <c r="D1186">
        <f>_VM_since142!C1179</f>
        <v>4</v>
      </c>
      <c r="E1186">
        <f>_VM_since142!D1179</f>
        <v>1</v>
      </c>
      <c r="F1186" s="99">
        <f>_VM_since142!E1179</f>
        <v>2022</v>
      </c>
      <c r="G1186" s="99" t="str">
        <f>_VM_since142!F1179</f>
        <v>Schwein</v>
      </c>
      <c r="H1186" s="99" t="str">
        <f>_VM_since142!G1179</f>
        <v>Mastschweine</v>
      </c>
      <c r="I1186" s="99" t="str">
        <f>_VM_since142!H1179</f>
        <v>Minimierung</v>
      </c>
      <c r="J1186" s="99" t="str">
        <f>_VM_since142!I1179</f>
        <v>D</v>
      </c>
      <c r="K1186" s="99" t="str">
        <f>_VM_since142!J1179</f>
        <v>Sulfonamide</v>
      </c>
      <c r="L1186" s="115">
        <f>_VM_since142!K1179</f>
        <v>0.7710015998016273</v>
      </c>
      <c r="M1186">
        <f>_VM_since142!L1179</f>
        <v>8.4771416024117079E-3</v>
      </c>
    </row>
    <row r="1187" spans="2:13" x14ac:dyDescent="0.3">
      <c r="B1187">
        <f>_VM_since142!A1180</f>
        <v>3</v>
      </c>
      <c r="C1187">
        <f>_VM_since142!B1180</f>
        <v>32</v>
      </c>
      <c r="D1187">
        <f>_VM_since142!C1180</f>
        <v>4</v>
      </c>
      <c r="E1187">
        <f>_VM_since142!D1180</f>
        <v>1</v>
      </c>
      <c r="F1187" s="99">
        <f>_VM_since142!E1180</f>
        <v>2022</v>
      </c>
      <c r="G1187" s="99" t="str">
        <f>_VM_since142!F1180</f>
        <v>Schwein</v>
      </c>
      <c r="H1187" s="99" t="str">
        <f>_VM_since142!G1180</f>
        <v>Mastschweine</v>
      </c>
      <c r="I1187" s="99" t="str">
        <f>_VM_since142!H1180</f>
        <v>Minimierung</v>
      </c>
      <c r="J1187" s="99" t="str">
        <f>_VM_since142!I1180</f>
        <v>D</v>
      </c>
      <c r="K1187" s="99" t="str">
        <f>_VM_since142!J1180</f>
        <v>Tetrazykline</v>
      </c>
      <c r="L1187" s="115">
        <f>_VM_since142!K1180</f>
        <v>25.195714578511208</v>
      </c>
      <c r="M1187">
        <f>_VM_since142!L1180</f>
        <v>0.27702619593907846</v>
      </c>
    </row>
    <row r="1188" spans="2:13" x14ac:dyDescent="0.3">
      <c r="B1188">
        <f>_VM_since142!A1181</f>
        <v>3</v>
      </c>
      <c r="C1188">
        <f>_VM_since142!B1181</f>
        <v>32</v>
      </c>
      <c r="D1188">
        <f>_VM_since142!C1181</f>
        <v>4</v>
      </c>
      <c r="E1188">
        <f>_VM_since142!D1181</f>
        <v>1</v>
      </c>
      <c r="F1188" s="99">
        <f>_VM_since142!E1181</f>
        <v>2023</v>
      </c>
      <c r="G1188" s="99" t="str">
        <f>_VM_since142!F1181</f>
        <v>Schwein</v>
      </c>
      <c r="H1188" s="99" t="str">
        <f>_VM_since142!G1181</f>
        <v>Mastschweine</v>
      </c>
      <c r="I1188" s="99" t="str">
        <f>_VM_since142!H1181</f>
        <v>Minimierung</v>
      </c>
      <c r="J1188" s="99" t="str">
        <f>_VM_since142!I1181</f>
        <v>B</v>
      </c>
      <c r="K1188" s="99" t="str">
        <f>_VM_since142!J1181</f>
        <v>Ceph. 3. Gen.</v>
      </c>
      <c r="L1188" s="115">
        <f>_VM_since142!K1181</f>
        <v>1.8229857505025115E-3</v>
      </c>
      <c r="M1188">
        <f>_VM_since142!L1181</f>
        <v>1.7687865876777585E-5</v>
      </c>
    </row>
    <row r="1189" spans="2:13" x14ac:dyDescent="0.3">
      <c r="B1189">
        <f>_VM_since142!A1182</f>
        <v>3</v>
      </c>
      <c r="C1189">
        <f>_VM_since142!B1182</f>
        <v>32</v>
      </c>
      <c r="D1189">
        <f>_VM_since142!C1182</f>
        <v>4</v>
      </c>
      <c r="E1189">
        <f>_VM_since142!D1182</f>
        <v>1</v>
      </c>
      <c r="F1189" s="99">
        <f>_VM_since142!E1182</f>
        <v>2023</v>
      </c>
      <c r="G1189" s="99" t="str">
        <f>_VM_since142!F1182</f>
        <v>Schwein</v>
      </c>
      <c r="H1189" s="99" t="str">
        <f>_VM_since142!G1182</f>
        <v>Mastschweine</v>
      </c>
      <c r="I1189" s="99" t="str">
        <f>_VM_since142!H1182</f>
        <v>Minimierung</v>
      </c>
      <c r="J1189" s="99" t="str">
        <f>_VM_since142!I1182</f>
        <v>B</v>
      </c>
      <c r="K1189" s="99" t="str">
        <f>_VM_since142!J1182</f>
        <v>Ceph. 4. Gen.</v>
      </c>
      <c r="L1189" s="115">
        <f>_VM_since142!K1182</f>
        <v>2.6096148678600006E-3</v>
      </c>
      <c r="M1189">
        <f>_VM_since142!L1182</f>
        <v>2.5320284461921115E-5</v>
      </c>
    </row>
    <row r="1190" spans="2:13" x14ac:dyDescent="0.3">
      <c r="B1190">
        <f>_VM_since142!A1183</f>
        <v>3</v>
      </c>
      <c r="C1190">
        <f>_VM_since142!B1183</f>
        <v>32</v>
      </c>
      <c r="D1190">
        <f>_VM_since142!C1183</f>
        <v>4</v>
      </c>
      <c r="E1190">
        <f>_VM_since142!D1183</f>
        <v>1</v>
      </c>
      <c r="F1190" s="99">
        <f>_VM_since142!E1183</f>
        <v>2023</v>
      </c>
      <c r="G1190" s="99" t="str">
        <f>_VM_since142!F1183</f>
        <v>Schwein</v>
      </c>
      <c r="H1190" s="99" t="str">
        <f>_VM_since142!G1183</f>
        <v>Mastschweine</v>
      </c>
      <c r="I1190" s="99" t="str">
        <f>_VM_since142!H1183</f>
        <v>Minimierung</v>
      </c>
      <c r="J1190" s="99" t="str">
        <f>_VM_since142!I1183</f>
        <v>B</v>
      </c>
      <c r="K1190" s="99" t="str">
        <f>_VM_since142!J1183</f>
        <v>Fluorchinolone</v>
      </c>
      <c r="L1190" s="115">
        <f>_VM_since142!K1183</f>
        <v>0.13991746061892654</v>
      </c>
      <c r="M1190">
        <f>_VM_since142!L1183</f>
        <v>1.3575757663298711E-3</v>
      </c>
    </row>
    <row r="1191" spans="2:13" x14ac:dyDescent="0.3">
      <c r="B1191">
        <f>_VM_since142!A1184</f>
        <v>3</v>
      </c>
      <c r="C1191">
        <f>_VM_since142!B1184</f>
        <v>32</v>
      </c>
      <c r="D1191">
        <f>_VM_since142!C1184</f>
        <v>4</v>
      </c>
      <c r="E1191">
        <f>_VM_since142!D1184</f>
        <v>1</v>
      </c>
      <c r="F1191" s="99">
        <f>_VM_since142!E1184</f>
        <v>2023</v>
      </c>
      <c r="G1191" s="99" t="str">
        <f>_VM_since142!F1184</f>
        <v>Schwein</v>
      </c>
      <c r="H1191" s="99" t="str">
        <f>_VM_since142!G1184</f>
        <v>Mastschweine</v>
      </c>
      <c r="I1191" s="99" t="str">
        <f>_VM_since142!H1184</f>
        <v>Minimierung</v>
      </c>
      <c r="J1191" s="99" t="str">
        <f>_VM_since142!I1184</f>
        <v>B</v>
      </c>
      <c r="K1191" s="99" t="str">
        <f>_VM_since142!J1184</f>
        <v>Polypeptid-AB</v>
      </c>
      <c r="L1191" s="115">
        <f>_VM_since142!K1184</f>
        <v>0.70108051728671505</v>
      </c>
      <c r="M1191">
        <f>_VM_since142!L1184</f>
        <v>6.802367026275985E-3</v>
      </c>
    </row>
    <row r="1192" spans="2:13" x14ac:dyDescent="0.3">
      <c r="B1192">
        <f>_VM_since142!A1185</f>
        <v>3</v>
      </c>
      <c r="C1192">
        <f>_VM_since142!B1185</f>
        <v>32</v>
      </c>
      <c r="D1192">
        <f>_VM_since142!C1185</f>
        <v>4</v>
      </c>
      <c r="E1192">
        <f>_VM_since142!D1185</f>
        <v>1</v>
      </c>
      <c r="F1192" s="99">
        <f>_VM_since142!E1185</f>
        <v>2023</v>
      </c>
      <c r="G1192" s="99" t="str">
        <f>_VM_since142!F1185</f>
        <v>Schwein</v>
      </c>
      <c r="H1192" s="99" t="str">
        <f>_VM_since142!G1185</f>
        <v>Mastschweine</v>
      </c>
      <c r="I1192" s="99" t="str">
        <f>_VM_since142!H1185</f>
        <v>Minimierung</v>
      </c>
      <c r="J1192" s="99" t="str">
        <f>_VM_since142!I1185</f>
        <v>C</v>
      </c>
      <c r="K1192" s="99" t="str">
        <f>_VM_since142!J1185</f>
        <v>Aminoglykoside</v>
      </c>
      <c r="L1192" s="115">
        <f>_VM_since142!K1185</f>
        <v>0.44942580430079998</v>
      </c>
      <c r="M1192">
        <f>_VM_since142!L1185</f>
        <v>4.3606393225203042E-3</v>
      </c>
    </row>
    <row r="1193" spans="2:13" x14ac:dyDescent="0.3">
      <c r="B1193">
        <f>_VM_since142!A1186</f>
        <v>3</v>
      </c>
      <c r="C1193">
        <f>_VM_since142!B1186</f>
        <v>32</v>
      </c>
      <c r="D1193">
        <f>_VM_since142!C1186</f>
        <v>4</v>
      </c>
      <c r="E1193">
        <f>_VM_since142!D1186</f>
        <v>1</v>
      </c>
      <c r="F1193" s="99">
        <f>_VM_since142!E1186</f>
        <v>2023</v>
      </c>
      <c r="G1193" s="99" t="str">
        <f>_VM_since142!F1186</f>
        <v>Schwein</v>
      </c>
      <c r="H1193" s="99" t="str">
        <f>_VM_since142!G1186</f>
        <v>Mastschweine</v>
      </c>
      <c r="I1193" s="99" t="str">
        <f>_VM_since142!H1186</f>
        <v>Minimierung</v>
      </c>
      <c r="J1193" s="99" t="str">
        <f>_VM_since142!I1186</f>
        <v>C</v>
      </c>
      <c r="K1193" s="99" t="str">
        <f>_VM_since142!J1186</f>
        <v>Ceph. 1. Gen.</v>
      </c>
      <c r="L1193" s="115">
        <f>_VM_since142!K1186</f>
        <v>4.491436E-6</v>
      </c>
      <c r="M1193">
        <f>_VM_since142!L1186</f>
        <v>4.3579011816319165E-8</v>
      </c>
    </row>
    <row r="1194" spans="2:13" x14ac:dyDescent="0.3">
      <c r="B1194">
        <f>_VM_since142!A1187</f>
        <v>3</v>
      </c>
      <c r="C1194">
        <f>_VM_since142!B1187</f>
        <v>32</v>
      </c>
      <c r="D1194">
        <f>_VM_since142!C1187</f>
        <v>4</v>
      </c>
      <c r="E1194">
        <f>_VM_since142!D1187</f>
        <v>1</v>
      </c>
      <c r="F1194" s="99">
        <f>_VM_since142!E1187</f>
        <v>2023</v>
      </c>
      <c r="G1194" s="99" t="str">
        <f>_VM_since142!F1187</f>
        <v>Schwein</v>
      </c>
      <c r="H1194" s="99" t="str">
        <f>_VM_since142!G1187</f>
        <v>Mastschweine</v>
      </c>
      <c r="I1194" s="99" t="str">
        <f>_VM_since142!H1187</f>
        <v>Minimierung</v>
      </c>
      <c r="J1194" s="99" t="str">
        <f>_VM_since142!I1187</f>
        <v>C</v>
      </c>
      <c r="K1194" s="99" t="str">
        <f>_VM_since142!J1187</f>
        <v>Fenicole</v>
      </c>
      <c r="L1194" s="115">
        <f>_VM_since142!K1187</f>
        <v>0.65024218749999996</v>
      </c>
      <c r="M1194">
        <f>_VM_since142!L1187</f>
        <v>6.3090984648410259E-3</v>
      </c>
    </row>
    <row r="1195" spans="2:13" x14ac:dyDescent="0.3">
      <c r="B1195">
        <f>_VM_since142!A1188</f>
        <v>3</v>
      </c>
      <c r="C1195">
        <f>_VM_since142!B1188</f>
        <v>32</v>
      </c>
      <c r="D1195">
        <f>_VM_since142!C1188</f>
        <v>4</v>
      </c>
      <c r="E1195">
        <f>_VM_since142!D1188</f>
        <v>1</v>
      </c>
      <c r="F1195" s="99">
        <f>_VM_since142!E1188</f>
        <v>2023</v>
      </c>
      <c r="G1195" s="99" t="str">
        <f>_VM_since142!F1188</f>
        <v>Schwein</v>
      </c>
      <c r="H1195" s="99" t="str">
        <f>_VM_since142!G1188</f>
        <v>Mastschweine</v>
      </c>
      <c r="I1195" s="99" t="str">
        <f>_VM_since142!H1188</f>
        <v>Minimierung</v>
      </c>
      <c r="J1195" s="99" t="str">
        <f>_VM_since142!I1188</f>
        <v>C</v>
      </c>
      <c r="K1195" s="99" t="str">
        <f>_VM_since142!J1188</f>
        <v>Lincosamide</v>
      </c>
      <c r="L1195" s="115">
        <f>_VM_since142!K1188</f>
        <v>2.5476438483090447</v>
      </c>
      <c r="M1195">
        <f>_VM_since142!L1188</f>
        <v>2.4718998861217811E-2</v>
      </c>
    </row>
    <row r="1196" spans="2:13" x14ac:dyDescent="0.3">
      <c r="B1196">
        <f>_VM_since142!A1189</f>
        <v>3</v>
      </c>
      <c r="C1196">
        <f>_VM_since142!B1189</f>
        <v>32</v>
      </c>
      <c r="D1196">
        <f>_VM_since142!C1189</f>
        <v>4</v>
      </c>
      <c r="E1196">
        <f>_VM_since142!D1189</f>
        <v>1</v>
      </c>
      <c r="F1196" s="99">
        <f>_VM_since142!E1189</f>
        <v>2023</v>
      </c>
      <c r="G1196" s="99" t="str">
        <f>_VM_since142!F1189</f>
        <v>Schwein</v>
      </c>
      <c r="H1196" s="99" t="str">
        <f>_VM_since142!G1189</f>
        <v>Mastschweine</v>
      </c>
      <c r="I1196" s="99" t="str">
        <f>_VM_since142!H1189</f>
        <v>Minimierung</v>
      </c>
      <c r="J1196" s="99" t="str">
        <f>_VM_since142!I1189</f>
        <v>C</v>
      </c>
      <c r="K1196" s="99" t="str">
        <f>_VM_since142!J1189</f>
        <v>Makrolide</v>
      </c>
      <c r="L1196" s="115">
        <f>_VM_since142!K1189</f>
        <v>16.664334759577606</v>
      </c>
      <c r="M1196">
        <f>_VM_since142!L1189</f>
        <v>0.16168887665297482</v>
      </c>
    </row>
    <row r="1197" spans="2:13" x14ac:dyDescent="0.3">
      <c r="B1197">
        <f>_VM_since142!A1190</f>
        <v>3</v>
      </c>
      <c r="C1197">
        <f>_VM_since142!B1190</f>
        <v>32</v>
      </c>
      <c r="D1197">
        <f>_VM_since142!C1190</f>
        <v>4</v>
      </c>
      <c r="E1197">
        <f>_VM_since142!D1190</f>
        <v>1</v>
      </c>
      <c r="F1197" s="99">
        <f>_VM_since142!E1190</f>
        <v>2023</v>
      </c>
      <c r="G1197" s="99" t="str">
        <f>_VM_since142!F1190</f>
        <v>Schwein</v>
      </c>
      <c r="H1197" s="99" t="str">
        <f>_VM_since142!G1190</f>
        <v>Mastschweine</v>
      </c>
      <c r="I1197" s="99" t="str">
        <f>_VM_since142!H1190</f>
        <v>Minimierung</v>
      </c>
      <c r="J1197" s="99" t="str">
        <f>_VM_since142!I1190</f>
        <v>C</v>
      </c>
      <c r="K1197" s="99" t="str">
        <f>_VM_since142!J1190</f>
        <v>Pleuromutiline</v>
      </c>
      <c r="L1197" s="115">
        <f>_VM_since142!K1190</f>
        <v>3.8490346244633336</v>
      </c>
      <c r="M1197">
        <f>_VM_since142!L1190</f>
        <v>3.7345990320447449E-2</v>
      </c>
    </row>
    <row r="1198" spans="2:13" x14ac:dyDescent="0.3">
      <c r="B1198">
        <f>_VM_since142!A1191</f>
        <v>3</v>
      </c>
      <c r="C1198">
        <f>_VM_since142!B1191</f>
        <v>32</v>
      </c>
      <c r="D1198">
        <f>_VM_since142!C1191</f>
        <v>4</v>
      </c>
      <c r="E1198">
        <f>_VM_since142!D1191</f>
        <v>1</v>
      </c>
      <c r="F1198" s="99">
        <f>_VM_since142!E1191</f>
        <v>2023</v>
      </c>
      <c r="G1198" s="99" t="str">
        <f>_VM_since142!F1191</f>
        <v>Schwein</v>
      </c>
      <c r="H1198" s="99" t="str">
        <f>_VM_since142!G1191</f>
        <v>Mastschweine</v>
      </c>
      <c r="I1198" s="99" t="str">
        <f>_VM_since142!H1191</f>
        <v>Minimierung</v>
      </c>
      <c r="J1198" s="99" t="str">
        <f>_VM_since142!I1191</f>
        <v>D</v>
      </c>
      <c r="K1198" s="99" t="str">
        <f>_VM_since142!J1191</f>
        <v>Aminoglykoside</v>
      </c>
      <c r="L1198" s="115">
        <f>_VM_since142!K1191</f>
        <v>0.38657850518662112</v>
      </c>
      <c r="M1198">
        <f>_VM_since142!L1191</f>
        <v>3.7508514527342168E-3</v>
      </c>
    </row>
    <row r="1199" spans="2:13" x14ac:dyDescent="0.3">
      <c r="B1199">
        <f>_VM_since142!A1192</f>
        <v>3</v>
      </c>
      <c r="C1199">
        <f>_VM_since142!B1192</f>
        <v>32</v>
      </c>
      <c r="D1199">
        <f>_VM_since142!C1192</f>
        <v>4</v>
      </c>
      <c r="E1199">
        <f>_VM_since142!D1192</f>
        <v>1</v>
      </c>
      <c r="F1199" s="99">
        <f>_VM_since142!E1192</f>
        <v>2023</v>
      </c>
      <c r="G1199" s="99" t="str">
        <f>_VM_since142!F1192</f>
        <v>Schwein</v>
      </c>
      <c r="H1199" s="99" t="str">
        <f>_VM_since142!G1192</f>
        <v>Mastschweine</v>
      </c>
      <c r="I1199" s="99" t="str">
        <f>_VM_since142!H1192</f>
        <v>Minimierung</v>
      </c>
      <c r="J1199" s="99" t="str">
        <f>_VM_since142!I1192</f>
        <v>D</v>
      </c>
      <c r="K1199" s="99" t="str">
        <f>_VM_since142!J1192</f>
        <v>Folsäureantag.</v>
      </c>
      <c r="L1199" s="115">
        <f>_VM_since142!K1192</f>
        <v>0.23319691978131871</v>
      </c>
      <c r="M1199">
        <f>_VM_since142!L1192</f>
        <v>2.2626374555218686E-3</v>
      </c>
    </row>
    <row r="1200" spans="2:13" x14ac:dyDescent="0.3">
      <c r="B1200">
        <f>_VM_since142!A1193</f>
        <v>3</v>
      </c>
      <c r="C1200">
        <f>_VM_since142!B1193</f>
        <v>32</v>
      </c>
      <c r="D1200">
        <f>_VM_since142!C1193</f>
        <v>4</v>
      </c>
      <c r="E1200">
        <f>_VM_since142!D1193</f>
        <v>1</v>
      </c>
      <c r="F1200" s="99">
        <f>_VM_since142!E1193</f>
        <v>2023</v>
      </c>
      <c r="G1200" s="99" t="str">
        <f>_VM_since142!F1193</f>
        <v>Schwein</v>
      </c>
      <c r="H1200" s="99" t="str">
        <f>_VM_since142!G1193</f>
        <v>Mastschweine</v>
      </c>
      <c r="I1200" s="99" t="str">
        <f>_VM_since142!H1193</f>
        <v>Minimierung</v>
      </c>
      <c r="J1200" s="99" t="str">
        <f>_VM_since142!I1193</f>
        <v>D</v>
      </c>
      <c r="K1200" s="99" t="str">
        <f>_VM_since142!J1193</f>
        <v>Penicilline</v>
      </c>
      <c r="L1200" s="115">
        <f>_VM_since142!K1193</f>
        <v>49.316223215397088</v>
      </c>
      <c r="M1200">
        <f>_VM_since142!L1193</f>
        <v>0.47850003300503957</v>
      </c>
    </row>
    <row r="1201" spans="2:13" x14ac:dyDescent="0.3">
      <c r="B1201">
        <f>_VM_since142!A1194</f>
        <v>3</v>
      </c>
      <c r="C1201">
        <f>_VM_since142!B1194</f>
        <v>32</v>
      </c>
      <c r="D1201">
        <f>_VM_since142!C1194</f>
        <v>4</v>
      </c>
      <c r="E1201">
        <f>_VM_since142!D1194</f>
        <v>1</v>
      </c>
      <c r="F1201" s="99">
        <f>_VM_since142!E1194</f>
        <v>2023</v>
      </c>
      <c r="G1201" s="99" t="str">
        <f>_VM_since142!F1194</f>
        <v>Schwein</v>
      </c>
      <c r="H1201" s="99" t="str">
        <f>_VM_since142!G1194</f>
        <v>Mastschweine</v>
      </c>
      <c r="I1201" s="99" t="str">
        <f>_VM_since142!H1194</f>
        <v>Minimierung</v>
      </c>
      <c r="J1201" s="99" t="str">
        <f>_VM_since142!I1194</f>
        <v>D</v>
      </c>
      <c r="K1201" s="99" t="str">
        <f>_VM_since142!J1194</f>
        <v>Sulfonamide</v>
      </c>
      <c r="L1201" s="115">
        <f>_VM_since142!K1194</f>
        <v>1.2215971180376735</v>
      </c>
      <c r="M1201">
        <f>_VM_since142!L1194</f>
        <v>1.1852778318948596E-2</v>
      </c>
    </row>
    <row r="1202" spans="2:13" x14ac:dyDescent="0.3">
      <c r="B1202">
        <f>_VM_since142!A1195</f>
        <v>3</v>
      </c>
      <c r="C1202">
        <f>_VM_since142!B1195</f>
        <v>32</v>
      </c>
      <c r="D1202">
        <f>_VM_since142!C1195</f>
        <v>4</v>
      </c>
      <c r="E1202">
        <f>_VM_since142!D1195</f>
        <v>1</v>
      </c>
      <c r="F1202" s="99">
        <f>_VM_since142!E1195</f>
        <v>2023</v>
      </c>
      <c r="G1202" s="99" t="str">
        <f>_VM_since142!F1195</f>
        <v>Schwein</v>
      </c>
      <c r="H1202" s="99" t="str">
        <f>_VM_since142!G1195</f>
        <v>Mastschweine</v>
      </c>
      <c r="I1202" s="99" t="str">
        <f>_VM_since142!H1195</f>
        <v>Minimierung</v>
      </c>
      <c r="J1202" s="99" t="str">
        <f>_VM_since142!I1195</f>
        <v>D</v>
      </c>
      <c r="K1202" s="99" t="str">
        <f>_VM_since142!J1195</f>
        <v>Tetrazykline</v>
      </c>
      <c r="L1202" s="115">
        <f>_VM_since142!K1195</f>
        <v>26.90048818522753</v>
      </c>
      <c r="M1202">
        <f>_VM_since142!L1195</f>
        <v>0.26100710162379792</v>
      </c>
    </row>
    <row r="1203" spans="2:13" x14ac:dyDescent="0.3">
      <c r="B1203">
        <f>_VM_since142!A1196</f>
        <v>3</v>
      </c>
      <c r="C1203">
        <f>_VM_since142!B1196</f>
        <v>32</v>
      </c>
      <c r="D1203">
        <f>_VM_since142!C1196</f>
        <v>4</v>
      </c>
      <c r="E1203">
        <f>_VM_since142!D1196</f>
        <v>1</v>
      </c>
      <c r="F1203" s="99">
        <f>_VM_since142!E1196</f>
        <v>2024</v>
      </c>
      <c r="G1203" s="99" t="str">
        <f>_VM_since142!F1196</f>
        <v>Schwein</v>
      </c>
      <c r="H1203" s="99" t="str">
        <f>_VM_since142!G1196</f>
        <v>Mastschweine</v>
      </c>
      <c r="I1203" s="99" t="str">
        <f>_VM_since142!H1196</f>
        <v>Minimierung</v>
      </c>
      <c r="J1203" s="99" t="str">
        <f>_VM_since142!I1196</f>
        <v>B</v>
      </c>
      <c r="K1203" s="99" t="str">
        <f>_VM_since142!J1196</f>
        <v>Ceph. 3. Gen.</v>
      </c>
      <c r="L1203" s="115">
        <f>_VM_since142!K1196</f>
        <v>2.0325501301426512E-3</v>
      </c>
      <c r="M1203">
        <f>_VM_since142!L1196</f>
        <v>1.8110379415721363E-5</v>
      </c>
    </row>
    <row r="1204" spans="2:13" x14ac:dyDescent="0.3">
      <c r="B1204">
        <f>_VM_since142!A1197</f>
        <v>3</v>
      </c>
      <c r="C1204">
        <f>_VM_since142!B1197</f>
        <v>32</v>
      </c>
      <c r="D1204">
        <f>_VM_since142!C1197</f>
        <v>4</v>
      </c>
      <c r="E1204">
        <f>_VM_since142!D1197</f>
        <v>1</v>
      </c>
      <c r="F1204" s="99">
        <f>_VM_since142!E1197</f>
        <v>2024</v>
      </c>
      <c r="G1204" s="99" t="str">
        <f>_VM_since142!F1197</f>
        <v>Schwein</v>
      </c>
      <c r="H1204" s="99" t="str">
        <f>_VM_since142!G1197</f>
        <v>Mastschweine</v>
      </c>
      <c r="I1204" s="99" t="str">
        <f>_VM_since142!H1197</f>
        <v>Minimierung</v>
      </c>
      <c r="J1204" s="99" t="str">
        <f>_VM_since142!I1197</f>
        <v>B</v>
      </c>
      <c r="K1204" s="99" t="str">
        <f>_VM_since142!J1197</f>
        <v>Ceph. 4. Gen.</v>
      </c>
      <c r="L1204" s="115">
        <f>_VM_since142!K1197</f>
        <v>2.7208958322000004E-3</v>
      </c>
      <c r="M1204">
        <f>_VM_since142!L1197</f>
        <v>2.424366077915065E-5</v>
      </c>
    </row>
    <row r="1205" spans="2:13" x14ac:dyDescent="0.3">
      <c r="B1205">
        <f>_VM_since142!A1198</f>
        <v>3</v>
      </c>
      <c r="C1205">
        <f>_VM_since142!B1198</f>
        <v>32</v>
      </c>
      <c r="D1205">
        <f>_VM_since142!C1198</f>
        <v>4</v>
      </c>
      <c r="E1205">
        <f>_VM_since142!D1198</f>
        <v>1</v>
      </c>
      <c r="F1205" s="99">
        <f>_VM_since142!E1198</f>
        <v>2024</v>
      </c>
      <c r="G1205" s="99" t="str">
        <f>_VM_since142!F1198</f>
        <v>Schwein</v>
      </c>
      <c r="H1205" s="99" t="str">
        <f>_VM_since142!G1198</f>
        <v>Mastschweine</v>
      </c>
      <c r="I1205" s="99" t="str">
        <f>_VM_since142!H1198</f>
        <v>Minimierung</v>
      </c>
      <c r="J1205" s="99" t="str">
        <f>_VM_since142!I1198</f>
        <v>B</v>
      </c>
      <c r="K1205" s="99" t="str">
        <f>_VM_since142!J1198</f>
        <v>Fluorchinolone</v>
      </c>
      <c r="L1205" s="115">
        <f>_VM_since142!K1198</f>
        <v>0.16213070832241699</v>
      </c>
      <c r="M1205">
        <f>_VM_since142!L1198</f>
        <v>1.4446131483372316E-3</v>
      </c>
    </row>
    <row r="1206" spans="2:13" x14ac:dyDescent="0.3">
      <c r="B1206">
        <f>_VM_since142!A1199</f>
        <v>3</v>
      </c>
      <c r="C1206">
        <f>_VM_since142!B1199</f>
        <v>32</v>
      </c>
      <c r="D1206">
        <f>_VM_since142!C1199</f>
        <v>4</v>
      </c>
      <c r="E1206">
        <f>_VM_since142!D1199</f>
        <v>1</v>
      </c>
      <c r="F1206" s="99">
        <f>_VM_since142!E1199</f>
        <v>2024</v>
      </c>
      <c r="G1206" s="99" t="str">
        <f>_VM_since142!F1199</f>
        <v>Schwein</v>
      </c>
      <c r="H1206" s="99" t="str">
        <f>_VM_since142!G1199</f>
        <v>Mastschweine</v>
      </c>
      <c r="I1206" s="99" t="str">
        <f>_VM_since142!H1199</f>
        <v>Minimierung</v>
      </c>
      <c r="J1206" s="99" t="str">
        <f>_VM_since142!I1199</f>
        <v>B</v>
      </c>
      <c r="K1206" s="99" t="str">
        <f>_VM_since142!J1199</f>
        <v>Polypeptid-AB</v>
      </c>
      <c r="L1206" s="115">
        <f>_VM_since142!K1199</f>
        <v>0.70347459958913861</v>
      </c>
      <c r="M1206">
        <f>_VM_since142!L1199</f>
        <v>6.2680825033268996E-3</v>
      </c>
    </row>
    <row r="1207" spans="2:13" x14ac:dyDescent="0.3">
      <c r="B1207">
        <f>_VM_since142!A1200</f>
        <v>3</v>
      </c>
      <c r="C1207">
        <f>_VM_since142!B1200</f>
        <v>32</v>
      </c>
      <c r="D1207">
        <f>_VM_since142!C1200</f>
        <v>4</v>
      </c>
      <c r="E1207">
        <f>_VM_since142!D1200</f>
        <v>1</v>
      </c>
      <c r="F1207" s="99">
        <f>_VM_since142!E1200</f>
        <v>2024</v>
      </c>
      <c r="G1207" s="99" t="str">
        <f>_VM_since142!F1200</f>
        <v>Schwein</v>
      </c>
      <c r="H1207" s="99" t="str">
        <f>_VM_since142!G1200</f>
        <v>Mastschweine</v>
      </c>
      <c r="I1207" s="99" t="str">
        <f>_VM_since142!H1200</f>
        <v>Minimierung</v>
      </c>
      <c r="J1207" s="99" t="str">
        <f>_VM_since142!I1200</f>
        <v>C</v>
      </c>
      <c r="K1207" s="99" t="str">
        <f>_VM_since142!J1200</f>
        <v>Aminoglykoside</v>
      </c>
      <c r="L1207" s="115">
        <f>_VM_since142!K1200</f>
        <v>0.56955797671696062</v>
      </c>
      <c r="M1207">
        <f>_VM_since142!L1200</f>
        <v>5.0748618224096724E-3</v>
      </c>
    </row>
    <row r="1208" spans="2:13" x14ac:dyDescent="0.3">
      <c r="B1208">
        <f>_VM_since142!A1201</f>
        <v>3</v>
      </c>
      <c r="C1208">
        <f>_VM_since142!B1201</f>
        <v>32</v>
      </c>
      <c r="D1208">
        <f>_VM_since142!C1201</f>
        <v>4</v>
      </c>
      <c r="E1208">
        <f>_VM_since142!D1201</f>
        <v>1</v>
      </c>
      <c r="F1208" s="99">
        <f>_VM_since142!E1201</f>
        <v>2024</v>
      </c>
      <c r="G1208" s="99" t="str">
        <f>_VM_since142!F1201</f>
        <v>Schwein</v>
      </c>
      <c r="H1208" s="99" t="str">
        <f>_VM_since142!G1201</f>
        <v>Mastschweine</v>
      </c>
      <c r="I1208" s="99" t="str">
        <f>_VM_since142!H1201</f>
        <v>Minimierung</v>
      </c>
      <c r="J1208" s="99" t="str">
        <f>_VM_since142!I1201</f>
        <v>C</v>
      </c>
      <c r="K1208" s="99" t="str">
        <f>_VM_since142!J1201</f>
        <v>Ceph. 1. Gen.</v>
      </c>
      <c r="L1208" s="115">
        <f>_VM_since142!K1201</f>
        <v>5.1908220000000005E-6</v>
      </c>
      <c r="M1208">
        <f>_VM_since142!L1201</f>
        <v>4.6251137674462097E-8</v>
      </c>
    </row>
    <row r="1209" spans="2:13" x14ac:dyDescent="0.3">
      <c r="B1209">
        <f>_VM_since142!A1202</f>
        <v>3</v>
      </c>
      <c r="C1209">
        <f>_VM_since142!B1202</f>
        <v>32</v>
      </c>
      <c r="D1209">
        <f>_VM_since142!C1202</f>
        <v>4</v>
      </c>
      <c r="E1209">
        <f>_VM_since142!D1202</f>
        <v>1</v>
      </c>
      <c r="F1209" s="99">
        <f>_VM_since142!E1202</f>
        <v>2024</v>
      </c>
      <c r="G1209" s="99" t="str">
        <f>_VM_since142!F1202</f>
        <v>Schwein</v>
      </c>
      <c r="H1209" s="99" t="str">
        <f>_VM_since142!G1202</f>
        <v>Mastschweine</v>
      </c>
      <c r="I1209" s="99" t="str">
        <f>_VM_since142!H1202</f>
        <v>Minimierung</v>
      </c>
      <c r="J1209" s="99" t="str">
        <f>_VM_since142!I1202</f>
        <v>C</v>
      </c>
      <c r="K1209" s="99" t="str">
        <f>_VM_since142!J1202</f>
        <v>Fenicole</v>
      </c>
      <c r="L1209" s="115">
        <f>_VM_since142!K1202</f>
        <v>0.72839977499999997</v>
      </c>
      <c r="M1209">
        <f>_VM_since142!L1202</f>
        <v>6.4901702034036637E-3</v>
      </c>
    </row>
    <row r="1210" spans="2:13" x14ac:dyDescent="0.3">
      <c r="B1210">
        <f>_VM_since142!A1203</f>
        <v>3</v>
      </c>
      <c r="C1210">
        <f>_VM_since142!B1203</f>
        <v>32</v>
      </c>
      <c r="D1210">
        <f>_VM_since142!C1203</f>
        <v>4</v>
      </c>
      <c r="E1210">
        <f>_VM_since142!D1203</f>
        <v>1</v>
      </c>
      <c r="F1210" s="99">
        <f>_VM_since142!E1203</f>
        <v>2024</v>
      </c>
      <c r="G1210" s="99" t="str">
        <f>_VM_since142!F1203</f>
        <v>Schwein</v>
      </c>
      <c r="H1210" s="99" t="str">
        <f>_VM_since142!G1203</f>
        <v>Mastschweine</v>
      </c>
      <c r="I1210" s="99" t="str">
        <f>_VM_since142!H1203</f>
        <v>Minimierung</v>
      </c>
      <c r="J1210" s="99" t="str">
        <f>_VM_since142!I1203</f>
        <v>C</v>
      </c>
      <c r="K1210" s="99" t="str">
        <f>_VM_since142!J1203</f>
        <v>Lincosamide</v>
      </c>
      <c r="L1210" s="115">
        <f>_VM_since142!K1203</f>
        <v>2.8521472931767158</v>
      </c>
      <c r="M1210">
        <f>_VM_since142!L1203</f>
        <v>2.5413134398474976E-2</v>
      </c>
    </row>
    <row r="1211" spans="2:13" x14ac:dyDescent="0.3">
      <c r="B1211">
        <f>_VM_since142!A1204</f>
        <v>3</v>
      </c>
      <c r="C1211">
        <f>_VM_since142!B1204</f>
        <v>32</v>
      </c>
      <c r="D1211">
        <f>_VM_since142!C1204</f>
        <v>4</v>
      </c>
      <c r="E1211">
        <f>_VM_since142!D1204</f>
        <v>1</v>
      </c>
      <c r="F1211" s="99">
        <f>_VM_since142!E1204</f>
        <v>2024</v>
      </c>
      <c r="G1211" s="99" t="str">
        <f>_VM_since142!F1204</f>
        <v>Schwein</v>
      </c>
      <c r="H1211" s="99" t="str">
        <f>_VM_since142!G1204</f>
        <v>Mastschweine</v>
      </c>
      <c r="I1211" s="99" t="str">
        <f>_VM_since142!H1204</f>
        <v>Minimierung</v>
      </c>
      <c r="J1211" s="99" t="str">
        <f>_VM_since142!I1204</f>
        <v>C</v>
      </c>
      <c r="K1211" s="99" t="str">
        <f>_VM_since142!J1204</f>
        <v>Makrolide</v>
      </c>
      <c r="L1211" s="115">
        <f>_VM_since142!K1204</f>
        <v>17.006772757447518</v>
      </c>
      <c r="M1211">
        <f>_VM_since142!L1204</f>
        <v>0.15153333868951707</v>
      </c>
    </row>
    <row r="1212" spans="2:13" x14ac:dyDescent="0.3">
      <c r="B1212">
        <f>_VM_since142!A1205</f>
        <v>3</v>
      </c>
      <c r="C1212">
        <f>_VM_since142!B1205</f>
        <v>32</v>
      </c>
      <c r="D1212">
        <f>_VM_since142!C1205</f>
        <v>4</v>
      </c>
      <c r="E1212">
        <f>_VM_since142!D1205</f>
        <v>1</v>
      </c>
      <c r="F1212" s="99">
        <f>_VM_since142!E1205</f>
        <v>2024</v>
      </c>
      <c r="G1212" s="99" t="str">
        <f>_VM_since142!F1205</f>
        <v>Schwein</v>
      </c>
      <c r="H1212" s="99" t="str">
        <f>_VM_since142!G1205</f>
        <v>Mastschweine</v>
      </c>
      <c r="I1212" s="99" t="str">
        <f>_VM_since142!H1205</f>
        <v>Minimierung</v>
      </c>
      <c r="J1212" s="99" t="str">
        <f>_VM_since142!I1205</f>
        <v>C</v>
      </c>
      <c r="K1212" s="99" t="str">
        <f>_VM_since142!J1205</f>
        <v>Pleuromutiline</v>
      </c>
      <c r="L1212" s="115">
        <f>_VM_since142!K1205</f>
        <v>4.1231925905155</v>
      </c>
      <c r="M1212">
        <f>_VM_since142!L1205</f>
        <v>3.6738371718824957E-2</v>
      </c>
    </row>
    <row r="1213" spans="2:13" x14ac:dyDescent="0.3">
      <c r="B1213">
        <f>_VM_since142!A1206</f>
        <v>3</v>
      </c>
      <c r="C1213">
        <f>_VM_since142!B1206</f>
        <v>32</v>
      </c>
      <c r="D1213">
        <f>_VM_since142!C1206</f>
        <v>4</v>
      </c>
      <c r="E1213">
        <f>_VM_since142!D1206</f>
        <v>1</v>
      </c>
      <c r="F1213" s="99">
        <f>_VM_since142!E1206</f>
        <v>2024</v>
      </c>
      <c r="G1213" s="99" t="str">
        <f>_VM_since142!F1206</f>
        <v>Schwein</v>
      </c>
      <c r="H1213" s="99" t="str">
        <f>_VM_since142!G1206</f>
        <v>Mastschweine</v>
      </c>
      <c r="I1213" s="99" t="str">
        <f>_VM_since142!H1206</f>
        <v>Minimierung</v>
      </c>
      <c r="J1213" s="99" t="str">
        <f>_VM_since142!I1206</f>
        <v>D</v>
      </c>
      <c r="K1213" s="99" t="str">
        <f>_VM_since142!J1206</f>
        <v>Aminoglykoside</v>
      </c>
      <c r="L1213" s="115">
        <f>_VM_since142!K1206</f>
        <v>0.34213241840203323</v>
      </c>
      <c r="M1213">
        <f>_VM_since142!L1206</f>
        <v>3.0484600678676917E-3</v>
      </c>
    </row>
    <row r="1214" spans="2:13" x14ac:dyDescent="0.3">
      <c r="B1214">
        <f>_VM_since142!A1207</f>
        <v>3</v>
      </c>
      <c r="C1214">
        <f>_VM_since142!B1207</f>
        <v>32</v>
      </c>
      <c r="D1214">
        <f>_VM_since142!C1207</f>
        <v>4</v>
      </c>
      <c r="E1214">
        <f>_VM_since142!D1207</f>
        <v>1</v>
      </c>
      <c r="F1214" s="99">
        <f>_VM_since142!E1207</f>
        <v>2024</v>
      </c>
      <c r="G1214" s="99" t="str">
        <f>_VM_since142!F1207</f>
        <v>Schwein</v>
      </c>
      <c r="H1214" s="99" t="str">
        <f>_VM_since142!G1207</f>
        <v>Mastschweine</v>
      </c>
      <c r="I1214" s="99" t="str">
        <f>_VM_since142!H1207</f>
        <v>Minimierung</v>
      </c>
      <c r="J1214" s="99" t="str">
        <f>_VM_since142!I1207</f>
        <v>D</v>
      </c>
      <c r="K1214" s="99" t="str">
        <f>_VM_since142!J1207</f>
        <v>Folsäureantag.</v>
      </c>
      <c r="L1214" s="115">
        <f>_VM_since142!K1207</f>
        <v>0.25223367867353269</v>
      </c>
      <c r="M1214">
        <f>_VM_since142!L1207</f>
        <v>2.2474464734998801E-3</v>
      </c>
    </row>
    <row r="1215" spans="2:13" x14ac:dyDescent="0.3">
      <c r="B1215">
        <f>_VM_since142!A1208</f>
        <v>3</v>
      </c>
      <c r="C1215">
        <f>_VM_since142!B1208</f>
        <v>32</v>
      </c>
      <c r="D1215">
        <f>_VM_since142!C1208</f>
        <v>4</v>
      </c>
      <c r="E1215">
        <f>_VM_since142!D1208</f>
        <v>1</v>
      </c>
      <c r="F1215" s="99">
        <f>_VM_since142!E1208</f>
        <v>2024</v>
      </c>
      <c r="G1215" s="99" t="str">
        <f>_VM_since142!F1208</f>
        <v>Schwein</v>
      </c>
      <c r="H1215" s="99" t="str">
        <f>_VM_since142!G1208</f>
        <v>Mastschweine</v>
      </c>
      <c r="I1215" s="99" t="str">
        <f>_VM_since142!H1208</f>
        <v>Minimierung</v>
      </c>
      <c r="J1215" s="99" t="str">
        <f>_VM_since142!I1208</f>
        <v>D</v>
      </c>
      <c r="K1215" s="99" t="str">
        <f>_VM_since142!J1208</f>
        <v>Penicilline</v>
      </c>
      <c r="L1215" s="115">
        <f>_VM_since142!K1208</f>
        <v>53.836247376129393</v>
      </c>
      <c r="M1215">
        <f>_VM_since142!L1208</f>
        <v>0.47969044002467415</v>
      </c>
    </row>
    <row r="1216" spans="2:13" x14ac:dyDescent="0.3">
      <c r="B1216">
        <f>_VM_since142!A1209</f>
        <v>3</v>
      </c>
      <c r="C1216">
        <f>_VM_since142!B1209</f>
        <v>32</v>
      </c>
      <c r="D1216">
        <f>_VM_since142!C1209</f>
        <v>4</v>
      </c>
      <c r="E1216">
        <f>_VM_since142!D1209</f>
        <v>1</v>
      </c>
      <c r="F1216" s="99">
        <f>_VM_since142!E1209</f>
        <v>2024</v>
      </c>
      <c r="G1216" s="99" t="str">
        <f>_VM_since142!F1209</f>
        <v>Schwein</v>
      </c>
      <c r="H1216" s="99" t="str">
        <f>_VM_since142!G1209</f>
        <v>Mastschweine</v>
      </c>
      <c r="I1216" s="99" t="str">
        <f>_VM_since142!H1209</f>
        <v>Minimierung</v>
      </c>
      <c r="J1216" s="99" t="str">
        <f>_VM_since142!I1209</f>
        <v>D</v>
      </c>
      <c r="K1216" s="99" t="str">
        <f>_VM_since142!J1209</f>
        <v>Sulfonamide</v>
      </c>
      <c r="L1216" s="115">
        <f>_VM_since142!K1209</f>
        <v>1.3354190233931296</v>
      </c>
      <c r="M1216">
        <f>_VM_since142!L1209</f>
        <v>1.1898818550135479E-2</v>
      </c>
    </row>
    <row r="1217" spans="2:13" x14ac:dyDescent="0.3">
      <c r="B1217">
        <f>_VM_since142!A1210</f>
        <v>3</v>
      </c>
      <c r="C1217">
        <f>_VM_since142!B1210</f>
        <v>32</v>
      </c>
      <c r="D1217">
        <f>_VM_since142!C1210</f>
        <v>4</v>
      </c>
      <c r="E1217">
        <f>_VM_since142!D1210</f>
        <v>1</v>
      </c>
      <c r="F1217" s="99">
        <f>_VM_since142!E1210</f>
        <v>2024</v>
      </c>
      <c r="G1217" s="99" t="str">
        <f>_VM_since142!F1210</f>
        <v>Schwein</v>
      </c>
      <c r="H1217" s="99" t="str">
        <f>_VM_since142!G1210</f>
        <v>Mastschweine</v>
      </c>
      <c r="I1217" s="99" t="str">
        <f>_VM_since142!H1210</f>
        <v>Minimierung</v>
      </c>
      <c r="J1217" s="99" t="str">
        <f>_VM_since142!I1210</f>
        <v>D</v>
      </c>
      <c r="K1217" s="99" t="str">
        <f>_VM_since142!J1210</f>
        <v>Tetrazykline</v>
      </c>
      <c r="L1217" s="115">
        <f>_VM_since142!K1210</f>
        <v>30.314761650119671</v>
      </c>
      <c r="M1217">
        <f>_VM_since142!L1210</f>
        <v>0.27010986210819571</v>
      </c>
    </row>
    <row r="1218" spans="2:13" x14ac:dyDescent="0.3">
      <c r="B1218">
        <f>_VM_since142!A1211</f>
        <v>3</v>
      </c>
      <c r="C1218">
        <f>_VM_since142!B1211</f>
        <v>32</v>
      </c>
      <c r="D1218">
        <f>_VM_since142!C1211</f>
        <v>4</v>
      </c>
      <c r="E1218">
        <f>_VM_since142!D1211</f>
        <v>1</v>
      </c>
      <c r="F1218" s="99">
        <f>_VM_since142!E1211</f>
        <v>2025</v>
      </c>
      <c r="G1218" s="99" t="str">
        <f>_VM_since142!F1211</f>
        <v>Schwein</v>
      </c>
      <c r="H1218" s="99" t="str">
        <f>_VM_since142!G1211</f>
        <v>Mastschweine</v>
      </c>
      <c r="I1218" s="99" t="str">
        <f>_VM_since142!H1211</f>
        <v>Minimierung</v>
      </c>
      <c r="J1218" s="99" t="str">
        <f>_VM_since142!I1211</f>
        <v>B</v>
      </c>
      <c r="K1218" s="99" t="str">
        <f>_VM_since142!J1211</f>
        <v>Ceph. 3. Gen.</v>
      </c>
      <c r="L1218" s="115">
        <f>_VM_since142!K1211</f>
        <v>2.1104205786075816E-3</v>
      </c>
      <c r="M1218">
        <f>_VM_since142!L1211</f>
        <v>1.9660058958754083E-5</v>
      </c>
    </row>
    <row r="1219" spans="2:13" x14ac:dyDescent="0.3">
      <c r="B1219">
        <f>_VM_since142!A1212</f>
        <v>3</v>
      </c>
      <c r="C1219">
        <f>_VM_since142!B1212</f>
        <v>32</v>
      </c>
      <c r="D1219">
        <f>_VM_since142!C1212</f>
        <v>4</v>
      </c>
      <c r="E1219">
        <f>_VM_since142!D1212</f>
        <v>1</v>
      </c>
      <c r="F1219" s="99">
        <f>_VM_since142!E1212</f>
        <v>2025</v>
      </c>
      <c r="G1219" s="99" t="str">
        <f>_VM_since142!F1212</f>
        <v>Schwein</v>
      </c>
      <c r="H1219" s="99" t="str">
        <f>_VM_since142!G1212</f>
        <v>Mastschweine</v>
      </c>
      <c r="I1219" s="99" t="str">
        <f>_VM_since142!H1212</f>
        <v>Minimierung</v>
      </c>
      <c r="J1219" s="99" t="str">
        <f>_VM_since142!I1212</f>
        <v>B</v>
      </c>
      <c r="K1219" s="99" t="str">
        <f>_VM_since142!J1212</f>
        <v>Ceph. 4. Gen.</v>
      </c>
      <c r="L1219" s="115">
        <f>_VM_since142!K1212</f>
        <v>2.4601668578760004E-3</v>
      </c>
      <c r="M1219">
        <f>_VM_since142!L1212</f>
        <v>2.2918192688457702E-5</v>
      </c>
    </row>
    <row r="1220" spans="2:13" x14ac:dyDescent="0.3">
      <c r="B1220">
        <f>_VM_since142!A1213</f>
        <v>3</v>
      </c>
      <c r="C1220">
        <f>_VM_since142!B1213</f>
        <v>32</v>
      </c>
      <c r="D1220">
        <f>_VM_since142!C1213</f>
        <v>4</v>
      </c>
      <c r="E1220">
        <f>_VM_since142!D1213</f>
        <v>1</v>
      </c>
      <c r="F1220" s="99">
        <f>_VM_since142!E1213</f>
        <v>2025</v>
      </c>
      <c r="G1220" s="99" t="str">
        <f>_VM_since142!F1213</f>
        <v>Schwein</v>
      </c>
      <c r="H1220" s="99" t="str">
        <f>_VM_since142!G1213</f>
        <v>Mastschweine</v>
      </c>
      <c r="I1220" s="99" t="str">
        <f>_VM_since142!H1213</f>
        <v>Minimierung</v>
      </c>
      <c r="J1220" s="99" t="str">
        <f>_VM_since142!I1213</f>
        <v>B</v>
      </c>
      <c r="K1220" s="99" t="str">
        <f>_VM_since142!J1213</f>
        <v>Fluorchinolone</v>
      </c>
      <c r="L1220" s="115">
        <f>_VM_since142!K1213</f>
        <v>0.15235116950481878</v>
      </c>
      <c r="M1220">
        <f>_VM_since142!L1213</f>
        <v>1.4192587985832077E-3</v>
      </c>
    </row>
    <row r="1221" spans="2:13" x14ac:dyDescent="0.3">
      <c r="B1221">
        <f>_VM_since142!A1214</f>
        <v>3</v>
      </c>
      <c r="C1221">
        <f>_VM_since142!B1214</f>
        <v>32</v>
      </c>
      <c r="D1221">
        <f>_VM_since142!C1214</f>
        <v>4</v>
      </c>
      <c r="E1221">
        <f>_VM_since142!D1214</f>
        <v>1</v>
      </c>
      <c r="F1221" s="99">
        <f>_VM_since142!E1214</f>
        <v>2025</v>
      </c>
      <c r="G1221" s="99" t="str">
        <f>_VM_since142!F1214</f>
        <v>Schwein</v>
      </c>
      <c r="H1221" s="99" t="str">
        <f>_VM_since142!G1214</f>
        <v>Mastschweine</v>
      </c>
      <c r="I1221" s="99" t="str">
        <f>_VM_since142!H1214</f>
        <v>Minimierung</v>
      </c>
      <c r="J1221" s="99" t="str">
        <f>_VM_since142!I1214</f>
        <v>B</v>
      </c>
      <c r="K1221" s="99" t="str">
        <f>_VM_since142!J1214</f>
        <v>Polypeptid-AB</v>
      </c>
      <c r="L1221" s="115">
        <f>_VM_since142!K1214</f>
        <v>0.63603790500000001</v>
      </c>
      <c r="M1221">
        <f>_VM_since142!L1214</f>
        <v>5.925142523275008E-3</v>
      </c>
    </row>
    <row r="1222" spans="2:13" x14ac:dyDescent="0.3">
      <c r="B1222">
        <f>_VM_since142!A1215</f>
        <v>3</v>
      </c>
      <c r="C1222">
        <f>_VM_since142!B1215</f>
        <v>32</v>
      </c>
      <c r="D1222">
        <f>_VM_since142!C1215</f>
        <v>4</v>
      </c>
      <c r="E1222">
        <f>_VM_since142!D1215</f>
        <v>1</v>
      </c>
      <c r="F1222" s="99">
        <f>_VM_since142!E1215</f>
        <v>2025</v>
      </c>
      <c r="G1222" s="99" t="str">
        <f>_VM_since142!F1215</f>
        <v>Schwein</v>
      </c>
      <c r="H1222" s="99" t="str">
        <f>_VM_since142!G1215</f>
        <v>Mastschweine</v>
      </c>
      <c r="I1222" s="99" t="str">
        <f>_VM_since142!H1215</f>
        <v>Minimierung</v>
      </c>
      <c r="J1222" s="99" t="str">
        <f>_VM_since142!I1215</f>
        <v>C</v>
      </c>
      <c r="K1222" s="99" t="str">
        <f>_VM_since142!J1215</f>
        <v>Aminoglykoside</v>
      </c>
      <c r="L1222" s="115">
        <f>_VM_since142!K1215</f>
        <v>0.94333348142660001</v>
      </c>
      <c r="M1222">
        <f>_VM_since142!L1215</f>
        <v>8.7878179594183189E-3</v>
      </c>
    </row>
    <row r="1223" spans="2:13" x14ac:dyDescent="0.3">
      <c r="B1223">
        <f>_VM_since142!A1216</f>
        <v>3</v>
      </c>
      <c r="C1223">
        <f>_VM_since142!B1216</f>
        <v>32</v>
      </c>
      <c r="D1223">
        <f>_VM_since142!C1216</f>
        <v>4</v>
      </c>
      <c r="E1223">
        <f>_VM_since142!D1216</f>
        <v>1</v>
      </c>
      <c r="F1223" s="99">
        <f>_VM_since142!E1216</f>
        <v>2025</v>
      </c>
      <c r="G1223" s="99" t="str">
        <f>_VM_since142!F1216</f>
        <v>Schwein</v>
      </c>
      <c r="H1223" s="99" t="str">
        <f>_VM_since142!G1216</f>
        <v>Mastschweine</v>
      </c>
      <c r="I1223" s="99" t="str">
        <f>_VM_since142!H1216</f>
        <v>Minimierung</v>
      </c>
      <c r="J1223" s="99" t="str">
        <f>_VM_since142!I1216</f>
        <v>C</v>
      </c>
      <c r="K1223" s="99" t="str">
        <f>_VM_since142!J1216</f>
        <v>Fenicole</v>
      </c>
      <c r="L1223" s="115">
        <f>_VM_since142!K1216</f>
        <v>0.73196357135714274</v>
      </c>
      <c r="M1223">
        <f>_VM_since142!L1216</f>
        <v>6.8187578885513861E-3</v>
      </c>
    </row>
    <row r="1224" spans="2:13" x14ac:dyDescent="0.3">
      <c r="B1224">
        <f>_VM_since142!A1217</f>
        <v>3</v>
      </c>
      <c r="C1224">
        <f>_VM_since142!B1217</f>
        <v>32</v>
      </c>
      <c r="D1224">
        <f>_VM_since142!C1217</f>
        <v>4</v>
      </c>
      <c r="E1224">
        <f>_VM_since142!D1217</f>
        <v>1</v>
      </c>
      <c r="F1224" s="99">
        <f>_VM_since142!E1217</f>
        <v>2025</v>
      </c>
      <c r="G1224" s="99" t="str">
        <f>_VM_since142!F1217</f>
        <v>Schwein</v>
      </c>
      <c r="H1224" s="99" t="str">
        <f>_VM_since142!G1217</f>
        <v>Mastschweine</v>
      </c>
      <c r="I1224" s="99" t="str">
        <f>_VM_since142!H1217</f>
        <v>Minimierung</v>
      </c>
      <c r="J1224" s="99" t="str">
        <f>_VM_since142!I1217</f>
        <v>C</v>
      </c>
      <c r="K1224" s="99" t="str">
        <f>_VM_since142!J1217</f>
        <v>Lincosamide</v>
      </c>
      <c r="L1224" s="115">
        <f>_VM_since142!K1217</f>
        <v>2.8368362935067135</v>
      </c>
      <c r="M1224">
        <f>_VM_since142!L1217</f>
        <v>2.642713464416321E-2</v>
      </c>
    </row>
    <row r="1225" spans="2:13" x14ac:dyDescent="0.3">
      <c r="B1225">
        <f>_VM_since142!A1218</f>
        <v>3</v>
      </c>
      <c r="C1225">
        <f>_VM_since142!B1218</f>
        <v>32</v>
      </c>
      <c r="D1225">
        <f>_VM_since142!C1218</f>
        <v>4</v>
      </c>
      <c r="E1225">
        <f>_VM_since142!D1218</f>
        <v>1</v>
      </c>
      <c r="F1225" s="99">
        <f>_VM_since142!E1218</f>
        <v>2025</v>
      </c>
      <c r="G1225" s="99" t="str">
        <f>_VM_since142!F1218</f>
        <v>Schwein</v>
      </c>
      <c r="H1225" s="99" t="str">
        <f>_VM_since142!G1218</f>
        <v>Mastschweine</v>
      </c>
      <c r="I1225" s="99" t="str">
        <f>_VM_since142!H1218</f>
        <v>Minimierung</v>
      </c>
      <c r="J1225" s="99" t="str">
        <f>_VM_since142!I1218</f>
        <v>C</v>
      </c>
      <c r="K1225" s="99" t="str">
        <f>_VM_since142!J1218</f>
        <v>Makrolide</v>
      </c>
      <c r="L1225" s="115">
        <f>_VM_since142!K1218</f>
        <v>16.084162825865217</v>
      </c>
      <c r="M1225">
        <f>_VM_since142!L1218</f>
        <v>0.14983534214177552</v>
      </c>
    </row>
    <row r="1226" spans="2:13" x14ac:dyDescent="0.3">
      <c r="B1226">
        <f>_VM_since142!A1219</f>
        <v>3</v>
      </c>
      <c r="C1226">
        <f>_VM_since142!B1219</f>
        <v>32</v>
      </c>
      <c r="D1226">
        <f>_VM_since142!C1219</f>
        <v>4</v>
      </c>
      <c r="E1226">
        <f>_VM_since142!D1219</f>
        <v>1</v>
      </c>
      <c r="F1226" s="99">
        <f>_VM_since142!E1219</f>
        <v>2025</v>
      </c>
      <c r="G1226" s="99" t="str">
        <f>_VM_since142!F1219</f>
        <v>Schwein</v>
      </c>
      <c r="H1226" s="99" t="str">
        <f>_VM_since142!G1219</f>
        <v>Mastschweine</v>
      </c>
      <c r="I1226" s="99" t="str">
        <f>_VM_since142!H1219</f>
        <v>Minimierung</v>
      </c>
      <c r="J1226" s="99" t="str">
        <f>_VM_since142!I1219</f>
        <v>C</v>
      </c>
      <c r="K1226" s="99" t="str">
        <f>_VM_since142!J1219</f>
        <v>Pleuromutiline</v>
      </c>
      <c r="L1226" s="115">
        <f>_VM_since142!K1219</f>
        <v>4.0956803678011653</v>
      </c>
      <c r="M1226">
        <f>_VM_since142!L1219</f>
        <v>3.8154156722784167E-2</v>
      </c>
    </row>
    <row r="1227" spans="2:13" x14ac:dyDescent="0.3">
      <c r="B1227">
        <f>_VM_since142!A1220</f>
        <v>3</v>
      </c>
      <c r="C1227">
        <f>_VM_since142!B1220</f>
        <v>32</v>
      </c>
      <c r="D1227">
        <f>_VM_since142!C1220</f>
        <v>4</v>
      </c>
      <c r="E1227">
        <f>_VM_since142!D1220</f>
        <v>1</v>
      </c>
      <c r="F1227" s="99">
        <f>_VM_since142!E1220</f>
        <v>2025</v>
      </c>
      <c r="G1227" s="99" t="str">
        <f>_VM_since142!F1220</f>
        <v>Schwein</v>
      </c>
      <c r="H1227" s="99" t="str">
        <f>_VM_since142!G1220</f>
        <v>Mastschweine</v>
      </c>
      <c r="I1227" s="99" t="str">
        <f>_VM_since142!H1220</f>
        <v>Minimierung</v>
      </c>
      <c r="J1227" s="99" t="str">
        <f>_VM_since142!I1220</f>
        <v>D</v>
      </c>
      <c r="K1227" s="99" t="str">
        <f>_VM_since142!J1220</f>
        <v>Aminoglykoside</v>
      </c>
      <c r="L1227" s="115">
        <f>_VM_since142!K1220</f>
        <v>0.31921599725043087</v>
      </c>
      <c r="M1227">
        <f>_VM_since142!L1220</f>
        <v>2.9737225793455909E-3</v>
      </c>
    </row>
    <row r="1228" spans="2:13" x14ac:dyDescent="0.3">
      <c r="B1228">
        <f>_VM_since142!A1221</f>
        <v>3</v>
      </c>
      <c r="C1228">
        <f>_VM_since142!B1221</f>
        <v>32</v>
      </c>
      <c r="D1228">
        <f>_VM_since142!C1221</f>
        <v>4</v>
      </c>
      <c r="E1228">
        <f>_VM_since142!D1221</f>
        <v>1</v>
      </c>
      <c r="F1228" s="99">
        <f>_VM_since142!E1221</f>
        <v>2025</v>
      </c>
      <c r="G1228" s="99" t="str">
        <f>_VM_since142!F1221</f>
        <v>Schwein</v>
      </c>
      <c r="H1228" s="99" t="str">
        <f>_VM_since142!G1221</f>
        <v>Mastschweine</v>
      </c>
      <c r="I1228" s="99" t="str">
        <f>_VM_since142!H1221</f>
        <v>Minimierung</v>
      </c>
      <c r="J1228" s="99" t="str">
        <f>_VM_since142!I1221</f>
        <v>D</v>
      </c>
      <c r="K1228" s="99" t="str">
        <f>_VM_since142!J1221</f>
        <v>Folsäureantag.</v>
      </c>
      <c r="L1228" s="115">
        <f>_VM_since142!K1221</f>
        <v>0.21620960147222221</v>
      </c>
      <c r="M1228">
        <f>_VM_since142!L1221</f>
        <v>2.0141452161147638E-3</v>
      </c>
    </row>
    <row r="1229" spans="2:13" x14ac:dyDescent="0.3">
      <c r="B1229">
        <f>_VM_since142!A1222</f>
        <v>3</v>
      </c>
      <c r="C1229">
        <f>_VM_since142!B1222</f>
        <v>32</v>
      </c>
      <c r="D1229">
        <f>_VM_since142!C1222</f>
        <v>4</v>
      </c>
      <c r="E1229">
        <f>_VM_since142!D1222</f>
        <v>1</v>
      </c>
      <c r="F1229" s="99">
        <f>_VM_since142!E1222</f>
        <v>2025</v>
      </c>
      <c r="G1229" s="99" t="str">
        <f>_VM_since142!F1222</f>
        <v>Schwein</v>
      </c>
      <c r="H1229" s="99" t="str">
        <f>_VM_since142!G1222</f>
        <v>Mastschweine</v>
      </c>
      <c r="I1229" s="99" t="str">
        <f>_VM_since142!H1222</f>
        <v>Minimierung</v>
      </c>
      <c r="J1229" s="99" t="str">
        <f>_VM_since142!I1222</f>
        <v>D</v>
      </c>
      <c r="K1229" s="99" t="str">
        <f>_VM_since142!J1222</f>
        <v>Penicilline</v>
      </c>
      <c r="L1229" s="115">
        <f>_VM_since142!K1222</f>
        <v>51.255878295066445</v>
      </c>
      <c r="M1229">
        <f>_VM_since142!L1222</f>
        <v>0.47748472483555315</v>
      </c>
    </row>
    <row r="1230" spans="2:13" x14ac:dyDescent="0.3">
      <c r="B1230">
        <f>_VM_since142!A1223</f>
        <v>3</v>
      </c>
      <c r="C1230">
        <f>_VM_since142!B1223</f>
        <v>32</v>
      </c>
      <c r="D1230">
        <f>_VM_since142!C1223</f>
        <v>4</v>
      </c>
      <c r="E1230">
        <f>_VM_since142!D1223</f>
        <v>1</v>
      </c>
      <c r="F1230" s="99">
        <f>_VM_since142!E1223</f>
        <v>2025</v>
      </c>
      <c r="G1230" s="99" t="str">
        <f>_VM_since142!F1223</f>
        <v>Schwein</v>
      </c>
      <c r="H1230" s="99" t="str">
        <f>_VM_since142!G1223</f>
        <v>Mastschweine</v>
      </c>
      <c r="I1230" s="99" t="str">
        <f>_VM_since142!H1223</f>
        <v>Minimierung</v>
      </c>
      <c r="J1230" s="99" t="str">
        <f>_VM_since142!I1223</f>
        <v>D</v>
      </c>
      <c r="K1230" s="99" t="str">
        <f>_VM_since142!J1223</f>
        <v>Sulfonamide</v>
      </c>
      <c r="L1230" s="115">
        <f>_VM_since142!K1223</f>
        <v>1.1446128985225086</v>
      </c>
      <c r="M1230">
        <f>_VM_since142!L1223</f>
        <v>1.066287795807512E-2</v>
      </c>
    </row>
    <row r="1231" spans="2:13" x14ac:dyDescent="0.3">
      <c r="B1231">
        <f>_VM_since142!A1224</f>
        <v>3</v>
      </c>
      <c r="C1231">
        <f>_VM_since142!B1224</f>
        <v>32</v>
      </c>
      <c r="D1231">
        <f>_VM_since142!C1224</f>
        <v>4</v>
      </c>
      <c r="E1231">
        <f>_VM_since142!D1224</f>
        <v>1</v>
      </c>
      <c r="F1231" s="99">
        <f>_VM_since142!E1224</f>
        <v>2025</v>
      </c>
      <c r="G1231" s="99" t="str">
        <f>_VM_since142!F1224</f>
        <v>Schwein</v>
      </c>
      <c r="H1231" s="99" t="str">
        <f>_VM_since142!G1224</f>
        <v>Mastschweine</v>
      </c>
      <c r="I1231" s="99" t="str">
        <f>_VM_since142!H1224</f>
        <v>Minimierung</v>
      </c>
      <c r="J1231" s="99" t="str">
        <f>_VM_since142!I1224</f>
        <v>D</v>
      </c>
      <c r="K1231" s="99" t="str">
        <f>_VM_since142!J1224</f>
        <v>Tetrazykline</v>
      </c>
      <c r="L1231" s="115">
        <f>_VM_since142!K1224</f>
        <v>28.92473447504193</v>
      </c>
      <c r="M1231">
        <f>_VM_since142!L1224</f>
        <v>0.26945434048071326</v>
      </c>
    </row>
    <row r="1232" spans="2:13" x14ac:dyDescent="0.3">
      <c r="B1232">
        <f>_VM_since142!A1225</f>
        <v>3</v>
      </c>
      <c r="C1232">
        <f>_VM_since142!B1225</f>
        <v>102</v>
      </c>
      <c r="D1232">
        <f>_VM_since142!C1225</f>
        <v>5</v>
      </c>
      <c r="E1232">
        <f>_VM_since142!D1225</f>
        <v>0</v>
      </c>
      <c r="F1232" s="99">
        <f>_VM_since142!E1225</f>
        <v>2023</v>
      </c>
      <c r="G1232" s="99" t="str">
        <f>_VM_since142!F1225</f>
        <v>Schwein</v>
      </c>
      <c r="H1232" s="99" t="str">
        <f>_VM_since142!G1225</f>
        <v>Schweine im Transit</v>
      </c>
      <c r="I1232" s="99" t="str">
        <f>_VM_since142!H1225</f>
        <v>Beobachtung</v>
      </c>
      <c r="J1232" s="99" t="str">
        <f>_VM_since142!I1225</f>
        <v>C</v>
      </c>
      <c r="K1232" s="99" t="str">
        <f>_VM_since142!J1225</f>
        <v>Makrolide</v>
      </c>
      <c r="L1232" s="115">
        <f>_VM_since142!K1225</f>
        <v>2.0109599999999996E-3</v>
      </c>
      <c r="M1232">
        <f>_VM_since142!L1225</f>
        <v>0.32196670589903403</v>
      </c>
    </row>
    <row r="1233" spans="2:13" x14ac:dyDescent="0.3">
      <c r="B1233">
        <f>_VM_since142!A1226</f>
        <v>3</v>
      </c>
      <c r="C1233">
        <f>_VM_since142!B1226</f>
        <v>102</v>
      </c>
      <c r="D1233">
        <f>_VM_since142!C1226</f>
        <v>5</v>
      </c>
      <c r="E1233">
        <f>_VM_since142!D1226</f>
        <v>0</v>
      </c>
      <c r="F1233" s="99">
        <f>_VM_since142!E1226</f>
        <v>2023</v>
      </c>
      <c r="G1233" s="99" t="str">
        <f>_VM_since142!F1226</f>
        <v>Schwein</v>
      </c>
      <c r="H1233" s="99" t="str">
        <f>_VM_since142!G1226</f>
        <v>Schweine im Transit</v>
      </c>
      <c r="I1233" s="99" t="str">
        <f>_VM_since142!H1226</f>
        <v>Beobachtung</v>
      </c>
      <c r="J1233" s="99" t="str">
        <f>_VM_since142!I1226</f>
        <v>D</v>
      </c>
      <c r="K1233" s="99" t="str">
        <f>_VM_since142!J1226</f>
        <v>Penicilline</v>
      </c>
      <c r="L1233" s="115">
        <f>_VM_since142!K1226</f>
        <v>4.2349032E-3</v>
      </c>
      <c r="M1233">
        <f>_VM_since142!L1226</f>
        <v>0.67803329410096591</v>
      </c>
    </row>
    <row r="1234" spans="2:13" x14ac:dyDescent="0.3">
      <c r="B1234">
        <f>_VM_since142!A1227</f>
        <v>3</v>
      </c>
      <c r="C1234">
        <f>_VM_since142!B1227</f>
        <v>102</v>
      </c>
      <c r="D1234">
        <f>_VM_since142!C1227</f>
        <v>5</v>
      </c>
      <c r="E1234">
        <f>_VM_since142!D1227</f>
        <v>0</v>
      </c>
      <c r="F1234" s="99">
        <f>_VM_since142!E1227</f>
        <v>2024</v>
      </c>
      <c r="G1234" s="99" t="str">
        <f>_VM_since142!F1227</f>
        <v>Schwein</v>
      </c>
      <c r="H1234" s="99" t="str">
        <f>_VM_since142!G1227</f>
        <v>Schweine im Transit</v>
      </c>
      <c r="I1234" s="99" t="str">
        <f>_VM_since142!H1227</f>
        <v>Beobachtung</v>
      </c>
      <c r="J1234" s="99" t="str">
        <f>_VM_since142!I1227</f>
        <v>C</v>
      </c>
      <c r="K1234" s="99" t="str">
        <f>_VM_since142!J1227</f>
        <v>Makrolide</v>
      </c>
      <c r="L1234" s="115">
        <f>_VM_since142!K1227</f>
        <v>1.296E-5</v>
      </c>
      <c r="M1234">
        <f>_VM_since142!L1227</f>
        <v>2.5716054305306209E-3</v>
      </c>
    </row>
    <row r="1235" spans="2:13" x14ac:dyDescent="0.3">
      <c r="B1235">
        <f>_VM_since142!A1228</f>
        <v>3</v>
      </c>
      <c r="C1235">
        <f>_VM_since142!B1228</f>
        <v>102</v>
      </c>
      <c r="D1235">
        <f>_VM_since142!C1228</f>
        <v>5</v>
      </c>
      <c r="E1235">
        <f>_VM_since142!D1228</f>
        <v>0</v>
      </c>
      <c r="F1235" s="99">
        <f>_VM_since142!E1228</f>
        <v>2024</v>
      </c>
      <c r="G1235" s="99" t="str">
        <f>_VM_since142!F1228</f>
        <v>Schwein</v>
      </c>
      <c r="H1235" s="99" t="str">
        <f>_VM_since142!G1228</f>
        <v>Schweine im Transit</v>
      </c>
      <c r="I1235" s="99" t="str">
        <f>_VM_since142!H1228</f>
        <v>Beobachtung</v>
      </c>
      <c r="J1235" s="99" t="str">
        <f>_VM_since142!I1228</f>
        <v>D</v>
      </c>
      <c r="K1235" s="99" t="str">
        <f>_VM_since142!J1228</f>
        <v>Penicilline</v>
      </c>
      <c r="L1235" s="115">
        <f>_VM_since142!K1228</f>
        <v>2.2446685799999999E-3</v>
      </c>
      <c r="M1235">
        <f>_VM_since142!L1228</f>
        <v>0.44540138194980383</v>
      </c>
    </row>
    <row r="1236" spans="2:13" x14ac:dyDescent="0.3">
      <c r="B1236">
        <f>_VM_since142!A1229</f>
        <v>3</v>
      </c>
      <c r="C1236">
        <f>_VM_since142!B1229</f>
        <v>102</v>
      </c>
      <c r="D1236">
        <f>_VM_since142!C1229</f>
        <v>5</v>
      </c>
      <c r="E1236">
        <f>_VM_since142!D1229</f>
        <v>0</v>
      </c>
      <c r="F1236" s="99">
        <f>_VM_since142!E1229</f>
        <v>2024</v>
      </c>
      <c r="G1236" s="99" t="str">
        <f>_VM_since142!F1229</f>
        <v>Schwein</v>
      </c>
      <c r="H1236" s="99" t="str">
        <f>_VM_since142!G1229</f>
        <v>Schweine im Transit</v>
      </c>
      <c r="I1236" s="99" t="str">
        <f>_VM_since142!H1229</f>
        <v>Beobachtung</v>
      </c>
      <c r="J1236" s="99" t="str">
        <f>_VM_since142!I1229</f>
        <v>D</v>
      </c>
      <c r="K1236" s="99" t="str">
        <f>_VM_since142!J1229</f>
        <v>Tetrazykline</v>
      </c>
      <c r="L1236" s="115">
        <f>_VM_since142!K1229</f>
        <v>2.7820248000000004E-3</v>
      </c>
      <c r="M1236">
        <f>_VM_since142!L1229</f>
        <v>0.55202701261966558</v>
      </c>
    </row>
    <row r="1237" spans="2:13" x14ac:dyDescent="0.3">
      <c r="B1237">
        <f>_VM_since142!A1230</f>
        <v>3</v>
      </c>
      <c r="C1237">
        <f>_VM_since142!B1230</f>
        <v>102</v>
      </c>
      <c r="D1237">
        <f>_VM_since142!C1230</f>
        <v>5</v>
      </c>
      <c r="E1237">
        <f>_VM_since142!D1230</f>
        <v>0</v>
      </c>
      <c r="F1237" s="99">
        <f>_VM_since142!E1230</f>
        <v>2025</v>
      </c>
      <c r="G1237" s="99" t="str">
        <f>_VM_since142!F1230</f>
        <v>Schwein</v>
      </c>
      <c r="H1237" s="99" t="str">
        <f>_VM_since142!G1230</f>
        <v>Schweine im Transit</v>
      </c>
      <c r="I1237" s="99" t="str">
        <f>_VM_since142!H1230</f>
        <v>Beobachtung</v>
      </c>
      <c r="J1237" s="99" t="str">
        <f>_VM_since142!I1230</f>
        <v>C</v>
      </c>
      <c r="K1237" s="99" t="str">
        <f>_VM_since142!J1230</f>
        <v>Makrolide</v>
      </c>
      <c r="L1237" s="115">
        <f>_VM_since142!K1230</f>
        <v>5.9809999999999996E-4</v>
      </c>
      <c r="M1237">
        <f>_VM_since142!L1230</f>
        <v>1</v>
      </c>
    </row>
    <row r="1238" spans="2:13" x14ac:dyDescent="0.3">
      <c r="B1238">
        <f>_VM_since142!A1231</f>
        <v>3</v>
      </c>
      <c r="C1238">
        <f>_VM_since142!B1231</f>
        <v>43</v>
      </c>
      <c r="D1238">
        <f>_VM_since142!C1231</f>
        <v>6</v>
      </c>
      <c r="E1238">
        <f>_VM_since142!D1231</f>
        <v>0</v>
      </c>
      <c r="F1238" s="99">
        <f>_VM_since142!E1231</f>
        <v>2023</v>
      </c>
      <c r="G1238" s="99" t="str">
        <f>_VM_since142!F1231</f>
        <v>Schwein</v>
      </c>
      <c r="H1238" s="99" t="str">
        <f>_VM_since142!G1231</f>
        <v>Sonstige Schweine</v>
      </c>
      <c r="I1238" s="99" t="str">
        <f>_VM_since142!H1231</f>
        <v>Beobachtung</v>
      </c>
      <c r="J1238" s="99" t="str">
        <f>_VM_since142!I1231</f>
        <v>B</v>
      </c>
      <c r="K1238" s="99" t="str">
        <f>_VM_since142!J1231</f>
        <v>Ceph. 3. Gen.</v>
      </c>
      <c r="L1238" s="115">
        <f>_VM_since142!K1231</f>
        <v>1.1168088202440001E-3</v>
      </c>
      <c r="M1238">
        <f>_VM_since142!L1231</f>
        <v>4.0272646818352185E-4</v>
      </c>
    </row>
    <row r="1239" spans="2:13" x14ac:dyDescent="0.3">
      <c r="B1239">
        <f>_VM_since142!A1232</f>
        <v>3</v>
      </c>
      <c r="C1239">
        <f>_VM_since142!B1232</f>
        <v>43</v>
      </c>
      <c r="D1239">
        <f>_VM_since142!C1232</f>
        <v>6</v>
      </c>
      <c r="E1239">
        <f>_VM_since142!D1232</f>
        <v>0</v>
      </c>
      <c r="F1239" s="99">
        <f>_VM_since142!E1232</f>
        <v>2023</v>
      </c>
      <c r="G1239" s="99" t="str">
        <f>_VM_since142!F1232</f>
        <v>Schwein</v>
      </c>
      <c r="H1239" s="99" t="str">
        <f>_VM_since142!G1232</f>
        <v>Sonstige Schweine</v>
      </c>
      <c r="I1239" s="99" t="str">
        <f>_VM_since142!H1232</f>
        <v>Beobachtung</v>
      </c>
      <c r="J1239" s="99" t="str">
        <f>_VM_since142!I1232</f>
        <v>B</v>
      </c>
      <c r="K1239" s="99" t="str">
        <f>_VM_since142!J1232</f>
        <v>Ceph. 4. Gen.</v>
      </c>
      <c r="L1239" s="115">
        <f>_VM_since142!K1232</f>
        <v>1.1448113586000003E-4</v>
      </c>
      <c r="M1239">
        <f>_VM_since142!L1232</f>
        <v>4.1282431408862642E-5</v>
      </c>
    </row>
    <row r="1240" spans="2:13" x14ac:dyDescent="0.3">
      <c r="B1240">
        <f>_VM_since142!A1233</f>
        <v>3</v>
      </c>
      <c r="C1240">
        <f>_VM_since142!B1233</f>
        <v>43</v>
      </c>
      <c r="D1240">
        <f>_VM_since142!C1233</f>
        <v>6</v>
      </c>
      <c r="E1240">
        <f>_VM_since142!D1233</f>
        <v>0</v>
      </c>
      <c r="F1240" s="99">
        <f>_VM_since142!E1233</f>
        <v>2023</v>
      </c>
      <c r="G1240" s="99" t="str">
        <f>_VM_since142!F1233</f>
        <v>Schwein</v>
      </c>
      <c r="H1240" s="99" t="str">
        <f>_VM_since142!G1233</f>
        <v>Sonstige Schweine</v>
      </c>
      <c r="I1240" s="99" t="str">
        <f>_VM_since142!H1233</f>
        <v>Beobachtung</v>
      </c>
      <c r="J1240" s="99" t="str">
        <f>_VM_since142!I1233</f>
        <v>B</v>
      </c>
      <c r="K1240" s="99" t="str">
        <f>_VM_since142!J1233</f>
        <v>Fluorchinolone</v>
      </c>
      <c r="L1240" s="115">
        <f>_VM_since142!K1233</f>
        <v>2.1199469552457E-3</v>
      </c>
      <c r="M1240">
        <f>_VM_since142!L1233</f>
        <v>7.6446275722999977E-4</v>
      </c>
    </row>
    <row r="1241" spans="2:13" x14ac:dyDescent="0.3">
      <c r="B1241">
        <f>_VM_since142!A1234</f>
        <v>3</v>
      </c>
      <c r="C1241">
        <f>_VM_since142!B1234</f>
        <v>43</v>
      </c>
      <c r="D1241">
        <f>_VM_since142!C1234</f>
        <v>6</v>
      </c>
      <c r="E1241">
        <f>_VM_since142!D1234</f>
        <v>0</v>
      </c>
      <c r="F1241" s="99">
        <f>_VM_since142!E1234</f>
        <v>2023</v>
      </c>
      <c r="G1241" s="99" t="str">
        <f>_VM_since142!F1234</f>
        <v>Schwein</v>
      </c>
      <c r="H1241" s="99" t="str">
        <f>_VM_since142!G1234</f>
        <v>Sonstige Schweine</v>
      </c>
      <c r="I1241" s="99" t="str">
        <f>_VM_since142!H1234</f>
        <v>Beobachtung</v>
      </c>
      <c r="J1241" s="99" t="str">
        <f>_VM_since142!I1234</f>
        <v>B</v>
      </c>
      <c r="K1241" s="99" t="str">
        <f>_VM_since142!J1234</f>
        <v>Polypeptid-AB</v>
      </c>
      <c r="L1241" s="115">
        <f>_VM_since142!K1234</f>
        <v>2.3317600000000001E-2</v>
      </c>
      <c r="M1241">
        <f>_VM_since142!L1234</f>
        <v>8.4084352883821521E-3</v>
      </c>
    </row>
    <row r="1242" spans="2:13" x14ac:dyDescent="0.3">
      <c r="B1242">
        <f>_VM_since142!A1235</f>
        <v>3</v>
      </c>
      <c r="C1242">
        <f>_VM_since142!B1235</f>
        <v>43</v>
      </c>
      <c r="D1242">
        <f>_VM_since142!C1235</f>
        <v>6</v>
      </c>
      <c r="E1242">
        <f>_VM_since142!D1235</f>
        <v>0</v>
      </c>
      <c r="F1242" s="99">
        <f>_VM_since142!E1235</f>
        <v>2023</v>
      </c>
      <c r="G1242" s="99" t="str">
        <f>_VM_since142!F1235</f>
        <v>Schwein</v>
      </c>
      <c r="H1242" s="99" t="str">
        <f>_VM_since142!G1235</f>
        <v>Sonstige Schweine</v>
      </c>
      <c r="I1242" s="99" t="str">
        <f>_VM_since142!H1235</f>
        <v>Beobachtung</v>
      </c>
      <c r="J1242" s="99" t="str">
        <f>_VM_since142!I1235</f>
        <v>C</v>
      </c>
      <c r="K1242" s="99" t="str">
        <f>_VM_since142!J1235</f>
        <v>Aminoglykoside</v>
      </c>
      <c r="L1242" s="115">
        <f>_VM_since142!K1235</f>
        <v>1.5178832044609E-2</v>
      </c>
      <c r="M1242">
        <f>_VM_since142!L1235</f>
        <v>5.4735576131469841E-3</v>
      </c>
    </row>
    <row r="1243" spans="2:13" x14ac:dyDescent="0.3">
      <c r="B1243">
        <f>_VM_since142!A1236</f>
        <v>3</v>
      </c>
      <c r="C1243">
        <f>_VM_since142!B1236</f>
        <v>43</v>
      </c>
      <c r="D1243">
        <f>_VM_since142!C1236</f>
        <v>6</v>
      </c>
      <c r="E1243">
        <f>_VM_since142!D1236</f>
        <v>0</v>
      </c>
      <c r="F1243" s="99">
        <f>_VM_since142!E1236</f>
        <v>2023</v>
      </c>
      <c r="G1243" s="99" t="str">
        <f>_VM_since142!F1236</f>
        <v>Schwein</v>
      </c>
      <c r="H1243" s="99" t="str">
        <f>_VM_since142!G1236</f>
        <v>Sonstige Schweine</v>
      </c>
      <c r="I1243" s="99" t="str">
        <f>_VM_since142!H1236</f>
        <v>Beobachtung</v>
      </c>
      <c r="J1243" s="99" t="str">
        <f>_VM_since142!I1236</f>
        <v>C</v>
      </c>
      <c r="K1243" s="99" t="str">
        <f>_VM_since142!J1236</f>
        <v>Fenicole</v>
      </c>
      <c r="L1243" s="115">
        <f>_VM_since142!K1236</f>
        <v>1.14086E-2</v>
      </c>
      <c r="M1243">
        <f>_VM_since142!L1236</f>
        <v>4.1139943575255007E-3</v>
      </c>
    </row>
    <row r="1244" spans="2:13" x14ac:dyDescent="0.3">
      <c r="B1244">
        <f>_VM_since142!A1237</f>
        <v>3</v>
      </c>
      <c r="C1244">
        <f>_VM_since142!B1237</f>
        <v>43</v>
      </c>
      <c r="D1244">
        <f>_VM_since142!C1237</f>
        <v>6</v>
      </c>
      <c r="E1244">
        <f>_VM_since142!D1237</f>
        <v>0</v>
      </c>
      <c r="F1244" s="99">
        <f>_VM_since142!E1237</f>
        <v>2023</v>
      </c>
      <c r="G1244" s="99" t="str">
        <f>_VM_since142!F1237</f>
        <v>Schwein</v>
      </c>
      <c r="H1244" s="99" t="str">
        <f>_VM_since142!G1237</f>
        <v>Sonstige Schweine</v>
      </c>
      <c r="I1244" s="99" t="str">
        <f>_VM_since142!H1237</f>
        <v>Beobachtung</v>
      </c>
      <c r="J1244" s="99" t="str">
        <f>_VM_since142!I1237</f>
        <v>C</v>
      </c>
      <c r="K1244" s="99" t="str">
        <f>_VM_since142!J1237</f>
        <v>Lincosamide</v>
      </c>
      <c r="L1244" s="115">
        <f>_VM_since142!K1237</f>
        <v>5.261167582037201E-2</v>
      </c>
      <c r="M1244">
        <f>_VM_since142!L1237</f>
        <v>1.8972015625490529E-2</v>
      </c>
    </row>
    <row r="1245" spans="2:13" x14ac:dyDescent="0.3">
      <c r="B1245">
        <f>_VM_since142!A1238</f>
        <v>3</v>
      </c>
      <c r="C1245">
        <f>_VM_since142!B1238</f>
        <v>43</v>
      </c>
      <c r="D1245">
        <f>_VM_since142!C1238</f>
        <v>6</v>
      </c>
      <c r="E1245">
        <f>_VM_since142!D1238</f>
        <v>0</v>
      </c>
      <c r="F1245" s="99">
        <f>_VM_since142!E1238</f>
        <v>2023</v>
      </c>
      <c r="G1245" s="99" t="str">
        <f>_VM_since142!F1238</f>
        <v>Schwein</v>
      </c>
      <c r="H1245" s="99" t="str">
        <f>_VM_since142!G1238</f>
        <v>Sonstige Schweine</v>
      </c>
      <c r="I1245" s="99" t="str">
        <f>_VM_since142!H1238</f>
        <v>Beobachtung</v>
      </c>
      <c r="J1245" s="99" t="str">
        <f>_VM_since142!I1238</f>
        <v>C</v>
      </c>
      <c r="K1245" s="99" t="str">
        <f>_VM_since142!J1238</f>
        <v>Makrolide</v>
      </c>
      <c r="L1245" s="115">
        <f>_VM_since142!K1238</f>
        <v>0.15200107999999998</v>
      </c>
      <c r="M1245">
        <f>_VM_since142!L1238</f>
        <v>5.4812298218693108E-2</v>
      </c>
    </row>
    <row r="1246" spans="2:13" x14ac:dyDescent="0.3">
      <c r="B1246">
        <f>_VM_since142!A1239</f>
        <v>3</v>
      </c>
      <c r="C1246">
        <f>_VM_since142!B1239</f>
        <v>43</v>
      </c>
      <c r="D1246">
        <f>_VM_since142!C1239</f>
        <v>6</v>
      </c>
      <c r="E1246">
        <f>_VM_since142!D1239</f>
        <v>0</v>
      </c>
      <c r="F1246" s="99">
        <f>_VM_since142!E1239</f>
        <v>2023</v>
      </c>
      <c r="G1246" s="99" t="str">
        <f>_VM_since142!F1239</f>
        <v>Schwein</v>
      </c>
      <c r="H1246" s="99" t="str">
        <f>_VM_since142!G1239</f>
        <v>Sonstige Schweine</v>
      </c>
      <c r="I1246" s="99" t="str">
        <f>_VM_since142!H1239</f>
        <v>Beobachtung</v>
      </c>
      <c r="J1246" s="99" t="str">
        <f>_VM_since142!I1239</f>
        <v>C</v>
      </c>
      <c r="K1246" s="99" t="str">
        <f>_VM_since142!J1239</f>
        <v>Pleuromutiline</v>
      </c>
      <c r="L1246" s="115">
        <f>_VM_since142!K1239</f>
        <v>0.10819261099999999</v>
      </c>
      <c r="M1246">
        <f>_VM_since142!L1239</f>
        <v>3.9014760021383113E-2</v>
      </c>
    </row>
    <row r="1247" spans="2:13" x14ac:dyDescent="0.3">
      <c r="B1247">
        <f>_VM_since142!A1240</f>
        <v>3</v>
      </c>
      <c r="C1247">
        <f>_VM_since142!B1240</f>
        <v>43</v>
      </c>
      <c r="D1247">
        <f>_VM_since142!C1240</f>
        <v>6</v>
      </c>
      <c r="E1247">
        <f>_VM_since142!D1240</f>
        <v>0</v>
      </c>
      <c r="F1247" s="99">
        <f>_VM_since142!E1240</f>
        <v>2023</v>
      </c>
      <c r="G1247" s="99" t="str">
        <f>_VM_since142!F1240</f>
        <v>Schwein</v>
      </c>
      <c r="H1247" s="99" t="str">
        <f>_VM_since142!G1240</f>
        <v>Sonstige Schweine</v>
      </c>
      <c r="I1247" s="99" t="str">
        <f>_VM_since142!H1240</f>
        <v>Beobachtung</v>
      </c>
      <c r="J1247" s="99" t="str">
        <f>_VM_since142!I1240</f>
        <v>D</v>
      </c>
      <c r="K1247" s="99" t="str">
        <f>_VM_since142!J1240</f>
        <v>Aminoglykoside</v>
      </c>
      <c r="L1247" s="115">
        <f>_VM_since142!K1240</f>
        <v>3.4113400829599997E-3</v>
      </c>
      <c r="M1247">
        <f>_VM_since142!L1240</f>
        <v>1.2301451407620578E-3</v>
      </c>
    </row>
    <row r="1248" spans="2:13" x14ac:dyDescent="0.3">
      <c r="B1248">
        <f>_VM_since142!A1241</f>
        <v>3</v>
      </c>
      <c r="C1248">
        <f>_VM_since142!B1241</f>
        <v>43</v>
      </c>
      <c r="D1248">
        <f>_VM_since142!C1241</f>
        <v>6</v>
      </c>
      <c r="E1248">
        <f>_VM_since142!D1241</f>
        <v>0</v>
      </c>
      <c r="F1248" s="99">
        <f>_VM_since142!E1241</f>
        <v>2023</v>
      </c>
      <c r="G1248" s="99" t="str">
        <f>_VM_since142!F1241</f>
        <v>Schwein</v>
      </c>
      <c r="H1248" s="99" t="str">
        <f>_VM_since142!G1241</f>
        <v>Sonstige Schweine</v>
      </c>
      <c r="I1248" s="99" t="str">
        <f>_VM_since142!H1241</f>
        <v>Beobachtung</v>
      </c>
      <c r="J1248" s="99" t="str">
        <f>_VM_since142!I1241</f>
        <v>D</v>
      </c>
      <c r="K1248" s="99" t="str">
        <f>_VM_since142!J1241</f>
        <v>Folsäureantag.</v>
      </c>
      <c r="L1248" s="115">
        <f>_VM_since142!K1241</f>
        <v>1.1235702869999999E-2</v>
      </c>
      <c r="M1248">
        <f>_VM_since142!L1241</f>
        <v>4.0516468462399478E-3</v>
      </c>
    </row>
    <row r="1249" spans="2:13" x14ac:dyDescent="0.3">
      <c r="B1249">
        <f>_VM_since142!A1242</f>
        <v>3</v>
      </c>
      <c r="C1249">
        <f>_VM_since142!B1242</f>
        <v>43</v>
      </c>
      <c r="D1249">
        <f>_VM_since142!C1242</f>
        <v>6</v>
      </c>
      <c r="E1249">
        <f>_VM_since142!D1242</f>
        <v>0</v>
      </c>
      <c r="F1249" s="99">
        <f>_VM_since142!E1242</f>
        <v>2023</v>
      </c>
      <c r="G1249" s="99" t="str">
        <f>_VM_since142!F1242</f>
        <v>Schwein</v>
      </c>
      <c r="H1249" s="99" t="str">
        <f>_VM_since142!G1242</f>
        <v>Sonstige Schweine</v>
      </c>
      <c r="I1249" s="99" t="str">
        <f>_VM_since142!H1242</f>
        <v>Beobachtung</v>
      </c>
      <c r="J1249" s="99" t="str">
        <f>_VM_since142!I1242</f>
        <v>D</v>
      </c>
      <c r="K1249" s="99" t="str">
        <f>_VM_since142!J1242</f>
        <v>Penicilline</v>
      </c>
      <c r="L1249" s="115">
        <f>_VM_since142!K1242</f>
        <v>1.4731984514491492</v>
      </c>
      <c r="M1249">
        <f>_VM_since142!L1242</f>
        <v>0.53124223101669832</v>
      </c>
    </row>
    <row r="1250" spans="2:13" x14ac:dyDescent="0.3">
      <c r="B1250">
        <f>_VM_since142!A1243</f>
        <v>3</v>
      </c>
      <c r="C1250">
        <f>_VM_since142!B1243</f>
        <v>43</v>
      </c>
      <c r="D1250">
        <f>_VM_since142!C1243</f>
        <v>6</v>
      </c>
      <c r="E1250">
        <f>_VM_since142!D1243</f>
        <v>0</v>
      </c>
      <c r="F1250" s="99">
        <f>_VM_since142!E1243</f>
        <v>2023</v>
      </c>
      <c r="G1250" s="99" t="str">
        <f>_VM_since142!F1243</f>
        <v>Schwein</v>
      </c>
      <c r="H1250" s="99" t="str">
        <f>_VM_since142!G1243</f>
        <v>Sonstige Schweine</v>
      </c>
      <c r="I1250" s="99" t="str">
        <f>_VM_since142!H1243</f>
        <v>Beobachtung</v>
      </c>
      <c r="J1250" s="99" t="str">
        <f>_VM_since142!I1243</f>
        <v>D</v>
      </c>
      <c r="K1250" s="99" t="str">
        <f>_VM_since142!J1243</f>
        <v>Sulfonamide</v>
      </c>
      <c r="L1250" s="115">
        <f>_VM_since142!K1243</f>
        <v>5.7105429694759999E-2</v>
      </c>
      <c r="M1250">
        <f>_VM_since142!L1243</f>
        <v>2.0592484226663377E-2</v>
      </c>
    </row>
    <row r="1251" spans="2:13" x14ac:dyDescent="0.3">
      <c r="B1251">
        <f>_VM_since142!A1244</f>
        <v>3</v>
      </c>
      <c r="C1251">
        <f>_VM_since142!B1244</f>
        <v>43</v>
      </c>
      <c r="D1251">
        <f>_VM_since142!C1244</f>
        <v>6</v>
      </c>
      <c r="E1251">
        <f>_VM_since142!D1244</f>
        <v>0</v>
      </c>
      <c r="F1251" s="99">
        <f>_VM_since142!E1244</f>
        <v>2023</v>
      </c>
      <c r="G1251" s="99" t="str">
        <f>_VM_since142!F1244</f>
        <v>Schwein</v>
      </c>
      <c r="H1251" s="99" t="str">
        <f>_VM_since142!G1244</f>
        <v>Sonstige Schweine</v>
      </c>
      <c r="I1251" s="99" t="str">
        <f>_VM_since142!H1244</f>
        <v>Beobachtung</v>
      </c>
      <c r="J1251" s="99" t="str">
        <f>_VM_since142!I1244</f>
        <v>D</v>
      </c>
      <c r="K1251" s="99" t="str">
        <f>_VM_since142!J1244</f>
        <v>Tetrazykline</v>
      </c>
      <c r="L1251" s="115">
        <f>_VM_since142!K1244</f>
        <v>0.86210743216832653</v>
      </c>
      <c r="M1251">
        <f>_VM_since142!L1244</f>
        <v>0.31087995998819257</v>
      </c>
    </row>
    <row r="1252" spans="2:13" x14ac:dyDescent="0.3">
      <c r="B1252">
        <f>_VM_since142!A1245</f>
        <v>3</v>
      </c>
      <c r="C1252">
        <f>_VM_since142!B1245</f>
        <v>43</v>
      </c>
      <c r="D1252">
        <f>_VM_since142!C1245</f>
        <v>6</v>
      </c>
      <c r="E1252">
        <f>_VM_since142!D1245</f>
        <v>0</v>
      </c>
      <c r="F1252" s="99">
        <f>_VM_since142!E1245</f>
        <v>2024</v>
      </c>
      <c r="G1252" s="99" t="str">
        <f>_VM_since142!F1245</f>
        <v>Schwein</v>
      </c>
      <c r="H1252" s="99" t="str">
        <f>_VM_since142!G1245</f>
        <v>Sonstige Schweine</v>
      </c>
      <c r="I1252" s="99" t="str">
        <f>_VM_since142!H1245</f>
        <v>Beobachtung</v>
      </c>
      <c r="J1252" s="99" t="str">
        <f>_VM_since142!I1245</f>
        <v>B</v>
      </c>
      <c r="K1252" s="99" t="str">
        <f>_VM_since142!J1245</f>
        <v>Ceph. 3. Gen.</v>
      </c>
      <c r="L1252" s="115">
        <f>_VM_since142!K1245</f>
        <v>1.3532100930000002E-3</v>
      </c>
      <c r="M1252">
        <f>_VM_since142!L1245</f>
        <v>5.465874536458189E-4</v>
      </c>
    </row>
    <row r="1253" spans="2:13" x14ac:dyDescent="0.3">
      <c r="B1253">
        <f>_VM_since142!A1246</f>
        <v>3</v>
      </c>
      <c r="C1253">
        <f>_VM_since142!B1246</f>
        <v>43</v>
      </c>
      <c r="D1253">
        <f>_VM_since142!C1246</f>
        <v>6</v>
      </c>
      <c r="E1253">
        <f>_VM_since142!D1246</f>
        <v>0</v>
      </c>
      <c r="F1253" s="99">
        <f>_VM_since142!E1246</f>
        <v>2024</v>
      </c>
      <c r="G1253" s="99" t="str">
        <f>_VM_since142!F1246</f>
        <v>Schwein</v>
      </c>
      <c r="H1253" s="99" t="str">
        <f>_VM_since142!G1246</f>
        <v>Sonstige Schweine</v>
      </c>
      <c r="I1253" s="99" t="str">
        <f>_VM_since142!H1246</f>
        <v>Beobachtung</v>
      </c>
      <c r="J1253" s="99" t="str">
        <f>_VM_since142!I1246</f>
        <v>B</v>
      </c>
      <c r="K1253" s="99" t="str">
        <f>_VM_since142!J1246</f>
        <v>Ceph. 4. Gen.</v>
      </c>
      <c r="L1253" s="115">
        <f>_VM_since142!K1246</f>
        <v>1.0363055430000002E-4</v>
      </c>
      <c r="M1253">
        <f>_VM_since142!L1246</f>
        <v>4.1858364113414703E-5</v>
      </c>
    </row>
    <row r="1254" spans="2:13" x14ac:dyDescent="0.3">
      <c r="B1254">
        <f>_VM_since142!A1247</f>
        <v>3</v>
      </c>
      <c r="C1254">
        <f>_VM_since142!B1247</f>
        <v>43</v>
      </c>
      <c r="D1254">
        <f>_VM_since142!C1247</f>
        <v>6</v>
      </c>
      <c r="E1254">
        <f>_VM_since142!D1247</f>
        <v>0</v>
      </c>
      <c r="F1254" s="99">
        <f>_VM_since142!E1247</f>
        <v>2024</v>
      </c>
      <c r="G1254" s="99" t="str">
        <f>_VM_since142!F1247</f>
        <v>Schwein</v>
      </c>
      <c r="H1254" s="99" t="str">
        <f>_VM_since142!G1247</f>
        <v>Sonstige Schweine</v>
      </c>
      <c r="I1254" s="99" t="str">
        <f>_VM_since142!H1247</f>
        <v>Beobachtung</v>
      </c>
      <c r="J1254" s="99" t="str">
        <f>_VM_since142!I1247</f>
        <v>B</v>
      </c>
      <c r="K1254" s="99" t="str">
        <f>_VM_since142!J1247</f>
        <v>Fluorchinolone</v>
      </c>
      <c r="L1254" s="115">
        <f>_VM_since142!K1247</f>
        <v>2.548346129582353E-3</v>
      </c>
      <c r="M1254">
        <f>_VM_since142!L1247</f>
        <v>1.0293257707593793E-3</v>
      </c>
    </row>
    <row r="1255" spans="2:13" x14ac:dyDescent="0.3">
      <c r="B1255">
        <f>_VM_since142!A1248</f>
        <v>3</v>
      </c>
      <c r="C1255">
        <f>_VM_since142!B1248</f>
        <v>43</v>
      </c>
      <c r="D1255">
        <f>_VM_since142!C1248</f>
        <v>6</v>
      </c>
      <c r="E1255">
        <f>_VM_since142!D1248</f>
        <v>0</v>
      </c>
      <c r="F1255" s="99">
        <f>_VM_since142!E1248</f>
        <v>2024</v>
      </c>
      <c r="G1255" s="99" t="str">
        <f>_VM_since142!F1248</f>
        <v>Schwein</v>
      </c>
      <c r="H1255" s="99" t="str">
        <f>_VM_since142!G1248</f>
        <v>Sonstige Schweine</v>
      </c>
      <c r="I1255" s="99" t="str">
        <f>_VM_since142!H1248</f>
        <v>Beobachtung</v>
      </c>
      <c r="J1255" s="99" t="str">
        <f>_VM_since142!I1248</f>
        <v>B</v>
      </c>
      <c r="K1255" s="99" t="str">
        <f>_VM_since142!J1248</f>
        <v>Polypeptid-AB</v>
      </c>
      <c r="L1255" s="115">
        <f>_VM_since142!K1248</f>
        <v>9.9600000000000001E-3</v>
      </c>
      <c r="M1255">
        <f>_VM_since142!L1248</f>
        <v>4.0230346096837427E-3</v>
      </c>
    </row>
    <row r="1256" spans="2:13" x14ac:dyDescent="0.3">
      <c r="B1256">
        <f>_VM_since142!A1249</f>
        <v>3</v>
      </c>
      <c r="C1256">
        <f>_VM_since142!B1249</f>
        <v>43</v>
      </c>
      <c r="D1256">
        <f>_VM_since142!C1249</f>
        <v>6</v>
      </c>
      <c r="E1256">
        <f>_VM_since142!D1249</f>
        <v>0</v>
      </c>
      <c r="F1256" s="99">
        <f>_VM_since142!E1249</f>
        <v>2024</v>
      </c>
      <c r="G1256" s="99" t="str">
        <f>_VM_since142!F1249</f>
        <v>Schwein</v>
      </c>
      <c r="H1256" s="99" t="str">
        <f>_VM_since142!G1249</f>
        <v>Sonstige Schweine</v>
      </c>
      <c r="I1256" s="99" t="str">
        <f>_VM_since142!H1249</f>
        <v>Beobachtung</v>
      </c>
      <c r="J1256" s="99" t="str">
        <f>_VM_since142!I1249</f>
        <v>C</v>
      </c>
      <c r="K1256" s="99" t="str">
        <f>_VM_since142!J1249</f>
        <v>Aminoglykoside</v>
      </c>
      <c r="L1256" s="115">
        <f>_VM_since142!K1249</f>
        <v>2.7630499518966001E-2</v>
      </c>
      <c r="M1256">
        <f>_VM_since142!L1249</f>
        <v>1.116048753490464E-2</v>
      </c>
    </row>
    <row r="1257" spans="2:13" x14ac:dyDescent="0.3">
      <c r="B1257">
        <f>_VM_since142!A1250</f>
        <v>3</v>
      </c>
      <c r="C1257">
        <f>_VM_since142!B1250</f>
        <v>43</v>
      </c>
      <c r="D1257">
        <f>_VM_since142!C1250</f>
        <v>6</v>
      </c>
      <c r="E1257">
        <f>_VM_since142!D1250</f>
        <v>0</v>
      </c>
      <c r="F1257" s="99">
        <f>_VM_since142!E1250</f>
        <v>2024</v>
      </c>
      <c r="G1257" s="99" t="str">
        <f>_VM_since142!F1250</f>
        <v>Schwein</v>
      </c>
      <c r="H1257" s="99" t="str">
        <f>_VM_since142!G1250</f>
        <v>Sonstige Schweine</v>
      </c>
      <c r="I1257" s="99" t="str">
        <f>_VM_since142!H1250</f>
        <v>Beobachtung</v>
      </c>
      <c r="J1257" s="99" t="str">
        <f>_VM_since142!I1250</f>
        <v>C</v>
      </c>
      <c r="K1257" s="99" t="str">
        <f>_VM_since142!J1250</f>
        <v>Fenicole</v>
      </c>
      <c r="L1257" s="115">
        <f>_VM_since142!K1250</f>
        <v>1.077786E-2</v>
      </c>
      <c r="M1257">
        <f>_VM_since142!L1250</f>
        <v>4.3533839154945801E-3</v>
      </c>
    </row>
    <row r="1258" spans="2:13" x14ac:dyDescent="0.3">
      <c r="B1258">
        <f>_VM_since142!A1251</f>
        <v>3</v>
      </c>
      <c r="C1258">
        <f>_VM_since142!B1251</f>
        <v>43</v>
      </c>
      <c r="D1258">
        <f>_VM_since142!C1251</f>
        <v>6</v>
      </c>
      <c r="E1258">
        <f>_VM_since142!D1251</f>
        <v>0</v>
      </c>
      <c r="F1258" s="99">
        <f>_VM_since142!E1251</f>
        <v>2024</v>
      </c>
      <c r="G1258" s="99" t="str">
        <f>_VM_since142!F1251</f>
        <v>Schwein</v>
      </c>
      <c r="H1258" s="99" t="str">
        <f>_VM_since142!G1251</f>
        <v>Sonstige Schweine</v>
      </c>
      <c r="I1258" s="99" t="str">
        <f>_VM_since142!H1251</f>
        <v>Beobachtung</v>
      </c>
      <c r="J1258" s="99" t="str">
        <f>_VM_since142!I1251</f>
        <v>C</v>
      </c>
      <c r="K1258" s="99" t="str">
        <f>_VM_since142!J1251</f>
        <v>Lincosamide</v>
      </c>
      <c r="L1258" s="115">
        <f>_VM_since142!K1251</f>
        <v>3.2329353685440002E-2</v>
      </c>
      <c r="M1258">
        <f>_VM_since142!L1251</f>
        <v>1.3058444657151785E-2</v>
      </c>
    </row>
    <row r="1259" spans="2:13" x14ac:dyDescent="0.3">
      <c r="B1259">
        <f>_VM_since142!A1252</f>
        <v>3</v>
      </c>
      <c r="C1259">
        <f>_VM_since142!B1252</f>
        <v>43</v>
      </c>
      <c r="D1259">
        <f>_VM_since142!C1252</f>
        <v>6</v>
      </c>
      <c r="E1259">
        <f>_VM_since142!D1252</f>
        <v>0</v>
      </c>
      <c r="F1259" s="99">
        <f>_VM_since142!E1252</f>
        <v>2024</v>
      </c>
      <c r="G1259" s="99" t="str">
        <f>_VM_since142!F1252</f>
        <v>Schwein</v>
      </c>
      <c r="H1259" s="99" t="str">
        <f>_VM_since142!G1252</f>
        <v>Sonstige Schweine</v>
      </c>
      <c r="I1259" s="99" t="str">
        <f>_VM_since142!H1252</f>
        <v>Beobachtung</v>
      </c>
      <c r="J1259" s="99" t="str">
        <f>_VM_since142!I1252</f>
        <v>C</v>
      </c>
      <c r="K1259" s="99" t="str">
        <f>_VM_since142!J1252</f>
        <v>Makrolide</v>
      </c>
      <c r="L1259" s="115">
        <f>_VM_since142!K1252</f>
        <v>0.19951068556074764</v>
      </c>
      <c r="M1259">
        <f>_VM_since142!L1252</f>
        <v>8.0586184037411468E-2</v>
      </c>
    </row>
    <row r="1260" spans="2:13" x14ac:dyDescent="0.3">
      <c r="B1260">
        <f>_VM_since142!A1253</f>
        <v>3</v>
      </c>
      <c r="C1260">
        <f>_VM_since142!B1253</f>
        <v>43</v>
      </c>
      <c r="D1260">
        <f>_VM_since142!C1253</f>
        <v>6</v>
      </c>
      <c r="E1260">
        <f>_VM_since142!D1253</f>
        <v>0</v>
      </c>
      <c r="F1260" s="99">
        <f>_VM_since142!E1253</f>
        <v>2024</v>
      </c>
      <c r="G1260" s="99" t="str">
        <f>_VM_since142!F1253</f>
        <v>Schwein</v>
      </c>
      <c r="H1260" s="99" t="str">
        <f>_VM_since142!G1253</f>
        <v>Sonstige Schweine</v>
      </c>
      <c r="I1260" s="99" t="str">
        <f>_VM_since142!H1253</f>
        <v>Beobachtung</v>
      </c>
      <c r="J1260" s="99" t="str">
        <f>_VM_since142!I1253</f>
        <v>C</v>
      </c>
      <c r="K1260" s="99" t="str">
        <f>_VM_since142!J1253</f>
        <v>Pleuromutiline</v>
      </c>
      <c r="L1260" s="115">
        <f>_VM_since142!K1253</f>
        <v>0.151463769</v>
      </c>
      <c r="M1260">
        <f>_VM_since142!L1253</f>
        <v>6.1179114939773446E-2</v>
      </c>
    </row>
    <row r="1261" spans="2:13" x14ac:dyDescent="0.3">
      <c r="B1261">
        <f>_VM_since142!A1254</f>
        <v>3</v>
      </c>
      <c r="C1261">
        <f>_VM_since142!B1254</f>
        <v>43</v>
      </c>
      <c r="D1261">
        <f>_VM_since142!C1254</f>
        <v>6</v>
      </c>
      <c r="E1261">
        <f>_VM_since142!D1254</f>
        <v>0</v>
      </c>
      <c r="F1261" s="99">
        <f>_VM_since142!E1254</f>
        <v>2024</v>
      </c>
      <c r="G1261" s="99" t="str">
        <f>_VM_since142!F1254</f>
        <v>Schwein</v>
      </c>
      <c r="H1261" s="99" t="str">
        <f>_VM_since142!G1254</f>
        <v>Sonstige Schweine</v>
      </c>
      <c r="I1261" s="99" t="str">
        <f>_VM_since142!H1254</f>
        <v>Beobachtung</v>
      </c>
      <c r="J1261" s="99" t="str">
        <f>_VM_since142!I1254</f>
        <v>D</v>
      </c>
      <c r="K1261" s="99" t="str">
        <f>_VM_since142!J1254</f>
        <v>Aminoglykoside</v>
      </c>
      <c r="L1261" s="115">
        <f>_VM_since142!K1254</f>
        <v>1.98237136128E-3</v>
      </c>
      <c r="M1261">
        <f>_VM_since142!L1254</f>
        <v>8.0071773048948937E-4</v>
      </c>
    </row>
    <row r="1262" spans="2:13" x14ac:dyDescent="0.3">
      <c r="B1262">
        <f>_VM_since142!A1255</f>
        <v>3</v>
      </c>
      <c r="C1262">
        <f>_VM_since142!B1255</f>
        <v>43</v>
      </c>
      <c r="D1262">
        <f>_VM_since142!C1255</f>
        <v>6</v>
      </c>
      <c r="E1262">
        <f>_VM_since142!D1255</f>
        <v>0</v>
      </c>
      <c r="F1262" s="99">
        <f>_VM_since142!E1255</f>
        <v>2024</v>
      </c>
      <c r="G1262" s="99" t="str">
        <f>_VM_since142!F1255</f>
        <v>Schwein</v>
      </c>
      <c r="H1262" s="99" t="str">
        <f>_VM_since142!G1255</f>
        <v>Sonstige Schweine</v>
      </c>
      <c r="I1262" s="99" t="str">
        <f>_VM_since142!H1255</f>
        <v>Beobachtung</v>
      </c>
      <c r="J1262" s="99" t="str">
        <f>_VM_since142!I1255</f>
        <v>D</v>
      </c>
      <c r="K1262" s="99" t="str">
        <f>_VM_since142!J1255</f>
        <v>Folsäureantag.</v>
      </c>
      <c r="L1262" s="115">
        <f>_VM_since142!K1255</f>
        <v>1.371241868E-2</v>
      </c>
      <c r="M1262">
        <f>_VM_since142!L1255</f>
        <v>5.5387083265174553E-3</v>
      </c>
    </row>
    <row r="1263" spans="2:13" x14ac:dyDescent="0.3">
      <c r="B1263">
        <f>_VM_since142!A1256</f>
        <v>3</v>
      </c>
      <c r="C1263">
        <f>_VM_since142!B1256</f>
        <v>43</v>
      </c>
      <c r="D1263">
        <f>_VM_since142!C1256</f>
        <v>6</v>
      </c>
      <c r="E1263">
        <f>_VM_since142!D1256</f>
        <v>0</v>
      </c>
      <c r="F1263" s="99">
        <f>_VM_since142!E1256</f>
        <v>2024</v>
      </c>
      <c r="G1263" s="99" t="str">
        <f>_VM_since142!F1256</f>
        <v>Schwein</v>
      </c>
      <c r="H1263" s="99" t="str">
        <f>_VM_since142!G1256</f>
        <v>Sonstige Schweine</v>
      </c>
      <c r="I1263" s="99" t="str">
        <f>_VM_since142!H1256</f>
        <v>Beobachtung</v>
      </c>
      <c r="J1263" s="99" t="str">
        <f>_VM_since142!I1256</f>
        <v>D</v>
      </c>
      <c r="K1263" s="99" t="str">
        <f>_VM_since142!J1256</f>
        <v>Penicilline</v>
      </c>
      <c r="L1263" s="115">
        <f>_VM_since142!K1256</f>
        <v>1.1757703508072788</v>
      </c>
      <c r="M1263">
        <f>_VM_since142!L1256</f>
        <v>0.4749161460178391</v>
      </c>
    </row>
    <row r="1264" spans="2:13" x14ac:dyDescent="0.3">
      <c r="B1264">
        <f>_VM_since142!A1257</f>
        <v>3</v>
      </c>
      <c r="C1264">
        <f>_VM_since142!B1257</f>
        <v>43</v>
      </c>
      <c r="D1264">
        <f>_VM_since142!C1257</f>
        <v>6</v>
      </c>
      <c r="E1264">
        <f>_VM_since142!D1257</f>
        <v>0</v>
      </c>
      <c r="F1264" s="99">
        <f>_VM_since142!E1257</f>
        <v>2024</v>
      </c>
      <c r="G1264" s="99" t="str">
        <f>_VM_since142!F1257</f>
        <v>Schwein</v>
      </c>
      <c r="H1264" s="99" t="str">
        <f>_VM_since142!G1257</f>
        <v>Sonstige Schweine</v>
      </c>
      <c r="I1264" s="99" t="str">
        <f>_VM_since142!H1257</f>
        <v>Beobachtung</v>
      </c>
      <c r="J1264" s="99" t="str">
        <f>_VM_since142!I1257</f>
        <v>D</v>
      </c>
      <c r="K1264" s="99" t="str">
        <f>_VM_since142!J1257</f>
        <v>Sulfonamide</v>
      </c>
      <c r="L1264" s="115">
        <f>_VM_since142!K1257</f>
        <v>6.85622345956E-2</v>
      </c>
      <c r="M1264">
        <f>_VM_since142!L1257</f>
        <v>2.7693598664192253E-2</v>
      </c>
    </row>
    <row r="1265" spans="2:13" x14ac:dyDescent="0.3">
      <c r="B1265">
        <f>_VM_since142!A1258</f>
        <v>3</v>
      </c>
      <c r="C1265">
        <f>_VM_since142!B1258</f>
        <v>43</v>
      </c>
      <c r="D1265">
        <f>_VM_since142!C1258</f>
        <v>6</v>
      </c>
      <c r="E1265">
        <f>_VM_since142!D1258</f>
        <v>0</v>
      </c>
      <c r="F1265" s="99">
        <f>_VM_since142!E1258</f>
        <v>2024</v>
      </c>
      <c r="G1265" s="99" t="str">
        <f>_VM_since142!F1258</f>
        <v>Schwein</v>
      </c>
      <c r="H1265" s="99" t="str">
        <f>_VM_since142!G1258</f>
        <v>Sonstige Schweine</v>
      </c>
      <c r="I1265" s="99" t="str">
        <f>_VM_since142!H1258</f>
        <v>Beobachtung</v>
      </c>
      <c r="J1265" s="99" t="str">
        <f>_VM_since142!I1258</f>
        <v>D</v>
      </c>
      <c r="K1265" s="99" t="str">
        <f>_VM_since142!J1258</f>
        <v>Tetrazykline</v>
      </c>
      <c r="L1265" s="115">
        <f>_VM_since142!K1258</f>
        <v>0.78003832626928482</v>
      </c>
      <c r="M1265">
        <f>_VM_since142!L1258</f>
        <v>0.31507240797802327</v>
      </c>
    </row>
    <row r="1266" spans="2:13" x14ac:dyDescent="0.3">
      <c r="B1266">
        <f>_VM_since142!A1259</f>
        <v>3</v>
      </c>
      <c r="C1266">
        <f>_VM_since142!B1259</f>
        <v>43</v>
      </c>
      <c r="D1266">
        <f>_VM_since142!C1259</f>
        <v>6</v>
      </c>
      <c r="E1266">
        <f>_VM_since142!D1259</f>
        <v>0</v>
      </c>
      <c r="F1266" s="99">
        <f>_VM_since142!E1259</f>
        <v>2025</v>
      </c>
      <c r="G1266" s="99" t="str">
        <f>_VM_since142!F1259</f>
        <v>Schwein</v>
      </c>
      <c r="H1266" s="99" t="str">
        <f>_VM_since142!G1259</f>
        <v>Sonstige Schweine</v>
      </c>
      <c r="I1266" s="99" t="str">
        <f>_VM_since142!H1259</f>
        <v>Beobachtung</v>
      </c>
      <c r="J1266" s="99" t="str">
        <f>_VM_since142!I1259</f>
        <v>B</v>
      </c>
      <c r="K1266" s="99" t="str">
        <f>_VM_since142!J1259</f>
        <v>Ceph. 3. Gen.</v>
      </c>
      <c r="L1266" s="115">
        <f>_VM_since142!K1259</f>
        <v>7.7220000000000001E-4</v>
      </c>
      <c r="M1266">
        <f>_VM_since142!L1259</f>
        <v>2.3092894627165021E-4</v>
      </c>
    </row>
    <row r="1267" spans="2:13" x14ac:dyDescent="0.3">
      <c r="B1267">
        <f>_VM_since142!A1260</f>
        <v>3</v>
      </c>
      <c r="C1267">
        <f>_VM_since142!B1260</f>
        <v>43</v>
      </c>
      <c r="D1267">
        <f>_VM_since142!C1260</f>
        <v>6</v>
      </c>
      <c r="E1267">
        <f>_VM_since142!D1260</f>
        <v>0</v>
      </c>
      <c r="F1267" s="99">
        <f>_VM_since142!E1260</f>
        <v>2025</v>
      </c>
      <c r="G1267" s="99" t="str">
        <f>_VM_since142!F1260</f>
        <v>Schwein</v>
      </c>
      <c r="H1267" s="99" t="str">
        <f>_VM_since142!G1260</f>
        <v>Sonstige Schweine</v>
      </c>
      <c r="I1267" s="99" t="str">
        <f>_VM_since142!H1260</f>
        <v>Beobachtung</v>
      </c>
      <c r="J1267" s="99" t="str">
        <f>_VM_since142!I1260</f>
        <v>B</v>
      </c>
      <c r="K1267" s="99" t="str">
        <f>_VM_since142!J1260</f>
        <v>Ceph. 4. Gen.</v>
      </c>
      <c r="L1267" s="115">
        <f>_VM_since142!K1260</f>
        <v>1.2825687420000003E-4</v>
      </c>
      <c r="M1267">
        <f>_VM_since142!L1260</f>
        <v>3.8355639486016069E-5</v>
      </c>
    </row>
    <row r="1268" spans="2:13" x14ac:dyDescent="0.3">
      <c r="B1268">
        <f>_VM_since142!A1261</f>
        <v>3</v>
      </c>
      <c r="C1268">
        <f>_VM_since142!B1261</f>
        <v>43</v>
      </c>
      <c r="D1268">
        <f>_VM_since142!C1261</f>
        <v>6</v>
      </c>
      <c r="E1268">
        <f>_VM_since142!D1261</f>
        <v>0</v>
      </c>
      <c r="F1268" s="99">
        <f>_VM_since142!E1261</f>
        <v>2025</v>
      </c>
      <c r="G1268" s="99" t="str">
        <f>_VM_since142!F1261</f>
        <v>Schwein</v>
      </c>
      <c r="H1268" s="99" t="str">
        <f>_VM_since142!G1261</f>
        <v>Sonstige Schweine</v>
      </c>
      <c r="I1268" s="99" t="str">
        <f>_VM_since142!H1261</f>
        <v>Beobachtung</v>
      </c>
      <c r="J1268" s="99" t="str">
        <f>_VM_since142!I1261</f>
        <v>B</v>
      </c>
      <c r="K1268" s="99" t="str">
        <f>_VM_since142!J1261</f>
        <v>Fluorchinolone</v>
      </c>
      <c r="L1268" s="115">
        <f>_VM_since142!K1261</f>
        <v>1.7491274747900001E-3</v>
      </c>
      <c r="M1268">
        <f>_VM_since142!L1261</f>
        <v>5.2308231630153739E-4</v>
      </c>
    </row>
    <row r="1269" spans="2:13" x14ac:dyDescent="0.3">
      <c r="B1269">
        <f>_VM_since142!A1262</f>
        <v>3</v>
      </c>
      <c r="C1269">
        <f>_VM_since142!B1262</f>
        <v>43</v>
      </c>
      <c r="D1269">
        <f>_VM_since142!C1262</f>
        <v>6</v>
      </c>
      <c r="E1269">
        <f>_VM_since142!D1262</f>
        <v>0</v>
      </c>
      <c r="F1269" s="99">
        <f>_VM_since142!E1262</f>
        <v>2025</v>
      </c>
      <c r="G1269" s="99" t="str">
        <f>_VM_since142!F1262</f>
        <v>Schwein</v>
      </c>
      <c r="H1269" s="99" t="str">
        <f>_VM_since142!G1262</f>
        <v>Sonstige Schweine</v>
      </c>
      <c r="I1269" s="99" t="str">
        <f>_VM_since142!H1262</f>
        <v>Beobachtung</v>
      </c>
      <c r="J1269" s="99" t="str">
        <f>_VM_since142!I1262</f>
        <v>B</v>
      </c>
      <c r="K1269" s="99" t="str">
        <f>_VM_since142!J1262</f>
        <v>Polypeptid-AB</v>
      </c>
      <c r="L1269" s="115">
        <f>_VM_since142!K1262</f>
        <v>2.0840000000000001E-2</v>
      </c>
      <c r="M1269">
        <f>_VM_since142!L1262</f>
        <v>6.2322704484604908E-3</v>
      </c>
    </row>
    <row r="1270" spans="2:13" x14ac:dyDescent="0.3">
      <c r="B1270">
        <f>_VM_since142!A1263</f>
        <v>3</v>
      </c>
      <c r="C1270">
        <f>_VM_since142!B1263</f>
        <v>43</v>
      </c>
      <c r="D1270">
        <f>_VM_since142!C1263</f>
        <v>6</v>
      </c>
      <c r="E1270">
        <f>_VM_since142!D1263</f>
        <v>0</v>
      </c>
      <c r="F1270" s="99">
        <f>_VM_since142!E1263</f>
        <v>2025</v>
      </c>
      <c r="G1270" s="99" t="str">
        <f>_VM_since142!F1263</f>
        <v>Schwein</v>
      </c>
      <c r="H1270" s="99" t="str">
        <f>_VM_since142!G1263</f>
        <v>Sonstige Schweine</v>
      </c>
      <c r="I1270" s="99" t="str">
        <f>_VM_since142!H1263</f>
        <v>Beobachtung</v>
      </c>
      <c r="J1270" s="99" t="str">
        <f>_VM_since142!I1263</f>
        <v>C</v>
      </c>
      <c r="K1270" s="99" t="str">
        <f>_VM_since142!J1263</f>
        <v>Aminoglykoside</v>
      </c>
      <c r="L1270" s="115">
        <f>_VM_since142!K1263</f>
        <v>1.4500000000000001E-2</v>
      </c>
      <c r="M1270">
        <f>_VM_since142!L1263</f>
        <v>4.3362726248885371E-3</v>
      </c>
    </row>
    <row r="1271" spans="2:13" x14ac:dyDescent="0.3">
      <c r="B1271">
        <f>_VM_since142!A1264</f>
        <v>3</v>
      </c>
      <c r="C1271">
        <f>_VM_since142!B1264</f>
        <v>43</v>
      </c>
      <c r="D1271">
        <f>_VM_since142!C1264</f>
        <v>6</v>
      </c>
      <c r="E1271">
        <f>_VM_since142!D1264</f>
        <v>0</v>
      </c>
      <c r="F1271" s="99">
        <f>_VM_since142!E1264</f>
        <v>2025</v>
      </c>
      <c r="G1271" s="99" t="str">
        <f>_VM_since142!F1264</f>
        <v>Schwein</v>
      </c>
      <c r="H1271" s="99" t="str">
        <f>_VM_since142!G1264</f>
        <v>Sonstige Schweine</v>
      </c>
      <c r="I1271" s="99" t="str">
        <f>_VM_since142!H1264</f>
        <v>Beobachtung</v>
      </c>
      <c r="J1271" s="99" t="str">
        <f>_VM_since142!I1264</f>
        <v>C</v>
      </c>
      <c r="K1271" s="99" t="str">
        <f>_VM_since142!J1264</f>
        <v>Fenicole</v>
      </c>
      <c r="L1271" s="115">
        <f>_VM_since142!K1264</f>
        <v>8.5413360000000001E-3</v>
      </c>
      <c r="M1271">
        <f>_VM_since142!L1264</f>
        <v>2.5543145846051692E-3</v>
      </c>
    </row>
    <row r="1272" spans="2:13" x14ac:dyDescent="0.3">
      <c r="B1272">
        <f>_VM_since142!A1265</f>
        <v>3</v>
      </c>
      <c r="C1272">
        <f>_VM_since142!B1265</f>
        <v>43</v>
      </c>
      <c r="D1272">
        <f>_VM_since142!C1265</f>
        <v>6</v>
      </c>
      <c r="E1272">
        <f>_VM_since142!D1265</f>
        <v>0</v>
      </c>
      <c r="F1272" s="99">
        <f>_VM_since142!E1265</f>
        <v>2025</v>
      </c>
      <c r="G1272" s="99" t="str">
        <f>_VM_since142!F1265</f>
        <v>Schwein</v>
      </c>
      <c r="H1272" s="99" t="str">
        <f>_VM_since142!G1265</f>
        <v>Sonstige Schweine</v>
      </c>
      <c r="I1272" s="99" t="str">
        <f>_VM_since142!H1265</f>
        <v>Beobachtung</v>
      </c>
      <c r="J1272" s="99" t="str">
        <f>_VM_since142!I1265</f>
        <v>C</v>
      </c>
      <c r="K1272" s="99" t="str">
        <f>_VM_since142!J1265</f>
        <v>Lincosamide</v>
      </c>
      <c r="L1272" s="115">
        <f>_VM_since142!K1265</f>
        <v>5.7677643088610002E-2</v>
      </c>
      <c r="M1272">
        <f>_VM_since142!L1265</f>
        <v>1.7248688606429727E-2</v>
      </c>
    </row>
    <row r="1273" spans="2:13" x14ac:dyDescent="0.3">
      <c r="B1273">
        <f>_VM_since142!A1266</f>
        <v>3</v>
      </c>
      <c r="C1273">
        <f>_VM_since142!B1266</f>
        <v>43</v>
      </c>
      <c r="D1273">
        <f>_VM_since142!C1266</f>
        <v>6</v>
      </c>
      <c r="E1273">
        <f>_VM_since142!D1266</f>
        <v>0</v>
      </c>
      <c r="F1273" s="99">
        <f>_VM_since142!E1266</f>
        <v>2025</v>
      </c>
      <c r="G1273" s="99" t="str">
        <f>_VM_since142!F1266</f>
        <v>Schwein</v>
      </c>
      <c r="H1273" s="99" t="str">
        <f>_VM_since142!G1266</f>
        <v>Sonstige Schweine</v>
      </c>
      <c r="I1273" s="99" t="str">
        <f>_VM_since142!H1266</f>
        <v>Beobachtung</v>
      </c>
      <c r="J1273" s="99" t="str">
        <f>_VM_since142!I1266</f>
        <v>C</v>
      </c>
      <c r="K1273" s="99" t="str">
        <f>_VM_since142!J1266</f>
        <v>Makrolide</v>
      </c>
      <c r="L1273" s="115">
        <f>_VM_since142!K1266</f>
        <v>0.166120305</v>
      </c>
      <c r="M1273">
        <f>_VM_since142!L1266</f>
        <v>4.9678822828250646E-2</v>
      </c>
    </row>
    <row r="1274" spans="2:13" x14ac:dyDescent="0.3">
      <c r="B1274">
        <f>_VM_since142!A1267</f>
        <v>3</v>
      </c>
      <c r="C1274">
        <f>_VM_since142!B1267</f>
        <v>43</v>
      </c>
      <c r="D1274">
        <f>_VM_since142!C1267</f>
        <v>6</v>
      </c>
      <c r="E1274">
        <f>_VM_since142!D1267</f>
        <v>0</v>
      </c>
      <c r="F1274" s="99">
        <f>_VM_since142!E1267</f>
        <v>2025</v>
      </c>
      <c r="G1274" s="99" t="str">
        <f>_VM_since142!F1267</f>
        <v>Schwein</v>
      </c>
      <c r="H1274" s="99" t="str">
        <f>_VM_since142!G1267</f>
        <v>Sonstige Schweine</v>
      </c>
      <c r="I1274" s="99" t="str">
        <f>_VM_since142!H1267</f>
        <v>Beobachtung</v>
      </c>
      <c r="J1274" s="99" t="str">
        <f>_VM_since142!I1267</f>
        <v>C</v>
      </c>
      <c r="K1274" s="99" t="str">
        <f>_VM_since142!J1267</f>
        <v>Pleuromutiline</v>
      </c>
      <c r="L1274" s="115">
        <f>_VM_since142!K1267</f>
        <v>8.8456821599999999E-2</v>
      </c>
      <c r="M1274">
        <f>_VM_since142!L1267</f>
        <v>2.6453303033705449E-2</v>
      </c>
    </row>
    <row r="1275" spans="2:13" x14ac:dyDescent="0.3">
      <c r="B1275">
        <f>_VM_since142!A1268</f>
        <v>3</v>
      </c>
      <c r="C1275">
        <f>_VM_since142!B1268</f>
        <v>43</v>
      </c>
      <c r="D1275">
        <f>_VM_since142!C1268</f>
        <v>6</v>
      </c>
      <c r="E1275">
        <f>_VM_since142!D1268</f>
        <v>0</v>
      </c>
      <c r="F1275" s="99">
        <f>_VM_since142!E1268</f>
        <v>2025</v>
      </c>
      <c r="G1275" s="99" t="str">
        <f>_VM_since142!F1268</f>
        <v>Schwein</v>
      </c>
      <c r="H1275" s="99" t="str">
        <f>_VM_since142!G1268</f>
        <v>Sonstige Schweine</v>
      </c>
      <c r="I1275" s="99" t="str">
        <f>_VM_since142!H1268</f>
        <v>Beobachtung</v>
      </c>
      <c r="J1275" s="99" t="str">
        <f>_VM_since142!I1268</f>
        <v>D</v>
      </c>
      <c r="K1275" s="99" t="str">
        <f>_VM_since142!J1268</f>
        <v>Aminoglykoside</v>
      </c>
      <c r="L1275" s="115">
        <f>_VM_since142!K1268</f>
        <v>1.0347880788E-3</v>
      </c>
      <c r="M1275">
        <f>_VM_since142!L1268</f>
        <v>3.0945677370078909E-4</v>
      </c>
    </row>
    <row r="1276" spans="2:13" x14ac:dyDescent="0.3">
      <c r="B1276">
        <f>_VM_since142!A1269</f>
        <v>3</v>
      </c>
      <c r="C1276">
        <f>_VM_since142!B1269</f>
        <v>43</v>
      </c>
      <c r="D1276">
        <f>_VM_since142!C1269</f>
        <v>6</v>
      </c>
      <c r="E1276">
        <f>_VM_since142!D1269</f>
        <v>0</v>
      </c>
      <c r="F1276" s="99">
        <f>_VM_since142!E1269</f>
        <v>2025</v>
      </c>
      <c r="G1276" s="99" t="str">
        <f>_VM_since142!F1269</f>
        <v>Schwein</v>
      </c>
      <c r="H1276" s="99" t="str">
        <f>_VM_since142!G1269</f>
        <v>Sonstige Schweine</v>
      </c>
      <c r="I1276" s="99" t="str">
        <f>_VM_since142!H1269</f>
        <v>Beobachtung</v>
      </c>
      <c r="J1276" s="99" t="str">
        <f>_VM_since142!I1269</f>
        <v>D</v>
      </c>
      <c r="K1276" s="99" t="str">
        <f>_VM_since142!J1269</f>
        <v>Folsäureantag.</v>
      </c>
      <c r="L1276" s="115">
        <f>_VM_since142!K1269</f>
        <v>1.1040849667703703E-2</v>
      </c>
      <c r="M1276">
        <f>_VM_since142!L1269</f>
        <v>3.3018023565222943E-3</v>
      </c>
    </row>
    <row r="1277" spans="2:13" x14ac:dyDescent="0.3">
      <c r="B1277">
        <f>_VM_since142!A1270</f>
        <v>3</v>
      </c>
      <c r="C1277">
        <f>_VM_since142!B1270</f>
        <v>43</v>
      </c>
      <c r="D1277">
        <f>_VM_since142!C1270</f>
        <v>6</v>
      </c>
      <c r="E1277">
        <f>_VM_since142!D1270</f>
        <v>0</v>
      </c>
      <c r="F1277" s="99">
        <f>_VM_since142!E1270</f>
        <v>2025</v>
      </c>
      <c r="G1277" s="99" t="str">
        <f>_VM_since142!F1270</f>
        <v>Schwein</v>
      </c>
      <c r="H1277" s="99" t="str">
        <f>_VM_since142!G1270</f>
        <v>Sonstige Schweine</v>
      </c>
      <c r="I1277" s="99" t="str">
        <f>_VM_since142!H1270</f>
        <v>Beobachtung</v>
      </c>
      <c r="J1277" s="99" t="str">
        <f>_VM_since142!I1270</f>
        <v>D</v>
      </c>
      <c r="K1277" s="99" t="str">
        <f>_VM_since142!J1270</f>
        <v>Penicilline</v>
      </c>
      <c r="L1277" s="115">
        <f>_VM_since142!K1270</f>
        <v>1.6464899989660173</v>
      </c>
      <c r="M1277">
        <f>_VM_since142!L1270</f>
        <v>0.49238824204614456</v>
      </c>
    </row>
    <row r="1278" spans="2:13" x14ac:dyDescent="0.3">
      <c r="B1278">
        <f>_VM_since142!A1271</f>
        <v>3</v>
      </c>
      <c r="C1278">
        <f>_VM_since142!B1271</f>
        <v>43</v>
      </c>
      <c r="D1278">
        <f>_VM_since142!C1271</f>
        <v>6</v>
      </c>
      <c r="E1278">
        <f>_VM_since142!D1271</f>
        <v>0</v>
      </c>
      <c r="F1278" s="99">
        <f>_VM_since142!E1271</f>
        <v>2025</v>
      </c>
      <c r="G1278" s="99" t="str">
        <f>_VM_since142!F1271</f>
        <v>Schwein</v>
      </c>
      <c r="H1278" s="99" t="str">
        <f>_VM_since142!G1271</f>
        <v>Sonstige Schweine</v>
      </c>
      <c r="I1278" s="99" t="str">
        <f>_VM_since142!H1271</f>
        <v>Beobachtung</v>
      </c>
      <c r="J1278" s="99" t="str">
        <f>_VM_since142!I1271</f>
        <v>D</v>
      </c>
      <c r="K1278" s="99" t="str">
        <f>_VM_since142!J1271</f>
        <v>Sulfonamide</v>
      </c>
      <c r="L1278" s="115">
        <f>_VM_since142!K1271</f>
        <v>5.5199435859679999E-2</v>
      </c>
      <c r="M1278">
        <f>_VM_since142!L1271</f>
        <v>1.6507572595008346E-2</v>
      </c>
    </row>
    <row r="1279" spans="2:13" x14ac:dyDescent="0.3">
      <c r="B1279">
        <f>_VM_since142!A1272</f>
        <v>3</v>
      </c>
      <c r="C1279">
        <f>_VM_since142!B1272</f>
        <v>43</v>
      </c>
      <c r="D1279">
        <f>_VM_since142!C1272</f>
        <v>6</v>
      </c>
      <c r="E1279">
        <f>_VM_since142!D1272</f>
        <v>0</v>
      </c>
      <c r="F1279" s="99">
        <f>_VM_since142!E1272</f>
        <v>2025</v>
      </c>
      <c r="G1279" s="99" t="str">
        <f>_VM_since142!F1272</f>
        <v>Schwein</v>
      </c>
      <c r="H1279" s="99" t="str">
        <f>_VM_since142!G1272</f>
        <v>Sonstige Schweine</v>
      </c>
      <c r="I1279" s="99" t="str">
        <f>_VM_since142!H1272</f>
        <v>Beobachtung</v>
      </c>
      <c r="J1279" s="99" t="str">
        <f>_VM_since142!I1272</f>
        <v>D</v>
      </c>
      <c r="K1279" s="99" t="str">
        <f>_VM_since142!J1272</f>
        <v>Tetrazykline</v>
      </c>
      <c r="L1279" s="115">
        <f>_VM_since142!K1272</f>
        <v>1.271334932393686</v>
      </c>
      <c r="M1279">
        <f>_VM_since142!L1272</f>
        <v>0.38019688720022476</v>
      </c>
    </row>
    <row r="1280" spans="2:13" x14ac:dyDescent="0.3">
      <c r="B1280">
        <f>_VM_since142!A1273</f>
        <v>5</v>
      </c>
      <c r="C1280">
        <f>_VM_since142!B1273</f>
        <v>51</v>
      </c>
      <c r="D1280">
        <f>_VM_since142!C1273</f>
        <v>1</v>
      </c>
      <c r="E1280">
        <f>_VM_since142!D1273</f>
        <v>0</v>
      </c>
      <c r="F1280" s="99">
        <f>_VM_since142!E1273</f>
        <v>2023</v>
      </c>
      <c r="G1280" s="99" t="str">
        <f>_VM_since142!F1273</f>
        <v>Huhn</v>
      </c>
      <c r="H1280" s="99" t="str">
        <f>_VM_since142!G1273</f>
        <v>Masthühner</v>
      </c>
      <c r="I1280" s="99" t="str">
        <f>_VM_since142!H1273</f>
        <v>Beobachtung</v>
      </c>
      <c r="J1280" s="99" t="str">
        <f>_VM_since142!I1273</f>
        <v>B</v>
      </c>
      <c r="K1280" s="99" t="str">
        <f>_VM_since142!J1273</f>
        <v>Fluorchinolone</v>
      </c>
      <c r="L1280" s="115">
        <f>_VM_since142!K1273</f>
        <v>6.9395953086419755E-3</v>
      </c>
      <c r="M1280">
        <f>_VM_since142!L1273</f>
        <v>7.7267271489323422E-3</v>
      </c>
    </row>
    <row r="1281" spans="2:13" x14ac:dyDescent="0.3">
      <c r="B1281">
        <f>_VM_since142!A1274</f>
        <v>5</v>
      </c>
      <c r="C1281">
        <f>_VM_since142!B1274</f>
        <v>51</v>
      </c>
      <c r="D1281">
        <f>_VM_since142!C1274</f>
        <v>1</v>
      </c>
      <c r="E1281">
        <f>_VM_since142!D1274</f>
        <v>0</v>
      </c>
      <c r="F1281" s="99">
        <f>_VM_since142!E1274</f>
        <v>2023</v>
      </c>
      <c r="G1281" s="99" t="str">
        <f>_VM_since142!F1274</f>
        <v>Huhn</v>
      </c>
      <c r="H1281" s="99" t="str">
        <f>_VM_since142!G1274</f>
        <v>Masthühner</v>
      </c>
      <c r="I1281" s="99" t="str">
        <f>_VM_since142!H1274</f>
        <v>Beobachtung</v>
      </c>
      <c r="J1281" s="99" t="str">
        <f>_VM_since142!I1274</f>
        <v>B</v>
      </c>
      <c r="K1281" s="99" t="str">
        <f>_VM_since142!J1274</f>
        <v>Polypeptid-AB</v>
      </c>
      <c r="L1281" s="115">
        <f>_VM_since142!K1274</f>
        <v>0.18210838260000001</v>
      </c>
      <c r="M1281">
        <f>_VM_since142!L1274</f>
        <v>0.20276424219309944</v>
      </c>
    </row>
    <row r="1282" spans="2:13" x14ac:dyDescent="0.3">
      <c r="B1282">
        <f>_VM_since142!A1275</f>
        <v>5</v>
      </c>
      <c r="C1282">
        <f>_VM_since142!B1275</f>
        <v>51</v>
      </c>
      <c r="D1282">
        <f>_VM_since142!C1275</f>
        <v>1</v>
      </c>
      <c r="E1282">
        <f>_VM_since142!D1275</f>
        <v>0</v>
      </c>
      <c r="F1282" s="99">
        <f>_VM_since142!E1275</f>
        <v>2023</v>
      </c>
      <c r="G1282" s="99" t="str">
        <f>_VM_since142!F1275</f>
        <v>Huhn</v>
      </c>
      <c r="H1282" s="99" t="str">
        <f>_VM_since142!G1275</f>
        <v>Masthühner</v>
      </c>
      <c r="I1282" s="99" t="str">
        <f>_VM_since142!H1275</f>
        <v>Beobachtung</v>
      </c>
      <c r="J1282" s="99" t="str">
        <f>_VM_since142!I1275</f>
        <v>C</v>
      </c>
      <c r="K1282" s="99" t="str">
        <f>_VM_since142!J1275</f>
        <v>Aminoglykoside</v>
      </c>
      <c r="L1282" s="115">
        <f>_VM_since142!K1275</f>
        <v>5.0013016244116387E-2</v>
      </c>
      <c r="M1282">
        <f>_VM_since142!L1275</f>
        <v>5.5685802013868586E-2</v>
      </c>
    </row>
    <row r="1283" spans="2:13" x14ac:dyDescent="0.3">
      <c r="B1283">
        <f>_VM_since142!A1276</f>
        <v>5</v>
      </c>
      <c r="C1283">
        <f>_VM_since142!B1276</f>
        <v>51</v>
      </c>
      <c r="D1283">
        <f>_VM_since142!C1276</f>
        <v>1</v>
      </c>
      <c r="E1283">
        <f>_VM_since142!D1276</f>
        <v>0</v>
      </c>
      <c r="F1283" s="99">
        <f>_VM_since142!E1276</f>
        <v>2023</v>
      </c>
      <c r="G1283" s="99" t="str">
        <f>_VM_since142!F1276</f>
        <v>Huhn</v>
      </c>
      <c r="H1283" s="99" t="str">
        <f>_VM_since142!G1276</f>
        <v>Masthühner</v>
      </c>
      <c r="I1283" s="99" t="str">
        <f>_VM_since142!H1276</f>
        <v>Beobachtung</v>
      </c>
      <c r="J1283" s="99" t="str">
        <f>_VM_since142!I1276</f>
        <v>C</v>
      </c>
      <c r="K1283" s="99" t="str">
        <f>_VM_since142!J1276</f>
        <v>Lincosamide</v>
      </c>
      <c r="L1283" s="115">
        <f>_VM_since142!K1276</f>
        <v>9.0455149344408514E-2</v>
      </c>
      <c r="M1283">
        <f>_VM_since142!L1276</f>
        <v>0.10071513209564154</v>
      </c>
    </row>
    <row r="1284" spans="2:13" x14ac:dyDescent="0.3">
      <c r="B1284">
        <f>_VM_since142!A1277</f>
        <v>5</v>
      </c>
      <c r="C1284">
        <f>_VM_since142!B1277</f>
        <v>51</v>
      </c>
      <c r="D1284">
        <f>_VM_since142!C1277</f>
        <v>1</v>
      </c>
      <c r="E1284">
        <f>_VM_since142!D1277</f>
        <v>0</v>
      </c>
      <c r="F1284" s="99">
        <f>_VM_since142!E1277</f>
        <v>2023</v>
      </c>
      <c r="G1284" s="99" t="str">
        <f>_VM_since142!F1277</f>
        <v>Huhn</v>
      </c>
      <c r="H1284" s="99" t="str">
        <f>_VM_since142!G1277</f>
        <v>Masthühner</v>
      </c>
      <c r="I1284" s="99" t="str">
        <f>_VM_since142!H1277</f>
        <v>Beobachtung</v>
      </c>
      <c r="J1284" s="99" t="str">
        <f>_VM_since142!I1277</f>
        <v>C</v>
      </c>
      <c r="K1284" s="99" t="str">
        <f>_VM_since142!J1277</f>
        <v>Makrolide</v>
      </c>
      <c r="L1284" s="115">
        <f>_VM_since142!K1277</f>
        <v>9.2034469428007873E-2</v>
      </c>
      <c r="M1284">
        <f>_VM_since142!L1277</f>
        <v>0.10247358843553857</v>
      </c>
    </row>
    <row r="1285" spans="2:13" x14ac:dyDescent="0.3">
      <c r="B1285">
        <f>_VM_since142!A1278</f>
        <v>5</v>
      </c>
      <c r="C1285">
        <f>_VM_since142!B1278</f>
        <v>51</v>
      </c>
      <c r="D1285">
        <f>_VM_since142!C1278</f>
        <v>1</v>
      </c>
      <c r="E1285">
        <f>_VM_since142!D1278</f>
        <v>0</v>
      </c>
      <c r="F1285" s="99">
        <f>_VM_since142!E1278</f>
        <v>2023</v>
      </c>
      <c r="G1285" s="99" t="str">
        <f>_VM_since142!F1278</f>
        <v>Huhn</v>
      </c>
      <c r="H1285" s="99" t="str">
        <f>_VM_since142!G1278</f>
        <v>Masthühner</v>
      </c>
      <c r="I1285" s="99" t="str">
        <f>_VM_since142!H1278</f>
        <v>Beobachtung</v>
      </c>
      <c r="J1285" s="99" t="str">
        <f>_VM_since142!I1278</f>
        <v>C</v>
      </c>
      <c r="K1285" s="99" t="str">
        <f>_VM_since142!J1278</f>
        <v>Pleuromutiline</v>
      </c>
      <c r="L1285" s="115">
        <f>_VM_since142!K1278</f>
        <v>2.1052199999999998E-5</v>
      </c>
      <c r="M1285">
        <f>_VM_since142!L1278</f>
        <v>2.3440070789457266E-5</v>
      </c>
    </row>
    <row r="1286" spans="2:13" x14ac:dyDescent="0.3">
      <c r="B1286">
        <f>_VM_since142!A1279</f>
        <v>5</v>
      </c>
      <c r="C1286">
        <f>_VM_since142!B1279</f>
        <v>51</v>
      </c>
      <c r="D1286">
        <f>_VM_since142!C1279</f>
        <v>1</v>
      </c>
      <c r="E1286">
        <f>_VM_since142!D1279</f>
        <v>0</v>
      </c>
      <c r="F1286" s="99">
        <f>_VM_since142!E1279</f>
        <v>2023</v>
      </c>
      <c r="G1286" s="99" t="str">
        <f>_VM_since142!F1279</f>
        <v>Huhn</v>
      </c>
      <c r="H1286" s="99" t="str">
        <f>_VM_since142!G1279</f>
        <v>Masthühner</v>
      </c>
      <c r="I1286" s="99" t="str">
        <f>_VM_since142!H1279</f>
        <v>Beobachtung</v>
      </c>
      <c r="J1286" s="99" t="str">
        <f>_VM_since142!I1279</f>
        <v>D</v>
      </c>
      <c r="K1286" s="99" t="str">
        <f>_VM_since142!J1279</f>
        <v>Aminoglykoside</v>
      </c>
      <c r="L1286" s="115">
        <f>_VM_since142!K1279</f>
        <v>0.142573949266356</v>
      </c>
      <c r="M1286">
        <f>_VM_since142!L1279</f>
        <v>0.15874556880211443</v>
      </c>
    </row>
    <row r="1287" spans="2:13" x14ac:dyDescent="0.3">
      <c r="B1287">
        <f>_VM_since142!A1280</f>
        <v>5</v>
      </c>
      <c r="C1287">
        <f>_VM_since142!B1280</f>
        <v>51</v>
      </c>
      <c r="D1287">
        <f>_VM_since142!C1280</f>
        <v>1</v>
      </c>
      <c r="E1287">
        <f>_VM_since142!D1280</f>
        <v>0</v>
      </c>
      <c r="F1287" s="99">
        <f>_VM_since142!E1280</f>
        <v>2023</v>
      </c>
      <c r="G1287" s="99" t="str">
        <f>_VM_since142!F1280</f>
        <v>Huhn</v>
      </c>
      <c r="H1287" s="99" t="str">
        <f>_VM_since142!G1280</f>
        <v>Masthühner</v>
      </c>
      <c r="I1287" s="99" t="str">
        <f>_VM_since142!H1280</f>
        <v>Beobachtung</v>
      </c>
      <c r="J1287" s="99" t="str">
        <f>_VM_since142!I1280</f>
        <v>D</v>
      </c>
      <c r="K1287" s="99" t="str">
        <f>_VM_since142!J1280</f>
        <v>Folsäureantag.</v>
      </c>
      <c r="L1287" s="115">
        <f>_VM_since142!K1280</f>
        <v>1.0664702568018918E-2</v>
      </c>
      <c r="M1287">
        <f>_VM_since142!L1280</f>
        <v>1.1874359123648367E-2</v>
      </c>
    </row>
    <row r="1288" spans="2:13" x14ac:dyDescent="0.3">
      <c r="B1288">
        <f>_VM_since142!A1281</f>
        <v>5</v>
      </c>
      <c r="C1288">
        <f>_VM_since142!B1281</f>
        <v>51</v>
      </c>
      <c r="D1288">
        <f>_VM_since142!C1281</f>
        <v>1</v>
      </c>
      <c r="E1288">
        <f>_VM_since142!D1281</f>
        <v>0</v>
      </c>
      <c r="F1288" s="99">
        <f>_VM_since142!E1281</f>
        <v>2023</v>
      </c>
      <c r="G1288" s="99" t="str">
        <f>_VM_since142!F1281</f>
        <v>Huhn</v>
      </c>
      <c r="H1288" s="99" t="str">
        <f>_VM_since142!G1281</f>
        <v>Masthühner</v>
      </c>
      <c r="I1288" s="99" t="str">
        <f>_VM_since142!H1281</f>
        <v>Beobachtung</v>
      </c>
      <c r="J1288" s="99" t="str">
        <f>_VM_since142!I1281</f>
        <v>D</v>
      </c>
      <c r="K1288" s="99" t="str">
        <f>_VM_since142!J1281</f>
        <v>Penicilline</v>
      </c>
      <c r="L1288" s="115">
        <f>_VM_since142!K1281</f>
        <v>0.24641458070207231</v>
      </c>
      <c r="M1288">
        <f>_VM_since142!L1281</f>
        <v>0.27436444719369024</v>
      </c>
    </row>
    <row r="1289" spans="2:13" x14ac:dyDescent="0.3">
      <c r="B1289">
        <f>_VM_since142!A1282</f>
        <v>5</v>
      </c>
      <c r="C1289">
        <f>_VM_since142!B1282</f>
        <v>51</v>
      </c>
      <c r="D1289">
        <f>_VM_since142!C1282</f>
        <v>1</v>
      </c>
      <c r="E1289">
        <f>_VM_since142!D1282</f>
        <v>0</v>
      </c>
      <c r="F1289" s="99">
        <f>_VM_since142!E1282</f>
        <v>2023</v>
      </c>
      <c r="G1289" s="99" t="str">
        <f>_VM_since142!F1282</f>
        <v>Huhn</v>
      </c>
      <c r="H1289" s="99" t="str">
        <f>_VM_since142!G1282</f>
        <v>Masthühner</v>
      </c>
      <c r="I1289" s="99" t="str">
        <f>_VM_since142!H1282</f>
        <v>Beobachtung</v>
      </c>
      <c r="J1289" s="99" t="str">
        <f>_VM_since142!I1282</f>
        <v>D</v>
      </c>
      <c r="K1289" s="99" t="str">
        <f>_VM_since142!J1282</f>
        <v>Sulfonamide</v>
      </c>
      <c r="L1289" s="115">
        <f>_VM_since142!K1282</f>
        <v>5.8333700840094593E-2</v>
      </c>
      <c r="M1289">
        <f>_VM_since142!L1282</f>
        <v>6.4950270142922831E-2</v>
      </c>
    </row>
    <row r="1290" spans="2:13" x14ac:dyDescent="0.3">
      <c r="B1290">
        <f>_VM_since142!A1283</f>
        <v>5</v>
      </c>
      <c r="C1290">
        <f>_VM_since142!B1283</f>
        <v>51</v>
      </c>
      <c r="D1290">
        <f>_VM_since142!C1283</f>
        <v>1</v>
      </c>
      <c r="E1290">
        <f>_VM_since142!D1283</f>
        <v>0</v>
      </c>
      <c r="F1290" s="99">
        <f>_VM_since142!E1283</f>
        <v>2023</v>
      </c>
      <c r="G1290" s="99" t="str">
        <f>_VM_since142!F1283</f>
        <v>Huhn</v>
      </c>
      <c r="H1290" s="99" t="str">
        <f>_VM_since142!G1283</f>
        <v>Masthühner</v>
      </c>
      <c r="I1290" s="99" t="str">
        <f>_VM_since142!H1283</f>
        <v>Beobachtung</v>
      </c>
      <c r="J1290" s="99" t="str">
        <f>_VM_since142!I1283</f>
        <v>D</v>
      </c>
      <c r="K1290" s="99" t="str">
        <f>_VM_since142!J1283</f>
        <v>Tetrazykline</v>
      </c>
      <c r="L1290" s="115">
        <f>_VM_since142!K1283</f>
        <v>1.8570088441871201E-2</v>
      </c>
      <c r="M1290">
        <f>_VM_since142!L1283</f>
        <v>2.0676422779754285E-2</v>
      </c>
    </row>
    <row r="1291" spans="2:13" x14ac:dyDescent="0.3">
      <c r="B1291">
        <f>_VM_since142!A1284</f>
        <v>5</v>
      </c>
      <c r="C1291">
        <f>_VM_since142!B1284</f>
        <v>51</v>
      </c>
      <c r="D1291">
        <f>_VM_since142!C1284</f>
        <v>1</v>
      </c>
      <c r="E1291">
        <f>_VM_since142!D1284</f>
        <v>0</v>
      </c>
      <c r="F1291" s="99">
        <f>_VM_since142!E1284</f>
        <v>2024</v>
      </c>
      <c r="G1291" s="99" t="str">
        <f>_VM_since142!F1284</f>
        <v>Huhn</v>
      </c>
      <c r="H1291" s="99" t="str">
        <f>_VM_since142!G1284</f>
        <v>Masthühner</v>
      </c>
      <c r="I1291" s="99" t="str">
        <f>_VM_since142!H1284</f>
        <v>Beobachtung</v>
      </c>
      <c r="J1291" s="99" t="str">
        <f>_VM_since142!I1284</f>
        <v>B</v>
      </c>
      <c r="K1291" s="99" t="str">
        <f>_VM_since142!J1284</f>
        <v>Fluorchinolone</v>
      </c>
      <c r="L1291" s="115">
        <f>_VM_since142!K1284</f>
        <v>8.7515000000000006E-3</v>
      </c>
      <c r="M1291">
        <f>_VM_since142!L1284</f>
        <v>9.0309385869004576E-3</v>
      </c>
    </row>
    <row r="1292" spans="2:13" x14ac:dyDescent="0.3">
      <c r="B1292">
        <f>_VM_since142!A1285</f>
        <v>5</v>
      </c>
      <c r="C1292">
        <f>_VM_since142!B1285</f>
        <v>51</v>
      </c>
      <c r="D1292">
        <f>_VM_since142!C1285</f>
        <v>1</v>
      </c>
      <c r="E1292">
        <f>_VM_since142!D1285</f>
        <v>0</v>
      </c>
      <c r="F1292" s="99">
        <f>_VM_since142!E1285</f>
        <v>2024</v>
      </c>
      <c r="G1292" s="99" t="str">
        <f>_VM_since142!F1285</f>
        <v>Huhn</v>
      </c>
      <c r="H1292" s="99" t="str">
        <f>_VM_since142!G1285</f>
        <v>Masthühner</v>
      </c>
      <c r="I1292" s="99" t="str">
        <f>_VM_since142!H1285</f>
        <v>Beobachtung</v>
      </c>
      <c r="J1292" s="99" t="str">
        <f>_VM_since142!I1285</f>
        <v>B</v>
      </c>
      <c r="K1292" s="99" t="str">
        <f>_VM_since142!J1285</f>
        <v>Polypeptid-AB</v>
      </c>
      <c r="L1292" s="115">
        <f>_VM_since142!K1285</f>
        <v>0.1991506858</v>
      </c>
      <c r="M1292">
        <f>_VM_since142!L1285</f>
        <v>0.20550963983304679</v>
      </c>
    </row>
    <row r="1293" spans="2:13" x14ac:dyDescent="0.3">
      <c r="B1293">
        <f>_VM_since142!A1286</f>
        <v>5</v>
      </c>
      <c r="C1293">
        <f>_VM_since142!B1286</f>
        <v>51</v>
      </c>
      <c r="D1293">
        <f>_VM_since142!C1286</f>
        <v>1</v>
      </c>
      <c r="E1293">
        <f>_VM_since142!D1286</f>
        <v>0</v>
      </c>
      <c r="F1293" s="99">
        <f>_VM_since142!E1286</f>
        <v>2024</v>
      </c>
      <c r="G1293" s="99" t="str">
        <f>_VM_since142!F1286</f>
        <v>Huhn</v>
      </c>
      <c r="H1293" s="99" t="str">
        <f>_VM_since142!G1286</f>
        <v>Masthühner</v>
      </c>
      <c r="I1293" s="99" t="str">
        <f>_VM_since142!H1286</f>
        <v>Beobachtung</v>
      </c>
      <c r="J1293" s="99" t="str">
        <f>_VM_since142!I1286</f>
        <v>C</v>
      </c>
      <c r="K1293" s="99" t="str">
        <f>_VM_since142!J1286</f>
        <v>Aminoglykoside</v>
      </c>
      <c r="L1293" s="115">
        <f>_VM_since142!K1286</f>
        <v>2.9390275E-2</v>
      </c>
      <c r="M1293">
        <f>_VM_since142!L1286</f>
        <v>3.0328717200150356E-2</v>
      </c>
    </row>
    <row r="1294" spans="2:13" x14ac:dyDescent="0.3">
      <c r="B1294">
        <f>_VM_since142!A1287</f>
        <v>5</v>
      </c>
      <c r="C1294">
        <f>_VM_since142!B1287</f>
        <v>51</v>
      </c>
      <c r="D1294">
        <f>_VM_since142!C1287</f>
        <v>1</v>
      </c>
      <c r="E1294">
        <f>_VM_since142!D1287</f>
        <v>0</v>
      </c>
      <c r="F1294" s="99">
        <f>_VM_since142!E1287</f>
        <v>2024</v>
      </c>
      <c r="G1294" s="99" t="str">
        <f>_VM_since142!F1287</f>
        <v>Huhn</v>
      </c>
      <c r="H1294" s="99" t="str">
        <f>_VM_since142!G1287</f>
        <v>Masthühner</v>
      </c>
      <c r="I1294" s="99" t="str">
        <f>_VM_since142!H1287</f>
        <v>Beobachtung</v>
      </c>
      <c r="J1294" s="99" t="str">
        <f>_VM_since142!I1287</f>
        <v>C</v>
      </c>
      <c r="K1294" s="99" t="str">
        <f>_VM_since142!J1287</f>
        <v>Fenicole</v>
      </c>
      <c r="L1294" s="115">
        <f>_VM_since142!K1287</f>
        <v>4.0000000000000003E-5</v>
      </c>
      <c r="M1294">
        <f>_VM_since142!L1287</f>
        <v>4.1277214589043974E-5</v>
      </c>
    </row>
    <row r="1295" spans="2:13" x14ac:dyDescent="0.3">
      <c r="B1295">
        <f>_VM_since142!A1288</f>
        <v>5</v>
      </c>
      <c r="C1295">
        <f>_VM_since142!B1288</f>
        <v>51</v>
      </c>
      <c r="D1295">
        <f>_VM_since142!C1288</f>
        <v>1</v>
      </c>
      <c r="E1295">
        <f>_VM_since142!D1288</f>
        <v>0</v>
      </c>
      <c r="F1295" s="99">
        <f>_VM_since142!E1288</f>
        <v>2024</v>
      </c>
      <c r="G1295" s="99" t="str">
        <f>_VM_since142!F1288</f>
        <v>Huhn</v>
      </c>
      <c r="H1295" s="99" t="str">
        <f>_VM_since142!G1288</f>
        <v>Masthühner</v>
      </c>
      <c r="I1295" s="99" t="str">
        <f>_VM_since142!H1288</f>
        <v>Beobachtung</v>
      </c>
      <c r="J1295" s="99" t="str">
        <f>_VM_since142!I1288</f>
        <v>C</v>
      </c>
      <c r="K1295" s="99" t="str">
        <f>_VM_since142!J1288</f>
        <v>Lincosamide</v>
      </c>
      <c r="L1295" s="115">
        <f>_VM_since142!K1288</f>
        <v>8.8542251671753155E-2</v>
      </c>
      <c r="M1295">
        <f>_VM_since142!L1288</f>
        <v>9.1369438061302294E-2</v>
      </c>
    </row>
    <row r="1296" spans="2:13" x14ac:dyDescent="0.3">
      <c r="B1296">
        <f>_VM_since142!A1289</f>
        <v>5</v>
      </c>
      <c r="C1296">
        <f>_VM_since142!B1289</f>
        <v>51</v>
      </c>
      <c r="D1296">
        <f>_VM_since142!C1289</f>
        <v>1</v>
      </c>
      <c r="E1296">
        <f>_VM_since142!D1289</f>
        <v>0</v>
      </c>
      <c r="F1296" s="99">
        <f>_VM_since142!E1289</f>
        <v>2024</v>
      </c>
      <c r="G1296" s="99" t="str">
        <f>_VM_since142!F1289</f>
        <v>Huhn</v>
      </c>
      <c r="H1296" s="99" t="str">
        <f>_VM_since142!G1289</f>
        <v>Masthühner</v>
      </c>
      <c r="I1296" s="99" t="str">
        <f>_VM_since142!H1289</f>
        <v>Beobachtung</v>
      </c>
      <c r="J1296" s="99" t="str">
        <f>_VM_since142!I1289</f>
        <v>C</v>
      </c>
      <c r="K1296" s="99" t="str">
        <f>_VM_since142!J1289</f>
        <v>Makrolide</v>
      </c>
      <c r="L1296" s="115">
        <f>_VM_since142!K1289</f>
        <v>0.13299944415000001</v>
      </c>
      <c r="M1296">
        <f>_VM_since142!L1289</f>
        <v>0.13724616491007796</v>
      </c>
    </row>
    <row r="1297" spans="2:13" x14ac:dyDescent="0.3">
      <c r="B1297">
        <f>_VM_since142!A1290</f>
        <v>5</v>
      </c>
      <c r="C1297">
        <f>_VM_since142!B1290</f>
        <v>51</v>
      </c>
      <c r="D1297">
        <f>_VM_since142!C1290</f>
        <v>1</v>
      </c>
      <c r="E1297">
        <f>_VM_since142!D1290</f>
        <v>0</v>
      </c>
      <c r="F1297" s="99">
        <f>_VM_since142!E1290</f>
        <v>2024</v>
      </c>
      <c r="G1297" s="99" t="str">
        <f>_VM_since142!F1290</f>
        <v>Huhn</v>
      </c>
      <c r="H1297" s="99" t="str">
        <f>_VM_since142!G1290</f>
        <v>Masthühner</v>
      </c>
      <c r="I1297" s="99" t="str">
        <f>_VM_since142!H1290</f>
        <v>Beobachtung</v>
      </c>
      <c r="J1297" s="99" t="str">
        <f>_VM_since142!I1290</f>
        <v>C</v>
      </c>
      <c r="K1297" s="99" t="str">
        <f>_VM_since142!J1290</f>
        <v>Pleuromutiline</v>
      </c>
      <c r="L1297" s="115">
        <f>_VM_since142!K1290</f>
        <v>1.1943075000000001E-3</v>
      </c>
      <c r="M1297">
        <f>_VM_since142!L1290</f>
        <v>1.2324421740701158E-3</v>
      </c>
    </row>
    <row r="1298" spans="2:13" x14ac:dyDescent="0.3">
      <c r="B1298">
        <f>_VM_since142!A1291</f>
        <v>5</v>
      </c>
      <c r="C1298">
        <f>_VM_since142!B1291</f>
        <v>51</v>
      </c>
      <c r="D1298">
        <f>_VM_since142!C1291</f>
        <v>1</v>
      </c>
      <c r="E1298">
        <f>_VM_since142!D1291</f>
        <v>0</v>
      </c>
      <c r="F1298" s="99">
        <f>_VM_since142!E1291</f>
        <v>2024</v>
      </c>
      <c r="G1298" s="99" t="str">
        <f>_VM_since142!F1291</f>
        <v>Huhn</v>
      </c>
      <c r="H1298" s="99" t="str">
        <f>_VM_since142!G1291</f>
        <v>Masthühner</v>
      </c>
      <c r="I1298" s="99" t="str">
        <f>_VM_since142!H1291</f>
        <v>Beobachtung</v>
      </c>
      <c r="J1298" s="99" t="str">
        <f>_VM_since142!I1291</f>
        <v>D</v>
      </c>
      <c r="K1298" s="99" t="str">
        <f>_VM_since142!J1291</f>
        <v>Aminoglykoside</v>
      </c>
      <c r="L1298" s="115">
        <f>_VM_since142!K1291</f>
        <v>0.15888580855970741</v>
      </c>
      <c r="M1298">
        <f>_VM_since142!L1291</f>
        <v>0.16395909037682005</v>
      </c>
    </row>
    <row r="1299" spans="2:13" x14ac:dyDescent="0.3">
      <c r="B1299">
        <f>_VM_since142!A1292</f>
        <v>5</v>
      </c>
      <c r="C1299">
        <f>_VM_since142!B1292</f>
        <v>51</v>
      </c>
      <c r="D1299">
        <f>_VM_since142!C1292</f>
        <v>1</v>
      </c>
      <c r="E1299">
        <f>_VM_since142!D1292</f>
        <v>0</v>
      </c>
      <c r="F1299" s="99">
        <f>_VM_since142!E1292</f>
        <v>2024</v>
      </c>
      <c r="G1299" s="99" t="str">
        <f>_VM_since142!F1292</f>
        <v>Huhn</v>
      </c>
      <c r="H1299" s="99" t="str">
        <f>_VM_since142!G1292</f>
        <v>Masthühner</v>
      </c>
      <c r="I1299" s="99" t="str">
        <f>_VM_since142!H1292</f>
        <v>Beobachtung</v>
      </c>
      <c r="J1299" s="99" t="str">
        <f>_VM_since142!I1292</f>
        <v>D</v>
      </c>
      <c r="K1299" s="99" t="str">
        <f>_VM_since142!J1292</f>
        <v>Folsäureantag.</v>
      </c>
      <c r="L1299" s="115">
        <f>_VM_since142!K1292</f>
        <v>1.2400700000000001E-2</v>
      </c>
      <c r="M1299">
        <f>_VM_since142!L1292</f>
        <v>1.2796658873858939E-2</v>
      </c>
    </row>
    <row r="1300" spans="2:13" x14ac:dyDescent="0.3">
      <c r="B1300">
        <f>_VM_since142!A1293</f>
        <v>5</v>
      </c>
      <c r="C1300">
        <f>_VM_since142!B1293</f>
        <v>51</v>
      </c>
      <c r="D1300">
        <f>_VM_since142!C1293</f>
        <v>1</v>
      </c>
      <c r="E1300">
        <f>_VM_since142!D1293</f>
        <v>0</v>
      </c>
      <c r="F1300" s="99">
        <f>_VM_since142!E1293</f>
        <v>2024</v>
      </c>
      <c r="G1300" s="99" t="str">
        <f>_VM_since142!F1293</f>
        <v>Huhn</v>
      </c>
      <c r="H1300" s="99" t="str">
        <f>_VM_since142!G1293</f>
        <v>Masthühner</v>
      </c>
      <c r="I1300" s="99" t="str">
        <f>_VM_since142!H1293</f>
        <v>Beobachtung</v>
      </c>
      <c r="J1300" s="99" t="str">
        <f>_VM_since142!I1293</f>
        <v>D</v>
      </c>
      <c r="K1300" s="99" t="str">
        <f>_VM_since142!J1293</f>
        <v>Penicilline</v>
      </c>
      <c r="L1300" s="115">
        <f>_VM_since142!K1293</f>
        <v>0.2647225067189628</v>
      </c>
      <c r="M1300">
        <f>_VM_since142!L1293</f>
        <v>0.27317519290970654</v>
      </c>
    </row>
    <row r="1301" spans="2:13" x14ac:dyDescent="0.3">
      <c r="B1301">
        <f>_VM_since142!A1294</f>
        <v>5</v>
      </c>
      <c r="C1301">
        <f>_VM_since142!B1294</f>
        <v>51</v>
      </c>
      <c r="D1301">
        <f>_VM_since142!C1294</f>
        <v>1</v>
      </c>
      <c r="E1301">
        <f>_VM_since142!D1294</f>
        <v>0</v>
      </c>
      <c r="F1301" s="99">
        <f>_VM_since142!E1294</f>
        <v>2024</v>
      </c>
      <c r="G1301" s="99" t="str">
        <f>_VM_since142!F1294</f>
        <v>Huhn</v>
      </c>
      <c r="H1301" s="99" t="str">
        <f>_VM_since142!G1294</f>
        <v>Masthühner</v>
      </c>
      <c r="I1301" s="99" t="str">
        <f>_VM_since142!H1294</f>
        <v>Beobachtung</v>
      </c>
      <c r="J1301" s="99" t="str">
        <f>_VM_since142!I1294</f>
        <v>D</v>
      </c>
      <c r="K1301" s="99" t="str">
        <f>_VM_since142!J1294</f>
        <v>Sulfonamide</v>
      </c>
      <c r="L1301" s="115">
        <f>_VM_since142!K1294</f>
        <v>6.3370772000000006E-2</v>
      </c>
      <c r="M1301">
        <f>_VM_since142!L1294</f>
        <v>6.5394223862934475E-2</v>
      </c>
    </row>
    <row r="1302" spans="2:13" x14ac:dyDescent="0.3">
      <c r="B1302">
        <f>_VM_since142!A1295</f>
        <v>5</v>
      </c>
      <c r="C1302">
        <f>_VM_since142!B1295</f>
        <v>51</v>
      </c>
      <c r="D1302">
        <f>_VM_since142!C1295</f>
        <v>1</v>
      </c>
      <c r="E1302">
        <f>_VM_since142!D1295</f>
        <v>0</v>
      </c>
      <c r="F1302" s="99">
        <f>_VM_since142!E1295</f>
        <v>2024</v>
      </c>
      <c r="G1302" s="99" t="str">
        <f>_VM_since142!F1295</f>
        <v>Huhn</v>
      </c>
      <c r="H1302" s="99" t="str">
        <f>_VM_since142!G1295</f>
        <v>Masthühner</v>
      </c>
      <c r="I1302" s="99" t="str">
        <f>_VM_since142!H1295</f>
        <v>Beobachtung</v>
      </c>
      <c r="J1302" s="99" t="str">
        <f>_VM_since142!I1295</f>
        <v>D</v>
      </c>
      <c r="K1302" s="99" t="str">
        <f>_VM_since142!J1295</f>
        <v>Tetrazykline</v>
      </c>
      <c r="L1302" s="115">
        <f>_VM_since142!K1295</f>
        <v>9.6093848340000013E-3</v>
      </c>
      <c r="M1302">
        <f>_VM_since142!L1295</f>
        <v>9.9162159965430676E-3</v>
      </c>
    </row>
    <row r="1303" spans="2:13" x14ac:dyDescent="0.3">
      <c r="B1303">
        <f>_VM_since142!A1296</f>
        <v>5</v>
      </c>
      <c r="C1303">
        <f>_VM_since142!B1296</f>
        <v>51</v>
      </c>
      <c r="D1303">
        <f>_VM_since142!C1296</f>
        <v>1</v>
      </c>
      <c r="E1303">
        <f>_VM_since142!D1296</f>
        <v>0</v>
      </c>
      <c r="F1303" s="99">
        <f>_VM_since142!E1296</f>
        <v>2025</v>
      </c>
      <c r="G1303" s="99" t="str">
        <f>_VM_since142!F1296</f>
        <v>Huhn</v>
      </c>
      <c r="H1303" s="99" t="str">
        <f>_VM_since142!G1296</f>
        <v>Masthühner</v>
      </c>
      <c r="I1303" s="99" t="str">
        <f>_VM_since142!H1296</f>
        <v>Beobachtung</v>
      </c>
      <c r="J1303" s="99" t="str">
        <f>_VM_since142!I1296</f>
        <v>B</v>
      </c>
      <c r="K1303" s="99" t="str">
        <f>_VM_since142!J1296</f>
        <v>Fluorchinolone</v>
      </c>
      <c r="L1303" s="115">
        <f>_VM_since142!K1296</f>
        <v>1.8636515261117724E-2</v>
      </c>
      <c r="M1303">
        <f>_VM_since142!L1296</f>
        <v>1.9082259335852069E-2</v>
      </c>
    </row>
    <row r="1304" spans="2:13" x14ac:dyDescent="0.3">
      <c r="B1304">
        <f>_VM_since142!A1297</f>
        <v>5</v>
      </c>
      <c r="C1304">
        <f>_VM_since142!B1297</f>
        <v>51</v>
      </c>
      <c r="D1304">
        <f>_VM_since142!C1297</f>
        <v>1</v>
      </c>
      <c r="E1304">
        <f>_VM_since142!D1297</f>
        <v>0</v>
      </c>
      <c r="F1304" s="99">
        <f>_VM_since142!E1297</f>
        <v>2025</v>
      </c>
      <c r="G1304" s="99" t="str">
        <f>_VM_since142!F1297</f>
        <v>Huhn</v>
      </c>
      <c r="H1304" s="99" t="str">
        <f>_VM_since142!G1297</f>
        <v>Masthühner</v>
      </c>
      <c r="I1304" s="99" t="str">
        <f>_VM_since142!H1297</f>
        <v>Beobachtung</v>
      </c>
      <c r="J1304" s="99" t="str">
        <f>_VM_since142!I1297</f>
        <v>B</v>
      </c>
      <c r="K1304" s="99" t="str">
        <f>_VM_since142!J1297</f>
        <v>Polypeptid-AB</v>
      </c>
      <c r="L1304" s="115">
        <f>_VM_since142!K1297</f>
        <v>0.12877338759999998</v>
      </c>
      <c r="M1304">
        <f>_VM_since142!L1297</f>
        <v>0.13185336117348911</v>
      </c>
    </row>
    <row r="1305" spans="2:13" x14ac:dyDescent="0.3">
      <c r="B1305">
        <f>_VM_since142!A1298</f>
        <v>5</v>
      </c>
      <c r="C1305">
        <f>_VM_since142!B1298</f>
        <v>51</v>
      </c>
      <c r="D1305">
        <f>_VM_since142!C1298</f>
        <v>1</v>
      </c>
      <c r="E1305">
        <f>_VM_since142!D1298</f>
        <v>0</v>
      </c>
      <c r="F1305" s="99">
        <f>_VM_since142!E1298</f>
        <v>2025</v>
      </c>
      <c r="G1305" s="99" t="str">
        <f>_VM_since142!F1298</f>
        <v>Huhn</v>
      </c>
      <c r="H1305" s="99" t="str">
        <f>_VM_since142!G1298</f>
        <v>Masthühner</v>
      </c>
      <c r="I1305" s="99" t="str">
        <f>_VM_since142!H1298</f>
        <v>Beobachtung</v>
      </c>
      <c r="J1305" s="99" t="str">
        <f>_VM_since142!I1298</f>
        <v>C</v>
      </c>
      <c r="K1305" s="99" t="str">
        <f>_VM_since142!J1298</f>
        <v>Aminoglykoside</v>
      </c>
      <c r="L1305" s="115">
        <f>_VM_since142!K1298</f>
        <v>6.0131051249999998E-2</v>
      </c>
      <c r="M1305">
        <f>_VM_since142!L1298</f>
        <v>6.1569252513846533E-2</v>
      </c>
    </row>
    <row r="1306" spans="2:13" x14ac:dyDescent="0.3">
      <c r="B1306">
        <f>_VM_since142!A1299</f>
        <v>5</v>
      </c>
      <c r="C1306">
        <f>_VM_since142!B1299</f>
        <v>51</v>
      </c>
      <c r="D1306">
        <f>_VM_since142!C1299</f>
        <v>1</v>
      </c>
      <c r="E1306">
        <f>_VM_since142!D1299</f>
        <v>0</v>
      </c>
      <c r="F1306" s="99">
        <f>_VM_since142!E1299</f>
        <v>2025</v>
      </c>
      <c r="G1306" s="99" t="str">
        <f>_VM_since142!F1299</f>
        <v>Huhn</v>
      </c>
      <c r="H1306" s="99" t="str">
        <f>_VM_since142!G1299</f>
        <v>Masthühner</v>
      </c>
      <c r="I1306" s="99" t="str">
        <f>_VM_since142!H1299</f>
        <v>Beobachtung</v>
      </c>
      <c r="J1306" s="99" t="str">
        <f>_VM_since142!I1299</f>
        <v>C</v>
      </c>
      <c r="K1306" s="99" t="str">
        <f>_VM_since142!J1299</f>
        <v>Lincosamide</v>
      </c>
      <c r="L1306" s="115">
        <f>_VM_since142!K1299</f>
        <v>8.4043253385668037E-2</v>
      </c>
      <c r="M1306">
        <f>_VM_since142!L1299</f>
        <v>8.6053381443042434E-2</v>
      </c>
    </row>
    <row r="1307" spans="2:13" x14ac:dyDescent="0.3">
      <c r="B1307">
        <f>_VM_since142!A1300</f>
        <v>5</v>
      </c>
      <c r="C1307">
        <f>_VM_since142!B1300</f>
        <v>51</v>
      </c>
      <c r="D1307">
        <f>_VM_since142!C1300</f>
        <v>1</v>
      </c>
      <c r="E1307">
        <f>_VM_since142!D1300</f>
        <v>0</v>
      </c>
      <c r="F1307" s="99">
        <f>_VM_since142!E1300</f>
        <v>2025</v>
      </c>
      <c r="G1307" s="99" t="str">
        <f>_VM_since142!F1300</f>
        <v>Huhn</v>
      </c>
      <c r="H1307" s="99" t="str">
        <f>_VM_since142!G1300</f>
        <v>Masthühner</v>
      </c>
      <c r="I1307" s="99" t="str">
        <f>_VM_since142!H1300</f>
        <v>Beobachtung</v>
      </c>
      <c r="J1307" s="99" t="str">
        <f>_VM_since142!I1300</f>
        <v>C</v>
      </c>
      <c r="K1307" s="99" t="str">
        <f>_VM_since142!J1300</f>
        <v>Makrolide</v>
      </c>
      <c r="L1307" s="115">
        <f>_VM_since142!K1300</f>
        <v>0.16313499999999997</v>
      </c>
      <c r="M1307">
        <f>_VM_since142!L1300</f>
        <v>0.16703682706439218</v>
      </c>
    </row>
    <row r="1308" spans="2:13" x14ac:dyDescent="0.3">
      <c r="B1308">
        <f>_VM_since142!A1301</f>
        <v>5</v>
      </c>
      <c r="C1308">
        <f>_VM_since142!B1301</f>
        <v>51</v>
      </c>
      <c r="D1308">
        <f>_VM_since142!C1301</f>
        <v>1</v>
      </c>
      <c r="E1308">
        <f>_VM_since142!D1301</f>
        <v>0</v>
      </c>
      <c r="F1308" s="99">
        <f>_VM_since142!E1301</f>
        <v>2025</v>
      </c>
      <c r="G1308" s="99" t="str">
        <f>_VM_since142!F1301</f>
        <v>Huhn</v>
      </c>
      <c r="H1308" s="99" t="str">
        <f>_VM_since142!G1301</f>
        <v>Masthühner</v>
      </c>
      <c r="I1308" s="99" t="str">
        <f>_VM_since142!H1301</f>
        <v>Beobachtung</v>
      </c>
      <c r="J1308" s="99" t="str">
        <f>_VM_since142!I1301</f>
        <v>D</v>
      </c>
      <c r="K1308" s="99" t="str">
        <f>_VM_since142!J1301</f>
        <v>Aminoglykoside</v>
      </c>
      <c r="L1308" s="115">
        <f>_VM_since142!K1301</f>
        <v>0.12097605018371754</v>
      </c>
      <c r="M1308">
        <f>_VM_since142!L1301</f>
        <v>0.12386952875514672</v>
      </c>
    </row>
    <row r="1309" spans="2:13" x14ac:dyDescent="0.3">
      <c r="B1309">
        <f>_VM_since142!A1302</f>
        <v>5</v>
      </c>
      <c r="C1309">
        <f>_VM_since142!B1302</f>
        <v>51</v>
      </c>
      <c r="D1309">
        <f>_VM_since142!C1302</f>
        <v>1</v>
      </c>
      <c r="E1309">
        <f>_VM_since142!D1302</f>
        <v>0</v>
      </c>
      <c r="F1309" s="99">
        <f>_VM_since142!E1302</f>
        <v>2025</v>
      </c>
      <c r="G1309" s="99" t="str">
        <f>_VM_since142!F1302</f>
        <v>Huhn</v>
      </c>
      <c r="H1309" s="99" t="str">
        <f>_VM_since142!G1302</f>
        <v>Masthühner</v>
      </c>
      <c r="I1309" s="99" t="str">
        <f>_VM_since142!H1302</f>
        <v>Beobachtung</v>
      </c>
      <c r="J1309" s="99" t="str">
        <f>_VM_since142!I1302</f>
        <v>D</v>
      </c>
      <c r="K1309" s="99" t="str">
        <f>_VM_since142!J1302</f>
        <v>Folsäureantag.</v>
      </c>
      <c r="L1309" s="115">
        <f>_VM_since142!K1302</f>
        <v>2.4766078114478115E-2</v>
      </c>
      <c r="M1309">
        <f>_VM_since142!L1302</f>
        <v>2.5358427725940536E-2</v>
      </c>
    </row>
    <row r="1310" spans="2:13" x14ac:dyDescent="0.3">
      <c r="B1310">
        <f>_VM_since142!A1303</f>
        <v>5</v>
      </c>
      <c r="C1310">
        <f>_VM_since142!B1303</f>
        <v>51</v>
      </c>
      <c r="D1310">
        <f>_VM_since142!C1303</f>
        <v>1</v>
      </c>
      <c r="E1310">
        <f>_VM_since142!D1303</f>
        <v>0</v>
      </c>
      <c r="F1310" s="99">
        <f>_VM_since142!E1303</f>
        <v>2025</v>
      </c>
      <c r="G1310" s="99" t="str">
        <f>_VM_since142!F1303</f>
        <v>Huhn</v>
      </c>
      <c r="H1310" s="99" t="str">
        <f>_VM_since142!G1303</f>
        <v>Masthühner</v>
      </c>
      <c r="I1310" s="99" t="str">
        <f>_VM_since142!H1303</f>
        <v>Beobachtung</v>
      </c>
      <c r="J1310" s="99" t="str">
        <f>_VM_since142!I1303</f>
        <v>D</v>
      </c>
      <c r="K1310" s="99" t="str">
        <f>_VM_since142!J1303</f>
        <v>Penicilline</v>
      </c>
      <c r="L1310" s="115">
        <f>_VM_since142!K1303</f>
        <v>0.2219169875</v>
      </c>
      <c r="M1310">
        <f>_VM_since142!L1303</f>
        <v>0.22722474921806105</v>
      </c>
    </row>
    <row r="1311" spans="2:13" x14ac:dyDescent="0.3">
      <c r="B1311">
        <f>_VM_since142!A1304</f>
        <v>5</v>
      </c>
      <c r="C1311">
        <f>_VM_since142!B1304</f>
        <v>51</v>
      </c>
      <c r="D1311">
        <f>_VM_since142!C1304</f>
        <v>1</v>
      </c>
      <c r="E1311">
        <f>_VM_since142!D1304</f>
        <v>0</v>
      </c>
      <c r="F1311" s="99">
        <f>_VM_since142!E1304</f>
        <v>2025</v>
      </c>
      <c r="G1311" s="99" t="str">
        <f>_VM_since142!F1304</f>
        <v>Huhn</v>
      </c>
      <c r="H1311" s="99" t="str">
        <f>_VM_since142!G1304</f>
        <v>Masthühner</v>
      </c>
      <c r="I1311" s="99" t="str">
        <f>_VM_since142!H1304</f>
        <v>Beobachtung</v>
      </c>
      <c r="J1311" s="99" t="str">
        <f>_VM_since142!I1304</f>
        <v>D</v>
      </c>
      <c r="K1311" s="99" t="str">
        <f>_VM_since142!J1304</f>
        <v>Sulfonamide</v>
      </c>
      <c r="L1311" s="115">
        <f>_VM_since142!K1304</f>
        <v>0.12383039057239058</v>
      </c>
      <c r="M1311">
        <f>_VM_since142!L1304</f>
        <v>0.12679213862970268</v>
      </c>
    </row>
    <row r="1312" spans="2:13" x14ac:dyDescent="0.3">
      <c r="B1312">
        <f>_VM_since142!A1305</f>
        <v>5</v>
      </c>
      <c r="C1312">
        <f>_VM_since142!B1305</f>
        <v>51</v>
      </c>
      <c r="D1312">
        <f>_VM_since142!C1305</f>
        <v>1</v>
      </c>
      <c r="E1312">
        <f>_VM_since142!D1305</f>
        <v>0</v>
      </c>
      <c r="F1312" s="99">
        <f>_VM_since142!E1305</f>
        <v>2025</v>
      </c>
      <c r="G1312" s="99" t="str">
        <f>_VM_since142!F1305</f>
        <v>Huhn</v>
      </c>
      <c r="H1312" s="99" t="str">
        <f>_VM_since142!G1305</f>
        <v>Masthühner</v>
      </c>
      <c r="I1312" s="99" t="str">
        <f>_VM_since142!H1305</f>
        <v>Beobachtung</v>
      </c>
      <c r="J1312" s="99" t="str">
        <f>_VM_since142!I1305</f>
        <v>D</v>
      </c>
      <c r="K1312" s="99" t="str">
        <f>_VM_since142!J1305</f>
        <v>Tetrazykline</v>
      </c>
      <c r="L1312" s="115">
        <f>_VM_since142!K1305</f>
        <v>3.0432203390425083E-2</v>
      </c>
      <c r="M1312">
        <f>_VM_since142!L1305</f>
        <v>3.1160074140526833E-2</v>
      </c>
    </row>
    <row r="1313" spans="2:13" x14ac:dyDescent="0.3">
      <c r="B1313">
        <f>_VM_since142!A1306</f>
        <v>5</v>
      </c>
      <c r="C1313">
        <f>_VM_since142!B1306</f>
        <v>51</v>
      </c>
      <c r="D1313">
        <f>_VM_since142!C1306</f>
        <v>1</v>
      </c>
      <c r="E1313">
        <f>_VM_since142!D1306</f>
        <v>1</v>
      </c>
      <c r="F1313" s="99">
        <f>_VM_since142!E1306</f>
        <v>2014</v>
      </c>
      <c r="G1313" s="99" t="str">
        <f>_VM_since142!F1306</f>
        <v>Huhn</v>
      </c>
      <c r="H1313" s="99" t="str">
        <f>_VM_since142!G1306</f>
        <v>Masthühner</v>
      </c>
      <c r="I1313" s="99" t="str">
        <f>_VM_since142!H1306</f>
        <v>Minimierung</v>
      </c>
      <c r="J1313" s="99" t="str">
        <f>_VM_since142!I1306</f>
        <v>B</v>
      </c>
      <c r="K1313" s="99" t="str">
        <f>_VM_since142!J1306</f>
        <v>Ceph. 3. Gen.</v>
      </c>
      <c r="L1313" s="115">
        <f>_VM_since142!K1306</f>
        <v>0</v>
      </c>
      <c r="M1313">
        <f>_VM_since142!L1306</f>
        <v>0</v>
      </c>
    </row>
    <row r="1314" spans="2:13" x14ac:dyDescent="0.3">
      <c r="B1314">
        <f>_VM_since142!A1307</f>
        <v>5</v>
      </c>
      <c r="C1314">
        <f>_VM_since142!B1307</f>
        <v>51</v>
      </c>
      <c r="D1314">
        <f>_VM_since142!C1307</f>
        <v>1</v>
      </c>
      <c r="E1314">
        <f>_VM_since142!D1307</f>
        <v>1</v>
      </c>
      <c r="F1314" s="99">
        <f>_VM_since142!E1307</f>
        <v>2014</v>
      </c>
      <c r="G1314" s="99" t="str">
        <f>_VM_since142!F1307</f>
        <v>Huhn</v>
      </c>
      <c r="H1314" s="99" t="str">
        <f>_VM_since142!G1307</f>
        <v>Masthühner</v>
      </c>
      <c r="I1314" s="99" t="str">
        <f>_VM_since142!H1307</f>
        <v>Minimierung</v>
      </c>
      <c r="J1314" s="99" t="str">
        <f>_VM_since142!I1307</f>
        <v>B</v>
      </c>
      <c r="K1314" s="99" t="str">
        <f>_VM_since142!J1307</f>
        <v>Ceph. 4. Gen.</v>
      </c>
      <c r="L1314" s="115">
        <f>_VM_since142!K1307</f>
        <v>0</v>
      </c>
      <c r="M1314">
        <f>_VM_since142!L1307</f>
        <v>0</v>
      </c>
    </row>
    <row r="1315" spans="2:13" x14ac:dyDescent="0.3">
      <c r="B1315">
        <f>_VM_since142!A1308</f>
        <v>5</v>
      </c>
      <c r="C1315">
        <f>_VM_since142!B1308</f>
        <v>51</v>
      </c>
      <c r="D1315">
        <f>_VM_since142!C1308</f>
        <v>1</v>
      </c>
      <c r="E1315">
        <f>_VM_since142!D1308</f>
        <v>1</v>
      </c>
      <c r="F1315" s="99">
        <f>_VM_since142!E1308</f>
        <v>2014</v>
      </c>
      <c r="G1315" s="99" t="str">
        <f>_VM_since142!F1308</f>
        <v>Huhn</v>
      </c>
      <c r="H1315" s="99" t="str">
        <f>_VM_since142!G1308</f>
        <v>Masthühner</v>
      </c>
      <c r="I1315" s="99" t="str">
        <f>_VM_since142!H1308</f>
        <v>Minimierung</v>
      </c>
      <c r="J1315" s="99" t="str">
        <f>_VM_since142!I1308</f>
        <v>B</v>
      </c>
      <c r="K1315" s="99" t="str">
        <f>_VM_since142!J1308</f>
        <v>Fluorchinolone</v>
      </c>
      <c r="L1315" s="115">
        <f>_VM_since142!K1308</f>
        <v>0.71788738490492088</v>
      </c>
      <c r="M1315">
        <f>_VM_since142!L1308</f>
        <v>1.0176047331036411E-2</v>
      </c>
    </row>
    <row r="1316" spans="2:13" x14ac:dyDescent="0.3">
      <c r="B1316">
        <f>_VM_since142!A1309</f>
        <v>5</v>
      </c>
      <c r="C1316">
        <f>_VM_since142!B1309</f>
        <v>51</v>
      </c>
      <c r="D1316">
        <f>_VM_since142!C1309</f>
        <v>1</v>
      </c>
      <c r="E1316">
        <f>_VM_since142!D1309</f>
        <v>1</v>
      </c>
      <c r="F1316" s="99">
        <f>_VM_since142!E1309</f>
        <v>2014</v>
      </c>
      <c r="G1316" s="99" t="str">
        <f>_VM_since142!F1309</f>
        <v>Huhn</v>
      </c>
      <c r="H1316" s="99" t="str">
        <f>_VM_since142!G1309</f>
        <v>Masthühner</v>
      </c>
      <c r="I1316" s="99" t="str">
        <f>_VM_since142!H1309</f>
        <v>Minimierung</v>
      </c>
      <c r="J1316" s="99" t="str">
        <f>_VM_since142!I1309</f>
        <v>B</v>
      </c>
      <c r="K1316" s="99" t="str">
        <f>_VM_since142!J1309</f>
        <v>Polypeptid-AB</v>
      </c>
      <c r="L1316" s="115">
        <f>_VM_since142!K1309</f>
        <v>24.525077199999952</v>
      </c>
      <c r="M1316">
        <f>_VM_since142!L1309</f>
        <v>0.34764275237623105</v>
      </c>
    </row>
    <row r="1317" spans="2:13" x14ac:dyDescent="0.3">
      <c r="B1317">
        <f>_VM_since142!A1310</f>
        <v>5</v>
      </c>
      <c r="C1317">
        <f>_VM_since142!B1310</f>
        <v>51</v>
      </c>
      <c r="D1317">
        <f>_VM_since142!C1310</f>
        <v>1</v>
      </c>
      <c r="E1317">
        <f>_VM_since142!D1310</f>
        <v>1</v>
      </c>
      <c r="F1317" s="99">
        <f>_VM_since142!E1310</f>
        <v>2014</v>
      </c>
      <c r="G1317" s="99" t="str">
        <f>_VM_since142!F1310</f>
        <v>Huhn</v>
      </c>
      <c r="H1317" s="99" t="str">
        <f>_VM_since142!G1310</f>
        <v>Masthühner</v>
      </c>
      <c r="I1317" s="99" t="str">
        <f>_VM_since142!H1310</f>
        <v>Minimierung</v>
      </c>
      <c r="J1317" s="99" t="str">
        <f>_VM_since142!I1310</f>
        <v>C</v>
      </c>
      <c r="K1317" s="99" t="str">
        <f>_VM_since142!J1310</f>
        <v>Aminoglykoside</v>
      </c>
      <c r="L1317" s="115">
        <f>_VM_since142!K1310</f>
        <v>0.44800072727272733</v>
      </c>
      <c r="M1317">
        <f>_VM_since142!L1310</f>
        <v>6.3504063463516629E-3</v>
      </c>
    </row>
    <row r="1318" spans="2:13" x14ac:dyDescent="0.3">
      <c r="B1318">
        <f>_VM_since142!A1311</f>
        <v>5</v>
      </c>
      <c r="C1318">
        <f>_VM_since142!B1311</f>
        <v>51</v>
      </c>
      <c r="D1318">
        <f>_VM_since142!C1311</f>
        <v>1</v>
      </c>
      <c r="E1318">
        <f>_VM_since142!D1311</f>
        <v>1</v>
      </c>
      <c r="F1318" s="99">
        <f>_VM_since142!E1311</f>
        <v>2014</v>
      </c>
      <c r="G1318" s="99" t="str">
        <f>_VM_since142!F1311</f>
        <v>Huhn</v>
      </c>
      <c r="H1318" s="99" t="str">
        <f>_VM_since142!G1311</f>
        <v>Masthühner</v>
      </c>
      <c r="I1318" s="99" t="str">
        <f>_VM_since142!H1311</f>
        <v>Minimierung</v>
      </c>
      <c r="J1318" s="99" t="str">
        <f>_VM_since142!I1311</f>
        <v>C</v>
      </c>
      <c r="K1318" s="99" t="str">
        <f>_VM_since142!J1311</f>
        <v>Ceph. 1. Gen.</v>
      </c>
      <c r="L1318" s="115">
        <f>_VM_since142!K1311</f>
        <v>0</v>
      </c>
      <c r="M1318">
        <f>_VM_since142!L1311</f>
        <v>0</v>
      </c>
    </row>
    <row r="1319" spans="2:13" x14ac:dyDescent="0.3">
      <c r="B1319">
        <f>_VM_since142!A1312</f>
        <v>5</v>
      </c>
      <c r="C1319">
        <f>_VM_since142!B1312</f>
        <v>51</v>
      </c>
      <c r="D1319">
        <f>_VM_since142!C1312</f>
        <v>1</v>
      </c>
      <c r="E1319">
        <f>_VM_since142!D1312</f>
        <v>1</v>
      </c>
      <c r="F1319" s="99">
        <f>_VM_since142!E1312</f>
        <v>2014</v>
      </c>
      <c r="G1319" s="99" t="str">
        <f>_VM_since142!F1312</f>
        <v>Huhn</v>
      </c>
      <c r="H1319" s="99" t="str">
        <f>_VM_since142!G1312</f>
        <v>Masthühner</v>
      </c>
      <c r="I1319" s="99" t="str">
        <f>_VM_since142!H1312</f>
        <v>Minimierung</v>
      </c>
      <c r="J1319" s="99" t="str">
        <f>_VM_since142!I1312</f>
        <v>C</v>
      </c>
      <c r="K1319" s="99" t="str">
        <f>_VM_since142!J1312</f>
        <v>Fenicole</v>
      </c>
      <c r="L1319" s="115">
        <f>_VM_since142!K1312</f>
        <v>0</v>
      </c>
      <c r="M1319">
        <f>_VM_since142!L1312</f>
        <v>0</v>
      </c>
    </row>
    <row r="1320" spans="2:13" x14ac:dyDescent="0.3">
      <c r="B1320">
        <f>_VM_since142!A1313</f>
        <v>5</v>
      </c>
      <c r="C1320">
        <f>_VM_since142!B1313</f>
        <v>51</v>
      </c>
      <c r="D1320">
        <f>_VM_since142!C1313</f>
        <v>1</v>
      </c>
      <c r="E1320">
        <f>_VM_since142!D1313</f>
        <v>1</v>
      </c>
      <c r="F1320" s="99">
        <f>_VM_since142!E1313</f>
        <v>2014</v>
      </c>
      <c r="G1320" s="99" t="str">
        <f>_VM_since142!F1313</f>
        <v>Huhn</v>
      </c>
      <c r="H1320" s="99" t="str">
        <f>_VM_since142!G1313</f>
        <v>Masthühner</v>
      </c>
      <c r="I1320" s="99" t="str">
        <f>_VM_since142!H1313</f>
        <v>Minimierung</v>
      </c>
      <c r="J1320" s="99" t="str">
        <f>_VM_since142!I1313</f>
        <v>C</v>
      </c>
      <c r="K1320" s="99" t="str">
        <f>_VM_since142!J1313</f>
        <v>Lincosamide</v>
      </c>
      <c r="L1320" s="115">
        <f>_VM_since142!K1313</f>
        <v>2.5554146169557757</v>
      </c>
      <c r="M1320">
        <f>_VM_since142!L1313</f>
        <v>3.6222979591720092E-2</v>
      </c>
    </row>
    <row r="1321" spans="2:13" x14ac:dyDescent="0.3">
      <c r="B1321">
        <f>_VM_since142!A1314</f>
        <v>5</v>
      </c>
      <c r="C1321">
        <f>_VM_since142!B1314</f>
        <v>51</v>
      </c>
      <c r="D1321">
        <f>_VM_since142!C1314</f>
        <v>1</v>
      </c>
      <c r="E1321">
        <f>_VM_since142!D1314</f>
        <v>1</v>
      </c>
      <c r="F1321" s="99">
        <f>_VM_since142!E1314</f>
        <v>2014</v>
      </c>
      <c r="G1321" s="99" t="str">
        <f>_VM_since142!F1314</f>
        <v>Huhn</v>
      </c>
      <c r="H1321" s="99" t="str">
        <f>_VM_since142!G1314</f>
        <v>Masthühner</v>
      </c>
      <c r="I1321" s="99" t="str">
        <f>_VM_since142!H1314</f>
        <v>Minimierung</v>
      </c>
      <c r="J1321" s="99" t="str">
        <f>_VM_since142!I1314</f>
        <v>C</v>
      </c>
      <c r="K1321" s="99" t="str">
        <f>_VM_since142!J1314</f>
        <v>Makrolide</v>
      </c>
      <c r="L1321" s="115">
        <f>_VM_since142!K1314</f>
        <v>10.221636940522064</v>
      </c>
      <c r="M1321">
        <f>_VM_since142!L1314</f>
        <v>0.14489161321757857</v>
      </c>
    </row>
    <row r="1322" spans="2:13" x14ac:dyDescent="0.3">
      <c r="B1322">
        <f>_VM_since142!A1315</f>
        <v>5</v>
      </c>
      <c r="C1322">
        <f>_VM_since142!B1315</f>
        <v>51</v>
      </c>
      <c r="D1322">
        <f>_VM_since142!C1315</f>
        <v>1</v>
      </c>
      <c r="E1322">
        <f>_VM_since142!D1315</f>
        <v>1</v>
      </c>
      <c r="F1322" s="99">
        <f>_VM_since142!E1315</f>
        <v>2014</v>
      </c>
      <c r="G1322" s="99" t="str">
        <f>_VM_since142!F1315</f>
        <v>Huhn</v>
      </c>
      <c r="H1322" s="99" t="str">
        <f>_VM_since142!G1315</f>
        <v>Masthühner</v>
      </c>
      <c r="I1322" s="99" t="str">
        <f>_VM_since142!H1315</f>
        <v>Minimierung</v>
      </c>
      <c r="J1322" s="99" t="str">
        <f>_VM_since142!I1315</f>
        <v>C</v>
      </c>
      <c r="K1322" s="99" t="str">
        <f>_VM_since142!J1315</f>
        <v>Pleuromutiline</v>
      </c>
      <c r="L1322" s="115">
        <f>_VM_since142!K1315</f>
        <v>0</v>
      </c>
      <c r="M1322">
        <f>_VM_since142!L1315</f>
        <v>0</v>
      </c>
    </row>
    <row r="1323" spans="2:13" x14ac:dyDescent="0.3">
      <c r="B1323">
        <f>_VM_since142!A1316</f>
        <v>5</v>
      </c>
      <c r="C1323">
        <f>_VM_since142!B1316</f>
        <v>51</v>
      </c>
      <c r="D1323">
        <f>_VM_since142!C1316</f>
        <v>1</v>
      </c>
      <c r="E1323">
        <f>_VM_since142!D1316</f>
        <v>1</v>
      </c>
      <c r="F1323" s="99">
        <f>_VM_since142!E1316</f>
        <v>2014</v>
      </c>
      <c r="G1323" s="99" t="str">
        <f>_VM_since142!F1316</f>
        <v>Huhn</v>
      </c>
      <c r="H1323" s="99" t="str">
        <f>_VM_since142!G1316</f>
        <v>Masthühner</v>
      </c>
      <c r="I1323" s="99" t="str">
        <f>_VM_since142!H1316</f>
        <v>Minimierung</v>
      </c>
      <c r="J1323" s="99" t="str">
        <f>_VM_since142!I1316</f>
        <v>D</v>
      </c>
      <c r="K1323" s="99" t="str">
        <f>_VM_since142!J1316</f>
        <v>Aminoglykoside</v>
      </c>
      <c r="L1323" s="115">
        <f>_VM_since142!K1316</f>
        <v>5.1479366635665142</v>
      </c>
      <c r="M1323">
        <f>_VM_since142!L1316</f>
        <v>7.2971956670569757E-2</v>
      </c>
    </row>
    <row r="1324" spans="2:13" x14ac:dyDescent="0.3">
      <c r="B1324">
        <f>_VM_since142!A1317</f>
        <v>5</v>
      </c>
      <c r="C1324">
        <f>_VM_since142!B1317</f>
        <v>51</v>
      </c>
      <c r="D1324">
        <f>_VM_since142!C1317</f>
        <v>1</v>
      </c>
      <c r="E1324">
        <f>_VM_since142!D1317</f>
        <v>1</v>
      </c>
      <c r="F1324" s="99">
        <f>_VM_since142!E1317</f>
        <v>2014</v>
      </c>
      <c r="G1324" s="99" t="str">
        <f>_VM_since142!F1317</f>
        <v>Huhn</v>
      </c>
      <c r="H1324" s="99" t="str">
        <f>_VM_since142!G1317</f>
        <v>Masthühner</v>
      </c>
      <c r="I1324" s="99" t="str">
        <f>_VM_since142!H1317</f>
        <v>Minimierung</v>
      </c>
      <c r="J1324" s="99" t="str">
        <f>_VM_since142!I1317</f>
        <v>D</v>
      </c>
      <c r="K1324" s="99" t="str">
        <f>_VM_since142!J1317</f>
        <v>Folsäureantag.</v>
      </c>
      <c r="L1324" s="115">
        <f>_VM_since142!K1317</f>
        <v>0.36737329457834267</v>
      </c>
      <c r="M1324">
        <f>_VM_since142!L1317</f>
        <v>5.207513201089504E-3</v>
      </c>
    </row>
    <row r="1325" spans="2:13" x14ac:dyDescent="0.3">
      <c r="B1325">
        <f>_VM_since142!A1318</f>
        <v>5</v>
      </c>
      <c r="C1325">
        <f>_VM_since142!B1318</f>
        <v>51</v>
      </c>
      <c r="D1325">
        <f>_VM_since142!C1318</f>
        <v>1</v>
      </c>
      <c r="E1325">
        <f>_VM_since142!D1318</f>
        <v>1</v>
      </c>
      <c r="F1325" s="99">
        <f>_VM_since142!E1318</f>
        <v>2014</v>
      </c>
      <c r="G1325" s="99" t="str">
        <f>_VM_since142!F1318</f>
        <v>Huhn</v>
      </c>
      <c r="H1325" s="99" t="str">
        <f>_VM_since142!G1318</f>
        <v>Masthühner</v>
      </c>
      <c r="I1325" s="99" t="str">
        <f>_VM_since142!H1318</f>
        <v>Minimierung</v>
      </c>
      <c r="J1325" s="99" t="str">
        <f>_VM_since142!I1318</f>
        <v>D</v>
      </c>
      <c r="K1325" s="99" t="str">
        <f>_VM_since142!J1318</f>
        <v>Penicilline</v>
      </c>
      <c r="L1325" s="115">
        <f>_VM_since142!K1318</f>
        <v>21.589285902518164</v>
      </c>
      <c r="M1325">
        <f>_VM_since142!L1318</f>
        <v>0.30602793670263317</v>
      </c>
    </row>
    <row r="1326" spans="2:13" x14ac:dyDescent="0.3">
      <c r="B1326">
        <f>_VM_since142!A1319</f>
        <v>5</v>
      </c>
      <c r="C1326">
        <f>_VM_since142!B1319</f>
        <v>51</v>
      </c>
      <c r="D1326">
        <f>_VM_since142!C1319</f>
        <v>1</v>
      </c>
      <c r="E1326">
        <f>_VM_since142!D1319</f>
        <v>1</v>
      </c>
      <c r="F1326" s="99">
        <f>_VM_since142!E1319</f>
        <v>2014</v>
      </c>
      <c r="G1326" s="99" t="str">
        <f>_VM_since142!F1319</f>
        <v>Huhn</v>
      </c>
      <c r="H1326" s="99" t="str">
        <f>_VM_since142!G1319</f>
        <v>Masthühner</v>
      </c>
      <c r="I1326" s="99" t="str">
        <f>_VM_since142!H1319</f>
        <v>Minimierung</v>
      </c>
      <c r="J1326" s="99" t="str">
        <f>_VM_since142!I1319</f>
        <v>D</v>
      </c>
      <c r="K1326" s="99" t="str">
        <f>_VM_since142!J1319</f>
        <v>Sulfonamide</v>
      </c>
      <c r="L1326" s="115">
        <f>_VM_since142!K1319</f>
        <v>4.0826559557777751</v>
      </c>
      <c r="M1326">
        <f>_VM_since142!L1319</f>
        <v>5.7871612060483163E-2</v>
      </c>
    </row>
    <row r="1327" spans="2:13" x14ac:dyDescent="0.3">
      <c r="B1327">
        <f>_VM_since142!A1320</f>
        <v>5</v>
      </c>
      <c r="C1327">
        <f>_VM_since142!B1320</f>
        <v>51</v>
      </c>
      <c r="D1327">
        <f>_VM_since142!C1320</f>
        <v>1</v>
      </c>
      <c r="E1327">
        <f>_VM_since142!D1320</f>
        <v>1</v>
      </c>
      <c r="F1327" s="99">
        <f>_VM_since142!E1320</f>
        <v>2014</v>
      </c>
      <c r="G1327" s="99" t="str">
        <f>_VM_since142!F1320</f>
        <v>Huhn</v>
      </c>
      <c r="H1327" s="99" t="str">
        <f>_VM_since142!G1320</f>
        <v>Masthühner</v>
      </c>
      <c r="I1327" s="99" t="str">
        <f>_VM_since142!H1320</f>
        <v>Minimierung</v>
      </c>
      <c r="J1327" s="99" t="str">
        <f>_VM_since142!I1320</f>
        <v>D</v>
      </c>
      <c r="K1327" s="99" t="str">
        <f>_VM_since142!J1320</f>
        <v>Tetrazykline</v>
      </c>
      <c r="L1327" s="115">
        <f>_VM_since142!K1320</f>
        <v>0.89151254942354996</v>
      </c>
      <c r="M1327">
        <f>_VM_since142!L1320</f>
        <v>1.2637182502306422E-2</v>
      </c>
    </row>
    <row r="1328" spans="2:13" x14ac:dyDescent="0.3">
      <c r="B1328">
        <f>_VM_since142!A1321</f>
        <v>5</v>
      </c>
      <c r="C1328">
        <f>_VM_since142!B1321</f>
        <v>51</v>
      </c>
      <c r="D1328">
        <f>_VM_since142!C1321</f>
        <v>1</v>
      </c>
      <c r="E1328">
        <f>_VM_since142!D1321</f>
        <v>1</v>
      </c>
      <c r="F1328" s="99">
        <f>_VM_since142!E1321</f>
        <v>2015</v>
      </c>
      <c r="G1328" s="99" t="str">
        <f>_VM_since142!F1321</f>
        <v>Huhn</v>
      </c>
      <c r="H1328" s="99" t="str">
        <f>_VM_since142!G1321</f>
        <v>Masthühner</v>
      </c>
      <c r="I1328" s="99" t="str">
        <f>_VM_since142!H1321</f>
        <v>Minimierung</v>
      </c>
      <c r="J1328" s="99" t="str">
        <f>_VM_since142!I1321</f>
        <v>B</v>
      </c>
      <c r="K1328" s="99" t="str">
        <f>_VM_since142!J1321</f>
        <v>Ceph. 3. Gen.</v>
      </c>
      <c r="L1328" s="115">
        <f>_VM_since142!K1321</f>
        <v>0</v>
      </c>
      <c r="M1328">
        <f>_VM_since142!L1321</f>
        <v>0</v>
      </c>
    </row>
    <row r="1329" spans="2:13" x14ac:dyDescent="0.3">
      <c r="B1329">
        <f>_VM_since142!A1322</f>
        <v>5</v>
      </c>
      <c r="C1329">
        <f>_VM_since142!B1322</f>
        <v>51</v>
      </c>
      <c r="D1329">
        <f>_VM_since142!C1322</f>
        <v>1</v>
      </c>
      <c r="E1329">
        <f>_VM_since142!D1322</f>
        <v>1</v>
      </c>
      <c r="F1329" s="99">
        <f>_VM_since142!E1322</f>
        <v>2015</v>
      </c>
      <c r="G1329" s="99" t="str">
        <f>_VM_since142!F1322</f>
        <v>Huhn</v>
      </c>
      <c r="H1329" s="99" t="str">
        <f>_VM_since142!G1322</f>
        <v>Masthühner</v>
      </c>
      <c r="I1329" s="99" t="str">
        <f>_VM_since142!H1322</f>
        <v>Minimierung</v>
      </c>
      <c r="J1329" s="99" t="str">
        <f>_VM_since142!I1322</f>
        <v>B</v>
      </c>
      <c r="K1329" s="99" t="str">
        <f>_VM_since142!J1322</f>
        <v>Ceph. 4. Gen.</v>
      </c>
      <c r="L1329" s="115">
        <f>_VM_since142!K1322</f>
        <v>0</v>
      </c>
      <c r="M1329">
        <f>_VM_since142!L1322</f>
        <v>0</v>
      </c>
    </row>
    <row r="1330" spans="2:13" x14ac:dyDescent="0.3">
      <c r="B1330">
        <f>_VM_since142!A1323</f>
        <v>5</v>
      </c>
      <c r="C1330">
        <f>_VM_since142!B1323</f>
        <v>51</v>
      </c>
      <c r="D1330">
        <f>_VM_since142!C1323</f>
        <v>1</v>
      </c>
      <c r="E1330">
        <f>_VM_since142!D1323</f>
        <v>1</v>
      </c>
      <c r="F1330" s="99">
        <f>_VM_since142!E1323</f>
        <v>2015</v>
      </c>
      <c r="G1330" s="99" t="str">
        <f>_VM_since142!F1323</f>
        <v>Huhn</v>
      </c>
      <c r="H1330" s="99" t="str">
        <f>_VM_since142!G1323</f>
        <v>Masthühner</v>
      </c>
      <c r="I1330" s="99" t="str">
        <f>_VM_since142!H1323</f>
        <v>Minimierung</v>
      </c>
      <c r="J1330" s="99" t="str">
        <f>_VM_since142!I1323</f>
        <v>B</v>
      </c>
      <c r="K1330" s="99" t="str">
        <f>_VM_since142!J1323</f>
        <v>Fluorchinolone</v>
      </c>
      <c r="L1330" s="115">
        <f>_VM_since142!K1323</f>
        <v>0.85225247649914637</v>
      </c>
      <c r="M1330">
        <f>_VM_since142!L1323</f>
        <v>1.3464297775185891E-2</v>
      </c>
    </row>
    <row r="1331" spans="2:13" x14ac:dyDescent="0.3">
      <c r="B1331">
        <f>_VM_since142!A1324</f>
        <v>5</v>
      </c>
      <c r="C1331">
        <f>_VM_since142!B1324</f>
        <v>51</v>
      </c>
      <c r="D1331">
        <f>_VM_since142!C1324</f>
        <v>1</v>
      </c>
      <c r="E1331">
        <f>_VM_since142!D1324</f>
        <v>1</v>
      </c>
      <c r="F1331" s="99">
        <f>_VM_since142!E1324</f>
        <v>2015</v>
      </c>
      <c r="G1331" s="99" t="str">
        <f>_VM_since142!F1324</f>
        <v>Huhn</v>
      </c>
      <c r="H1331" s="99" t="str">
        <f>_VM_since142!G1324</f>
        <v>Masthühner</v>
      </c>
      <c r="I1331" s="99" t="str">
        <f>_VM_since142!H1324</f>
        <v>Minimierung</v>
      </c>
      <c r="J1331" s="99" t="str">
        <f>_VM_since142!I1324</f>
        <v>B</v>
      </c>
      <c r="K1331" s="99" t="str">
        <f>_VM_since142!J1324</f>
        <v>Polypeptid-AB</v>
      </c>
      <c r="L1331" s="115">
        <f>_VM_since142!K1324</f>
        <v>24.97439164493219</v>
      </c>
      <c r="M1331">
        <f>_VM_since142!L1324</f>
        <v>0.39455754618956324</v>
      </c>
    </row>
    <row r="1332" spans="2:13" x14ac:dyDescent="0.3">
      <c r="B1332">
        <f>_VM_since142!A1325</f>
        <v>5</v>
      </c>
      <c r="C1332">
        <f>_VM_since142!B1325</f>
        <v>51</v>
      </c>
      <c r="D1332">
        <f>_VM_since142!C1325</f>
        <v>1</v>
      </c>
      <c r="E1332">
        <f>_VM_since142!D1325</f>
        <v>1</v>
      </c>
      <c r="F1332" s="99">
        <f>_VM_since142!E1325</f>
        <v>2015</v>
      </c>
      <c r="G1332" s="99" t="str">
        <f>_VM_since142!F1325</f>
        <v>Huhn</v>
      </c>
      <c r="H1332" s="99" t="str">
        <f>_VM_since142!G1325</f>
        <v>Masthühner</v>
      </c>
      <c r="I1332" s="99" t="str">
        <f>_VM_since142!H1325</f>
        <v>Minimierung</v>
      </c>
      <c r="J1332" s="99" t="str">
        <f>_VM_since142!I1325</f>
        <v>C</v>
      </c>
      <c r="K1332" s="99" t="str">
        <f>_VM_since142!J1325</f>
        <v>Aminoglykoside</v>
      </c>
      <c r="L1332" s="115">
        <f>_VM_since142!K1325</f>
        <v>0.1784195288888889</v>
      </c>
      <c r="M1332">
        <f>_VM_since142!L1325</f>
        <v>2.8187582108724889E-3</v>
      </c>
    </row>
    <row r="1333" spans="2:13" x14ac:dyDescent="0.3">
      <c r="B1333">
        <f>_VM_since142!A1326</f>
        <v>5</v>
      </c>
      <c r="C1333">
        <f>_VM_since142!B1326</f>
        <v>51</v>
      </c>
      <c r="D1333">
        <f>_VM_since142!C1326</f>
        <v>1</v>
      </c>
      <c r="E1333">
        <f>_VM_since142!D1326</f>
        <v>1</v>
      </c>
      <c r="F1333" s="99">
        <f>_VM_since142!E1326</f>
        <v>2015</v>
      </c>
      <c r="G1333" s="99" t="str">
        <f>_VM_since142!F1326</f>
        <v>Huhn</v>
      </c>
      <c r="H1333" s="99" t="str">
        <f>_VM_since142!G1326</f>
        <v>Masthühner</v>
      </c>
      <c r="I1333" s="99" t="str">
        <f>_VM_since142!H1326</f>
        <v>Minimierung</v>
      </c>
      <c r="J1333" s="99" t="str">
        <f>_VM_since142!I1326</f>
        <v>C</v>
      </c>
      <c r="K1333" s="99" t="str">
        <f>_VM_since142!J1326</f>
        <v>Ceph. 1. Gen.</v>
      </c>
      <c r="L1333" s="115">
        <f>_VM_since142!K1326</f>
        <v>0</v>
      </c>
      <c r="M1333">
        <f>_VM_since142!L1326</f>
        <v>0</v>
      </c>
    </row>
    <row r="1334" spans="2:13" x14ac:dyDescent="0.3">
      <c r="B1334">
        <f>_VM_since142!A1327</f>
        <v>5</v>
      </c>
      <c r="C1334">
        <f>_VM_since142!B1327</f>
        <v>51</v>
      </c>
      <c r="D1334">
        <f>_VM_since142!C1327</f>
        <v>1</v>
      </c>
      <c r="E1334">
        <f>_VM_since142!D1327</f>
        <v>1</v>
      </c>
      <c r="F1334" s="99">
        <f>_VM_since142!E1327</f>
        <v>2015</v>
      </c>
      <c r="G1334" s="99" t="str">
        <f>_VM_since142!F1327</f>
        <v>Huhn</v>
      </c>
      <c r="H1334" s="99" t="str">
        <f>_VM_since142!G1327</f>
        <v>Masthühner</v>
      </c>
      <c r="I1334" s="99" t="str">
        <f>_VM_since142!H1327</f>
        <v>Minimierung</v>
      </c>
      <c r="J1334" s="99" t="str">
        <f>_VM_since142!I1327</f>
        <v>C</v>
      </c>
      <c r="K1334" s="99" t="str">
        <f>_VM_since142!J1327</f>
        <v>Fenicole</v>
      </c>
      <c r="L1334" s="115">
        <f>_VM_since142!K1327</f>
        <v>5.7499999999999999E-4</v>
      </c>
      <c r="M1334">
        <f>_VM_since142!L1327</f>
        <v>9.0841287461364645E-6</v>
      </c>
    </row>
    <row r="1335" spans="2:13" x14ac:dyDescent="0.3">
      <c r="B1335">
        <f>_VM_since142!A1328</f>
        <v>5</v>
      </c>
      <c r="C1335">
        <f>_VM_since142!B1328</f>
        <v>51</v>
      </c>
      <c r="D1335">
        <f>_VM_since142!C1328</f>
        <v>1</v>
      </c>
      <c r="E1335">
        <f>_VM_since142!D1328</f>
        <v>1</v>
      </c>
      <c r="F1335" s="99">
        <f>_VM_since142!E1328</f>
        <v>2015</v>
      </c>
      <c r="G1335" s="99" t="str">
        <f>_VM_since142!F1328</f>
        <v>Huhn</v>
      </c>
      <c r="H1335" s="99" t="str">
        <f>_VM_since142!G1328</f>
        <v>Masthühner</v>
      </c>
      <c r="I1335" s="99" t="str">
        <f>_VM_since142!H1328</f>
        <v>Minimierung</v>
      </c>
      <c r="J1335" s="99" t="str">
        <f>_VM_since142!I1328</f>
        <v>C</v>
      </c>
      <c r="K1335" s="99" t="str">
        <f>_VM_since142!J1328</f>
        <v>Lincosamide</v>
      </c>
      <c r="L1335" s="115">
        <f>_VM_since142!K1328</f>
        <v>2.0022618545408948</v>
      </c>
      <c r="M1335">
        <f>_VM_since142!L1328</f>
        <v>3.1632703426308612E-2</v>
      </c>
    </row>
    <row r="1336" spans="2:13" x14ac:dyDescent="0.3">
      <c r="B1336">
        <f>_VM_since142!A1329</f>
        <v>5</v>
      </c>
      <c r="C1336">
        <f>_VM_since142!B1329</f>
        <v>51</v>
      </c>
      <c r="D1336">
        <f>_VM_since142!C1329</f>
        <v>1</v>
      </c>
      <c r="E1336">
        <f>_VM_since142!D1329</f>
        <v>1</v>
      </c>
      <c r="F1336" s="99">
        <f>_VM_since142!E1329</f>
        <v>2015</v>
      </c>
      <c r="G1336" s="99" t="str">
        <f>_VM_since142!F1329</f>
        <v>Huhn</v>
      </c>
      <c r="H1336" s="99" t="str">
        <f>_VM_since142!G1329</f>
        <v>Masthühner</v>
      </c>
      <c r="I1336" s="99" t="str">
        <f>_VM_since142!H1329</f>
        <v>Minimierung</v>
      </c>
      <c r="J1336" s="99" t="str">
        <f>_VM_since142!I1329</f>
        <v>C</v>
      </c>
      <c r="K1336" s="99" t="str">
        <f>_VM_since142!J1329</f>
        <v>Makrolide</v>
      </c>
      <c r="L1336" s="115">
        <f>_VM_since142!K1329</f>
        <v>9.7244572494227857</v>
      </c>
      <c r="M1336">
        <f>_VM_since142!L1329</f>
        <v>0.15363168980879419</v>
      </c>
    </row>
    <row r="1337" spans="2:13" x14ac:dyDescent="0.3">
      <c r="B1337">
        <f>_VM_since142!A1330</f>
        <v>5</v>
      </c>
      <c r="C1337">
        <f>_VM_since142!B1330</f>
        <v>51</v>
      </c>
      <c r="D1337">
        <f>_VM_since142!C1330</f>
        <v>1</v>
      </c>
      <c r="E1337">
        <f>_VM_since142!D1330</f>
        <v>1</v>
      </c>
      <c r="F1337" s="99">
        <f>_VM_since142!E1330</f>
        <v>2015</v>
      </c>
      <c r="G1337" s="99" t="str">
        <f>_VM_since142!F1330</f>
        <v>Huhn</v>
      </c>
      <c r="H1337" s="99" t="str">
        <f>_VM_since142!G1330</f>
        <v>Masthühner</v>
      </c>
      <c r="I1337" s="99" t="str">
        <f>_VM_since142!H1330</f>
        <v>Minimierung</v>
      </c>
      <c r="J1337" s="99" t="str">
        <f>_VM_since142!I1330</f>
        <v>C</v>
      </c>
      <c r="K1337" s="99" t="str">
        <f>_VM_since142!J1330</f>
        <v>Pleuromutiline</v>
      </c>
      <c r="L1337" s="115">
        <f>_VM_since142!K1330</f>
        <v>0</v>
      </c>
      <c r="M1337">
        <f>_VM_since142!L1330</f>
        <v>0</v>
      </c>
    </row>
    <row r="1338" spans="2:13" x14ac:dyDescent="0.3">
      <c r="B1338">
        <f>_VM_since142!A1331</f>
        <v>5</v>
      </c>
      <c r="C1338">
        <f>_VM_since142!B1331</f>
        <v>51</v>
      </c>
      <c r="D1338">
        <f>_VM_since142!C1331</f>
        <v>1</v>
      </c>
      <c r="E1338">
        <f>_VM_since142!D1331</f>
        <v>1</v>
      </c>
      <c r="F1338" s="99">
        <f>_VM_since142!E1331</f>
        <v>2015</v>
      </c>
      <c r="G1338" s="99" t="str">
        <f>_VM_since142!F1331</f>
        <v>Huhn</v>
      </c>
      <c r="H1338" s="99" t="str">
        <f>_VM_since142!G1331</f>
        <v>Masthühner</v>
      </c>
      <c r="I1338" s="99" t="str">
        <f>_VM_since142!H1331</f>
        <v>Minimierung</v>
      </c>
      <c r="J1338" s="99" t="str">
        <f>_VM_since142!I1331</f>
        <v>D</v>
      </c>
      <c r="K1338" s="99" t="str">
        <f>_VM_since142!J1331</f>
        <v>Aminoglykoside</v>
      </c>
      <c r="L1338" s="115">
        <f>_VM_since142!K1331</f>
        <v>4.0435014925337187</v>
      </c>
      <c r="M1338">
        <f>_VM_since142!L1331</f>
        <v>6.3881196771080437E-2</v>
      </c>
    </row>
    <row r="1339" spans="2:13" x14ac:dyDescent="0.3">
      <c r="B1339">
        <f>_VM_since142!A1332</f>
        <v>5</v>
      </c>
      <c r="C1339">
        <f>_VM_since142!B1332</f>
        <v>51</v>
      </c>
      <c r="D1339">
        <f>_VM_since142!C1332</f>
        <v>1</v>
      </c>
      <c r="E1339">
        <f>_VM_since142!D1332</f>
        <v>1</v>
      </c>
      <c r="F1339" s="99">
        <f>_VM_since142!E1332</f>
        <v>2015</v>
      </c>
      <c r="G1339" s="99" t="str">
        <f>_VM_since142!F1332</f>
        <v>Huhn</v>
      </c>
      <c r="H1339" s="99" t="str">
        <f>_VM_since142!G1332</f>
        <v>Masthühner</v>
      </c>
      <c r="I1339" s="99" t="str">
        <f>_VM_since142!H1332</f>
        <v>Minimierung</v>
      </c>
      <c r="J1339" s="99" t="str">
        <f>_VM_since142!I1332</f>
        <v>D</v>
      </c>
      <c r="K1339" s="99" t="str">
        <f>_VM_since142!J1332</f>
        <v>Folsäureantag.</v>
      </c>
      <c r="L1339" s="115">
        <f>_VM_since142!K1332</f>
        <v>0.23444337998404136</v>
      </c>
      <c r="M1339">
        <f>_VM_since142!L1332</f>
        <v>3.7038501694859555E-3</v>
      </c>
    </row>
    <row r="1340" spans="2:13" x14ac:dyDescent="0.3">
      <c r="B1340">
        <f>_VM_since142!A1333</f>
        <v>5</v>
      </c>
      <c r="C1340">
        <f>_VM_since142!B1333</f>
        <v>51</v>
      </c>
      <c r="D1340">
        <f>_VM_since142!C1333</f>
        <v>1</v>
      </c>
      <c r="E1340">
        <f>_VM_since142!D1333</f>
        <v>1</v>
      </c>
      <c r="F1340" s="99">
        <f>_VM_since142!E1333</f>
        <v>2015</v>
      </c>
      <c r="G1340" s="99" t="str">
        <f>_VM_since142!F1333</f>
        <v>Huhn</v>
      </c>
      <c r="H1340" s="99" t="str">
        <f>_VM_since142!G1333</f>
        <v>Masthühner</v>
      </c>
      <c r="I1340" s="99" t="str">
        <f>_VM_since142!H1333</f>
        <v>Minimierung</v>
      </c>
      <c r="J1340" s="99" t="str">
        <f>_VM_since142!I1333</f>
        <v>D</v>
      </c>
      <c r="K1340" s="99" t="str">
        <f>_VM_since142!J1333</f>
        <v>Penicilline</v>
      </c>
      <c r="L1340" s="115">
        <f>_VM_since142!K1333</f>
        <v>19.167517221387374</v>
      </c>
      <c r="M1340">
        <f>_VM_since142!L1333</f>
        <v>0.30281772901368831</v>
      </c>
    </row>
    <row r="1341" spans="2:13" x14ac:dyDescent="0.3">
      <c r="B1341">
        <f>_VM_since142!A1334</f>
        <v>5</v>
      </c>
      <c r="C1341">
        <f>_VM_since142!B1334</f>
        <v>51</v>
      </c>
      <c r="D1341">
        <f>_VM_since142!C1334</f>
        <v>1</v>
      </c>
      <c r="E1341">
        <f>_VM_since142!D1334</f>
        <v>1</v>
      </c>
      <c r="F1341" s="99">
        <f>_VM_since142!E1334</f>
        <v>2015</v>
      </c>
      <c r="G1341" s="99" t="str">
        <f>_VM_since142!F1334</f>
        <v>Huhn</v>
      </c>
      <c r="H1341" s="99" t="str">
        <f>_VM_since142!G1334</f>
        <v>Masthühner</v>
      </c>
      <c r="I1341" s="99" t="str">
        <f>_VM_since142!H1334</f>
        <v>Minimierung</v>
      </c>
      <c r="J1341" s="99" t="str">
        <f>_VM_since142!I1334</f>
        <v>D</v>
      </c>
      <c r="K1341" s="99" t="str">
        <f>_VM_since142!J1334</f>
        <v>Sulfonamide</v>
      </c>
      <c r="L1341" s="115">
        <f>_VM_since142!K1334</f>
        <v>1.5563060424129898</v>
      </c>
      <c r="M1341">
        <f>_VM_since142!L1334</f>
        <v>2.4587277317686462E-2</v>
      </c>
    </row>
    <row r="1342" spans="2:13" x14ac:dyDescent="0.3">
      <c r="B1342">
        <f>_VM_since142!A1335</f>
        <v>5</v>
      </c>
      <c r="C1342">
        <f>_VM_since142!B1335</f>
        <v>51</v>
      </c>
      <c r="D1342">
        <f>_VM_since142!C1335</f>
        <v>1</v>
      </c>
      <c r="E1342">
        <f>_VM_since142!D1335</f>
        <v>1</v>
      </c>
      <c r="F1342" s="99">
        <f>_VM_since142!E1335</f>
        <v>2015</v>
      </c>
      <c r="G1342" s="99" t="str">
        <f>_VM_since142!F1335</f>
        <v>Huhn</v>
      </c>
      <c r="H1342" s="99" t="str">
        <f>_VM_since142!G1335</f>
        <v>Masthühner</v>
      </c>
      <c r="I1342" s="99" t="str">
        <f>_VM_since142!H1335</f>
        <v>Minimierung</v>
      </c>
      <c r="J1342" s="99" t="str">
        <f>_VM_since142!I1335</f>
        <v>D</v>
      </c>
      <c r="K1342" s="99" t="str">
        <f>_VM_since142!J1335</f>
        <v>Tetrazykline</v>
      </c>
      <c r="L1342" s="115">
        <f>_VM_since142!K1335</f>
        <v>0.56308356875871723</v>
      </c>
      <c r="M1342">
        <f>_VM_since142!L1335</f>
        <v>8.8958671885881243E-3</v>
      </c>
    </row>
    <row r="1343" spans="2:13" x14ac:dyDescent="0.3">
      <c r="B1343">
        <f>_VM_since142!A1336</f>
        <v>5</v>
      </c>
      <c r="C1343">
        <f>_VM_since142!B1336</f>
        <v>51</v>
      </c>
      <c r="D1343">
        <f>_VM_since142!C1336</f>
        <v>1</v>
      </c>
      <c r="E1343">
        <f>_VM_since142!D1336</f>
        <v>1</v>
      </c>
      <c r="F1343" s="99">
        <f>_VM_since142!E1336</f>
        <v>2016</v>
      </c>
      <c r="G1343" s="99" t="str">
        <f>_VM_since142!F1336</f>
        <v>Huhn</v>
      </c>
      <c r="H1343" s="99" t="str">
        <f>_VM_since142!G1336</f>
        <v>Masthühner</v>
      </c>
      <c r="I1343" s="99" t="str">
        <f>_VM_since142!H1336</f>
        <v>Minimierung</v>
      </c>
      <c r="J1343" s="99" t="str">
        <f>_VM_since142!I1336</f>
        <v>B</v>
      </c>
      <c r="K1343" s="99" t="str">
        <f>_VM_since142!J1336</f>
        <v>Ceph. 3. Gen.</v>
      </c>
      <c r="L1343" s="115">
        <f>_VM_since142!K1336</f>
        <v>0</v>
      </c>
      <c r="M1343">
        <f>_VM_since142!L1336</f>
        <v>0</v>
      </c>
    </row>
    <row r="1344" spans="2:13" x14ac:dyDescent="0.3">
      <c r="B1344">
        <f>_VM_since142!A1337</f>
        <v>5</v>
      </c>
      <c r="C1344">
        <f>_VM_since142!B1337</f>
        <v>51</v>
      </c>
      <c r="D1344">
        <f>_VM_since142!C1337</f>
        <v>1</v>
      </c>
      <c r="E1344">
        <f>_VM_since142!D1337</f>
        <v>1</v>
      </c>
      <c r="F1344" s="99">
        <f>_VM_since142!E1337</f>
        <v>2016</v>
      </c>
      <c r="G1344" s="99" t="str">
        <f>_VM_since142!F1337</f>
        <v>Huhn</v>
      </c>
      <c r="H1344" s="99" t="str">
        <f>_VM_since142!G1337</f>
        <v>Masthühner</v>
      </c>
      <c r="I1344" s="99" t="str">
        <f>_VM_since142!H1337</f>
        <v>Minimierung</v>
      </c>
      <c r="J1344" s="99" t="str">
        <f>_VM_since142!I1337</f>
        <v>B</v>
      </c>
      <c r="K1344" s="99" t="str">
        <f>_VM_since142!J1337</f>
        <v>Ceph. 4. Gen.</v>
      </c>
      <c r="L1344" s="115">
        <f>_VM_since142!K1337</f>
        <v>0</v>
      </c>
      <c r="M1344">
        <f>_VM_since142!L1337</f>
        <v>0</v>
      </c>
    </row>
    <row r="1345" spans="2:13" x14ac:dyDescent="0.3">
      <c r="B1345">
        <f>_VM_since142!A1338</f>
        <v>5</v>
      </c>
      <c r="C1345">
        <f>_VM_since142!B1338</f>
        <v>51</v>
      </c>
      <c r="D1345">
        <f>_VM_since142!C1338</f>
        <v>1</v>
      </c>
      <c r="E1345">
        <f>_VM_since142!D1338</f>
        <v>1</v>
      </c>
      <c r="F1345" s="99">
        <f>_VM_since142!E1338</f>
        <v>2016</v>
      </c>
      <c r="G1345" s="99" t="str">
        <f>_VM_since142!F1338</f>
        <v>Huhn</v>
      </c>
      <c r="H1345" s="99" t="str">
        <f>_VM_since142!G1338</f>
        <v>Masthühner</v>
      </c>
      <c r="I1345" s="99" t="str">
        <f>_VM_since142!H1338</f>
        <v>Minimierung</v>
      </c>
      <c r="J1345" s="99" t="str">
        <f>_VM_since142!I1338</f>
        <v>B</v>
      </c>
      <c r="K1345" s="99" t="str">
        <f>_VM_since142!J1338</f>
        <v>Fluorchinolone</v>
      </c>
      <c r="L1345" s="115">
        <f>_VM_since142!K1338</f>
        <v>0.68707134030223516</v>
      </c>
      <c r="M1345">
        <f>_VM_since142!L1338</f>
        <v>1.0845955772069166E-2</v>
      </c>
    </row>
    <row r="1346" spans="2:13" x14ac:dyDescent="0.3">
      <c r="B1346">
        <f>_VM_since142!A1339</f>
        <v>5</v>
      </c>
      <c r="C1346">
        <f>_VM_since142!B1339</f>
        <v>51</v>
      </c>
      <c r="D1346">
        <f>_VM_since142!C1339</f>
        <v>1</v>
      </c>
      <c r="E1346">
        <f>_VM_since142!D1339</f>
        <v>1</v>
      </c>
      <c r="F1346" s="99">
        <f>_VM_since142!E1339</f>
        <v>2016</v>
      </c>
      <c r="G1346" s="99" t="str">
        <f>_VM_since142!F1339</f>
        <v>Huhn</v>
      </c>
      <c r="H1346" s="99" t="str">
        <f>_VM_since142!G1339</f>
        <v>Masthühner</v>
      </c>
      <c r="I1346" s="99" t="str">
        <f>_VM_since142!H1339</f>
        <v>Minimierung</v>
      </c>
      <c r="J1346" s="99" t="str">
        <f>_VM_since142!I1339</f>
        <v>B</v>
      </c>
      <c r="K1346" s="99" t="str">
        <f>_VM_since142!J1339</f>
        <v>Polypeptid-AB</v>
      </c>
      <c r="L1346" s="115">
        <f>_VM_since142!K1339</f>
        <v>25.56605310815651</v>
      </c>
      <c r="M1346">
        <f>_VM_since142!L1339</f>
        <v>0.40358004331174818</v>
      </c>
    </row>
    <row r="1347" spans="2:13" x14ac:dyDescent="0.3">
      <c r="B1347">
        <f>_VM_since142!A1340</f>
        <v>5</v>
      </c>
      <c r="C1347">
        <f>_VM_since142!B1340</f>
        <v>51</v>
      </c>
      <c r="D1347">
        <f>_VM_since142!C1340</f>
        <v>1</v>
      </c>
      <c r="E1347">
        <f>_VM_since142!D1340</f>
        <v>1</v>
      </c>
      <c r="F1347" s="99">
        <f>_VM_since142!E1340</f>
        <v>2016</v>
      </c>
      <c r="G1347" s="99" t="str">
        <f>_VM_since142!F1340</f>
        <v>Huhn</v>
      </c>
      <c r="H1347" s="99" t="str">
        <f>_VM_since142!G1340</f>
        <v>Masthühner</v>
      </c>
      <c r="I1347" s="99" t="str">
        <f>_VM_since142!H1340</f>
        <v>Minimierung</v>
      </c>
      <c r="J1347" s="99" t="str">
        <f>_VM_since142!I1340</f>
        <v>C</v>
      </c>
      <c r="K1347" s="99" t="str">
        <f>_VM_since142!J1340</f>
        <v>Aminoglykoside</v>
      </c>
      <c r="L1347" s="115">
        <f>_VM_since142!K1340</f>
        <v>0.1209041666666667</v>
      </c>
      <c r="M1347">
        <f>_VM_since142!L1340</f>
        <v>1.9085663560769546E-3</v>
      </c>
    </row>
    <row r="1348" spans="2:13" x14ac:dyDescent="0.3">
      <c r="B1348">
        <f>_VM_since142!A1341</f>
        <v>5</v>
      </c>
      <c r="C1348">
        <f>_VM_since142!B1341</f>
        <v>51</v>
      </c>
      <c r="D1348">
        <f>_VM_since142!C1341</f>
        <v>1</v>
      </c>
      <c r="E1348">
        <f>_VM_since142!D1341</f>
        <v>1</v>
      </c>
      <c r="F1348" s="99">
        <f>_VM_since142!E1341</f>
        <v>2016</v>
      </c>
      <c r="G1348" s="99" t="str">
        <f>_VM_since142!F1341</f>
        <v>Huhn</v>
      </c>
      <c r="H1348" s="99" t="str">
        <f>_VM_since142!G1341</f>
        <v>Masthühner</v>
      </c>
      <c r="I1348" s="99" t="str">
        <f>_VM_since142!H1341</f>
        <v>Minimierung</v>
      </c>
      <c r="J1348" s="99" t="str">
        <f>_VM_since142!I1341</f>
        <v>C</v>
      </c>
      <c r="K1348" s="99" t="str">
        <f>_VM_since142!J1341</f>
        <v>Ceph. 1. Gen.</v>
      </c>
      <c r="L1348" s="115">
        <f>_VM_since142!K1341</f>
        <v>0</v>
      </c>
      <c r="M1348">
        <f>_VM_since142!L1341</f>
        <v>0</v>
      </c>
    </row>
    <row r="1349" spans="2:13" x14ac:dyDescent="0.3">
      <c r="B1349">
        <f>_VM_since142!A1342</f>
        <v>5</v>
      </c>
      <c r="C1349">
        <f>_VM_since142!B1342</f>
        <v>51</v>
      </c>
      <c r="D1349">
        <f>_VM_since142!C1342</f>
        <v>1</v>
      </c>
      <c r="E1349">
        <f>_VM_since142!D1342</f>
        <v>1</v>
      </c>
      <c r="F1349" s="99">
        <f>_VM_since142!E1342</f>
        <v>2016</v>
      </c>
      <c r="G1349" s="99" t="str">
        <f>_VM_since142!F1342</f>
        <v>Huhn</v>
      </c>
      <c r="H1349" s="99" t="str">
        <f>_VM_since142!G1342</f>
        <v>Masthühner</v>
      </c>
      <c r="I1349" s="99" t="str">
        <f>_VM_since142!H1342</f>
        <v>Minimierung</v>
      </c>
      <c r="J1349" s="99" t="str">
        <f>_VM_since142!I1342</f>
        <v>C</v>
      </c>
      <c r="K1349" s="99" t="str">
        <f>_VM_since142!J1342</f>
        <v>Fenicole</v>
      </c>
      <c r="L1349" s="115">
        <f>_VM_since142!K1342</f>
        <v>1.0349999999999999E-3</v>
      </c>
      <c r="M1349">
        <f>_VM_since142!L1342</f>
        <v>1.6338280416635603E-5</v>
      </c>
    </row>
    <row r="1350" spans="2:13" x14ac:dyDescent="0.3">
      <c r="B1350">
        <f>_VM_since142!A1343</f>
        <v>5</v>
      </c>
      <c r="C1350">
        <f>_VM_since142!B1343</f>
        <v>51</v>
      </c>
      <c r="D1350">
        <f>_VM_since142!C1343</f>
        <v>1</v>
      </c>
      <c r="E1350">
        <f>_VM_since142!D1343</f>
        <v>1</v>
      </c>
      <c r="F1350" s="99">
        <f>_VM_since142!E1343</f>
        <v>2016</v>
      </c>
      <c r="G1350" s="99" t="str">
        <f>_VM_since142!F1343</f>
        <v>Huhn</v>
      </c>
      <c r="H1350" s="99" t="str">
        <f>_VM_since142!G1343</f>
        <v>Masthühner</v>
      </c>
      <c r="I1350" s="99" t="str">
        <f>_VM_since142!H1343</f>
        <v>Minimierung</v>
      </c>
      <c r="J1350" s="99" t="str">
        <f>_VM_since142!I1343</f>
        <v>C</v>
      </c>
      <c r="K1350" s="99" t="str">
        <f>_VM_since142!J1343</f>
        <v>Lincosamide</v>
      </c>
      <c r="L1350" s="115">
        <f>_VM_since142!K1343</f>
        <v>2.3825319100969855</v>
      </c>
      <c r="M1350">
        <f>_VM_since142!L1343</f>
        <v>3.7610120240335269E-2</v>
      </c>
    </row>
    <row r="1351" spans="2:13" x14ac:dyDescent="0.3">
      <c r="B1351">
        <f>_VM_since142!A1344</f>
        <v>5</v>
      </c>
      <c r="C1351">
        <f>_VM_since142!B1344</f>
        <v>51</v>
      </c>
      <c r="D1351">
        <f>_VM_since142!C1344</f>
        <v>1</v>
      </c>
      <c r="E1351">
        <f>_VM_since142!D1344</f>
        <v>1</v>
      </c>
      <c r="F1351" s="99">
        <f>_VM_since142!E1344</f>
        <v>2016</v>
      </c>
      <c r="G1351" s="99" t="str">
        <f>_VM_since142!F1344</f>
        <v>Huhn</v>
      </c>
      <c r="H1351" s="99" t="str">
        <f>_VM_since142!G1344</f>
        <v>Masthühner</v>
      </c>
      <c r="I1351" s="99" t="str">
        <f>_VM_since142!H1344</f>
        <v>Minimierung</v>
      </c>
      <c r="J1351" s="99" t="str">
        <f>_VM_since142!I1344</f>
        <v>C</v>
      </c>
      <c r="K1351" s="99" t="str">
        <f>_VM_since142!J1344</f>
        <v>Makrolide</v>
      </c>
      <c r="L1351" s="115">
        <f>_VM_since142!K1344</f>
        <v>5.4462227853342355</v>
      </c>
      <c r="M1351">
        <f>_VM_since142!L1344</f>
        <v>8.5972864809913979E-2</v>
      </c>
    </row>
    <row r="1352" spans="2:13" x14ac:dyDescent="0.3">
      <c r="B1352">
        <f>_VM_since142!A1345</f>
        <v>5</v>
      </c>
      <c r="C1352">
        <f>_VM_since142!B1345</f>
        <v>51</v>
      </c>
      <c r="D1352">
        <f>_VM_since142!C1345</f>
        <v>1</v>
      </c>
      <c r="E1352">
        <f>_VM_since142!D1345</f>
        <v>1</v>
      </c>
      <c r="F1352" s="99">
        <f>_VM_since142!E1345</f>
        <v>2016</v>
      </c>
      <c r="G1352" s="99" t="str">
        <f>_VM_since142!F1345</f>
        <v>Huhn</v>
      </c>
      <c r="H1352" s="99" t="str">
        <f>_VM_since142!G1345</f>
        <v>Masthühner</v>
      </c>
      <c r="I1352" s="99" t="str">
        <f>_VM_since142!H1345</f>
        <v>Minimierung</v>
      </c>
      <c r="J1352" s="99" t="str">
        <f>_VM_since142!I1345</f>
        <v>C</v>
      </c>
      <c r="K1352" s="99" t="str">
        <f>_VM_since142!J1345</f>
        <v>Pleuromutiline</v>
      </c>
      <c r="L1352" s="115">
        <f>_VM_since142!K1345</f>
        <v>7.4589564000000002E-3</v>
      </c>
      <c r="M1352">
        <f>_VM_since142!L1345</f>
        <v>1.1774543118710998E-4</v>
      </c>
    </row>
    <row r="1353" spans="2:13" x14ac:dyDescent="0.3">
      <c r="B1353">
        <f>_VM_since142!A1346</f>
        <v>5</v>
      </c>
      <c r="C1353">
        <f>_VM_since142!B1346</f>
        <v>51</v>
      </c>
      <c r="D1353">
        <f>_VM_since142!C1346</f>
        <v>1</v>
      </c>
      <c r="E1353">
        <f>_VM_since142!D1346</f>
        <v>1</v>
      </c>
      <c r="F1353" s="99">
        <f>_VM_since142!E1346</f>
        <v>2016</v>
      </c>
      <c r="G1353" s="99" t="str">
        <f>_VM_since142!F1346</f>
        <v>Huhn</v>
      </c>
      <c r="H1353" s="99" t="str">
        <f>_VM_since142!G1346</f>
        <v>Masthühner</v>
      </c>
      <c r="I1353" s="99" t="str">
        <f>_VM_since142!H1346</f>
        <v>Minimierung</v>
      </c>
      <c r="J1353" s="99" t="str">
        <f>_VM_since142!I1346</f>
        <v>D</v>
      </c>
      <c r="K1353" s="99" t="str">
        <f>_VM_since142!J1346</f>
        <v>Aminoglykoside</v>
      </c>
      <c r="L1353" s="115">
        <f>_VM_since142!K1346</f>
        <v>4.8207716302627617</v>
      </c>
      <c r="M1353">
        <f>_VM_since142!L1346</f>
        <v>7.6099631613328098E-2</v>
      </c>
    </row>
    <row r="1354" spans="2:13" x14ac:dyDescent="0.3">
      <c r="B1354">
        <f>_VM_since142!A1347</f>
        <v>5</v>
      </c>
      <c r="C1354">
        <f>_VM_since142!B1347</f>
        <v>51</v>
      </c>
      <c r="D1354">
        <f>_VM_since142!C1347</f>
        <v>1</v>
      </c>
      <c r="E1354">
        <f>_VM_since142!D1347</f>
        <v>1</v>
      </c>
      <c r="F1354" s="99">
        <f>_VM_since142!E1347</f>
        <v>2016</v>
      </c>
      <c r="G1354" s="99" t="str">
        <f>_VM_since142!F1347</f>
        <v>Huhn</v>
      </c>
      <c r="H1354" s="99" t="str">
        <f>_VM_since142!G1347</f>
        <v>Masthühner</v>
      </c>
      <c r="I1354" s="99" t="str">
        <f>_VM_since142!H1347</f>
        <v>Minimierung</v>
      </c>
      <c r="J1354" s="99" t="str">
        <f>_VM_since142!I1347</f>
        <v>D</v>
      </c>
      <c r="K1354" s="99" t="str">
        <f>_VM_since142!J1347</f>
        <v>Folsäureantag.</v>
      </c>
      <c r="L1354" s="115">
        <f>_VM_since142!K1347</f>
        <v>0.17398938497625846</v>
      </c>
      <c r="M1354">
        <f>_VM_since142!L1347</f>
        <v>2.7465578369662577E-3</v>
      </c>
    </row>
    <row r="1355" spans="2:13" x14ac:dyDescent="0.3">
      <c r="B1355">
        <f>_VM_since142!A1348</f>
        <v>5</v>
      </c>
      <c r="C1355">
        <f>_VM_since142!B1348</f>
        <v>51</v>
      </c>
      <c r="D1355">
        <f>_VM_since142!C1348</f>
        <v>1</v>
      </c>
      <c r="E1355">
        <f>_VM_since142!D1348</f>
        <v>1</v>
      </c>
      <c r="F1355" s="99">
        <f>_VM_since142!E1348</f>
        <v>2016</v>
      </c>
      <c r="G1355" s="99" t="str">
        <f>_VM_since142!F1348</f>
        <v>Huhn</v>
      </c>
      <c r="H1355" s="99" t="str">
        <f>_VM_since142!G1348</f>
        <v>Masthühner</v>
      </c>
      <c r="I1355" s="99" t="str">
        <f>_VM_since142!H1348</f>
        <v>Minimierung</v>
      </c>
      <c r="J1355" s="99" t="str">
        <f>_VM_since142!I1348</f>
        <v>D</v>
      </c>
      <c r="K1355" s="99" t="str">
        <f>_VM_since142!J1348</f>
        <v>Penicilline</v>
      </c>
      <c r="L1355" s="115">
        <f>_VM_since142!K1348</f>
        <v>22.657806175362079</v>
      </c>
      <c r="M1355">
        <f>_VM_since142!L1348</f>
        <v>0.35767110233704691</v>
      </c>
    </row>
    <row r="1356" spans="2:13" x14ac:dyDescent="0.3">
      <c r="B1356">
        <f>_VM_since142!A1349</f>
        <v>5</v>
      </c>
      <c r="C1356">
        <f>_VM_since142!B1349</f>
        <v>51</v>
      </c>
      <c r="D1356">
        <f>_VM_since142!C1349</f>
        <v>1</v>
      </c>
      <c r="E1356">
        <f>_VM_since142!D1349</f>
        <v>1</v>
      </c>
      <c r="F1356" s="99">
        <f>_VM_since142!E1349</f>
        <v>2016</v>
      </c>
      <c r="G1356" s="99" t="str">
        <f>_VM_since142!F1349</f>
        <v>Huhn</v>
      </c>
      <c r="H1356" s="99" t="str">
        <f>_VM_since142!G1349</f>
        <v>Masthühner</v>
      </c>
      <c r="I1356" s="99" t="str">
        <f>_VM_since142!H1349</f>
        <v>Minimierung</v>
      </c>
      <c r="J1356" s="99" t="str">
        <f>_VM_since142!I1349</f>
        <v>D</v>
      </c>
      <c r="K1356" s="99" t="str">
        <f>_VM_since142!J1349</f>
        <v>Sulfonamide</v>
      </c>
      <c r="L1356" s="115">
        <f>_VM_since142!K1349</f>
        <v>0.92898912179487225</v>
      </c>
      <c r="M1356">
        <f>_VM_since142!L1349</f>
        <v>1.4664816208588088E-2</v>
      </c>
    </row>
    <row r="1357" spans="2:13" x14ac:dyDescent="0.3">
      <c r="B1357">
        <f>_VM_since142!A1350</f>
        <v>5</v>
      </c>
      <c r="C1357">
        <f>_VM_since142!B1350</f>
        <v>51</v>
      </c>
      <c r="D1357">
        <f>_VM_since142!C1350</f>
        <v>1</v>
      </c>
      <c r="E1357">
        <f>_VM_since142!D1350</f>
        <v>1</v>
      </c>
      <c r="F1357" s="99">
        <f>_VM_since142!E1350</f>
        <v>2016</v>
      </c>
      <c r="G1357" s="99" t="str">
        <f>_VM_since142!F1350</f>
        <v>Huhn</v>
      </c>
      <c r="H1357" s="99" t="str">
        <f>_VM_since142!G1350</f>
        <v>Masthühner</v>
      </c>
      <c r="I1357" s="99" t="str">
        <f>_VM_since142!H1350</f>
        <v>Minimierung</v>
      </c>
      <c r="J1357" s="99" t="str">
        <f>_VM_since142!I1350</f>
        <v>D</v>
      </c>
      <c r="K1357" s="99" t="str">
        <f>_VM_since142!J1350</f>
        <v>Tetrazykline</v>
      </c>
      <c r="L1357" s="115">
        <f>_VM_since142!K1350</f>
        <v>0.55532630081232726</v>
      </c>
      <c r="M1357">
        <f>_VM_since142!L1350</f>
        <v>8.7662578023234208E-3</v>
      </c>
    </row>
    <row r="1358" spans="2:13" x14ac:dyDescent="0.3">
      <c r="B1358">
        <f>_VM_since142!A1351</f>
        <v>5</v>
      </c>
      <c r="C1358">
        <f>_VM_since142!B1351</f>
        <v>51</v>
      </c>
      <c r="D1358">
        <f>_VM_since142!C1351</f>
        <v>1</v>
      </c>
      <c r="E1358">
        <f>_VM_since142!D1351</f>
        <v>1</v>
      </c>
      <c r="F1358" s="99">
        <f>_VM_since142!E1351</f>
        <v>2017</v>
      </c>
      <c r="G1358" s="99" t="str">
        <f>_VM_since142!F1351</f>
        <v>Huhn</v>
      </c>
      <c r="H1358" s="99" t="str">
        <f>_VM_since142!G1351</f>
        <v>Masthühner</v>
      </c>
      <c r="I1358" s="99" t="str">
        <f>_VM_since142!H1351</f>
        <v>Minimierung</v>
      </c>
      <c r="J1358" s="99" t="str">
        <f>_VM_since142!I1351</f>
        <v>B</v>
      </c>
      <c r="K1358" s="99" t="str">
        <f>_VM_since142!J1351</f>
        <v>Ceph. 3. Gen.</v>
      </c>
      <c r="L1358" s="115">
        <f>_VM_since142!K1351</f>
        <v>0</v>
      </c>
      <c r="M1358">
        <f>_VM_since142!L1351</f>
        <v>0</v>
      </c>
    </row>
    <row r="1359" spans="2:13" x14ac:dyDescent="0.3">
      <c r="B1359">
        <f>_VM_since142!A1352</f>
        <v>5</v>
      </c>
      <c r="C1359">
        <f>_VM_since142!B1352</f>
        <v>51</v>
      </c>
      <c r="D1359">
        <f>_VM_since142!C1352</f>
        <v>1</v>
      </c>
      <c r="E1359">
        <f>_VM_since142!D1352</f>
        <v>1</v>
      </c>
      <c r="F1359" s="99">
        <f>_VM_since142!E1352</f>
        <v>2017</v>
      </c>
      <c r="G1359" s="99" t="str">
        <f>_VM_since142!F1352</f>
        <v>Huhn</v>
      </c>
      <c r="H1359" s="99" t="str">
        <f>_VM_since142!G1352</f>
        <v>Masthühner</v>
      </c>
      <c r="I1359" s="99" t="str">
        <f>_VM_since142!H1352</f>
        <v>Minimierung</v>
      </c>
      <c r="J1359" s="99" t="str">
        <f>_VM_since142!I1352</f>
        <v>B</v>
      </c>
      <c r="K1359" s="99" t="str">
        <f>_VM_since142!J1352</f>
        <v>Ceph. 4. Gen.</v>
      </c>
      <c r="L1359" s="115">
        <f>_VM_since142!K1352</f>
        <v>0</v>
      </c>
      <c r="M1359">
        <f>_VM_since142!L1352</f>
        <v>0</v>
      </c>
    </row>
    <row r="1360" spans="2:13" x14ac:dyDescent="0.3">
      <c r="B1360">
        <f>_VM_since142!A1353</f>
        <v>5</v>
      </c>
      <c r="C1360">
        <f>_VM_since142!B1353</f>
        <v>51</v>
      </c>
      <c r="D1360">
        <f>_VM_since142!C1353</f>
        <v>1</v>
      </c>
      <c r="E1360">
        <f>_VM_since142!D1353</f>
        <v>1</v>
      </c>
      <c r="F1360" s="99">
        <f>_VM_since142!E1353</f>
        <v>2017</v>
      </c>
      <c r="G1360" s="99" t="str">
        <f>_VM_since142!F1353</f>
        <v>Huhn</v>
      </c>
      <c r="H1360" s="99" t="str">
        <f>_VM_since142!G1353</f>
        <v>Masthühner</v>
      </c>
      <c r="I1360" s="99" t="str">
        <f>_VM_since142!H1353</f>
        <v>Minimierung</v>
      </c>
      <c r="J1360" s="99" t="str">
        <f>_VM_since142!I1353</f>
        <v>B</v>
      </c>
      <c r="K1360" s="99" t="str">
        <f>_VM_since142!J1353</f>
        <v>Fluorchinolone</v>
      </c>
      <c r="L1360" s="115">
        <f>_VM_since142!K1353</f>
        <v>0.71857271381561472</v>
      </c>
      <c r="M1360">
        <f>_VM_since142!L1353</f>
        <v>1.0953232550040978E-2</v>
      </c>
    </row>
    <row r="1361" spans="2:13" x14ac:dyDescent="0.3">
      <c r="B1361">
        <f>_VM_since142!A1354</f>
        <v>5</v>
      </c>
      <c r="C1361">
        <f>_VM_since142!B1354</f>
        <v>51</v>
      </c>
      <c r="D1361">
        <f>_VM_since142!C1354</f>
        <v>1</v>
      </c>
      <c r="E1361">
        <f>_VM_since142!D1354</f>
        <v>1</v>
      </c>
      <c r="F1361" s="99">
        <f>_VM_since142!E1354</f>
        <v>2017</v>
      </c>
      <c r="G1361" s="99" t="str">
        <f>_VM_since142!F1354</f>
        <v>Huhn</v>
      </c>
      <c r="H1361" s="99" t="str">
        <f>_VM_since142!G1354</f>
        <v>Masthühner</v>
      </c>
      <c r="I1361" s="99" t="str">
        <f>_VM_since142!H1354</f>
        <v>Minimierung</v>
      </c>
      <c r="J1361" s="99" t="str">
        <f>_VM_since142!I1354</f>
        <v>B</v>
      </c>
      <c r="K1361" s="99" t="str">
        <f>_VM_since142!J1354</f>
        <v>Polypeptid-AB</v>
      </c>
      <c r="L1361" s="115">
        <f>_VM_since142!K1354</f>
        <v>28.170971237160479</v>
      </c>
      <c r="M1361">
        <f>_VM_since142!L1354</f>
        <v>0.42941123867989156</v>
      </c>
    </row>
    <row r="1362" spans="2:13" x14ac:dyDescent="0.3">
      <c r="B1362">
        <f>_VM_since142!A1355</f>
        <v>5</v>
      </c>
      <c r="C1362">
        <f>_VM_since142!B1355</f>
        <v>51</v>
      </c>
      <c r="D1362">
        <f>_VM_since142!C1355</f>
        <v>1</v>
      </c>
      <c r="E1362">
        <f>_VM_since142!D1355</f>
        <v>1</v>
      </c>
      <c r="F1362" s="99">
        <f>_VM_since142!E1355</f>
        <v>2017</v>
      </c>
      <c r="G1362" s="99" t="str">
        <f>_VM_since142!F1355</f>
        <v>Huhn</v>
      </c>
      <c r="H1362" s="99" t="str">
        <f>_VM_since142!G1355</f>
        <v>Masthühner</v>
      </c>
      <c r="I1362" s="99" t="str">
        <f>_VM_since142!H1355</f>
        <v>Minimierung</v>
      </c>
      <c r="J1362" s="99" t="str">
        <f>_VM_since142!I1355</f>
        <v>C</v>
      </c>
      <c r="K1362" s="99" t="str">
        <f>_VM_since142!J1355</f>
        <v>Aminoglykoside</v>
      </c>
      <c r="L1362" s="115">
        <f>_VM_since142!K1355</f>
        <v>0.30414755227813128</v>
      </c>
      <c r="M1362">
        <f>_VM_since142!L1355</f>
        <v>4.6361332758356761E-3</v>
      </c>
    </row>
    <row r="1363" spans="2:13" x14ac:dyDescent="0.3">
      <c r="B1363">
        <f>_VM_since142!A1356</f>
        <v>5</v>
      </c>
      <c r="C1363">
        <f>_VM_since142!B1356</f>
        <v>51</v>
      </c>
      <c r="D1363">
        <f>_VM_since142!C1356</f>
        <v>1</v>
      </c>
      <c r="E1363">
        <f>_VM_since142!D1356</f>
        <v>1</v>
      </c>
      <c r="F1363" s="99">
        <f>_VM_since142!E1356</f>
        <v>2017</v>
      </c>
      <c r="G1363" s="99" t="str">
        <f>_VM_since142!F1356</f>
        <v>Huhn</v>
      </c>
      <c r="H1363" s="99" t="str">
        <f>_VM_since142!G1356</f>
        <v>Masthühner</v>
      </c>
      <c r="I1363" s="99" t="str">
        <f>_VM_since142!H1356</f>
        <v>Minimierung</v>
      </c>
      <c r="J1363" s="99" t="str">
        <f>_VM_since142!I1356</f>
        <v>C</v>
      </c>
      <c r="K1363" s="99" t="str">
        <f>_VM_since142!J1356</f>
        <v>Ceph. 1. Gen.</v>
      </c>
      <c r="L1363" s="115">
        <f>_VM_since142!K1356</f>
        <v>0</v>
      </c>
      <c r="M1363">
        <f>_VM_since142!L1356</f>
        <v>0</v>
      </c>
    </row>
    <row r="1364" spans="2:13" x14ac:dyDescent="0.3">
      <c r="B1364">
        <f>_VM_since142!A1357</f>
        <v>5</v>
      </c>
      <c r="C1364">
        <f>_VM_since142!B1357</f>
        <v>51</v>
      </c>
      <c r="D1364">
        <f>_VM_since142!C1357</f>
        <v>1</v>
      </c>
      <c r="E1364">
        <f>_VM_since142!D1357</f>
        <v>1</v>
      </c>
      <c r="F1364" s="99">
        <f>_VM_since142!E1357</f>
        <v>2017</v>
      </c>
      <c r="G1364" s="99" t="str">
        <f>_VM_since142!F1357</f>
        <v>Huhn</v>
      </c>
      <c r="H1364" s="99" t="str">
        <f>_VM_since142!G1357</f>
        <v>Masthühner</v>
      </c>
      <c r="I1364" s="99" t="str">
        <f>_VM_since142!H1357</f>
        <v>Minimierung</v>
      </c>
      <c r="J1364" s="99" t="str">
        <f>_VM_since142!I1357</f>
        <v>C</v>
      </c>
      <c r="K1364" s="99" t="str">
        <f>_VM_since142!J1357</f>
        <v>Fenicole</v>
      </c>
      <c r="L1364" s="115">
        <f>_VM_since142!K1357</f>
        <v>0</v>
      </c>
      <c r="M1364">
        <f>_VM_since142!L1357</f>
        <v>0</v>
      </c>
    </row>
    <row r="1365" spans="2:13" x14ac:dyDescent="0.3">
      <c r="B1365">
        <f>_VM_since142!A1358</f>
        <v>5</v>
      </c>
      <c r="C1365">
        <f>_VM_since142!B1358</f>
        <v>51</v>
      </c>
      <c r="D1365">
        <f>_VM_since142!C1358</f>
        <v>1</v>
      </c>
      <c r="E1365">
        <f>_VM_since142!D1358</f>
        <v>1</v>
      </c>
      <c r="F1365" s="99">
        <f>_VM_since142!E1358</f>
        <v>2017</v>
      </c>
      <c r="G1365" s="99" t="str">
        <f>_VM_since142!F1358</f>
        <v>Huhn</v>
      </c>
      <c r="H1365" s="99" t="str">
        <f>_VM_since142!G1358</f>
        <v>Masthühner</v>
      </c>
      <c r="I1365" s="99" t="str">
        <f>_VM_since142!H1358</f>
        <v>Minimierung</v>
      </c>
      <c r="J1365" s="99" t="str">
        <f>_VM_since142!I1358</f>
        <v>C</v>
      </c>
      <c r="K1365" s="99" t="str">
        <f>_VM_since142!J1358</f>
        <v>Lincosamide</v>
      </c>
      <c r="L1365" s="115">
        <f>_VM_since142!K1358</f>
        <v>3.0186614434183174</v>
      </c>
      <c r="M1365">
        <f>_VM_since142!L1358</f>
        <v>4.6013576836271886E-2</v>
      </c>
    </row>
    <row r="1366" spans="2:13" x14ac:dyDescent="0.3">
      <c r="B1366">
        <f>_VM_since142!A1359</f>
        <v>5</v>
      </c>
      <c r="C1366">
        <f>_VM_since142!B1359</f>
        <v>51</v>
      </c>
      <c r="D1366">
        <f>_VM_since142!C1359</f>
        <v>1</v>
      </c>
      <c r="E1366">
        <f>_VM_since142!D1359</f>
        <v>1</v>
      </c>
      <c r="F1366" s="99">
        <f>_VM_since142!E1359</f>
        <v>2017</v>
      </c>
      <c r="G1366" s="99" t="str">
        <f>_VM_since142!F1359</f>
        <v>Huhn</v>
      </c>
      <c r="H1366" s="99" t="str">
        <f>_VM_since142!G1359</f>
        <v>Masthühner</v>
      </c>
      <c r="I1366" s="99" t="str">
        <f>_VM_since142!H1359</f>
        <v>Minimierung</v>
      </c>
      <c r="J1366" s="99" t="str">
        <f>_VM_since142!I1359</f>
        <v>C</v>
      </c>
      <c r="K1366" s="99" t="str">
        <f>_VM_since142!J1359</f>
        <v>Makrolide</v>
      </c>
      <c r="L1366" s="115">
        <f>_VM_since142!K1359</f>
        <v>5.3659609166666664</v>
      </c>
      <c r="M1366">
        <f>_VM_since142!L1359</f>
        <v>8.1793556371753048E-2</v>
      </c>
    </row>
    <row r="1367" spans="2:13" x14ac:dyDescent="0.3">
      <c r="B1367">
        <f>_VM_since142!A1360</f>
        <v>5</v>
      </c>
      <c r="C1367">
        <f>_VM_since142!B1360</f>
        <v>51</v>
      </c>
      <c r="D1367">
        <f>_VM_since142!C1360</f>
        <v>1</v>
      </c>
      <c r="E1367">
        <f>_VM_since142!D1360</f>
        <v>1</v>
      </c>
      <c r="F1367" s="99">
        <f>_VM_since142!E1360</f>
        <v>2017</v>
      </c>
      <c r="G1367" s="99" t="str">
        <f>_VM_since142!F1360</f>
        <v>Huhn</v>
      </c>
      <c r="H1367" s="99" t="str">
        <f>_VM_since142!G1360</f>
        <v>Masthühner</v>
      </c>
      <c r="I1367" s="99" t="str">
        <f>_VM_since142!H1360</f>
        <v>Minimierung</v>
      </c>
      <c r="J1367" s="99" t="str">
        <f>_VM_since142!I1360</f>
        <v>C</v>
      </c>
      <c r="K1367" s="99" t="str">
        <f>_VM_since142!J1360</f>
        <v>Pleuromutiline</v>
      </c>
      <c r="L1367" s="115">
        <f>_VM_since142!K1360</f>
        <v>0</v>
      </c>
      <c r="M1367">
        <f>_VM_since142!L1360</f>
        <v>0</v>
      </c>
    </row>
    <row r="1368" spans="2:13" x14ac:dyDescent="0.3">
      <c r="B1368">
        <f>_VM_since142!A1361</f>
        <v>5</v>
      </c>
      <c r="C1368">
        <f>_VM_since142!B1361</f>
        <v>51</v>
      </c>
      <c r="D1368">
        <f>_VM_since142!C1361</f>
        <v>1</v>
      </c>
      <c r="E1368">
        <f>_VM_since142!D1361</f>
        <v>1</v>
      </c>
      <c r="F1368" s="99">
        <f>_VM_since142!E1361</f>
        <v>2017</v>
      </c>
      <c r="G1368" s="99" t="str">
        <f>_VM_since142!F1361</f>
        <v>Huhn</v>
      </c>
      <c r="H1368" s="99" t="str">
        <f>_VM_since142!G1361</f>
        <v>Masthühner</v>
      </c>
      <c r="I1368" s="99" t="str">
        <f>_VM_since142!H1361</f>
        <v>Minimierung</v>
      </c>
      <c r="J1368" s="99" t="str">
        <f>_VM_since142!I1361</f>
        <v>D</v>
      </c>
      <c r="K1368" s="99" t="str">
        <f>_VM_since142!J1361</f>
        <v>Aminoglykoside</v>
      </c>
      <c r="L1368" s="115">
        <f>_VM_since142!K1361</f>
        <v>6.1146067933983153</v>
      </c>
      <c r="M1368">
        <f>_VM_since142!L1361</f>
        <v>9.3205195344138528E-2</v>
      </c>
    </row>
    <row r="1369" spans="2:13" x14ac:dyDescent="0.3">
      <c r="B1369">
        <f>_VM_since142!A1362</f>
        <v>5</v>
      </c>
      <c r="C1369">
        <f>_VM_since142!B1362</f>
        <v>51</v>
      </c>
      <c r="D1369">
        <f>_VM_since142!C1362</f>
        <v>1</v>
      </c>
      <c r="E1369">
        <f>_VM_since142!D1362</f>
        <v>1</v>
      </c>
      <c r="F1369" s="99">
        <f>_VM_since142!E1362</f>
        <v>2017</v>
      </c>
      <c r="G1369" s="99" t="str">
        <f>_VM_since142!F1362</f>
        <v>Huhn</v>
      </c>
      <c r="H1369" s="99" t="str">
        <f>_VM_since142!G1362</f>
        <v>Masthühner</v>
      </c>
      <c r="I1369" s="99" t="str">
        <f>_VM_since142!H1362</f>
        <v>Minimierung</v>
      </c>
      <c r="J1369" s="99" t="str">
        <f>_VM_since142!I1362</f>
        <v>D</v>
      </c>
      <c r="K1369" s="99" t="str">
        <f>_VM_since142!J1362</f>
        <v>Folsäureantag.</v>
      </c>
      <c r="L1369" s="115">
        <f>_VM_since142!K1362</f>
        <v>0.17576438204330153</v>
      </c>
      <c r="M1369">
        <f>_VM_since142!L1362</f>
        <v>2.6791834890470532E-3</v>
      </c>
    </row>
    <row r="1370" spans="2:13" x14ac:dyDescent="0.3">
      <c r="B1370">
        <f>_VM_since142!A1363</f>
        <v>5</v>
      </c>
      <c r="C1370">
        <f>_VM_since142!B1363</f>
        <v>51</v>
      </c>
      <c r="D1370">
        <f>_VM_since142!C1363</f>
        <v>1</v>
      </c>
      <c r="E1370">
        <f>_VM_since142!D1363</f>
        <v>1</v>
      </c>
      <c r="F1370" s="99">
        <f>_VM_since142!E1363</f>
        <v>2017</v>
      </c>
      <c r="G1370" s="99" t="str">
        <f>_VM_since142!F1363</f>
        <v>Huhn</v>
      </c>
      <c r="H1370" s="99" t="str">
        <f>_VM_since142!G1363</f>
        <v>Masthühner</v>
      </c>
      <c r="I1370" s="99" t="str">
        <f>_VM_since142!H1363</f>
        <v>Minimierung</v>
      </c>
      <c r="J1370" s="99" t="str">
        <f>_VM_since142!I1363</f>
        <v>D</v>
      </c>
      <c r="K1370" s="99" t="str">
        <f>_VM_since142!J1363</f>
        <v>Penicilline</v>
      </c>
      <c r="L1370" s="115">
        <f>_VM_since142!K1363</f>
        <v>20.112176452997222</v>
      </c>
      <c r="M1370">
        <f>_VM_since142!L1363</f>
        <v>0.30657070821320387</v>
      </c>
    </row>
    <row r="1371" spans="2:13" x14ac:dyDescent="0.3">
      <c r="B1371">
        <f>_VM_since142!A1364</f>
        <v>5</v>
      </c>
      <c r="C1371">
        <f>_VM_since142!B1364</f>
        <v>51</v>
      </c>
      <c r="D1371">
        <f>_VM_since142!C1364</f>
        <v>1</v>
      </c>
      <c r="E1371">
        <f>_VM_since142!D1364</f>
        <v>1</v>
      </c>
      <c r="F1371" s="99">
        <f>_VM_since142!E1364</f>
        <v>2017</v>
      </c>
      <c r="G1371" s="99" t="str">
        <f>_VM_since142!F1364</f>
        <v>Huhn</v>
      </c>
      <c r="H1371" s="99" t="str">
        <f>_VM_since142!G1364</f>
        <v>Masthühner</v>
      </c>
      <c r="I1371" s="99" t="str">
        <f>_VM_since142!H1364</f>
        <v>Minimierung</v>
      </c>
      <c r="J1371" s="99" t="str">
        <f>_VM_since142!I1364</f>
        <v>D</v>
      </c>
      <c r="K1371" s="99" t="str">
        <f>_VM_since142!J1364</f>
        <v>Sulfonamide</v>
      </c>
      <c r="L1371" s="115">
        <f>_VM_since142!K1364</f>
        <v>0.93055139602166648</v>
      </c>
      <c r="M1371">
        <f>_VM_since142!L1364</f>
        <v>1.4184432061535237E-2</v>
      </c>
    </row>
    <row r="1372" spans="2:13" x14ac:dyDescent="0.3">
      <c r="B1372">
        <f>_VM_since142!A1365</f>
        <v>5</v>
      </c>
      <c r="C1372">
        <f>_VM_since142!B1365</f>
        <v>51</v>
      </c>
      <c r="D1372">
        <f>_VM_since142!C1365</f>
        <v>1</v>
      </c>
      <c r="E1372">
        <f>_VM_since142!D1365</f>
        <v>1</v>
      </c>
      <c r="F1372" s="99">
        <f>_VM_since142!E1365</f>
        <v>2017</v>
      </c>
      <c r="G1372" s="99" t="str">
        <f>_VM_since142!F1365</f>
        <v>Huhn</v>
      </c>
      <c r="H1372" s="99" t="str">
        <f>_VM_since142!G1365</f>
        <v>Masthühner</v>
      </c>
      <c r="I1372" s="99" t="str">
        <f>_VM_since142!H1365</f>
        <v>Minimierung</v>
      </c>
      <c r="J1372" s="99" t="str">
        <f>_VM_since142!I1365</f>
        <v>D</v>
      </c>
      <c r="K1372" s="99" t="str">
        <f>_VM_since142!J1365</f>
        <v>Tetrazykline</v>
      </c>
      <c r="L1372" s="115">
        <f>_VM_since142!K1365</f>
        <v>0.6922991244067922</v>
      </c>
      <c r="M1372">
        <f>_VM_since142!L1365</f>
        <v>1.0552743178282045E-2</v>
      </c>
    </row>
    <row r="1373" spans="2:13" x14ac:dyDescent="0.3">
      <c r="B1373">
        <f>_VM_since142!A1366</f>
        <v>5</v>
      </c>
      <c r="C1373">
        <f>_VM_since142!B1366</f>
        <v>51</v>
      </c>
      <c r="D1373">
        <f>_VM_since142!C1366</f>
        <v>1</v>
      </c>
      <c r="E1373">
        <f>_VM_since142!D1366</f>
        <v>1</v>
      </c>
      <c r="F1373" s="99">
        <f>_VM_since142!E1366</f>
        <v>2018</v>
      </c>
      <c r="G1373" s="99" t="str">
        <f>_VM_since142!F1366</f>
        <v>Huhn</v>
      </c>
      <c r="H1373" s="99" t="str">
        <f>_VM_since142!G1366</f>
        <v>Masthühner</v>
      </c>
      <c r="I1373" s="99" t="str">
        <f>_VM_since142!H1366</f>
        <v>Minimierung</v>
      </c>
      <c r="J1373" s="99" t="str">
        <f>_VM_since142!I1366</f>
        <v>B</v>
      </c>
      <c r="K1373" s="99" t="str">
        <f>_VM_since142!J1366</f>
        <v>Ceph. 3. Gen.</v>
      </c>
      <c r="L1373" s="115">
        <f>_VM_since142!K1366</f>
        <v>0</v>
      </c>
      <c r="M1373">
        <f>_VM_since142!L1366</f>
        <v>0</v>
      </c>
    </row>
    <row r="1374" spans="2:13" x14ac:dyDescent="0.3">
      <c r="B1374">
        <f>_VM_since142!A1367</f>
        <v>5</v>
      </c>
      <c r="C1374">
        <f>_VM_since142!B1367</f>
        <v>51</v>
      </c>
      <c r="D1374">
        <f>_VM_since142!C1367</f>
        <v>1</v>
      </c>
      <c r="E1374">
        <f>_VM_since142!D1367</f>
        <v>1</v>
      </c>
      <c r="F1374" s="99">
        <f>_VM_since142!E1367</f>
        <v>2018</v>
      </c>
      <c r="G1374" s="99" t="str">
        <f>_VM_since142!F1367</f>
        <v>Huhn</v>
      </c>
      <c r="H1374" s="99" t="str">
        <f>_VM_since142!G1367</f>
        <v>Masthühner</v>
      </c>
      <c r="I1374" s="99" t="str">
        <f>_VM_since142!H1367</f>
        <v>Minimierung</v>
      </c>
      <c r="J1374" s="99" t="str">
        <f>_VM_since142!I1367</f>
        <v>B</v>
      </c>
      <c r="K1374" s="99" t="str">
        <f>_VM_since142!J1367</f>
        <v>Ceph. 4. Gen.</v>
      </c>
      <c r="L1374" s="115">
        <f>_VM_since142!K1367</f>
        <v>0</v>
      </c>
      <c r="M1374">
        <f>_VM_since142!L1367</f>
        <v>0</v>
      </c>
    </row>
    <row r="1375" spans="2:13" x14ac:dyDescent="0.3">
      <c r="B1375">
        <f>_VM_since142!A1368</f>
        <v>5</v>
      </c>
      <c r="C1375">
        <f>_VM_since142!B1368</f>
        <v>51</v>
      </c>
      <c r="D1375">
        <f>_VM_since142!C1368</f>
        <v>1</v>
      </c>
      <c r="E1375">
        <f>_VM_since142!D1368</f>
        <v>1</v>
      </c>
      <c r="F1375" s="99">
        <f>_VM_since142!E1368</f>
        <v>2018</v>
      </c>
      <c r="G1375" s="99" t="str">
        <f>_VM_since142!F1368</f>
        <v>Huhn</v>
      </c>
      <c r="H1375" s="99" t="str">
        <f>_VM_since142!G1368</f>
        <v>Masthühner</v>
      </c>
      <c r="I1375" s="99" t="str">
        <f>_VM_since142!H1368</f>
        <v>Minimierung</v>
      </c>
      <c r="J1375" s="99" t="str">
        <f>_VM_since142!I1368</f>
        <v>B</v>
      </c>
      <c r="K1375" s="99" t="str">
        <f>_VM_since142!J1368</f>
        <v>Fluorchinolone</v>
      </c>
      <c r="L1375" s="115">
        <f>_VM_since142!K1368</f>
        <v>0.61029016432950201</v>
      </c>
      <c r="M1375">
        <f>_VM_since142!L1368</f>
        <v>8.2907471869421174E-3</v>
      </c>
    </row>
    <row r="1376" spans="2:13" x14ac:dyDescent="0.3">
      <c r="B1376">
        <f>_VM_since142!A1369</f>
        <v>5</v>
      </c>
      <c r="C1376">
        <f>_VM_since142!B1369</f>
        <v>51</v>
      </c>
      <c r="D1376">
        <f>_VM_since142!C1369</f>
        <v>1</v>
      </c>
      <c r="E1376">
        <f>_VM_since142!D1369</f>
        <v>1</v>
      </c>
      <c r="F1376" s="99">
        <f>_VM_since142!E1369</f>
        <v>2018</v>
      </c>
      <c r="G1376" s="99" t="str">
        <f>_VM_since142!F1369</f>
        <v>Huhn</v>
      </c>
      <c r="H1376" s="99" t="str">
        <f>_VM_since142!G1369</f>
        <v>Masthühner</v>
      </c>
      <c r="I1376" s="99" t="str">
        <f>_VM_since142!H1369</f>
        <v>Minimierung</v>
      </c>
      <c r="J1376" s="99" t="str">
        <f>_VM_since142!I1369</f>
        <v>B</v>
      </c>
      <c r="K1376" s="99" t="str">
        <f>_VM_since142!J1369</f>
        <v>Polypeptid-AB</v>
      </c>
      <c r="L1376" s="115">
        <f>_VM_since142!K1369</f>
        <v>33.554288733603556</v>
      </c>
      <c r="M1376">
        <f>_VM_since142!L1369</f>
        <v>0.45583255504961656</v>
      </c>
    </row>
    <row r="1377" spans="2:13" x14ac:dyDescent="0.3">
      <c r="B1377">
        <f>_VM_since142!A1370</f>
        <v>5</v>
      </c>
      <c r="C1377">
        <f>_VM_since142!B1370</f>
        <v>51</v>
      </c>
      <c r="D1377">
        <f>_VM_since142!C1370</f>
        <v>1</v>
      </c>
      <c r="E1377">
        <f>_VM_since142!D1370</f>
        <v>1</v>
      </c>
      <c r="F1377" s="99">
        <f>_VM_since142!E1370</f>
        <v>2018</v>
      </c>
      <c r="G1377" s="99" t="str">
        <f>_VM_since142!F1370</f>
        <v>Huhn</v>
      </c>
      <c r="H1377" s="99" t="str">
        <f>_VM_since142!G1370</f>
        <v>Masthühner</v>
      </c>
      <c r="I1377" s="99" t="str">
        <f>_VM_since142!H1370</f>
        <v>Minimierung</v>
      </c>
      <c r="J1377" s="99" t="str">
        <f>_VM_since142!I1370</f>
        <v>C</v>
      </c>
      <c r="K1377" s="99" t="str">
        <f>_VM_since142!J1370</f>
        <v>Aminoglykoside</v>
      </c>
      <c r="L1377" s="115">
        <f>_VM_since142!K1370</f>
        <v>0.25300000000000006</v>
      </c>
      <c r="M1377">
        <f>_VM_since142!L1370</f>
        <v>3.4369864711826853E-3</v>
      </c>
    </row>
    <row r="1378" spans="2:13" x14ac:dyDescent="0.3">
      <c r="B1378">
        <f>_VM_since142!A1371</f>
        <v>5</v>
      </c>
      <c r="C1378">
        <f>_VM_since142!B1371</f>
        <v>51</v>
      </c>
      <c r="D1378">
        <f>_VM_since142!C1371</f>
        <v>1</v>
      </c>
      <c r="E1378">
        <f>_VM_since142!D1371</f>
        <v>1</v>
      </c>
      <c r="F1378" s="99">
        <f>_VM_since142!E1371</f>
        <v>2018</v>
      </c>
      <c r="G1378" s="99" t="str">
        <f>_VM_since142!F1371</f>
        <v>Huhn</v>
      </c>
      <c r="H1378" s="99" t="str">
        <f>_VM_since142!G1371</f>
        <v>Masthühner</v>
      </c>
      <c r="I1378" s="99" t="str">
        <f>_VM_since142!H1371</f>
        <v>Minimierung</v>
      </c>
      <c r="J1378" s="99" t="str">
        <f>_VM_since142!I1371</f>
        <v>C</v>
      </c>
      <c r="K1378" s="99" t="str">
        <f>_VM_since142!J1371</f>
        <v>Ceph. 1. Gen.</v>
      </c>
      <c r="L1378" s="115">
        <f>_VM_since142!K1371</f>
        <v>0</v>
      </c>
      <c r="M1378">
        <f>_VM_since142!L1371</f>
        <v>0</v>
      </c>
    </row>
    <row r="1379" spans="2:13" x14ac:dyDescent="0.3">
      <c r="B1379">
        <f>_VM_since142!A1372</f>
        <v>5</v>
      </c>
      <c r="C1379">
        <f>_VM_since142!B1372</f>
        <v>51</v>
      </c>
      <c r="D1379">
        <f>_VM_since142!C1372</f>
        <v>1</v>
      </c>
      <c r="E1379">
        <f>_VM_since142!D1372</f>
        <v>1</v>
      </c>
      <c r="F1379" s="99">
        <f>_VM_since142!E1372</f>
        <v>2018</v>
      </c>
      <c r="G1379" s="99" t="str">
        <f>_VM_since142!F1372</f>
        <v>Huhn</v>
      </c>
      <c r="H1379" s="99" t="str">
        <f>_VM_since142!G1372</f>
        <v>Masthühner</v>
      </c>
      <c r="I1379" s="99" t="str">
        <f>_VM_since142!H1372</f>
        <v>Minimierung</v>
      </c>
      <c r="J1379" s="99" t="str">
        <f>_VM_since142!I1372</f>
        <v>C</v>
      </c>
      <c r="K1379" s="99" t="str">
        <f>_VM_since142!J1372</f>
        <v>Fenicole</v>
      </c>
      <c r="L1379" s="115">
        <f>_VM_since142!K1372</f>
        <v>0</v>
      </c>
      <c r="M1379">
        <f>_VM_since142!L1372</f>
        <v>0</v>
      </c>
    </row>
    <row r="1380" spans="2:13" x14ac:dyDescent="0.3">
      <c r="B1380">
        <f>_VM_since142!A1373</f>
        <v>5</v>
      </c>
      <c r="C1380">
        <f>_VM_since142!B1373</f>
        <v>51</v>
      </c>
      <c r="D1380">
        <f>_VM_since142!C1373</f>
        <v>1</v>
      </c>
      <c r="E1380">
        <f>_VM_since142!D1373</f>
        <v>1</v>
      </c>
      <c r="F1380" s="99">
        <f>_VM_since142!E1373</f>
        <v>2018</v>
      </c>
      <c r="G1380" s="99" t="str">
        <f>_VM_since142!F1373</f>
        <v>Huhn</v>
      </c>
      <c r="H1380" s="99" t="str">
        <f>_VM_since142!G1373</f>
        <v>Masthühner</v>
      </c>
      <c r="I1380" s="99" t="str">
        <f>_VM_since142!H1373</f>
        <v>Minimierung</v>
      </c>
      <c r="J1380" s="99" t="str">
        <f>_VM_since142!I1373</f>
        <v>C</v>
      </c>
      <c r="K1380" s="99" t="str">
        <f>_VM_since142!J1373</f>
        <v>Lincosamide</v>
      </c>
      <c r="L1380" s="115">
        <f>_VM_since142!K1373</f>
        <v>3.3813320980470203</v>
      </c>
      <c r="M1380">
        <f>_VM_since142!L1373</f>
        <v>4.5935148915270244E-2</v>
      </c>
    </row>
    <row r="1381" spans="2:13" x14ac:dyDescent="0.3">
      <c r="B1381">
        <f>_VM_since142!A1374</f>
        <v>5</v>
      </c>
      <c r="C1381">
        <f>_VM_since142!B1374</f>
        <v>51</v>
      </c>
      <c r="D1381">
        <f>_VM_since142!C1374</f>
        <v>1</v>
      </c>
      <c r="E1381">
        <f>_VM_since142!D1374</f>
        <v>1</v>
      </c>
      <c r="F1381" s="99">
        <f>_VM_since142!E1374</f>
        <v>2018</v>
      </c>
      <c r="G1381" s="99" t="str">
        <f>_VM_since142!F1374</f>
        <v>Huhn</v>
      </c>
      <c r="H1381" s="99" t="str">
        <f>_VM_since142!G1374</f>
        <v>Masthühner</v>
      </c>
      <c r="I1381" s="99" t="str">
        <f>_VM_since142!H1374</f>
        <v>Minimierung</v>
      </c>
      <c r="J1381" s="99" t="str">
        <f>_VM_since142!I1374</f>
        <v>C</v>
      </c>
      <c r="K1381" s="99" t="str">
        <f>_VM_since142!J1374</f>
        <v>Makrolide</v>
      </c>
      <c r="L1381" s="115">
        <f>_VM_since142!K1374</f>
        <v>5.2592149244050255</v>
      </c>
      <c r="M1381">
        <f>_VM_since142!L1374</f>
        <v>7.1446049581905674E-2</v>
      </c>
    </row>
    <row r="1382" spans="2:13" x14ac:dyDescent="0.3">
      <c r="B1382">
        <f>_VM_since142!A1375</f>
        <v>5</v>
      </c>
      <c r="C1382">
        <f>_VM_since142!B1375</f>
        <v>51</v>
      </c>
      <c r="D1382">
        <f>_VM_since142!C1375</f>
        <v>1</v>
      </c>
      <c r="E1382">
        <f>_VM_since142!D1375</f>
        <v>1</v>
      </c>
      <c r="F1382" s="99">
        <f>_VM_since142!E1375</f>
        <v>2018</v>
      </c>
      <c r="G1382" s="99" t="str">
        <f>_VM_since142!F1375</f>
        <v>Huhn</v>
      </c>
      <c r="H1382" s="99" t="str">
        <f>_VM_since142!G1375</f>
        <v>Masthühner</v>
      </c>
      <c r="I1382" s="99" t="str">
        <f>_VM_since142!H1375</f>
        <v>Minimierung</v>
      </c>
      <c r="J1382" s="99" t="str">
        <f>_VM_since142!I1375</f>
        <v>C</v>
      </c>
      <c r="K1382" s="99" t="str">
        <f>_VM_since142!J1375</f>
        <v>Pleuromutiline</v>
      </c>
      <c r="L1382" s="115">
        <f>_VM_since142!K1375</f>
        <v>1.2914715E-2</v>
      </c>
      <c r="M1382">
        <f>_VM_since142!L1375</f>
        <v>1.7544545744735212E-4</v>
      </c>
    </row>
    <row r="1383" spans="2:13" x14ac:dyDescent="0.3">
      <c r="B1383">
        <f>_VM_since142!A1376</f>
        <v>5</v>
      </c>
      <c r="C1383">
        <f>_VM_since142!B1376</f>
        <v>51</v>
      </c>
      <c r="D1383">
        <f>_VM_since142!C1376</f>
        <v>1</v>
      </c>
      <c r="E1383">
        <f>_VM_since142!D1376</f>
        <v>1</v>
      </c>
      <c r="F1383" s="99">
        <f>_VM_since142!E1376</f>
        <v>2018</v>
      </c>
      <c r="G1383" s="99" t="str">
        <f>_VM_since142!F1376</f>
        <v>Huhn</v>
      </c>
      <c r="H1383" s="99" t="str">
        <f>_VM_since142!G1376</f>
        <v>Masthühner</v>
      </c>
      <c r="I1383" s="99" t="str">
        <f>_VM_since142!H1376</f>
        <v>Minimierung</v>
      </c>
      <c r="J1383" s="99" t="str">
        <f>_VM_since142!I1376</f>
        <v>D</v>
      </c>
      <c r="K1383" s="99" t="str">
        <f>_VM_since142!J1376</f>
        <v>Aminoglykoside</v>
      </c>
      <c r="L1383" s="115">
        <f>_VM_since142!K1376</f>
        <v>6.3986716786893512</v>
      </c>
      <c r="M1383">
        <f>_VM_since142!L1376</f>
        <v>8.6925486139111052E-2</v>
      </c>
    </row>
    <row r="1384" spans="2:13" x14ac:dyDescent="0.3">
      <c r="B1384">
        <f>_VM_since142!A1377</f>
        <v>5</v>
      </c>
      <c r="C1384">
        <f>_VM_since142!B1377</f>
        <v>51</v>
      </c>
      <c r="D1384">
        <f>_VM_since142!C1377</f>
        <v>1</v>
      </c>
      <c r="E1384">
        <f>_VM_since142!D1377</f>
        <v>1</v>
      </c>
      <c r="F1384" s="99">
        <f>_VM_since142!E1377</f>
        <v>2018</v>
      </c>
      <c r="G1384" s="99" t="str">
        <f>_VM_since142!F1377</f>
        <v>Huhn</v>
      </c>
      <c r="H1384" s="99" t="str">
        <f>_VM_since142!G1377</f>
        <v>Masthühner</v>
      </c>
      <c r="I1384" s="99" t="str">
        <f>_VM_since142!H1377</f>
        <v>Minimierung</v>
      </c>
      <c r="J1384" s="99" t="str">
        <f>_VM_since142!I1377</f>
        <v>D</v>
      </c>
      <c r="K1384" s="99" t="str">
        <f>_VM_since142!J1377</f>
        <v>Folsäureantag.</v>
      </c>
      <c r="L1384" s="115">
        <f>_VM_since142!K1377</f>
        <v>0.3435725965320835</v>
      </c>
      <c r="M1384">
        <f>_VM_since142!L1377</f>
        <v>4.6674085618572244E-3</v>
      </c>
    </row>
    <row r="1385" spans="2:13" x14ac:dyDescent="0.3">
      <c r="B1385">
        <f>_VM_since142!A1378</f>
        <v>5</v>
      </c>
      <c r="C1385">
        <f>_VM_since142!B1378</f>
        <v>51</v>
      </c>
      <c r="D1385">
        <f>_VM_since142!C1378</f>
        <v>1</v>
      </c>
      <c r="E1385">
        <f>_VM_since142!D1378</f>
        <v>1</v>
      </c>
      <c r="F1385" s="99">
        <f>_VM_since142!E1378</f>
        <v>2018</v>
      </c>
      <c r="G1385" s="99" t="str">
        <f>_VM_since142!F1378</f>
        <v>Huhn</v>
      </c>
      <c r="H1385" s="99" t="str">
        <f>_VM_since142!G1378</f>
        <v>Masthühner</v>
      </c>
      <c r="I1385" s="99" t="str">
        <f>_VM_since142!H1378</f>
        <v>Minimierung</v>
      </c>
      <c r="J1385" s="99" t="str">
        <f>_VM_since142!I1378</f>
        <v>D</v>
      </c>
      <c r="K1385" s="99" t="str">
        <f>_VM_since142!J1378</f>
        <v>Penicilline</v>
      </c>
      <c r="L1385" s="115">
        <f>_VM_since142!K1378</f>
        <v>21.24766399602013</v>
      </c>
      <c r="M1385">
        <f>_VM_since142!L1378</f>
        <v>0.28864795928283243</v>
      </c>
    </row>
    <row r="1386" spans="2:13" x14ac:dyDescent="0.3">
      <c r="B1386">
        <f>_VM_since142!A1379</f>
        <v>5</v>
      </c>
      <c r="C1386">
        <f>_VM_since142!B1379</f>
        <v>51</v>
      </c>
      <c r="D1386">
        <f>_VM_since142!C1379</f>
        <v>1</v>
      </c>
      <c r="E1386">
        <f>_VM_since142!D1379</f>
        <v>1</v>
      </c>
      <c r="F1386" s="99">
        <f>_VM_since142!E1379</f>
        <v>2018</v>
      </c>
      <c r="G1386" s="99" t="str">
        <f>_VM_since142!F1379</f>
        <v>Huhn</v>
      </c>
      <c r="H1386" s="99" t="str">
        <f>_VM_since142!G1379</f>
        <v>Masthühner</v>
      </c>
      <c r="I1386" s="99" t="str">
        <f>_VM_since142!H1379</f>
        <v>Minimierung</v>
      </c>
      <c r="J1386" s="99" t="str">
        <f>_VM_since142!I1379</f>
        <v>D</v>
      </c>
      <c r="K1386" s="99" t="str">
        <f>_VM_since142!J1379</f>
        <v>Sulfonamide</v>
      </c>
      <c r="L1386" s="115">
        <f>_VM_since142!K1379</f>
        <v>1.769950372499228</v>
      </c>
      <c r="M1386">
        <f>_VM_since142!L1379</f>
        <v>2.4044646185551778E-2</v>
      </c>
    </row>
    <row r="1387" spans="2:13" x14ac:dyDescent="0.3">
      <c r="B1387">
        <f>_VM_since142!A1380</f>
        <v>5</v>
      </c>
      <c r="C1387">
        <f>_VM_since142!B1380</f>
        <v>51</v>
      </c>
      <c r="D1387">
        <f>_VM_since142!C1380</f>
        <v>1</v>
      </c>
      <c r="E1387">
        <f>_VM_since142!D1380</f>
        <v>1</v>
      </c>
      <c r="F1387" s="99">
        <f>_VM_since142!E1380</f>
        <v>2018</v>
      </c>
      <c r="G1387" s="99" t="str">
        <f>_VM_since142!F1380</f>
        <v>Huhn</v>
      </c>
      <c r="H1387" s="99" t="str">
        <f>_VM_since142!G1380</f>
        <v>Masthühner</v>
      </c>
      <c r="I1387" s="99" t="str">
        <f>_VM_since142!H1380</f>
        <v>Minimierung</v>
      </c>
      <c r="J1387" s="99" t="str">
        <f>_VM_since142!I1380</f>
        <v>D</v>
      </c>
      <c r="K1387" s="99" t="str">
        <f>_VM_since142!J1380</f>
        <v>Tetrazykline</v>
      </c>
      <c r="L1387" s="115">
        <f>_VM_since142!K1380</f>
        <v>0.78009748250565725</v>
      </c>
      <c r="M1387">
        <f>_VM_since142!L1380</f>
        <v>1.0597567168283063E-2</v>
      </c>
    </row>
    <row r="1388" spans="2:13" x14ac:dyDescent="0.3">
      <c r="B1388">
        <f>_VM_since142!A1381</f>
        <v>5</v>
      </c>
      <c r="C1388">
        <f>_VM_since142!B1381</f>
        <v>51</v>
      </c>
      <c r="D1388">
        <f>_VM_since142!C1381</f>
        <v>1</v>
      </c>
      <c r="E1388">
        <f>_VM_since142!D1381</f>
        <v>1</v>
      </c>
      <c r="F1388" s="99">
        <f>_VM_since142!E1381</f>
        <v>2019</v>
      </c>
      <c r="G1388" s="99" t="str">
        <f>_VM_since142!F1381</f>
        <v>Huhn</v>
      </c>
      <c r="H1388" s="99" t="str">
        <f>_VM_since142!G1381</f>
        <v>Masthühner</v>
      </c>
      <c r="I1388" s="99" t="str">
        <f>_VM_since142!H1381</f>
        <v>Minimierung</v>
      </c>
      <c r="J1388" s="99" t="str">
        <f>_VM_since142!I1381</f>
        <v>B</v>
      </c>
      <c r="K1388" s="99" t="str">
        <f>_VM_since142!J1381</f>
        <v>Ceph. 3. Gen.</v>
      </c>
      <c r="L1388" s="115">
        <f>_VM_since142!K1381</f>
        <v>0</v>
      </c>
      <c r="M1388">
        <f>_VM_since142!L1381</f>
        <v>0</v>
      </c>
    </row>
    <row r="1389" spans="2:13" x14ac:dyDescent="0.3">
      <c r="B1389">
        <f>_VM_since142!A1382</f>
        <v>5</v>
      </c>
      <c r="C1389">
        <f>_VM_since142!B1382</f>
        <v>51</v>
      </c>
      <c r="D1389">
        <f>_VM_since142!C1382</f>
        <v>1</v>
      </c>
      <c r="E1389">
        <f>_VM_since142!D1382</f>
        <v>1</v>
      </c>
      <c r="F1389" s="99">
        <f>_VM_since142!E1382</f>
        <v>2019</v>
      </c>
      <c r="G1389" s="99" t="str">
        <f>_VM_since142!F1382</f>
        <v>Huhn</v>
      </c>
      <c r="H1389" s="99" t="str">
        <f>_VM_since142!G1382</f>
        <v>Masthühner</v>
      </c>
      <c r="I1389" s="99" t="str">
        <f>_VM_since142!H1382</f>
        <v>Minimierung</v>
      </c>
      <c r="J1389" s="99" t="str">
        <f>_VM_since142!I1382</f>
        <v>B</v>
      </c>
      <c r="K1389" s="99" t="str">
        <f>_VM_since142!J1382</f>
        <v>Ceph. 4. Gen.</v>
      </c>
      <c r="L1389" s="115">
        <f>_VM_since142!K1382</f>
        <v>0</v>
      </c>
      <c r="M1389">
        <f>_VM_since142!L1382</f>
        <v>0</v>
      </c>
    </row>
    <row r="1390" spans="2:13" x14ac:dyDescent="0.3">
      <c r="B1390">
        <f>_VM_since142!A1383</f>
        <v>5</v>
      </c>
      <c r="C1390">
        <f>_VM_since142!B1383</f>
        <v>51</v>
      </c>
      <c r="D1390">
        <f>_VM_since142!C1383</f>
        <v>1</v>
      </c>
      <c r="E1390">
        <f>_VM_since142!D1383</f>
        <v>1</v>
      </c>
      <c r="F1390" s="99">
        <f>_VM_since142!E1383</f>
        <v>2019</v>
      </c>
      <c r="G1390" s="99" t="str">
        <f>_VM_since142!F1383</f>
        <v>Huhn</v>
      </c>
      <c r="H1390" s="99" t="str">
        <f>_VM_since142!G1383</f>
        <v>Masthühner</v>
      </c>
      <c r="I1390" s="99" t="str">
        <f>_VM_since142!H1383</f>
        <v>Minimierung</v>
      </c>
      <c r="J1390" s="99" t="str">
        <f>_VM_since142!I1383</f>
        <v>B</v>
      </c>
      <c r="K1390" s="99" t="str">
        <f>_VM_since142!J1383</f>
        <v>Fluorchinolone</v>
      </c>
      <c r="L1390" s="115">
        <f>_VM_since142!K1383</f>
        <v>0.45336765004128149</v>
      </c>
      <c r="M1390">
        <f>_VM_since142!L1383</f>
        <v>6.752264781951533E-3</v>
      </c>
    </row>
    <row r="1391" spans="2:13" x14ac:dyDescent="0.3">
      <c r="B1391">
        <f>_VM_since142!A1384</f>
        <v>5</v>
      </c>
      <c r="C1391">
        <f>_VM_since142!B1384</f>
        <v>51</v>
      </c>
      <c r="D1391">
        <f>_VM_since142!C1384</f>
        <v>1</v>
      </c>
      <c r="E1391">
        <f>_VM_since142!D1384</f>
        <v>1</v>
      </c>
      <c r="F1391" s="99">
        <f>_VM_since142!E1384</f>
        <v>2019</v>
      </c>
      <c r="G1391" s="99" t="str">
        <f>_VM_since142!F1384</f>
        <v>Huhn</v>
      </c>
      <c r="H1391" s="99" t="str">
        <f>_VM_since142!G1384</f>
        <v>Masthühner</v>
      </c>
      <c r="I1391" s="99" t="str">
        <f>_VM_since142!H1384</f>
        <v>Minimierung</v>
      </c>
      <c r="J1391" s="99" t="str">
        <f>_VM_since142!I1384</f>
        <v>B</v>
      </c>
      <c r="K1391" s="99" t="str">
        <f>_VM_since142!J1384</f>
        <v>Polypeptid-AB</v>
      </c>
      <c r="L1391" s="115">
        <f>_VM_since142!K1384</f>
        <v>26.213041459460896</v>
      </c>
      <c r="M1391">
        <f>_VM_since142!L1384</f>
        <v>0.39040588065433585</v>
      </c>
    </row>
    <row r="1392" spans="2:13" x14ac:dyDescent="0.3">
      <c r="B1392">
        <f>_VM_since142!A1385</f>
        <v>5</v>
      </c>
      <c r="C1392">
        <f>_VM_since142!B1385</f>
        <v>51</v>
      </c>
      <c r="D1392">
        <f>_VM_since142!C1385</f>
        <v>1</v>
      </c>
      <c r="E1392">
        <f>_VM_since142!D1385</f>
        <v>1</v>
      </c>
      <c r="F1392" s="99">
        <f>_VM_since142!E1385</f>
        <v>2019</v>
      </c>
      <c r="G1392" s="99" t="str">
        <f>_VM_since142!F1385</f>
        <v>Huhn</v>
      </c>
      <c r="H1392" s="99" t="str">
        <f>_VM_since142!G1385</f>
        <v>Masthühner</v>
      </c>
      <c r="I1392" s="99" t="str">
        <f>_VM_since142!H1385</f>
        <v>Minimierung</v>
      </c>
      <c r="J1392" s="99" t="str">
        <f>_VM_since142!I1385</f>
        <v>C</v>
      </c>
      <c r="K1392" s="99" t="str">
        <f>_VM_since142!J1385</f>
        <v>Aminoglykoside</v>
      </c>
      <c r="L1392" s="115">
        <f>_VM_since142!K1385</f>
        <v>1.2637050588235297</v>
      </c>
      <c r="M1392">
        <f>_VM_since142!L1385</f>
        <v>1.8821085189230303E-2</v>
      </c>
    </row>
    <row r="1393" spans="2:13" x14ac:dyDescent="0.3">
      <c r="B1393">
        <f>_VM_since142!A1386</f>
        <v>5</v>
      </c>
      <c r="C1393">
        <f>_VM_since142!B1386</f>
        <v>51</v>
      </c>
      <c r="D1393">
        <f>_VM_since142!C1386</f>
        <v>1</v>
      </c>
      <c r="E1393">
        <f>_VM_since142!D1386</f>
        <v>1</v>
      </c>
      <c r="F1393" s="99">
        <f>_VM_since142!E1386</f>
        <v>2019</v>
      </c>
      <c r="G1393" s="99" t="str">
        <f>_VM_since142!F1386</f>
        <v>Huhn</v>
      </c>
      <c r="H1393" s="99" t="str">
        <f>_VM_since142!G1386</f>
        <v>Masthühner</v>
      </c>
      <c r="I1393" s="99" t="str">
        <f>_VM_since142!H1386</f>
        <v>Minimierung</v>
      </c>
      <c r="J1393" s="99" t="str">
        <f>_VM_since142!I1386</f>
        <v>C</v>
      </c>
      <c r="K1393" s="99" t="str">
        <f>_VM_since142!J1386</f>
        <v>Ceph. 1. Gen.</v>
      </c>
      <c r="L1393" s="115">
        <f>_VM_since142!K1386</f>
        <v>0</v>
      </c>
      <c r="M1393">
        <f>_VM_since142!L1386</f>
        <v>0</v>
      </c>
    </row>
    <row r="1394" spans="2:13" x14ac:dyDescent="0.3">
      <c r="B1394">
        <f>_VM_since142!A1387</f>
        <v>5</v>
      </c>
      <c r="C1394">
        <f>_VM_since142!B1387</f>
        <v>51</v>
      </c>
      <c r="D1394">
        <f>_VM_since142!C1387</f>
        <v>1</v>
      </c>
      <c r="E1394">
        <f>_VM_since142!D1387</f>
        <v>1</v>
      </c>
      <c r="F1394" s="99">
        <f>_VM_since142!E1387</f>
        <v>2019</v>
      </c>
      <c r="G1394" s="99" t="str">
        <f>_VM_since142!F1387</f>
        <v>Huhn</v>
      </c>
      <c r="H1394" s="99" t="str">
        <f>_VM_since142!G1387</f>
        <v>Masthühner</v>
      </c>
      <c r="I1394" s="99" t="str">
        <f>_VM_since142!H1387</f>
        <v>Minimierung</v>
      </c>
      <c r="J1394" s="99" t="str">
        <f>_VM_since142!I1387</f>
        <v>C</v>
      </c>
      <c r="K1394" s="99" t="str">
        <f>_VM_since142!J1387</f>
        <v>Fenicole</v>
      </c>
      <c r="L1394" s="115">
        <f>_VM_since142!K1387</f>
        <v>2.8012972972972977E-2</v>
      </c>
      <c r="M1394">
        <f>_VM_since142!L1387</f>
        <v>4.1721329438909545E-4</v>
      </c>
    </row>
    <row r="1395" spans="2:13" x14ac:dyDescent="0.3">
      <c r="B1395">
        <f>_VM_since142!A1388</f>
        <v>5</v>
      </c>
      <c r="C1395">
        <f>_VM_since142!B1388</f>
        <v>51</v>
      </c>
      <c r="D1395">
        <f>_VM_since142!C1388</f>
        <v>1</v>
      </c>
      <c r="E1395">
        <f>_VM_since142!D1388</f>
        <v>1</v>
      </c>
      <c r="F1395" s="99">
        <f>_VM_since142!E1388</f>
        <v>2019</v>
      </c>
      <c r="G1395" s="99" t="str">
        <f>_VM_since142!F1388</f>
        <v>Huhn</v>
      </c>
      <c r="H1395" s="99" t="str">
        <f>_VM_since142!G1388</f>
        <v>Masthühner</v>
      </c>
      <c r="I1395" s="99" t="str">
        <f>_VM_since142!H1388</f>
        <v>Minimierung</v>
      </c>
      <c r="J1395" s="99" t="str">
        <f>_VM_since142!I1388</f>
        <v>C</v>
      </c>
      <c r="K1395" s="99" t="str">
        <f>_VM_since142!J1388</f>
        <v>Lincosamide</v>
      </c>
      <c r="L1395" s="115">
        <f>_VM_since142!K1388</f>
        <v>4.4219376893534514</v>
      </c>
      <c r="M1395">
        <f>_VM_since142!L1388</f>
        <v>6.5858457534600706E-2</v>
      </c>
    </row>
    <row r="1396" spans="2:13" x14ac:dyDescent="0.3">
      <c r="B1396">
        <f>_VM_since142!A1389</f>
        <v>5</v>
      </c>
      <c r="C1396">
        <f>_VM_since142!B1389</f>
        <v>51</v>
      </c>
      <c r="D1396">
        <f>_VM_since142!C1389</f>
        <v>1</v>
      </c>
      <c r="E1396">
        <f>_VM_since142!D1389</f>
        <v>1</v>
      </c>
      <c r="F1396" s="99">
        <f>_VM_since142!E1389</f>
        <v>2019</v>
      </c>
      <c r="G1396" s="99" t="str">
        <f>_VM_since142!F1389</f>
        <v>Huhn</v>
      </c>
      <c r="H1396" s="99" t="str">
        <f>_VM_since142!G1389</f>
        <v>Masthühner</v>
      </c>
      <c r="I1396" s="99" t="str">
        <f>_VM_since142!H1389</f>
        <v>Minimierung</v>
      </c>
      <c r="J1396" s="99" t="str">
        <f>_VM_since142!I1389</f>
        <v>C</v>
      </c>
      <c r="K1396" s="99" t="str">
        <f>_VM_since142!J1389</f>
        <v>Makrolide</v>
      </c>
      <c r="L1396" s="115">
        <f>_VM_since142!K1389</f>
        <v>6.3960646896295472</v>
      </c>
      <c r="M1396">
        <f>_VM_since142!L1389</f>
        <v>9.5260264694529639E-2</v>
      </c>
    </row>
    <row r="1397" spans="2:13" x14ac:dyDescent="0.3">
      <c r="B1397">
        <f>_VM_since142!A1390</f>
        <v>5</v>
      </c>
      <c r="C1397">
        <f>_VM_since142!B1390</f>
        <v>51</v>
      </c>
      <c r="D1397">
        <f>_VM_since142!C1390</f>
        <v>1</v>
      </c>
      <c r="E1397">
        <f>_VM_since142!D1390</f>
        <v>1</v>
      </c>
      <c r="F1397" s="99">
        <f>_VM_since142!E1390</f>
        <v>2019</v>
      </c>
      <c r="G1397" s="99" t="str">
        <f>_VM_since142!F1390</f>
        <v>Huhn</v>
      </c>
      <c r="H1397" s="99" t="str">
        <f>_VM_since142!G1390</f>
        <v>Masthühner</v>
      </c>
      <c r="I1397" s="99" t="str">
        <f>_VM_since142!H1390</f>
        <v>Minimierung</v>
      </c>
      <c r="J1397" s="99" t="str">
        <f>_VM_since142!I1390</f>
        <v>C</v>
      </c>
      <c r="K1397" s="99" t="str">
        <f>_VM_since142!J1390</f>
        <v>Pleuromutiline</v>
      </c>
      <c r="L1397" s="115">
        <f>_VM_since142!K1390</f>
        <v>1.3805263545E-2</v>
      </c>
      <c r="M1397">
        <f>_VM_since142!L1390</f>
        <v>2.0560971836427897E-4</v>
      </c>
    </row>
    <row r="1398" spans="2:13" x14ac:dyDescent="0.3">
      <c r="B1398">
        <f>_VM_since142!A1391</f>
        <v>5</v>
      </c>
      <c r="C1398">
        <f>_VM_since142!B1391</f>
        <v>51</v>
      </c>
      <c r="D1398">
        <f>_VM_since142!C1391</f>
        <v>1</v>
      </c>
      <c r="E1398">
        <f>_VM_since142!D1391</f>
        <v>1</v>
      </c>
      <c r="F1398" s="99">
        <f>_VM_since142!E1391</f>
        <v>2019</v>
      </c>
      <c r="G1398" s="99" t="str">
        <f>_VM_since142!F1391</f>
        <v>Huhn</v>
      </c>
      <c r="H1398" s="99" t="str">
        <f>_VM_since142!G1391</f>
        <v>Masthühner</v>
      </c>
      <c r="I1398" s="99" t="str">
        <f>_VM_since142!H1391</f>
        <v>Minimierung</v>
      </c>
      <c r="J1398" s="99" t="str">
        <f>_VM_since142!I1391</f>
        <v>D</v>
      </c>
      <c r="K1398" s="99" t="str">
        <f>_VM_since142!J1391</f>
        <v>Aminoglykoside</v>
      </c>
      <c r="L1398" s="115">
        <f>_VM_since142!K1391</f>
        <v>6.1617577036778828</v>
      </c>
      <c r="M1398">
        <f>_VM_since142!L1391</f>
        <v>9.1770596189812606E-2</v>
      </c>
    </row>
    <row r="1399" spans="2:13" x14ac:dyDescent="0.3">
      <c r="B1399">
        <f>_VM_since142!A1392</f>
        <v>5</v>
      </c>
      <c r="C1399">
        <f>_VM_since142!B1392</f>
        <v>51</v>
      </c>
      <c r="D1399">
        <f>_VM_since142!C1392</f>
        <v>1</v>
      </c>
      <c r="E1399">
        <f>_VM_since142!D1392</f>
        <v>1</v>
      </c>
      <c r="F1399" s="99">
        <f>_VM_since142!E1392</f>
        <v>2019</v>
      </c>
      <c r="G1399" s="99" t="str">
        <f>_VM_since142!F1392</f>
        <v>Huhn</v>
      </c>
      <c r="H1399" s="99" t="str">
        <f>_VM_since142!G1392</f>
        <v>Masthühner</v>
      </c>
      <c r="I1399" s="99" t="str">
        <f>_VM_since142!H1392</f>
        <v>Minimierung</v>
      </c>
      <c r="J1399" s="99" t="str">
        <f>_VM_since142!I1392</f>
        <v>D</v>
      </c>
      <c r="K1399" s="99" t="str">
        <f>_VM_since142!J1392</f>
        <v>Folsäureantag.</v>
      </c>
      <c r="L1399" s="115">
        <f>_VM_since142!K1392</f>
        <v>0.42993436736699414</v>
      </c>
      <c r="M1399">
        <f>_VM_since142!L1392</f>
        <v>6.4032594453054406E-3</v>
      </c>
    </row>
    <row r="1400" spans="2:13" x14ac:dyDescent="0.3">
      <c r="B1400">
        <f>_VM_since142!A1393</f>
        <v>5</v>
      </c>
      <c r="C1400">
        <f>_VM_since142!B1393</f>
        <v>51</v>
      </c>
      <c r="D1400">
        <f>_VM_since142!C1393</f>
        <v>1</v>
      </c>
      <c r="E1400">
        <f>_VM_since142!D1393</f>
        <v>1</v>
      </c>
      <c r="F1400" s="99">
        <f>_VM_since142!E1393</f>
        <v>2019</v>
      </c>
      <c r="G1400" s="99" t="str">
        <f>_VM_since142!F1393</f>
        <v>Huhn</v>
      </c>
      <c r="H1400" s="99" t="str">
        <f>_VM_since142!G1393</f>
        <v>Masthühner</v>
      </c>
      <c r="I1400" s="99" t="str">
        <f>_VM_since142!H1393</f>
        <v>Minimierung</v>
      </c>
      <c r="J1400" s="99" t="str">
        <f>_VM_since142!I1393</f>
        <v>D</v>
      </c>
      <c r="K1400" s="99" t="str">
        <f>_VM_since142!J1393</f>
        <v>Penicilline</v>
      </c>
      <c r="L1400" s="115">
        <f>_VM_since142!K1393</f>
        <v>18.689853814324334</v>
      </c>
      <c r="M1400">
        <f>_VM_since142!L1393</f>
        <v>0.27835872647462534</v>
      </c>
    </row>
    <row r="1401" spans="2:13" x14ac:dyDescent="0.3">
      <c r="B1401">
        <f>_VM_since142!A1394</f>
        <v>5</v>
      </c>
      <c r="C1401">
        <f>_VM_since142!B1394</f>
        <v>51</v>
      </c>
      <c r="D1401">
        <f>_VM_since142!C1394</f>
        <v>1</v>
      </c>
      <c r="E1401">
        <f>_VM_since142!D1394</f>
        <v>1</v>
      </c>
      <c r="F1401" s="99">
        <f>_VM_since142!E1394</f>
        <v>2019</v>
      </c>
      <c r="G1401" s="99" t="str">
        <f>_VM_since142!F1394</f>
        <v>Huhn</v>
      </c>
      <c r="H1401" s="99" t="str">
        <f>_VM_since142!G1394</f>
        <v>Masthühner</v>
      </c>
      <c r="I1401" s="99" t="str">
        <f>_VM_since142!H1394</f>
        <v>Minimierung</v>
      </c>
      <c r="J1401" s="99" t="str">
        <f>_VM_since142!I1394</f>
        <v>D</v>
      </c>
      <c r="K1401" s="99" t="str">
        <f>_VM_since142!J1394</f>
        <v>Sulfonamide</v>
      </c>
      <c r="L1401" s="115">
        <f>_VM_since142!K1394</f>
        <v>2.1494919968349642</v>
      </c>
      <c r="M1401">
        <f>_VM_since142!L1394</f>
        <v>3.2013618766124657E-2</v>
      </c>
    </row>
    <row r="1402" spans="2:13" x14ac:dyDescent="0.3">
      <c r="B1402">
        <f>_VM_since142!A1395</f>
        <v>5</v>
      </c>
      <c r="C1402">
        <f>_VM_since142!B1395</f>
        <v>51</v>
      </c>
      <c r="D1402">
        <f>_VM_since142!C1395</f>
        <v>1</v>
      </c>
      <c r="E1402">
        <f>_VM_since142!D1395</f>
        <v>1</v>
      </c>
      <c r="F1402" s="99">
        <f>_VM_since142!E1395</f>
        <v>2019</v>
      </c>
      <c r="G1402" s="99" t="str">
        <f>_VM_since142!F1395</f>
        <v>Huhn</v>
      </c>
      <c r="H1402" s="99" t="str">
        <f>_VM_since142!G1395</f>
        <v>Masthühner</v>
      </c>
      <c r="I1402" s="99" t="str">
        <f>_VM_since142!H1395</f>
        <v>Minimierung</v>
      </c>
      <c r="J1402" s="99" t="str">
        <f>_VM_since142!I1395</f>
        <v>D</v>
      </c>
      <c r="K1402" s="99" t="str">
        <f>_VM_since142!J1395</f>
        <v>Tetrazykline</v>
      </c>
      <c r="L1402" s="115">
        <f>_VM_since142!K1395</f>
        <v>0.92207706346294482</v>
      </c>
      <c r="M1402">
        <f>_VM_since142!L1395</f>
        <v>1.3733023256730408E-2</v>
      </c>
    </row>
    <row r="1403" spans="2:13" x14ac:dyDescent="0.3">
      <c r="B1403">
        <f>_VM_since142!A1396</f>
        <v>5</v>
      </c>
      <c r="C1403">
        <f>_VM_since142!B1396</f>
        <v>51</v>
      </c>
      <c r="D1403">
        <f>_VM_since142!C1396</f>
        <v>1</v>
      </c>
      <c r="E1403">
        <f>_VM_since142!D1396</f>
        <v>1</v>
      </c>
      <c r="F1403" s="99">
        <f>_VM_since142!E1396</f>
        <v>2020</v>
      </c>
      <c r="G1403" s="99" t="str">
        <f>_VM_since142!F1396</f>
        <v>Huhn</v>
      </c>
      <c r="H1403" s="99" t="str">
        <f>_VM_since142!G1396</f>
        <v>Masthühner</v>
      </c>
      <c r="I1403" s="99" t="str">
        <f>_VM_since142!H1396</f>
        <v>Minimierung</v>
      </c>
      <c r="J1403" s="99" t="str">
        <f>_VM_since142!I1396</f>
        <v>B</v>
      </c>
      <c r="K1403" s="99" t="str">
        <f>_VM_since142!J1396</f>
        <v>Ceph. 3. Gen.</v>
      </c>
      <c r="L1403" s="115">
        <f>_VM_since142!K1396</f>
        <v>0</v>
      </c>
      <c r="M1403">
        <f>_VM_since142!L1396</f>
        <v>0</v>
      </c>
    </row>
    <row r="1404" spans="2:13" x14ac:dyDescent="0.3">
      <c r="B1404">
        <f>_VM_since142!A1397</f>
        <v>5</v>
      </c>
      <c r="C1404">
        <f>_VM_since142!B1397</f>
        <v>51</v>
      </c>
      <c r="D1404">
        <f>_VM_since142!C1397</f>
        <v>1</v>
      </c>
      <c r="E1404">
        <f>_VM_since142!D1397</f>
        <v>1</v>
      </c>
      <c r="F1404" s="99">
        <f>_VM_since142!E1397</f>
        <v>2020</v>
      </c>
      <c r="G1404" s="99" t="str">
        <f>_VM_since142!F1397</f>
        <v>Huhn</v>
      </c>
      <c r="H1404" s="99" t="str">
        <f>_VM_since142!G1397</f>
        <v>Masthühner</v>
      </c>
      <c r="I1404" s="99" t="str">
        <f>_VM_since142!H1397</f>
        <v>Minimierung</v>
      </c>
      <c r="J1404" s="99" t="str">
        <f>_VM_since142!I1397</f>
        <v>B</v>
      </c>
      <c r="K1404" s="99" t="str">
        <f>_VM_since142!J1397</f>
        <v>Ceph. 4. Gen.</v>
      </c>
      <c r="L1404" s="115">
        <f>_VM_since142!K1397</f>
        <v>0</v>
      </c>
      <c r="M1404">
        <f>_VM_since142!L1397</f>
        <v>0</v>
      </c>
    </row>
    <row r="1405" spans="2:13" x14ac:dyDescent="0.3">
      <c r="B1405">
        <f>_VM_since142!A1398</f>
        <v>5</v>
      </c>
      <c r="C1405">
        <f>_VM_since142!B1398</f>
        <v>51</v>
      </c>
      <c r="D1405">
        <f>_VM_since142!C1398</f>
        <v>1</v>
      </c>
      <c r="E1405">
        <f>_VM_since142!D1398</f>
        <v>1</v>
      </c>
      <c r="F1405" s="99">
        <f>_VM_since142!E1398</f>
        <v>2020</v>
      </c>
      <c r="G1405" s="99" t="str">
        <f>_VM_since142!F1398</f>
        <v>Huhn</v>
      </c>
      <c r="H1405" s="99" t="str">
        <f>_VM_since142!G1398</f>
        <v>Masthühner</v>
      </c>
      <c r="I1405" s="99" t="str">
        <f>_VM_since142!H1398</f>
        <v>Minimierung</v>
      </c>
      <c r="J1405" s="99" t="str">
        <f>_VM_since142!I1398</f>
        <v>B</v>
      </c>
      <c r="K1405" s="99" t="str">
        <f>_VM_since142!J1398</f>
        <v>Fluorchinolone</v>
      </c>
      <c r="L1405" s="115">
        <f>_VM_since142!K1398</f>
        <v>0.40756279090909125</v>
      </c>
      <c r="M1405">
        <f>_VM_since142!L1398</f>
        <v>6.0845232886369222E-3</v>
      </c>
    </row>
    <row r="1406" spans="2:13" x14ac:dyDescent="0.3">
      <c r="B1406">
        <f>_VM_since142!A1399</f>
        <v>5</v>
      </c>
      <c r="C1406">
        <f>_VM_since142!B1399</f>
        <v>51</v>
      </c>
      <c r="D1406">
        <f>_VM_since142!C1399</f>
        <v>1</v>
      </c>
      <c r="E1406">
        <f>_VM_since142!D1399</f>
        <v>1</v>
      </c>
      <c r="F1406" s="99">
        <f>_VM_since142!E1399</f>
        <v>2020</v>
      </c>
      <c r="G1406" s="99" t="str">
        <f>_VM_since142!F1399</f>
        <v>Huhn</v>
      </c>
      <c r="H1406" s="99" t="str">
        <f>_VM_since142!G1399</f>
        <v>Masthühner</v>
      </c>
      <c r="I1406" s="99" t="str">
        <f>_VM_since142!H1399</f>
        <v>Minimierung</v>
      </c>
      <c r="J1406" s="99" t="str">
        <f>_VM_since142!I1399</f>
        <v>B</v>
      </c>
      <c r="K1406" s="99" t="str">
        <f>_VM_since142!J1399</f>
        <v>Polypeptid-AB</v>
      </c>
      <c r="L1406" s="115">
        <f>_VM_since142!K1399</f>
        <v>27.450130698539617</v>
      </c>
      <c r="M1406">
        <f>_VM_since142!L1399</f>
        <v>0.40980423933902838</v>
      </c>
    </row>
    <row r="1407" spans="2:13" x14ac:dyDescent="0.3">
      <c r="B1407">
        <f>_VM_since142!A1400</f>
        <v>5</v>
      </c>
      <c r="C1407">
        <f>_VM_since142!B1400</f>
        <v>51</v>
      </c>
      <c r="D1407">
        <f>_VM_since142!C1400</f>
        <v>1</v>
      </c>
      <c r="E1407">
        <f>_VM_since142!D1400</f>
        <v>1</v>
      </c>
      <c r="F1407" s="99">
        <f>_VM_since142!E1400</f>
        <v>2020</v>
      </c>
      <c r="G1407" s="99" t="str">
        <f>_VM_since142!F1400</f>
        <v>Huhn</v>
      </c>
      <c r="H1407" s="99" t="str">
        <f>_VM_since142!G1400</f>
        <v>Masthühner</v>
      </c>
      <c r="I1407" s="99" t="str">
        <f>_VM_since142!H1400</f>
        <v>Minimierung</v>
      </c>
      <c r="J1407" s="99" t="str">
        <f>_VM_since142!I1400</f>
        <v>C</v>
      </c>
      <c r="K1407" s="99" t="str">
        <f>_VM_since142!J1400</f>
        <v>Aminoglykoside</v>
      </c>
      <c r="L1407" s="115">
        <f>_VM_since142!K1400</f>
        <v>0.90920212962963021</v>
      </c>
      <c r="M1407">
        <f>_VM_since142!L1400</f>
        <v>1.3573519602881811E-2</v>
      </c>
    </row>
    <row r="1408" spans="2:13" x14ac:dyDescent="0.3">
      <c r="B1408">
        <f>_VM_since142!A1401</f>
        <v>5</v>
      </c>
      <c r="C1408">
        <f>_VM_since142!B1401</f>
        <v>51</v>
      </c>
      <c r="D1408">
        <f>_VM_since142!C1401</f>
        <v>1</v>
      </c>
      <c r="E1408">
        <f>_VM_since142!D1401</f>
        <v>1</v>
      </c>
      <c r="F1408" s="99">
        <f>_VM_since142!E1401</f>
        <v>2020</v>
      </c>
      <c r="G1408" s="99" t="str">
        <f>_VM_since142!F1401</f>
        <v>Huhn</v>
      </c>
      <c r="H1408" s="99" t="str">
        <f>_VM_since142!G1401</f>
        <v>Masthühner</v>
      </c>
      <c r="I1408" s="99" t="str">
        <f>_VM_since142!H1401</f>
        <v>Minimierung</v>
      </c>
      <c r="J1408" s="99" t="str">
        <f>_VM_since142!I1401</f>
        <v>C</v>
      </c>
      <c r="K1408" s="99" t="str">
        <f>_VM_since142!J1401</f>
        <v>Ceph. 1. Gen.</v>
      </c>
      <c r="L1408" s="115">
        <f>_VM_since142!K1401</f>
        <v>0</v>
      </c>
      <c r="M1408">
        <f>_VM_since142!L1401</f>
        <v>0</v>
      </c>
    </row>
    <row r="1409" spans="2:13" x14ac:dyDescent="0.3">
      <c r="B1409">
        <f>_VM_since142!A1402</f>
        <v>5</v>
      </c>
      <c r="C1409">
        <f>_VM_since142!B1402</f>
        <v>51</v>
      </c>
      <c r="D1409">
        <f>_VM_since142!C1402</f>
        <v>1</v>
      </c>
      <c r="E1409">
        <f>_VM_since142!D1402</f>
        <v>1</v>
      </c>
      <c r="F1409" s="99">
        <f>_VM_since142!E1402</f>
        <v>2020</v>
      </c>
      <c r="G1409" s="99" t="str">
        <f>_VM_since142!F1402</f>
        <v>Huhn</v>
      </c>
      <c r="H1409" s="99" t="str">
        <f>_VM_since142!G1402</f>
        <v>Masthühner</v>
      </c>
      <c r="I1409" s="99" t="str">
        <f>_VM_since142!H1402</f>
        <v>Minimierung</v>
      </c>
      <c r="J1409" s="99" t="str">
        <f>_VM_since142!I1402</f>
        <v>C</v>
      </c>
      <c r="K1409" s="99" t="str">
        <f>_VM_since142!J1402</f>
        <v>Fenicole</v>
      </c>
      <c r="L1409" s="115">
        <f>_VM_since142!K1402</f>
        <v>6.9999999999999993E-3</v>
      </c>
      <c r="M1409">
        <f>_VM_since142!L1402</f>
        <v>1.0450331573560826E-4</v>
      </c>
    </row>
    <row r="1410" spans="2:13" x14ac:dyDescent="0.3">
      <c r="B1410">
        <f>_VM_since142!A1403</f>
        <v>5</v>
      </c>
      <c r="C1410">
        <f>_VM_since142!B1403</f>
        <v>51</v>
      </c>
      <c r="D1410">
        <f>_VM_since142!C1403</f>
        <v>1</v>
      </c>
      <c r="E1410">
        <f>_VM_since142!D1403</f>
        <v>1</v>
      </c>
      <c r="F1410" s="99">
        <f>_VM_since142!E1403</f>
        <v>2020</v>
      </c>
      <c r="G1410" s="99" t="str">
        <f>_VM_since142!F1403</f>
        <v>Huhn</v>
      </c>
      <c r="H1410" s="99" t="str">
        <f>_VM_since142!G1403</f>
        <v>Masthühner</v>
      </c>
      <c r="I1410" s="99" t="str">
        <f>_VM_since142!H1403</f>
        <v>Minimierung</v>
      </c>
      <c r="J1410" s="99" t="str">
        <f>_VM_since142!I1403</f>
        <v>C</v>
      </c>
      <c r="K1410" s="99" t="str">
        <f>_VM_since142!J1403</f>
        <v>Lincosamide</v>
      </c>
      <c r="L1410" s="115">
        <f>_VM_since142!K1403</f>
        <v>5.2205900491851551</v>
      </c>
      <c r="M1410">
        <f>_VM_since142!L1403</f>
        <v>7.7938424319452998E-2</v>
      </c>
    </row>
    <row r="1411" spans="2:13" x14ac:dyDescent="0.3">
      <c r="B1411">
        <f>_VM_since142!A1404</f>
        <v>5</v>
      </c>
      <c r="C1411">
        <f>_VM_since142!B1404</f>
        <v>51</v>
      </c>
      <c r="D1411">
        <f>_VM_since142!C1404</f>
        <v>1</v>
      </c>
      <c r="E1411">
        <f>_VM_since142!D1404</f>
        <v>1</v>
      </c>
      <c r="F1411" s="99">
        <f>_VM_since142!E1404</f>
        <v>2020</v>
      </c>
      <c r="G1411" s="99" t="str">
        <f>_VM_since142!F1404</f>
        <v>Huhn</v>
      </c>
      <c r="H1411" s="99" t="str">
        <f>_VM_since142!G1404</f>
        <v>Masthühner</v>
      </c>
      <c r="I1411" s="99" t="str">
        <f>_VM_since142!H1404</f>
        <v>Minimierung</v>
      </c>
      <c r="J1411" s="99" t="str">
        <f>_VM_since142!I1404</f>
        <v>C</v>
      </c>
      <c r="K1411" s="99" t="str">
        <f>_VM_since142!J1404</f>
        <v>Makrolide</v>
      </c>
      <c r="L1411" s="115">
        <f>_VM_since142!K1404</f>
        <v>4.7822294811295984</v>
      </c>
      <c r="M1411">
        <f>_VM_since142!L1404</f>
        <v>7.1394119626660077E-2</v>
      </c>
    </row>
    <row r="1412" spans="2:13" x14ac:dyDescent="0.3">
      <c r="B1412">
        <f>_VM_since142!A1405</f>
        <v>5</v>
      </c>
      <c r="C1412">
        <f>_VM_since142!B1405</f>
        <v>51</v>
      </c>
      <c r="D1412">
        <f>_VM_since142!C1405</f>
        <v>1</v>
      </c>
      <c r="E1412">
        <f>_VM_since142!D1405</f>
        <v>1</v>
      </c>
      <c r="F1412" s="99">
        <f>_VM_since142!E1405</f>
        <v>2020</v>
      </c>
      <c r="G1412" s="99" t="str">
        <f>_VM_since142!F1405</f>
        <v>Huhn</v>
      </c>
      <c r="H1412" s="99" t="str">
        <f>_VM_since142!G1405</f>
        <v>Masthühner</v>
      </c>
      <c r="I1412" s="99" t="str">
        <f>_VM_since142!H1405</f>
        <v>Minimierung</v>
      </c>
      <c r="J1412" s="99" t="str">
        <f>_VM_since142!I1405</f>
        <v>C</v>
      </c>
      <c r="K1412" s="99" t="str">
        <f>_VM_since142!J1405</f>
        <v>Pleuromutiline</v>
      </c>
      <c r="L1412" s="115">
        <f>_VM_since142!K1405</f>
        <v>0</v>
      </c>
      <c r="M1412">
        <f>_VM_since142!L1405</f>
        <v>0</v>
      </c>
    </row>
    <row r="1413" spans="2:13" x14ac:dyDescent="0.3">
      <c r="B1413">
        <f>_VM_since142!A1406</f>
        <v>5</v>
      </c>
      <c r="C1413">
        <f>_VM_since142!B1406</f>
        <v>51</v>
      </c>
      <c r="D1413">
        <f>_VM_since142!C1406</f>
        <v>1</v>
      </c>
      <c r="E1413">
        <f>_VM_since142!D1406</f>
        <v>1</v>
      </c>
      <c r="F1413" s="99">
        <f>_VM_since142!E1406</f>
        <v>2020</v>
      </c>
      <c r="G1413" s="99" t="str">
        <f>_VM_since142!F1406</f>
        <v>Huhn</v>
      </c>
      <c r="H1413" s="99" t="str">
        <f>_VM_since142!G1406</f>
        <v>Masthühner</v>
      </c>
      <c r="I1413" s="99" t="str">
        <f>_VM_since142!H1406</f>
        <v>Minimierung</v>
      </c>
      <c r="J1413" s="99" t="str">
        <f>_VM_since142!I1406</f>
        <v>D</v>
      </c>
      <c r="K1413" s="99" t="str">
        <f>_VM_since142!J1406</f>
        <v>Aminoglykoside</v>
      </c>
      <c r="L1413" s="115">
        <f>_VM_since142!K1406</f>
        <v>8.3677501671597394</v>
      </c>
      <c r="M1413">
        <f>_VM_since142!L1406</f>
        <v>0.12492251967362615</v>
      </c>
    </row>
    <row r="1414" spans="2:13" x14ac:dyDescent="0.3">
      <c r="B1414">
        <f>_VM_since142!A1407</f>
        <v>5</v>
      </c>
      <c r="C1414">
        <f>_VM_since142!B1407</f>
        <v>51</v>
      </c>
      <c r="D1414">
        <f>_VM_since142!C1407</f>
        <v>1</v>
      </c>
      <c r="E1414">
        <f>_VM_since142!D1407</f>
        <v>1</v>
      </c>
      <c r="F1414" s="99">
        <f>_VM_since142!E1407</f>
        <v>2020</v>
      </c>
      <c r="G1414" s="99" t="str">
        <f>_VM_since142!F1407</f>
        <v>Huhn</v>
      </c>
      <c r="H1414" s="99" t="str">
        <f>_VM_since142!G1407</f>
        <v>Masthühner</v>
      </c>
      <c r="I1414" s="99" t="str">
        <f>_VM_since142!H1407</f>
        <v>Minimierung</v>
      </c>
      <c r="J1414" s="99" t="str">
        <f>_VM_since142!I1407</f>
        <v>D</v>
      </c>
      <c r="K1414" s="99" t="str">
        <f>_VM_since142!J1407</f>
        <v>Folsäureantag.</v>
      </c>
      <c r="L1414" s="115">
        <f>_VM_since142!K1407</f>
        <v>0.43846037486928113</v>
      </c>
      <c r="M1414">
        <f>_VM_since142!L1407</f>
        <v>6.5457947132168065E-3</v>
      </c>
    </row>
    <row r="1415" spans="2:13" x14ac:dyDescent="0.3">
      <c r="B1415">
        <f>_VM_since142!A1408</f>
        <v>5</v>
      </c>
      <c r="C1415">
        <f>_VM_since142!B1408</f>
        <v>51</v>
      </c>
      <c r="D1415">
        <f>_VM_since142!C1408</f>
        <v>1</v>
      </c>
      <c r="E1415">
        <f>_VM_since142!D1408</f>
        <v>1</v>
      </c>
      <c r="F1415" s="99">
        <f>_VM_since142!E1408</f>
        <v>2020</v>
      </c>
      <c r="G1415" s="99" t="str">
        <f>_VM_since142!F1408</f>
        <v>Huhn</v>
      </c>
      <c r="H1415" s="99" t="str">
        <f>_VM_since142!G1408</f>
        <v>Masthühner</v>
      </c>
      <c r="I1415" s="99" t="str">
        <f>_VM_since142!H1408</f>
        <v>Minimierung</v>
      </c>
      <c r="J1415" s="99" t="str">
        <f>_VM_since142!I1408</f>
        <v>D</v>
      </c>
      <c r="K1415" s="99" t="str">
        <f>_VM_since142!J1408</f>
        <v>Penicilline</v>
      </c>
      <c r="L1415" s="115">
        <f>_VM_since142!K1408</f>
        <v>16.391994338254975</v>
      </c>
      <c r="M1415">
        <f>_VM_since142!L1408</f>
        <v>0.24471682283813753</v>
      </c>
    </row>
    <row r="1416" spans="2:13" x14ac:dyDescent="0.3">
      <c r="B1416">
        <f>_VM_since142!A1409</f>
        <v>5</v>
      </c>
      <c r="C1416">
        <f>_VM_since142!B1409</f>
        <v>51</v>
      </c>
      <c r="D1416">
        <f>_VM_since142!C1409</f>
        <v>1</v>
      </c>
      <c r="E1416">
        <f>_VM_since142!D1409</f>
        <v>1</v>
      </c>
      <c r="F1416" s="99">
        <f>_VM_since142!E1409</f>
        <v>2020</v>
      </c>
      <c r="G1416" s="99" t="str">
        <f>_VM_since142!F1409</f>
        <v>Huhn</v>
      </c>
      <c r="H1416" s="99" t="str">
        <f>_VM_since142!G1409</f>
        <v>Masthühner</v>
      </c>
      <c r="I1416" s="99" t="str">
        <f>_VM_since142!H1409</f>
        <v>Minimierung</v>
      </c>
      <c r="J1416" s="99" t="str">
        <f>_VM_since142!I1409</f>
        <v>D</v>
      </c>
      <c r="K1416" s="99" t="str">
        <f>_VM_since142!J1409</f>
        <v>Sulfonamide</v>
      </c>
      <c r="L1416" s="115">
        <f>_VM_since142!K1409</f>
        <v>2.2800746743463991</v>
      </c>
      <c r="M1416">
        <f>_VM_since142!L1409</f>
        <v>3.4039337656283704E-2</v>
      </c>
    </row>
    <row r="1417" spans="2:13" x14ac:dyDescent="0.3">
      <c r="B1417">
        <f>_VM_since142!A1410</f>
        <v>5</v>
      </c>
      <c r="C1417">
        <f>_VM_since142!B1410</f>
        <v>51</v>
      </c>
      <c r="D1417">
        <f>_VM_since142!C1410</f>
        <v>1</v>
      </c>
      <c r="E1417">
        <f>_VM_since142!D1410</f>
        <v>1</v>
      </c>
      <c r="F1417" s="99">
        <f>_VM_since142!E1410</f>
        <v>2020</v>
      </c>
      <c r="G1417" s="99" t="str">
        <f>_VM_since142!F1410</f>
        <v>Huhn</v>
      </c>
      <c r="H1417" s="99" t="str">
        <f>_VM_since142!G1410</f>
        <v>Masthühner</v>
      </c>
      <c r="I1417" s="99" t="str">
        <f>_VM_since142!H1410</f>
        <v>Minimierung</v>
      </c>
      <c r="J1417" s="99" t="str">
        <f>_VM_since142!I1410</f>
        <v>D</v>
      </c>
      <c r="K1417" s="99" t="str">
        <f>_VM_since142!J1410</f>
        <v>Tetrazykline</v>
      </c>
      <c r="L1417" s="115">
        <f>_VM_since142!K1410</f>
        <v>0.72852587354257814</v>
      </c>
      <c r="M1417">
        <f>_VM_since142!L1410</f>
        <v>1.087619562633998E-2</v>
      </c>
    </row>
    <row r="1418" spans="2:13" x14ac:dyDescent="0.3">
      <c r="B1418">
        <f>_VM_since142!A1411</f>
        <v>5</v>
      </c>
      <c r="C1418">
        <f>_VM_since142!B1411</f>
        <v>51</v>
      </c>
      <c r="D1418">
        <f>_VM_since142!C1411</f>
        <v>1</v>
      </c>
      <c r="E1418">
        <f>_VM_since142!D1411</f>
        <v>1</v>
      </c>
      <c r="F1418" s="99">
        <f>_VM_since142!E1411</f>
        <v>2021</v>
      </c>
      <c r="G1418" s="99" t="str">
        <f>_VM_since142!F1411</f>
        <v>Huhn</v>
      </c>
      <c r="H1418" s="99" t="str">
        <f>_VM_since142!G1411</f>
        <v>Masthühner</v>
      </c>
      <c r="I1418" s="99" t="str">
        <f>_VM_since142!H1411</f>
        <v>Minimierung</v>
      </c>
      <c r="J1418" s="99" t="str">
        <f>_VM_since142!I1411</f>
        <v>B</v>
      </c>
      <c r="K1418" s="99" t="str">
        <f>_VM_since142!J1411</f>
        <v>Ceph. 3. Gen.</v>
      </c>
      <c r="L1418" s="115">
        <f>_VM_since142!K1411</f>
        <v>0</v>
      </c>
      <c r="M1418">
        <f>_VM_since142!L1411</f>
        <v>0</v>
      </c>
    </row>
    <row r="1419" spans="2:13" x14ac:dyDescent="0.3">
      <c r="B1419">
        <f>_VM_since142!A1412</f>
        <v>5</v>
      </c>
      <c r="C1419">
        <f>_VM_since142!B1412</f>
        <v>51</v>
      </c>
      <c r="D1419">
        <f>_VM_since142!C1412</f>
        <v>1</v>
      </c>
      <c r="E1419">
        <f>_VM_since142!D1412</f>
        <v>1</v>
      </c>
      <c r="F1419" s="99">
        <f>_VM_since142!E1412</f>
        <v>2021</v>
      </c>
      <c r="G1419" s="99" t="str">
        <f>_VM_since142!F1412</f>
        <v>Huhn</v>
      </c>
      <c r="H1419" s="99" t="str">
        <f>_VM_since142!G1412</f>
        <v>Masthühner</v>
      </c>
      <c r="I1419" s="99" t="str">
        <f>_VM_since142!H1412</f>
        <v>Minimierung</v>
      </c>
      <c r="J1419" s="99" t="str">
        <f>_VM_since142!I1412</f>
        <v>B</v>
      </c>
      <c r="K1419" s="99" t="str">
        <f>_VM_since142!J1412</f>
        <v>Ceph. 4. Gen.</v>
      </c>
      <c r="L1419" s="115">
        <f>_VM_since142!K1412</f>
        <v>0</v>
      </c>
      <c r="M1419">
        <f>_VM_since142!L1412</f>
        <v>0</v>
      </c>
    </row>
    <row r="1420" spans="2:13" x14ac:dyDescent="0.3">
      <c r="B1420">
        <f>_VM_since142!A1413</f>
        <v>5</v>
      </c>
      <c r="C1420">
        <f>_VM_since142!B1413</f>
        <v>51</v>
      </c>
      <c r="D1420">
        <f>_VM_since142!C1413</f>
        <v>1</v>
      </c>
      <c r="E1420">
        <f>_VM_since142!D1413</f>
        <v>1</v>
      </c>
      <c r="F1420" s="99">
        <f>_VM_since142!E1413</f>
        <v>2021</v>
      </c>
      <c r="G1420" s="99" t="str">
        <f>_VM_since142!F1413</f>
        <v>Huhn</v>
      </c>
      <c r="H1420" s="99" t="str">
        <f>_VM_since142!G1413</f>
        <v>Masthühner</v>
      </c>
      <c r="I1420" s="99" t="str">
        <f>_VM_since142!H1413</f>
        <v>Minimierung</v>
      </c>
      <c r="J1420" s="99" t="str">
        <f>_VM_since142!I1413</f>
        <v>B</v>
      </c>
      <c r="K1420" s="99" t="str">
        <f>_VM_since142!J1413</f>
        <v>Fluorchinolone</v>
      </c>
      <c r="L1420" s="115">
        <f>_VM_since142!K1413</f>
        <v>0.4316580212600849</v>
      </c>
      <c r="M1420">
        <f>_VM_since142!L1413</f>
        <v>7.4432122348776749E-3</v>
      </c>
    </row>
    <row r="1421" spans="2:13" x14ac:dyDescent="0.3">
      <c r="B1421">
        <f>_VM_since142!A1414</f>
        <v>5</v>
      </c>
      <c r="C1421">
        <f>_VM_since142!B1414</f>
        <v>51</v>
      </c>
      <c r="D1421">
        <f>_VM_since142!C1414</f>
        <v>1</v>
      </c>
      <c r="E1421">
        <f>_VM_since142!D1414</f>
        <v>1</v>
      </c>
      <c r="F1421" s="99">
        <f>_VM_since142!E1414</f>
        <v>2021</v>
      </c>
      <c r="G1421" s="99" t="str">
        <f>_VM_since142!F1414</f>
        <v>Huhn</v>
      </c>
      <c r="H1421" s="99" t="str">
        <f>_VM_since142!G1414</f>
        <v>Masthühner</v>
      </c>
      <c r="I1421" s="99" t="str">
        <f>_VM_since142!H1414</f>
        <v>Minimierung</v>
      </c>
      <c r="J1421" s="99" t="str">
        <f>_VM_since142!I1414</f>
        <v>B</v>
      </c>
      <c r="K1421" s="99" t="str">
        <f>_VM_since142!J1414</f>
        <v>Polypeptid-AB</v>
      </c>
      <c r="L1421" s="115">
        <f>_VM_since142!K1414</f>
        <v>23.616802744649721</v>
      </c>
      <c r="M1421">
        <f>_VM_since142!L1414</f>
        <v>0.40723180499350575</v>
      </c>
    </row>
    <row r="1422" spans="2:13" x14ac:dyDescent="0.3">
      <c r="B1422">
        <f>_VM_since142!A1415</f>
        <v>5</v>
      </c>
      <c r="C1422">
        <f>_VM_since142!B1415</f>
        <v>51</v>
      </c>
      <c r="D1422">
        <f>_VM_since142!C1415</f>
        <v>1</v>
      </c>
      <c r="E1422">
        <f>_VM_since142!D1415</f>
        <v>1</v>
      </c>
      <c r="F1422" s="99">
        <f>_VM_since142!E1415</f>
        <v>2021</v>
      </c>
      <c r="G1422" s="99" t="str">
        <f>_VM_since142!F1415</f>
        <v>Huhn</v>
      </c>
      <c r="H1422" s="99" t="str">
        <f>_VM_since142!G1415</f>
        <v>Masthühner</v>
      </c>
      <c r="I1422" s="99" t="str">
        <f>_VM_since142!H1415</f>
        <v>Minimierung</v>
      </c>
      <c r="J1422" s="99" t="str">
        <f>_VM_since142!I1415</f>
        <v>C</v>
      </c>
      <c r="K1422" s="99" t="str">
        <f>_VM_since142!J1415</f>
        <v>Aminoglykoside</v>
      </c>
      <c r="L1422" s="115">
        <f>_VM_since142!K1415</f>
        <v>0.90634880000000029</v>
      </c>
      <c r="M1422">
        <f>_VM_since142!L1415</f>
        <v>1.5628451563424038E-2</v>
      </c>
    </row>
    <row r="1423" spans="2:13" x14ac:dyDescent="0.3">
      <c r="B1423">
        <f>_VM_since142!A1416</f>
        <v>5</v>
      </c>
      <c r="C1423">
        <f>_VM_since142!B1416</f>
        <v>51</v>
      </c>
      <c r="D1423">
        <f>_VM_since142!C1416</f>
        <v>1</v>
      </c>
      <c r="E1423">
        <f>_VM_since142!D1416</f>
        <v>1</v>
      </c>
      <c r="F1423" s="99">
        <f>_VM_since142!E1416</f>
        <v>2021</v>
      </c>
      <c r="G1423" s="99" t="str">
        <f>_VM_since142!F1416</f>
        <v>Huhn</v>
      </c>
      <c r="H1423" s="99" t="str">
        <f>_VM_since142!G1416</f>
        <v>Masthühner</v>
      </c>
      <c r="I1423" s="99" t="str">
        <f>_VM_since142!H1416</f>
        <v>Minimierung</v>
      </c>
      <c r="J1423" s="99" t="str">
        <f>_VM_since142!I1416</f>
        <v>C</v>
      </c>
      <c r="K1423" s="99" t="str">
        <f>_VM_since142!J1416</f>
        <v>Ceph. 1. Gen.</v>
      </c>
      <c r="L1423" s="115">
        <f>_VM_since142!K1416</f>
        <v>0</v>
      </c>
      <c r="M1423">
        <f>_VM_since142!L1416</f>
        <v>0</v>
      </c>
    </row>
    <row r="1424" spans="2:13" x14ac:dyDescent="0.3">
      <c r="B1424">
        <f>_VM_since142!A1417</f>
        <v>5</v>
      </c>
      <c r="C1424">
        <f>_VM_since142!B1417</f>
        <v>51</v>
      </c>
      <c r="D1424">
        <f>_VM_since142!C1417</f>
        <v>1</v>
      </c>
      <c r="E1424">
        <f>_VM_since142!D1417</f>
        <v>1</v>
      </c>
      <c r="F1424" s="99">
        <f>_VM_since142!E1417</f>
        <v>2021</v>
      </c>
      <c r="G1424" s="99" t="str">
        <f>_VM_since142!F1417</f>
        <v>Huhn</v>
      </c>
      <c r="H1424" s="99" t="str">
        <f>_VM_since142!G1417</f>
        <v>Masthühner</v>
      </c>
      <c r="I1424" s="99" t="str">
        <f>_VM_since142!H1417</f>
        <v>Minimierung</v>
      </c>
      <c r="J1424" s="99" t="str">
        <f>_VM_since142!I1417</f>
        <v>C</v>
      </c>
      <c r="K1424" s="99" t="str">
        <f>_VM_since142!J1417</f>
        <v>Fenicole</v>
      </c>
      <c r="L1424" s="115">
        <f>_VM_since142!K1417</f>
        <v>3.7239999999999995E-2</v>
      </c>
      <c r="M1424">
        <f>_VM_since142!L1417</f>
        <v>6.4214079195769997E-4</v>
      </c>
    </row>
    <row r="1425" spans="2:13" x14ac:dyDescent="0.3">
      <c r="B1425">
        <f>_VM_since142!A1418</f>
        <v>5</v>
      </c>
      <c r="C1425">
        <f>_VM_since142!B1418</f>
        <v>51</v>
      </c>
      <c r="D1425">
        <f>_VM_since142!C1418</f>
        <v>1</v>
      </c>
      <c r="E1425">
        <f>_VM_since142!D1418</f>
        <v>1</v>
      </c>
      <c r="F1425" s="99">
        <f>_VM_since142!E1418</f>
        <v>2021</v>
      </c>
      <c r="G1425" s="99" t="str">
        <f>_VM_since142!F1418</f>
        <v>Huhn</v>
      </c>
      <c r="H1425" s="99" t="str">
        <f>_VM_since142!G1418</f>
        <v>Masthühner</v>
      </c>
      <c r="I1425" s="99" t="str">
        <f>_VM_since142!H1418</f>
        <v>Minimierung</v>
      </c>
      <c r="J1425" s="99" t="str">
        <f>_VM_since142!I1418</f>
        <v>C</v>
      </c>
      <c r="K1425" s="99" t="str">
        <f>_VM_since142!J1418</f>
        <v>Lincosamide</v>
      </c>
      <c r="L1425" s="115">
        <f>_VM_since142!K1418</f>
        <v>5.2731400697876198</v>
      </c>
      <c r="M1425">
        <f>_VM_since142!L1418</f>
        <v>9.0926378639025335E-2</v>
      </c>
    </row>
    <row r="1426" spans="2:13" x14ac:dyDescent="0.3">
      <c r="B1426">
        <f>_VM_since142!A1419</f>
        <v>5</v>
      </c>
      <c r="C1426">
        <f>_VM_since142!B1419</f>
        <v>51</v>
      </c>
      <c r="D1426">
        <f>_VM_since142!C1419</f>
        <v>1</v>
      </c>
      <c r="E1426">
        <f>_VM_since142!D1419</f>
        <v>1</v>
      </c>
      <c r="F1426" s="99">
        <f>_VM_since142!E1419</f>
        <v>2021</v>
      </c>
      <c r="G1426" s="99" t="str">
        <f>_VM_since142!F1419</f>
        <v>Huhn</v>
      </c>
      <c r="H1426" s="99" t="str">
        <f>_VM_since142!G1419</f>
        <v>Masthühner</v>
      </c>
      <c r="I1426" s="99" t="str">
        <f>_VM_since142!H1419</f>
        <v>Minimierung</v>
      </c>
      <c r="J1426" s="99" t="str">
        <f>_VM_since142!I1419</f>
        <v>C</v>
      </c>
      <c r="K1426" s="99" t="str">
        <f>_VM_since142!J1419</f>
        <v>Makrolide</v>
      </c>
      <c r="L1426" s="115">
        <f>_VM_since142!K1419</f>
        <v>3.1904669033333337</v>
      </c>
      <c r="M1426">
        <f>_VM_since142!L1419</f>
        <v>5.5014203652559011E-2</v>
      </c>
    </row>
    <row r="1427" spans="2:13" x14ac:dyDescent="0.3">
      <c r="B1427">
        <f>_VM_since142!A1420</f>
        <v>5</v>
      </c>
      <c r="C1427">
        <f>_VM_since142!B1420</f>
        <v>51</v>
      </c>
      <c r="D1427">
        <f>_VM_since142!C1420</f>
        <v>1</v>
      </c>
      <c r="E1427">
        <f>_VM_since142!D1420</f>
        <v>1</v>
      </c>
      <c r="F1427" s="99">
        <f>_VM_since142!E1420</f>
        <v>2021</v>
      </c>
      <c r="G1427" s="99" t="str">
        <f>_VM_since142!F1420</f>
        <v>Huhn</v>
      </c>
      <c r="H1427" s="99" t="str">
        <f>_VM_since142!G1420</f>
        <v>Masthühner</v>
      </c>
      <c r="I1427" s="99" t="str">
        <f>_VM_since142!H1420</f>
        <v>Minimierung</v>
      </c>
      <c r="J1427" s="99" t="str">
        <f>_VM_since142!I1420</f>
        <v>C</v>
      </c>
      <c r="K1427" s="99" t="str">
        <f>_VM_since142!J1420</f>
        <v>Pleuromutiline</v>
      </c>
      <c r="L1427" s="115">
        <f>_VM_since142!K1420</f>
        <v>1.5667695000000002E-2</v>
      </c>
      <c r="M1427">
        <f>_VM_since142!L1420</f>
        <v>2.7016289139236569E-4</v>
      </c>
    </row>
    <row r="1428" spans="2:13" x14ac:dyDescent="0.3">
      <c r="B1428">
        <f>_VM_since142!A1421</f>
        <v>5</v>
      </c>
      <c r="C1428">
        <f>_VM_since142!B1421</f>
        <v>51</v>
      </c>
      <c r="D1428">
        <f>_VM_since142!C1421</f>
        <v>1</v>
      </c>
      <c r="E1428">
        <f>_VM_since142!D1421</f>
        <v>1</v>
      </c>
      <c r="F1428" s="99">
        <f>_VM_since142!E1421</f>
        <v>2021</v>
      </c>
      <c r="G1428" s="99" t="str">
        <f>_VM_since142!F1421</f>
        <v>Huhn</v>
      </c>
      <c r="H1428" s="99" t="str">
        <f>_VM_since142!G1421</f>
        <v>Masthühner</v>
      </c>
      <c r="I1428" s="99" t="str">
        <f>_VM_since142!H1421</f>
        <v>Minimierung</v>
      </c>
      <c r="J1428" s="99" t="str">
        <f>_VM_since142!I1421</f>
        <v>D</v>
      </c>
      <c r="K1428" s="99" t="str">
        <f>_VM_since142!J1421</f>
        <v>Aminoglykoside</v>
      </c>
      <c r="L1428" s="115">
        <f>_VM_since142!K1421</f>
        <v>8.4526537106306812</v>
      </c>
      <c r="M1428">
        <f>_VM_since142!L1421</f>
        <v>0.1457517118122604</v>
      </c>
    </row>
    <row r="1429" spans="2:13" x14ac:dyDescent="0.3">
      <c r="B1429">
        <f>_VM_since142!A1422</f>
        <v>5</v>
      </c>
      <c r="C1429">
        <f>_VM_since142!B1422</f>
        <v>51</v>
      </c>
      <c r="D1429">
        <f>_VM_since142!C1422</f>
        <v>1</v>
      </c>
      <c r="E1429">
        <f>_VM_since142!D1422</f>
        <v>1</v>
      </c>
      <c r="F1429" s="99">
        <f>_VM_since142!E1422</f>
        <v>2021</v>
      </c>
      <c r="G1429" s="99" t="str">
        <f>_VM_since142!F1422</f>
        <v>Huhn</v>
      </c>
      <c r="H1429" s="99" t="str">
        <f>_VM_since142!G1422</f>
        <v>Masthühner</v>
      </c>
      <c r="I1429" s="99" t="str">
        <f>_VM_since142!H1422</f>
        <v>Minimierung</v>
      </c>
      <c r="J1429" s="99" t="str">
        <f>_VM_since142!I1422</f>
        <v>D</v>
      </c>
      <c r="K1429" s="99" t="str">
        <f>_VM_since142!J1422</f>
        <v>Folsäureantag.</v>
      </c>
      <c r="L1429" s="115">
        <f>_VM_since142!K1422</f>
        <v>0.58614559363636376</v>
      </c>
      <c r="M1429">
        <f>_VM_since142!L1422</f>
        <v>1.0107089035987402E-2</v>
      </c>
    </row>
    <row r="1430" spans="2:13" x14ac:dyDescent="0.3">
      <c r="B1430">
        <f>_VM_since142!A1423</f>
        <v>5</v>
      </c>
      <c r="C1430">
        <f>_VM_since142!B1423</f>
        <v>51</v>
      </c>
      <c r="D1430">
        <f>_VM_since142!C1423</f>
        <v>1</v>
      </c>
      <c r="E1430">
        <f>_VM_since142!D1423</f>
        <v>1</v>
      </c>
      <c r="F1430" s="99">
        <f>_VM_since142!E1423</f>
        <v>2021</v>
      </c>
      <c r="G1430" s="99" t="str">
        <f>_VM_since142!F1423</f>
        <v>Huhn</v>
      </c>
      <c r="H1430" s="99" t="str">
        <f>_VM_since142!G1423</f>
        <v>Masthühner</v>
      </c>
      <c r="I1430" s="99" t="str">
        <f>_VM_since142!H1423</f>
        <v>Minimierung</v>
      </c>
      <c r="J1430" s="99" t="str">
        <f>_VM_since142!I1423</f>
        <v>D</v>
      </c>
      <c r="K1430" s="99" t="str">
        <f>_VM_since142!J1423</f>
        <v>Penicilline</v>
      </c>
      <c r="L1430" s="115">
        <f>_VM_since142!K1423</f>
        <v>11.651771875145045</v>
      </c>
      <c r="M1430">
        <f>_VM_since142!L1423</f>
        <v>0.20091509182642572</v>
      </c>
    </row>
    <row r="1431" spans="2:13" x14ac:dyDescent="0.3">
      <c r="B1431">
        <f>_VM_since142!A1424</f>
        <v>5</v>
      </c>
      <c r="C1431">
        <f>_VM_since142!B1424</f>
        <v>51</v>
      </c>
      <c r="D1431">
        <f>_VM_since142!C1424</f>
        <v>1</v>
      </c>
      <c r="E1431">
        <f>_VM_since142!D1424</f>
        <v>1</v>
      </c>
      <c r="F1431" s="99">
        <f>_VM_since142!E1424</f>
        <v>2021</v>
      </c>
      <c r="G1431" s="99" t="str">
        <f>_VM_since142!F1424</f>
        <v>Huhn</v>
      </c>
      <c r="H1431" s="99" t="str">
        <f>_VM_since142!G1424</f>
        <v>Masthühner</v>
      </c>
      <c r="I1431" s="99" t="str">
        <f>_VM_since142!H1424</f>
        <v>Minimierung</v>
      </c>
      <c r="J1431" s="99" t="str">
        <f>_VM_since142!I1424</f>
        <v>D</v>
      </c>
      <c r="K1431" s="99" t="str">
        <f>_VM_since142!J1424</f>
        <v>Sulfonamide</v>
      </c>
      <c r="L1431" s="115">
        <f>_VM_since142!K1424</f>
        <v>2.9964568481818055</v>
      </c>
      <c r="M1431">
        <f>_VM_since142!L1424</f>
        <v>5.1668828505868375E-2</v>
      </c>
    </row>
    <row r="1432" spans="2:13" x14ac:dyDescent="0.3">
      <c r="B1432">
        <f>_VM_since142!A1425</f>
        <v>5</v>
      </c>
      <c r="C1432">
        <f>_VM_since142!B1425</f>
        <v>51</v>
      </c>
      <c r="D1432">
        <f>_VM_since142!C1425</f>
        <v>1</v>
      </c>
      <c r="E1432">
        <f>_VM_since142!D1425</f>
        <v>1</v>
      </c>
      <c r="F1432" s="99">
        <f>_VM_since142!E1425</f>
        <v>2021</v>
      </c>
      <c r="G1432" s="99" t="str">
        <f>_VM_since142!F1425</f>
        <v>Huhn</v>
      </c>
      <c r="H1432" s="99" t="str">
        <f>_VM_since142!G1425</f>
        <v>Masthühner</v>
      </c>
      <c r="I1432" s="99" t="str">
        <f>_VM_since142!H1425</f>
        <v>Minimierung</v>
      </c>
      <c r="J1432" s="99" t="str">
        <f>_VM_since142!I1425</f>
        <v>D</v>
      </c>
      <c r="K1432" s="99" t="str">
        <f>_VM_since142!J1425</f>
        <v>Tetrazykline</v>
      </c>
      <c r="L1432" s="115">
        <f>_VM_since142!K1425</f>
        <v>0.83516016804999949</v>
      </c>
      <c r="M1432">
        <f>_VM_since142!L1425</f>
        <v>1.4400924052716233E-2</v>
      </c>
    </row>
    <row r="1433" spans="2:13" x14ac:dyDescent="0.3">
      <c r="B1433">
        <f>_VM_since142!A1426</f>
        <v>5</v>
      </c>
      <c r="C1433">
        <f>_VM_since142!B1426</f>
        <v>51</v>
      </c>
      <c r="D1433">
        <f>_VM_since142!C1426</f>
        <v>1</v>
      </c>
      <c r="E1433">
        <f>_VM_since142!D1426</f>
        <v>1</v>
      </c>
      <c r="F1433" s="99">
        <f>_VM_since142!E1426</f>
        <v>2022</v>
      </c>
      <c r="G1433" s="99" t="str">
        <f>_VM_since142!F1426</f>
        <v>Huhn</v>
      </c>
      <c r="H1433" s="99" t="str">
        <f>_VM_since142!G1426</f>
        <v>Masthühner</v>
      </c>
      <c r="I1433" s="99" t="str">
        <f>_VM_since142!H1426</f>
        <v>Minimierung</v>
      </c>
      <c r="J1433" s="99" t="str">
        <f>_VM_since142!I1426</f>
        <v>B</v>
      </c>
      <c r="K1433" s="99" t="str">
        <f>_VM_since142!J1426</f>
        <v>Ceph. 3. Gen.</v>
      </c>
      <c r="L1433" s="115">
        <f>_VM_since142!K1426</f>
        <v>0</v>
      </c>
      <c r="M1433">
        <f>_VM_since142!L1426</f>
        <v>0</v>
      </c>
    </row>
    <row r="1434" spans="2:13" x14ac:dyDescent="0.3">
      <c r="B1434">
        <f>_VM_since142!A1427</f>
        <v>5</v>
      </c>
      <c r="C1434">
        <f>_VM_since142!B1427</f>
        <v>51</v>
      </c>
      <c r="D1434">
        <f>_VM_since142!C1427</f>
        <v>1</v>
      </c>
      <c r="E1434">
        <f>_VM_since142!D1427</f>
        <v>1</v>
      </c>
      <c r="F1434" s="99">
        <f>_VM_since142!E1427</f>
        <v>2022</v>
      </c>
      <c r="G1434" s="99" t="str">
        <f>_VM_since142!F1427</f>
        <v>Huhn</v>
      </c>
      <c r="H1434" s="99" t="str">
        <f>_VM_since142!G1427</f>
        <v>Masthühner</v>
      </c>
      <c r="I1434" s="99" t="str">
        <f>_VM_since142!H1427</f>
        <v>Minimierung</v>
      </c>
      <c r="J1434" s="99" t="str">
        <f>_VM_since142!I1427</f>
        <v>B</v>
      </c>
      <c r="K1434" s="99" t="str">
        <f>_VM_since142!J1427</f>
        <v>Ceph. 4. Gen.</v>
      </c>
      <c r="L1434" s="115">
        <f>_VM_since142!K1427</f>
        <v>0</v>
      </c>
      <c r="M1434">
        <f>_VM_since142!L1427</f>
        <v>0</v>
      </c>
    </row>
    <row r="1435" spans="2:13" x14ac:dyDescent="0.3">
      <c r="B1435">
        <f>_VM_since142!A1428</f>
        <v>5</v>
      </c>
      <c r="C1435">
        <f>_VM_since142!B1428</f>
        <v>51</v>
      </c>
      <c r="D1435">
        <f>_VM_since142!C1428</f>
        <v>1</v>
      </c>
      <c r="E1435">
        <f>_VM_since142!D1428</f>
        <v>1</v>
      </c>
      <c r="F1435" s="99">
        <f>_VM_since142!E1428</f>
        <v>2022</v>
      </c>
      <c r="G1435" s="99" t="str">
        <f>_VM_since142!F1428</f>
        <v>Huhn</v>
      </c>
      <c r="H1435" s="99" t="str">
        <f>_VM_since142!G1428</f>
        <v>Masthühner</v>
      </c>
      <c r="I1435" s="99" t="str">
        <f>_VM_since142!H1428</f>
        <v>Minimierung</v>
      </c>
      <c r="J1435" s="99" t="str">
        <f>_VM_since142!I1428</f>
        <v>B</v>
      </c>
      <c r="K1435" s="99" t="str">
        <f>_VM_since142!J1428</f>
        <v>Fluorchinolone</v>
      </c>
      <c r="L1435" s="115">
        <f>_VM_since142!K1428</f>
        <v>0.2746418202295553</v>
      </c>
      <c r="M1435">
        <f>_VM_since142!L1428</f>
        <v>5.3044881323512016E-3</v>
      </c>
    </row>
    <row r="1436" spans="2:13" x14ac:dyDescent="0.3">
      <c r="B1436">
        <f>_VM_since142!A1429</f>
        <v>5</v>
      </c>
      <c r="C1436">
        <f>_VM_since142!B1429</f>
        <v>51</v>
      </c>
      <c r="D1436">
        <f>_VM_since142!C1429</f>
        <v>1</v>
      </c>
      <c r="E1436">
        <f>_VM_since142!D1429</f>
        <v>1</v>
      </c>
      <c r="F1436" s="99">
        <f>_VM_since142!E1429</f>
        <v>2022</v>
      </c>
      <c r="G1436" s="99" t="str">
        <f>_VM_since142!F1429</f>
        <v>Huhn</v>
      </c>
      <c r="H1436" s="99" t="str">
        <f>_VM_since142!G1429</f>
        <v>Masthühner</v>
      </c>
      <c r="I1436" s="99" t="str">
        <f>_VM_since142!H1429</f>
        <v>Minimierung</v>
      </c>
      <c r="J1436" s="99" t="str">
        <f>_VM_since142!I1429</f>
        <v>B</v>
      </c>
      <c r="K1436" s="99" t="str">
        <f>_VM_since142!J1429</f>
        <v>Polypeptid-AB</v>
      </c>
      <c r="L1436" s="115">
        <f>_VM_since142!K1429</f>
        <v>17.633177297187089</v>
      </c>
      <c r="M1436">
        <f>_VM_since142!L1429</f>
        <v>0.34057078281229614</v>
      </c>
    </row>
    <row r="1437" spans="2:13" x14ac:dyDescent="0.3">
      <c r="B1437">
        <f>_VM_since142!A1430</f>
        <v>5</v>
      </c>
      <c r="C1437">
        <f>_VM_since142!B1430</f>
        <v>51</v>
      </c>
      <c r="D1437">
        <f>_VM_since142!C1430</f>
        <v>1</v>
      </c>
      <c r="E1437">
        <f>_VM_since142!D1430</f>
        <v>1</v>
      </c>
      <c r="F1437" s="99">
        <f>_VM_since142!E1430</f>
        <v>2022</v>
      </c>
      <c r="G1437" s="99" t="str">
        <f>_VM_since142!F1430</f>
        <v>Huhn</v>
      </c>
      <c r="H1437" s="99" t="str">
        <f>_VM_since142!G1430</f>
        <v>Masthühner</v>
      </c>
      <c r="I1437" s="99" t="str">
        <f>_VM_since142!H1430</f>
        <v>Minimierung</v>
      </c>
      <c r="J1437" s="99" t="str">
        <f>_VM_since142!I1430</f>
        <v>C</v>
      </c>
      <c r="K1437" s="99" t="str">
        <f>_VM_since142!J1430</f>
        <v>Aminoglykoside</v>
      </c>
      <c r="L1437" s="115">
        <f>_VM_since142!K1430</f>
        <v>0.98038967130511812</v>
      </c>
      <c r="M1437">
        <f>_VM_since142!L1430</f>
        <v>1.8935446073620407E-2</v>
      </c>
    </row>
    <row r="1438" spans="2:13" x14ac:dyDescent="0.3">
      <c r="B1438">
        <f>_VM_since142!A1431</f>
        <v>5</v>
      </c>
      <c r="C1438">
        <f>_VM_since142!B1431</f>
        <v>51</v>
      </c>
      <c r="D1438">
        <f>_VM_since142!C1431</f>
        <v>1</v>
      </c>
      <c r="E1438">
        <f>_VM_since142!D1431</f>
        <v>1</v>
      </c>
      <c r="F1438" s="99">
        <f>_VM_since142!E1431</f>
        <v>2022</v>
      </c>
      <c r="G1438" s="99" t="str">
        <f>_VM_since142!F1431</f>
        <v>Huhn</v>
      </c>
      <c r="H1438" s="99" t="str">
        <f>_VM_since142!G1431</f>
        <v>Masthühner</v>
      </c>
      <c r="I1438" s="99" t="str">
        <f>_VM_since142!H1431</f>
        <v>Minimierung</v>
      </c>
      <c r="J1438" s="99" t="str">
        <f>_VM_since142!I1431</f>
        <v>C</v>
      </c>
      <c r="K1438" s="99" t="str">
        <f>_VM_since142!J1431</f>
        <v>Ceph. 1. Gen.</v>
      </c>
      <c r="L1438" s="115">
        <f>_VM_since142!K1431</f>
        <v>0</v>
      </c>
      <c r="M1438">
        <f>_VM_since142!L1431</f>
        <v>0</v>
      </c>
    </row>
    <row r="1439" spans="2:13" x14ac:dyDescent="0.3">
      <c r="B1439">
        <f>_VM_since142!A1432</f>
        <v>5</v>
      </c>
      <c r="C1439">
        <f>_VM_since142!B1432</f>
        <v>51</v>
      </c>
      <c r="D1439">
        <f>_VM_since142!C1432</f>
        <v>1</v>
      </c>
      <c r="E1439">
        <f>_VM_since142!D1432</f>
        <v>1</v>
      </c>
      <c r="F1439" s="99">
        <f>_VM_since142!E1432</f>
        <v>2022</v>
      </c>
      <c r="G1439" s="99" t="str">
        <f>_VM_since142!F1432</f>
        <v>Huhn</v>
      </c>
      <c r="H1439" s="99" t="str">
        <f>_VM_since142!G1432</f>
        <v>Masthühner</v>
      </c>
      <c r="I1439" s="99" t="str">
        <f>_VM_since142!H1432</f>
        <v>Minimierung</v>
      </c>
      <c r="J1439" s="99" t="str">
        <f>_VM_since142!I1432</f>
        <v>C</v>
      </c>
      <c r="K1439" s="99" t="str">
        <f>_VM_since142!J1432</f>
        <v>Fenicole</v>
      </c>
      <c r="L1439" s="115">
        <f>_VM_since142!K1432</f>
        <v>2.8E-3</v>
      </c>
      <c r="M1439">
        <f>_VM_since142!L1432</f>
        <v>5.4079771093015138E-5</v>
      </c>
    </row>
    <row r="1440" spans="2:13" x14ac:dyDescent="0.3">
      <c r="B1440">
        <f>_VM_since142!A1433</f>
        <v>5</v>
      </c>
      <c r="C1440">
        <f>_VM_since142!B1433</f>
        <v>51</v>
      </c>
      <c r="D1440">
        <f>_VM_since142!C1433</f>
        <v>1</v>
      </c>
      <c r="E1440">
        <f>_VM_since142!D1433</f>
        <v>1</v>
      </c>
      <c r="F1440" s="99">
        <f>_VM_since142!E1433</f>
        <v>2022</v>
      </c>
      <c r="G1440" s="99" t="str">
        <f>_VM_since142!F1433</f>
        <v>Huhn</v>
      </c>
      <c r="H1440" s="99" t="str">
        <f>_VM_since142!G1433</f>
        <v>Masthühner</v>
      </c>
      <c r="I1440" s="99" t="str">
        <f>_VM_since142!H1433</f>
        <v>Minimierung</v>
      </c>
      <c r="J1440" s="99" t="str">
        <f>_VM_since142!I1433</f>
        <v>C</v>
      </c>
      <c r="K1440" s="99" t="str">
        <f>_VM_since142!J1433</f>
        <v>Lincosamide</v>
      </c>
      <c r="L1440" s="115">
        <f>_VM_since142!K1433</f>
        <v>4.8913998619674617</v>
      </c>
      <c r="M1440">
        <f>_VM_since142!L1433</f>
        <v>9.4473494592716492E-2</v>
      </c>
    </row>
    <row r="1441" spans="2:13" x14ac:dyDescent="0.3">
      <c r="B1441">
        <f>_VM_since142!A1434</f>
        <v>5</v>
      </c>
      <c r="C1441">
        <f>_VM_since142!B1434</f>
        <v>51</v>
      </c>
      <c r="D1441">
        <f>_VM_since142!C1434</f>
        <v>1</v>
      </c>
      <c r="E1441">
        <f>_VM_since142!D1434</f>
        <v>1</v>
      </c>
      <c r="F1441" s="99">
        <f>_VM_since142!E1434</f>
        <v>2022</v>
      </c>
      <c r="G1441" s="99" t="str">
        <f>_VM_since142!F1434</f>
        <v>Huhn</v>
      </c>
      <c r="H1441" s="99" t="str">
        <f>_VM_since142!G1434</f>
        <v>Masthühner</v>
      </c>
      <c r="I1441" s="99" t="str">
        <f>_VM_since142!H1434</f>
        <v>Minimierung</v>
      </c>
      <c r="J1441" s="99" t="str">
        <f>_VM_since142!I1434</f>
        <v>C</v>
      </c>
      <c r="K1441" s="99" t="str">
        <f>_VM_since142!J1434</f>
        <v>Makrolide</v>
      </c>
      <c r="L1441" s="115">
        <f>_VM_since142!K1434</f>
        <v>3.3305760204293371</v>
      </c>
      <c r="M1441">
        <f>_VM_since142!L1434</f>
        <v>6.4327424568822802E-2</v>
      </c>
    </row>
    <row r="1442" spans="2:13" x14ac:dyDescent="0.3">
      <c r="B1442">
        <f>_VM_since142!A1435</f>
        <v>5</v>
      </c>
      <c r="C1442">
        <f>_VM_since142!B1435</f>
        <v>51</v>
      </c>
      <c r="D1442">
        <f>_VM_since142!C1435</f>
        <v>1</v>
      </c>
      <c r="E1442">
        <f>_VM_since142!D1435</f>
        <v>1</v>
      </c>
      <c r="F1442" s="99">
        <f>_VM_since142!E1435</f>
        <v>2022</v>
      </c>
      <c r="G1442" s="99" t="str">
        <f>_VM_since142!F1435</f>
        <v>Huhn</v>
      </c>
      <c r="H1442" s="99" t="str">
        <f>_VM_since142!G1435</f>
        <v>Masthühner</v>
      </c>
      <c r="I1442" s="99" t="str">
        <f>_VM_since142!H1435</f>
        <v>Minimierung</v>
      </c>
      <c r="J1442" s="99" t="str">
        <f>_VM_since142!I1435</f>
        <v>C</v>
      </c>
      <c r="K1442" s="99" t="str">
        <f>_VM_since142!J1435</f>
        <v>Pleuromutiline</v>
      </c>
      <c r="L1442" s="115">
        <f>_VM_since142!K1435</f>
        <v>2.1495713175E-2</v>
      </c>
      <c r="M1442">
        <f>_VM_since142!L1435</f>
        <v>4.1517258856611062E-4</v>
      </c>
    </row>
    <row r="1443" spans="2:13" x14ac:dyDescent="0.3">
      <c r="B1443">
        <f>_VM_since142!A1436</f>
        <v>5</v>
      </c>
      <c r="C1443">
        <f>_VM_since142!B1436</f>
        <v>51</v>
      </c>
      <c r="D1443">
        <f>_VM_since142!C1436</f>
        <v>1</v>
      </c>
      <c r="E1443">
        <f>_VM_since142!D1436</f>
        <v>1</v>
      </c>
      <c r="F1443" s="99">
        <f>_VM_since142!E1436</f>
        <v>2022</v>
      </c>
      <c r="G1443" s="99" t="str">
        <f>_VM_since142!F1436</f>
        <v>Huhn</v>
      </c>
      <c r="H1443" s="99" t="str">
        <f>_VM_since142!G1436</f>
        <v>Masthühner</v>
      </c>
      <c r="I1443" s="99" t="str">
        <f>_VM_since142!H1436</f>
        <v>Minimierung</v>
      </c>
      <c r="J1443" s="99" t="str">
        <f>_VM_since142!I1436</f>
        <v>D</v>
      </c>
      <c r="K1443" s="99" t="str">
        <f>_VM_since142!J1436</f>
        <v>Aminoglykoside</v>
      </c>
      <c r="L1443" s="115">
        <f>_VM_since142!K1436</f>
        <v>8.3278296594862908</v>
      </c>
      <c r="M1443">
        <f>_VM_since142!L1436</f>
        <v>0.16084540060237171</v>
      </c>
    </row>
    <row r="1444" spans="2:13" x14ac:dyDescent="0.3">
      <c r="B1444">
        <f>_VM_since142!A1437</f>
        <v>5</v>
      </c>
      <c r="C1444">
        <f>_VM_since142!B1437</f>
        <v>51</v>
      </c>
      <c r="D1444">
        <f>_VM_since142!C1437</f>
        <v>1</v>
      </c>
      <c r="E1444">
        <f>_VM_since142!D1437</f>
        <v>1</v>
      </c>
      <c r="F1444" s="99">
        <f>_VM_since142!E1437</f>
        <v>2022</v>
      </c>
      <c r="G1444" s="99" t="str">
        <f>_VM_since142!F1437</f>
        <v>Huhn</v>
      </c>
      <c r="H1444" s="99" t="str">
        <f>_VM_since142!G1437</f>
        <v>Masthühner</v>
      </c>
      <c r="I1444" s="99" t="str">
        <f>_VM_since142!H1437</f>
        <v>Minimierung</v>
      </c>
      <c r="J1444" s="99" t="str">
        <f>_VM_since142!I1437</f>
        <v>D</v>
      </c>
      <c r="K1444" s="99" t="str">
        <f>_VM_since142!J1437</f>
        <v>Folsäureantag.</v>
      </c>
      <c r="L1444" s="115">
        <f>_VM_since142!K1437</f>
        <v>0.59519401283483442</v>
      </c>
      <c r="M1444">
        <f>_VM_since142!L1437</f>
        <v>1.1495698560728915E-2</v>
      </c>
    </row>
    <row r="1445" spans="2:13" x14ac:dyDescent="0.3">
      <c r="B1445">
        <f>_VM_since142!A1438</f>
        <v>5</v>
      </c>
      <c r="C1445">
        <f>_VM_since142!B1438</f>
        <v>51</v>
      </c>
      <c r="D1445">
        <f>_VM_since142!C1438</f>
        <v>1</v>
      </c>
      <c r="E1445">
        <f>_VM_since142!D1438</f>
        <v>1</v>
      </c>
      <c r="F1445" s="99">
        <f>_VM_since142!E1438</f>
        <v>2022</v>
      </c>
      <c r="G1445" s="99" t="str">
        <f>_VM_since142!F1438</f>
        <v>Huhn</v>
      </c>
      <c r="H1445" s="99" t="str">
        <f>_VM_since142!G1438</f>
        <v>Masthühner</v>
      </c>
      <c r="I1445" s="99" t="str">
        <f>_VM_since142!H1438</f>
        <v>Minimierung</v>
      </c>
      <c r="J1445" s="99" t="str">
        <f>_VM_since142!I1438</f>
        <v>D</v>
      </c>
      <c r="K1445" s="99" t="str">
        <f>_VM_since142!J1438</f>
        <v>Penicilline</v>
      </c>
      <c r="L1445" s="115">
        <f>_VM_since142!K1438</f>
        <v>12.190172800973979</v>
      </c>
      <c r="M1445">
        <f>_VM_since142!L1438</f>
        <v>0.23544348380749</v>
      </c>
    </row>
    <row r="1446" spans="2:13" x14ac:dyDescent="0.3">
      <c r="B1446">
        <f>_VM_since142!A1439</f>
        <v>5</v>
      </c>
      <c r="C1446">
        <f>_VM_since142!B1439</f>
        <v>51</v>
      </c>
      <c r="D1446">
        <f>_VM_since142!C1439</f>
        <v>1</v>
      </c>
      <c r="E1446">
        <f>_VM_since142!D1439</f>
        <v>1</v>
      </c>
      <c r="F1446" s="99">
        <f>_VM_since142!E1439</f>
        <v>2022</v>
      </c>
      <c r="G1446" s="99" t="str">
        <f>_VM_since142!F1439</f>
        <v>Huhn</v>
      </c>
      <c r="H1446" s="99" t="str">
        <f>_VM_since142!G1439</f>
        <v>Masthühner</v>
      </c>
      <c r="I1446" s="99" t="str">
        <f>_VM_since142!H1439</f>
        <v>Minimierung</v>
      </c>
      <c r="J1446" s="99" t="str">
        <f>_VM_since142!I1439</f>
        <v>D</v>
      </c>
      <c r="K1446" s="99" t="str">
        <f>_VM_since142!J1439</f>
        <v>Sulfonamide</v>
      </c>
      <c r="L1446" s="115">
        <f>_VM_since142!K1439</f>
        <v>2.9932307041741577</v>
      </c>
      <c r="M1446">
        <f>_VM_since142!L1439</f>
        <v>5.7811868325115347E-2</v>
      </c>
    </row>
    <row r="1447" spans="2:13" x14ac:dyDescent="0.3">
      <c r="B1447">
        <f>_VM_since142!A1440</f>
        <v>5</v>
      </c>
      <c r="C1447">
        <f>_VM_since142!B1440</f>
        <v>51</v>
      </c>
      <c r="D1447">
        <f>_VM_since142!C1440</f>
        <v>1</v>
      </c>
      <c r="E1447">
        <f>_VM_since142!D1440</f>
        <v>1</v>
      </c>
      <c r="F1447" s="99">
        <f>_VM_since142!E1440</f>
        <v>2022</v>
      </c>
      <c r="G1447" s="99" t="str">
        <f>_VM_since142!F1440</f>
        <v>Huhn</v>
      </c>
      <c r="H1447" s="99" t="str">
        <f>_VM_since142!G1440</f>
        <v>Masthühner</v>
      </c>
      <c r="I1447" s="99" t="str">
        <f>_VM_since142!H1440</f>
        <v>Minimierung</v>
      </c>
      <c r="J1447" s="99" t="str">
        <f>_VM_since142!I1440</f>
        <v>D</v>
      </c>
      <c r="K1447" s="99" t="str">
        <f>_VM_since142!J1440</f>
        <v>Tetrazykline</v>
      </c>
      <c r="L1447" s="115">
        <f>_VM_since142!K1440</f>
        <v>0.53445951928690116</v>
      </c>
      <c r="M1447">
        <f>_VM_since142!L1440</f>
        <v>1.0322660164828044E-2</v>
      </c>
    </row>
    <row r="1448" spans="2:13" x14ac:dyDescent="0.3">
      <c r="B1448">
        <f>_VM_since142!A1441</f>
        <v>5</v>
      </c>
      <c r="C1448">
        <f>_VM_since142!B1441</f>
        <v>51</v>
      </c>
      <c r="D1448">
        <f>_VM_since142!C1441</f>
        <v>1</v>
      </c>
      <c r="E1448">
        <f>_VM_since142!D1441</f>
        <v>1</v>
      </c>
      <c r="F1448" s="99">
        <f>_VM_since142!E1441</f>
        <v>2023</v>
      </c>
      <c r="G1448" s="99" t="str">
        <f>_VM_since142!F1441</f>
        <v>Huhn</v>
      </c>
      <c r="H1448" s="99" t="str">
        <f>_VM_since142!G1441</f>
        <v>Masthühner</v>
      </c>
      <c r="I1448" s="99" t="str">
        <f>_VM_since142!H1441</f>
        <v>Minimierung</v>
      </c>
      <c r="J1448" s="99" t="str">
        <f>_VM_since142!I1441</f>
        <v>B</v>
      </c>
      <c r="K1448" s="99" t="str">
        <f>_VM_since142!J1441</f>
        <v>Fluorchinolone</v>
      </c>
      <c r="L1448" s="115">
        <f>_VM_since142!K1441</f>
        <v>0.22078443827160493</v>
      </c>
      <c r="M1448">
        <f>_VM_since142!L1441</f>
        <v>4.388204687890856E-3</v>
      </c>
    </row>
    <row r="1449" spans="2:13" x14ac:dyDescent="0.3">
      <c r="B1449">
        <f>_VM_since142!A1442</f>
        <v>5</v>
      </c>
      <c r="C1449">
        <f>_VM_since142!B1442</f>
        <v>51</v>
      </c>
      <c r="D1449">
        <f>_VM_since142!C1442</f>
        <v>1</v>
      </c>
      <c r="E1449">
        <f>_VM_since142!D1442</f>
        <v>1</v>
      </c>
      <c r="F1449" s="99">
        <f>_VM_since142!E1442</f>
        <v>2023</v>
      </c>
      <c r="G1449" s="99" t="str">
        <f>_VM_since142!F1442</f>
        <v>Huhn</v>
      </c>
      <c r="H1449" s="99" t="str">
        <f>_VM_since142!G1442</f>
        <v>Masthühner</v>
      </c>
      <c r="I1449" s="99" t="str">
        <f>_VM_since142!H1442</f>
        <v>Minimierung</v>
      </c>
      <c r="J1449" s="99" t="str">
        <f>_VM_since142!I1442</f>
        <v>B</v>
      </c>
      <c r="K1449" s="99" t="str">
        <f>_VM_since142!J1442</f>
        <v>Polypeptid-AB</v>
      </c>
      <c r="L1449" s="115">
        <f>_VM_since142!K1442</f>
        <v>13.360891964240741</v>
      </c>
      <c r="M1449">
        <f>_VM_since142!L1442</f>
        <v>0.26555462518494416</v>
      </c>
    </row>
    <row r="1450" spans="2:13" x14ac:dyDescent="0.3">
      <c r="B1450">
        <f>_VM_since142!A1443</f>
        <v>5</v>
      </c>
      <c r="C1450">
        <f>_VM_since142!B1443</f>
        <v>51</v>
      </c>
      <c r="D1450">
        <f>_VM_since142!C1443</f>
        <v>1</v>
      </c>
      <c r="E1450">
        <f>_VM_since142!D1443</f>
        <v>1</v>
      </c>
      <c r="F1450" s="99">
        <f>_VM_since142!E1443</f>
        <v>2023</v>
      </c>
      <c r="G1450" s="99" t="str">
        <f>_VM_since142!F1443</f>
        <v>Huhn</v>
      </c>
      <c r="H1450" s="99" t="str">
        <f>_VM_since142!G1443</f>
        <v>Masthühner</v>
      </c>
      <c r="I1450" s="99" t="str">
        <f>_VM_since142!H1443</f>
        <v>Minimierung</v>
      </c>
      <c r="J1450" s="99" t="str">
        <f>_VM_since142!I1443</f>
        <v>C</v>
      </c>
      <c r="K1450" s="99" t="str">
        <f>_VM_since142!J1443</f>
        <v>Aminoglykoside</v>
      </c>
      <c r="L1450" s="115">
        <f>_VM_since142!K1443</f>
        <v>1.8158280375</v>
      </c>
      <c r="M1450">
        <f>_VM_since142!L1443</f>
        <v>3.6090519644137196E-2</v>
      </c>
    </row>
    <row r="1451" spans="2:13" x14ac:dyDescent="0.3">
      <c r="B1451">
        <f>_VM_since142!A1444</f>
        <v>5</v>
      </c>
      <c r="C1451">
        <f>_VM_since142!B1444</f>
        <v>51</v>
      </c>
      <c r="D1451">
        <f>_VM_since142!C1444</f>
        <v>1</v>
      </c>
      <c r="E1451">
        <f>_VM_since142!D1444</f>
        <v>1</v>
      </c>
      <c r="F1451" s="99">
        <f>_VM_since142!E1444</f>
        <v>2023</v>
      </c>
      <c r="G1451" s="99" t="str">
        <f>_VM_since142!F1444</f>
        <v>Huhn</v>
      </c>
      <c r="H1451" s="99" t="str">
        <f>_VM_since142!G1444</f>
        <v>Masthühner</v>
      </c>
      <c r="I1451" s="99" t="str">
        <f>_VM_since142!H1444</f>
        <v>Minimierung</v>
      </c>
      <c r="J1451" s="99" t="str">
        <f>_VM_since142!I1444</f>
        <v>C</v>
      </c>
      <c r="K1451" s="99" t="str">
        <f>_VM_since142!J1444</f>
        <v>Lincosamide</v>
      </c>
      <c r="L1451" s="115">
        <f>_VM_since142!K1444</f>
        <v>5.5634535291742546</v>
      </c>
      <c r="M1451">
        <f>_VM_since142!L1444</f>
        <v>0.11057651095659317</v>
      </c>
    </row>
    <row r="1452" spans="2:13" x14ac:dyDescent="0.3">
      <c r="B1452">
        <f>_VM_since142!A1445</f>
        <v>5</v>
      </c>
      <c r="C1452">
        <f>_VM_since142!B1445</f>
        <v>51</v>
      </c>
      <c r="D1452">
        <f>_VM_since142!C1445</f>
        <v>1</v>
      </c>
      <c r="E1452">
        <f>_VM_since142!D1445</f>
        <v>1</v>
      </c>
      <c r="F1452" s="99">
        <f>_VM_since142!E1445</f>
        <v>2023</v>
      </c>
      <c r="G1452" s="99" t="str">
        <f>_VM_since142!F1445</f>
        <v>Huhn</v>
      </c>
      <c r="H1452" s="99" t="str">
        <f>_VM_since142!G1445</f>
        <v>Masthühner</v>
      </c>
      <c r="I1452" s="99" t="str">
        <f>_VM_since142!H1445</f>
        <v>Minimierung</v>
      </c>
      <c r="J1452" s="99" t="str">
        <f>_VM_since142!I1445</f>
        <v>C</v>
      </c>
      <c r="K1452" s="99" t="str">
        <f>_VM_since142!J1445</f>
        <v>Makrolide</v>
      </c>
      <c r="L1452" s="115">
        <f>_VM_since142!K1445</f>
        <v>3.2433035798816561</v>
      </c>
      <c r="M1452">
        <f>_VM_since142!L1445</f>
        <v>6.4462332965612323E-2</v>
      </c>
    </row>
    <row r="1453" spans="2:13" x14ac:dyDescent="0.3">
      <c r="B1453">
        <f>_VM_since142!A1446</f>
        <v>5</v>
      </c>
      <c r="C1453">
        <f>_VM_since142!B1446</f>
        <v>51</v>
      </c>
      <c r="D1453">
        <f>_VM_since142!C1446</f>
        <v>1</v>
      </c>
      <c r="E1453">
        <f>_VM_since142!D1446</f>
        <v>1</v>
      </c>
      <c r="F1453" s="99">
        <f>_VM_since142!E1446</f>
        <v>2023</v>
      </c>
      <c r="G1453" s="99" t="str">
        <f>_VM_since142!F1446</f>
        <v>Huhn</v>
      </c>
      <c r="H1453" s="99" t="str">
        <f>_VM_since142!G1446</f>
        <v>Masthühner</v>
      </c>
      <c r="I1453" s="99" t="str">
        <f>_VM_since142!H1446</f>
        <v>Minimierung</v>
      </c>
      <c r="J1453" s="99" t="str">
        <f>_VM_since142!I1446</f>
        <v>C</v>
      </c>
      <c r="K1453" s="99" t="str">
        <f>_VM_since142!J1446</f>
        <v>Pleuromutiline</v>
      </c>
      <c r="L1453" s="115">
        <f>_VM_since142!K1446</f>
        <v>1.085224716E-2</v>
      </c>
      <c r="M1453">
        <f>_VM_since142!L1446</f>
        <v>2.1569401464372536E-4</v>
      </c>
    </row>
    <row r="1454" spans="2:13" x14ac:dyDescent="0.3">
      <c r="B1454">
        <f>_VM_since142!A1447</f>
        <v>5</v>
      </c>
      <c r="C1454">
        <f>_VM_since142!B1447</f>
        <v>51</v>
      </c>
      <c r="D1454">
        <f>_VM_since142!C1447</f>
        <v>1</v>
      </c>
      <c r="E1454">
        <f>_VM_since142!D1447</f>
        <v>1</v>
      </c>
      <c r="F1454" s="99">
        <f>_VM_since142!E1447</f>
        <v>2023</v>
      </c>
      <c r="G1454" s="99" t="str">
        <f>_VM_since142!F1447</f>
        <v>Huhn</v>
      </c>
      <c r="H1454" s="99" t="str">
        <f>_VM_since142!G1447</f>
        <v>Masthühner</v>
      </c>
      <c r="I1454" s="99" t="str">
        <f>_VM_since142!H1447</f>
        <v>Minimierung</v>
      </c>
      <c r="J1454" s="99" t="str">
        <f>_VM_since142!I1447</f>
        <v>D</v>
      </c>
      <c r="K1454" s="99" t="str">
        <f>_VM_since142!J1447</f>
        <v>Aminoglykoside</v>
      </c>
      <c r="L1454" s="115">
        <f>_VM_since142!K1447</f>
        <v>9.7746561273173178</v>
      </c>
      <c r="M1454">
        <f>_VM_since142!L1447</f>
        <v>0.19427633657607934</v>
      </c>
    </row>
    <row r="1455" spans="2:13" x14ac:dyDescent="0.3">
      <c r="B1455">
        <f>_VM_since142!A1448</f>
        <v>5</v>
      </c>
      <c r="C1455">
        <f>_VM_since142!B1448</f>
        <v>51</v>
      </c>
      <c r="D1455">
        <f>_VM_since142!C1448</f>
        <v>1</v>
      </c>
      <c r="E1455">
        <f>_VM_since142!D1448</f>
        <v>1</v>
      </c>
      <c r="F1455" s="99">
        <f>_VM_since142!E1448</f>
        <v>2023</v>
      </c>
      <c r="G1455" s="99" t="str">
        <f>_VM_since142!F1448</f>
        <v>Huhn</v>
      </c>
      <c r="H1455" s="99" t="str">
        <f>_VM_since142!G1448</f>
        <v>Masthühner</v>
      </c>
      <c r="I1455" s="99" t="str">
        <f>_VM_since142!H1448</f>
        <v>Minimierung</v>
      </c>
      <c r="J1455" s="99" t="str">
        <f>_VM_since142!I1448</f>
        <v>D</v>
      </c>
      <c r="K1455" s="99" t="str">
        <f>_VM_since142!J1448</f>
        <v>Folsäureantag.</v>
      </c>
      <c r="L1455" s="115">
        <f>_VM_since142!K1448</f>
        <v>0.64893769590535844</v>
      </c>
      <c r="M1455">
        <f>_VM_since142!L1448</f>
        <v>1.2897971712199353E-2</v>
      </c>
    </row>
    <row r="1456" spans="2:13" x14ac:dyDescent="0.3">
      <c r="B1456">
        <f>_VM_since142!A1449</f>
        <v>5</v>
      </c>
      <c r="C1456">
        <f>_VM_since142!B1449</f>
        <v>51</v>
      </c>
      <c r="D1456">
        <f>_VM_since142!C1449</f>
        <v>1</v>
      </c>
      <c r="E1456">
        <f>_VM_since142!D1449</f>
        <v>1</v>
      </c>
      <c r="F1456" s="99">
        <f>_VM_since142!E1449</f>
        <v>2023</v>
      </c>
      <c r="G1456" s="99" t="str">
        <f>_VM_since142!F1449</f>
        <v>Huhn</v>
      </c>
      <c r="H1456" s="99" t="str">
        <f>_VM_since142!G1449</f>
        <v>Masthühner</v>
      </c>
      <c r="I1456" s="99" t="str">
        <f>_VM_since142!H1449</f>
        <v>Minimierung</v>
      </c>
      <c r="J1456" s="99" t="str">
        <f>_VM_since142!I1449</f>
        <v>D</v>
      </c>
      <c r="K1456" s="99" t="str">
        <f>_VM_since142!J1449</f>
        <v>Penicilline</v>
      </c>
      <c r="L1456" s="115">
        <f>_VM_since142!K1449</f>
        <v>11.997978432654774</v>
      </c>
      <c r="M1456">
        <f>_VM_since142!L1449</f>
        <v>0.23846601515737501</v>
      </c>
    </row>
    <row r="1457" spans="2:13" x14ac:dyDescent="0.3">
      <c r="B1457">
        <f>_VM_since142!A1450</f>
        <v>5</v>
      </c>
      <c r="C1457">
        <f>_VM_since142!B1450</f>
        <v>51</v>
      </c>
      <c r="D1457">
        <f>_VM_since142!C1450</f>
        <v>1</v>
      </c>
      <c r="E1457">
        <f>_VM_since142!D1450</f>
        <v>1</v>
      </c>
      <c r="F1457" s="99">
        <f>_VM_since142!E1450</f>
        <v>2023</v>
      </c>
      <c r="G1457" s="99" t="str">
        <f>_VM_since142!F1450</f>
        <v>Huhn</v>
      </c>
      <c r="H1457" s="99" t="str">
        <f>_VM_since142!G1450</f>
        <v>Masthühner</v>
      </c>
      <c r="I1457" s="99" t="str">
        <f>_VM_since142!H1450</f>
        <v>Minimierung</v>
      </c>
      <c r="J1457" s="99" t="str">
        <f>_VM_since142!I1450</f>
        <v>D</v>
      </c>
      <c r="K1457" s="99" t="str">
        <f>_VM_since142!J1450</f>
        <v>Sulfonamide</v>
      </c>
      <c r="L1457" s="115">
        <f>_VM_since142!K1450</f>
        <v>3.247844959526792</v>
      </c>
      <c r="M1457">
        <f>_VM_since142!L1450</f>
        <v>6.4552595230490631E-2</v>
      </c>
    </row>
    <row r="1458" spans="2:13" x14ac:dyDescent="0.3">
      <c r="B1458">
        <f>_VM_since142!A1451</f>
        <v>5</v>
      </c>
      <c r="C1458">
        <f>_VM_since142!B1451</f>
        <v>51</v>
      </c>
      <c r="D1458">
        <f>_VM_since142!C1451</f>
        <v>1</v>
      </c>
      <c r="E1458">
        <f>_VM_since142!D1451</f>
        <v>1</v>
      </c>
      <c r="F1458" s="99">
        <f>_VM_since142!E1451</f>
        <v>2023</v>
      </c>
      <c r="G1458" s="99" t="str">
        <f>_VM_since142!F1451</f>
        <v>Huhn</v>
      </c>
      <c r="H1458" s="99" t="str">
        <f>_VM_since142!G1451</f>
        <v>Masthühner</v>
      </c>
      <c r="I1458" s="99" t="str">
        <f>_VM_since142!H1451</f>
        <v>Minimierung</v>
      </c>
      <c r="J1458" s="99" t="str">
        <f>_VM_since142!I1451</f>
        <v>D</v>
      </c>
      <c r="K1458" s="99" t="str">
        <f>_VM_since142!J1451</f>
        <v>Tetrazykline</v>
      </c>
      <c r="L1458" s="115">
        <f>_VM_since142!K1451</f>
        <v>0.42862755201749997</v>
      </c>
      <c r="M1458">
        <f>_VM_since142!L1451</f>
        <v>8.5191938700340825E-3</v>
      </c>
    </row>
    <row r="1459" spans="2:13" x14ac:dyDescent="0.3">
      <c r="B1459">
        <f>_VM_since142!A1452</f>
        <v>5</v>
      </c>
      <c r="C1459">
        <f>_VM_since142!B1452</f>
        <v>51</v>
      </c>
      <c r="D1459">
        <f>_VM_since142!C1452</f>
        <v>1</v>
      </c>
      <c r="E1459">
        <f>_VM_since142!D1452</f>
        <v>1</v>
      </c>
      <c r="F1459" s="99">
        <f>_VM_since142!E1452</f>
        <v>2024</v>
      </c>
      <c r="G1459" s="99" t="str">
        <f>_VM_since142!F1452</f>
        <v>Huhn</v>
      </c>
      <c r="H1459" s="99" t="str">
        <f>_VM_since142!G1452</f>
        <v>Masthühner</v>
      </c>
      <c r="I1459" s="99" t="str">
        <f>_VM_since142!H1452</f>
        <v>Minimierung</v>
      </c>
      <c r="J1459" s="99" t="str">
        <f>_VM_since142!I1452</f>
        <v>B</v>
      </c>
      <c r="K1459" s="99" t="str">
        <f>_VM_since142!J1452</f>
        <v>Fluorchinolone</v>
      </c>
      <c r="L1459" s="115">
        <f>_VM_since142!K1452</f>
        <v>0.19805501169590642</v>
      </c>
      <c r="M1459">
        <f>_VM_since142!L1452</f>
        <v>3.8951604656925569E-3</v>
      </c>
    </row>
    <row r="1460" spans="2:13" x14ac:dyDescent="0.3">
      <c r="B1460">
        <f>_VM_since142!A1453</f>
        <v>5</v>
      </c>
      <c r="C1460">
        <f>_VM_since142!B1453</f>
        <v>51</v>
      </c>
      <c r="D1460">
        <f>_VM_since142!C1453</f>
        <v>1</v>
      </c>
      <c r="E1460">
        <f>_VM_since142!D1453</f>
        <v>1</v>
      </c>
      <c r="F1460" s="99">
        <f>_VM_since142!E1453</f>
        <v>2024</v>
      </c>
      <c r="G1460" s="99" t="str">
        <f>_VM_since142!F1453</f>
        <v>Huhn</v>
      </c>
      <c r="H1460" s="99" t="str">
        <f>_VM_since142!G1453</f>
        <v>Masthühner</v>
      </c>
      <c r="I1460" s="99" t="str">
        <f>_VM_since142!H1453</f>
        <v>Minimierung</v>
      </c>
      <c r="J1460" s="99" t="str">
        <f>_VM_since142!I1453</f>
        <v>B</v>
      </c>
      <c r="K1460" s="99" t="str">
        <f>_VM_since142!J1453</f>
        <v>Polypeptid-AB</v>
      </c>
      <c r="L1460" s="115">
        <f>_VM_since142!K1453</f>
        <v>12.463485485203321</v>
      </c>
      <c r="M1460">
        <f>_VM_since142!L1453</f>
        <v>0.24512015884372804</v>
      </c>
    </row>
    <row r="1461" spans="2:13" x14ac:dyDescent="0.3">
      <c r="B1461">
        <f>_VM_since142!A1454</f>
        <v>5</v>
      </c>
      <c r="C1461">
        <f>_VM_since142!B1454</f>
        <v>51</v>
      </c>
      <c r="D1461">
        <f>_VM_since142!C1454</f>
        <v>1</v>
      </c>
      <c r="E1461">
        <f>_VM_since142!D1454</f>
        <v>1</v>
      </c>
      <c r="F1461" s="99">
        <f>_VM_since142!E1454</f>
        <v>2024</v>
      </c>
      <c r="G1461" s="99" t="str">
        <f>_VM_since142!F1454</f>
        <v>Huhn</v>
      </c>
      <c r="H1461" s="99" t="str">
        <f>_VM_since142!G1454</f>
        <v>Masthühner</v>
      </c>
      <c r="I1461" s="99" t="str">
        <f>_VM_since142!H1454</f>
        <v>Minimierung</v>
      </c>
      <c r="J1461" s="99" t="str">
        <f>_VM_since142!I1454</f>
        <v>C</v>
      </c>
      <c r="K1461" s="99" t="str">
        <f>_VM_since142!J1454</f>
        <v>Aminoglykoside</v>
      </c>
      <c r="L1461" s="115">
        <f>_VM_since142!K1454</f>
        <v>1.9517847312500001</v>
      </c>
      <c r="M1461">
        <f>_VM_since142!L1454</f>
        <v>3.8385873993334083E-2</v>
      </c>
    </row>
    <row r="1462" spans="2:13" x14ac:dyDescent="0.3">
      <c r="B1462">
        <f>_VM_since142!A1455</f>
        <v>5</v>
      </c>
      <c r="C1462">
        <f>_VM_since142!B1455</f>
        <v>51</v>
      </c>
      <c r="D1462">
        <f>_VM_since142!C1455</f>
        <v>1</v>
      </c>
      <c r="E1462">
        <f>_VM_since142!D1455</f>
        <v>1</v>
      </c>
      <c r="F1462" s="99">
        <f>_VM_since142!E1455</f>
        <v>2024</v>
      </c>
      <c r="G1462" s="99" t="str">
        <f>_VM_since142!F1455</f>
        <v>Huhn</v>
      </c>
      <c r="H1462" s="99" t="str">
        <f>_VM_since142!G1455</f>
        <v>Masthühner</v>
      </c>
      <c r="I1462" s="99" t="str">
        <f>_VM_since142!H1455</f>
        <v>Minimierung</v>
      </c>
      <c r="J1462" s="99" t="str">
        <f>_VM_since142!I1455</f>
        <v>C</v>
      </c>
      <c r="K1462" s="99" t="str">
        <f>_VM_since142!J1455</f>
        <v>Lincosamide</v>
      </c>
      <c r="L1462" s="115">
        <f>_VM_since142!K1455</f>
        <v>5.7390279160012403</v>
      </c>
      <c r="M1462">
        <f>_VM_since142!L1455</f>
        <v>0.11286982570396635</v>
      </c>
    </row>
    <row r="1463" spans="2:13" x14ac:dyDescent="0.3">
      <c r="B1463">
        <f>_VM_since142!A1456</f>
        <v>5</v>
      </c>
      <c r="C1463">
        <f>_VM_since142!B1456</f>
        <v>51</v>
      </c>
      <c r="D1463">
        <f>_VM_since142!C1456</f>
        <v>1</v>
      </c>
      <c r="E1463">
        <f>_VM_since142!D1456</f>
        <v>1</v>
      </c>
      <c r="F1463" s="99">
        <f>_VM_since142!E1456</f>
        <v>2024</v>
      </c>
      <c r="G1463" s="99" t="str">
        <f>_VM_since142!F1456</f>
        <v>Huhn</v>
      </c>
      <c r="H1463" s="99" t="str">
        <f>_VM_since142!G1456</f>
        <v>Masthühner</v>
      </c>
      <c r="I1463" s="99" t="str">
        <f>_VM_since142!H1456</f>
        <v>Minimierung</v>
      </c>
      <c r="J1463" s="99" t="str">
        <f>_VM_since142!I1456</f>
        <v>C</v>
      </c>
      <c r="K1463" s="99" t="str">
        <f>_VM_since142!J1456</f>
        <v>Makrolide</v>
      </c>
      <c r="L1463" s="115">
        <f>_VM_since142!K1456</f>
        <v>4.0634099999999993</v>
      </c>
      <c r="M1463">
        <f>_VM_since142!L1456</f>
        <v>7.9915341966713432E-2</v>
      </c>
    </row>
    <row r="1464" spans="2:13" x14ac:dyDescent="0.3">
      <c r="B1464">
        <f>_VM_since142!A1457</f>
        <v>5</v>
      </c>
      <c r="C1464">
        <f>_VM_since142!B1457</f>
        <v>51</v>
      </c>
      <c r="D1464">
        <f>_VM_since142!C1457</f>
        <v>1</v>
      </c>
      <c r="E1464">
        <f>_VM_since142!D1457</f>
        <v>1</v>
      </c>
      <c r="F1464" s="99">
        <f>_VM_since142!E1457</f>
        <v>2024</v>
      </c>
      <c r="G1464" s="99" t="str">
        <f>_VM_since142!F1457</f>
        <v>Huhn</v>
      </c>
      <c r="H1464" s="99" t="str">
        <f>_VM_since142!G1457</f>
        <v>Masthühner</v>
      </c>
      <c r="I1464" s="99" t="str">
        <f>_VM_since142!H1457</f>
        <v>Minimierung</v>
      </c>
      <c r="J1464" s="99" t="str">
        <f>_VM_since142!I1457</f>
        <v>C</v>
      </c>
      <c r="K1464" s="99" t="str">
        <f>_VM_since142!J1457</f>
        <v>Pleuromutiline</v>
      </c>
      <c r="L1464" s="115">
        <f>_VM_since142!K1457</f>
        <v>2.6679615E-2</v>
      </c>
      <c r="M1464">
        <f>_VM_since142!L1457</f>
        <v>5.2470967888184001E-4</v>
      </c>
    </row>
    <row r="1465" spans="2:13" x14ac:dyDescent="0.3">
      <c r="B1465">
        <f>_VM_since142!A1458</f>
        <v>5</v>
      </c>
      <c r="C1465">
        <f>_VM_since142!B1458</f>
        <v>51</v>
      </c>
      <c r="D1465">
        <f>_VM_since142!C1458</f>
        <v>1</v>
      </c>
      <c r="E1465">
        <f>_VM_since142!D1458</f>
        <v>1</v>
      </c>
      <c r="F1465" s="99">
        <f>_VM_since142!E1458</f>
        <v>2024</v>
      </c>
      <c r="G1465" s="99" t="str">
        <f>_VM_since142!F1458</f>
        <v>Huhn</v>
      </c>
      <c r="H1465" s="99" t="str">
        <f>_VM_since142!G1458</f>
        <v>Masthühner</v>
      </c>
      <c r="I1465" s="99" t="str">
        <f>_VM_since142!H1458</f>
        <v>Minimierung</v>
      </c>
      <c r="J1465" s="99" t="str">
        <f>_VM_since142!I1458</f>
        <v>D</v>
      </c>
      <c r="K1465" s="99" t="str">
        <f>_VM_since142!J1458</f>
        <v>Aminoglykoside</v>
      </c>
      <c r="L1465" s="115">
        <f>_VM_since142!K1458</f>
        <v>10.20996268036496</v>
      </c>
      <c r="M1465">
        <f>_VM_since142!L1458</f>
        <v>0.2007999830361071</v>
      </c>
    </row>
    <row r="1466" spans="2:13" x14ac:dyDescent="0.3">
      <c r="B1466">
        <f>_VM_since142!A1459</f>
        <v>5</v>
      </c>
      <c r="C1466">
        <f>_VM_since142!B1459</f>
        <v>51</v>
      </c>
      <c r="D1466">
        <f>_VM_since142!C1459</f>
        <v>1</v>
      </c>
      <c r="E1466">
        <f>_VM_since142!D1459</f>
        <v>1</v>
      </c>
      <c r="F1466" s="99">
        <f>_VM_since142!E1459</f>
        <v>2024</v>
      </c>
      <c r="G1466" s="99" t="str">
        <f>_VM_since142!F1459</f>
        <v>Huhn</v>
      </c>
      <c r="H1466" s="99" t="str">
        <f>_VM_since142!G1459</f>
        <v>Masthühner</v>
      </c>
      <c r="I1466" s="99" t="str">
        <f>_VM_since142!H1459</f>
        <v>Minimierung</v>
      </c>
      <c r="J1466" s="99" t="str">
        <f>_VM_since142!I1459</f>
        <v>D</v>
      </c>
      <c r="K1466" s="99" t="str">
        <f>_VM_since142!J1459</f>
        <v>Folsäureantag.</v>
      </c>
      <c r="L1466" s="115">
        <f>_VM_since142!K1459</f>
        <v>0.86511179916324898</v>
      </c>
      <c r="M1466">
        <f>_VM_since142!L1459</f>
        <v>1.7014208575942314E-2</v>
      </c>
    </row>
    <row r="1467" spans="2:13" x14ac:dyDescent="0.3">
      <c r="B1467">
        <f>_VM_since142!A1460</f>
        <v>5</v>
      </c>
      <c r="C1467">
        <f>_VM_since142!B1460</f>
        <v>51</v>
      </c>
      <c r="D1467">
        <f>_VM_since142!C1460</f>
        <v>1</v>
      </c>
      <c r="E1467">
        <f>_VM_since142!D1460</f>
        <v>1</v>
      </c>
      <c r="F1467" s="99">
        <f>_VM_since142!E1460</f>
        <v>2024</v>
      </c>
      <c r="G1467" s="99" t="str">
        <f>_VM_since142!F1460</f>
        <v>Huhn</v>
      </c>
      <c r="H1467" s="99" t="str">
        <f>_VM_since142!G1460</f>
        <v>Masthühner</v>
      </c>
      <c r="I1467" s="99" t="str">
        <f>_VM_since142!H1460</f>
        <v>Minimierung</v>
      </c>
      <c r="J1467" s="99" t="str">
        <f>_VM_since142!I1460</f>
        <v>D</v>
      </c>
      <c r="K1467" s="99" t="str">
        <f>_VM_since142!J1460</f>
        <v>Penicilline</v>
      </c>
      <c r="L1467" s="115">
        <f>_VM_since142!K1460</f>
        <v>10.502987550399798</v>
      </c>
      <c r="M1467">
        <f>_VM_since142!L1460</f>
        <v>0.20656292172395446</v>
      </c>
    </row>
    <row r="1468" spans="2:13" x14ac:dyDescent="0.3">
      <c r="B1468">
        <f>_VM_since142!A1461</f>
        <v>5</v>
      </c>
      <c r="C1468">
        <f>_VM_since142!B1461</f>
        <v>51</v>
      </c>
      <c r="D1468">
        <f>_VM_since142!C1461</f>
        <v>1</v>
      </c>
      <c r="E1468">
        <f>_VM_since142!D1461</f>
        <v>1</v>
      </c>
      <c r="F1468" s="99">
        <f>_VM_since142!E1461</f>
        <v>2024</v>
      </c>
      <c r="G1468" s="99" t="str">
        <f>_VM_since142!F1461</f>
        <v>Huhn</v>
      </c>
      <c r="H1468" s="99" t="str">
        <f>_VM_since142!G1461</f>
        <v>Masthühner</v>
      </c>
      <c r="I1468" s="99" t="str">
        <f>_VM_since142!H1461</f>
        <v>Minimierung</v>
      </c>
      <c r="J1468" s="99" t="str">
        <f>_VM_since142!I1461</f>
        <v>D</v>
      </c>
      <c r="K1468" s="99" t="str">
        <f>_VM_since142!J1461</f>
        <v>Sulfonamide</v>
      </c>
      <c r="L1468" s="115">
        <f>_VM_since142!K1461</f>
        <v>4.3460743487868809</v>
      </c>
      <c r="M1468">
        <f>_VM_since142!L1461</f>
        <v>8.547451962663502E-2</v>
      </c>
    </row>
    <row r="1469" spans="2:13" x14ac:dyDescent="0.3">
      <c r="B1469">
        <f>_VM_since142!A1462</f>
        <v>5</v>
      </c>
      <c r="C1469">
        <f>_VM_since142!B1462</f>
        <v>51</v>
      </c>
      <c r="D1469">
        <f>_VM_since142!C1462</f>
        <v>1</v>
      </c>
      <c r="E1469">
        <f>_VM_since142!D1462</f>
        <v>1</v>
      </c>
      <c r="F1469" s="99">
        <f>_VM_since142!E1462</f>
        <v>2024</v>
      </c>
      <c r="G1469" s="99" t="str">
        <f>_VM_since142!F1462</f>
        <v>Huhn</v>
      </c>
      <c r="H1469" s="99" t="str">
        <f>_VM_since142!G1462</f>
        <v>Masthühner</v>
      </c>
      <c r="I1469" s="99" t="str">
        <f>_VM_since142!H1462</f>
        <v>Minimierung</v>
      </c>
      <c r="J1469" s="99" t="str">
        <f>_VM_since142!I1462</f>
        <v>D</v>
      </c>
      <c r="K1469" s="99" t="str">
        <f>_VM_since142!J1462</f>
        <v>Tetrazykline</v>
      </c>
      <c r="L1469" s="115">
        <f>_VM_since142!K1462</f>
        <v>0.47985284878000001</v>
      </c>
      <c r="M1469">
        <f>_VM_since142!L1462</f>
        <v>9.4372963850449087E-3</v>
      </c>
    </row>
    <row r="1470" spans="2:13" x14ac:dyDescent="0.3">
      <c r="B1470">
        <f>_VM_since142!A1463</f>
        <v>5</v>
      </c>
      <c r="C1470">
        <f>_VM_since142!B1463</f>
        <v>51</v>
      </c>
      <c r="D1470">
        <f>_VM_since142!C1463</f>
        <v>1</v>
      </c>
      <c r="E1470">
        <f>_VM_since142!D1463</f>
        <v>1</v>
      </c>
      <c r="F1470" s="99">
        <f>_VM_since142!E1463</f>
        <v>2025</v>
      </c>
      <c r="G1470" s="99" t="str">
        <f>_VM_since142!F1463</f>
        <v>Huhn</v>
      </c>
      <c r="H1470" s="99" t="str">
        <f>_VM_since142!G1463</f>
        <v>Masthühner</v>
      </c>
      <c r="I1470" s="99" t="str">
        <f>_VM_since142!H1463</f>
        <v>Minimierung</v>
      </c>
      <c r="J1470" s="99" t="str">
        <f>_VM_since142!I1463</f>
        <v>B</v>
      </c>
      <c r="K1470" s="99" t="str">
        <f>_VM_since142!J1463</f>
        <v>Fluorchinolone</v>
      </c>
      <c r="L1470" s="115">
        <f>_VM_since142!K1463</f>
        <v>0.50881100000000001</v>
      </c>
      <c r="M1470">
        <f>_VM_since142!L1463</f>
        <v>8.9408163526228431E-3</v>
      </c>
    </row>
    <row r="1471" spans="2:13" x14ac:dyDescent="0.3">
      <c r="B1471">
        <f>_VM_since142!A1464</f>
        <v>5</v>
      </c>
      <c r="C1471">
        <f>_VM_since142!B1464</f>
        <v>51</v>
      </c>
      <c r="D1471">
        <f>_VM_since142!C1464</f>
        <v>1</v>
      </c>
      <c r="E1471">
        <f>_VM_since142!D1464</f>
        <v>1</v>
      </c>
      <c r="F1471" s="99">
        <f>_VM_since142!E1464</f>
        <v>2025</v>
      </c>
      <c r="G1471" s="99" t="str">
        <f>_VM_since142!F1464</f>
        <v>Huhn</v>
      </c>
      <c r="H1471" s="99" t="str">
        <f>_VM_since142!G1464</f>
        <v>Masthühner</v>
      </c>
      <c r="I1471" s="99" t="str">
        <f>_VM_since142!H1464</f>
        <v>Minimierung</v>
      </c>
      <c r="J1471" s="99" t="str">
        <f>_VM_since142!I1464</f>
        <v>B</v>
      </c>
      <c r="K1471" s="99" t="str">
        <f>_VM_since142!J1464</f>
        <v>Polypeptid-AB</v>
      </c>
      <c r="L1471" s="115">
        <f>_VM_since142!K1464</f>
        <v>13.780756258682352</v>
      </c>
      <c r="M1471">
        <f>_VM_since142!L1464</f>
        <v>0.24215516352660765</v>
      </c>
    </row>
    <row r="1472" spans="2:13" x14ac:dyDescent="0.3">
      <c r="B1472">
        <f>_VM_since142!A1465</f>
        <v>5</v>
      </c>
      <c r="C1472">
        <f>_VM_since142!B1465</f>
        <v>51</v>
      </c>
      <c r="D1472">
        <f>_VM_since142!C1465</f>
        <v>1</v>
      </c>
      <c r="E1472">
        <f>_VM_since142!D1465</f>
        <v>1</v>
      </c>
      <c r="F1472" s="99">
        <f>_VM_since142!E1465</f>
        <v>2025</v>
      </c>
      <c r="G1472" s="99" t="str">
        <f>_VM_since142!F1465</f>
        <v>Huhn</v>
      </c>
      <c r="H1472" s="99" t="str">
        <f>_VM_since142!G1465</f>
        <v>Masthühner</v>
      </c>
      <c r="I1472" s="99" t="str">
        <f>_VM_since142!H1465</f>
        <v>Minimierung</v>
      </c>
      <c r="J1472" s="99" t="str">
        <f>_VM_since142!I1465</f>
        <v>C</v>
      </c>
      <c r="K1472" s="99" t="str">
        <f>_VM_since142!J1465</f>
        <v>Aminoglykoside</v>
      </c>
      <c r="L1472" s="115">
        <f>_VM_since142!K1465</f>
        <v>2.6220944138141027</v>
      </c>
      <c r="M1472">
        <f>_VM_since142!L1465</f>
        <v>4.6075388726167746E-2</v>
      </c>
    </row>
    <row r="1473" spans="2:13" x14ac:dyDescent="0.3">
      <c r="B1473">
        <f>_VM_since142!A1466</f>
        <v>5</v>
      </c>
      <c r="C1473">
        <f>_VM_since142!B1466</f>
        <v>51</v>
      </c>
      <c r="D1473">
        <f>_VM_since142!C1466</f>
        <v>1</v>
      </c>
      <c r="E1473">
        <f>_VM_since142!D1466</f>
        <v>1</v>
      </c>
      <c r="F1473" s="99">
        <f>_VM_since142!E1466</f>
        <v>2025</v>
      </c>
      <c r="G1473" s="99" t="str">
        <f>_VM_since142!F1466</f>
        <v>Huhn</v>
      </c>
      <c r="H1473" s="99" t="str">
        <f>_VM_since142!G1466</f>
        <v>Masthühner</v>
      </c>
      <c r="I1473" s="99" t="str">
        <f>_VM_since142!H1466</f>
        <v>Minimierung</v>
      </c>
      <c r="J1473" s="99" t="str">
        <f>_VM_since142!I1466</f>
        <v>C</v>
      </c>
      <c r="K1473" s="99" t="str">
        <f>_VM_since142!J1466</f>
        <v>Lincosamide</v>
      </c>
      <c r="L1473" s="115">
        <f>_VM_since142!K1466</f>
        <v>5.7623144700440694</v>
      </c>
      <c r="M1473">
        <f>_VM_since142!L1466</f>
        <v>0.10125527050854885</v>
      </c>
    </row>
    <row r="1474" spans="2:13" x14ac:dyDescent="0.3">
      <c r="B1474">
        <f>_VM_since142!A1467</f>
        <v>5</v>
      </c>
      <c r="C1474">
        <f>_VM_since142!B1467</f>
        <v>51</v>
      </c>
      <c r="D1474">
        <f>_VM_since142!C1467</f>
        <v>1</v>
      </c>
      <c r="E1474">
        <f>_VM_since142!D1467</f>
        <v>1</v>
      </c>
      <c r="F1474" s="99">
        <f>_VM_since142!E1467</f>
        <v>2025</v>
      </c>
      <c r="G1474" s="99" t="str">
        <f>_VM_since142!F1467</f>
        <v>Huhn</v>
      </c>
      <c r="H1474" s="99" t="str">
        <f>_VM_since142!G1467</f>
        <v>Masthühner</v>
      </c>
      <c r="I1474" s="99" t="str">
        <f>_VM_since142!H1467</f>
        <v>Minimierung</v>
      </c>
      <c r="J1474" s="99" t="str">
        <f>_VM_since142!I1467</f>
        <v>C</v>
      </c>
      <c r="K1474" s="99" t="str">
        <f>_VM_since142!J1467</f>
        <v>Makrolide</v>
      </c>
      <c r="L1474" s="115">
        <f>_VM_since142!K1467</f>
        <v>6.6131199999999994</v>
      </c>
      <c r="M1474">
        <f>_VM_since142!L1467</f>
        <v>0.1162056076575726</v>
      </c>
    </row>
    <row r="1475" spans="2:13" x14ac:dyDescent="0.3">
      <c r="B1475">
        <f>_VM_since142!A1468</f>
        <v>5</v>
      </c>
      <c r="C1475">
        <f>_VM_since142!B1468</f>
        <v>51</v>
      </c>
      <c r="D1475">
        <f>_VM_since142!C1468</f>
        <v>1</v>
      </c>
      <c r="E1475">
        <f>_VM_since142!D1468</f>
        <v>1</v>
      </c>
      <c r="F1475" s="99">
        <f>_VM_since142!E1468</f>
        <v>2025</v>
      </c>
      <c r="G1475" s="99" t="str">
        <f>_VM_since142!F1468</f>
        <v>Huhn</v>
      </c>
      <c r="H1475" s="99" t="str">
        <f>_VM_since142!G1468</f>
        <v>Masthühner</v>
      </c>
      <c r="I1475" s="99" t="str">
        <f>_VM_since142!H1468</f>
        <v>Minimierung</v>
      </c>
      <c r="J1475" s="99" t="str">
        <f>_VM_since142!I1468</f>
        <v>D</v>
      </c>
      <c r="K1475" s="99" t="str">
        <f>_VM_since142!J1468</f>
        <v>Aminoglykoside</v>
      </c>
      <c r="L1475" s="115">
        <f>_VM_since142!K1468</f>
        <v>10.488117008574589</v>
      </c>
      <c r="M1475">
        <f>_VM_since142!L1468</f>
        <v>0.18429697482657698</v>
      </c>
    </row>
    <row r="1476" spans="2:13" x14ac:dyDescent="0.3">
      <c r="B1476">
        <f>_VM_since142!A1469</f>
        <v>5</v>
      </c>
      <c r="C1476">
        <f>_VM_since142!B1469</f>
        <v>51</v>
      </c>
      <c r="D1476">
        <f>_VM_since142!C1469</f>
        <v>1</v>
      </c>
      <c r="E1476">
        <f>_VM_since142!D1469</f>
        <v>1</v>
      </c>
      <c r="F1476" s="99">
        <f>_VM_since142!E1469</f>
        <v>2025</v>
      </c>
      <c r="G1476" s="99" t="str">
        <f>_VM_since142!F1469</f>
        <v>Huhn</v>
      </c>
      <c r="H1476" s="99" t="str">
        <f>_VM_since142!G1469</f>
        <v>Masthühner</v>
      </c>
      <c r="I1476" s="99" t="str">
        <f>_VM_since142!H1469</f>
        <v>Minimierung</v>
      </c>
      <c r="J1476" s="99" t="str">
        <f>_VM_since142!I1469</f>
        <v>D</v>
      </c>
      <c r="K1476" s="99" t="str">
        <f>_VM_since142!J1469</f>
        <v>Folsäureantag.</v>
      </c>
      <c r="L1476" s="115">
        <f>_VM_since142!K1469</f>
        <v>1.1402586198026778</v>
      </c>
      <c r="M1476">
        <f>_VM_since142!L1469</f>
        <v>2.0036600848155672E-2</v>
      </c>
    </row>
    <row r="1477" spans="2:13" x14ac:dyDescent="0.3">
      <c r="B1477">
        <f>_VM_since142!A1470</f>
        <v>5</v>
      </c>
      <c r="C1477">
        <f>_VM_since142!B1470</f>
        <v>51</v>
      </c>
      <c r="D1477">
        <f>_VM_since142!C1470</f>
        <v>1</v>
      </c>
      <c r="E1477">
        <f>_VM_since142!D1470</f>
        <v>1</v>
      </c>
      <c r="F1477" s="99">
        <f>_VM_since142!E1470</f>
        <v>2025</v>
      </c>
      <c r="G1477" s="99" t="str">
        <f>_VM_since142!F1470</f>
        <v>Huhn</v>
      </c>
      <c r="H1477" s="99" t="str">
        <f>_VM_since142!G1470</f>
        <v>Masthühner</v>
      </c>
      <c r="I1477" s="99" t="str">
        <f>_VM_since142!H1470</f>
        <v>Minimierung</v>
      </c>
      <c r="J1477" s="99" t="str">
        <f>_VM_since142!I1470</f>
        <v>D</v>
      </c>
      <c r="K1477" s="99" t="str">
        <f>_VM_since142!J1470</f>
        <v>Penicilline</v>
      </c>
      <c r="L1477" s="115">
        <f>_VM_since142!K1470</f>
        <v>9.4503257589960477</v>
      </c>
      <c r="M1477">
        <f>_VM_since142!L1470</f>
        <v>0.16606092848551771</v>
      </c>
    </row>
    <row r="1478" spans="2:13" x14ac:dyDescent="0.3">
      <c r="B1478">
        <f>_VM_since142!A1471</f>
        <v>5</v>
      </c>
      <c r="C1478">
        <f>_VM_since142!B1471</f>
        <v>51</v>
      </c>
      <c r="D1478">
        <f>_VM_since142!C1471</f>
        <v>1</v>
      </c>
      <c r="E1478">
        <f>_VM_since142!D1471</f>
        <v>1</v>
      </c>
      <c r="F1478" s="99">
        <f>_VM_since142!E1471</f>
        <v>2025</v>
      </c>
      <c r="G1478" s="99" t="str">
        <f>_VM_since142!F1471</f>
        <v>Huhn</v>
      </c>
      <c r="H1478" s="99" t="str">
        <f>_VM_since142!G1471</f>
        <v>Masthühner</v>
      </c>
      <c r="I1478" s="99" t="str">
        <f>_VM_since142!H1471</f>
        <v>Minimierung</v>
      </c>
      <c r="J1478" s="99" t="str">
        <f>_VM_since142!I1471</f>
        <v>D</v>
      </c>
      <c r="K1478" s="99" t="str">
        <f>_VM_since142!J1471</f>
        <v>Sulfonamide</v>
      </c>
      <c r="L1478" s="115">
        <f>_VM_since142!K1471</f>
        <v>5.7012930990133892</v>
      </c>
      <c r="M1478">
        <f>_VM_since142!L1471</f>
        <v>0.10018300424077836</v>
      </c>
    </row>
    <row r="1479" spans="2:13" x14ac:dyDescent="0.3">
      <c r="B1479">
        <f>_VM_since142!A1472</f>
        <v>5</v>
      </c>
      <c r="C1479">
        <f>_VM_since142!B1472</f>
        <v>51</v>
      </c>
      <c r="D1479">
        <f>_VM_since142!C1472</f>
        <v>1</v>
      </c>
      <c r="E1479">
        <f>_VM_since142!D1472</f>
        <v>1</v>
      </c>
      <c r="F1479" s="99">
        <f>_VM_since142!E1472</f>
        <v>2025</v>
      </c>
      <c r="G1479" s="99" t="str">
        <f>_VM_since142!F1472</f>
        <v>Huhn</v>
      </c>
      <c r="H1479" s="99" t="str">
        <f>_VM_since142!G1472</f>
        <v>Masthühner</v>
      </c>
      <c r="I1479" s="99" t="str">
        <f>_VM_since142!H1472</f>
        <v>Minimierung</v>
      </c>
      <c r="J1479" s="99" t="str">
        <f>_VM_since142!I1472</f>
        <v>D</v>
      </c>
      <c r="K1479" s="99" t="str">
        <f>_VM_since142!J1472</f>
        <v>Tetrazykline</v>
      </c>
      <c r="L1479" s="115">
        <f>_VM_since142!K1472</f>
        <v>0.84169487036750001</v>
      </c>
      <c r="M1479">
        <f>_VM_since142!L1472</f>
        <v>1.4790244827451664E-2</v>
      </c>
    </row>
    <row r="1480" spans="2:13" x14ac:dyDescent="0.3">
      <c r="B1480">
        <f>_VM_since142!A1473</f>
        <v>5</v>
      </c>
      <c r="C1480">
        <f>_VM_since142!B1473</f>
        <v>54</v>
      </c>
      <c r="D1480">
        <f>_VM_since142!C1473</f>
        <v>2</v>
      </c>
      <c r="E1480">
        <f>_VM_since142!D1473</f>
        <v>0</v>
      </c>
      <c r="F1480" s="99">
        <f>_VM_since142!E1473</f>
        <v>2023</v>
      </c>
      <c r="G1480" s="99" t="str">
        <f>_VM_since142!F1473</f>
        <v>Huhn</v>
      </c>
      <c r="H1480" s="99" t="str">
        <f>_VM_since142!G1473</f>
        <v>Junghennen</v>
      </c>
      <c r="I1480" s="99" t="str">
        <f>_VM_since142!H1473</f>
        <v>Beobachtung</v>
      </c>
      <c r="J1480" s="99" t="str">
        <f>_VM_since142!I1473</f>
        <v>B</v>
      </c>
      <c r="K1480" s="99" t="str">
        <f>_VM_since142!J1473</f>
        <v>Fluorchinolone</v>
      </c>
      <c r="L1480" s="115">
        <f>_VM_since142!K1473</f>
        <v>5.500525E-3</v>
      </c>
      <c r="M1480">
        <f>_VM_since142!L1473</f>
        <v>1.107940180065442E-2</v>
      </c>
    </row>
    <row r="1481" spans="2:13" x14ac:dyDescent="0.3">
      <c r="B1481">
        <f>_VM_since142!A1474</f>
        <v>5</v>
      </c>
      <c r="C1481">
        <f>_VM_since142!B1474</f>
        <v>54</v>
      </c>
      <c r="D1481">
        <f>_VM_since142!C1474</f>
        <v>2</v>
      </c>
      <c r="E1481">
        <f>_VM_since142!D1474</f>
        <v>0</v>
      </c>
      <c r="F1481" s="99">
        <f>_VM_since142!E1474</f>
        <v>2023</v>
      </c>
      <c r="G1481" s="99" t="str">
        <f>_VM_since142!F1474</f>
        <v>Huhn</v>
      </c>
      <c r="H1481" s="99" t="str">
        <f>_VM_since142!G1474</f>
        <v>Junghennen</v>
      </c>
      <c r="I1481" s="99" t="str">
        <f>_VM_since142!H1474</f>
        <v>Beobachtung</v>
      </c>
      <c r="J1481" s="99" t="str">
        <f>_VM_since142!I1474</f>
        <v>B</v>
      </c>
      <c r="K1481" s="99" t="str">
        <f>_VM_since142!J1474</f>
        <v>Polypeptid-AB</v>
      </c>
      <c r="L1481" s="115">
        <f>_VM_since142!K1474</f>
        <v>5.2399999999999999E-3</v>
      </c>
      <c r="M1481">
        <f>_VM_since142!L1474</f>
        <v>1.055464077254974E-2</v>
      </c>
    </row>
    <row r="1482" spans="2:13" x14ac:dyDescent="0.3">
      <c r="B1482">
        <f>_VM_since142!A1475</f>
        <v>5</v>
      </c>
      <c r="C1482">
        <f>_VM_since142!B1475</f>
        <v>54</v>
      </c>
      <c r="D1482">
        <f>_VM_since142!C1475</f>
        <v>2</v>
      </c>
      <c r="E1482">
        <f>_VM_since142!D1475</f>
        <v>0</v>
      </c>
      <c r="F1482" s="99">
        <f>_VM_since142!E1475</f>
        <v>2023</v>
      </c>
      <c r="G1482" s="99" t="str">
        <f>_VM_since142!F1475</f>
        <v>Huhn</v>
      </c>
      <c r="H1482" s="99" t="str">
        <f>_VM_since142!G1475</f>
        <v>Junghennen</v>
      </c>
      <c r="I1482" s="99" t="str">
        <f>_VM_since142!H1475</f>
        <v>Beobachtung</v>
      </c>
      <c r="J1482" s="99" t="str">
        <f>_VM_since142!I1475</f>
        <v>C</v>
      </c>
      <c r="K1482" s="99" t="str">
        <f>_VM_since142!J1475</f>
        <v>Aminoglykoside</v>
      </c>
      <c r="L1482" s="115">
        <f>_VM_since142!K1475</f>
        <v>8.3999999999999995E-3</v>
      </c>
      <c r="M1482">
        <f>_VM_since142!L1475</f>
        <v>1.691965314683546E-2</v>
      </c>
    </row>
    <row r="1483" spans="2:13" x14ac:dyDescent="0.3">
      <c r="B1483">
        <f>_VM_since142!A1476</f>
        <v>5</v>
      </c>
      <c r="C1483">
        <f>_VM_since142!B1476</f>
        <v>54</v>
      </c>
      <c r="D1483">
        <f>_VM_since142!C1476</f>
        <v>2</v>
      </c>
      <c r="E1483">
        <f>_VM_since142!D1476</f>
        <v>0</v>
      </c>
      <c r="F1483" s="99">
        <f>_VM_since142!E1476</f>
        <v>2023</v>
      </c>
      <c r="G1483" s="99" t="str">
        <f>_VM_since142!F1476</f>
        <v>Huhn</v>
      </c>
      <c r="H1483" s="99" t="str">
        <f>_VM_since142!G1476</f>
        <v>Junghennen</v>
      </c>
      <c r="I1483" s="99" t="str">
        <f>_VM_since142!H1476</f>
        <v>Beobachtung</v>
      </c>
      <c r="J1483" s="99" t="str">
        <f>_VM_since142!I1476</f>
        <v>C</v>
      </c>
      <c r="K1483" s="99" t="str">
        <f>_VM_since142!J1476</f>
        <v>Fenicole</v>
      </c>
      <c r="L1483" s="115">
        <f>_VM_since142!K1476</f>
        <v>4.0012000000000001E-4</v>
      </c>
      <c r="M1483">
        <f>_VM_since142!L1476</f>
        <v>8.0593947822759585E-4</v>
      </c>
    </row>
    <row r="1484" spans="2:13" x14ac:dyDescent="0.3">
      <c r="B1484">
        <f>_VM_since142!A1477</f>
        <v>5</v>
      </c>
      <c r="C1484">
        <f>_VM_since142!B1477</f>
        <v>54</v>
      </c>
      <c r="D1484">
        <f>_VM_since142!C1477</f>
        <v>2</v>
      </c>
      <c r="E1484">
        <f>_VM_since142!D1477</f>
        <v>0</v>
      </c>
      <c r="F1484" s="99">
        <f>_VM_since142!E1477</f>
        <v>2023</v>
      </c>
      <c r="G1484" s="99" t="str">
        <f>_VM_since142!F1477</f>
        <v>Huhn</v>
      </c>
      <c r="H1484" s="99" t="str">
        <f>_VM_since142!G1477</f>
        <v>Junghennen</v>
      </c>
      <c r="I1484" s="99" t="str">
        <f>_VM_since142!H1477</f>
        <v>Beobachtung</v>
      </c>
      <c r="J1484" s="99" t="str">
        <f>_VM_since142!I1477</f>
        <v>C</v>
      </c>
      <c r="K1484" s="99" t="str">
        <f>_VM_since142!J1477</f>
        <v>Lincosamide</v>
      </c>
      <c r="L1484" s="115">
        <f>_VM_since142!K1477</f>
        <v>6.503901078E-3</v>
      </c>
      <c r="M1484">
        <f>_VM_since142!L1477</f>
        <v>1.3100446469177292E-2</v>
      </c>
    </row>
    <row r="1485" spans="2:13" x14ac:dyDescent="0.3">
      <c r="B1485">
        <f>_VM_since142!A1478</f>
        <v>5</v>
      </c>
      <c r="C1485">
        <f>_VM_since142!B1478</f>
        <v>54</v>
      </c>
      <c r="D1485">
        <f>_VM_since142!C1478</f>
        <v>2</v>
      </c>
      <c r="E1485">
        <f>_VM_since142!D1478</f>
        <v>0</v>
      </c>
      <c r="F1485" s="99">
        <f>_VM_since142!E1478</f>
        <v>2023</v>
      </c>
      <c r="G1485" s="99" t="str">
        <f>_VM_since142!F1478</f>
        <v>Huhn</v>
      </c>
      <c r="H1485" s="99" t="str">
        <f>_VM_since142!G1478</f>
        <v>Junghennen</v>
      </c>
      <c r="I1485" s="99" t="str">
        <f>_VM_since142!H1478</f>
        <v>Beobachtung</v>
      </c>
      <c r="J1485" s="99" t="str">
        <f>_VM_since142!I1478</f>
        <v>C</v>
      </c>
      <c r="K1485" s="99" t="str">
        <f>_VM_since142!J1478</f>
        <v>Makrolide</v>
      </c>
      <c r="L1485" s="115">
        <f>_VM_since142!K1478</f>
        <v>0.27171578233860344</v>
      </c>
      <c r="M1485">
        <f>_VM_since142!L1478</f>
        <v>0.54730199901073939</v>
      </c>
    </row>
    <row r="1486" spans="2:13" x14ac:dyDescent="0.3">
      <c r="B1486">
        <f>_VM_since142!A1479</f>
        <v>5</v>
      </c>
      <c r="C1486">
        <f>_VM_since142!B1479</f>
        <v>54</v>
      </c>
      <c r="D1486">
        <f>_VM_since142!C1479</f>
        <v>2</v>
      </c>
      <c r="E1486">
        <f>_VM_since142!D1479</f>
        <v>0</v>
      </c>
      <c r="F1486" s="99">
        <f>_VM_since142!E1479</f>
        <v>2023</v>
      </c>
      <c r="G1486" s="99" t="str">
        <f>_VM_since142!F1479</f>
        <v>Huhn</v>
      </c>
      <c r="H1486" s="99" t="str">
        <f>_VM_since142!G1479</f>
        <v>Junghennen</v>
      </c>
      <c r="I1486" s="99" t="str">
        <f>_VM_since142!H1479</f>
        <v>Beobachtung</v>
      </c>
      <c r="J1486" s="99" t="str">
        <f>_VM_since142!I1479</f>
        <v>C</v>
      </c>
      <c r="K1486" s="99" t="str">
        <f>_VM_since142!J1479</f>
        <v>Pleuromutiline</v>
      </c>
      <c r="L1486" s="115">
        <f>_VM_since142!K1479</f>
        <v>9.4937324999999997E-4</v>
      </c>
      <c r="M1486">
        <f>_VM_since142!L1479</f>
        <v>1.9122697734385607E-3</v>
      </c>
    </row>
    <row r="1487" spans="2:13" x14ac:dyDescent="0.3">
      <c r="B1487">
        <f>_VM_since142!A1480</f>
        <v>5</v>
      </c>
      <c r="C1487">
        <f>_VM_since142!B1480</f>
        <v>54</v>
      </c>
      <c r="D1487">
        <f>_VM_since142!C1480</f>
        <v>2</v>
      </c>
      <c r="E1487">
        <f>_VM_since142!D1480</f>
        <v>0</v>
      </c>
      <c r="F1487" s="99">
        <f>_VM_since142!E1480</f>
        <v>2023</v>
      </c>
      <c r="G1487" s="99" t="str">
        <f>_VM_since142!F1480</f>
        <v>Huhn</v>
      </c>
      <c r="H1487" s="99" t="str">
        <f>_VM_since142!G1480</f>
        <v>Junghennen</v>
      </c>
      <c r="I1487" s="99" t="str">
        <f>_VM_since142!H1480</f>
        <v>Beobachtung</v>
      </c>
      <c r="J1487" s="99" t="str">
        <f>_VM_since142!I1480</f>
        <v>D</v>
      </c>
      <c r="K1487" s="99" t="str">
        <f>_VM_since142!J1480</f>
        <v>Aminoglykoside</v>
      </c>
      <c r="L1487" s="115">
        <f>_VM_since142!K1480</f>
        <v>1.3103200434E-2</v>
      </c>
      <c r="M1487">
        <f>_VM_since142!L1480</f>
        <v>2.6393048387707604E-2</v>
      </c>
    </row>
    <row r="1488" spans="2:13" x14ac:dyDescent="0.3">
      <c r="B1488">
        <f>_VM_since142!A1481</f>
        <v>5</v>
      </c>
      <c r="C1488">
        <f>_VM_since142!B1481</f>
        <v>54</v>
      </c>
      <c r="D1488">
        <f>_VM_since142!C1481</f>
        <v>2</v>
      </c>
      <c r="E1488">
        <f>_VM_since142!D1481</f>
        <v>0</v>
      </c>
      <c r="F1488" s="99">
        <f>_VM_since142!E1481</f>
        <v>2023</v>
      </c>
      <c r="G1488" s="99" t="str">
        <f>_VM_since142!F1481</f>
        <v>Huhn</v>
      </c>
      <c r="H1488" s="99" t="str">
        <f>_VM_since142!G1481</f>
        <v>Junghennen</v>
      </c>
      <c r="I1488" s="99" t="str">
        <f>_VM_since142!H1481</f>
        <v>Beobachtung</v>
      </c>
      <c r="J1488" s="99" t="str">
        <f>_VM_since142!I1481</f>
        <v>D</v>
      </c>
      <c r="K1488" s="99" t="str">
        <f>_VM_since142!J1481</f>
        <v>Folsäureantag.</v>
      </c>
      <c r="L1488" s="115">
        <f>_VM_since142!K1481</f>
        <v>1E-3</v>
      </c>
      <c r="M1488">
        <f>_VM_since142!L1481</f>
        <v>2.0142444222423167E-3</v>
      </c>
    </row>
    <row r="1489" spans="2:13" x14ac:dyDescent="0.3">
      <c r="B1489">
        <f>_VM_since142!A1482</f>
        <v>5</v>
      </c>
      <c r="C1489">
        <f>_VM_since142!B1482</f>
        <v>54</v>
      </c>
      <c r="D1489">
        <f>_VM_since142!C1482</f>
        <v>2</v>
      </c>
      <c r="E1489">
        <f>_VM_since142!D1482</f>
        <v>0</v>
      </c>
      <c r="F1489" s="99">
        <f>_VM_since142!E1482</f>
        <v>2023</v>
      </c>
      <c r="G1489" s="99" t="str">
        <f>_VM_since142!F1482</f>
        <v>Huhn</v>
      </c>
      <c r="H1489" s="99" t="str">
        <f>_VM_since142!G1482</f>
        <v>Junghennen</v>
      </c>
      <c r="I1489" s="99" t="str">
        <f>_VM_since142!H1482</f>
        <v>Beobachtung</v>
      </c>
      <c r="J1489" s="99" t="str">
        <f>_VM_since142!I1482</f>
        <v>D</v>
      </c>
      <c r="K1489" s="99" t="str">
        <f>_VM_since142!J1482</f>
        <v>Penicilline</v>
      </c>
      <c r="L1489" s="115">
        <f>_VM_since142!K1482</f>
        <v>0.16192422455765082</v>
      </c>
      <c r="M1489">
        <f>_VM_since142!L1482</f>
        <v>0.32615496614116057</v>
      </c>
    </row>
    <row r="1490" spans="2:13" x14ac:dyDescent="0.3">
      <c r="B1490">
        <f>_VM_since142!A1483</f>
        <v>5</v>
      </c>
      <c r="C1490">
        <f>_VM_since142!B1483</f>
        <v>54</v>
      </c>
      <c r="D1490">
        <f>_VM_since142!C1483</f>
        <v>2</v>
      </c>
      <c r="E1490">
        <f>_VM_since142!D1483</f>
        <v>0</v>
      </c>
      <c r="F1490" s="99">
        <f>_VM_since142!E1483</f>
        <v>2023</v>
      </c>
      <c r="G1490" s="99" t="str">
        <f>_VM_since142!F1483</f>
        <v>Huhn</v>
      </c>
      <c r="H1490" s="99" t="str">
        <f>_VM_since142!G1483</f>
        <v>Junghennen</v>
      </c>
      <c r="I1490" s="99" t="str">
        <f>_VM_since142!H1483</f>
        <v>Beobachtung</v>
      </c>
      <c r="J1490" s="99" t="str">
        <f>_VM_since142!I1483</f>
        <v>D</v>
      </c>
      <c r="K1490" s="99" t="str">
        <f>_VM_since142!J1483</f>
        <v>Sulfonamide</v>
      </c>
      <c r="L1490" s="115">
        <f>_VM_since142!K1483</f>
        <v>1.2390598400000001E-2</v>
      </c>
      <c r="M1490">
        <f>_VM_since142!L1483</f>
        <v>2.4957693715444578E-2</v>
      </c>
    </row>
    <row r="1491" spans="2:13" x14ac:dyDescent="0.3">
      <c r="B1491">
        <f>_VM_since142!A1484</f>
        <v>5</v>
      </c>
      <c r="C1491">
        <f>_VM_since142!B1484</f>
        <v>54</v>
      </c>
      <c r="D1491">
        <f>_VM_since142!C1484</f>
        <v>2</v>
      </c>
      <c r="E1491">
        <f>_VM_since142!D1484</f>
        <v>0</v>
      </c>
      <c r="F1491" s="99">
        <f>_VM_since142!E1484</f>
        <v>2023</v>
      </c>
      <c r="G1491" s="99" t="str">
        <f>_VM_since142!F1484</f>
        <v>Huhn</v>
      </c>
      <c r="H1491" s="99" t="str">
        <f>_VM_since142!G1484</f>
        <v>Junghennen</v>
      </c>
      <c r="I1491" s="99" t="str">
        <f>_VM_since142!H1484</f>
        <v>Beobachtung</v>
      </c>
      <c r="J1491" s="99" t="str">
        <f>_VM_since142!I1484</f>
        <v>D</v>
      </c>
      <c r="K1491" s="99" t="str">
        <f>_VM_since142!J1484</f>
        <v>Tetrazykline</v>
      </c>
      <c r="L1491" s="115">
        <f>_VM_since142!K1484</f>
        <v>9.3363529640000005E-3</v>
      </c>
      <c r="M1491">
        <f>_VM_since142!L1484</f>
        <v>1.8805696881822525E-2</v>
      </c>
    </row>
    <row r="1492" spans="2:13" x14ac:dyDescent="0.3">
      <c r="B1492">
        <f>_VM_since142!A1485</f>
        <v>5</v>
      </c>
      <c r="C1492">
        <f>_VM_since142!B1485</f>
        <v>54</v>
      </c>
      <c r="D1492">
        <f>_VM_since142!C1485</f>
        <v>2</v>
      </c>
      <c r="E1492">
        <f>_VM_since142!D1485</f>
        <v>0</v>
      </c>
      <c r="F1492" s="99">
        <f>_VM_since142!E1485</f>
        <v>2024</v>
      </c>
      <c r="G1492" s="99" t="str">
        <f>_VM_since142!F1485</f>
        <v>Huhn</v>
      </c>
      <c r="H1492" s="99" t="str">
        <f>_VM_since142!G1485</f>
        <v>Junghennen</v>
      </c>
      <c r="I1492" s="99" t="str">
        <f>_VM_since142!H1485</f>
        <v>Beobachtung</v>
      </c>
      <c r="J1492" s="99" t="str">
        <f>_VM_since142!I1485</f>
        <v>B</v>
      </c>
      <c r="K1492" s="99" t="str">
        <f>_VM_since142!J1485</f>
        <v>Fluorchinolone</v>
      </c>
      <c r="L1492" s="115">
        <f>_VM_since142!K1485</f>
        <v>2.1379200000000002E-3</v>
      </c>
      <c r="M1492">
        <f>_VM_since142!L1485</f>
        <v>1.3472639281979846E-2</v>
      </c>
    </row>
    <row r="1493" spans="2:13" x14ac:dyDescent="0.3">
      <c r="B1493">
        <f>_VM_since142!A1486</f>
        <v>5</v>
      </c>
      <c r="C1493">
        <f>_VM_since142!B1486</f>
        <v>54</v>
      </c>
      <c r="D1493">
        <f>_VM_since142!C1486</f>
        <v>2</v>
      </c>
      <c r="E1493">
        <f>_VM_since142!D1486</f>
        <v>0</v>
      </c>
      <c r="F1493" s="99">
        <f>_VM_since142!E1486</f>
        <v>2024</v>
      </c>
      <c r="G1493" s="99" t="str">
        <f>_VM_since142!F1486</f>
        <v>Huhn</v>
      </c>
      <c r="H1493" s="99" t="str">
        <f>_VM_since142!G1486</f>
        <v>Junghennen</v>
      </c>
      <c r="I1493" s="99" t="str">
        <f>_VM_since142!H1486</f>
        <v>Beobachtung</v>
      </c>
      <c r="J1493" s="99" t="str">
        <f>_VM_since142!I1486</f>
        <v>B</v>
      </c>
      <c r="K1493" s="99" t="str">
        <f>_VM_since142!J1486</f>
        <v>Polypeptid-AB</v>
      </c>
      <c r="L1493" s="115">
        <f>_VM_since142!K1486</f>
        <v>9.0005999999999992E-3</v>
      </c>
      <c r="M1493">
        <f>_VM_since142!L1486</f>
        <v>5.67195391414963E-2</v>
      </c>
    </row>
    <row r="1494" spans="2:13" x14ac:dyDescent="0.3">
      <c r="B1494">
        <f>_VM_since142!A1487</f>
        <v>5</v>
      </c>
      <c r="C1494">
        <f>_VM_since142!B1487</f>
        <v>54</v>
      </c>
      <c r="D1494">
        <f>_VM_since142!C1487</f>
        <v>2</v>
      </c>
      <c r="E1494">
        <f>_VM_since142!D1487</f>
        <v>0</v>
      </c>
      <c r="F1494" s="99">
        <f>_VM_since142!E1487</f>
        <v>2024</v>
      </c>
      <c r="G1494" s="99" t="str">
        <f>_VM_since142!F1487</f>
        <v>Huhn</v>
      </c>
      <c r="H1494" s="99" t="str">
        <f>_VM_since142!G1487</f>
        <v>Junghennen</v>
      </c>
      <c r="I1494" s="99" t="str">
        <f>_VM_since142!H1487</f>
        <v>Beobachtung</v>
      </c>
      <c r="J1494" s="99" t="str">
        <f>_VM_since142!I1487</f>
        <v>C</v>
      </c>
      <c r="K1494" s="99" t="str">
        <f>_VM_since142!J1487</f>
        <v>Aminoglykoside</v>
      </c>
      <c r="L1494" s="115">
        <f>_VM_since142!K1487</f>
        <v>1.1010000000000001E-2</v>
      </c>
      <c r="M1494">
        <f>_VM_since142!L1487</f>
        <v>6.9382277397937286E-2</v>
      </c>
    </row>
    <row r="1495" spans="2:13" x14ac:dyDescent="0.3">
      <c r="B1495">
        <f>_VM_since142!A1488</f>
        <v>5</v>
      </c>
      <c r="C1495">
        <f>_VM_since142!B1488</f>
        <v>54</v>
      </c>
      <c r="D1495">
        <f>_VM_since142!C1488</f>
        <v>2</v>
      </c>
      <c r="E1495">
        <f>_VM_since142!D1488</f>
        <v>0</v>
      </c>
      <c r="F1495" s="99">
        <f>_VM_since142!E1488</f>
        <v>2024</v>
      </c>
      <c r="G1495" s="99" t="str">
        <f>_VM_since142!F1488</f>
        <v>Huhn</v>
      </c>
      <c r="H1495" s="99" t="str">
        <f>_VM_since142!G1488</f>
        <v>Junghennen</v>
      </c>
      <c r="I1495" s="99" t="str">
        <f>_VM_since142!H1488</f>
        <v>Beobachtung</v>
      </c>
      <c r="J1495" s="99" t="str">
        <f>_VM_since142!I1488</f>
        <v>C</v>
      </c>
      <c r="K1495" s="99" t="str">
        <f>_VM_since142!J1488</f>
        <v>Fenicole</v>
      </c>
      <c r="L1495" s="115">
        <f>_VM_since142!K1488</f>
        <v>1.8E-7</v>
      </c>
      <c r="M1495">
        <f>_VM_since142!L1488</f>
        <v>1.1343151618191382E-6</v>
      </c>
    </row>
    <row r="1496" spans="2:13" x14ac:dyDescent="0.3">
      <c r="B1496">
        <f>_VM_since142!A1489</f>
        <v>5</v>
      </c>
      <c r="C1496">
        <f>_VM_since142!B1489</f>
        <v>54</v>
      </c>
      <c r="D1496">
        <f>_VM_since142!C1489</f>
        <v>2</v>
      </c>
      <c r="E1496">
        <f>_VM_since142!D1489</f>
        <v>0</v>
      </c>
      <c r="F1496" s="99">
        <f>_VM_since142!E1489</f>
        <v>2024</v>
      </c>
      <c r="G1496" s="99" t="str">
        <f>_VM_since142!F1489</f>
        <v>Huhn</v>
      </c>
      <c r="H1496" s="99" t="str">
        <f>_VM_since142!G1489</f>
        <v>Junghennen</v>
      </c>
      <c r="I1496" s="99" t="str">
        <f>_VM_since142!H1489</f>
        <v>Beobachtung</v>
      </c>
      <c r="J1496" s="99" t="str">
        <f>_VM_since142!I1489</f>
        <v>C</v>
      </c>
      <c r="K1496" s="99" t="str">
        <f>_VM_since142!J1489</f>
        <v>Makrolide</v>
      </c>
      <c r="L1496" s="115">
        <f>_VM_since142!K1489</f>
        <v>7.8440264869927362E-2</v>
      </c>
      <c r="M1496">
        <f>_VM_since142!L1489</f>
        <v>0.49431100966148733</v>
      </c>
    </row>
    <row r="1497" spans="2:13" x14ac:dyDescent="0.3">
      <c r="B1497">
        <f>_VM_since142!A1490</f>
        <v>5</v>
      </c>
      <c r="C1497">
        <f>_VM_since142!B1490</f>
        <v>54</v>
      </c>
      <c r="D1497">
        <f>_VM_since142!C1490</f>
        <v>2</v>
      </c>
      <c r="E1497">
        <f>_VM_since142!D1490</f>
        <v>0</v>
      </c>
      <c r="F1497" s="99">
        <f>_VM_since142!E1490</f>
        <v>2024</v>
      </c>
      <c r="G1497" s="99" t="str">
        <f>_VM_since142!F1490</f>
        <v>Huhn</v>
      </c>
      <c r="H1497" s="99" t="str">
        <f>_VM_since142!G1490</f>
        <v>Junghennen</v>
      </c>
      <c r="I1497" s="99" t="str">
        <f>_VM_since142!H1490</f>
        <v>Beobachtung</v>
      </c>
      <c r="J1497" s="99" t="str">
        <f>_VM_since142!I1490</f>
        <v>C</v>
      </c>
      <c r="K1497" s="99" t="str">
        <f>_VM_since142!J1490</f>
        <v>Pleuromutiline</v>
      </c>
      <c r="L1497" s="115">
        <f>_VM_since142!K1490</f>
        <v>4.2509249999999995E-6</v>
      </c>
      <c r="M1497">
        <f>_VM_since142!L1490</f>
        <v>2.678827044031122E-5</v>
      </c>
    </row>
    <row r="1498" spans="2:13" x14ac:dyDescent="0.3">
      <c r="B1498">
        <f>_VM_since142!A1491</f>
        <v>5</v>
      </c>
      <c r="C1498">
        <f>_VM_since142!B1491</f>
        <v>54</v>
      </c>
      <c r="D1498">
        <f>_VM_since142!C1491</f>
        <v>2</v>
      </c>
      <c r="E1498">
        <f>_VM_since142!D1491</f>
        <v>0</v>
      </c>
      <c r="F1498" s="99">
        <f>_VM_since142!E1491</f>
        <v>2024</v>
      </c>
      <c r="G1498" s="99" t="str">
        <f>_VM_since142!F1491</f>
        <v>Huhn</v>
      </c>
      <c r="H1498" s="99" t="str">
        <f>_VM_since142!G1491</f>
        <v>Junghennen</v>
      </c>
      <c r="I1498" s="99" t="str">
        <f>_VM_since142!H1491</f>
        <v>Beobachtung</v>
      </c>
      <c r="J1498" s="99" t="str">
        <f>_VM_since142!I1491</f>
        <v>D</v>
      </c>
      <c r="K1498" s="99" t="str">
        <f>_VM_since142!J1491</f>
        <v>Folsäureantag.</v>
      </c>
      <c r="L1498" s="115">
        <f>_VM_since142!K1491</f>
        <v>1.5300000000000001E-4</v>
      </c>
      <c r="M1498">
        <f>_VM_since142!L1491</f>
        <v>9.6416788754626753E-4</v>
      </c>
    </row>
    <row r="1499" spans="2:13" x14ac:dyDescent="0.3">
      <c r="B1499">
        <f>_VM_since142!A1492</f>
        <v>5</v>
      </c>
      <c r="C1499">
        <f>_VM_since142!B1492</f>
        <v>54</v>
      </c>
      <c r="D1499">
        <f>_VM_since142!C1492</f>
        <v>2</v>
      </c>
      <c r="E1499">
        <f>_VM_since142!D1492</f>
        <v>0</v>
      </c>
      <c r="F1499" s="99">
        <f>_VM_since142!E1492</f>
        <v>2024</v>
      </c>
      <c r="G1499" s="99" t="str">
        <f>_VM_since142!F1492</f>
        <v>Huhn</v>
      </c>
      <c r="H1499" s="99" t="str">
        <f>_VM_since142!G1492</f>
        <v>Junghennen</v>
      </c>
      <c r="I1499" s="99" t="str">
        <f>_VM_since142!H1492</f>
        <v>Beobachtung</v>
      </c>
      <c r="J1499" s="99" t="str">
        <f>_VM_since142!I1492</f>
        <v>D</v>
      </c>
      <c r="K1499" s="99" t="str">
        <f>_VM_since142!J1492</f>
        <v>Penicilline</v>
      </c>
      <c r="L1499" s="115">
        <f>_VM_since142!K1492</f>
        <v>4.4814485486209719E-2</v>
      </c>
      <c r="M1499">
        <f>_VM_since142!L1492</f>
        <v>0.28240972420072996</v>
      </c>
    </row>
    <row r="1500" spans="2:13" x14ac:dyDescent="0.3">
      <c r="B1500">
        <f>_VM_since142!A1493</f>
        <v>5</v>
      </c>
      <c r="C1500">
        <f>_VM_since142!B1493</f>
        <v>54</v>
      </c>
      <c r="D1500">
        <f>_VM_since142!C1493</f>
        <v>2</v>
      </c>
      <c r="E1500">
        <f>_VM_since142!D1493</f>
        <v>0</v>
      </c>
      <c r="F1500" s="99">
        <f>_VM_since142!E1493</f>
        <v>2024</v>
      </c>
      <c r="G1500" s="99" t="str">
        <f>_VM_since142!F1493</f>
        <v>Huhn</v>
      </c>
      <c r="H1500" s="99" t="str">
        <f>_VM_since142!G1493</f>
        <v>Junghennen</v>
      </c>
      <c r="I1500" s="99" t="str">
        <f>_VM_since142!H1493</f>
        <v>Beobachtung</v>
      </c>
      <c r="J1500" s="99" t="str">
        <f>_VM_since142!I1493</f>
        <v>D</v>
      </c>
      <c r="K1500" s="99" t="str">
        <f>_VM_since142!J1493</f>
        <v>Sulfonamide</v>
      </c>
      <c r="L1500" s="115">
        <f>_VM_since142!K1493</f>
        <v>6.5518800000000012E-3</v>
      </c>
      <c r="M1500">
        <f>_VM_since142!L1493</f>
        <v>4.128831568010876E-2</v>
      </c>
    </row>
    <row r="1501" spans="2:13" x14ac:dyDescent="0.3">
      <c r="B1501">
        <f>_VM_since142!A1494</f>
        <v>5</v>
      </c>
      <c r="C1501">
        <f>_VM_since142!B1494</f>
        <v>54</v>
      </c>
      <c r="D1501">
        <f>_VM_since142!C1494</f>
        <v>2</v>
      </c>
      <c r="E1501">
        <f>_VM_since142!D1494</f>
        <v>0</v>
      </c>
      <c r="F1501" s="99">
        <f>_VM_since142!E1494</f>
        <v>2024</v>
      </c>
      <c r="G1501" s="99" t="str">
        <f>_VM_since142!F1494</f>
        <v>Huhn</v>
      </c>
      <c r="H1501" s="99" t="str">
        <f>_VM_since142!G1494</f>
        <v>Junghennen</v>
      </c>
      <c r="I1501" s="99" t="str">
        <f>_VM_since142!H1494</f>
        <v>Beobachtung</v>
      </c>
      <c r="J1501" s="99" t="str">
        <f>_VM_since142!I1494</f>
        <v>D</v>
      </c>
      <c r="K1501" s="99" t="str">
        <f>_VM_since142!J1494</f>
        <v>Tetrazykline</v>
      </c>
      <c r="L1501" s="115">
        <f>_VM_since142!K1494</f>
        <v>6.5734753447199996E-3</v>
      </c>
      <c r="M1501">
        <f>_VM_since142!L1494</f>
        <v>4.1424404163112119E-2</v>
      </c>
    </row>
    <row r="1502" spans="2:13" x14ac:dyDescent="0.3">
      <c r="B1502">
        <f>_VM_since142!A1495</f>
        <v>5</v>
      </c>
      <c r="C1502">
        <f>_VM_since142!B1495</f>
        <v>54</v>
      </c>
      <c r="D1502">
        <f>_VM_since142!C1495</f>
        <v>2</v>
      </c>
      <c r="E1502">
        <f>_VM_since142!D1495</f>
        <v>0</v>
      </c>
      <c r="F1502" s="99">
        <f>_VM_since142!E1495</f>
        <v>2025</v>
      </c>
      <c r="G1502" s="99" t="str">
        <f>_VM_since142!F1495</f>
        <v>Huhn</v>
      </c>
      <c r="H1502" s="99" t="str">
        <f>_VM_since142!G1495</f>
        <v>Junghennen</v>
      </c>
      <c r="I1502" s="99" t="str">
        <f>_VM_since142!H1495</f>
        <v>Beobachtung</v>
      </c>
      <c r="J1502" s="99" t="str">
        <f>_VM_since142!I1495</f>
        <v>B</v>
      </c>
      <c r="K1502" s="99" t="str">
        <f>_VM_since142!J1495</f>
        <v>Fluorchinolone</v>
      </c>
      <c r="L1502" s="115">
        <f>_VM_since142!K1495</f>
        <v>2.7434734126984129E-3</v>
      </c>
      <c r="M1502">
        <f>_VM_since142!L1495</f>
        <v>3.3115041142799881E-2</v>
      </c>
    </row>
    <row r="1503" spans="2:13" x14ac:dyDescent="0.3">
      <c r="B1503">
        <f>_VM_since142!A1496</f>
        <v>5</v>
      </c>
      <c r="C1503">
        <f>_VM_since142!B1496</f>
        <v>54</v>
      </c>
      <c r="D1503">
        <f>_VM_since142!C1496</f>
        <v>2</v>
      </c>
      <c r="E1503">
        <f>_VM_since142!D1496</f>
        <v>0</v>
      </c>
      <c r="F1503" s="99">
        <f>_VM_since142!E1496</f>
        <v>2025</v>
      </c>
      <c r="G1503" s="99" t="str">
        <f>_VM_since142!F1496</f>
        <v>Huhn</v>
      </c>
      <c r="H1503" s="99" t="str">
        <f>_VM_since142!G1496</f>
        <v>Junghennen</v>
      </c>
      <c r="I1503" s="99" t="str">
        <f>_VM_since142!H1496</f>
        <v>Beobachtung</v>
      </c>
      <c r="J1503" s="99" t="str">
        <f>_VM_since142!I1496</f>
        <v>C</v>
      </c>
      <c r="K1503" s="99" t="str">
        <f>_VM_since142!J1496</f>
        <v>Aminoglykoside</v>
      </c>
      <c r="L1503" s="115">
        <f>_VM_since142!K1496</f>
        <v>1.8E-3</v>
      </c>
      <c r="M1503">
        <f>_VM_since142!L1496</f>
        <v>2.1726864120914416E-2</v>
      </c>
    </row>
    <row r="1504" spans="2:13" x14ac:dyDescent="0.3">
      <c r="B1504">
        <f>_VM_since142!A1497</f>
        <v>5</v>
      </c>
      <c r="C1504">
        <f>_VM_since142!B1497</f>
        <v>54</v>
      </c>
      <c r="D1504">
        <f>_VM_since142!C1497</f>
        <v>2</v>
      </c>
      <c r="E1504">
        <f>_VM_since142!D1497</f>
        <v>0</v>
      </c>
      <c r="F1504" s="99">
        <f>_VM_since142!E1497</f>
        <v>2025</v>
      </c>
      <c r="G1504" s="99" t="str">
        <f>_VM_since142!F1497</f>
        <v>Huhn</v>
      </c>
      <c r="H1504" s="99" t="str">
        <f>_VM_since142!G1497</f>
        <v>Junghennen</v>
      </c>
      <c r="I1504" s="99" t="str">
        <f>_VM_since142!H1497</f>
        <v>Beobachtung</v>
      </c>
      <c r="J1504" s="99" t="str">
        <f>_VM_since142!I1497</f>
        <v>C</v>
      </c>
      <c r="K1504" s="99" t="str">
        <f>_VM_since142!J1497</f>
        <v>Makrolide</v>
      </c>
      <c r="L1504" s="115">
        <f>_VM_since142!K1497</f>
        <v>7.0418226110166279E-2</v>
      </c>
      <c r="M1504">
        <f>_VM_since142!L1497</f>
        <v>0.84998179462856138</v>
      </c>
    </row>
    <row r="1505" spans="2:13" x14ac:dyDescent="0.3">
      <c r="B1505">
        <f>_VM_since142!A1498</f>
        <v>5</v>
      </c>
      <c r="C1505">
        <f>_VM_since142!B1498</f>
        <v>54</v>
      </c>
      <c r="D1505">
        <f>_VM_since142!C1498</f>
        <v>2</v>
      </c>
      <c r="E1505">
        <f>_VM_since142!D1498</f>
        <v>0</v>
      </c>
      <c r="F1505" s="99">
        <f>_VM_since142!E1498</f>
        <v>2025</v>
      </c>
      <c r="G1505" s="99" t="str">
        <f>_VM_since142!F1498</f>
        <v>Huhn</v>
      </c>
      <c r="H1505" s="99" t="str">
        <f>_VM_since142!G1498</f>
        <v>Junghennen</v>
      </c>
      <c r="I1505" s="99" t="str">
        <f>_VM_since142!H1498</f>
        <v>Beobachtung</v>
      </c>
      <c r="J1505" s="99" t="str">
        <f>_VM_since142!I1498</f>
        <v>D</v>
      </c>
      <c r="K1505" s="99" t="str">
        <f>_VM_since142!J1498</f>
        <v>Folsäureantag.</v>
      </c>
      <c r="L1505" s="115">
        <f>_VM_since142!K1498</f>
        <v>1.4999999999999999E-4</v>
      </c>
      <c r="M1505">
        <f>_VM_since142!L1498</f>
        <v>1.8105720100762013E-3</v>
      </c>
    </row>
    <row r="1506" spans="2:13" x14ac:dyDescent="0.3">
      <c r="B1506">
        <f>_VM_since142!A1499</f>
        <v>5</v>
      </c>
      <c r="C1506">
        <f>_VM_since142!B1499</f>
        <v>54</v>
      </c>
      <c r="D1506">
        <f>_VM_since142!C1499</f>
        <v>2</v>
      </c>
      <c r="E1506">
        <f>_VM_since142!D1499</f>
        <v>0</v>
      </c>
      <c r="F1506" s="99">
        <f>_VM_since142!E1499</f>
        <v>2025</v>
      </c>
      <c r="G1506" s="99" t="str">
        <f>_VM_since142!F1499</f>
        <v>Huhn</v>
      </c>
      <c r="H1506" s="99" t="str">
        <f>_VM_since142!G1499</f>
        <v>Junghennen</v>
      </c>
      <c r="I1506" s="99" t="str">
        <f>_VM_since142!H1499</f>
        <v>Beobachtung</v>
      </c>
      <c r="J1506" s="99" t="str">
        <f>_VM_since142!I1499</f>
        <v>D</v>
      </c>
      <c r="K1506" s="99" t="str">
        <f>_VM_since142!J1499</f>
        <v>Penicilline</v>
      </c>
      <c r="L1506" s="115">
        <f>_VM_since142!K1499</f>
        <v>6.9850467900240002E-3</v>
      </c>
      <c r="M1506">
        <f>_VM_since142!L1499</f>
        <v>8.4312868047267148E-2</v>
      </c>
    </row>
    <row r="1507" spans="2:13" x14ac:dyDescent="0.3">
      <c r="B1507">
        <f>_VM_since142!A1500</f>
        <v>5</v>
      </c>
      <c r="C1507">
        <f>_VM_since142!B1500</f>
        <v>54</v>
      </c>
      <c r="D1507">
        <f>_VM_since142!C1500</f>
        <v>2</v>
      </c>
      <c r="E1507">
        <f>_VM_since142!D1500</f>
        <v>0</v>
      </c>
      <c r="F1507" s="99">
        <f>_VM_since142!E1500</f>
        <v>2025</v>
      </c>
      <c r="G1507" s="99" t="str">
        <f>_VM_since142!F1500</f>
        <v>Huhn</v>
      </c>
      <c r="H1507" s="99" t="str">
        <f>_VM_since142!G1500</f>
        <v>Junghennen</v>
      </c>
      <c r="I1507" s="99" t="str">
        <f>_VM_since142!H1500</f>
        <v>Beobachtung</v>
      </c>
      <c r="J1507" s="99" t="str">
        <f>_VM_since142!I1500</f>
        <v>D</v>
      </c>
      <c r="K1507" s="99" t="str">
        <f>_VM_since142!J1500</f>
        <v>Sulfonamide</v>
      </c>
      <c r="L1507" s="115">
        <f>_VM_since142!K1500</f>
        <v>7.5000000000000002E-4</v>
      </c>
      <c r="M1507">
        <f>_VM_since142!L1500</f>
        <v>9.0528600503810078E-3</v>
      </c>
    </row>
    <row r="1508" spans="2:13" x14ac:dyDescent="0.3">
      <c r="B1508">
        <f>_VM_since142!A1501</f>
        <v>5</v>
      </c>
      <c r="C1508">
        <f>_VM_since142!B1501</f>
        <v>54</v>
      </c>
      <c r="D1508">
        <f>_VM_since142!C1501</f>
        <v>2</v>
      </c>
      <c r="E1508">
        <f>_VM_since142!D1501</f>
        <v>1</v>
      </c>
      <c r="F1508" s="99">
        <f>_VM_since142!E1501</f>
        <v>2023</v>
      </c>
      <c r="G1508" s="99" t="str">
        <f>_VM_since142!F1501</f>
        <v>Huhn</v>
      </c>
      <c r="H1508" s="99" t="str">
        <f>_VM_since142!G1501</f>
        <v>Junghennen</v>
      </c>
      <c r="I1508" s="99" t="str">
        <f>_VM_since142!H1501</f>
        <v>Minimierung</v>
      </c>
      <c r="J1508" s="99" t="str">
        <f>_VM_since142!I1501</f>
        <v>B</v>
      </c>
      <c r="K1508" s="99" t="str">
        <f>_VM_since142!J1501</f>
        <v>Fluorchinolone</v>
      </c>
      <c r="L1508" s="115">
        <f>_VM_since142!K1501</f>
        <v>1.0083999999999999E-2</v>
      </c>
      <c r="M1508">
        <f>_VM_since142!L1501</f>
        <v>8.8086637545953667E-3</v>
      </c>
    </row>
    <row r="1509" spans="2:13" x14ac:dyDescent="0.3">
      <c r="B1509">
        <f>_VM_since142!A1502</f>
        <v>5</v>
      </c>
      <c r="C1509">
        <f>_VM_since142!B1502</f>
        <v>54</v>
      </c>
      <c r="D1509">
        <f>_VM_since142!C1502</f>
        <v>2</v>
      </c>
      <c r="E1509">
        <f>_VM_since142!D1502</f>
        <v>1</v>
      </c>
      <c r="F1509" s="99">
        <f>_VM_since142!E1502</f>
        <v>2023</v>
      </c>
      <c r="G1509" s="99" t="str">
        <f>_VM_since142!F1502</f>
        <v>Huhn</v>
      </c>
      <c r="H1509" s="99" t="str">
        <f>_VM_since142!G1502</f>
        <v>Junghennen</v>
      </c>
      <c r="I1509" s="99" t="str">
        <f>_VM_since142!H1502</f>
        <v>Minimierung</v>
      </c>
      <c r="J1509" s="99" t="str">
        <f>_VM_since142!I1502</f>
        <v>B</v>
      </c>
      <c r="K1509" s="99" t="str">
        <f>_VM_since142!J1502</f>
        <v>Polypeptid-AB</v>
      </c>
      <c r="L1509" s="115">
        <f>_VM_since142!K1502</f>
        <v>6.2E-4</v>
      </c>
      <c r="M1509">
        <f>_VM_since142!L1502</f>
        <v>5.4158781513775564E-4</v>
      </c>
    </row>
    <row r="1510" spans="2:13" x14ac:dyDescent="0.3">
      <c r="B1510">
        <f>_VM_since142!A1503</f>
        <v>5</v>
      </c>
      <c r="C1510">
        <f>_VM_since142!B1503</f>
        <v>54</v>
      </c>
      <c r="D1510">
        <f>_VM_since142!C1503</f>
        <v>2</v>
      </c>
      <c r="E1510">
        <f>_VM_since142!D1503</f>
        <v>1</v>
      </c>
      <c r="F1510" s="99">
        <f>_VM_since142!E1503</f>
        <v>2023</v>
      </c>
      <c r="G1510" s="99" t="str">
        <f>_VM_since142!F1503</f>
        <v>Huhn</v>
      </c>
      <c r="H1510" s="99" t="str">
        <f>_VM_since142!G1503</f>
        <v>Junghennen</v>
      </c>
      <c r="I1510" s="99" t="str">
        <f>_VM_since142!H1503</f>
        <v>Minimierung</v>
      </c>
      <c r="J1510" s="99" t="str">
        <f>_VM_since142!I1503</f>
        <v>C</v>
      </c>
      <c r="K1510" s="99" t="str">
        <f>_VM_since142!J1503</f>
        <v>Aminoglykoside</v>
      </c>
      <c r="L1510" s="115">
        <f>_VM_since142!K1503</f>
        <v>2.3E-5</v>
      </c>
      <c r="M1510">
        <f>_VM_since142!L1503</f>
        <v>2.0091160884142547E-5</v>
      </c>
    </row>
    <row r="1511" spans="2:13" x14ac:dyDescent="0.3">
      <c r="B1511">
        <f>_VM_since142!A1504</f>
        <v>5</v>
      </c>
      <c r="C1511">
        <f>_VM_since142!B1504</f>
        <v>54</v>
      </c>
      <c r="D1511">
        <f>_VM_since142!C1504</f>
        <v>2</v>
      </c>
      <c r="E1511">
        <f>_VM_since142!D1504</f>
        <v>1</v>
      </c>
      <c r="F1511" s="99">
        <f>_VM_since142!E1504</f>
        <v>2023</v>
      </c>
      <c r="G1511" s="99" t="str">
        <f>_VM_since142!F1504</f>
        <v>Huhn</v>
      </c>
      <c r="H1511" s="99" t="str">
        <f>_VM_since142!G1504</f>
        <v>Junghennen</v>
      </c>
      <c r="I1511" s="99" t="str">
        <f>_VM_since142!H1504</f>
        <v>Minimierung</v>
      </c>
      <c r="J1511" s="99" t="str">
        <f>_VM_since142!I1504</f>
        <v>C</v>
      </c>
      <c r="K1511" s="99" t="str">
        <f>_VM_since142!J1504</f>
        <v>Makrolide</v>
      </c>
      <c r="L1511" s="115">
        <f>_VM_since142!K1504</f>
        <v>0.76322115904362819</v>
      </c>
      <c r="M1511">
        <f>_VM_since142!L1504</f>
        <v>0.66669561289249046</v>
      </c>
    </row>
    <row r="1512" spans="2:13" x14ac:dyDescent="0.3">
      <c r="B1512">
        <f>_VM_since142!A1505</f>
        <v>5</v>
      </c>
      <c r="C1512">
        <f>_VM_since142!B1505</f>
        <v>54</v>
      </c>
      <c r="D1512">
        <f>_VM_since142!C1505</f>
        <v>2</v>
      </c>
      <c r="E1512">
        <f>_VM_since142!D1505</f>
        <v>1</v>
      </c>
      <c r="F1512" s="99">
        <f>_VM_since142!E1505</f>
        <v>2023</v>
      </c>
      <c r="G1512" s="99" t="str">
        <f>_VM_since142!F1505</f>
        <v>Huhn</v>
      </c>
      <c r="H1512" s="99" t="str">
        <f>_VM_since142!G1505</f>
        <v>Junghennen</v>
      </c>
      <c r="I1512" s="99" t="str">
        <f>_VM_since142!H1505</f>
        <v>Minimierung</v>
      </c>
      <c r="J1512" s="99" t="str">
        <f>_VM_since142!I1505</f>
        <v>D</v>
      </c>
      <c r="K1512" s="99" t="str">
        <f>_VM_since142!J1505</f>
        <v>Folsäureantag.</v>
      </c>
      <c r="L1512" s="115">
        <f>_VM_since142!K1505</f>
        <v>1.1168424908424908E-3</v>
      </c>
      <c r="M1512">
        <f>_VM_since142!L1505</f>
        <v>9.7559400720708615E-4</v>
      </c>
    </row>
    <row r="1513" spans="2:13" x14ac:dyDescent="0.3">
      <c r="B1513">
        <f>_VM_since142!A1506</f>
        <v>5</v>
      </c>
      <c r="C1513">
        <f>_VM_since142!B1506</f>
        <v>54</v>
      </c>
      <c r="D1513">
        <f>_VM_since142!C1506</f>
        <v>2</v>
      </c>
      <c r="E1513">
        <f>_VM_since142!D1506</f>
        <v>1</v>
      </c>
      <c r="F1513" s="99">
        <f>_VM_since142!E1506</f>
        <v>2023</v>
      </c>
      <c r="G1513" s="99" t="str">
        <f>_VM_since142!F1506</f>
        <v>Huhn</v>
      </c>
      <c r="H1513" s="99" t="str">
        <f>_VM_since142!G1506</f>
        <v>Junghennen</v>
      </c>
      <c r="I1513" s="99" t="str">
        <f>_VM_since142!H1506</f>
        <v>Minimierung</v>
      </c>
      <c r="J1513" s="99" t="str">
        <f>_VM_since142!I1506</f>
        <v>D</v>
      </c>
      <c r="K1513" s="99" t="str">
        <f>_VM_since142!J1506</f>
        <v>Penicilline</v>
      </c>
      <c r="L1513" s="115">
        <f>_VM_since142!K1506</f>
        <v>0.34693906489789472</v>
      </c>
      <c r="M1513">
        <f>_VM_since142!L1506</f>
        <v>0.30306124216772062</v>
      </c>
    </row>
    <row r="1514" spans="2:13" x14ac:dyDescent="0.3">
      <c r="B1514">
        <f>_VM_since142!A1507</f>
        <v>5</v>
      </c>
      <c r="C1514">
        <f>_VM_since142!B1507</f>
        <v>54</v>
      </c>
      <c r="D1514">
        <f>_VM_since142!C1507</f>
        <v>2</v>
      </c>
      <c r="E1514">
        <f>_VM_since142!D1507</f>
        <v>1</v>
      </c>
      <c r="F1514" s="99">
        <f>_VM_since142!E1507</f>
        <v>2023</v>
      </c>
      <c r="G1514" s="99" t="str">
        <f>_VM_since142!F1507</f>
        <v>Huhn</v>
      </c>
      <c r="H1514" s="99" t="str">
        <f>_VM_since142!G1507</f>
        <v>Junghennen</v>
      </c>
      <c r="I1514" s="99" t="str">
        <f>_VM_since142!H1507</f>
        <v>Minimierung</v>
      </c>
      <c r="J1514" s="99" t="str">
        <f>_VM_since142!I1507</f>
        <v>D</v>
      </c>
      <c r="K1514" s="99" t="str">
        <f>_VM_since142!J1507</f>
        <v>Sulfonamide</v>
      </c>
      <c r="L1514" s="115">
        <f>_VM_since142!K1507</f>
        <v>1.0213716454212454E-2</v>
      </c>
      <c r="M1514">
        <f>_VM_since142!L1507</f>
        <v>8.9219748046346237E-3</v>
      </c>
    </row>
    <row r="1515" spans="2:13" x14ac:dyDescent="0.3">
      <c r="B1515">
        <f>_VM_since142!A1508</f>
        <v>5</v>
      </c>
      <c r="C1515">
        <f>_VM_since142!B1508</f>
        <v>54</v>
      </c>
      <c r="D1515">
        <f>_VM_since142!C1508</f>
        <v>2</v>
      </c>
      <c r="E1515">
        <f>_VM_since142!D1508</f>
        <v>1</v>
      </c>
      <c r="F1515" s="99">
        <f>_VM_since142!E1508</f>
        <v>2023</v>
      </c>
      <c r="G1515" s="99" t="str">
        <f>_VM_since142!F1508</f>
        <v>Huhn</v>
      </c>
      <c r="H1515" s="99" t="str">
        <f>_VM_since142!G1508</f>
        <v>Junghennen</v>
      </c>
      <c r="I1515" s="99" t="str">
        <f>_VM_since142!H1508</f>
        <v>Minimierung</v>
      </c>
      <c r="J1515" s="99" t="str">
        <f>_VM_since142!I1508</f>
        <v>D</v>
      </c>
      <c r="K1515" s="99" t="str">
        <f>_VM_since142!J1508</f>
        <v>Tetrazykline</v>
      </c>
      <c r="L1515" s="115">
        <f>_VM_since142!K1508</f>
        <v>1.2564250000000001E-2</v>
      </c>
      <c r="M1515">
        <f>_VM_since142!L1508</f>
        <v>1.0975233397329913E-2</v>
      </c>
    </row>
    <row r="1516" spans="2:13" x14ac:dyDescent="0.3">
      <c r="B1516">
        <f>_VM_since142!A1509</f>
        <v>5</v>
      </c>
      <c r="C1516">
        <f>_VM_since142!B1509</f>
        <v>54</v>
      </c>
      <c r="D1516">
        <f>_VM_since142!C1509</f>
        <v>2</v>
      </c>
      <c r="E1516">
        <f>_VM_since142!D1509</f>
        <v>1</v>
      </c>
      <c r="F1516" s="99">
        <f>_VM_since142!E1509</f>
        <v>2024</v>
      </c>
      <c r="G1516" s="99" t="str">
        <f>_VM_since142!F1509</f>
        <v>Huhn</v>
      </c>
      <c r="H1516" s="99" t="str">
        <f>_VM_since142!G1509</f>
        <v>Junghennen</v>
      </c>
      <c r="I1516" s="99" t="str">
        <f>_VM_since142!H1509</f>
        <v>Minimierung</v>
      </c>
      <c r="J1516" s="99" t="str">
        <f>_VM_since142!I1509</f>
        <v>B</v>
      </c>
      <c r="K1516" s="99" t="str">
        <f>_VM_since142!J1509</f>
        <v>Fluorchinolone</v>
      </c>
      <c r="L1516" s="115">
        <f>_VM_since142!K1509</f>
        <v>9.9903000000000006E-3</v>
      </c>
      <c r="M1516">
        <f>_VM_since142!L1509</f>
        <v>7.7269947985353455E-3</v>
      </c>
    </row>
    <row r="1517" spans="2:13" x14ac:dyDescent="0.3">
      <c r="B1517">
        <f>_VM_since142!A1510</f>
        <v>5</v>
      </c>
      <c r="C1517">
        <f>_VM_since142!B1510</f>
        <v>54</v>
      </c>
      <c r="D1517">
        <f>_VM_since142!C1510</f>
        <v>2</v>
      </c>
      <c r="E1517">
        <f>_VM_since142!D1510</f>
        <v>1</v>
      </c>
      <c r="F1517" s="99">
        <f>_VM_since142!E1510</f>
        <v>2024</v>
      </c>
      <c r="G1517" s="99" t="str">
        <f>_VM_since142!F1510</f>
        <v>Huhn</v>
      </c>
      <c r="H1517" s="99" t="str">
        <f>_VM_since142!G1510</f>
        <v>Junghennen</v>
      </c>
      <c r="I1517" s="99" t="str">
        <f>_VM_since142!H1510</f>
        <v>Minimierung</v>
      </c>
      <c r="J1517" s="99" t="str">
        <f>_VM_since142!I1510</f>
        <v>B</v>
      </c>
      <c r="K1517" s="99" t="str">
        <f>_VM_since142!J1510</f>
        <v>Polypeptid-AB</v>
      </c>
      <c r="L1517" s="115">
        <f>_VM_since142!K1510</f>
        <v>1.0737E-2</v>
      </c>
      <c r="M1517">
        <f>_VM_since142!L1510</f>
        <v>8.3045297090051356E-3</v>
      </c>
    </row>
    <row r="1518" spans="2:13" x14ac:dyDescent="0.3">
      <c r="B1518">
        <f>_VM_since142!A1511</f>
        <v>5</v>
      </c>
      <c r="C1518">
        <f>_VM_since142!B1511</f>
        <v>54</v>
      </c>
      <c r="D1518">
        <f>_VM_since142!C1511</f>
        <v>2</v>
      </c>
      <c r="E1518">
        <f>_VM_since142!D1511</f>
        <v>1</v>
      </c>
      <c r="F1518" s="99">
        <f>_VM_since142!E1511</f>
        <v>2024</v>
      </c>
      <c r="G1518" s="99" t="str">
        <f>_VM_since142!F1511</f>
        <v>Huhn</v>
      </c>
      <c r="H1518" s="99" t="str">
        <f>_VM_since142!G1511</f>
        <v>Junghennen</v>
      </c>
      <c r="I1518" s="99" t="str">
        <f>_VM_since142!H1511</f>
        <v>Minimierung</v>
      </c>
      <c r="J1518" s="99" t="str">
        <f>_VM_since142!I1511</f>
        <v>C</v>
      </c>
      <c r="K1518" s="99" t="str">
        <f>_VM_since142!J1511</f>
        <v>Aminoglykoside</v>
      </c>
      <c r="L1518" s="115">
        <f>_VM_since142!K1511</f>
        <v>1.0999999999999999E-2</v>
      </c>
      <c r="M1518">
        <f>_VM_since142!L1511</f>
        <v>8.5079469869662368E-3</v>
      </c>
    </row>
    <row r="1519" spans="2:13" x14ac:dyDescent="0.3">
      <c r="B1519">
        <f>_VM_since142!A1512</f>
        <v>5</v>
      </c>
      <c r="C1519">
        <f>_VM_since142!B1512</f>
        <v>54</v>
      </c>
      <c r="D1519">
        <f>_VM_since142!C1512</f>
        <v>2</v>
      </c>
      <c r="E1519">
        <f>_VM_since142!D1512</f>
        <v>1</v>
      </c>
      <c r="F1519" s="99">
        <f>_VM_since142!E1512</f>
        <v>2024</v>
      </c>
      <c r="G1519" s="99" t="str">
        <f>_VM_since142!F1512</f>
        <v>Huhn</v>
      </c>
      <c r="H1519" s="99" t="str">
        <f>_VM_since142!G1512</f>
        <v>Junghennen</v>
      </c>
      <c r="I1519" s="99" t="str">
        <f>_VM_since142!H1512</f>
        <v>Minimierung</v>
      </c>
      <c r="J1519" s="99" t="str">
        <f>_VM_since142!I1512</f>
        <v>C</v>
      </c>
      <c r="K1519" s="99" t="str">
        <f>_VM_since142!J1512</f>
        <v>Makrolide</v>
      </c>
      <c r="L1519" s="115">
        <f>_VM_since142!K1512</f>
        <v>0.86764999999999992</v>
      </c>
      <c r="M1519">
        <f>_VM_since142!L1512</f>
        <v>0.67108365484011412</v>
      </c>
    </row>
    <row r="1520" spans="2:13" x14ac:dyDescent="0.3">
      <c r="B1520">
        <f>_VM_since142!A1513</f>
        <v>5</v>
      </c>
      <c r="C1520">
        <f>_VM_since142!B1513</f>
        <v>54</v>
      </c>
      <c r="D1520">
        <f>_VM_since142!C1513</f>
        <v>2</v>
      </c>
      <c r="E1520">
        <f>_VM_since142!D1513</f>
        <v>1</v>
      </c>
      <c r="F1520" s="99">
        <f>_VM_since142!E1513</f>
        <v>2024</v>
      </c>
      <c r="G1520" s="99" t="str">
        <f>_VM_since142!F1513</f>
        <v>Huhn</v>
      </c>
      <c r="H1520" s="99" t="str">
        <f>_VM_since142!G1513</f>
        <v>Junghennen</v>
      </c>
      <c r="I1520" s="99" t="str">
        <f>_VM_since142!H1513</f>
        <v>Minimierung</v>
      </c>
      <c r="J1520" s="99" t="str">
        <f>_VM_since142!I1513</f>
        <v>C</v>
      </c>
      <c r="K1520" s="99" t="str">
        <f>_VM_since142!J1513</f>
        <v>Pleuromutiline</v>
      </c>
      <c r="L1520" s="115">
        <f>_VM_since142!K1513</f>
        <v>8.0969999999999989E-4</v>
      </c>
      <c r="M1520">
        <f>_VM_since142!L1513</f>
        <v>6.2626224321332376E-4</v>
      </c>
    </row>
    <row r="1521" spans="2:13" x14ac:dyDescent="0.3">
      <c r="B1521">
        <f>_VM_since142!A1514</f>
        <v>5</v>
      </c>
      <c r="C1521">
        <f>_VM_since142!B1514</f>
        <v>54</v>
      </c>
      <c r="D1521">
        <f>_VM_since142!C1514</f>
        <v>2</v>
      </c>
      <c r="E1521">
        <f>_VM_since142!D1514</f>
        <v>1</v>
      </c>
      <c r="F1521" s="99">
        <f>_VM_since142!E1514</f>
        <v>2024</v>
      </c>
      <c r="G1521" s="99" t="str">
        <f>_VM_since142!F1514</f>
        <v>Huhn</v>
      </c>
      <c r="H1521" s="99" t="str">
        <f>_VM_since142!G1514</f>
        <v>Junghennen</v>
      </c>
      <c r="I1521" s="99" t="str">
        <f>_VM_since142!H1514</f>
        <v>Minimierung</v>
      </c>
      <c r="J1521" s="99" t="str">
        <f>_VM_since142!I1514</f>
        <v>D</v>
      </c>
      <c r="K1521" s="99" t="str">
        <f>_VM_since142!J1514</f>
        <v>Folsäureantag.</v>
      </c>
      <c r="L1521" s="115">
        <f>_VM_since142!K1514</f>
        <v>2.8600000000000001E-3</v>
      </c>
      <c r="M1521">
        <f>_VM_since142!L1514</f>
        <v>2.2120662166112215E-3</v>
      </c>
    </row>
    <row r="1522" spans="2:13" x14ac:dyDescent="0.3">
      <c r="B1522">
        <f>_VM_since142!A1515</f>
        <v>5</v>
      </c>
      <c r="C1522">
        <f>_VM_since142!B1515</f>
        <v>54</v>
      </c>
      <c r="D1522">
        <f>_VM_since142!C1515</f>
        <v>2</v>
      </c>
      <c r="E1522">
        <f>_VM_since142!D1515</f>
        <v>1</v>
      </c>
      <c r="F1522" s="99">
        <f>_VM_since142!E1515</f>
        <v>2024</v>
      </c>
      <c r="G1522" s="99" t="str">
        <f>_VM_since142!F1515</f>
        <v>Huhn</v>
      </c>
      <c r="H1522" s="99" t="str">
        <f>_VM_since142!G1515</f>
        <v>Junghennen</v>
      </c>
      <c r="I1522" s="99" t="str">
        <f>_VM_since142!H1515</f>
        <v>Minimierung</v>
      </c>
      <c r="J1522" s="99" t="str">
        <f>_VM_since142!I1515</f>
        <v>D</v>
      </c>
      <c r="K1522" s="99" t="str">
        <f>_VM_since142!J1515</f>
        <v>Penicilline</v>
      </c>
      <c r="L1522" s="115">
        <f>_VM_since142!K1515</f>
        <v>0.37319449531509163</v>
      </c>
      <c r="M1522">
        <f>_VM_since142!L1515</f>
        <v>0.28864718017894719</v>
      </c>
    </row>
    <row r="1523" spans="2:13" x14ac:dyDescent="0.3">
      <c r="B1523">
        <f>_VM_since142!A1516</f>
        <v>5</v>
      </c>
      <c r="C1523">
        <f>_VM_since142!B1516</f>
        <v>54</v>
      </c>
      <c r="D1523">
        <f>_VM_since142!C1516</f>
        <v>2</v>
      </c>
      <c r="E1523">
        <f>_VM_since142!D1516</f>
        <v>1</v>
      </c>
      <c r="F1523" s="99">
        <f>_VM_since142!E1516</f>
        <v>2024</v>
      </c>
      <c r="G1523" s="99" t="str">
        <f>_VM_since142!F1516</f>
        <v>Huhn</v>
      </c>
      <c r="H1523" s="99" t="str">
        <f>_VM_since142!G1516</f>
        <v>Junghennen</v>
      </c>
      <c r="I1523" s="99" t="str">
        <f>_VM_since142!H1516</f>
        <v>Minimierung</v>
      </c>
      <c r="J1523" s="99" t="str">
        <f>_VM_since142!I1516</f>
        <v>D</v>
      </c>
      <c r="K1523" s="99" t="str">
        <f>_VM_since142!J1516</f>
        <v>Sulfonamide</v>
      </c>
      <c r="L1523" s="115">
        <f>_VM_since142!K1516</f>
        <v>1.6667359999999999E-2</v>
      </c>
      <c r="M1523">
        <f>_VM_since142!L1516</f>
        <v>1.2891365026607416E-2</v>
      </c>
    </row>
    <row r="1524" spans="2:13" x14ac:dyDescent="0.3">
      <c r="B1524">
        <f>_VM_since142!A1517</f>
        <v>5</v>
      </c>
      <c r="C1524">
        <f>_VM_since142!B1517</f>
        <v>54</v>
      </c>
      <c r="D1524">
        <f>_VM_since142!C1517</f>
        <v>2</v>
      </c>
      <c r="E1524">
        <f>_VM_since142!D1517</f>
        <v>1</v>
      </c>
      <c r="F1524" s="99">
        <f>_VM_since142!E1517</f>
        <v>2025</v>
      </c>
      <c r="G1524" s="99" t="str">
        <f>_VM_since142!F1517</f>
        <v>Huhn</v>
      </c>
      <c r="H1524" s="99" t="str">
        <f>_VM_since142!G1517</f>
        <v>Junghennen</v>
      </c>
      <c r="I1524" s="99" t="str">
        <f>_VM_since142!H1517</f>
        <v>Minimierung</v>
      </c>
      <c r="J1524" s="99" t="str">
        <f>_VM_since142!I1517</f>
        <v>B</v>
      </c>
      <c r="K1524" s="99" t="str">
        <f>_VM_since142!J1517</f>
        <v>Fluorchinolone</v>
      </c>
      <c r="L1524" s="115">
        <f>_VM_since142!K1517</f>
        <v>1.2999999999999999E-2</v>
      </c>
      <c r="M1524">
        <f>_VM_since142!L1517</f>
        <v>1.3807320768372438E-2</v>
      </c>
    </row>
    <row r="1525" spans="2:13" x14ac:dyDescent="0.3">
      <c r="B1525">
        <f>_VM_since142!A1518</f>
        <v>5</v>
      </c>
      <c r="C1525">
        <f>_VM_since142!B1518</f>
        <v>54</v>
      </c>
      <c r="D1525">
        <f>_VM_since142!C1518</f>
        <v>2</v>
      </c>
      <c r="E1525">
        <f>_VM_since142!D1518</f>
        <v>1</v>
      </c>
      <c r="F1525" s="99">
        <f>_VM_since142!E1518</f>
        <v>2025</v>
      </c>
      <c r="G1525" s="99" t="str">
        <f>_VM_since142!F1518</f>
        <v>Huhn</v>
      </c>
      <c r="H1525" s="99" t="str">
        <f>_VM_since142!G1518</f>
        <v>Junghennen</v>
      </c>
      <c r="I1525" s="99" t="str">
        <f>_VM_since142!H1518</f>
        <v>Minimierung</v>
      </c>
      <c r="J1525" s="99" t="str">
        <f>_VM_since142!I1518</f>
        <v>C</v>
      </c>
      <c r="K1525" s="99" t="str">
        <f>_VM_since142!J1518</f>
        <v>Aminoglykoside</v>
      </c>
      <c r="L1525" s="115">
        <f>_VM_since142!K1518</f>
        <v>5.2081081081081081E-2</v>
      </c>
      <c r="M1525">
        <f>_VM_since142!L1518</f>
        <v>5.5315399419238444E-2</v>
      </c>
    </row>
    <row r="1526" spans="2:13" x14ac:dyDescent="0.3">
      <c r="B1526">
        <f>_VM_since142!A1519</f>
        <v>5</v>
      </c>
      <c r="C1526">
        <f>_VM_since142!B1519</f>
        <v>54</v>
      </c>
      <c r="D1526">
        <f>_VM_since142!C1519</f>
        <v>2</v>
      </c>
      <c r="E1526">
        <f>_VM_since142!D1519</f>
        <v>1</v>
      </c>
      <c r="F1526" s="99">
        <f>_VM_since142!E1519</f>
        <v>2025</v>
      </c>
      <c r="G1526" s="99" t="str">
        <f>_VM_since142!F1519</f>
        <v>Huhn</v>
      </c>
      <c r="H1526" s="99" t="str">
        <f>_VM_since142!G1519</f>
        <v>Junghennen</v>
      </c>
      <c r="I1526" s="99" t="str">
        <f>_VM_since142!H1519</f>
        <v>Minimierung</v>
      </c>
      <c r="J1526" s="99" t="str">
        <f>_VM_since142!I1519</f>
        <v>C</v>
      </c>
      <c r="K1526" s="99" t="str">
        <f>_VM_since142!J1519</f>
        <v>Makrolide</v>
      </c>
      <c r="L1526" s="115">
        <f>_VM_since142!K1519</f>
        <v>0.57089999999999985</v>
      </c>
      <c r="M1526">
        <f>_VM_since142!L1519</f>
        <v>0.60635380205106337</v>
      </c>
    </row>
    <row r="1527" spans="2:13" x14ac:dyDescent="0.3">
      <c r="B1527">
        <f>_VM_since142!A1520</f>
        <v>5</v>
      </c>
      <c r="C1527">
        <f>_VM_since142!B1520</f>
        <v>54</v>
      </c>
      <c r="D1527">
        <f>_VM_since142!C1520</f>
        <v>2</v>
      </c>
      <c r="E1527">
        <f>_VM_since142!D1520</f>
        <v>1</v>
      </c>
      <c r="F1527" s="99">
        <f>_VM_since142!E1520</f>
        <v>2025</v>
      </c>
      <c r="G1527" s="99" t="str">
        <f>_VM_since142!F1520</f>
        <v>Huhn</v>
      </c>
      <c r="H1527" s="99" t="str">
        <f>_VM_since142!G1520</f>
        <v>Junghennen</v>
      </c>
      <c r="I1527" s="99" t="str">
        <f>_VM_since142!H1520</f>
        <v>Minimierung</v>
      </c>
      <c r="J1527" s="99" t="str">
        <f>_VM_since142!I1520</f>
        <v>D</v>
      </c>
      <c r="K1527" s="99" t="str">
        <f>_VM_since142!J1520</f>
        <v>Folsäureantag.</v>
      </c>
      <c r="L1527" s="115">
        <f>_VM_since142!K1520</f>
        <v>3.64E-3</v>
      </c>
      <c r="M1527">
        <f>_VM_since142!L1520</f>
        <v>3.8660498151442831E-3</v>
      </c>
    </row>
    <row r="1528" spans="2:13" x14ac:dyDescent="0.3">
      <c r="B1528">
        <f>_VM_since142!A1521</f>
        <v>5</v>
      </c>
      <c r="C1528">
        <f>_VM_since142!B1521</f>
        <v>54</v>
      </c>
      <c r="D1528">
        <f>_VM_since142!C1521</f>
        <v>2</v>
      </c>
      <c r="E1528">
        <f>_VM_since142!D1521</f>
        <v>1</v>
      </c>
      <c r="F1528" s="99">
        <f>_VM_since142!E1521</f>
        <v>2025</v>
      </c>
      <c r="G1528" s="99" t="str">
        <f>_VM_since142!F1521</f>
        <v>Huhn</v>
      </c>
      <c r="H1528" s="99" t="str">
        <f>_VM_since142!G1521</f>
        <v>Junghennen</v>
      </c>
      <c r="I1528" s="99" t="str">
        <f>_VM_since142!H1521</f>
        <v>Minimierung</v>
      </c>
      <c r="J1528" s="99" t="str">
        <f>_VM_since142!I1521</f>
        <v>D</v>
      </c>
      <c r="K1528" s="99" t="str">
        <f>_VM_since142!J1521</f>
        <v>Penicilline</v>
      </c>
      <c r="L1528" s="115">
        <f>_VM_since142!K1521</f>
        <v>0.28370843200000001</v>
      </c>
      <c r="M1528">
        <f>_VM_since142!L1521</f>
        <v>0.30132717887046001</v>
      </c>
    </row>
    <row r="1529" spans="2:13" x14ac:dyDescent="0.3">
      <c r="B1529">
        <f>_VM_since142!A1522</f>
        <v>5</v>
      </c>
      <c r="C1529">
        <f>_VM_since142!B1522</f>
        <v>54</v>
      </c>
      <c r="D1529">
        <f>_VM_since142!C1522</f>
        <v>2</v>
      </c>
      <c r="E1529">
        <f>_VM_since142!D1522</f>
        <v>1</v>
      </c>
      <c r="F1529" s="99">
        <f>_VM_since142!E1522</f>
        <v>2025</v>
      </c>
      <c r="G1529" s="99" t="str">
        <f>_VM_since142!F1522</f>
        <v>Huhn</v>
      </c>
      <c r="H1529" s="99" t="str">
        <f>_VM_since142!G1522</f>
        <v>Junghennen</v>
      </c>
      <c r="I1529" s="99" t="str">
        <f>_VM_since142!H1522</f>
        <v>Minimierung</v>
      </c>
      <c r="J1529" s="99" t="str">
        <f>_VM_since142!I1522</f>
        <v>D</v>
      </c>
      <c r="K1529" s="99" t="str">
        <f>_VM_since142!J1522</f>
        <v>Sulfonamide</v>
      </c>
      <c r="L1529" s="115">
        <f>_VM_since142!K1522</f>
        <v>1.8200000000000001E-2</v>
      </c>
      <c r="M1529">
        <f>_VM_since142!L1522</f>
        <v>1.9330249075721416E-2</v>
      </c>
    </row>
    <row r="1530" spans="2:13" x14ac:dyDescent="0.3">
      <c r="B1530">
        <f>_VM_since142!A1523</f>
        <v>5</v>
      </c>
      <c r="C1530">
        <f>_VM_since142!B1523</f>
        <v>53</v>
      </c>
      <c r="D1530">
        <f>_VM_since142!C1523</f>
        <v>3</v>
      </c>
      <c r="E1530">
        <f>_VM_since142!D1523</f>
        <v>0</v>
      </c>
      <c r="F1530" s="99">
        <f>_VM_since142!E1523</f>
        <v>2023</v>
      </c>
      <c r="G1530" s="99" t="str">
        <f>_VM_since142!F1523</f>
        <v>Huhn</v>
      </c>
      <c r="H1530" s="99" t="str">
        <f>_VM_since142!G1523</f>
        <v>Legehennen</v>
      </c>
      <c r="I1530" s="99" t="str">
        <f>_VM_since142!H1523</f>
        <v>Beobachtung</v>
      </c>
      <c r="J1530" s="99" t="str">
        <f>_VM_since142!I1523</f>
        <v>B</v>
      </c>
      <c r="K1530" s="99" t="str">
        <f>_VM_since142!J1523</f>
        <v>Ceph. 3. Gen.</v>
      </c>
      <c r="L1530" s="115">
        <f>_VM_since142!K1523</f>
        <v>1.3889248360000003E-7</v>
      </c>
      <c r="M1530">
        <f>_VM_since142!L1523</f>
        <v>4.0527497528910777E-8</v>
      </c>
    </row>
    <row r="1531" spans="2:13" x14ac:dyDescent="0.3">
      <c r="B1531">
        <f>_VM_since142!A1524</f>
        <v>5</v>
      </c>
      <c r="C1531">
        <f>_VM_since142!B1524</f>
        <v>53</v>
      </c>
      <c r="D1531">
        <f>_VM_since142!C1524</f>
        <v>3</v>
      </c>
      <c r="E1531">
        <f>_VM_since142!D1524</f>
        <v>0</v>
      </c>
      <c r="F1531" s="99">
        <f>_VM_since142!E1524</f>
        <v>2023</v>
      </c>
      <c r="G1531" s="99" t="str">
        <f>_VM_since142!F1524</f>
        <v>Huhn</v>
      </c>
      <c r="H1531" s="99" t="str">
        <f>_VM_since142!G1524</f>
        <v>Legehennen</v>
      </c>
      <c r="I1531" s="99" t="str">
        <f>_VM_since142!H1524</f>
        <v>Beobachtung</v>
      </c>
      <c r="J1531" s="99" t="str">
        <f>_VM_since142!I1524</f>
        <v>B</v>
      </c>
      <c r="K1531" s="99" t="str">
        <f>_VM_since142!J1524</f>
        <v>Fluorchinolone</v>
      </c>
      <c r="L1531" s="115">
        <f>_VM_since142!K1524</f>
        <v>3.7148066666666668E-4</v>
      </c>
      <c r="M1531">
        <f>_VM_since142!L1524</f>
        <v>1.0839450350480636E-4</v>
      </c>
    </row>
    <row r="1532" spans="2:13" x14ac:dyDescent="0.3">
      <c r="B1532">
        <f>_VM_since142!A1525</f>
        <v>5</v>
      </c>
      <c r="C1532">
        <f>_VM_since142!B1525</f>
        <v>53</v>
      </c>
      <c r="D1532">
        <f>_VM_since142!C1525</f>
        <v>3</v>
      </c>
      <c r="E1532">
        <f>_VM_since142!D1525</f>
        <v>0</v>
      </c>
      <c r="F1532" s="99">
        <f>_VM_since142!E1525</f>
        <v>2023</v>
      </c>
      <c r="G1532" s="99" t="str">
        <f>_VM_since142!F1525</f>
        <v>Huhn</v>
      </c>
      <c r="H1532" s="99" t="str">
        <f>_VM_since142!G1525</f>
        <v>Legehennen</v>
      </c>
      <c r="I1532" s="99" t="str">
        <f>_VM_since142!H1525</f>
        <v>Beobachtung</v>
      </c>
      <c r="J1532" s="99" t="str">
        <f>_VM_since142!I1525</f>
        <v>B</v>
      </c>
      <c r="K1532" s="99" t="str">
        <f>_VM_since142!J1525</f>
        <v>Polypeptid-AB</v>
      </c>
      <c r="L1532" s="115">
        <f>_VM_since142!K1525</f>
        <v>1.615429948088837</v>
      </c>
      <c r="M1532">
        <f>_VM_since142!L1525</f>
        <v>0.47136699936798304</v>
      </c>
    </row>
    <row r="1533" spans="2:13" x14ac:dyDescent="0.3">
      <c r="B1533">
        <f>_VM_since142!A1526</f>
        <v>5</v>
      </c>
      <c r="C1533">
        <f>_VM_since142!B1526</f>
        <v>53</v>
      </c>
      <c r="D1533">
        <f>_VM_since142!C1526</f>
        <v>3</v>
      </c>
      <c r="E1533">
        <f>_VM_since142!D1526</f>
        <v>0</v>
      </c>
      <c r="F1533" s="99">
        <f>_VM_since142!E1526</f>
        <v>2023</v>
      </c>
      <c r="G1533" s="99" t="str">
        <f>_VM_since142!F1526</f>
        <v>Huhn</v>
      </c>
      <c r="H1533" s="99" t="str">
        <f>_VM_since142!G1526</f>
        <v>Legehennen</v>
      </c>
      <c r="I1533" s="99" t="str">
        <f>_VM_since142!H1526</f>
        <v>Beobachtung</v>
      </c>
      <c r="J1533" s="99" t="str">
        <f>_VM_since142!I1526</f>
        <v>C</v>
      </c>
      <c r="K1533" s="99" t="str">
        <f>_VM_since142!J1526</f>
        <v>Aminoglykoside</v>
      </c>
      <c r="L1533" s="115">
        <f>_VM_since142!K1526</f>
        <v>0.50680388516874331</v>
      </c>
      <c r="M1533">
        <f>_VM_since142!L1526</f>
        <v>0.1478805236356118</v>
      </c>
    </row>
    <row r="1534" spans="2:13" x14ac:dyDescent="0.3">
      <c r="B1534">
        <f>_VM_since142!A1527</f>
        <v>5</v>
      </c>
      <c r="C1534">
        <f>_VM_since142!B1527</f>
        <v>53</v>
      </c>
      <c r="D1534">
        <f>_VM_since142!C1527</f>
        <v>3</v>
      </c>
      <c r="E1534">
        <f>_VM_since142!D1527</f>
        <v>0</v>
      </c>
      <c r="F1534" s="99">
        <f>_VM_since142!E1527</f>
        <v>2023</v>
      </c>
      <c r="G1534" s="99" t="str">
        <f>_VM_since142!F1527</f>
        <v>Huhn</v>
      </c>
      <c r="H1534" s="99" t="str">
        <f>_VM_since142!G1527</f>
        <v>Legehennen</v>
      </c>
      <c r="I1534" s="99" t="str">
        <f>_VM_since142!H1527</f>
        <v>Beobachtung</v>
      </c>
      <c r="J1534" s="99" t="str">
        <f>_VM_since142!I1527</f>
        <v>C</v>
      </c>
      <c r="K1534" s="99" t="str">
        <f>_VM_since142!J1527</f>
        <v>Fenicole</v>
      </c>
      <c r="L1534" s="115">
        <f>_VM_since142!K1527</f>
        <v>1.1999999999999999E-7</v>
      </c>
      <c r="M1534">
        <f>_VM_since142!L1527</f>
        <v>3.5014851613390637E-8</v>
      </c>
    </row>
    <row r="1535" spans="2:13" x14ac:dyDescent="0.3">
      <c r="B1535">
        <f>_VM_since142!A1528</f>
        <v>5</v>
      </c>
      <c r="C1535">
        <f>_VM_since142!B1528</f>
        <v>53</v>
      </c>
      <c r="D1535">
        <f>_VM_since142!C1528</f>
        <v>3</v>
      </c>
      <c r="E1535">
        <f>_VM_since142!D1528</f>
        <v>0</v>
      </c>
      <c r="F1535" s="99">
        <f>_VM_since142!E1528</f>
        <v>2023</v>
      </c>
      <c r="G1535" s="99" t="str">
        <f>_VM_since142!F1528</f>
        <v>Huhn</v>
      </c>
      <c r="H1535" s="99" t="str">
        <f>_VM_since142!G1528</f>
        <v>Legehennen</v>
      </c>
      <c r="I1535" s="99" t="str">
        <f>_VM_since142!H1528</f>
        <v>Beobachtung</v>
      </c>
      <c r="J1535" s="99" t="str">
        <f>_VM_since142!I1528</f>
        <v>C</v>
      </c>
      <c r="K1535" s="99" t="str">
        <f>_VM_since142!J1528</f>
        <v>Lincosamide</v>
      </c>
      <c r="L1535" s="115">
        <f>_VM_since142!K1528</f>
        <v>1.3651193080000002E-2</v>
      </c>
      <c r="M1535">
        <f>_VM_since142!L1528</f>
        <v>3.9832875003495433E-3</v>
      </c>
    </row>
    <row r="1536" spans="2:13" x14ac:dyDescent="0.3">
      <c r="B1536">
        <f>_VM_since142!A1529</f>
        <v>5</v>
      </c>
      <c r="C1536">
        <f>_VM_since142!B1529</f>
        <v>53</v>
      </c>
      <c r="D1536">
        <f>_VM_since142!C1529</f>
        <v>3</v>
      </c>
      <c r="E1536">
        <f>_VM_since142!D1529</f>
        <v>0</v>
      </c>
      <c r="F1536" s="99">
        <f>_VM_since142!E1529</f>
        <v>2023</v>
      </c>
      <c r="G1536" s="99" t="str">
        <f>_VM_since142!F1529</f>
        <v>Huhn</v>
      </c>
      <c r="H1536" s="99" t="str">
        <f>_VM_since142!G1529</f>
        <v>Legehennen</v>
      </c>
      <c r="I1536" s="99" t="str">
        <f>_VM_since142!H1529</f>
        <v>Beobachtung</v>
      </c>
      <c r="J1536" s="99" t="str">
        <f>_VM_since142!I1529</f>
        <v>C</v>
      </c>
      <c r="K1536" s="99" t="str">
        <f>_VM_since142!J1529</f>
        <v>Makrolide</v>
      </c>
      <c r="L1536" s="115">
        <f>_VM_since142!K1529</f>
        <v>1.0443161599999999</v>
      </c>
      <c r="M1536">
        <f>_VM_since142!L1529</f>
        <v>0.30472146149888263</v>
      </c>
    </row>
    <row r="1537" spans="2:13" x14ac:dyDescent="0.3">
      <c r="B1537">
        <f>_VM_since142!A1530</f>
        <v>5</v>
      </c>
      <c r="C1537">
        <f>_VM_since142!B1530</f>
        <v>53</v>
      </c>
      <c r="D1537">
        <f>_VM_since142!C1530</f>
        <v>3</v>
      </c>
      <c r="E1537">
        <f>_VM_since142!D1530</f>
        <v>0</v>
      </c>
      <c r="F1537" s="99">
        <f>_VM_since142!E1530</f>
        <v>2023</v>
      </c>
      <c r="G1537" s="99" t="str">
        <f>_VM_since142!F1530</f>
        <v>Huhn</v>
      </c>
      <c r="H1537" s="99" t="str">
        <f>_VM_since142!G1530</f>
        <v>Legehennen</v>
      </c>
      <c r="I1537" s="99" t="str">
        <f>_VM_since142!H1530</f>
        <v>Beobachtung</v>
      </c>
      <c r="J1537" s="99" t="str">
        <f>_VM_since142!I1530</f>
        <v>C</v>
      </c>
      <c r="K1537" s="99" t="str">
        <f>_VM_since142!J1530</f>
        <v>Pleuromutiline</v>
      </c>
      <c r="L1537" s="115">
        <f>_VM_since142!K1530</f>
        <v>5.885259887546071E-2</v>
      </c>
      <c r="M1537">
        <f>_VM_since142!L1530</f>
        <v>1.7172625139055479E-2</v>
      </c>
    </row>
    <row r="1538" spans="2:13" x14ac:dyDescent="0.3">
      <c r="B1538">
        <f>_VM_since142!A1531</f>
        <v>5</v>
      </c>
      <c r="C1538">
        <f>_VM_since142!B1531</f>
        <v>53</v>
      </c>
      <c r="D1538">
        <f>_VM_since142!C1531</f>
        <v>3</v>
      </c>
      <c r="E1538">
        <f>_VM_since142!D1531</f>
        <v>0</v>
      </c>
      <c r="F1538" s="99">
        <f>_VM_since142!E1531</f>
        <v>2023</v>
      </c>
      <c r="G1538" s="99" t="str">
        <f>_VM_since142!F1531</f>
        <v>Huhn</v>
      </c>
      <c r="H1538" s="99" t="str">
        <f>_VM_since142!G1531</f>
        <v>Legehennen</v>
      </c>
      <c r="I1538" s="99" t="str">
        <f>_VM_since142!H1531</f>
        <v>Beobachtung</v>
      </c>
      <c r="J1538" s="99" t="str">
        <f>_VM_since142!I1531</f>
        <v>D</v>
      </c>
      <c r="K1538" s="99" t="str">
        <f>_VM_since142!J1531</f>
        <v>Aminoglykoside</v>
      </c>
      <c r="L1538" s="115">
        <f>_VM_since142!K1531</f>
        <v>2.7346641239999997E-2</v>
      </c>
      <c r="M1538">
        <f>_VM_since142!L1531</f>
        <v>7.9794882095269061E-3</v>
      </c>
    </row>
    <row r="1539" spans="2:13" x14ac:dyDescent="0.3">
      <c r="B1539">
        <f>_VM_since142!A1532</f>
        <v>5</v>
      </c>
      <c r="C1539">
        <f>_VM_since142!B1532</f>
        <v>53</v>
      </c>
      <c r="D1539">
        <f>_VM_since142!C1532</f>
        <v>3</v>
      </c>
      <c r="E1539">
        <f>_VM_since142!D1532</f>
        <v>0</v>
      </c>
      <c r="F1539" s="99">
        <f>_VM_since142!E1532</f>
        <v>2023</v>
      </c>
      <c r="G1539" s="99" t="str">
        <f>_VM_since142!F1532</f>
        <v>Huhn</v>
      </c>
      <c r="H1539" s="99" t="str">
        <f>_VM_since142!G1532</f>
        <v>Legehennen</v>
      </c>
      <c r="I1539" s="99" t="str">
        <f>_VM_since142!H1532</f>
        <v>Beobachtung</v>
      </c>
      <c r="J1539" s="99" t="str">
        <f>_VM_since142!I1532</f>
        <v>D</v>
      </c>
      <c r="K1539" s="99" t="str">
        <f>_VM_since142!J1532</f>
        <v>Folsäureantag.</v>
      </c>
      <c r="L1539" s="115">
        <f>_VM_since142!K1532</f>
        <v>1.23194E-4</v>
      </c>
      <c r="M1539">
        <f>_VM_since142!L1532</f>
        <v>3.5946830247167048E-5</v>
      </c>
    </row>
    <row r="1540" spans="2:13" x14ac:dyDescent="0.3">
      <c r="B1540">
        <f>_VM_since142!A1533</f>
        <v>5</v>
      </c>
      <c r="C1540">
        <f>_VM_since142!B1533</f>
        <v>53</v>
      </c>
      <c r="D1540">
        <f>_VM_since142!C1533</f>
        <v>3</v>
      </c>
      <c r="E1540">
        <f>_VM_since142!D1533</f>
        <v>0</v>
      </c>
      <c r="F1540" s="99">
        <f>_VM_since142!E1533</f>
        <v>2023</v>
      </c>
      <c r="G1540" s="99" t="str">
        <f>_VM_since142!F1533</f>
        <v>Huhn</v>
      </c>
      <c r="H1540" s="99" t="str">
        <f>_VM_since142!G1533</f>
        <v>Legehennen</v>
      </c>
      <c r="I1540" s="99" t="str">
        <f>_VM_since142!H1533</f>
        <v>Beobachtung</v>
      </c>
      <c r="J1540" s="99" t="str">
        <f>_VM_since142!I1533</f>
        <v>D</v>
      </c>
      <c r="K1540" s="99" t="str">
        <f>_VM_since142!J1533</f>
        <v>Penicilline</v>
      </c>
      <c r="L1540" s="115">
        <f>_VM_since142!K1533</f>
        <v>0.15729676192630668</v>
      </c>
      <c r="M1540">
        <f>_VM_since142!L1533</f>
        <v>4.5897689817637186E-2</v>
      </c>
    </row>
    <row r="1541" spans="2:13" x14ac:dyDescent="0.3">
      <c r="B1541">
        <f>_VM_since142!A1534</f>
        <v>5</v>
      </c>
      <c r="C1541">
        <f>_VM_since142!B1534</f>
        <v>53</v>
      </c>
      <c r="D1541">
        <f>_VM_since142!C1534</f>
        <v>3</v>
      </c>
      <c r="E1541">
        <f>_VM_since142!D1534</f>
        <v>0</v>
      </c>
      <c r="F1541" s="99">
        <f>_VM_since142!E1534</f>
        <v>2023</v>
      </c>
      <c r="G1541" s="99" t="str">
        <f>_VM_since142!F1534</f>
        <v>Huhn</v>
      </c>
      <c r="H1541" s="99" t="str">
        <f>_VM_since142!G1534</f>
        <v>Legehennen</v>
      </c>
      <c r="I1541" s="99" t="str">
        <f>_VM_since142!H1534</f>
        <v>Beobachtung</v>
      </c>
      <c r="J1541" s="99" t="str">
        <f>_VM_since142!I1534</f>
        <v>D</v>
      </c>
      <c r="K1541" s="99" t="str">
        <f>_VM_since142!J1534</f>
        <v>Sulfonamide</v>
      </c>
      <c r="L1541" s="115">
        <f>_VM_since142!K1534</f>
        <v>6.2523799999999997E-4</v>
      </c>
      <c r="M1541">
        <f>_VM_since142!L1534</f>
        <v>1.8243846494210946E-4</v>
      </c>
    </row>
    <row r="1542" spans="2:13" x14ac:dyDescent="0.3">
      <c r="B1542">
        <f>_VM_since142!A1535</f>
        <v>5</v>
      </c>
      <c r="C1542">
        <f>_VM_since142!B1535</f>
        <v>53</v>
      </c>
      <c r="D1542">
        <f>_VM_since142!C1535</f>
        <v>3</v>
      </c>
      <c r="E1542">
        <f>_VM_since142!D1535</f>
        <v>0</v>
      </c>
      <c r="F1542" s="99">
        <f>_VM_since142!E1535</f>
        <v>2023</v>
      </c>
      <c r="G1542" s="99" t="str">
        <f>_VM_since142!F1535</f>
        <v>Huhn</v>
      </c>
      <c r="H1542" s="99" t="str">
        <f>_VM_since142!G1535</f>
        <v>Legehennen</v>
      </c>
      <c r="I1542" s="99" t="str">
        <f>_VM_since142!H1535</f>
        <v>Beobachtung</v>
      </c>
      <c r="J1542" s="99" t="str">
        <f>_VM_since142!I1535</f>
        <v>D</v>
      </c>
      <c r="K1542" s="99" t="str">
        <f>_VM_since142!J1535</f>
        <v>Tetrazykline</v>
      </c>
      <c r="L1542" s="115">
        <f>_VM_since142!K1535</f>
        <v>2.2998337870560001E-3</v>
      </c>
      <c r="M1542">
        <f>_VM_since142!L1535</f>
        <v>6.7106948991023407E-4</v>
      </c>
    </row>
    <row r="1543" spans="2:13" x14ac:dyDescent="0.3">
      <c r="B1543">
        <f>_VM_since142!A1536</f>
        <v>5</v>
      </c>
      <c r="C1543">
        <f>_VM_since142!B1536</f>
        <v>53</v>
      </c>
      <c r="D1543">
        <f>_VM_since142!C1536</f>
        <v>3</v>
      </c>
      <c r="E1543">
        <f>_VM_since142!D1536</f>
        <v>0</v>
      </c>
      <c r="F1543" s="99">
        <f>_VM_since142!E1536</f>
        <v>2024</v>
      </c>
      <c r="G1543" s="99" t="str">
        <f>_VM_since142!F1536</f>
        <v>Huhn</v>
      </c>
      <c r="H1543" s="99" t="str">
        <f>_VM_since142!G1536</f>
        <v>Legehennen</v>
      </c>
      <c r="I1543" s="99" t="str">
        <f>_VM_since142!H1536</f>
        <v>Beobachtung</v>
      </c>
      <c r="J1543" s="99" t="str">
        <f>_VM_since142!I1536</f>
        <v>B</v>
      </c>
      <c r="K1543" s="99" t="str">
        <f>_VM_since142!J1536</f>
        <v>Fluorchinolone</v>
      </c>
      <c r="L1543" s="115">
        <f>_VM_since142!K1536</f>
        <v>6.448687589782E-4</v>
      </c>
      <c r="M1543">
        <f>_VM_since142!L1536</f>
        <v>3.5126938333375805E-4</v>
      </c>
    </row>
    <row r="1544" spans="2:13" x14ac:dyDescent="0.3">
      <c r="B1544">
        <f>_VM_since142!A1537</f>
        <v>5</v>
      </c>
      <c r="C1544">
        <f>_VM_since142!B1537</f>
        <v>53</v>
      </c>
      <c r="D1544">
        <f>_VM_since142!C1537</f>
        <v>3</v>
      </c>
      <c r="E1544">
        <f>_VM_since142!D1537</f>
        <v>0</v>
      </c>
      <c r="F1544" s="99">
        <f>_VM_since142!E1537</f>
        <v>2024</v>
      </c>
      <c r="G1544" s="99" t="str">
        <f>_VM_since142!F1537</f>
        <v>Huhn</v>
      </c>
      <c r="H1544" s="99" t="str">
        <f>_VM_since142!G1537</f>
        <v>Legehennen</v>
      </c>
      <c r="I1544" s="99" t="str">
        <f>_VM_since142!H1537</f>
        <v>Beobachtung</v>
      </c>
      <c r="J1544" s="99" t="str">
        <f>_VM_since142!I1537</f>
        <v>B</v>
      </c>
      <c r="K1544" s="99" t="str">
        <f>_VM_since142!J1537</f>
        <v>Polypeptid-AB</v>
      </c>
      <c r="L1544" s="115">
        <f>_VM_since142!K1537</f>
        <v>0.771192120372302</v>
      </c>
      <c r="M1544">
        <f>_VM_since142!L1537</f>
        <v>0.42007955383707707</v>
      </c>
    </row>
    <row r="1545" spans="2:13" x14ac:dyDescent="0.3">
      <c r="B1545">
        <f>_VM_since142!A1538</f>
        <v>5</v>
      </c>
      <c r="C1545">
        <f>_VM_since142!B1538</f>
        <v>53</v>
      </c>
      <c r="D1545">
        <f>_VM_since142!C1538</f>
        <v>3</v>
      </c>
      <c r="E1545">
        <f>_VM_since142!D1538</f>
        <v>0</v>
      </c>
      <c r="F1545" s="99">
        <f>_VM_since142!E1538</f>
        <v>2024</v>
      </c>
      <c r="G1545" s="99" t="str">
        <f>_VM_since142!F1538</f>
        <v>Huhn</v>
      </c>
      <c r="H1545" s="99" t="str">
        <f>_VM_since142!G1538</f>
        <v>Legehennen</v>
      </c>
      <c r="I1545" s="99" t="str">
        <f>_VM_since142!H1538</f>
        <v>Beobachtung</v>
      </c>
      <c r="J1545" s="99" t="str">
        <f>_VM_since142!I1538</f>
        <v>C</v>
      </c>
      <c r="K1545" s="99" t="str">
        <f>_VM_since142!J1538</f>
        <v>Aminoglykoside</v>
      </c>
      <c r="L1545" s="115">
        <f>_VM_since142!K1538</f>
        <v>0.1533587863387097</v>
      </c>
      <c r="M1545">
        <f>_VM_since142!L1538</f>
        <v>8.3536759311103825E-2</v>
      </c>
    </row>
    <row r="1546" spans="2:13" x14ac:dyDescent="0.3">
      <c r="B1546">
        <f>_VM_since142!A1539</f>
        <v>5</v>
      </c>
      <c r="C1546">
        <f>_VM_since142!B1539</f>
        <v>53</v>
      </c>
      <c r="D1546">
        <f>_VM_since142!C1539</f>
        <v>3</v>
      </c>
      <c r="E1546">
        <f>_VM_since142!D1539</f>
        <v>0</v>
      </c>
      <c r="F1546" s="99">
        <f>_VM_since142!E1539</f>
        <v>2024</v>
      </c>
      <c r="G1546" s="99" t="str">
        <f>_VM_since142!F1539</f>
        <v>Huhn</v>
      </c>
      <c r="H1546" s="99" t="str">
        <f>_VM_since142!G1539</f>
        <v>Legehennen</v>
      </c>
      <c r="I1546" s="99" t="str">
        <f>_VM_since142!H1539</f>
        <v>Beobachtung</v>
      </c>
      <c r="J1546" s="99" t="str">
        <f>_VM_since142!I1539</f>
        <v>C</v>
      </c>
      <c r="K1546" s="99" t="str">
        <f>_VM_since142!J1539</f>
        <v>Fenicole</v>
      </c>
      <c r="L1546" s="115">
        <f>_VM_since142!K1539</f>
        <v>1.8899999999999999E-6</v>
      </c>
      <c r="M1546">
        <f>_VM_since142!L1539</f>
        <v>1.0295104627998362E-6</v>
      </c>
    </row>
    <row r="1547" spans="2:13" x14ac:dyDescent="0.3">
      <c r="B1547">
        <f>_VM_since142!A1540</f>
        <v>5</v>
      </c>
      <c r="C1547">
        <f>_VM_since142!B1540</f>
        <v>53</v>
      </c>
      <c r="D1547">
        <f>_VM_since142!C1540</f>
        <v>3</v>
      </c>
      <c r="E1547">
        <f>_VM_since142!D1540</f>
        <v>0</v>
      </c>
      <c r="F1547" s="99">
        <f>_VM_since142!E1540</f>
        <v>2024</v>
      </c>
      <c r="G1547" s="99" t="str">
        <f>_VM_since142!F1540</f>
        <v>Huhn</v>
      </c>
      <c r="H1547" s="99" t="str">
        <f>_VM_since142!G1540</f>
        <v>Legehennen</v>
      </c>
      <c r="I1547" s="99" t="str">
        <f>_VM_since142!H1540</f>
        <v>Beobachtung</v>
      </c>
      <c r="J1547" s="99" t="str">
        <f>_VM_since142!I1540</f>
        <v>C</v>
      </c>
      <c r="K1547" s="99" t="str">
        <f>_VM_since142!J1540</f>
        <v>Lincosamide</v>
      </c>
      <c r="L1547" s="115">
        <f>_VM_since142!K1540</f>
        <v>2.0476189620000002E-3</v>
      </c>
      <c r="M1547">
        <f>_VM_since142!L1540</f>
        <v>1.1153678016964765E-3</v>
      </c>
    </row>
    <row r="1548" spans="2:13" x14ac:dyDescent="0.3">
      <c r="B1548">
        <f>_VM_since142!A1541</f>
        <v>5</v>
      </c>
      <c r="C1548">
        <f>_VM_since142!B1541</f>
        <v>53</v>
      </c>
      <c r="D1548">
        <f>_VM_since142!C1541</f>
        <v>3</v>
      </c>
      <c r="E1548">
        <f>_VM_since142!D1541</f>
        <v>0</v>
      </c>
      <c r="F1548" s="99">
        <f>_VM_since142!E1541</f>
        <v>2024</v>
      </c>
      <c r="G1548" s="99" t="str">
        <f>_VM_since142!F1541</f>
        <v>Huhn</v>
      </c>
      <c r="H1548" s="99" t="str">
        <f>_VM_since142!G1541</f>
        <v>Legehennen</v>
      </c>
      <c r="I1548" s="99" t="str">
        <f>_VM_since142!H1541</f>
        <v>Beobachtung</v>
      </c>
      <c r="J1548" s="99" t="str">
        <f>_VM_since142!I1541</f>
        <v>C</v>
      </c>
      <c r="K1548" s="99" t="str">
        <f>_VM_since142!J1541</f>
        <v>Makrolide</v>
      </c>
      <c r="L1548" s="115">
        <f>_VM_since142!K1541</f>
        <v>0.81460242999999988</v>
      </c>
      <c r="M1548">
        <f>_VM_since142!L1541</f>
        <v>0.44372578026834447</v>
      </c>
    </row>
    <row r="1549" spans="2:13" x14ac:dyDescent="0.3">
      <c r="B1549">
        <f>_VM_since142!A1542</f>
        <v>5</v>
      </c>
      <c r="C1549">
        <f>_VM_since142!B1542</f>
        <v>53</v>
      </c>
      <c r="D1549">
        <f>_VM_since142!C1542</f>
        <v>3</v>
      </c>
      <c r="E1549">
        <f>_VM_since142!D1542</f>
        <v>0</v>
      </c>
      <c r="F1549" s="99">
        <f>_VM_since142!E1542</f>
        <v>2024</v>
      </c>
      <c r="G1549" s="99" t="str">
        <f>_VM_since142!F1542</f>
        <v>Huhn</v>
      </c>
      <c r="H1549" s="99" t="str">
        <f>_VM_since142!G1542</f>
        <v>Legehennen</v>
      </c>
      <c r="I1549" s="99" t="str">
        <f>_VM_since142!H1542</f>
        <v>Beobachtung</v>
      </c>
      <c r="J1549" s="99" t="str">
        <f>_VM_since142!I1542</f>
        <v>C</v>
      </c>
      <c r="K1549" s="99" t="str">
        <f>_VM_since142!J1542</f>
        <v>Pleuromutiline</v>
      </c>
      <c r="L1549" s="115">
        <f>_VM_since142!K1542</f>
        <v>1.7758411956214287E-2</v>
      </c>
      <c r="M1549">
        <f>_VM_since142!L1542</f>
        <v>9.6732650326096913E-3</v>
      </c>
    </row>
    <row r="1550" spans="2:13" x14ac:dyDescent="0.3">
      <c r="B1550">
        <f>_VM_since142!A1543</f>
        <v>5</v>
      </c>
      <c r="C1550">
        <f>_VM_since142!B1543</f>
        <v>53</v>
      </c>
      <c r="D1550">
        <f>_VM_since142!C1543</f>
        <v>3</v>
      </c>
      <c r="E1550">
        <f>_VM_since142!D1543</f>
        <v>0</v>
      </c>
      <c r="F1550" s="99">
        <f>_VM_since142!E1543</f>
        <v>2024</v>
      </c>
      <c r="G1550" s="99" t="str">
        <f>_VM_since142!F1543</f>
        <v>Huhn</v>
      </c>
      <c r="H1550" s="99" t="str">
        <f>_VM_since142!G1543</f>
        <v>Legehennen</v>
      </c>
      <c r="I1550" s="99" t="str">
        <f>_VM_since142!H1543</f>
        <v>Beobachtung</v>
      </c>
      <c r="J1550" s="99" t="str">
        <f>_VM_since142!I1543</f>
        <v>D</v>
      </c>
      <c r="K1550" s="99" t="str">
        <f>_VM_since142!J1543</f>
        <v>Aminoglykoside</v>
      </c>
      <c r="L1550" s="115">
        <f>_VM_since142!K1543</f>
        <v>4.1019961860000002E-3</v>
      </c>
      <c r="M1550">
        <f>_VM_since142!L1543</f>
        <v>2.2344169269058324E-3</v>
      </c>
    </row>
    <row r="1551" spans="2:13" x14ac:dyDescent="0.3">
      <c r="B1551">
        <f>_VM_since142!A1544</f>
        <v>5</v>
      </c>
      <c r="C1551">
        <f>_VM_since142!B1544</f>
        <v>53</v>
      </c>
      <c r="D1551">
        <f>_VM_since142!C1544</f>
        <v>3</v>
      </c>
      <c r="E1551">
        <f>_VM_since142!D1544</f>
        <v>0</v>
      </c>
      <c r="F1551" s="99">
        <f>_VM_since142!E1544</f>
        <v>2024</v>
      </c>
      <c r="G1551" s="99" t="str">
        <f>_VM_since142!F1544</f>
        <v>Huhn</v>
      </c>
      <c r="H1551" s="99" t="str">
        <f>_VM_since142!G1544</f>
        <v>Legehennen</v>
      </c>
      <c r="I1551" s="99" t="str">
        <f>_VM_since142!H1544</f>
        <v>Beobachtung</v>
      </c>
      <c r="J1551" s="99" t="str">
        <f>_VM_since142!I1544</f>
        <v>D</v>
      </c>
      <c r="K1551" s="99" t="str">
        <f>_VM_since142!J1544</f>
        <v>Folsäureantag.</v>
      </c>
      <c r="L1551" s="115">
        <f>_VM_since142!K1544</f>
        <v>1.9592000000000001E-5</v>
      </c>
      <c r="M1551">
        <f>_VM_since142!L1544</f>
        <v>1.0672047083161055E-5</v>
      </c>
    </row>
    <row r="1552" spans="2:13" x14ac:dyDescent="0.3">
      <c r="B1552">
        <f>_VM_since142!A1545</f>
        <v>5</v>
      </c>
      <c r="C1552">
        <f>_VM_since142!B1545</f>
        <v>53</v>
      </c>
      <c r="D1552">
        <f>_VM_since142!C1545</f>
        <v>3</v>
      </c>
      <c r="E1552">
        <f>_VM_since142!D1545</f>
        <v>0</v>
      </c>
      <c r="F1552" s="99">
        <f>_VM_since142!E1545</f>
        <v>2024</v>
      </c>
      <c r="G1552" s="99" t="str">
        <f>_VM_since142!F1545</f>
        <v>Huhn</v>
      </c>
      <c r="H1552" s="99" t="str">
        <f>_VM_since142!G1545</f>
        <v>Legehennen</v>
      </c>
      <c r="I1552" s="99" t="str">
        <f>_VM_since142!H1545</f>
        <v>Beobachtung</v>
      </c>
      <c r="J1552" s="99" t="str">
        <f>_VM_since142!I1545</f>
        <v>D</v>
      </c>
      <c r="K1552" s="99" t="str">
        <f>_VM_since142!J1545</f>
        <v>Penicilline</v>
      </c>
      <c r="L1552" s="115">
        <f>_VM_since142!K1545</f>
        <v>6.7085317517660017E-2</v>
      </c>
      <c r="M1552">
        <f>_VM_since142!L1545</f>
        <v>3.6542347240571496E-2</v>
      </c>
    </row>
    <row r="1553" spans="2:13" x14ac:dyDescent="0.3">
      <c r="B1553">
        <f>_VM_since142!A1546</f>
        <v>5</v>
      </c>
      <c r="C1553">
        <f>_VM_since142!B1546</f>
        <v>53</v>
      </c>
      <c r="D1553">
        <f>_VM_since142!C1546</f>
        <v>3</v>
      </c>
      <c r="E1553">
        <f>_VM_since142!D1546</f>
        <v>0</v>
      </c>
      <c r="F1553" s="99">
        <f>_VM_since142!E1546</f>
        <v>2024</v>
      </c>
      <c r="G1553" s="99" t="str">
        <f>_VM_since142!F1546</f>
        <v>Huhn</v>
      </c>
      <c r="H1553" s="99" t="str">
        <f>_VM_since142!G1546</f>
        <v>Legehennen</v>
      </c>
      <c r="I1553" s="99" t="str">
        <f>_VM_since142!H1546</f>
        <v>Beobachtung</v>
      </c>
      <c r="J1553" s="99" t="str">
        <f>_VM_since142!I1546</f>
        <v>D</v>
      </c>
      <c r="K1553" s="99" t="str">
        <f>_VM_since142!J1546</f>
        <v>Sulfonamide</v>
      </c>
      <c r="L1553" s="115">
        <f>_VM_since142!K1546</f>
        <v>9.7964003096000005E-5</v>
      </c>
      <c r="M1553">
        <f>_VM_since142!L1546</f>
        <v>5.3362415960363784E-5</v>
      </c>
    </row>
    <row r="1554" spans="2:13" x14ac:dyDescent="0.3">
      <c r="B1554">
        <f>_VM_since142!A1547</f>
        <v>5</v>
      </c>
      <c r="C1554">
        <f>_VM_since142!B1547</f>
        <v>53</v>
      </c>
      <c r="D1554">
        <f>_VM_since142!C1547</f>
        <v>3</v>
      </c>
      <c r="E1554">
        <f>_VM_since142!D1547</f>
        <v>0</v>
      </c>
      <c r="F1554" s="99">
        <f>_VM_since142!E1547</f>
        <v>2024</v>
      </c>
      <c r="G1554" s="99" t="str">
        <f>_VM_since142!F1547</f>
        <v>Huhn</v>
      </c>
      <c r="H1554" s="99" t="str">
        <f>_VM_since142!G1547</f>
        <v>Legehennen</v>
      </c>
      <c r="I1554" s="99" t="str">
        <f>_VM_since142!H1547</f>
        <v>Beobachtung</v>
      </c>
      <c r="J1554" s="99" t="str">
        <f>_VM_since142!I1547</f>
        <v>D</v>
      </c>
      <c r="K1554" s="99" t="str">
        <f>_VM_since142!J1547</f>
        <v>Tetrazykline</v>
      </c>
      <c r="L1554" s="115">
        <f>_VM_since142!K1547</f>
        <v>4.9129885005859998E-3</v>
      </c>
      <c r="M1554">
        <f>_VM_since142!L1547</f>
        <v>2.6761762248510932E-3</v>
      </c>
    </row>
    <row r="1555" spans="2:13" x14ac:dyDescent="0.3">
      <c r="B1555">
        <f>_VM_since142!A1548</f>
        <v>5</v>
      </c>
      <c r="C1555">
        <f>_VM_since142!B1548</f>
        <v>53</v>
      </c>
      <c r="D1555">
        <f>_VM_since142!C1548</f>
        <v>3</v>
      </c>
      <c r="E1555">
        <f>_VM_since142!D1548</f>
        <v>0</v>
      </c>
      <c r="F1555" s="99">
        <f>_VM_since142!E1548</f>
        <v>2025</v>
      </c>
      <c r="G1555" s="99" t="str">
        <f>_VM_since142!F1548</f>
        <v>Huhn</v>
      </c>
      <c r="H1555" s="99" t="str">
        <f>_VM_since142!G1548</f>
        <v>Legehennen</v>
      </c>
      <c r="I1555" s="99" t="str">
        <f>_VM_since142!H1548</f>
        <v>Beobachtung</v>
      </c>
      <c r="J1555" s="99" t="str">
        <f>_VM_since142!I1548</f>
        <v>B</v>
      </c>
      <c r="K1555" s="99" t="str">
        <f>_VM_since142!J1548</f>
        <v>Ceph. 3. Gen.</v>
      </c>
      <c r="L1555" s="115">
        <f>_VM_since142!K1548</f>
        <v>9.0729999999999994E-6</v>
      </c>
      <c r="M1555">
        <f>_VM_since142!L1548</f>
        <v>6.6036284102616952E-6</v>
      </c>
    </row>
    <row r="1556" spans="2:13" x14ac:dyDescent="0.3">
      <c r="B1556">
        <f>_VM_since142!A1549</f>
        <v>5</v>
      </c>
      <c r="C1556">
        <f>_VM_since142!B1549</f>
        <v>53</v>
      </c>
      <c r="D1556">
        <f>_VM_since142!C1549</f>
        <v>3</v>
      </c>
      <c r="E1556">
        <f>_VM_since142!D1549</f>
        <v>0</v>
      </c>
      <c r="F1556" s="99">
        <f>_VM_since142!E1549</f>
        <v>2025</v>
      </c>
      <c r="G1556" s="99" t="str">
        <f>_VM_since142!F1549</f>
        <v>Huhn</v>
      </c>
      <c r="H1556" s="99" t="str">
        <f>_VM_since142!G1549</f>
        <v>Legehennen</v>
      </c>
      <c r="I1556" s="99" t="str">
        <f>_VM_since142!H1549</f>
        <v>Beobachtung</v>
      </c>
      <c r="J1556" s="99" t="str">
        <f>_VM_since142!I1549</f>
        <v>B</v>
      </c>
      <c r="K1556" s="99" t="str">
        <f>_VM_since142!J1549</f>
        <v>Fluorchinolone</v>
      </c>
      <c r="L1556" s="115">
        <f>_VM_since142!K1549</f>
        <v>6.3072500000000003E-5</v>
      </c>
      <c r="M1556">
        <f>_VM_since142!L1549</f>
        <v>4.5906244120602982E-5</v>
      </c>
    </row>
    <row r="1557" spans="2:13" x14ac:dyDescent="0.3">
      <c r="B1557">
        <f>_VM_since142!A1550</f>
        <v>5</v>
      </c>
      <c r="C1557">
        <f>_VM_since142!B1550</f>
        <v>53</v>
      </c>
      <c r="D1557">
        <f>_VM_since142!C1550</f>
        <v>3</v>
      </c>
      <c r="E1557">
        <f>_VM_since142!D1550</f>
        <v>0</v>
      </c>
      <c r="F1557" s="99">
        <f>_VM_since142!E1550</f>
        <v>2025</v>
      </c>
      <c r="G1557" s="99" t="str">
        <f>_VM_since142!F1550</f>
        <v>Huhn</v>
      </c>
      <c r="H1557" s="99" t="str">
        <f>_VM_since142!G1550</f>
        <v>Legehennen</v>
      </c>
      <c r="I1557" s="99" t="str">
        <f>_VM_since142!H1550</f>
        <v>Beobachtung</v>
      </c>
      <c r="J1557" s="99" t="str">
        <f>_VM_since142!I1550</f>
        <v>B</v>
      </c>
      <c r="K1557" s="99" t="str">
        <f>_VM_since142!J1550</f>
        <v>Polypeptid-AB</v>
      </c>
      <c r="L1557" s="115">
        <f>_VM_since142!K1550</f>
        <v>0.3601686138837793</v>
      </c>
      <c r="M1557">
        <f>_VM_since142!L1550</f>
        <v>0.26214258692025794</v>
      </c>
    </row>
    <row r="1558" spans="2:13" x14ac:dyDescent="0.3">
      <c r="B1558">
        <f>_VM_since142!A1551</f>
        <v>5</v>
      </c>
      <c r="C1558">
        <f>_VM_since142!B1551</f>
        <v>53</v>
      </c>
      <c r="D1558">
        <f>_VM_since142!C1551</f>
        <v>3</v>
      </c>
      <c r="E1558">
        <f>_VM_since142!D1551</f>
        <v>0</v>
      </c>
      <c r="F1558" s="99">
        <f>_VM_since142!E1551</f>
        <v>2025</v>
      </c>
      <c r="G1558" s="99" t="str">
        <f>_VM_since142!F1551</f>
        <v>Huhn</v>
      </c>
      <c r="H1558" s="99" t="str">
        <f>_VM_since142!G1551</f>
        <v>Legehennen</v>
      </c>
      <c r="I1558" s="99" t="str">
        <f>_VM_since142!H1551</f>
        <v>Beobachtung</v>
      </c>
      <c r="J1558" s="99" t="str">
        <f>_VM_since142!I1551</f>
        <v>C</v>
      </c>
      <c r="K1558" s="99" t="str">
        <f>_VM_since142!J1551</f>
        <v>Aminoglykoside</v>
      </c>
      <c r="L1558" s="115">
        <f>_VM_since142!K1551</f>
        <v>0.23291788920472642</v>
      </c>
      <c r="M1558">
        <f>_VM_since142!L1551</f>
        <v>0.16952531581731703</v>
      </c>
    </row>
    <row r="1559" spans="2:13" x14ac:dyDescent="0.3">
      <c r="B1559">
        <f>_VM_since142!A1552</f>
        <v>5</v>
      </c>
      <c r="C1559">
        <f>_VM_since142!B1552</f>
        <v>53</v>
      </c>
      <c r="D1559">
        <f>_VM_since142!C1552</f>
        <v>3</v>
      </c>
      <c r="E1559">
        <f>_VM_since142!D1552</f>
        <v>0</v>
      </c>
      <c r="F1559" s="99">
        <f>_VM_since142!E1552</f>
        <v>2025</v>
      </c>
      <c r="G1559" s="99" t="str">
        <f>_VM_since142!F1552</f>
        <v>Huhn</v>
      </c>
      <c r="H1559" s="99" t="str">
        <f>_VM_since142!G1552</f>
        <v>Legehennen</v>
      </c>
      <c r="I1559" s="99" t="str">
        <f>_VM_since142!H1552</f>
        <v>Beobachtung</v>
      </c>
      <c r="J1559" s="99" t="str">
        <f>_VM_since142!I1552</f>
        <v>C</v>
      </c>
      <c r="K1559" s="99" t="str">
        <f>_VM_since142!J1552</f>
        <v>Makrolide</v>
      </c>
      <c r="L1559" s="115">
        <f>_VM_since142!K1552</f>
        <v>0.74769453399999986</v>
      </c>
      <c r="M1559">
        <f>_VM_since142!L1552</f>
        <v>0.54419672290529908</v>
      </c>
    </row>
    <row r="1560" spans="2:13" x14ac:dyDescent="0.3">
      <c r="B1560">
        <f>_VM_since142!A1553</f>
        <v>5</v>
      </c>
      <c r="C1560">
        <f>_VM_since142!B1553</f>
        <v>53</v>
      </c>
      <c r="D1560">
        <f>_VM_since142!C1553</f>
        <v>3</v>
      </c>
      <c r="E1560">
        <f>_VM_since142!D1553</f>
        <v>0</v>
      </c>
      <c r="F1560" s="99">
        <f>_VM_since142!E1553</f>
        <v>2025</v>
      </c>
      <c r="G1560" s="99" t="str">
        <f>_VM_since142!F1553</f>
        <v>Huhn</v>
      </c>
      <c r="H1560" s="99" t="str">
        <f>_VM_since142!G1553</f>
        <v>Legehennen</v>
      </c>
      <c r="I1560" s="99" t="str">
        <f>_VM_since142!H1553</f>
        <v>Beobachtung</v>
      </c>
      <c r="J1560" s="99" t="str">
        <f>_VM_since142!I1553</f>
        <v>C</v>
      </c>
      <c r="K1560" s="99" t="str">
        <f>_VM_since142!J1553</f>
        <v>Pleuromutiline</v>
      </c>
      <c r="L1560" s="115">
        <f>_VM_since142!K1553</f>
        <v>9.8123492118529394E-3</v>
      </c>
      <c r="M1560">
        <f>_VM_since142!L1553</f>
        <v>7.1417511326794924E-3</v>
      </c>
    </row>
    <row r="1561" spans="2:13" x14ac:dyDescent="0.3">
      <c r="B1561">
        <f>_VM_since142!A1554</f>
        <v>5</v>
      </c>
      <c r="C1561">
        <f>_VM_since142!B1554</f>
        <v>53</v>
      </c>
      <c r="D1561">
        <f>_VM_since142!C1554</f>
        <v>3</v>
      </c>
      <c r="E1561">
        <f>_VM_since142!D1554</f>
        <v>0</v>
      </c>
      <c r="F1561" s="99">
        <f>_VM_since142!E1554</f>
        <v>2025</v>
      </c>
      <c r="G1561" s="99" t="str">
        <f>_VM_since142!F1554</f>
        <v>Huhn</v>
      </c>
      <c r="H1561" s="99" t="str">
        <f>_VM_since142!G1554</f>
        <v>Legehennen</v>
      </c>
      <c r="I1561" s="99" t="str">
        <f>_VM_since142!H1554</f>
        <v>Beobachtung</v>
      </c>
      <c r="J1561" s="99" t="str">
        <f>_VM_since142!I1554</f>
        <v>D</v>
      </c>
      <c r="K1561" s="99" t="str">
        <f>_VM_since142!J1554</f>
        <v>Penicilline</v>
      </c>
      <c r="L1561" s="115">
        <f>_VM_since142!K1554</f>
        <v>2.0836191517460006E-2</v>
      </c>
      <c r="M1561">
        <f>_VM_since142!L1554</f>
        <v>1.5165266865022887E-2</v>
      </c>
    </row>
    <row r="1562" spans="2:13" x14ac:dyDescent="0.3">
      <c r="B1562">
        <f>_VM_since142!A1555</f>
        <v>5</v>
      </c>
      <c r="C1562">
        <f>_VM_since142!B1555</f>
        <v>53</v>
      </c>
      <c r="D1562">
        <f>_VM_since142!C1555</f>
        <v>3</v>
      </c>
      <c r="E1562">
        <f>_VM_since142!D1555</f>
        <v>0</v>
      </c>
      <c r="F1562" s="99">
        <f>_VM_since142!E1555</f>
        <v>2025</v>
      </c>
      <c r="G1562" s="99" t="str">
        <f>_VM_since142!F1555</f>
        <v>Huhn</v>
      </c>
      <c r="H1562" s="99" t="str">
        <f>_VM_since142!G1555</f>
        <v>Legehennen</v>
      </c>
      <c r="I1562" s="99" t="str">
        <f>_VM_since142!H1555</f>
        <v>Beobachtung</v>
      </c>
      <c r="J1562" s="99" t="str">
        <f>_VM_since142!I1555</f>
        <v>D</v>
      </c>
      <c r="K1562" s="99" t="str">
        <f>_VM_since142!J1555</f>
        <v>Tetrazykline</v>
      </c>
      <c r="L1562" s="115">
        <f>_VM_since142!K1555</f>
        <v>2.4399094216960003E-3</v>
      </c>
      <c r="M1562">
        <f>_VM_since142!L1555</f>
        <v>1.7758464868926366E-3</v>
      </c>
    </row>
    <row r="1563" spans="2:13" x14ac:dyDescent="0.3">
      <c r="B1563">
        <f>_VM_since142!A1556</f>
        <v>5</v>
      </c>
      <c r="C1563">
        <f>_VM_since142!B1556</f>
        <v>53</v>
      </c>
      <c r="D1563">
        <f>_VM_since142!C1556</f>
        <v>3</v>
      </c>
      <c r="E1563">
        <f>_VM_since142!D1556</f>
        <v>1</v>
      </c>
      <c r="F1563" s="99">
        <f>_VM_since142!E1556</f>
        <v>2023</v>
      </c>
      <c r="G1563" s="99" t="str">
        <f>_VM_since142!F1556</f>
        <v>Huhn</v>
      </c>
      <c r="H1563" s="99" t="str">
        <f>_VM_since142!G1556</f>
        <v>Legehennen</v>
      </c>
      <c r="I1563" s="99" t="str">
        <f>_VM_since142!H1556</f>
        <v>Minimierung</v>
      </c>
      <c r="J1563" s="99" t="str">
        <f>_VM_since142!I1556</f>
        <v>B</v>
      </c>
      <c r="K1563" s="99" t="str">
        <f>_VM_since142!J1556</f>
        <v>Polypeptid-AB</v>
      </c>
      <c r="L1563" s="115">
        <f>_VM_since142!K1556</f>
        <v>3.3906034419632842</v>
      </c>
      <c r="M1563">
        <f>_VM_since142!L1556</f>
        <v>0.43907934892843714</v>
      </c>
    </row>
    <row r="1564" spans="2:13" x14ac:dyDescent="0.3">
      <c r="B1564">
        <f>_VM_since142!A1557</f>
        <v>5</v>
      </c>
      <c r="C1564">
        <f>_VM_since142!B1557</f>
        <v>53</v>
      </c>
      <c r="D1564">
        <f>_VM_since142!C1557</f>
        <v>3</v>
      </c>
      <c r="E1564">
        <f>_VM_since142!D1557</f>
        <v>1</v>
      </c>
      <c r="F1564" s="99">
        <f>_VM_since142!E1557</f>
        <v>2023</v>
      </c>
      <c r="G1564" s="99" t="str">
        <f>_VM_since142!F1557</f>
        <v>Huhn</v>
      </c>
      <c r="H1564" s="99" t="str">
        <f>_VM_since142!G1557</f>
        <v>Legehennen</v>
      </c>
      <c r="I1564" s="99" t="str">
        <f>_VM_since142!H1557</f>
        <v>Minimierung</v>
      </c>
      <c r="J1564" s="99" t="str">
        <f>_VM_since142!I1557</f>
        <v>C</v>
      </c>
      <c r="K1564" s="99" t="str">
        <f>_VM_since142!J1557</f>
        <v>Aminoglykoside</v>
      </c>
      <c r="L1564" s="115">
        <f>_VM_since142!K1557</f>
        <v>1.9065145101659848</v>
      </c>
      <c r="M1564">
        <f>_VM_since142!L1557</f>
        <v>0.24689149414700667</v>
      </c>
    </row>
    <row r="1565" spans="2:13" x14ac:dyDescent="0.3">
      <c r="B1565">
        <f>_VM_since142!A1558</f>
        <v>5</v>
      </c>
      <c r="C1565">
        <f>_VM_since142!B1558</f>
        <v>53</v>
      </c>
      <c r="D1565">
        <f>_VM_since142!C1558</f>
        <v>3</v>
      </c>
      <c r="E1565">
        <f>_VM_since142!D1558</f>
        <v>1</v>
      </c>
      <c r="F1565" s="99">
        <f>_VM_since142!E1558</f>
        <v>2023</v>
      </c>
      <c r="G1565" s="99" t="str">
        <f>_VM_since142!F1558</f>
        <v>Huhn</v>
      </c>
      <c r="H1565" s="99" t="str">
        <f>_VM_since142!G1558</f>
        <v>Legehennen</v>
      </c>
      <c r="I1565" s="99" t="str">
        <f>_VM_since142!H1558</f>
        <v>Minimierung</v>
      </c>
      <c r="J1565" s="99" t="str">
        <f>_VM_since142!I1558</f>
        <v>C</v>
      </c>
      <c r="K1565" s="99" t="str">
        <f>_VM_since142!J1558</f>
        <v>Makrolide</v>
      </c>
      <c r="L1565" s="115">
        <f>_VM_since142!K1558</f>
        <v>2.1969709999999996</v>
      </c>
      <c r="M1565">
        <f>_VM_since142!L1558</f>
        <v>0.28450528432664263</v>
      </c>
    </row>
    <row r="1566" spans="2:13" x14ac:dyDescent="0.3">
      <c r="B1566">
        <f>_VM_since142!A1559</f>
        <v>5</v>
      </c>
      <c r="C1566">
        <f>_VM_since142!B1559</f>
        <v>53</v>
      </c>
      <c r="D1566">
        <f>_VM_since142!C1559</f>
        <v>3</v>
      </c>
      <c r="E1566">
        <f>_VM_since142!D1559</f>
        <v>1</v>
      </c>
      <c r="F1566" s="99">
        <f>_VM_since142!E1559</f>
        <v>2023</v>
      </c>
      <c r="G1566" s="99" t="str">
        <f>_VM_since142!F1559</f>
        <v>Huhn</v>
      </c>
      <c r="H1566" s="99" t="str">
        <f>_VM_since142!G1559</f>
        <v>Legehennen</v>
      </c>
      <c r="I1566" s="99" t="str">
        <f>_VM_since142!H1559</f>
        <v>Minimierung</v>
      </c>
      <c r="J1566" s="99" t="str">
        <f>_VM_since142!I1559</f>
        <v>C</v>
      </c>
      <c r="K1566" s="99" t="str">
        <f>_VM_since142!J1559</f>
        <v>Pleuromutiline</v>
      </c>
      <c r="L1566" s="115">
        <f>_VM_since142!K1559</f>
        <v>6.1832305559797296E-2</v>
      </c>
      <c r="M1566">
        <f>_VM_since142!L1559</f>
        <v>8.0072143300307461E-3</v>
      </c>
    </row>
    <row r="1567" spans="2:13" x14ac:dyDescent="0.3">
      <c r="B1567">
        <f>_VM_since142!A1560</f>
        <v>5</v>
      </c>
      <c r="C1567">
        <f>_VM_since142!B1560</f>
        <v>53</v>
      </c>
      <c r="D1567">
        <f>_VM_since142!C1560</f>
        <v>3</v>
      </c>
      <c r="E1567">
        <f>_VM_since142!D1560</f>
        <v>1</v>
      </c>
      <c r="F1567" s="99">
        <f>_VM_since142!E1560</f>
        <v>2023</v>
      </c>
      <c r="G1567" s="99" t="str">
        <f>_VM_since142!F1560</f>
        <v>Huhn</v>
      </c>
      <c r="H1567" s="99" t="str">
        <f>_VM_since142!G1560</f>
        <v>Legehennen</v>
      </c>
      <c r="I1567" s="99" t="str">
        <f>_VM_since142!H1560</f>
        <v>Minimierung</v>
      </c>
      <c r="J1567" s="99" t="str">
        <f>_VM_since142!I1560</f>
        <v>D</v>
      </c>
      <c r="K1567" s="99" t="str">
        <f>_VM_since142!J1560</f>
        <v>Penicilline</v>
      </c>
      <c r="L1567" s="115">
        <f>_VM_since142!K1560</f>
        <v>0.16615323804381862</v>
      </c>
      <c r="M1567">
        <f>_VM_since142!L1560</f>
        <v>2.1516658267882897E-2</v>
      </c>
    </row>
    <row r="1568" spans="2:13" x14ac:dyDescent="0.3">
      <c r="B1568">
        <f>_VM_since142!A1561</f>
        <v>5</v>
      </c>
      <c r="C1568">
        <f>_VM_since142!B1561</f>
        <v>53</v>
      </c>
      <c r="D1568">
        <f>_VM_since142!C1561</f>
        <v>3</v>
      </c>
      <c r="E1568">
        <f>_VM_since142!D1561</f>
        <v>1</v>
      </c>
      <c r="F1568" s="99">
        <f>_VM_since142!E1561</f>
        <v>2024</v>
      </c>
      <c r="G1568" s="99" t="str">
        <f>_VM_since142!F1561</f>
        <v>Huhn</v>
      </c>
      <c r="H1568" s="99" t="str">
        <f>_VM_since142!G1561</f>
        <v>Legehennen</v>
      </c>
      <c r="I1568" s="99" t="str">
        <f>_VM_since142!H1561</f>
        <v>Minimierung</v>
      </c>
      <c r="J1568" s="99" t="str">
        <f>_VM_since142!I1561</f>
        <v>B</v>
      </c>
      <c r="K1568" s="99" t="str">
        <f>_VM_since142!J1561</f>
        <v>Polypeptid-AB</v>
      </c>
      <c r="L1568" s="115">
        <f>_VM_since142!K1561</f>
        <v>3.6579453582257924</v>
      </c>
      <c r="M1568">
        <f>_VM_since142!L1561</f>
        <v>0.46987245862496579</v>
      </c>
    </row>
    <row r="1569" spans="2:13" x14ac:dyDescent="0.3">
      <c r="B1569">
        <f>_VM_since142!A1562</f>
        <v>5</v>
      </c>
      <c r="C1569">
        <f>_VM_since142!B1562</f>
        <v>53</v>
      </c>
      <c r="D1569">
        <f>_VM_since142!C1562</f>
        <v>3</v>
      </c>
      <c r="E1569">
        <f>_VM_since142!D1562</f>
        <v>1</v>
      </c>
      <c r="F1569" s="99">
        <f>_VM_since142!E1562</f>
        <v>2024</v>
      </c>
      <c r="G1569" s="99" t="str">
        <f>_VM_since142!F1562</f>
        <v>Huhn</v>
      </c>
      <c r="H1569" s="99" t="str">
        <f>_VM_since142!G1562</f>
        <v>Legehennen</v>
      </c>
      <c r="I1569" s="99" t="str">
        <f>_VM_since142!H1562</f>
        <v>Minimierung</v>
      </c>
      <c r="J1569" s="99" t="str">
        <f>_VM_since142!I1562</f>
        <v>C</v>
      </c>
      <c r="K1569" s="99" t="str">
        <f>_VM_since142!J1562</f>
        <v>Aminoglykoside</v>
      </c>
      <c r="L1569" s="115">
        <f>_VM_since142!K1562</f>
        <v>1.4991000000000001</v>
      </c>
      <c r="M1569">
        <f>_VM_since142!L1562</f>
        <v>0.19256323803216496</v>
      </c>
    </row>
    <row r="1570" spans="2:13" x14ac:dyDescent="0.3">
      <c r="B1570">
        <f>_VM_since142!A1563</f>
        <v>5</v>
      </c>
      <c r="C1570">
        <f>_VM_since142!B1563</f>
        <v>53</v>
      </c>
      <c r="D1570">
        <f>_VM_since142!C1563</f>
        <v>3</v>
      </c>
      <c r="E1570">
        <f>_VM_since142!D1563</f>
        <v>1</v>
      </c>
      <c r="F1570" s="99">
        <f>_VM_since142!E1563</f>
        <v>2024</v>
      </c>
      <c r="G1570" s="99" t="str">
        <f>_VM_since142!F1563</f>
        <v>Huhn</v>
      </c>
      <c r="H1570" s="99" t="str">
        <f>_VM_since142!G1563</f>
        <v>Legehennen</v>
      </c>
      <c r="I1570" s="99" t="str">
        <f>_VM_since142!H1563</f>
        <v>Minimierung</v>
      </c>
      <c r="J1570" s="99" t="str">
        <f>_VM_since142!I1563</f>
        <v>C</v>
      </c>
      <c r="K1570" s="99" t="str">
        <f>_VM_since142!J1563</f>
        <v>Makrolide</v>
      </c>
      <c r="L1570" s="115">
        <f>_VM_since142!K1563</f>
        <v>2.2043803</v>
      </c>
      <c r="M1570">
        <f>_VM_since142!L1563</f>
        <v>0.28315830059523395</v>
      </c>
    </row>
    <row r="1571" spans="2:13" x14ac:dyDescent="0.3">
      <c r="B1571">
        <f>_VM_since142!A1564</f>
        <v>5</v>
      </c>
      <c r="C1571">
        <f>_VM_since142!B1564</f>
        <v>53</v>
      </c>
      <c r="D1571">
        <f>_VM_since142!C1564</f>
        <v>3</v>
      </c>
      <c r="E1571">
        <f>_VM_since142!D1564</f>
        <v>1</v>
      </c>
      <c r="F1571" s="99">
        <f>_VM_since142!E1564</f>
        <v>2024</v>
      </c>
      <c r="G1571" s="99" t="str">
        <f>_VM_since142!F1564</f>
        <v>Huhn</v>
      </c>
      <c r="H1571" s="99" t="str">
        <f>_VM_since142!G1564</f>
        <v>Legehennen</v>
      </c>
      <c r="I1571" s="99" t="str">
        <f>_VM_since142!H1564</f>
        <v>Minimierung</v>
      </c>
      <c r="J1571" s="99" t="str">
        <f>_VM_since142!I1564</f>
        <v>C</v>
      </c>
      <c r="K1571" s="99" t="str">
        <f>_VM_since142!J1564</f>
        <v>Pleuromutiline</v>
      </c>
      <c r="L1571" s="115">
        <f>_VM_since142!K1564</f>
        <v>7.6136091000000003E-2</v>
      </c>
      <c r="M1571">
        <f>_VM_since142!L1564</f>
        <v>9.7798760683553958E-3</v>
      </c>
    </row>
    <row r="1572" spans="2:13" x14ac:dyDescent="0.3">
      <c r="B1572">
        <f>_VM_since142!A1565</f>
        <v>5</v>
      </c>
      <c r="C1572">
        <f>_VM_since142!B1565</f>
        <v>53</v>
      </c>
      <c r="D1572">
        <f>_VM_since142!C1565</f>
        <v>3</v>
      </c>
      <c r="E1572">
        <f>_VM_since142!D1565</f>
        <v>1</v>
      </c>
      <c r="F1572" s="99">
        <f>_VM_since142!E1565</f>
        <v>2024</v>
      </c>
      <c r="G1572" s="99" t="str">
        <f>_VM_since142!F1565</f>
        <v>Huhn</v>
      </c>
      <c r="H1572" s="99" t="str">
        <f>_VM_since142!G1565</f>
        <v>Legehennen</v>
      </c>
      <c r="I1572" s="99" t="str">
        <f>_VM_since142!H1565</f>
        <v>Minimierung</v>
      </c>
      <c r="J1572" s="99" t="str">
        <f>_VM_since142!I1565</f>
        <v>D</v>
      </c>
      <c r="K1572" s="99" t="str">
        <f>_VM_since142!J1565</f>
        <v>Folsäureantag.</v>
      </c>
      <c r="L1572" s="115">
        <f>_VM_since142!K1565</f>
        <v>8.0000000000000002E-8</v>
      </c>
      <c r="M1572">
        <f>_VM_since142!L1565</f>
        <v>1.0276205084766326E-8</v>
      </c>
    </row>
    <row r="1573" spans="2:13" x14ac:dyDescent="0.3">
      <c r="B1573">
        <f>_VM_since142!A1566</f>
        <v>5</v>
      </c>
      <c r="C1573">
        <f>_VM_since142!B1566</f>
        <v>53</v>
      </c>
      <c r="D1573">
        <f>_VM_since142!C1566</f>
        <v>3</v>
      </c>
      <c r="E1573">
        <f>_VM_since142!D1566</f>
        <v>1</v>
      </c>
      <c r="F1573" s="99">
        <f>_VM_since142!E1566</f>
        <v>2024</v>
      </c>
      <c r="G1573" s="99" t="str">
        <f>_VM_since142!F1566</f>
        <v>Huhn</v>
      </c>
      <c r="H1573" s="99" t="str">
        <f>_VM_since142!G1566</f>
        <v>Legehennen</v>
      </c>
      <c r="I1573" s="99" t="str">
        <f>_VM_since142!H1566</f>
        <v>Minimierung</v>
      </c>
      <c r="J1573" s="99" t="str">
        <f>_VM_since142!I1566</f>
        <v>D</v>
      </c>
      <c r="K1573" s="99" t="str">
        <f>_VM_since142!J1566</f>
        <v>Penicilline</v>
      </c>
      <c r="L1573" s="115">
        <f>_VM_since142!K1566</f>
        <v>0.34741277877064008</v>
      </c>
      <c r="M1573">
        <f>_VM_since142!L1566</f>
        <v>4.4626062046445626E-2</v>
      </c>
    </row>
    <row r="1574" spans="2:13" x14ac:dyDescent="0.3">
      <c r="B1574">
        <f>_VM_since142!A1567</f>
        <v>5</v>
      </c>
      <c r="C1574">
        <f>_VM_since142!B1567</f>
        <v>53</v>
      </c>
      <c r="D1574">
        <f>_VM_since142!C1567</f>
        <v>3</v>
      </c>
      <c r="E1574">
        <f>_VM_since142!D1567</f>
        <v>1</v>
      </c>
      <c r="F1574" s="99">
        <f>_VM_since142!E1567</f>
        <v>2024</v>
      </c>
      <c r="G1574" s="99" t="str">
        <f>_VM_since142!F1567</f>
        <v>Huhn</v>
      </c>
      <c r="H1574" s="99" t="str">
        <f>_VM_since142!G1567</f>
        <v>Legehennen</v>
      </c>
      <c r="I1574" s="99" t="str">
        <f>_VM_since142!H1567</f>
        <v>Minimierung</v>
      </c>
      <c r="J1574" s="99" t="str">
        <f>_VM_since142!I1567</f>
        <v>D</v>
      </c>
      <c r="K1574" s="99" t="str">
        <f>_VM_since142!J1567</f>
        <v>Sulfonamide</v>
      </c>
      <c r="L1574" s="115">
        <f>_VM_since142!K1567</f>
        <v>3.9999999999999998E-7</v>
      </c>
      <c r="M1574">
        <f>_VM_since142!L1567</f>
        <v>5.1381025423831623E-8</v>
      </c>
    </row>
    <row r="1575" spans="2:13" x14ac:dyDescent="0.3">
      <c r="B1575">
        <f>_VM_since142!A1568</f>
        <v>5</v>
      </c>
      <c r="C1575">
        <f>_VM_since142!B1568</f>
        <v>53</v>
      </c>
      <c r="D1575">
        <f>_VM_since142!C1568</f>
        <v>3</v>
      </c>
      <c r="E1575">
        <f>_VM_since142!D1568</f>
        <v>1</v>
      </c>
      <c r="F1575" s="99">
        <f>_VM_since142!E1568</f>
        <v>2024</v>
      </c>
      <c r="G1575" s="99" t="str">
        <f>_VM_since142!F1568</f>
        <v>Huhn</v>
      </c>
      <c r="H1575" s="99" t="str">
        <f>_VM_since142!G1568</f>
        <v>Legehennen</v>
      </c>
      <c r="I1575" s="99" t="str">
        <f>_VM_since142!H1568</f>
        <v>Minimierung</v>
      </c>
      <c r="J1575" s="99" t="str">
        <f>_VM_since142!I1568</f>
        <v>D</v>
      </c>
      <c r="K1575" s="99" t="str">
        <f>_VM_since142!J1568</f>
        <v>Tetrazykline</v>
      </c>
      <c r="L1575" s="115">
        <f>_VM_since142!K1568</f>
        <v>2.3164999999999999E-8</v>
      </c>
      <c r="M1575">
        <f>_VM_since142!L1568</f>
        <v>2.9756036348576489E-9</v>
      </c>
    </row>
    <row r="1576" spans="2:13" x14ac:dyDescent="0.3">
      <c r="B1576">
        <f>_VM_since142!A1569</f>
        <v>5</v>
      </c>
      <c r="C1576">
        <f>_VM_since142!B1569</f>
        <v>53</v>
      </c>
      <c r="D1576">
        <f>_VM_since142!C1569</f>
        <v>3</v>
      </c>
      <c r="E1576">
        <f>_VM_since142!D1569</f>
        <v>1</v>
      </c>
      <c r="F1576" s="99">
        <f>_VM_since142!E1569</f>
        <v>2025</v>
      </c>
      <c r="G1576" s="99" t="str">
        <f>_VM_since142!F1569</f>
        <v>Huhn</v>
      </c>
      <c r="H1576" s="99" t="str">
        <f>_VM_since142!G1569</f>
        <v>Legehennen</v>
      </c>
      <c r="I1576" s="99" t="str">
        <f>_VM_since142!H1569</f>
        <v>Minimierung</v>
      </c>
      <c r="J1576" s="99" t="str">
        <f>_VM_since142!I1569</f>
        <v>B</v>
      </c>
      <c r="K1576" s="99" t="str">
        <f>_VM_since142!J1569</f>
        <v>Polypeptid-AB</v>
      </c>
      <c r="L1576" s="115">
        <f>_VM_since142!K1569</f>
        <v>1.6873816811942588</v>
      </c>
      <c r="M1576">
        <f>_VM_since142!L1569</f>
        <v>0.29844754654286193</v>
      </c>
    </row>
    <row r="1577" spans="2:13" x14ac:dyDescent="0.3">
      <c r="B1577">
        <f>_VM_since142!A1570</f>
        <v>5</v>
      </c>
      <c r="C1577">
        <f>_VM_since142!B1570</f>
        <v>53</v>
      </c>
      <c r="D1577">
        <f>_VM_since142!C1570</f>
        <v>3</v>
      </c>
      <c r="E1577">
        <f>_VM_since142!D1570</f>
        <v>1</v>
      </c>
      <c r="F1577" s="99">
        <f>_VM_since142!E1570</f>
        <v>2025</v>
      </c>
      <c r="G1577" s="99" t="str">
        <f>_VM_since142!F1570</f>
        <v>Huhn</v>
      </c>
      <c r="H1577" s="99" t="str">
        <f>_VM_since142!G1570</f>
        <v>Legehennen</v>
      </c>
      <c r="I1577" s="99" t="str">
        <f>_VM_since142!H1570</f>
        <v>Minimierung</v>
      </c>
      <c r="J1577" s="99" t="str">
        <f>_VM_since142!I1570</f>
        <v>C</v>
      </c>
      <c r="K1577" s="99" t="str">
        <f>_VM_since142!J1570</f>
        <v>Aminoglykoside</v>
      </c>
      <c r="L1577" s="115">
        <f>_VM_since142!K1570</f>
        <v>1.6736699530386956</v>
      </c>
      <c r="M1577">
        <f>_VM_since142!L1570</f>
        <v>0.29602235035133151</v>
      </c>
    </row>
    <row r="1578" spans="2:13" x14ac:dyDescent="0.3">
      <c r="B1578">
        <f>_VM_since142!A1571</f>
        <v>5</v>
      </c>
      <c r="C1578">
        <f>_VM_since142!B1571</f>
        <v>53</v>
      </c>
      <c r="D1578">
        <f>_VM_since142!C1571</f>
        <v>3</v>
      </c>
      <c r="E1578">
        <f>_VM_since142!D1571</f>
        <v>1</v>
      </c>
      <c r="F1578" s="99">
        <f>_VM_since142!E1571</f>
        <v>2025</v>
      </c>
      <c r="G1578" s="99" t="str">
        <f>_VM_since142!F1571</f>
        <v>Huhn</v>
      </c>
      <c r="H1578" s="99" t="str">
        <f>_VM_since142!G1571</f>
        <v>Legehennen</v>
      </c>
      <c r="I1578" s="99" t="str">
        <f>_VM_since142!H1571</f>
        <v>Minimierung</v>
      </c>
      <c r="J1578" s="99" t="str">
        <f>_VM_since142!I1571</f>
        <v>C</v>
      </c>
      <c r="K1578" s="99" t="str">
        <f>_VM_since142!J1571</f>
        <v>Makrolide</v>
      </c>
      <c r="L1578" s="115">
        <f>_VM_since142!K1571</f>
        <v>1.9289859999999999</v>
      </c>
      <c r="M1578">
        <f>_VM_since142!L1571</f>
        <v>0.34118015232218923</v>
      </c>
    </row>
    <row r="1579" spans="2:13" x14ac:dyDescent="0.3">
      <c r="B1579">
        <f>_VM_since142!A1572</f>
        <v>5</v>
      </c>
      <c r="C1579">
        <f>_VM_since142!B1572</f>
        <v>53</v>
      </c>
      <c r="D1579">
        <f>_VM_since142!C1572</f>
        <v>3</v>
      </c>
      <c r="E1579">
        <f>_VM_since142!D1572</f>
        <v>1</v>
      </c>
      <c r="F1579" s="99">
        <f>_VM_since142!E1572</f>
        <v>2025</v>
      </c>
      <c r="G1579" s="99" t="str">
        <f>_VM_since142!F1572</f>
        <v>Huhn</v>
      </c>
      <c r="H1579" s="99" t="str">
        <f>_VM_since142!G1572</f>
        <v>Legehennen</v>
      </c>
      <c r="I1579" s="99" t="str">
        <f>_VM_since142!H1572</f>
        <v>Minimierung</v>
      </c>
      <c r="J1579" s="99" t="str">
        <f>_VM_since142!I1572</f>
        <v>C</v>
      </c>
      <c r="K1579" s="99" t="str">
        <f>_VM_since142!J1572</f>
        <v>Pleuromutiline</v>
      </c>
      <c r="L1579" s="115">
        <f>_VM_since142!K1572</f>
        <v>5.4059620500000002E-2</v>
      </c>
      <c r="M1579">
        <f>_VM_since142!L1572</f>
        <v>9.561536245815027E-3</v>
      </c>
    </row>
    <row r="1580" spans="2:13" x14ac:dyDescent="0.3">
      <c r="B1580">
        <f>_VM_since142!A1573</f>
        <v>5</v>
      </c>
      <c r="C1580">
        <f>_VM_since142!B1573</f>
        <v>53</v>
      </c>
      <c r="D1580">
        <f>_VM_since142!C1573</f>
        <v>3</v>
      </c>
      <c r="E1580">
        <f>_VM_since142!D1573</f>
        <v>1</v>
      </c>
      <c r="F1580" s="99">
        <f>_VM_since142!E1573</f>
        <v>2025</v>
      </c>
      <c r="G1580" s="99" t="str">
        <f>_VM_since142!F1573</f>
        <v>Huhn</v>
      </c>
      <c r="H1580" s="99" t="str">
        <f>_VM_since142!G1573</f>
        <v>Legehennen</v>
      </c>
      <c r="I1580" s="99" t="str">
        <f>_VM_since142!H1573</f>
        <v>Minimierung</v>
      </c>
      <c r="J1580" s="99" t="str">
        <f>_VM_since142!I1573</f>
        <v>D</v>
      </c>
      <c r="K1580" s="99" t="str">
        <f>_VM_since142!J1573</f>
        <v>Penicilline</v>
      </c>
      <c r="L1580" s="115">
        <f>_VM_since142!K1573</f>
        <v>0.30976621555000006</v>
      </c>
      <c r="M1580">
        <f>_VM_since142!L1573</f>
        <v>5.4788414537802317E-2</v>
      </c>
    </row>
    <row r="1581" spans="2:13" x14ac:dyDescent="0.3">
      <c r="B1581">
        <f>_VM_since142!A1574</f>
        <v>5</v>
      </c>
      <c r="C1581">
        <f>_VM_since142!B1574</f>
        <v>62</v>
      </c>
      <c r="D1581">
        <f>_VM_since142!C1574</f>
        <v>5</v>
      </c>
      <c r="E1581">
        <f>_VM_since142!D1574</f>
        <v>0</v>
      </c>
      <c r="F1581" s="99">
        <f>_VM_since142!E1574</f>
        <v>2023</v>
      </c>
      <c r="G1581" s="99" t="str">
        <f>_VM_since142!F1574</f>
        <v>Huhn</v>
      </c>
      <c r="H1581" s="99" t="str">
        <f>_VM_since142!G1574</f>
        <v>Sonstige Hühner</v>
      </c>
      <c r="I1581" s="99" t="str">
        <f>_VM_since142!H1574</f>
        <v>Beobachtung</v>
      </c>
      <c r="J1581" s="99" t="str">
        <f>_VM_since142!I1574</f>
        <v>B</v>
      </c>
      <c r="K1581" s="99" t="str">
        <f>_VM_since142!J1574</f>
        <v>Ceph. 3. Gen.</v>
      </c>
      <c r="L1581" s="115">
        <f>_VM_since142!K1574</f>
        <v>5.0000000000000004E-6</v>
      </c>
      <c r="M1581">
        <f>_VM_since142!L1574</f>
        <v>1.2554623786887534E-6</v>
      </c>
    </row>
    <row r="1582" spans="2:13" x14ac:dyDescent="0.3">
      <c r="B1582">
        <f>_VM_since142!A1575</f>
        <v>5</v>
      </c>
      <c r="C1582">
        <f>_VM_since142!B1575</f>
        <v>62</v>
      </c>
      <c r="D1582">
        <f>_VM_since142!C1575</f>
        <v>5</v>
      </c>
      <c r="E1582">
        <f>_VM_since142!D1575</f>
        <v>0</v>
      </c>
      <c r="F1582" s="99">
        <f>_VM_since142!E1575</f>
        <v>2023</v>
      </c>
      <c r="G1582" s="99" t="str">
        <f>_VM_since142!F1575</f>
        <v>Huhn</v>
      </c>
      <c r="H1582" s="99" t="str">
        <f>_VM_since142!G1575</f>
        <v>Sonstige Hühner</v>
      </c>
      <c r="I1582" s="99" t="str">
        <f>_VM_since142!H1575</f>
        <v>Beobachtung</v>
      </c>
      <c r="J1582" s="99" t="str">
        <f>_VM_since142!I1575</f>
        <v>B</v>
      </c>
      <c r="K1582" s="99" t="str">
        <f>_VM_since142!J1575</f>
        <v>Fluorchinolone</v>
      </c>
      <c r="L1582" s="115">
        <f>_VM_since142!K1575</f>
        <v>0.29741825341531364</v>
      </c>
      <c r="M1582">
        <f>_VM_since142!L1575</f>
        <v>7.4679485579648805E-2</v>
      </c>
    </row>
    <row r="1583" spans="2:13" x14ac:dyDescent="0.3">
      <c r="B1583">
        <f>_VM_since142!A1576</f>
        <v>5</v>
      </c>
      <c r="C1583">
        <f>_VM_since142!B1576</f>
        <v>62</v>
      </c>
      <c r="D1583">
        <f>_VM_since142!C1576</f>
        <v>5</v>
      </c>
      <c r="E1583">
        <f>_VM_since142!D1576</f>
        <v>0</v>
      </c>
      <c r="F1583" s="99">
        <f>_VM_since142!E1576</f>
        <v>2023</v>
      </c>
      <c r="G1583" s="99" t="str">
        <f>_VM_since142!F1576</f>
        <v>Huhn</v>
      </c>
      <c r="H1583" s="99" t="str">
        <f>_VM_since142!G1576</f>
        <v>Sonstige Hühner</v>
      </c>
      <c r="I1583" s="99" t="str">
        <f>_VM_since142!H1576</f>
        <v>Beobachtung</v>
      </c>
      <c r="J1583" s="99" t="str">
        <f>_VM_since142!I1576</f>
        <v>B</v>
      </c>
      <c r="K1583" s="99" t="str">
        <f>_VM_since142!J1576</f>
        <v>Polypeptid-AB</v>
      </c>
      <c r="L1583" s="115">
        <f>_VM_since142!K1576</f>
        <v>0.45124151712153521</v>
      </c>
      <c r="M1583">
        <f>_VM_since142!L1576</f>
        <v>0.11330334968970487</v>
      </c>
    </row>
    <row r="1584" spans="2:13" x14ac:dyDescent="0.3">
      <c r="B1584">
        <f>_VM_since142!A1577</f>
        <v>5</v>
      </c>
      <c r="C1584">
        <f>_VM_since142!B1577</f>
        <v>62</v>
      </c>
      <c r="D1584">
        <f>_VM_since142!C1577</f>
        <v>5</v>
      </c>
      <c r="E1584">
        <f>_VM_since142!D1577</f>
        <v>0</v>
      </c>
      <c r="F1584" s="99">
        <f>_VM_since142!E1577</f>
        <v>2023</v>
      </c>
      <c r="G1584" s="99" t="str">
        <f>_VM_since142!F1577</f>
        <v>Huhn</v>
      </c>
      <c r="H1584" s="99" t="str">
        <f>_VM_since142!G1577</f>
        <v>Sonstige Hühner</v>
      </c>
      <c r="I1584" s="99" t="str">
        <f>_VM_since142!H1577</f>
        <v>Beobachtung</v>
      </c>
      <c r="J1584" s="99" t="str">
        <f>_VM_since142!I1577</f>
        <v>C</v>
      </c>
      <c r="K1584" s="99" t="str">
        <f>_VM_since142!J1577</f>
        <v>Aminoglykoside</v>
      </c>
      <c r="L1584" s="115">
        <f>_VM_since142!K1577</f>
        <v>0.68834434523366472</v>
      </c>
      <c r="M1584">
        <f>_VM_since142!L1577</f>
        <v>0.17283808580480181</v>
      </c>
    </row>
    <row r="1585" spans="2:13" x14ac:dyDescent="0.3">
      <c r="B1585">
        <f>_VM_since142!A1578</f>
        <v>5</v>
      </c>
      <c r="C1585">
        <f>_VM_since142!B1578</f>
        <v>62</v>
      </c>
      <c r="D1585">
        <f>_VM_since142!C1578</f>
        <v>5</v>
      </c>
      <c r="E1585">
        <f>_VM_since142!D1578</f>
        <v>0</v>
      </c>
      <c r="F1585" s="99">
        <f>_VM_since142!E1578</f>
        <v>2023</v>
      </c>
      <c r="G1585" s="99" t="str">
        <f>_VM_since142!F1578</f>
        <v>Huhn</v>
      </c>
      <c r="H1585" s="99" t="str">
        <f>_VM_since142!G1578</f>
        <v>Sonstige Hühner</v>
      </c>
      <c r="I1585" s="99" t="str">
        <f>_VM_since142!H1578</f>
        <v>Beobachtung</v>
      </c>
      <c r="J1585" s="99" t="str">
        <f>_VM_since142!I1578</f>
        <v>C</v>
      </c>
      <c r="K1585" s="99" t="str">
        <f>_VM_since142!J1578</f>
        <v>Fenicole</v>
      </c>
      <c r="L1585" s="115">
        <f>_VM_since142!K1578</f>
        <v>4.7007200000000002E-3</v>
      </c>
      <c r="M1585">
        <f>_VM_since142!L1578</f>
        <v>1.1803154225499591E-3</v>
      </c>
    </row>
    <row r="1586" spans="2:13" x14ac:dyDescent="0.3">
      <c r="B1586">
        <f>_VM_since142!A1579</f>
        <v>5</v>
      </c>
      <c r="C1586">
        <f>_VM_since142!B1579</f>
        <v>62</v>
      </c>
      <c r="D1586">
        <f>_VM_since142!C1579</f>
        <v>5</v>
      </c>
      <c r="E1586">
        <f>_VM_since142!D1579</f>
        <v>0</v>
      </c>
      <c r="F1586" s="99">
        <f>_VM_since142!E1579</f>
        <v>2023</v>
      </c>
      <c r="G1586" s="99" t="str">
        <f>_VM_since142!F1579</f>
        <v>Huhn</v>
      </c>
      <c r="H1586" s="99" t="str">
        <f>_VM_since142!G1579</f>
        <v>Sonstige Hühner</v>
      </c>
      <c r="I1586" s="99" t="str">
        <f>_VM_since142!H1579</f>
        <v>Beobachtung</v>
      </c>
      <c r="J1586" s="99" t="str">
        <f>_VM_since142!I1579</f>
        <v>C</v>
      </c>
      <c r="K1586" s="99" t="str">
        <f>_VM_since142!J1579</f>
        <v>Lincosamide</v>
      </c>
      <c r="L1586" s="115">
        <f>_VM_since142!K1579</f>
        <v>1.5308733394447528E-2</v>
      </c>
      <c r="M1586">
        <f>_VM_since142!L1579</f>
        <v>3.8439077684210088E-3</v>
      </c>
    </row>
    <row r="1587" spans="2:13" x14ac:dyDescent="0.3">
      <c r="B1587">
        <f>_VM_since142!A1580</f>
        <v>5</v>
      </c>
      <c r="C1587">
        <f>_VM_since142!B1580</f>
        <v>62</v>
      </c>
      <c r="D1587">
        <f>_VM_since142!C1580</f>
        <v>5</v>
      </c>
      <c r="E1587">
        <f>_VM_since142!D1580</f>
        <v>0</v>
      </c>
      <c r="F1587" s="99">
        <f>_VM_since142!E1580</f>
        <v>2023</v>
      </c>
      <c r="G1587" s="99" t="str">
        <f>_VM_since142!F1580</f>
        <v>Huhn</v>
      </c>
      <c r="H1587" s="99" t="str">
        <f>_VM_since142!G1580</f>
        <v>Sonstige Hühner</v>
      </c>
      <c r="I1587" s="99" t="str">
        <f>_VM_since142!H1580</f>
        <v>Beobachtung</v>
      </c>
      <c r="J1587" s="99" t="str">
        <f>_VM_since142!I1580</f>
        <v>C</v>
      </c>
      <c r="K1587" s="99" t="str">
        <f>_VM_since142!J1580</f>
        <v>Makrolide</v>
      </c>
      <c r="L1587" s="115">
        <f>_VM_since142!K1580</f>
        <v>0.53385038298214271</v>
      </c>
      <c r="M1587">
        <f>_VM_since142!L1580</f>
        <v>0.13404581433653256</v>
      </c>
    </row>
    <row r="1588" spans="2:13" x14ac:dyDescent="0.3">
      <c r="B1588">
        <f>_VM_since142!A1581</f>
        <v>5</v>
      </c>
      <c r="C1588">
        <f>_VM_since142!B1581</f>
        <v>62</v>
      </c>
      <c r="D1588">
        <f>_VM_since142!C1581</f>
        <v>5</v>
      </c>
      <c r="E1588">
        <f>_VM_since142!D1581</f>
        <v>0</v>
      </c>
      <c r="F1588" s="99">
        <f>_VM_since142!E1581</f>
        <v>2023</v>
      </c>
      <c r="G1588" s="99" t="str">
        <f>_VM_since142!F1581</f>
        <v>Huhn</v>
      </c>
      <c r="H1588" s="99" t="str">
        <f>_VM_since142!G1581</f>
        <v>Sonstige Hühner</v>
      </c>
      <c r="I1588" s="99" t="str">
        <f>_VM_since142!H1581</f>
        <v>Beobachtung</v>
      </c>
      <c r="J1588" s="99" t="str">
        <f>_VM_since142!I1581</f>
        <v>C</v>
      </c>
      <c r="K1588" s="99" t="str">
        <f>_VM_since142!J1581</f>
        <v>Pleuromutiline</v>
      </c>
      <c r="L1588" s="115">
        <f>_VM_since142!K1581</f>
        <v>6.8677977844714281E-3</v>
      </c>
      <c r="M1588">
        <f>_VM_since142!L1581</f>
        <v>1.7244523485691696E-3</v>
      </c>
    </row>
    <row r="1589" spans="2:13" x14ac:dyDescent="0.3">
      <c r="B1589">
        <f>_VM_since142!A1582</f>
        <v>5</v>
      </c>
      <c r="C1589">
        <f>_VM_since142!B1582</f>
        <v>62</v>
      </c>
      <c r="D1589">
        <f>_VM_since142!C1582</f>
        <v>5</v>
      </c>
      <c r="E1589">
        <f>_VM_since142!D1582</f>
        <v>0</v>
      </c>
      <c r="F1589" s="99">
        <f>_VM_since142!E1582</f>
        <v>2023</v>
      </c>
      <c r="G1589" s="99" t="str">
        <f>_VM_since142!F1582</f>
        <v>Huhn</v>
      </c>
      <c r="H1589" s="99" t="str">
        <f>_VM_since142!G1582</f>
        <v>Sonstige Hühner</v>
      </c>
      <c r="I1589" s="99" t="str">
        <f>_VM_since142!H1582</f>
        <v>Beobachtung</v>
      </c>
      <c r="J1589" s="99" t="str">
        <f>_VM_since142!I1582</f>
        <v>D</v>
      </c>
      <c r="K1589" s="99" t="str">
        <f>_VM_since142!J1582</f>
        <v>Aminoglykoside</v>
      </c>
      <c r="L1589" s="115">
        <f>_VM_since142!K1582</f>
        <v>2.2234876448222415E-2</v>
      </c>
      <c r="M1589">
        <f>_VM_since142!L1582</f>
        <v>5.5830101751071694E-3</v>
      </c>
    </row>
    <row r="1590" spans="2:13" x14ac:dyDescent="0.3">
      <c r="B1590">
        <f>_VM_since142!A1583</f>
        <v>5</v>
      </c>
      <c r="C1590">
        <f>_VM_since142!B1583</f>
        <v>62</v>
      </c>
      <c r="D1590">
        <f>_VM_since142!C1583</f>
        <v>5</v>
      </c>
      <c r="E1590">
        <f>_VM_since142!D1583</f>
        <v>0</v>
      </c>
      <c r="F1590" s="99">
        <f>_VM_since142!E1583</f>
        <v>2023</v>
      </c>
      <c r="G1590" s="99" t="str">
        <f>_VM_since142!F1583</f>
        <v>Huhn</v>
      </c>
      <c r="H1590" s="99" t="str">
        <f>_VM_since142!G1583</f>
        <v>Sonstige Hühner</v>
      </c>
      <c r="I1590" s="99" t="str">
        <f>_VM_since142!H1583</f>
        <v>Beobachtung</v>
      </c>
      <c r="J1590" s="99" t="str">
        <f>_VM_since142!I1583</f>
        <v>D</v>
      </c>
      <c r="K1590" s="99" t="str">
        <f>_VM_since142!J1583</f>
        <v>Folsäureantag.</v>
      </c>
      <c r="L1590" s="115">
        <f>_VM_since142!K1583</f>
        <v>2.8757316000000001E-3</v>
      </c>
      <c r="M1590">
        <f>_VM_since142!L1583</f>
        <v>7.220745670012828E-4</v>
      </c>
    </row>
    <row r="1591" spans="2:13" x14ac:dyDescent="0.3">
      <c r="B1591">
        <f>_VM_since142!A1584</f>
        <v>5</v>
      </c>
      <c r="C1591">
        <f>_VM_since142!B1584</f>
        <v>62</v>
      </c>
      <c r="D1591">
        <f>_VM_since142!C1584</f>
        <v>5</v>
      </c>
      <c r="E1591">
        <f>_VM_since142!D1584</f>
        <v>0</v>
      </c>
      <c r="F1591" s="99">
        <f>_VM_since142!E1584</f>
        <v>2023</v>
      </c>
      <c r="G1591" s="99" t="str">
        <f>_VM_since142!F1584</f>
        <v>Huhn</v>
      </c>
      <c r="H1591" s="99" t="str">
        <f>_VM_since142!G1584</f>
        <v>Sonstige Hühner</v>
      </c>
      <c r="I1591" s="99" t="str">
        <f>_VM_since142!H1584</f>
        <v>Beobachtung</v>
      </c>
      <c r="J1591" s="99" t="str">
        <f>_VM_since142!I1584</f>
        <v>D</v>
      </c>
      <c r="K1591" s="99" t="str">
        <f>_VM_since142!J1584</f>
        <v>Penicilline</v>
      </c>
      <c r="L1591" s="115">
        <f>_VM_since142!K1584</f>
        <v>0.8949137070508888</v>
      </c>
      <c r="M1591">
        <f>_VM_since142!L1584</f>
        <v>0.22470609827505578</v>
      </c>
    </row>
    <row r="1592" spans="2:13" x14ac:dyDescent="0.3">
      <c r="B1592">
        <f>_VM_since142!A1585</f>
        <v>5</v>
      </c>
      <c r="C1592">
        <f>_VM_since142!B1585</f>
        <v>62</v>
      </c>
      <c r="D1592">
        <f>_VM_since142!C1585</f>
        <v>5</v>
      </c>
      <c r="E1592">
        <f>_VM_since142!D1585</f>
        <v>0</v>
      </c>
      <c r="F1592" s="99">
        <f>_VM_since142!E1585</f>
        <v>2023</v>
      </c>
      <c r="G1592" s="99" t="str">
        <f>_VM_since142!F1585</f>
        <v>Huhn</v>
      </c>
      <c r="H1592" s="99" t="str">
        <f>_VM_since142!G1585</f>
        <v>Sonstige Hühner</v>
      </c>
      <c r="I1592" s="99" t="str">
        <f>_VM_since142!H1585</f>
        <v>Beobachtung</v>
      </c>
      <c r="J1592" s="99" t="str">
        <f>_VM_since142!I1585</f>
        <v>D</v>
      </c>
      <c r="K1592" s="99" t="str">
        <f>_VM_since142!J1585</f>
        <v>Sulfonamide</v>
      </c>
      <c r="L1592" s="115">
        <f>_VM_since142!K1585</f>
        <v>1.4471415960000001E-2</v>
      </c>
      <c r="M1592">
        <f>_VM_since142!L1585</f>
        <v>3.6336636608271977E-3</v>
      </c>
    </row>
    <row r="1593" spans="2:13" x14ac:dyDescent="0.3">
      <c r="B1593">
        <f>_VM_since142!A1586</f>
        <v>5</v>
      </c>
      <c r="C1593">
        <f>_VM_since142!B1586</f>
        <v>62</v>
      </c>
      <c r="D1593">
        <f>_VM_since142!C1586</f>
        <v>5</v>
      </c>
      <c r="E1593">
        <f>_VM_since142!D1586</f>
        <v>0</v>
      </c>
      <c r="F1593" s="99">
        <f>_VM_since142!E1586</f>
        <v>2023</v>
      </c>
      <c r="G1593" s="99" t="str">
        <f>_VM_since142!F1586</f>
        <v>Huhn</v>
      </c>
      <c r="H1593" s="99" t="str">
        <f>_VM_since142!G1586</f>
        <v>Sonstige Hühner</v>
      </c>
      <c r="I1593" s="99" t="str">
        <f>_VM_since142!H1586</f>
        <v>Beobachtung</v>
      </c>
      <c r="J1593" s="99" t="str">
        <f>_VM_since142!I1586</f>
        <v>D</v>
      </c>
      <c r="K1593" s="99" t="str">
        <f>_VM_since142!J1586</f>
        <v>Tetrazykline</v>
      </c>
      <c r="L1593" s="115">
        <f>_VM_since142!K1586</f>
        <v>1.0503639590732261</v>
      </c>
      <c r="M1593">
        <f>_VM_since142!L1586</f>
        <v>0.26373848690940171</v>
      </c>
    </row>
    <row r="1594" spans="2:13" x14ac:dyDescent="0.3">
      <c r="B1594">
        <f>_VM_since142!A1587</f>
        <v>5</v>
      </c>
      <c r="C1594">
        <f>_VM_since142!B1587</f>
        <v>62</v>
      </c>
      <c r="D1594">
        <f>_VM_since142!C1587</f>
        <v>5</v>
      </c>
      <c r="E1594">
        <f>_VM_since142!D1587</f>
        <v>0</v>
      </c>
      <c r="F1594" s="99">
        <f>_VM_since142!E1587</f>
        <v>2024</v>
      </c>
      <c r="G1594" s="99" t="str">
        <f>_VM_since142!F1587</f>
        <v>Huhn</v>
      </c>
      <c r="H1594" s="99" t="str">
        <f>_VM_since142!G1587</f>
        <v>Sonstige Hühner</v>
      </c>
      <c r="I1594" s="99" t="str">
        <f>_VM_since142!H1587</f>
        <v>Beobachtung</v>
      </c>
      <c r="J1594" s="99" t="str">
        <f>_VM_since142!I1587</f>
        <v>B</v>
      </c>
      <c r="K1594" s="99" t="str">
        <f>_VM_since142!J1587</f>
        <v>Fluorchinolone</v>
      </c>
      <c r="L1594" s="115">
        <f>_VM_since142!K1587</f>
        <v>0.45923475484999998</v>
      </c>
      <c r="M1594">
        <f>_VM_since142!L1587</f>
        <v>0.10176069136539745</v>
      </c>
    </row>
    <row r="1595" spans="2:13" x14ac:dyDescent="0.3">
      <c r="B1595">
        <f>_VM_since142!A1588</f>
        <v>5</v>
      </c>
      <c r="C1595">
        <f>_VM_since142!B1588</f>
        <v>62</v>
      </c>
      <c r="D1595">
        <f>_VM_since142!C1588</f>
        <v>5</v>
      </c>
      <c r="E1595">
        <f>_VM_since142!D1588</f>
        <v>0</v>
      </c>
      <c r="F1595" s="99">
        <f>_VM_since142!E1588</f>
        <v>2024</v>
      </c>
      <c r="G1595" s="99" t="str">
        <f>_VM_since142!F1588</f>
        <v>Huhn</v>
      </c>
      <c r="H1595" s="99" t="str">
        <f>_VM_since142!G1588</f>
        <v>Sonstige Hühner</v>
      </c>
      <c r="I1595" s="99" t="str">
        <f>_VM_since142!H1588</f>
        <v>Beobachtung</v>
      </c>
      <c r="J1595" s="99" t="str">
        <f>_VM_since142!I1588</f>
        <v>B</v>
      </c>
      <c r="K1595" s="99" t="str">
        <f>_VM_since142!J1588</f>
        <v>Polypeptid-AB</v>
      </c>
      <c r="L1595" s="115">
        <f>_VM_since142!K1588</f>
        <v>0.65647158059496724</v>
      </c>
      <c r="M1595">
        <f>_VM_since142!L1588</f>
        <v>0.14546591083878002</v>
      </c>
    </row>
    <row r="1596" spans="2:13" x14ac:dyDescent="0.3">
      <c r="B1596">
        <f>_VM_since142!A1589</f>
        <v>5</v>
      </c>
      <c r="C1596">
        <f>_VM_since142!B1589</f>
        <v>62</v>
      </c>
      <c r="D1596">
        <f>_VM_since142!C1589</f>
        <v>5</v>
      </c>
      <c r="E1596">
        <f>_VM_since142!D1589</f>
        <v>0</v>
      </c>
      <c r="F1596" s="99">
        <f>_VM_since142!E1589</f>
        <v>2024</v>
      </c>
      <c r="G1596" s="99" t="str">
        <f>_VM_since142!F1589</f>
        <v>Huhn</v>
      </c>
      <c r="H1596" s="99" t="str">
        <f>_VM_since142!G1589</f>
        <v>Sonstige Hühner</v>
      </c>
      <c r="I1596" s="99" t="str">
        <f>_VM_since142!H1589</f>
        <v>Beobachtung</v>
      </c>
      <c r="J1596" s="99" t="str">
        <f>_VM_since142!I1589</f>
        <v>C</v>
      </c>
      <c r="K1596" s="99" t="str">
        <f>_VM_since142!J1589</f>
        <v>Aminoglykoside</v>
      </c>
      <c r="L1596" s="115">
        <f>_VM_since142!K1589</f>
        <v>0.3570831929853801</v>
      </c>
      <c r="M1596">
        <f>_VM_since142!L1589</f>
        <v>7.9125179898513337E-2</v>
      </c>
    </row>
    <row r="1597" spans="2:13" x14ac:dyDescent="0.3">
      <c r="B1597">
        <f>_VM_since142!A1590</f>
        <v>5</v>
      </c>
      <c r="C1597">
        <f>_VM_since142!B1590</f>
        <v>62</v>
      </c>
      <c r="D1597">
        <f>_VM_since142!C1590</f>
        <v>5</v>
      </c>
      <c r="E1597">
        <f>_VM_since142!D1590</f>
        <v>0</v>
      </c>
      <c r="F1597" s="99">
        <f>_VM_since142!E1590</f>
        <v>2024</v>
      </c>
      <c r="G1597" s="99" t="str">
        <f>_VM_since142!F1590</f>
        <v>Huhn</v>
      </c>
      <c r="H1597" s="99" t="str">
        <f>_VM_since142!G1590</f>
        <v>Sonstige Hühner</v>
      </c>
      <c r="I1597" s="99" t="str">
        <f>_VM_since142!H1590</f>
        <v>Beobachtung</v>
      </c>
      <c r="J1597" s="99" t="str">
        <f>_VM_since142!I1590</f>
        <v>C</v>
      </c>
      <c r="K1597" s="99" t="str">
        <f>_VM_since142!J1590</f>
        <v>Ceph. 1. Gen.</v>
      </c>
      <c r="L1597" s="115">
        <f>_VM_since142!K1590</f>
        <v>5.9894099999999996E-6</v>
      </c>
      <c r="M1597">
        <f>_VM_since142!L1590</f>
        <v>1.3271785204277535E-6</v>
      </c>
    </row>
    <row r="1598" spans="2:13" x14ac:dyDescent="0.3">
      <c r="B1598">
        <f>_VM_since142!A1591</f>
        <v>5</v>
      </c>
      <c r="C1598">
        <f>_VM_since142!B1591</f>
        <v>62</v>
      </c>
      <c r="D1598">
        <f>_VM_since142!C1591</f>
        <v>5</v>
      </c>
      <c r="E1598">
        <f>_VM_since142!D1591</f>
        <v>0</v>
      </c>
      <c r="F1598" s="99">
        <f>_VM_since142!E1591</f>
        <v>2024</v>
      </c>
      <c r="G1598" s="99" t="str">
        <f>_VM_since142!F1591</f>
        <v>Huhn</v>
      </c>
      <c r="H1598" s="99" t="str">
        <f>_VM_since142!G1591</f>
        <v>Sonstige Hühner</v>
      </c>
      <c r="I1598" s="99" t="str">
        <f>_VM_since142!H1591</f>
        <v>Beobachtung</v>
      </c>
      <c r="J1598" s="99" t="str">
        <f>_VM_since142!I1591</f>
        <v>C</v>
      </c>
      <c r="K1598" s="99" t="str">
        <f>_VM_since142!J1591</f>
        <v>Fenicole</v>
      </c>
      <c r="L1598" s="115">
        <f>_VM_since142!K1591</f>
        <v>1.9793343000000001E-2</v>
      </c>
      <c r="M1598">
        <f>_VM_since142!L1591</f>
        <v>4.3859578284103171E-3</v>
      </c>
    </row>
    <row r="1599" spans="2:13" x14ac:dyDescent="0.3">
      <c r="B1599">
        <f>_VM_since142!A1592</f>
        <v>5</v>
      </c>
      <c r="C1599">
        <f>_VM_since142!B1592</f>
        <v>62</v>
      </c>
      <c r="D1599">
        <f>_VM_since142!C1592</f>
        <v>5</v>
      </c>
      <c r="E1599">
        <f>_VM_since142!D1592</f>
        <v>0</v>
      </c>
      <c r="F1599" s="99">
        <f>_VM_since142!E1592</f>
        <v>2024</v>
      </c>
      <c r="G1599" s="99" t="str">
        <f>_VM_since142!F1592</f>
        <v>Huhn</v>
      </c>
      <c r="H1599" s="99" t="str">
        <f>_VM_since142!G1592</f>
        <v>Sonstige Hühner</v>
      </c>
      <c r="I1599" s="99" t="str">
        <f>_VM_since142!H1592</f>
        <v>Beobachtung</v>
      </c>
      <c r="J1599" s="99" t="str">
        <f>_VM_since142!I1592</f>
        <v>C</v>
      </c>
      <c r="K1599" s="99" t="str">
        <f>_VM_since142!J1592</f>
        <v>Lincosamide</v>
      </c>
      <c r="L1599" s="115">
        <f>_VM_since142!K1592</f>
        <v>2.0763226502700002E-2</v>
      </c>
      <c r="M1599">
        <f>_VM_since142!L1592</f>
        <v>4.6008719104485597E-3</v>
      </c>
    </row>
    <row r="1600" spans="2:13" x14ac:dyDescent="0.3">
      <c r="B1600">
        <f>_VM_since142!A1593</f>
        <v>5</v>
      </c>
      <c r="C1600">
        <f>_VM_since142!B1593</f>
        <v>62</v>
      </c>
      <c r="D1600">
        <f>_VM_since142!C1593</f>
        <v>5</v>
      </c>
      <c r="E1600">
        <f>_VM_since142!D1593</f>
        <v>0</v>
      </c>
      <c r="F1600" s="99">
        <f>_VM_since142!E1593</f>
        <v>2024</v>
      </c>
      <c r="G1600" s="99" t="str">
        <f>_VM_since142!F1593</f>
        <v>Huhn</v>
      </c>
      <c r="H1600" s="99" t="str">
        <f>_VM_since142!G1593</f>
        <v>Sonstige Hühner</v>
      </c>
      <c r="I1600" s="99" t="str">
        <f>_VM_since142!H1593</f>
        <v>Beobachtung</v>
      </c>
      <c r="J1600" s="99" t="str">
        <f>_VM_since142!I1593</f>
        <v>C</v>
      </c>
      <c r="K1600" s="99" t="str">
        <f>_VM_since142!J1593</f>
        <v>Makrolide</v>
      </c>
      <c r="L1600" s="115">
        <f>_VM_since142!K1593</f>
        <v>0.43902572142857144</v>
      </c>
      <c r="M1600">
        <f>_VM_since142!L1593</f>
        <v>9.7282621726563809E-2</v>
      </c>
    </row>
    <row r="1601" spans="2:13" x14ac:dyDescent="0.3">
      <c r="B1601">
        <f>_VM_since142!A1594</f>
        <v>5</v>
      </c>
      <c r="C1601">
        <f>_VM_since142!B1594</f>
        <v>62</v>
      </c>
      <c r="D1601">
        <f>_VM_since142!C1594</f>
        <v>5</v>
      </c>
      <c r="E1601">
        <f>_VM_since142!D1594</f>
        <v>0</v>
      </c>
      <c r="F1601" s="99">
        <f>_VM_since142!E1594</f>
        <v>2024</v>
      </c>
      <c r="G1601" s="99" t="str">
        <f>_VM_since142!F1594</f>
        <v>Huhn</v>
      </c>
      <c r="H1601" s="99" t="str">
        <f>_VM_since142!G1594</f>
        <v>Sonstige Hühner</v>
      </c>
      <c r="I1601" s="99" t="str">
        <f>_VM_since142!H1594</f>
        <v>Beobachtung</v>
      </c>
      <c r="J1601" s="99" t="str">
        <f>_VM_since142!I1594</f>
        <v>C</v>
      </c>
      <c r="K1601" s="99" t="str">
        <f>_VM_since142!J1594</f>
        <v>Pleuromutiline</v>
      </c>
      <c r="L1601" s="115">
        <f>_VM_since142!K1594</f>
        <v>3.5174720199000003E-3</v>
      </c>
      <c r="M1601">
        <f>_VM_since142!L1594</f>
        <v>7.7942790876178193E-4</v>
      </c>
    </row>
    <row r="1602" spans="2:13" x14ac:dyDescent="0.3">
      <c r="B1602">
        <f>_VM_since142!A1595</f>
        <v>5</v>
      </c>
      <c r="C1602">
        <f>_VM_since142!B1595</f>
        <v>62</v>
      </c>
      <c r="D1602">
        <f>_VM_since142!C1595</f>
        <v>5</v>
      </c>
      <c r="E1602">
        <f>_VM_since142!D1595</f>
        <v>0</v>
      </c>
      <c r="F1602" s="99">
        <f>_VM_since142!E1595</f>
        <v>2024</v>
      </c>
      <c r="G1602" s="99" t="str">
        <f>_VM_since142!F1595</f>
        <v>Huhn</v>
      </c>
      <c r="H1602" s="99" t="str">
        <f>_VM_since142!G1595</f>
        <v>Sonstige Hühner</v>
      </c>
      <c r="I1602" s="99" t="str">
        <f>_VM_since142!H1595</f>
        <v>Beobachtung</v>
      </c>
      <c r="J1602" s="99" t="str">
        <f>_VM_since142!I1595</f>
        <v>D</v>
      </c>
      <c r="K1602" s="99" t="str">
        <f>_VM_since142!J1595</f>
        <v>Aminoglykoside</v>
      </c>
      <c r="L1602" s="115">
        <f>_VM_since142!K1595</f>
        <v>2.3631976106199999E-2</v>
      </c>
      <c r="M1602">
        <f>_VM_since142!L1595</f>
        <v>5.236551026463465E-3</v>
      </c>
    </row>
    <row r="1603" spans="2:13" x14ac:dyDescent="0.3">
      <c r="B1603">
        <f>_VM_since142!A1596</f>
        <v>5</v>
      </c>
      <c r="C1603">
        <f>_VM_since142!B1596</f>
        <v>62</v>
      </c>
      <c r="D1603">
        <f>_VM_since142!C1596</f>
        <v>5</v>
      </c>
      <c r="E1603">
        <f>_VM_since142!D1596</f>
        <v>0</v>
      </c>
      <c r="F1603" s="99">
        <f>_VM_since142!E1596</f>
        <v>2024</v>
      </c>
      <c r="G1603" s="99" t="str">
        <f>_VM_since142!F1596</f>
        <v>Huhn</v>
      </c>
      <c r="H1603" s="99" t="str">
        <f>_VM_since142!G1596</f>
        <v>Sonstige Hühner</v>
      </c>
      <c r="I1603" s="99" t="str">
        <f>_VM_since142!H1596</f>
        <v>Beobachtung</v>
      </c>
      <c r="J1603" s="99" t="str">
        <f>_VM_since142!I1596</f>
        <v>D</v>
      </c>
      <c r="K1603" s="99" t="str">
        <f>_VM_since142!J1596</f>
        <v>Folsäureantag.</v>
      </c>
      <c r="L1603" s="115">
        <f>_VM_since142!K1596</f>
        <v>1.3549908519999999E-2</v>
      </c>
      <c r="M1603">
        <f>_VM_since142!L1596</f>
        <v>3.0024906529199057E-3</v>
      </c>
    </row>
    <row r="1604" spans="2:13" x14ac:dyDescent="0.3">
      <c r="B1604">
        <f>_VM_since142!A1597</f>
        <v>5</v>
      </c>
      <c r="C1604">
        <f>_VM_since142!B1597</f>
        <v>62</v>
      </c>
      <c r="D1604">
        <f>_VM_since142!C1597</f>
        <v>5</v>
      </c>
      <c r="E1604">
        <f>_VM_since142!D1597</f>
        <v>0</v>
      </c>
      <c r="F1604" s="99">
        <f>_VM_since142!E1597</f>
        <v>2024</v>
      </c>
      <c r="G1604" s="99" t="str">
        <f>_VM_since142!F1597</f>
        <v>Huhn</v>
      </c>
      <c r="H1604" s="99" t="str">
        <f>_VM_since142!G1597</f>
        <v>Sonstige Hühner</v>
      </c>
      <c r="I1604" s="99" t="str">
        <f>_VM_since142!H1597</f>
        <v>Beobachtung</v>
      </c>
      <c r="J1604" s="99" t="str">
        <f>_VM_since142!I1597</f>
        <v>D</v>
      </c>
      <c r="K1604" s="99" t="str">
        <f>_VM_since142!J1597</f>
        <v>Penicilline</v>
      </c>
      <c r="L1604" s="115">
        <f>_VM_since142!K1597</f>
        <v>1.0887283108654553</v>
      </c>
      <c r="M1604">
        <f>_VM_since142!L1597</f>
        <v>0.24124860858786129</v>
      </c>
    </row>
    <row r="1605" spans="2:13" x14ac:dyDescent="0.3">
      <c r="B1605">
        <f>_VM_since142!A1598</f>
        <v>5</v>
      </c>
      <c r="C1605">
        <f>_VM_since142!B1598</f>
        <v>62</v>
      </c>
      <c r="D1605">
        <f>_VM_since142!C1598</f>
        <v>5</v>
      </c>
      <c r="E1605">
        <f>_VM_since142!D1598</f>
        <v>0</v>
      </c>
      <c r="F1605" s="99">
        <f>_VM_since142!E1598</f>
        <v>2024</v>
      </c>
      <c r="G1605" s="99" t="str">
        <f>_VM_since142!F1598</f>
        <v>Huhn</v>
      </c>
      <c r="H1605" s="99" t="str">
        <f>_VM_since142!G1598</f>
        <v>Sonstige Hühner</v>
      </c>
      <c r="I1605" s="99" t="str">
        <f>_VM_since142!H1598</f>
        <v>Beobachtung</v>
      </c>
      <c r="J1605" s="99" t="str">
        <f>_VM_since142!I1598</f>
        <v>D</v>
      </c>
      <c r="K1605" s="99" t="str">
        <f>_VM_since142!J1598</f>
        <v>Sulfonamide</v>
      </c>
      <c r="L1605" s="115">
        <f>_VM_since142!K1598</f>
        <v>6.8356472680000002E-2</v>
      </c>
      <c r="M1605">
        <f>_VM_since142!L1598</f>
        <v>1.5146941397082945E-2</v>
      </c>
    </row>
    <row r="1606" spans="2:13" x14ac:dyDescent="0.3">
      <c r="B1606">
        <f>_VM_since142!A1599</f>
        <v>5</v>
      </c>
      <c r="C1606">
        <f>_VM_since142!B1599</f>
        <v>62</v>
      </c>
      <c r="D1606">
        <f>_VM_since142!C1599</f>
        <v>5</v>
      </c>
      <c r="E1606">
        <f>_VM_since142!D1599</f>
        <v>0</v>
      </c>
      <c r="F1606" s="99">
        <f>_VM_since142!E1599</f>
        <v>2024</v>
      </c>
      <c r="G1606" s="99" t="str">
        <f>_VM_since142!F1599</f>
        <v>Huhn</v>
      </c>
      <c r="H1606" s="99" t="str">
        <f>_VM_since142!G1599</f>
        <v>Sonstige Hühner</v>
      </c>
      <c r="I1606" s="99" t="str">
        <f>_VM_since142!H1599</f>
        <v>Beobachtung</v>
      </c>
      <c r="J1606" s="99" t="str">
        <f>_VM_since142!I1599</f>
        <v>D</v>
      </c>
      <c r="K1606" s="99" t="str">
        <f>_VM_since142!J1599</f>
        <v>Tetrazykline</v>
      </c>
      <c r="L1606" s="115">
        <f>_VM_since142!K1599</f>
        <v>1.362727543905951</v>
      </c>
      <c r="M1606">
        <f>_VM_since142!L1599</f>
        <v>0.30196341968027679</v>
      </c>
    </row>
    <row r="1607" spans="2:13" x14ac:dyDescent="0.3">
      <c r="B1607">
        <f>_VM_since142!A1600</f>
        <v>5</v>
      </c>
      <c r="C1607">
        <f>_VM_since142!B1600</f>
        <v>62</v>
      </c>
      <c r="D1607">
        <f>_VM_since142!C1600</f>
        <v>5</v>
      </c>
      <c r="E1607">
        <f>_VM_since142!D1600</f>
        <v>0</v>
      </c>
      <c r="F1607" s="99">
        <f>_VM_since142!E1600</f>
        <v>2025</v>
      </c>
      <c r="G1607" s="99" t="str">
        <f>_VM_since142!F1600</f>
        <v>Huhn</v>
      </c>
      <c r="H1607" s="99" t="str">
        <f>_VM_since142!G1600</f>
        <v>Sonstige Hühner</v>
      </c>
      <c r="I1607" s="99" t="str">
        <f>_VM_since142!H1600</f>
        <v>Beobachtung</v>
      </c>
      <c r="J1607" s="99" t="str">
        <f>_VM_since142!I1600</f>
        <v>B</v>
      </c>
      <c r="K1607" s="99" t="str">
        <f>_VM_since142!J1600</f>
        <v>Fluorchinolone</v>
      </c>
      <c r="L1607" s="115">
        <f>_VM_since142!K1600</f>
        <v>0.44671072920454546</v>
      </c>
      <c r="M1607">
        <f>_VM_since142!L1600</f>
        <v>0.1199721587757353</v>
      </c>
    </row>
    <row r="1608" spans="2:13" x14ac:dyDescent="0.3">
      <c r="B1608">
        <f>_VM_since142!A1601</f>
        <v>5</v>
      </c>
      <c r="C1608">
        <f>_VM_since142!B1601</f>
        <v>62</v>
      </c>
      <c r="D1608">
        <f>_VM_since142!C1601</f>
        <v>5</v>
      </c>
      <c r="E1608">
        <f>_VM_since142!D1601</f>
        <v>0</v>
      </c>
      <c r="F1608" s="99">
        <f>_VM_since142!E1601</f>
        <v>2025</v>
      </c>
      <c r="G1608" s="99" t="str">
        <f>_VM_since142!F1601</f>
        <v>Huhn</v>
      </c>
      <c r="H1608" s="99" t="str">
        <f>_VM_since142!G1601</f>
        <v>Sonstige Hühner</v>
      </c>
      <c r="I1608" s="99" t="str">
        <f>_VM_since142!H1601</f>
        <v>Beobachtung</v>
      </c>
      <c r="J1608" s="99" t="str">
        <f>_VM_since142!I1601</f>
        <v>B</v>
      </c>
      <c r="K1608" s="99" t="str">
        <f>_VM_since142!J1601</f>
        <v>Polypeptid-AB</v>
      </c>
      <c r="L1608" s="115">
        <f>_VM_since142!K1601</f>
        <v>0.34490417000000001</v>
      </c>
      <c r="M1608">
        <f>_VM_since142!L1601</f>
        <v>9.263018580130436E-2</v>
      </c>
    </row>
    <row r="1609" spans="2:13" x14ac:dyDescent="0.3">
      <c r="B1609">
        <f>_VM_since142!A1602</f>
        <v>5</v>
      </c>
      <c r="C1609">
        <f>_VM_since142!B1602</f>
        <v>62</v>
      </c>
      <c r="D1609">
        <f>_VM_since142!C1602</f>
        <v>5</v>
      </c>
      <c r="E1609">
        <f>_VM_since142!D1602</f>
        <v>0</v>
      </c>
      <c r="F1609" s="99">
        <f>_VM_since142!E1602</f>
        <v>2025</v>
      </c>
      <c r="G1609" s="99" t="str">
        <f>_VM_since142!F1602</f>
        <v>Huhn</v>
      </c>
      <c r="H1609" s="99" t="str">
        <f>_VM_since142!G1602</f>
        <v>Sonstige Hühner</v>
      </c>
      <c r="I1609" s="99" t="str">
        <f>_VM_since142!H1602</f>
        <v>Beobachtung</v>
      </c>
      <c r="J1609" s="99" t="str">
        <f>_VM_since142!I1602</f>
        <v>C</v>
      </c>
      <c r="K1609" s="99" t="str">
        <f>_VM_since142!J1602</f>
        <v>Aminoglykoside</v>
      </c>
      <c r="L1609" s="115">
        <f>_VM_since142!K1602</f>
        <v>0.43008370015536723</v>
      </c>
      <c r="M1609">
        <f>_VM_since142!L1602</f>
        <v>0.11550667263751592</v>
      </c>
    </row>
    <row r="1610" spans="2:13" x14ac:dyDescent="0.3">
      <c r="B1610">
        <f>_VM_since142!A1603</f>
        <v>5</v>
      </c>
      <c r="C1610">
        <f>_VM_since142!B1603</f>
        <v>62</v>
      </c>
      <c r="D1610">
        <f>_VM_since142!C1603</f>
        <v>5</v>
      </c>
      <c r="E1610">
        <f>_VM_since142!D1603</f>
        <v>0</v>
      </c>
      <c r="F1610" s="99">
        <f>_VM_since142!E1603</f>
        <v>2025</v>
      </c>
      <c r="G1610" s="99" t="str">
        <f>_VM_since142!F1603</f>
        <v>Huhn</v>
      </c>
      <c r="H1610" s="99" t="str">
        <f>_VM_since142!G1603</f>
        <v>Sonstige Hühner</v>
      </c>
      <c r="I1610" s="99" t="str">
        <f>_VM_since142!H1603</f>
        <v>Beobachtung</v>
      </c>
      <c r="J1610" s="99" t="str">
        <f>_VM_since142!I1603</f>
        <v>C</v>
      </c>
      <c r="K1610" s="99" t="str">
        <f>_VM_since142!J1603</f>
        <v>Fenicole</v>
      </c>
      <c r="L1610" s="115">
        <f>_VM_since142!K1603</f>
        <v>3.1350000000000001E-6</v>
      </c>
      <c r="M1610">
        <f>_VM_since142!L1603</f>
        <v>8.4196034071460821E-7</v>
      </c>
    </row>
    <row r="1611" spans="2:13" x14ac:dyDescent="0.3">
      <c r="B1611">
        <f>_VM_since142!A1604</f>
        <v>5</v>
      </c>
      <c r="C1611">
        <f>_VM_since142!B1604</f>
        <v>62</v>
      </c>
      <c r="D1611">
        <f>_VM_since142!C1604</f>
        <v>5</v>
      </c>
      <c r="E1611">
        <f>_VM_since142!D1604</f>
        <v>0</v>
      </c>
      <c r="F1611" s="99">
        <f>_VM_since142!E1604</f>
        <v>2025</v>
      </c>
      <c r="G1611" s="99" t="str">
        <f>_VM_since142!F1604</f>
        <v>Huhn</v>
      </c>
      <c r="H1611" s="99" t="str">
        <f>_VM_since142!G1604</f>
        <v>Sonstige Hühner</v>
      </c>
      <c r="I1611" s="99" t="str">
        <f>_VM_since142!H1604</f>
        <v>Beobachtung</v>
      </c>
      <c r="J1611" s="99" t="str">
        <f>_VM_since142!I1604</f>
        <v>C</v>
      </c>
      <c r="K1611" s="99" t="str">
        <f>_VM_since142!J1604</f>
        <v>Lincosamide</v>
      </c>
      <c r="L1611" s="115">
        <f>_VM_since142!K1604</f>
        <v>1.0098179373638114E-2</v>
      </c>
      <c r="M1611">
        <f>_VM_since142!L1604</f>
        <v>2.7120467451437241E-3</v>
      </c>
    </row>
    <row r="1612" spans="2:13" x14ac:dyDescent="0.3">
      <c r="B1612">
        <f>_VM_since142!A1605</f>
        <v>5</v>
      </c>
      <c r="C1612">
        <f>_VM_since142!B1605</f>
        <v>62</v>
      </c>
      <c r="D1612">
        <f>_VM_since142!C1605</f>
        <v>5</v>
      </c>
      <c r="E1612">
        <f>_VM_since142!D1605</f>
        <v>0</v>
      </c>
      <c r="F1612" s="99">
        <f>_VM_since142!E1605</f>
        <v>2025</v>
      </c>
      <c r="G1612" s="99" t="str">
        <f>_VM_since142!F1605</f>
        <v>Huhn</v>
      </c>
      <c r="H1612" s="99" t="str">
        <f>_VM_since142!G1605</f>
        <v>Sonstige Hühner</v>
      </c>
      <c r="I1612" s="99" t="str">
        <f>_VM_since142!H1605</f>
        <v>Beobachtung</v>
      </c>
      <c r="J1612" s="99" t="str">
        <f>_VM_since142!I1605</f>
        <v>C</v>
      </c>
      <c r="K1612" s="99" t="str">
        <f>_VM_since142!J1605</f>
        <v>Makrolide</v>
      </c>
      <c r="L1612" s="115">
        <f>_VM_since142!K1605</f>
        <v>0.34443391999999995</v>
      </c>
      <c r="M1612">
        <f>_VM_since142!L1605</f>
        <v>9.2503891750197159E-2</v>
      </c>
    </row>
    <row r="1613" spans="2:13" x14ac:dyDescent="0.3">
      <c r="B1613">
        <f>_VM_since142!A1606</f>
        <v>5</v>
      </c>
      <c r="C1613">
        <f>_VM_since142!B1606</f>
        <v>62</v>
      </c>
      <c r="D1613">
        <f>_VM_since142!C1606</f>
        <v>5</v>
      </c>
      <c r="E1613">
        <f>_VM_since142!D1606</f>
        <v>0</v>
      </c>
      <c r="F1613" s="99">
        <f>_VM_since142!E1606</f>
        <v>2025</v>
      </c>
      <c r="G1613" s="99" t="str">
        <f>_VM_since142!F1606</f>
        <v>Huhn</v>
      </c>
      <c r="H1613" s="99" t="str">
        <f>_VM_since142!G1606</f>
        <v>Sonstige Hühner</v>
      </c>
      <c r="I1613" s="99" t="str">
        <f>_VM_since142!H1606</f>
        <v>Beobachtung</v>
      </c>
      <c r="J1613" s="99" t="str">
        <f>_VM_since142!I1606</f>
        <v>C</v>
      </c>
      <c r="K1613" s="99" t="str">
        <f>_VM_since142!J1606</f>
        <v>Pleuromutiline</v>
      </c>
      <c r="L1613" s="115">
        <f>_VM_since142!K1606</f>
        <v>1.727470659E-3</v>
      </c>
      <c r="M1613">
        <f>_VM_since142!L1606</f>
        <v>4.6394315299079069E-4</v>
      </c>
    </row>
    <row r="1614" spans="2:13" x14ac:dyDescent="0.3">
      <c r="B1614">
        <f>_VM_since142!A1607</f>
        <v>5</v>
      </c>
      <c r="C1614">
        <f>_VM_since142!B1607</f>
        <v>62</v>
      </c>
      <c r="D1614">
        <f>_VM_since142!C1607</f>
        <v>5</v>
      </c>
      <c r="E1614">
        <f>_VM_since142!D1607</f>
        <v>0</v>
      </c>
      <c r="F1614" s="99">
        <f>_VM_since142!E1607</f>
        <v>2025</v>
      </c>
      <c r="G1614" s="99" t="str">
        <f>_VM_since142!F1607</f>
        <v>Huhn</v>
      </c>
      <c r="H1614" s="99" t="str">
        <f>_VM_since142!G1607</f>
        <v>Sonstige Hühner</v>
      </c>
      <c r="I1614" s="99" t="str">
        <f>_VM_since142!H1607</f>
        <v>Beobachtung</v>
      </c>
      <c r="J1614" s="99" t="str">
        <f>_VM_since142!I1607</f>
        <v>D</v>
      </c>
      <c r="K1614" s="99" t="str">
        <f>_VM_since142!J1607</f>
        <v>Aminoglykoside</v>
      </c>
      <c r="L1614" s="115">
        <f>_VM_since142!K1607</f>
        <v>2.0259260999358975E-2</v>
      </c>
      <c r="M1614">
        <f>_VM_since142!L1607</f>
        <v>5.4409870155172112E-3</v>
      </c>
    </row>
    <row r="1615" spans="2:13" x14ac:dyDescent="0.3">
      <c r="B1615">
        <f>_VM_since142!A1608</f>
        <v>5</v>
      </c>
      <c r="C1615">
        <f>_VM_since142!B1608</f>
        <v>62</v>
      </c>
      <c r="D1615">
        <f>_VM_since142!C1608</f>
        <v>5</v>
      </c>
      <c r="E1615">
        <f>_VM_since142!D1608</f>
        <v>0</v>
      </c>
      <c r="F1615" s="99">
        <f>_VM_since142!E1608</f>
        <v>2025</v>
      </c>
      <c r="G1615" s="99" t="str">
        <f>_VM_since142!F1608</f>
        <v>Huhn</v>
      </c>
      <c r="H1615" s="99" t="str">
        <f>_VM_since142!G1608</f>
        <v>Sonstige Hühner</v>
      </c>
      <c r="I1615" s="99" t="str">
        <f>_VM_since142!H1608</f>
        <v>Beobachtung</v>
      </c>
      <c r="J1615" s="99" t="str">
        <f>_VM_since142!I1608</f>
        <v>D</v>
      </c>
      <c r="K1615" s="99" t="str">
        <f>_VM_since142!J1608</f>
        <v>Folsäureantag.</v>
      </c>
      <c r="L1615" s="115">
        <f>_VM_since142!K1608</f>
        <v>4.2834999999999998E-4</v>
      </c>
      <c r="M1615">
        <f>_VM_since142!L1608</f>
        <v>1.1504105644181895E-4</v>
      </c>
    </row>
    <row r="1616" spans="2:13" x14ac:dyDescent="0.3">
      <c r="B1616">
        <f>_VM_since142!A1609</f>
        <v>5</v>
      </c>
      <c r="C1616">
        <f>_VM_since142!B1609</f>
        <v>62</v>
      </c>
      <c r="D1616">
        <f>_VM_since142!C1609</f>
        <v>5</v>
      </c>
      <c r="E1616">
        <f>_VM_since142!D1609</f>
        <v>0</v>
      </c>
      <c r="F1616" s="99">
        <f>_VM_since142!E1609</f>
        <v>2025</v>
      </c>
      <c r="G1616" s="99" t="str">
        <f>_VM_since142!F1609</f>
        <v>Huhn</v>
      </c>
      <c r="H1616" s="99" t="str">
        <f>_VM_since142!G1609</f>
        <v>Sonstige Hühner</v>
      </c>
      <c r="I1616" s="99" t="str">
        <f>_VM_since142!H1609</f>
        <v>Beobachtung</v>
      </c>
      <c r="J1616" s="99" t="str">
        <f>_VM_since142!I1609</f>
        <v>D</v>
      </c>
      <c r="K1616" s="99" t="str">
        <f>_VM_since142!J1609</f>
        <v>Penicilline</v>
      </c>
      <c r="L1616" s="115">
        <f>_VM_since142!K1609</f>
        <v>0.87709306357020667</v>
      </c>
      <c r="M1616">
        <f>_VM_since142!L1609</f>
        <v>0.23555903497352176</v>
      </c>
    </row>
    <row r="1617" spans="2:13" x14ac:dyDescent="0.3">
      <c r="B1617">
        <f>_VM_since142!A1610</f>
        <v>5</v>
      </c>
      <c r="C1617">
        <f>_VM_since142!B1610</f>
        <v>62</v>
      </c>
      <c r="D1617">
        <f>_VM_since142!C1610</f>
        <v>5</v>
      </c>
      <c r="E1617">
        <f>_VM_since142!D1610</f>
        <v>0</v>
      </c>
      <c r="F1617" s="99">
        <f>_VM_since142!E1610</f>
        <v>2025</v>
      </c>
      <c r="G1617" s="99" t="str">
        <f>_VM_since142!F1610</f>
        <v>Huhn</v>
      </c>
      <c r="H1617" s="99" t="str">
        <f>_VM_since142!G1610</f>
        <v>Sonstige Hühner</v>
      </c>
      <c r="I1617" s="99" t="str">
        <f>_VM_since142!H1610</f>
        <v>Beobachtung</v>
      </c>
      <c r="J1617" s="99" t="str">
        <f>_VM_since142!I1610</f>
        <v>D</v>
      </c>
      <c r="K1617" s="99" t="str">
        <f>_VM_since142!J1610</f>
        <v>Sulfonamide</v>
      </c>
      <c r="L1617" s="115">
        <f>_VM_since142!K1610</f>
        <v>2.1674899999999998E-3</v>
      </c>
      <c r="M1617">
        <f>_VM_since142!L1610</f>
        <v>5.8211821974338306E-4</v>
      </c>
    </row>
    <row r="1618" spans="2:13" x14ac:dyDescent="0.3">
      <c r="B1618">
        <f>_VM_since142!A1611</f>
        <v>5</v>
      </c>
      <c r="C1618">
        <f>_VM_since142!B1611</f>
        <v>62</v>
      </c>
      <c r="D1618">
        <f>_VM_since142!C1611</f>
        <v>5</v>
      </c>
      <c r="E1618">
        <f>_VM_since142!D1611</f>
        <v>0</v>
      </c>
      <c r="F1618" s="99">
        <f>_VM_since142!E1611</f>
        <v>2025</v>
      </c>
      <c r="G1618" s="99" t="str">
        <f>_VM_since142!F1611</f>
        <v>Huhn</v>
      </c>
      <c r="H1618" s="99" t="str">
        <f>_VM_since142!G1611</f>
        <v>Sonstige Hühner</v>
      </c>
      <c r="I1618" s="99" t="str">
        <f>_VM_since142!H1611</f>
        <v>Beobachtung</v>
      </c>
      <c r="J1618" s="99" t="str">
        <f>_VM_since142!I1611</f>
        <v>D</v>
      </c>
      <c r="K1618" s="99" t="str">
        <f>_VM_since142!J1611</f>
        <v>Tetrazykline</v>
      </c>
      <c r="L1618" s="115">
        <f>_VM_since142!K1611</f>
        <v>1.2455438202262905</v>
      </c>
      <c r="M1618">
        <f>_VM_since142!L1611</f>
        <v>0.33451307791154777</v>
      </c>
    </row>
    <row r="1619" spans="2:13" x14ac:dyDescent="0.3">
      <c r="B1619">
        <f>_VM_since142!A1612</f>
        <v>7</v>
      </c>
      <c r="C1619">
        <f>_VM_since142!B1612</f>
        <v>71</v>
      </c>
      <c r="D1619">
        <f>_VM_since142!C1612</f>
        <v>1</v>
      </c>
      <c r="E1619">
        <f>_VM_since142!D1612</f>
        <v>0</v>
      </c>
      <c r="F1619" s="99">
        <f>_VM_since142!E1612</f>
        <v>2023</v>
      </c>
      <c r="G1619" s="99" t="str">
        <f>_VM_since142!F1612</f>
        <v>Pute</v>
      </c>
      <c r="H1619" s="99" t="str">
        <f>_VM_since142!G1612</f>
        <v>Mastputen</v>
      </c>
      <c r="I1619" s="99" t="str">
        <f>_VM_since142!H1612</f>
        <v>Beobachtung</v>
      </c>
      <c r="J1619" s="99" t="str">
        <f>_VM_since142!I1612</f>
        <v>B</v>
      </c>
      <c r="K1619" s="99" t="str">
        <f>_VM_since142!J1612</f>
        <v>Fluorchinolone</v>
      </c>
      <c r="L1619" s="115">
        <f>_VM_since142!K1612</f>
        <v>1.0871718524970963E-2</v>
      </c>
      <c r="M1619">
        <f>_VM_since142!L1612</f>
        <v>2.3144586962837325E-2</v>
      </c>
    </row>
    <row r="1620" spans="2:13" x14ac:dyDescent="0.3">
      <c r="B1620">
        <f>_VM_since142!A1613</f>
        <v>7</v>
      </c>
      <c r="C1620">
        <f>_VM_since142!B1613</f>
        <v>71</v>
      </c>
      <c r="D1620">
        <f>_VM_since142!C1613</f>
        <v>1</v>
      </c>
      <c r="E1620">
        <f>_VM_since142!D1613</f>
        <v>0</v>
      </c>
      <c r="F1620" s="99">
        <f>_VM_since142!E1613</f>
        <v>2023</v>
      </c>
      <c r="G1620" s="99" t="str">
        <f>_VM_since142!F1613</f>
        <v>Pute</v>
      </c>
      <c r="H1620" s="99" t="str">
        <f>_VM_since142!G1613</f>
        <v>Mastputen</v>
      </c>
      <c r="I1620" s="99" t="str">
        <f>_VM_since142!H1613</f>
        <v>Beobachtung</v>
      </c>
      <c r="J1620" s="99" t="str">
        <f>_VM_since142!I1613</f>
        <v>B</v>
      </c>
      <c r="K1620" s="99" t="str">
        <f>_VM_since142!J1613</f>
        <v>Polypeptid-AB</v>
      </c>
      <c r="L1620" s="115">
        <f>_VM_since142!K1613</f>
        <v>8.8319999999999996E-2</v>
      </c>
      <c r="M1620">
        <f>_VM_since142!L1613</f>
        <v>0.18802270458554315</v>
      </c>
    </row>
    <row r="1621" spans="2:13" x14ac:dyDescent="0.3">
      <c r="B1621">
        <f>_VM_since142!A1614</f>
        <v>7</v>
      </c>
      <c r="C1621">
        <f>_VM_since142!B1614</f>
        <v>71</v>
      </c>
      <c r="D1621">
        <f>_VM_since142!C1614</f>
        <v>1</v>
      </c>
      <c r="E1621">
        <f>_VM_since142!D1614</f>
        <v>0</v>
      </c>
      <c r="F1621" s="99">
        <f>_VM_since142!E1614</f>
        <v>2023</v>
      </c>
      <c r="G1621" s="99" t="str">
        <f>_VM_since142!F1614</f>
        <v>Pute</v>
      </c>
      <c r="H1621" s="99" t="str">
        <f>_VM_since142!G1614</f>
        <v>Mastputen</v>
      </c>
      <c r="I1621" s="99" t="str">
        <f>_VM_since142!H1614</f>
        <v>Beobachtung</v>
      </c>
      <c r="J1621" s="99" t="str">
        <f>_VM_since142!I1614</f>
        <v>C</v>
      </c>
      <c r="K1621" s="99" t="str">
        <f>_VM_since142!J1614</f>
        <v>Aminoglykoside</v>
      </c>
      <c r="L1621" s="115">
        <f>_VM_since142!K1614</f>
        <v>2.2612000000000001E-3</v>
      </c>
      <c r="M1621">
        <f>_VM_since142!L1614</f>
        <v>4.8138240444840375E-3</v>
      </c>
    </row>
    <row r="1622" spans="2:13" x14ac:dyDescent="0.3">
      <c r="B1622">
        <f>_VM_since142!A1615</f>
        <v>7</v>
      </c>
      <c r="C1622">
        <f>_VM_since142!B1615</f>
        <v>71</v>
      </c>
      <c r="D1622">
        <f>_VM_since142!C1615</f>
        <v>1</v>
      </c>
      <c r="E1622">
        <f>_VM_since142!D1615</f>
        <v>0</v>
      </c>
      <c r="F1622" s="99">
        <f>_VM_since142!E1615</f>
        <v>2023</v>
      </c>
      <c r="G1622" s="99" t="str">
        <f>_VM_since142!F1615</f>
        <v>Pute</v>
      </c>
      <c r="H1622" s="99" t="str">
        <f>_VM_since142!G1615</f>
        <v>Mastputen</v>
      </c>
      <c r="I1622" s="99" t="str">
        <f>_VM_since142!H1615</f>
        <v>Beobachtung</v>
      </c>
      <c r="J1622" s="99" t="str">
        <f>_VM_since142!I1615</f>
        <v>C</v>
      </c>
      <c r="K1622" s="99" t="str">
        <f>_VM_since142!J1615</f>
        <v>Lincosamide</v>
      </c>
      <c r="L1622" s="115">
        <f>_VM_since142!K1615</f>
        <v>1.1150242221540003E-2</v>
      </c>
      <c r="M1622">
        <f>_VM_since142!L1615</f>
        <v>2.3737530562475843E-2</v>
      </c>
    </row>
    <row r="1623" spans="2:13" x14ac:dyDescent="0.3">
      <c r="B1623">
        <f>_VM_since142!A1616</f>
        <v>7</v>
      </c>
      <c r="C1623">
        <f>_VM_since142!B1616</f>
        <v>71</v>
      </c>
      <c r="D1623">
        <f>_VM_since142!C1616</f>
        <v>1</v>
      </c>
      <c r="E1623">
        <f>_VM_since142!D1616</f>
        <v>0</v>
      </c>
      <c r="F1623" s="99">
        <f>_VM_since142!E1616</f>
        <v>2023</v>
      </c>
      <c r="G1623" s="99" t="str">
        <f>_VM_since142!F1616</f>
        <v>Pute</v>
      </c>
      <c r="H1623" s="99" t="str">
        <f>_VM_since142!G1616</f>
        <v>Mastputen</v>
      </c>
      <c r="I1623" s="99" t="str">
        <f>_VM_since142!H1616</f>
        <v>Beobachtung</v>
      </c>
      <c r="J1623" s="99" t="str">
        <f>_VM_since142!I1616</f>
        <v>C</v>
      </c>
      <c r="K1623" s="99" t="str">
        <f>_VM_since142!J1616</f>
        <v>Makrolide</v>
      </c>
      <c r="L1623" s="115">
        <f>_VM_since142!K1616</f>
        <v>4.4248737556099545E-2</v>
      </c>
      <c r="M1623">
        <f>_VM_since142!L1616</f>
        <v>9.4200263924294994E-2</v>
      </c>
    </row>
    <row r="1624" spans="2:13" x14ac:dyDescent="0.3">
      <c r="B1624">
        <f>_VM_since142!A1617</f>
        <v>7</v>
      </c>
      <c r="C1624">
        <f>_VM_since142!B1617</f>
        <v>71</v>
      </c>
      <c r="D1624">
        <f>_VM_since142!C1617</f>
        <v>1</v>
      </c>
      <c r="E1624">
        <f>_VM_since142!D1617</f>
        <v>0</v>
      </c>
      <c r="F1624" s="99">
        <f>_VM_since142!E1617</f>
        <v>2023</v>
      </c>
      <c r="G1624" s="99" t="str">
        <f>_VM_since142!F1617</f>
        <v>Pute</v>
      </c>
      <c r="H1624" s="99" t="str">
        <f>_VM_since142!G1617</f>
        <v>Mastputen</v>
      </c>
      <c r="I1624" s="99" t="str">
        <f>_VM_since142!H1617</f>
        <v>Beobachtung</v>
      </c>
      <c r="J1624" s="99" t="str">
        <f>_VM_since142!I1617</f>
        <v>C</v>
      </c>
      <c r="K1624" s="99" t="str">
        <f>_VM_since142!J1617</f>
        <v>Pleuromutiline</v>
      </c>
      <c r="L1624" s="115">
        <f>_VM_since142!K1617</f>
        <v>7.7480193000000006E-3</v>
      </c>
      <c r="M1624">
        <f>_VM_since142!L1617</f>
        <v>1.649460534382911E-2</v>
      </c>
    </row>
    <row r="1625" spans="2:13" x14ac:dyDescent="0.3">
      <c r="B1625">
        <f>_VM_since142!A1618</f>
        <v>7</v>
      </c>
      <c r="C1625">
        <f>_VM_since142!B1618</f>
        <v>71</v>
      </c>
      <c r="D1625">
        <f>_VM_since142!C1618</f>
        <v>1</v>
      </c>
      <c r="E1625">
        <f>_VM_since142!D1618</f>
        <v>0</v>
      </c>
      <c r="F1625" s="99">
        <f>_VM_since142!E1618</f>
        <v>2023</v>
      </c>
      <c r="G1625" s="99" t="str">
        <f>_VM_since142!F1618</f>
        <v>Pute</v>
      </c>
      <c r="H1625" s="99" t="str">
        <f>_VM_since142!G1618</f>
        <v>Mastputen</v>
      </c>
      <c r="I1625" s="99" t="str">
        <f>_VM_since142!H1618</f>
        <v>Beobachtung</v>
      </c>
      <c r="J1625" s="99" t="str">
        <f>_VM_since142!I1618</f>
        <v>D</v>
      </c>
      <c r="K1625" s="99" t="str">
        <f>_VM_since142!J1618</f>
        <v>Aminoglykoside</v>
      </c>
      <c r="L1625" s="115">
        <f>_VM_since142!K1618</f>
        <v>5.7108902456199997E-3</v>
      </c>
      <c r="M1625">
        <f>_VM_since142!L1618</f>
        <v>1.2157801512371709E-2</v>
      </c>
    </row>
    <row r="1626" spans="2:13" x14ac:dyDescent="0.3">
      <c r="B1626">
        <f>_VM_since142!A1619</f>
        <v>7</v>
      </c>
      <c r="C1626">
        <f>_VM_since142!B1619</f>
        <v>71</v>
      </c>
      <c r="D1626">
        <f>_VM_since142!C1619</f>
        <v>1</v>
      </c>
      <c r="E1626">
        <f>_VM_since142!D1619</f>
        <v>0</v>
      </c>
      <c r="F1626" s="99">
        <f>_VM_since142!E1619</f>
        <v>2023</v>
      </c>
      <c r="G1626" s="99" t="str">
        <f>_VM_since142!F1619</f>
        <v>Pute</v>
      </c>
      <c r="H1626" s="99" t="str">
        <f>_VM_since142!G1619</f>
        <v>Mastputen</v>
      </c>
      <c r="I1626" s="99" t="str">
        <f>_VM_since142!H1619</f>
        <v>Beobachtung</v>
      </c>
      <c r="J1626" s="99" t="str">
        <f>_VM_since142!I1619</f>
        <v>D</v>
      </c>
      <c r="K1626" s="99" t="str">
        <f>_VM_since142!J1619</f>
        <v>Folsäureantag.</v>
      </c>
      <c r="L1626" s="115">
        <f>_VM_since142!K1619</f>
        <v>1.6000000000000001E-3</v>
      </c>
      <c r="M1626">
        <f>_VM_since142!L1619</f>
        <v>3.4062084164047679E-3</v>
      </c>
    </row>
    <row r="1627" spans="2:13" x14ac:dyDescent="0.3">
      <c r="B1627">
        <f>_VM_since142!A1620</f>
        <v>7</v>
      </c>
      <c r="C1627">
        <f>_VM_since142!B1620</f>
        <v>71</v>
      </c>
      <c r="D1627">
        <f>_VM_since142!C1620</f>
        <v>1</v>
      </c>
      <c r="E1627">
        <f>_VM_since142!D1620</f>
        <v>0</v>
      </c>
      <c r="F1627" s="99">
        <f>_VM_since142!E1620</f>
        <v>2023</v>
      </c>
      <c r="G1627" s="99" t="str">
        <f>_VM_since142!F1620</f>
        <v>Pute</v>
      </c>
      <c r="H1627" s="99" t="str">
        <f>_VM_since142!G1620</f>
        <v>Mastputen</v>
      </c>
      <c r="I1627" s="99" t="str">
        <f>_VM_since142!H1620</f>
        <v>Beobachtung</v>
      </c>
      <c r="J1627" s="99" t="str">
        <f>_VM_since142!I1620</f>
        <v>D</v>
      </c>
      <c r="K1627" s="99" t="str">
        <f>_VM_since142!J1620</f>
        <v>Penicilline</v>
      </c>
      <c r="L1627" s="115">
        <f>_VM_since142!K1620</f>
        <v>0.17341999264182401</v>
      </c>
      <c r="M1627">
        <f>_VM_since142!L1620</f>
        <v>0.36919039906839612</v>
      </c>
    </row>
    <row r="1628" spans="2:13" x14ac:dyDescent="0.3">
      <c r="B1628">
        <f>_VM_since142!A1621</f>
        <v>7</v>
      </c>
      <c r="C1628">
        <f>_VM_since142!B1621</f>
        <v>71</v>
      </c>
      <c r="D1628">
        <f>_VM_since142!C1621</f>
        <v>1</v>
      </c>
      <c r="E1628">
        <f>_VM_since142!D1621</f>
        <v>0</v>
      </c>
      <c r="F1628" s="99">
        <f>_VM_since142!E1621</f>
        <v>2023</v>
      </c>
      <c r="G1628" s="99" t="str">
        <f>_VM_since142!F1621</f>
        <v>Pute</v>
      </c>
      <c r="H1628" s="99" t="str">
        <f>_VM_since142!G1621</f>
        <v>Mastputen</v>
      </c>
      <c r="I1628" s="99" t="str">
        <f>_VM_since142!H1621</f>
        <v>Beobachtung</v>
      </c>
      <c r="J1628" s="99" t="str">
        <f>_VM_since142!I1621</f>
        <v>D</v>
      </c>
      <c r="K1628" s="99" t="str">
        <f>_VM_since142!J1621</f>
        <v>Sulfonamide</v>
      </c>
      <c r="L1628" s="115">
        <f>_VM_since142!K1621</f>
        <v>1.8944051199999999E-2</v>
      </c>
      <c r="M1628">
        <f>_VM_since142!L1621</f>
        <v>4.0329616648901771E-2</v>
      </c>
    </row>
    <row r="1629" spans="2:13" x14ac:dyDescent="0.3">
      <c r="B1629">
        <f>_VM_since142!A1622</f>
        <v>7</v>
      </c>
      <c r="C1629">
        <f>_VM_since142!B1622</f>
        <v>71</v>
      </c>
      <c r="D1629">
        <f>_VM_since142!C1622</f>
        <v>1</v>
      </c>
      <c r="E1629">
        <f>_VM_since142!D1622</f>
        <v>0</v>
      </c>
      <c r="F1629" s="99">
        <f>_VM_since142!E1622</f>
        <v>2023</v>
      </c>
      <c r="G1629" s="99" t="str">
        <f>_VM_since142!F1622</f>
        <v>Pute</v>
      </c>
      <c r="H1629" s="99" t="str">
        <f>_VM_since142!G1622</f>
        <v>Mastputen</v>
      </c>
      <c r="I1629" s="99" t="str">
        <f>_VM_since142!H1622</f>
        <v>Beobachtung</v>
      </c>
      <c r="J1629" s="99" t="str">
        <f>_VM_since142!I1622</f>
        <v>D</v>
      </c>
      <c r="K1629" s="99" t="str">
        <f>_VM_since142!J1622</f>
        <v>Tetrazykline</v>
      </c>
      <c r="L1629" s="115">
        <f>_VM_since142!K1622</f>
        <v>0.10545565343528671</v>
      </c>
      <c r="M1629">
        <f>_VM_since142!L1622</f>
        <v>0.2245024589304612</v>
      </c>
    </row>
    <row r="1630" spans="2:13" x14ac:dyDescent="0.3">
      <c r="B1630">
        <f>_VM_since142!A1623</f>
        <v>7</v>
      </c>
      <c r="C1630">
        <f>_VM_since142!B1623</f>
        <v>71</v>
      </c>
      <c r="D1630">
        <f>_VM_since142!C1623</f>
        <v>1</v>
      </c>
      <c r="E1630">
        <f>_VM_since142!D1623</f>
        <v>0</v>
      </c>
      <c r="F1630" s="99">
        <f>_VM_since142!E1623</f>
        <v>2024</v>
      </c>
      <c r="G1630" s="99" t="str">
        <f>_VM_since142!F1623</f>
        <v>Pute</v>
      </c>
      <c r="H1630" s="99" t="str">
        <f>_VM_since142!G1623</f>
        <v>Mastputen</v>
      </c>
      <c r="I1630" s="99" t="str">
        <f>_VM_since142!H1623</f>
        <v>Beobachtung</v>
      </c>
      <c r="J1630" s="99" t="str">
        <f>_VM_since142!I1623</f>
        <v>B</v>
      </c>
      <c r="K1630" s="99" t="str">
        <f>_VM_since142!J1623</f>
        <v>Fluorchinolone</v>
      </c>
      <c r="L1630" s="115">
        <f>_VM_since142!K1623</f>
        <v>2.0033666666666668E-2</v>
      </c>
      <c r="M1630">
        <f>_VM_since142!L1623</f>
        <v>3.25349137921895E-2</v>
      </c>
    </row>
    <row r="1631" spans="2:13" x14ac:dyDescent="0.3">
      <c r="B1631">
        <f>_VM_since142!A1624</f>
        <v>7</v>
      </c>
      <c r="C1631">
        <f>_VM_since142!B1624</f>
        <v>71</v>
      </c>
      <c r="D1631">
        <f>_VM_since142!C1624</f>
        <v>1</v>
      </c>
      <c r="E1631">
        <f>_VM_since142!D1624</f>
        <v>0</v>
      </c>
      <c r="F1631" s="99">
        <f>_VM_since142!E1624</f>
        <v>2024</v>
      </c>
      <c r="G1631" s="99" t="str">
        <f>_VM_since142!F1624</f>
        <v>Pute</v>
      </c>
      <c r="H1631" s="99" t="str">
        <f>_VM_since142!G1624</f>
        <v>Mastputen</v>
      </c>
      <c r="I1631" s="99" t="str">
        <f>_VM_since142!H1624</f>
        <v>Beobachtung</v>
      </c>
      <c r="J1631" s="99" t="str">
        <f>_VM_since142!I1624</f>
        <v>B</v>
      </c>
      <c r="K1631" s="99" t="str">
        <f>_VM_since142!J1624</f>
        <v>Polypeptid-AB</v>
      </c>
      <c r="L1631" s="115">
        <f>_VM_since142!K1624</f>
        <v>9.5566035530621776E-2</v>
      </c>
      <c r="M1631">
        <f>_VM_since142!L1624</f>
        <v>0.15520038239547251</v>
      </c>
    </row>
    <row r="1632" spans="2:13" x14ac:dyDescent="0.3">
      <c r="B1632">
        <f>_VM_since142!A1625</f>
        <v>7</v>
      </c>
      <c r="C1632">
        <f>_VM_since142!B1625</f>
        <v>71</v>
      </c>
      <c r="D1632">
        <f>_VM_since142!C1625</f>
        <v>1</v>
      </c>
      <c r="E1632">
        <f>_VM_since142!D1625</f>
        <v>0</v>
      </c>
      <c r="F1632" s="99">
        <f>_VM_since142!E1625</f>
        <v>2024</v>
      </c>
      <c r="G1632" s="99" t="str">
        <f>_VM_since142!F1625</f>
        <v>Pute</v>
      </c>
      <c r="H1632" s="99" t="str">
        <f>_VM_since142!G1625</f>
        <v>Mastputen</v>
      </c>
      <c r="I1632" s="99" t="str">
        <f>_VM_since142!H1625</f>
        <v>Beobachtung</v>
      </c>
      <c r="J1632" s="99" t="str">
        <f>_VM_since142!I1625</f>
        <v>C</v>
      </c>
      <c r="K1632" s="99" t="str">
        <f>_VM_since142!J1625</f>
        <v>Aminoglykoside</v>
      </c>
      <c r="L1632" s="115">
        <f>_VM_since142!K1625</f>
        <v>1.7724999999999998E-2</v>
      </c>
      <c r="M1632">
        <f>_VM_since142!L1625</f>
        <v>2.8785611568853699E-2</v>
      </c>
    </row>
    <row r="1633" spans="2:13" x14ac:dyDescent="0.3">
      <c r="B1633">
        <f>_VM_since142!A1626</f>
        <v>7</v>
      </c>
      <c r="C1633">
        <f>_VM_since142!B1626</f>
        <v>71</v>
      </c>
      <c r="D1633">
        <f>_VM_since142!C1626</f>
        <v>1</v>
      </c>
      <c r="E1633">
        <f>_VM_since142!D1626</f>
        <v>0</v>
      </c>
      <c r="F1633" s="99">
        <f>_VM_since142!E1626</f>
        <v>2024</v>
      </c>
      <c r="G1633" s="99" t="str">
        <f>_VM_since142!F1626</f>
        <v>Pute</v>
      </c>
      <c r="H1633" s="99" t="str">
        <f>_VM_since142!G1626</f>
        <v>Mastputen</v>
      </c>
      <c r="I1633" s="99" t="str">
        <f>_VM_since142!H1626</f>
        <v>Beobachtung</v>
      </c>
      <c r="J1633" s="99" t="str">
        <f>_VM_since142!I1626</f>
        <v>C</v>
      </c>
      <c r="K1633" s="99" t="str">
        <f>_VM_since142!J1626</f>
        <v>Lincosamide</v>
      </c>
      <c r="L1633" s="115">
        <f>_VM_since142!K1626</f>
        <v>1.4361347520000002E-3</v>
      </c>
      <c r="M1633">
        <f>_VM_since142!L1626</f>
        <v>2.3322999792160255E-3</v>
      </c>
    </row>
    <row r="1634" spans="2:13" x14ac:dyDescent="0.3">
      <c r="B1634">
        <f>_VM_since142!A1627</f>
        <v>7</v>
      </c>
      <c r="C1634">
        <f>_VM_since142!B1627</f>
        <v>71</v>
      </c>
      <c r="D1634">
        <f>_VM_since142!C1627</f>
        <v>1</v>
      </c>
      <c r="E1634">
        <f>_VM_since142!D1627</f>
        <v>0</v>
      </c>
      <c r="F1634" s="99">
        <f>_VM_since142!E1627</f>
        <v>2024</v>
      </c>
      <c r="G1634" s="99" t="str">
        <f>_VM_since142!F1627</f>
        <v>Pute</v>
      </c>
      <c r="H1634" s="99" t="str">
        <f>_VM_since142!G1627</f>
        <v>Mastputen</v>
      </c>
      <c r="I1634" s="99" t="str">
        <f>_VM_since142!H1627</f>
        <v>Beobachtung</v>
      </c>
      <c r="J1634" s="99" t="str">
        <f>_VM_since142!I1627</f>
        <v>C</v>
      </c>
      <c r="K1634" s="99" t="str">
        <f>_VM_since142!J1627</f>
        <v>Makrolide</v>
      </c>
      <c r="L1634" s="115">
        <f>_VM_since142!K1627</f>
        <v>4.6354999999999993E-2</v>
      </c>
      <c r="M1634">
        <f>_VM_since142!L1627</f>
        <v>7.5281073301789181E-2</v>
      </c>
    </row>
    <row r="1635" spans="2:13" x14ac:dyDescent="0.3">
      <c r="B1635">
        <f>_VM_since142!A1628</f>
        <v>7</v>
      </c>
      <c r="C1635">
        <f>_VM_since142!B1628</f>
        <v>71</v>
      </c>
      <c r="D1635">
        <f>_VM_since142!C1628</f>
        <v>1</v>
      </c>
      <c r="E1635">
        <f>_VM_since142!D1628</f>
        <v>0</v>
      </c>
      <c r="F1635" s="99">
        <f>_VM_since142!E1628</f>
        <v>2024</v>
      </c>
      <c r="G1635" s="99" t="str">
        <f>_VM_since142!F1628</f>
        <v>Pute</v>
      </c>
      <c r="H1635" s="99" t="str">
        <f>_VM_since142!G1628</f>
        <v>Mastputen</v>
      </c>
      <c r="I1635" s="99" t="str">
        <f>_VM_since142!H1628</f>
        <v>Beobachtung</v>
      </c>
      <c r="J1635" s="99" t="str">
        <f>_VM_since142!I1628</f>
        <v>C</v>
      </c>
      <c r="K1635" s="99" t="str">
        <f>_VM_since142!J1628</f>
        <v>Pleuromutiline</v>
      </c>
      <c r="L1635" s="115">
        <f>_VM_since142!K1628</f>
        <v>5.6724343200000001E-3</v>
      </c>
      <c r="M1635">
        <f>_VM_since142!L1628</f>
        <v>9.2121010428973093E-3</v>
      </c>
    </row>
    <row r="1636" spans="2:13" x14ac:dyDescent="0.3">
      <c r="B1636">
        <f>_VM_since142!A1629</f>
        <v>7</v>
      </c>
      <c r="C1636">
        <f>_VM_since142!B1629</f>
        <v>71</v>
      </c>
      <c r="D1636">
        <f>_VM_since142!C1629</f>
        <v>1</v>
      </c>
      <c r="E1636">
        <f>_VM_since142!D1629</f>
        <v>0</v>
      </c>
      <c r="F1636" s="99">
        <f>_VM_since142!E1629</f>
        <v>2024</v>
      </c>
      <c r="G1636" s="99" t="str">
        <f>_VM_since142!F1629</f>
        <v>Pute</v>
      </c>
      <c r="H1636" s="99" t="str">
        <f>_VM_since142!G1629</f>
        <v>Mastputen</v>
      </c>
      <c r="I1636" s="99" t="str">
        <f>_VM_since142!H1629</f>
        <v>Beobachtung</v>
      </c>
      <c r="J1636" s="99" t="str">
        <f>_VM_since142!I1629</f>
        <v>D</v>
      </c>
      <c r="K1636" s="99" t="str">
        <f>_VM_since142!J1629</f>
        <v>Aminoglykoside</v>
      </c>
      <c r="L1636" s="115">
        <f>_VM_since142!K1629</f>
        <v>2.9385208319999993E-3</v>
      </c>
      <c r="M1636">
        <f>_VM_since142!L1629</f>
        <v>4.7721929058920616E-3</v>
      </c>
    </row>
    <row r="1637" spans="2:13" x14ac:dyDescent="0.3">
      <c r="B1637">
        <f>_VM_since142!A1630</f>
        <v>7</v>
      </c>
      <c r="C1637">
        <f>_VM_since142!B1630</f>
        <v>71</v>
      </c>
      <c r="D1637">
        <f>_VM_since142!C1630</f>
        <v>1</v>
      </c>
      <c r="E1637">
        <f>_VM_since142!D1630</f>
        <v>0</v>
      </c>
      <c r="F1637" s="99">
        <f>_VM_since142!E1630</f>
        <v>2024</v>
      </c>
      <c r="G1637" s="99" t="str">
        <f>_VM_since142!F1630</f>
        <v>Pute</v>
      </c>
      <c r="H1637" s="99" t="str">
        <f>_VM_since142!G1630</f>
        <v>Mastputen</v>
      </c>
      <c r="I1637" s="99" t="str">
        <f>_VM_since142!H1630</f>
        <v>Beobachtung</v>
      </c>
      <c r="J1637" s="99" t="str">
        <f>_VM_since142!I1630</f>
        <v>D</v>
      </c>
      <c r="K1637" s="99" t="str">
        <f>_VM_since142!J1630</f>
        <v>Folsäureantag.</v>
      </c>
      <c r="L1637" s="115">
        <f>_VM_since142!K1630</f>
        <v>1.6000000000000001E-3</v>
      </c>
      <c r="M1637">
        <f>_VM_since142!L1630</f>
        <v>2.5984190978937055E-3</v>
      </c>
    </row>
    <row r="1638" spans="2:13" x14ac:dyDescent="0.3">
      <c r="B1638">
        <f>_VM_since142!A1631</f>
        <v>7</v>
      </c>
      <c r="C1638">
        <f>_VM_since142!B1631</f>
        <v>71</v>
      </c>
      <c r="D1638">
        <f>_VM_since142!C1631</f>
        <v>1</v>
      </c>
      <c r="E1638">
        <f>_VM_since142!D1631</f>
        <v>0</v>
      </c>
      <c r="F1638" s="99">
        <f>_VM_since142!E1631</f>
        <v>2024</v>
      </c>
      <c r="G1638" s="99" t="str">
        <f>_VM_since142!F1631</f>
        <v>Pute</v>
      </c>
      <c r="H1638" s="99" t="str">
        <f>_VM_since142!G1631</f>
        <v>Mastputen</v>
      </c>
      <c r="I1638" s="99" t="str">
        <f>_VM_since142!H1631</f>
        <v>Beobachtung</v>
      </c>
      <c r="J1638" s="99" t="str">
        <f>_VM_since142!I1631</f>
        <v>D</v>
      </c>
      <c r="K1638" s="99" t="str">
        <f>_VM_since142!J1631</f>
        <v>Penicilline</v>
      </c>
      <c r="L1638" s="115">
        <f>_VM_since142!K1631</f>
        <v>0.32281571975000001</v>
      </c>
      <c r="M1638">
        <f>_VM_since142!L1631</f>
        <v>0.5242565820616889</v>
      </c>
    </row>
    <row r="1639" spans="2:13" x14ac:dyDescent="0.3">
      <c r="B1639">
        <f>_VM_since142!A1632</f>
        <v>7</v>
      </c>
      <c r="C1639">
        <f>_VM_since142!B1632</f>
        <v>71</v>
      </c>
      <c r="D1639">
        <f>_VM_since142!C1632</f>
        <v>1</v>
      </c>
      <c r="E1639">
        <f>_VM_since142!D1632</f>
        <v>0</v>
      </c>
      <c r="F1639" s="99">
        <f>_VM_since142!E1632</f>
        <v>2024</v>
      </c>
      <c r="G1639" s="99" t="str">
        <f>_VM_since142!F1632</f>
        <v>Pute</v>
      </c>
      <c r="H1639" s="99" t="str">
        <f>_VM_since142!G1632</f>
        <v>Mastputen</v>
      </c>
      <c r="I1639" s="99" t="str">
        <f>_VM_since142!H1632</f>
        <v>Beobachtung</v>
      </c>
      <c r="J1639" s="99" t="str">
        <f>_VM_since142!I1632</f>
        <v>D</v>
      </c>
      <c r="K1639" s="99" t="str">
        <f>_VM_since142!J1632</f>
        <v>Sulfonamide</v>
      </c>
      <c r="L1639" s="115">
        <f>_VM_since142!K1632</f>
        <v>1.2756307199999999E-2</v>
      </c>
      <c r="M1639">
        <f>_VM_since142!L1632</f>
        <v>2.0716395154424361E-2</v>
      </c>
    </row>
    <row r="1640" spans="2:13" x14ac:dyDescent="0.3">
      <c r="B1640">
        <f>_VM_since142!A1633</f>
        <v>7</v>
      </c>
      <c r="C1640">
        <f>_VM_since142!B1633</f>
        <v>71</v>
      </c>
      <c r="D1640">
        <f>_VM_since142!C1633</f>
        <v>1</v>
      </c>
      <c r="E1640">
        <f>_VM_since142!D1633</f>
        <v>0</v>
      </c>
      <c r="F1640" s="99">
        <f>_VM_since142!E1633</f>
        <v>2024</v>
      </c>
      <c r="G1640" s="99" t="str">
        <f>_VM_since142!F1633</f>
        <v>Pute</v>
      </c>
      <c r="H1640" s="99" t="str">
        <f>_VM_since142!G1633</f>
        <v>Mastputen</v>
      </c>
      <c r="I1640" s="99" t="str">
        <f>_VM_since142!H1633</f>
        <v>Beobachtung</v>
      </c>
      <c r="J1640" s="99" t="str">
        <f>_VM_since142!I1633</f>
        <v>D</v>
      </c>
      <c r="K1640" s="99" t="str">
        <f>_VM_since142!J1633</f>
        <v>Tetrazykline</v>
      </c>
      <c r="L1640" s="115">
        <f>_VM_since142!K1633</f>
        <v>8.8860201999999999E-2</v>
      </c>
      <c r="M1640">
        <f>_VM_since142!L1633</f>
        <v>0.14431002869968276</v>
      </c>
    </row>
    <row r="1641" spans="2:13" x14ac:dyDescent="0.3">
      <c r="B1641">
        <f>_VM_since142!A1634</f>
        <v>7</v>
      </c>
      <c r="C1641">
        <f>_VM_since142!B1634</f>
        <v>71</v>
      </c>
      <c r="D1641">
        <f>_VM_since142!C1634</f>
        <v>1</v>
      </c>
      <c r="E1641">
        <f>_VM_since142!D1634</f>
        <v>0</v>
      </c>
      <c r="F1641" s="99">
        <f>_VM_since142!E1634</f>
        <v>2025</v>
      </c>
      <c r="G1641" s="99" t="str">
        <f>_VM_since142!F1634</f>
        <v>Pute</v>
      </c>
      <c r="H1641" s="99" t="str">
        <f>_VM_since142!G1634</f>
        <v>Mastputen</v>
      </c>
      <c r="I1641" s="99" t="str">
        <f>_VM_since142!H1634</f>
        <v>Beobachtung</v>
      </c>
      <c r="J1641" s="99" t="str">
        <f>_VM_since142!I1634</f>
        <v>B</v>
      </c>
      <c r="K1641" s="99" t="str">
        <f>_VM_since142!J1634</f>
        <v>Fluorchinolone</v>
      </c>
      <c r="L1641" s="115">
        <f>_VM_since142!K1634</f>
        <v>1.7756000000000001E-2</v>
      </c>
      <c r="M1641">
        <f>_VM_since142!L1634</f>
        <v>2.1731841159616017E-2</v>
      </c>
    </row>
    <row r="1642" spans="2:13" x14ac:dyDescent="0.3">
      <c r="B1642">
        <f>_VM_since142!A1635</f>
        <v>7</v>
      </c>
      <c r="C1642">
        <f>_VM_since142!B1635</f>
        <v>71</v>
      </c>
      <c r="D1642">
        <f>_VM_since142!C1635</f>
        <v>1</v>
      </c>
      <c r="E1642">
        <f>_VM_since142!D1635</f>
        <v>0</v>
      </c>
      <c r="F1642" s="99">
        <f>_VM_since142!E1635</f>
        <v>2025</v>
      </c>
      <c r="G1642" s="99" t="str">
        <f>_VM_since142!F1635</f>
        <v>Pute</v>
      </c>
      <c r="H1642" s="99" t="str">
        <f>_VM_since142!G1635</f>
        <v>Mastputen</v>
      </c>
      <c r="I1642" s="99" t="str">
        <f>_VM_since142!H1635</f>
        <v>Beobachtung</v>
      </c>
      <c r="J1642" s="99" t="str">
        <f>_VM_since142!I1635</f>
        <v>B</v>
      </c>
      <c r="K1642" s="99" t="str">
        <f>_VM_since142!J1635</f>
        <v>Polypeptid-AB</v>
      </c>
      <c r="L1642" s="115">
        <f>_VM_since142!K1635</f>
        <v>4.5531559999999999E-2</v>
      </c>
      <c r="M1642">
        <f>_VM_since142!L1635</f>
        <v>5.5726775719166829E-2</v>
      </c>
    </row>
    <row r="1643" spans="2:13" x14ac:dyDescent="0.3">
      <c r="B1643">
        <f>_VM_since142!A1636</f>
        <v>7</v>
      </c>
      <c r="C1643">
        <f>_VM_since142!B1636</f>
        <v>71</v>
      </c>
      <c r="D1643">
        <f>_VM_since142!C1636</f>
        <v>1</v>
      </c>
      <c r="E1643">
        <f>_VM_since142!D1636</f>
        <v>0</v>
      </c>
      <c r="F1643" s="99">
        <f>_VM_since142!E1636</f>
        <v>2025</v>
      </c>
      <c r="G1643" s="99" t="str">
        <f>_VM_since142!F1636</f>
        <v>Pute</v>
      </c>
      <c r="H1643" s="99" t="str">
        <f>_VM_since142!G1636</f>
        <v>Mastputen</v>
      </c>
      <c r="I1643" s="99" t="str">
        <f>_VM_since142!H1636</f>
        <v>Beobachtung</v>
      </c>
      <c r="J1643" s="99" t="str">
        <f>_VM_since142!I1636</f>
        <v>C</v>
      </c>
      <c r="K1643" s="99" t="str">
        <f>_VM_since142!J1636</f>
        <v>Aminoglykoside</v>
      </c>
      <c r="L1643" s="115">
        <f>_VM_since142!K1636</f>
        <v>7.4999999999999993E-5</v>
      </c>
      <c r="M1643">
        <f>_VM_since142!L1636</f>
        <v>9.1793652115972123E-5</v>
      </c>
    </row>
    <row r="1644" spans="2:13" x14ac:dyDescent="0.3">
      <c r="B1644">
        <f>_VM_since142!A1637</f>
        <v>7</v>
      </c>
      <c r="C1644">
        <f>_VM_since142!B1637</f>
        <v>71</v>
      </c>
      <c r="D1644">
        <f>_VM_since142!C1637</f>
        <v>1</v>
      </c>
      <c r="E1644">
        <f>_VM_since142!D1637</f>
        <v>0</v>
      </c>
      <c r="F1644" s="99">
        <f>_VM_since142!E1637</f>
        <v>2025</v>
      </c>
      <c r="G1644" s="99" t="str">
        <f>_VM_since142!F1637</f>
        <v>Pute</v>
      </c>
      <c r="H1644" s="99" t="str">
        <f>_VM_since142!G1637</f>
        <v>Mastputen</v>
      </c>
      <c r="I1644" s="99" t="str">
        <f>_VM_since142!H1637</f>
        <v>Beobachtung</v>
      </c>
      <c r="J1644" s="99" t="str">
        <f>_VM_since142!I1637</f>
        <v>C</v>
      </c>
      <c r="K1644" s="99" t="str">
        <f>_VM_since142!J1637</f>
        <v>Fenicole</v>
      </c>
      <c r="L1644" s="115">
        <f>_VM_since142!K1637</f>
        <v>7.3940000000000004E-3</v>
      </c>
      <c r="M1644">
        <f>_VM_since142!L1637</f>
        <v>9.0496301832733075E-3</v>
      </c>
    </row>
    <row r="1645" spans="2:13" x14ac:dyDescent="0.3">
      <c r="B1645">
        <f>_VM_since142!A1638</f>
        <v>7</v>
      </c>
      <c r="C1645">
        <f>_VM_since142!B1638</f>
        <v>71</v>
      </c>
      <c r="D1645">
        <f>_VM_since142!C1638</f>
        <v>1</v>
      </c>
      <c r="E1645">
        <f>_VM_since142!D1638</f>
        <v>0</v>
      </c>
      <c r="F1645" s="99">
        <f>_VM_since142!E1638</f>
        <v>2025</v>
      </c>
      <c r="G1645" s="99" t="str">
        <f>_VM_since142!F1638</f>
        <v>Pute</v>
      </c>
      <c r="H1645" s="99" t="str">
        <f>_VM_since142!G1638</f>
        <v>Mastputen</v>
      </c>
      <c r="I1645" s="99" t="str">
        <f>_VM_since142!H1638</f>
        <v>Beobachtung</v>
      </c>
      <c r="J1645" s="99" t="str">
        <f>_VM_since142!I1638</f>
        <v>C</v>
      </c>
      <c r="K1645" s="99" t="str">
        <f>_VM_since142!J1638</f>
        <v>Lincosamide</v>
      </c>
      <c r="L1645" s="115">
        <f>_VM_since142!K1638</f>
        <v>4.322751142E-3</v>
      </c>
      <c r="M1645">
        <f>_VM_since142!L1638</f>
        <v>5.2906815268355901E-3</v>
      </c>
    </row>
    <row r="1646" spans="2:13" x14ac:dyDescent="0.3">
      <c r="B1646">
        <f>_VM_since142!A1639</f>
        <v>7</v>
      </c>
      <c r="C1646">
        <f>_VM_since142!B1639</f>
        <v>71</v>
      </c>
      <c r="D1646">
        <f>_VM_since142!C1639</f>
        <v>1</v>
      </c>
      <c r="E1646">
        <f>_VM_since142!D1639</f>
        <v>0</v>
      </c>
      <c r="F1646" s="99">
        <f>_VM_since142!E1639</f>
        <v>2025</v>
      </c>
      <c r="G1646" s="99" t="str">
        <f>_VM_since142!F1639</f>
        <v>Pute</v>
      </c>
      <c r="H1646" s="99" t="str">
        <f>_VM_since142!G1639</f>
        <v>Mastputen</v>
      </c>
      <c r="I1646" s="99" t="str">
        <f>_VM_since142!H1639</f>
        <v>Beobachtung</v>
      </c>
      <c r="J1646" s="99" t="str">
        <f>_VM_since142!I1639</f>
        <v>C</v>
      </c>
      <c r="K1646" s="99" t="str">
        <f>_VM_since142!J1639</f>
        <v>Makrolide</v>
      </c>
      <c r="L1646" s="115">
        <f>_VM_since142!K1639</f>
        <v>0.29323730999999997</v>
      </c>
      <c r="M1646">
        <f>_VM_since142!L1639</f>
        <v>0.35889764828751297</v>
      </c>
    </row>
    <row r="1647" spans="2:13" x14ac:dyDescent="0.3">
      <c r="B1647">
        <f>_VM_since142!A1640</f>
        <v>7</v>
      </c>
      <c r="C1647">
        <f>_VM_since142!B1640</f>
        <v>71</v>
      </c>
      <c r="D1647">
        <f>_VM_since142!C1640</f>
        <v>1</v>
      </c>
      <c r="E1647">
        <f>_VM_since142!D1640</f>
        <v>0</v>
      </c>
      <c r="F1647" s="99">
        <f>_VM_since142!E1640</f>
        <v>2025</v>
      </c>
      <c r="G1647" s="99" t="str">
        <f>_VM_since142!F1640</f>
        <v>Pute</v>
      </c>
      <c r="H1647" s="99" t="str">
        <f>_VM_since142!G1640</f>
        <v>Mastputen</v>
      </c>
      <c r="I1647" s="99" t="str">
        <f>_VM_since142!H1640</f>
        <v>Beobachtung</v>
      </c>
      <c r="J1647" s="99" t="str">
        <f>_VM_since142!I1640</f>
        <v>C</v>
      </c>
      <c r="K1647" s="99" t="str">
        <f>_VM_since142!J1640</f>
        <v>Pleuromutiline</v>
      </c>
      <c r="L1647" s="115">
        <f>_VM_since142!K1640</f>
        <v>4.250925E-3</v>
      </c>
      <c r="M1647">
        <f>_VM_since142!L1640</f>
        <v>5.2027724082811845E-3</v>
      </c>
    </row>
    <row r="1648" spans="2:13" x14ac:dyDescent="0.3">
      <c r="B1648">
        <f>_VM_since142!A1641</f>
        <v>7</v>
      </c>
      <c r="C1648">
        <f>_VM_since142!B1641</f>
        <v>71</v>
      </c>
      <c r="D1648">
        <f>_VM_since142!C1641</f>
        <v>1</v>
      </c>
      <c r="E1648">
        <f>_VM_since142!D1641</f>
        <v>0</v>
      </c>
      <c r="F1648" s="99">
        <f>_VM_since142!E1641</f>
        <v>2025</v>
      </c>
      <c r="G1648" s="99" t="str">
        <f>_VM_since142!F1641</f>
        <v>Pute</v>
      </c>
      <c r="H1648" s="99" t="str">
        <f>_VM_since142!G1641</f>
        <v>Mastputen</v>
      </c>
      <c r="I1648" s="99" t="str">
        <f>_VM_since142!H1641</f>
        <v>Beobachtung</v>
      </c>
      <c r="J1648" s="99" t="str">
        <f>_VM_since142!I1641</f>
        <v>D</v>
      </c>
      <c r="K1648" s="99" t="str">
        <f>_VM_since142!J1641</f>
        <v>Aminoglykoside</v>
      </c>
      <c r="L1648" s="115">
        <f>_VM_since142!K1641</f>
        <v>8.6597697259999992E-3</v>
      </c>
      <c r="M1648">
        <f>_VM_since142!L1641</f>
        <v>1.0598825195104951E-2</v>
      </c>
    </row>
    <row r="1649" spans="2:13" x14ac:dyDescent="0.3">
      <c r="B1649">
        <f>_VM_since142!A1642</f>
        <v>7</v>
      </c>
      <c r="C1649">
        <f>_VM_since142!B1642</f>
        <v>71</v>
      </c>
      <c r="D1649">
        <f>_VM_since142!C1642</f>
        <v>1</v>
      </c>
      <c r="E1649">
        <f>_VM_since142!D1642</f>
        <v>0</v>
      </c>
      <c r="F1649" s="99">
        <f>_VM_since142!E1642</f>
        <v>2025</v>
      </c>
      <c r="G1649" s="99" t="str">
        <f>_VM_since142!F1642</f>
        <v>Pute</v>
      </c>
      <c r="H1649" s="99" t="str">
        <f>_VM_since142!G1642</f>
        <v>Mastputen</v>
      </c>
      <c r="I1649" s="99" t="str">
        <f>_VM_since142!H1642</f>
        <v>Beobachtung</v>
      </c>
      <c r="J1649" s="99" t="str">
        <f>_VM_since142!I1642</f>
        <v>D</v>
      </c>
      <c r="K1649" s="99" t="str">
        <f>_VM_since142!J1642</f>
        <v>Folsäureantag.</v>
      </c>
      <c r="L1649" s="115">
        <f>_VM_since142!K1642</f>
        <v>1.6000000000000001E-4</v>
      </c>
      <c r="M1649">
        <f>_VM_since142!L1642</f>
        <v>1.9582645784740725E-4</v>
      </c>
    </row>
    <row r="1650" spans="2:13" x14ac:dyDescent="0.3">
      <c r="B1650">
        <f>_VM_since142!A1643</f>
        <v>7</v>
      </c>
      <c r="C1650">
        <f>_VM_since142!B1643</f>
        <v>71</v>
      </c>
      <c r="D1650">
        <f>_VM_since142!C1643</f>
        <v>1</v>
      </c>
      <c r="E1650">
        <f>_VM_since142!D1643</f>
        <v>0</v>
      </c>
      <c r="F1650" s="99">
        <f>_VM_since142!E1643</f>
        <v>2025</v>
      </c>
      <c r="G1650" s="99" t="str">
        <f>_VM_since142!F1643</f>
        <v>Pute</v>
      </c>
      <c r="H1650" s="99" t="str">
        <f>_VM_since142!G1643</f>
        <v>Mastputen</v>
      </c>
      <c r="I1650" s="99" t="str">
        <f>_VM_since142!H1643</f>
        <v>Beobachtung</v>
      </c>
      <c r="J1650" s="99" t="str">
        <f>_VM_since142!I1643</f>
        <v>D</v>
      </c>
      <c r="K1650" s="99" t="str">
        <f>_VM_since142!J1643</f>
        <v>Penicilline</v>
      </c>
      <c r="L1650" s="115">
        <f>_VM_since142!K1643</f>
        <v>0.2404823489</v>
      </c>
      <c r="M1650">
        <f>_VM_since142!L1643</f>
        <v>0.29433004099944582</v>
      </c>
    </row>
    <row r="1651" spans="2:13" x14ac:dyDescent="0.3">
      <c r="B1651">
        <f>_VM_since142!A1644</f>
        <v>7</v>
      </c>
      <c r="C1651">
        <f>_VM_since142!B1644</f>
        <v>71</v>
      </c>
      <c r="D1651">
        <f>_VM_since142!C1644</f>
        <v>1</v>
      </c>
      <c r="E1651">
        <f>_VM_since142!D1644</f>
        <v>0</v>
      </c>
      <c r="F1651" s="99">
        <f>_VM_since142!E1644</f>
        <v>2025</v>
      </c>
      <c r="G1651" s="99" t="str">
        <f>_VM_since142!F1644</f>
        <v>Pute</v>
      </c>
      <c r="H1651" s="99" t="str">
        <f>_VM_since142!G1644</f>
        <v>Mastputen</v>
      </c>
      <c r="I1651" s="99" t="str">
        <f>_VM_since142!H1644</f>
        <v>Beobachtung</v>
      </c>
      <c r="J1651" s="99" t="str">
        <f>_VM_since142!I1644</f>
        <v>D</v>
      </c>
      <c r="K1651" s="99" t="str">
        <f>_VM_since142!J1644</f>
        <v>Sulfonamide</v>
      </c>
      <c r="L1651" s="115">
        <f>_VM_since142!K1644</f>
        <v>9.8288043520000007E-2</v>
      </c>
      <c r="M1651">
        <f>_VM_since142!L1644</f>
        <v>0.12029624632045881</v>
      </c>
    </row>
    <row r="1652" spans="2:13" x14ac:dyDescent="0.3">
      <c r="B1652">
        <f>_VM_since142!A1645</f>
        <v>7</v>
      </c>
      <c r="C1652">
        <f>_VM_since142!B1645</f>
        <v>71</v>
      </c>
      <c r="D1652">
        <f>_VM_since142!C1645</f>
        <v>1</v>
      </c>
      <c r="E1652">
        <f>_VM_since142!D1645</f>
        <v>0</v>
      </c>
      <c r="F1652" s="99">
        <f>_VM_since142!E1645</f>
        <v>2025</v>
      </c>
      <c r="G1652" s="99" t="str">
        <f>_VM_since142!F1645</f>
        <v>Pute</v>
      </c>
      <c r="H1652" s="99" t="str">
        <f>_VM_since142!G1645</f>
        <v>Mastputen</v>
      </c>
      <c r="I1652" s="99" t="str">
        <f>_VM_since142!H1645</f>
        <v>Beobachtung</v>
      </c>
      <c r="J1652" s="99" t="str">
        <f>_VM_since142!I1645</f>
        <v>D</v>
      </c>
      <c r="K1652" s="99" t="str">
        <f>_VM_since142!J1645</f>
        <v>Tetrazykline</v>
      </c>
      <c r="L1652" s="115">
        <f>_VM_since142!K1645</f>
        <v>9.6892254003999992E-2</v>
      </c>
      <c r="M1652">
        <f>_VM_since142!L1645</f>
        <v>0.11858791809034111</v>
      </c>
    </row>
    <row r="1653" spans="2:13" x14ac:dyDescent="0.3">
      <c r="B1653">
        <f>_VM_since142!A1646</f>
        <v>7</v>
      </c>
      <c r="C1653">
        <f>_VM_since142!B1646</f>
        <v>71</v>
      </c>
      <c r="D1653">
        <f>_VM_since142!C1646</f>
        <v>1</v>
      </c>
      <c r="E1653">
        <f>_VM_since142!D1646</f>
        <v>1</v>
      </c>
      <c r="F1653" s="99">
        <f>_VM_since142!E1646</f>
        <v>2014</v>
      </c>
      <c r="G1653" s="99" t="str">
        <f>_VM_since142!F1646</f>
        <v>Pute</v>
      </c>
      <c r="H1653" s="99" t="str">
        <f>_VM_since142!G1646</f>
        <v>Mastputen</v>
      </c>
      <c r="I1653" s="99" t="str">
        <f>_VM_since142!H1646</f>
        <v>Minimierung</v>
      </c>
      <c r="J1653" s="99" t="str">
        <f>_VM_since142!I1646</f>
        <v>B</v>
      </c>
      <c r="K1653" s="99" t="str">
        <f>_VM_since142!J1646</f>
        <v>Ceph. 3. Gen.</v>
      </c>
      <c r="L1653" s="115">
        <f>_VM_since142!K1646</f>
        <v>0</v>
      </c>
      <c r="M1653">
        <f>_VM_since142!L1646</f>
        <v>0</v>
      </c>
    </row>
    <row r="1654" spans="2:13" x14ac:dyDescent="0.3">
      <c r="B1654">
        <f>_VM_since142!A1647</f>
        <v>7</v>
      </c>
      <c r="C1654">
        <f>_VM_since142!B1647</f>
        <v>71</v>
      </c>
      <c r="D1654">
        <f>_VM_since142!C1647</f>
        <v>1</v>
      </c>
      <c r="E1654">
        <f>_VM_since142!D1647</f>
        <v>1</v>
      </c>
      <c r="F1654" s="99">
        <f>_VM_since142!E1647</f>
        <v>2014</v>
      </c>
      <c r="G1654" s="99" t="str">
        <f>_VM_since142!F1647</f>
        <v>Pute</v>
      </c>
      <c r="H1654" s="99" t="str">
        <f>_VM_since142!G1647</f>
        <v>Mastputen</v>
      </c>
      <c r="I1654" s="99" t="str">
        <f>_VM_since142!H1647</f>
        <v>Minimierung</v>
      </c>
      <c r="J1654" s="99" t="str">
        <f>_VM_since142!I1647</f>
        <v>B</v>
      </c>
      <c r="K1654" s="99" t="str">
        <f>_VM_since142!J1647</f>
        <v>Ceph. 4. Gen.</v>
      </c>
      <c r="L1654" s="115">
        <f>_VM_since142!K1647</f>
        <v>0</v>
      </c>
      <c r="M1654">
        <f>_VM_since142!L1647</f>
        <v>0</v>
      </c>
    </row>
    <row r="1655" spans="2:13" x14ac:dyDescent="0.3">
      <c r="B1655">
        <f>_VM_since142!A1648</f>
        <v>7</v>
      </c>
      <c r="C1655">
        <f>_VM_since142!B1648</f>
        <v>71</v>
      </c>
      <c r="D1655">
        <f>_VM_since142!C1648</f>
        <v>1</v>
      </c>
      <c r="E1655">
        <f>_VM_since142!D1648</f>
        <v>1</v>
      </c>
      <c r="F1655" s="99">
        <f>_VM_since142!E1648</f>
        <v>2014</v>
      </c>
      <c r="G1655" s="99" t="str">
        <f>_VM_since142!F1648</f>
        <v>Pute</v>
      </c>
      <c r="H1655" s="99" t="str">
        <f>_VM_since142!G1648</f>
        <v>Mastputen</v>
      </c>
      <c r="I1655" s="99" t="str">
        <f>_VM_since142!H1648</f>
        <v>Minimierung</v>
      </c>
      <c r="J1655" s="99" t="str">
        <f>_VM_since142!I1648</f>
        <v>B</v>
      </c>
      <c r="K1655" s="99" t="str">
        <f>_VM_since142!J1648</f>
        <v>Fluorchinolone</v>
      </c>
      <c r="L1655" s="115">
        <f>_VM_since142!K1648</f>
        <v>2.5012399570371127</v>
      </c>
      <c r="M1655">
        <f>_VM_since142!L1648</f>
        <v>3.0849125377839626E-2</v>
      </c>
    </row>
    <row r="1656" spans="2:13" x14ac:dyDescent="0.3">
      <c r="B1656">
        <f>_VM_since142!A1649</f>
        <v>7</v>
      </c>
      <c r="C1656">
        <f>_VM_since142!B1649</f>
        <v>71</v>
      </c>
      <c r="D1656">
        <f>_VM_since142!C1649</f>
        <v>1</v>
      </c>
      <c r="E1656">
        <f>_VM_since142!D1649</f>
        <v>1</v>
      </c>
      <c r="F1656" s="99">
        <f>_VM_since142!E1649</f>
        <v>2014</v>
      </c>
      <c r="G1656" s="99" t="str">
        <f>_VM_since142!F1649</f>
        <v>Pute</v>
      </c>
      <c r="H1656" s="99" t="str">
        <f>_VM_since142!G1649</f>
        <v>Mastputen</v>
      </c>
      <c r="I1656" s="99" t="str">
        <f>_VM_since142!H1649</f>
        <v>Minimierung</v>
      </c>
      <c r="J1656" s="99" t="str">
        <f>_VM_since142!I1649</f>
        <v>B</v>
      </c>
      <c r="K1656" s="99" t="str">
        <f>_VM_since142!J1649</f>
        <v>Polypeptid-AB</v>
      </c>
      <c r="L1656" s="115">
        <f>_VM_since142!K1649</f>
        <v>17.702019308134531</v>
      </c>
      <c r="M1656">
        <f>_VM_since142!L1649</f>
        <v>0.21832843807775346</v>
      </c>
    </row>
    <row r="1657" spans="2:13" x14ac:dyDescent="0.3">
      <c r="B1657">
        <f>_VM_since142!A1650</f>
        <v>7</v>
      </c>
      <c r="C1657">
        <f>_VM_since142!B1650</f>
        <v>71</v>
      </c>
      <c r="D1657">
        <f>_VM_since142!C1650</f>
        <v>1</v>
      </c>
      <c r="E1657">
        <f>_VM_since142!D1650</f>
        <v>1</v>
      </c>
      <c r="F1657" s="99">
        <f>_VM_since142!E1650</f>
        <v>2014</v>
      </c>
      <c r="G1657" s="99" t="str">
        <f>_VM_since142!F1650</f>
        <v>Pute</v>
      </c>
      <c r="H1657" s="99" t="str">
        <f>_VM_since142!G1650</f>
        <v>Mastputen</v>
      </c>
      <c r="I1657" s="99" t="str">
        <f>_VM_since142!H1650</f>
        <v>Minimierung</v>
      </c>
      <c r="J1657" s="99" t="str">
        <f>_VM_since142!I1650</f>
        <v>C</v>
      </c>
      <c r="K1657" s="99" t="str">
        <f>_VM_since142!J1650</f>
        <v>Aminoglykoside</v>
      </c>
      <c r="L1657" s="115">
        <f>_VM_since142!K1650</f>
        <v>1.2116600000000002</v>
      </c>
      <c r="M1657">
        <f>_VM_since142!L1650</f>
        <v>1.4944048510879658E-2</v>
      </c>
    </row>
    <row r="1658" spans="2:13" x14ac:dyDescent="0.3">
      <c r="B1658">
        <f>_VM_since142!A1651</f>
        <v>7</v>
      </c>
      <c r="C1658">
        <f>_VM_since142!B1651</f>
        <v>71</v>
      </c>
      <c r="D1658">
        <f>_VM_since142!C1651</f>
        <v>1</v>
      </c>
      <c r="E1658">
        <f>_VM_since142!D1651</f>
        <v>1</v>
      </c>
      <c r="F1658" s="99">
        <f>_VM_since142!E1651</f>
        <v>2014</v>
      </c>
      <c r="G1658" s="99" t="str">
        <f>_VM_since142!F1651</f>
        <v>Pute</v>
      </c>
      <c r="H1658" s="99" t="str">
        <f>_VM_since142!G1651</f>
        <v>Mastputen</v>
      </c>
      <c r="I1658" s="99" t="str">
        <f>_VM_since142!H1651</f>
        <v>Minimierung</v>
      </c>
      <c r="J1658" s="99" t="str">
        <f>_VM_since142!I1651</f>
        <v>C</v>
      </c>
      <c r="K1658" s="99" t="str">
        <f>_VM_since142!J1651</f>
        <v>Ceph. 1. Gen.</v>
      </c>
      <c r="L1658" s="115">
        <f>_VM_since142!K1651</f>
        <v>0</v>
      </c>
      <c r="M1658">
        <f>_VM_since142!L1651</f>
        <v>0</v>
      </c>
    </row>
    <row r="1659" spans="2:13" x14ac:dyDescent="0.3">
      <c r="B1659">
        <f>_VM_since142!A1652</f>
        <v>7</v>
      </c>
      <c r="C1659">
        <f>_VM_since142!B1652</f>
        <v>71</v>
      </c>
      <c r="D1659">
        <f>_VM_since142!C1652</f>
        <v>1</v>
      </c>
      <c r="E1659">
        <f>_VM_since142!D1652</f>
        <v>1</v>
      </c>
      <c r="F1659" s="99">
        <f>_VM_since142!E1652</f>
        <v>2014</v>
      </c>
      <c r="G1659" s="99" t="str">
        <f>_VM_since142!F1652</f>
        <v>Pute</v>
      </c>
      <c r="H1659" s="99" t="str">
        <f>_VM_since142!G1652</f>
        <v>Mastputen</v>
      </c>
      <c r="I1659" s="99" t="str">
        <f>_VM_since142!H1652</f>
        <v>Minimierung</v>
      </c>
      <c r="J1659" s="99" t="str">
        <f>_VM_since142!I1652</f>
        <v>C</v>
      </c>
      <c r="K1659" s="99" t="str">
        <f>_VM_since142!J1652</f>
        <v>Fenicole</v>
      </c>
      <c r="L1659" s="115">
        <f>_VM_since142!K1652</f>
        <v>9.2508400000000032E-2</v>
      </c>
      <c r="M1659">
        <f>_VM_since142!L1652</f>
        <v>1.1409553977715365E-3</v>
      </c>
    </row>
    <row r="1660" spans="2:13" x14ac:dyDescent="0.3">
      <c r="B1660">
        <f>_VM_since142!A1653</f>
        <v>7</v>
      </c>
      <c r="C1660">
        <f>_VM_since142!B1653</f>
        <v>71</v>
      </c>
      <c r="D1660">
        <f>_VM_since142!C1653</f>
        <v>1</v>
      </c>
      <c r="E1660">
        <f>_VM_since142!D1653</f>
        <v>1</v>
      </c>
      <c r="F1660" s="99">
        <f>_VM_since142!E1653</f>
        <v>2014</v>
      </c>
      <c r="G1660" s="99" t="str">
        <f>_VM_since142!F1653</f>
        <v>Pute</v>
      </c>
      <c r="H1660" s="99" t="str">
        <f>_VM_since142!G1653</f>
        <v>Mastputen</v>
      </c>
      <c r="I1660" s="99" t="str">
        <f>_VM_since142!H1653</f>
        <v>Minimierung</v>
      </c>
      <c r="J1660" s="99" t="str">
        <f>_VM_since142!I1653</f>
        <v>C</v>
      </c>
      <c r="K1660" s="99" t="str">
        <f>_VM_since142!J1653</f>
        <v>Lincosamide</v>
      </c>
      <c r="L1660" s="115">
        <f>_VM_since142!K1653</f>
        <v>0.4885572139676797</v>
      </c>
      <c r="M1660">
        <f>_VM_since142!L1653</f>
        <v>6.0256364870287186E-3</v>
      </c>
    </row>
    <row r="1661" spans="2:13" x14ac:dyDescent="0.3">
      <c r="B1661">
        <f>_VM_since142!A1654</f>
        <v>7</v>
      </c>
      <c r="C1661">
        <f>_VM_since142!B1654</f>
        <v>71</v>
      </c>
      <c r="D1661">
        <f>_VM_since142!C1654</f>
        <v>1</v>
      </c>
      <c r="E1661">
        <f>_VM_since142!D1654</f>
        <v>1</v>
      </c>
      <c r="F1661" s="99">
        <f>_VM_since142!E1654</f>
        <v>2014</v>
      </c>
      <c r="G1661" s="99" t="str">
        <f>_VM_since142!F1654</f>
        <v>Pute</v>
      </c>
      <c r="H1661" s="99" t="str">
        <f>_VM_since142!G1654</f>
        <v>Mastputen</v>
      </c>
      <c r="I1661" s="99" t="str">
        <f>_VM_since142!H1654</f>
        <v>Minimierung</v>
      </c>
      <c r="J1661" s="99" t="str">
        <f>_VM_since142!I1654</f>
        <v>C</v>
      </c>
      <c r="K1661" s="99" t="str">
        <f>_VM_since142!J1654</f>
        <v>Makrolide</v>
      </c>
      <c r="L1661" s="115">
        <f>_VM_since142!K1654</f>
        <v>12.680958388888884</v>
      </c>
      <c r="M1661">
        <f>_VM_since142!L1654</f>
        <v>0.15640101788290595</v>
      </c>
    </row>
    <row r="1662" spans="2:13" x14ac:dyDescent="0.3">
      <c r="B1662">
        <f>_VM_since142!A1655</f>
        <v>7</v>
      </c>
      <c r="C1662">
        <f>_VM_since142!B1655</f>
        <v>71</v>
      </c>
      <c r="D1662">
        <f>_VM_since142!C1655</f>
        <v>1</v>
      </c>
      <c r="E1662">
        <f>_VM_since142!D1655</f>
        <v>1</v>
      </c>
      <c r="F1662" s="99">
        <f>_VM_since142!E1655</f>
        <v>2014</v>
      </c>
      <c r="G1662" s="99" t="str">
        <f>_VM_since142!F1655</f>
        <v>Pute</v>
      </c>
      <c r="H1662" s="99" t="str">
        <f>_VM_since142!G1655</f>
        <v>Mastputen</v>
      </c>
      <c r="I1662" s="99" t="str">
        <f>_VM_since142!H1655</f>
        <v>Minimierung</v>
      </c>
      <c r="J1662" s="99" t="str">
        <f>_VM_since142!I1655</f>
        <v>C</v>
      </c>
      <c r="K1662" s="99" t="str">
        <f>_VM_since142!J1655</f>
        <v>Pleuromutiline</v>
      </c>
      <c r="L1662" s="115">
        <f>_VM_since142!K1655</f>
        <v>2.5123416150727658</v>
      </c>
      <c r="M1662">
        <f>_VM_since142!L1655</f>
        <v>3.0986048042808342E-2</v>
      </c>
    </row>
    <row r="1663" spans="2:13" x14ac:dyDescent="0.3">
      <c r="B1663">
        <f>_VM_since142!A1656</f>
        <v>7</v>
      </c>
      <c r="C1663">
        <f>_VM_since142!B1656</f>
        <v>71</v>
      </c>
      <c r="D1663">
        <f>_VM_since142!C1656</f>
        <v>1</v>
      </c>
      <c r="E1663">
        <f>_VM_since142!D1656</f>
        <v>1</v>
      </c>
      <c r="F1663" s="99">
        <f>_VM_since142!E1656</f>
        <v>2014</v>
      </c>
      <c r="G1663" s="99" t="str">
        <f>_VM_since142!F1656</f>
        <v>Pute</v>
      </c>
      <c r="H1663" s="99" t="str">
        <f>_VM_since142!G1656</f>
        <v>Mastputen</v>
      </c>
      <c r="I1663" s="99" t="str">
        <f>_VM_since142!H1656</f>
        <v>Minimierung</v>
      </c>
      <c r="J1663" s="99" t="str">
        <f>_VM_since142!I1656</f>
        <v>D</v>
      </c>
      <c r="K1663" s="99" t="str">
        <f>_VM_since142!J1656</f>
        <v>Aminoglykoside</v>
      </c>
      <c r="L1663" s="115">
        <f>_VM_since142!K1656</f>
        <v>0.46893258253903991</v>
      </c>
      <c r="M1663">
        <f>_VM_since142!L1656</f>
        <v>5.7835954490496437E-3</v>
      </c>
    </row>
    <row r="1664" spans="2:13" x14ac:dyDescent="0.3">
      <c r="B1664">
        <f>_VM_since142!A1657</f>
        <v>7</v>
      </c>
      <c r="C1664">
        <f>_VM_since142!B1657</f>
        <v>71</v>
      </c>
      <c r="D1664">
        <f>_VM_since142!C1657</f>
        <v>1</v>
      </c>
      <c r="E1664">
        <f>_VM_since142!D1657</f>
        <v>1</v>
      </c>
      <c r="F1664" s="99">
        <f>_VM_since142!E1657</f>
        <v>2014</v>
      </c>
      <c r="G1664" s="99" t="str">
        <f>_VM_since142!F1657</f>
        <v>Pute</v>
      </c>
      <c r="H1664" s="99" t="str">
        <f>_VM_since142!G1657</f>
        <v>Mastputen</v>
      </c>
      <c r="I1664" s="99" t="str">
        <f>_VM_since142!H1657</f>
        <v>Minimierung</v>
      </c>
      <c r="J1664" s="99" t="str">
        <f>_VM_since142!I1657</f>
        <v>D</v>
      </c>
      <c r="K1664" s="99" t="str">
        <f>_VM_since142!J1657</f>
        <v>Folsäureantag.</v>
      </c>
      <c r="L1664" s="115">
        <f>_VM_since142!K1657</f>
        <v>0.33693963636363639</v>
      </c>
      <c r="M1664">
        <f>_VM_since142!L1657</f>
        <v>4.1556561007678175E-3</v>
      </c>
    </row>
    <row r="1665" spans="2:13" x14ac:dyDescent="0.3">
      <c r="B1665">
        <f>_VM_since142!A1658</f>
        <v>7</v>
      </c>
      <c r="C1665">
        <f>_VM_since142!B1658</f>
        <v>71</v>
      </c>
      <c r="D1665">
        <f>_VM_since142!C1658</f>
        <v>1</v>
      </c>
      <c r="E1665">
        <f>_VM_since142!D1658</f>
        <v>1</v>
      </c>
      <c r="F1665" s="99">
        <f>_VM_since142!E1658</f>
        <v>2014</v>
      </c>
      <c r="G1665" s="99" t="str">
        <f>_VM_since142!F1658</f>
        <v>Pute</v>
      </c>
      <c r="H1665" s="99" t="str">
        <f>_VM_since142!G1658</f>
        <v>Mastputen</v>
      </c>
      <c r="I1665" s="99" t="str">
        <f>_VM_since142!H1658</f>
        <v>Minimierung</v>
      </c>
      <c r="J1665" s="99" t="str">
        <f>_VM_since142!I1658</f>
        <v>D</v>
      </c>
      <c r="K1665" s="99" t="str">
        <f>_VM_since142!J1658</f>
        <v>Penicilline</v>
      </c>
      <c r="L1665" s="115">
        <f>_VM_since142!K1658</f>
        <v>28.990008994845834</v>
      </c>
      <c r="M1665">
        <f>_VM_since142!L1658</f>
        <v>0.35754923060083993</v>
      </c>
    </row>
    <row r="1666" spans="2:13" x14ac:dyDescent="0.3">
      <c r="B1666">
        <f>_VM_since142!A1659</f>
        <v>7</v>
      </c>
      <c r="C1666">
        <f>_VM_since142!B1659</f>
        <v>71</v>
      </c>
      <c r="D1666">
        <f>_VM_since142!C1659</f>
        <v>1</v>
      </c>
      <c r="E1666">
        <f>_VM_since142!D1659</f>
        <v>1</v>
      </c>
      <c r="F1666" s="99">
        <f>_VM_since142!E1659</f>
        <v>2014</v>
      </c>
      <c r="G1666" s="99" t="str">
        <f>_VM_since142!F1659</f>
        <v>Pute</v>
      </c>
      <c r="H1666" s="99" t="str">
        <f>_VM_since142!G1659</f>
        <v>Mastputen</v>
      </c>
      <c r="I1666" s="99" t="str">
        <f>_VM_since142!H1659</f>
        <v>Minimierung</v>
      </c>
      <c r="J1666" s="99" t="str">
        <f>_VM_since142!I1659</f>
        <v>D</v>
      </c>
      <c r="K1666" s="99" t="str">
        <f>_VM_since142!J1659</f>
        <v>Sulfonamide</v>
      </c>
      <c r="L1666" s="115">
        <f>_VM_since142!K1659</f>
        <v>2.7441254940698245</v>
      </c>
      <c r="M1666">
        <f>_VM_since142!L1659</f>
        <v>3.3844762147236897E-2</v>
      </c>
    </row>
    <row r="1667" spans="2:13" x14ac:dyDescent="0.3">
      <c r="B1667">
        <f>_VM_since142!A1660</f>
        <v>7</v>
      </c>
      <c r="C1667">
        <f>_VM_since142!B1660</f>
        <v>71</v>
      </c>
      <c r="D1667">
        <f>_VM_since142!C1660</f>
        <v>1</v>
      </c>
      <c r="E1667">
        <f>_VM_since142!D1660</f>
        <v>1</v>
      </c>
      <c r="F1667" s="99">
        <f>_VM_since142!E1660</f>
        <v>2014</v>
      </c>
      <c r="G1667" s="99" t="str">
        <f>_VM_since142!F1660</f>
        <v>Pute</v>
      </c>
      <c r="H1667" s="99" t="str">
        <f>_VM_since142!G1660</f>
        <v>Mastputen</v>
      </c>
      <c r="I1667" s="99" t="str">
        <f>_VM_since142!H1660</f>
        <v>Minimierung</v>
      </c>
      <c r="J1667" s="99" t="str">
        <f>_VM_since142!I1660</f>
        <v>D</v>
      </c>
      <c r="K1667" s="99" t="str">
        <f>_VM_since142!J1660</f>
        <v>Tetrazykline</v>
      </c>
      <c r="L1667" s="115">
        <f>_VM_since142!K1660</f>
        <v>11.350477329656671</v>
      </c>
      <c r="M1667">
        <f>_VM_since142!L1660</f>
        <v>0.13999148592511851</v>
      </c>
    </row>
    <row r="1668" spans="2:13" x14ac:dyDescent="0.3">
      <c r="B1668">
        <f>_VM_since142!A1661</f>
        <v>7</v>
      </c>
      <c r="C1668">
        <f>_VM_since142!B1661</f>
        <v>71</v>
      </c>
      <c r="D1668">
        <f>_VM_since142!C1661</f>
        <v>1</v>
      </c>
      <c r="E1668">
        <f>_VM_since142!D1661</f>
        <v>1</v>
      </c>
      <c r="F1668" s="99">
        <f>_VM_since142!E1661</f>
        <v>2015</v>
      </c>
      <c r="G1668" s="99" t="str">
        <f>_VM_since142!F1661</f>
        <v>Pute</v>
      </c>
      <c r="H1668" s="99" t="str">
        <f>_VM_since142!G1661</f>
        <v>Mastputen</v>
      </c>
      <c r="I1668" s="99" t="str">
        <f>_VM_since142!H1661</f>
        <v>Minimierung</v>
      </c>
      <c r="J1668" s="99" t="str">
        <f>_VM_since142!I1661</f>
        <v>B</v>
      </c>
      <c r="K1668" s="99" t="str">
        <f>_VM_since142!J1661</f>
        <v>Ceph. 3. Gen.</v>
      </c>
      <c r="L1668" s="115">
        <f>_VM_since142!K1661</f>
        <v>0</v>
      </c>
      <c r="M1668">
        <f>_VM_since142!L1661</f>
        <v>0</v>
      </c>
    </row>
    <row r="1669" spans="2:13" x14ac:dyDescent="0.3">
      <c r="B1669">
        <f>_VM_since142!A1662</f>
        <v>7</v>
      </c>
      <c r="C1669">
        <f>_VM_since142!B1662</f>
        <v>71</v>
      </c>
      <c r="D1669">
        <f>_VM_since142!C1662</f>
        <v>1</v>
      </c>
      <c r="E1669">
        <f>_VM_since142!D1662</f>
        <v>1</v>
      </c>
      <c r="F1669" s="99">
        <f>_VM_since142!E1662</f>
        <v>2015</v>
      </c>
      <c r="G1669" s="99" t="str">
        <f>_VM_since142!F1662</f>
        <v>Pute</v>
      </c>
      <c r="H1669" s="99" t="str">
        <f>_VM_since142!G1662</f>
        <v>Mastputen</v>
      </c>
      <c r="I1669" s="99" t="str">
        <f>_VM_since142!H1662</f>
        <v>Minimierung</v>
      </c>
      <c r="J1669" s="99" t="str">
        <f>_VM_since142!I1662</f>
        <v>B</v>
      </c>
      <c r="K1669" s="99" t="str">
        <f>_VM_since142!J1662</f>
        <v>Ceph. 4. Gen.</v>
      </c>
      <c r="L1669" s="115">
        <f>_VM_since142!K1662</f>
        <v>0</v>
      </c>
      <c r="M1669">
        <f>_VM_since142!L1662</f>
        <v>0</v>
      </c>
    </row>
    <row r="1670" spans="2:13" x14ac:dyDescent="0.3">
      <c r="B1670">
        <f>_VM_since142!A1663</f>
        <v>7</v>
      </c>
      <c r="C1670">
        <f>_VM_since142!B1663</f>
        <v>71</v>
      </c>
      <c r="D1670">
        <f>_VM_since142!C1663</f>
        <v>1</v>
      </c>
      <c r="E1670">
        <f>_VM_since142!D1663</f>
        <v>1</v>
      </c>
      <c r="F1670" s="99">
        <f>_VM_since142!E1663</f>
        <v>2015</v>
      </c>
      <c r="G1670" s="99" t="str">
        <f>_VM_since142!F1663</f>
        <v>Pute</v>
      </c>
      <c r="H1670" s="99" t="str">
        <f>_VM_since142!G1663</f>
        <v>Mastputen</v>
      </c>
      <c r="I1670" s="99" t="str">
        <f>_VM_since142!H1663</f>
        <v>Minimierung</v>
      </c>
      <c r="J1670" s="99" t="str">
        <f>_VM_since142!I1663</f>
        <v>B</v>
      </c>
      <c r="K1670" s="99" t="str">
        <f>_VM_since142!J1663</f>
        <v>Fluorchinolone</v>
      </c>
      <c r="L1670" s="115">
        <f>_VM_since142!K1663</f>
        <v>2.417225837899228</v>
      </c>
      <c r="M1670">
        <f>_VM_since142!L1663</f>
        <v>2.9380822257088466E-2</v>
      </c>
    </row>
    <row r="1671" spans="2:13" x14ac:dyDescent="0.3">
      <c r="B1671">
        <f>_VM_since142!A1664</f>
        <v>7</v>
      </c>
      <c r="C1671">
        <f>_VM_since142!B1664</f>
        <v>71</v>
      </c>
      <c r="D1671">
        <f>_VM_since142!C1664</f>
        <v>1</v>
      </c>
      <c r="E1671">
        <f>_VM_since142!D1664</f>
        <v>1</v>
      </c>
      <c r="F1671" s="99">
        <f>_VM_since142!E1664</f>
        <v>2015</v>
      </c>
      <c r="G1671" s="99" t="str">
        <f>_VM_since142!F1664</f>
        <v>Pute</v>
      </c>
      <c r="H1671" s="99" t="str">
        <f>_VM_since142!G1664</f>
        <v>Mastputen</v>
      </c>
      <c r="I1671" s="99" t="str">
        <f>_VM_since142!H1664</f>
        <v>Minimierung</v>
      </c>
      <c r="J1671" s="99" t="str">
        <f>_VM_since142!I1664</f>
        <v>B</v>
      </c>
      <c r="K1671" s="99" t="str">
        <f>_VM_since142!J1664</f>
        <v>Polypeptid-AB</v>
      </c>
      <c r="L1671" s="115">
        <f>_VM_since142!K1664</f>
        <v>16.632067279999958</v>
      </c>
      <c r="M1671">
        <f>_VM_since142!L1664</f>
        <v>0.20215893974818067</v>
      </c>
    </row>
    <row r="1672" spans="2:13" x14ac:dyDescent="0.3">
      <c r="B1672">
        <f>_VM_since142!A1665</f>
        <v>7</v>
      </c>
      <c r="C1672">
        <f>_VM_since142!B1665</f>
        <v>71</v>
      </c>
      <c r="D1672">
        <f>_VM_since142!C1665</f>
        <v>1</v>
      </c>
      <c r="E1672">
        <f>_VM_since142!D1665</f>
        <v>1</v>
      </c>
      <c r="F1672" s="99">
        <f>_VM_since142!E1665</f>
        <v>2015</v>
      </c>
      <c r="G1672" s="99" t="str">
        <f>_VM_since142!F1665</f>
        <v>Pute</v>
      </c>
      <c r="H1672" s="99" t="str">
        <f>_VM_since142!G1665</f>
        <v>Mastputen</v>
      </c>
      <c r="I1672" s="99" t="str">
        <f>_VM_since142!H1665</f>
        <v>Minimierung</v>
      </c>
      <c r="J1672" s="99" t="str">
        <f>_VM_since142!I1665</f>
        <v>C</v>
      </c>
      <c r="K1672" s="99" t="str">
        <f>_VM_since142!J1665</f>
        <v>Aminoglykoside</v>
      </c>
      <c r="L1672" s="115">
        <f>_VM_since142!K1665</f>
        <v>0.71508062392811444</v>
      </c>
      <c r="M1672">
        <f>_VM_since142!L1665</f>
        <v>8.6916399707935455E-3</v>
      </c>
    </row>
    <row r="1673" spans="2:13" x14ac:dyDescent="0.3">
      <c r="B1673">
        <f>_VM_since142!A1666</f>
        <v>7</v>
      </c>
      <c r="C1673">
        <f>_VM_since142!B1666</f>
        <v>71</v>
      </c>
      <c r="D1673">
        <f>_VM_since142!C1666</f>
        <v>1</v>
      </c>
      <c r="E1673">
        <f>_VM_since142!D1666</f>
        <v>1</v>
      </c>
      <c r="F1673" s="99">
        <f>_VM_since142!E1666</f>
        <v>2015</v>
      </c>
      <c r="G1673" s="99" t="str">
        <f>_VM_since142!F1666</f>
        <v>Pute</v>
      </c>
      <c r="H1673" s="99" t="str">
        <f>_VM_since142!G1666</f>
        <v>Mastputen</v>
      </c>
      <c r="I1673" s="99" t="str">
        <f>_VM_since142!H1666</f>
        <v>Minimierung</v>
      </c>
      <c r="J1673" s="99" t="str">
        <f>_VM_since142!I1666</f>
        <v>C</v>
      </c>
      <c r="K1673" s="99" t="str">
        <f>_VM_since142!J1666</f>
        <v>Ceph. 1. Gen.</v>
      </c>
      <c r="L1673" s="115">
        <f>_VM_since142!K1666</f>
        <v>0</v>
      </c>
      <c r="M1673">
        <f>_VM_since142!L1666</f>
        <v>0</v>
      </c>
    </row>
    <row r="1674" spans="2:13" x14ac:dyDescent="0.3">
      <c r="B1674">
        <f>_VM_since142!A1667</f>
        <v>7</v>
      </c>
      <c r="C1674">
        <f>_VM_since142!B1667</f>
        <v>71</v>
      </c>
      <c r="D1674">
        <f>_VM_since142!C1667</f>
        <v>1</v>
      </c>
      <c r="E1674">
        <f>_VM_since142!D1667</f>
        <v>1</v>
      </c>
      <c r="F1674" s="99">
        <f>_VM_since142!E1667</f>
        <v>2015</v>
      </c>
      <c r="G1674" s="99" t="str">
        <f>_VM_since142!F1667</f>
        <v>Pute</v>
      </c>
      <c r="H1674" s="99" t="str">
        <f>_VM_since142!G1667</f>
        <v>Mastputen</v>
      </c>
      <c r="I1674" s="99" t="str">
        <f>_VM_since142!H1667</f>
        <v>Minimierung</v>
      </c>
      <c r="J1674" s="99" t="str">
        <f>_VM_since142!I1667</f>
        <v>C</v>
      </c>
      <c r="K1674" s="99" t="str">
        <f>_VM_since142!J1667</f>
        <v>Fenicole</v>
      </c>
      <c r="L1674" s="115">
        <f>_VM_since142!K1667</f>
        <v>0.12218200000000001</v>
      </c>
      <c r="M1674">
        <f>_VM_since142!L1667</f>
        <v>1.4850940151026298E-3</v>
      </c>
    </row>
    <row r="1675" spans="2:13" x14ac:dyDescent="0.3">
      <c r="B1675">
        <f>_VM_since142!A1668</f>
        <v>7</v>
      </c>
      <c r="C1675">
        <f>_VM_since142!B1668</f>
        <v>71</v>
      </c>
      <c r="D1675">
        <f>_VM_since142!C1668</f>
        <v>1</v>
      </c>
      <c r="E1675">
        <f>_VM_since142!D1668</f>
        <v>1</v>
      </c>
      <c r="F1675" s="99">
        <f>_VM_since142!E1668</f>
        <v>2015</v>
      </c>
      <c r="G1675" s="99" t="str">
        <f>_VM_since142!F1668</f>
        <v>Pute</v>
      </c>
      <c r="H1675" s="99" t="str">
        <f>_VM_since142!G1668</f>
        <v>Mastputen</v>
      </c>
      <c r="I1675" s="99" t="str">
        <f>_VM_since142!H1668</f>
        <v>Minimierung</v>
      </c>
      <c r="J1675" s="99" t="str">
        <f>_VM_since142!I1668</f>
        <v>C</v>
      </c>
      <c r="K1675" s="99" t="str">
        <f>_VM_since142!J1668</f>
        <v>Lincosamide</v>
      </c>
      <c r="L1675" s="115">
        <f>_VM_since142!K1668</f>
        <v>0.42420060190484565</v>
      </c>
      <c r="M1675">
        <f>_VM_since142!L1668</f>
        <v>5.1560604270008631E-3</v>
      </c>
    </row>
    <row r="1676" spans="2:13" x14ac:dyDescent="0.3">
      <c r="B1676">
        <f>_VM_since142!A1669</f>
        <v>7</v>
      </c>
      <c r="C1676">
        <f>_VM_since142!B1669</f>
        <v>71</v>
      </c>
      <c r="D1676">
        <f>_VM_since142!C1669</f>
        <v>1</v>
      </c>
      <c r="E1676">
        <f>_VM_since142!D1669</f>
        <v>1</v>
      </c>
      <c r="F1676" s="99">
        <f>_VM_since142!E1669</f>
        <v>2015</v>
      </c>
      <c r="G1676" s="99" t="str">
        <f>_VM_since142!F1669</f>
        <v>Pute</v>
      </c>
      <c r="H1676" s="99" t="str">
        <f>_VM_since142!G1669</f>
        <v>Mastputen</v>
      </c>
      <c r="I1676" s="99" t="str">
        <f>_VM_since142!H1669</f>
        <v>Minimierung</v>
      </c>
      <c r="J1676" s="99" t="str">
        <f>_VM_since142!I1669</f>
        <v>C</v>
      </c>
      <c r="K1676" s="99" t="str">
        <f>_VM_since142!J1669</f>
        <v>Makrolide</v>
      </c>
      <c r="L1676" s="115">
        <f>_VM_since142!K1669</f>
        <v>13.770847672836418</v>
      </c>
      <c r="M1676">
        <f>_VM_since142!L1669</f>
        <v>0.16738147568233733</v>
      </c>
    </row>
    <row r="1677" spans="2:13" x14ac:dyDescent="0.3">
      <c r="B1677">
        <f>_VM_since142!A1670</f>
        <v>7</v>
      </c>
      <c r="C1677">
        <f>_VM_since142!B1670</f>
        <v>71</v>
      </c>
      <c r="D1677">
        <f>_VM_since142!C1670</f>
        <v>1</v>
      </c>
      <c r="E1677">
        <f>_VM_since142!D1670</f>
        <v>1</v>
      </c>
      <c r="F1677" s="99">
        <f>_VM_since142!E1670</f>
        <v>2015</v>
      </c>
      <c r="G1677" s="99" t="str">
        <f>_VM_since142!F1670</f>
        <v>Pute</v>
      </c>
      <c r="H1677" s="99" t="str">
        <f>_VM_since142!G1670</f>
        <v>Mastputen</v>
      </c>
      <c r="I1677" s="99" t="str">
        <f>_VM_since142!H1670</f>
        <v>Minimierung</v>
      </c>
      <c r="J1677" s="99" t="str">
        <f>_VM_since142!I1670</f>
        <v>C</v>
      </c>
      <c r="K1677" s="99" t="str">
        <f>_VM_since142!J1670</f>
        <v>Pleuromutiline</v>
      </c>
      <c r="L1677" s="115">
        <f>_VM_since142!K1670</f>
        <v>3.0480116582724235</v>
      </c>
      <c r="M1677">
        <f>_VM_since142!L1670</f>
        <v>3.7047878342664368E-2</v>
      </c>
    </row>
    <row r="1678" spans="2:13" x14ac:dyDescent="0.3">
      <c r="B1678">
        <f>_VM_since142!A1671</f>
        <v>7</v>
      </c>
      <c r="C1678">
        <f>_VM_since142!B1671</f>
        <v>71</v>
      </c>
      <c r="D1678">
        <f>_VM_since142!C1671</f>
        <v>1</v>
      </c>
      <c r="E1678">
        <f>_VM_since142!D1671</f>
        <v>1</v>
      </c>
      <c r="F1678" s="99">
        <f>_VM_since142!E1671</f>
        <v>2015</v>
      </c>
      <c r="G1678" s="99" t="str">
        <f>_VM_since142!F1671</f>
        <v>Pute</v>
      </c>
      <c r="H1678" s="99" t="str">
        <f>_VM_since142!G1671</f>
        <v>Mastputen</v>
      </c>
      <c r="I1678" s="99" t="str">
        <f>_VM_since142!H1671</f>
        <v>Minimierung</v>
      </c>
      <c r="J1678" s="99" t="str">
        <f>_VM_since142!I1671</f>
        <v>D</v>
      </c>
      <c r="K1678" s="99" t="str">
        <f>_VM_since142!J1671</f>
        <v>Aminoglykoside</v>
      </c>
      <c r="L1678" s="115">
        <f>_VM_since142!K1671</f>
        <v>0.64082762180944286</v>
      </c>
      <c r="M1678">
        <f>_VM_since142!L1671</f>
        <v>7.7891118647726749E-3</v>
      </c>
    </row>
    <row r="1679" spans="2:13" x14ac:dyDescent="0.3">
      <c r="B1679">
        <f>_VM_since142!A1672</f>
        <v>7</v>
      </c>
      <c r="C1679">
        <f>_VM_since142!B1672</f>
        <v>71</v>
      </c>
      <c r="D1679">
        <f>_VM_since142!C1672</f>
        <v>1</v>
      </c>
      <c r="E1679">
        <f>_VM_since142!D1672</f>
        <v>1</v>
      </c>
      <c r="F1679" s="99">
        <f>_VM_since142!E1672</f>
        <v>2015</v>
      </c>
      <c r="G1679" s="99" t="str">
        <f>_VM_since142!F1672</f>
        <v>Pute</v>
      </c>
      <c r="H1679" s="99" t="str">
        <f>_VM_since142!G1672</f>
        <v>Mastputen</v>
      </c>
      <c r="I1679" s="99" t="str">
        <f>_VM_since142!H1672</f>
        <v>Minimierung</v>
      </c>
      <c r="J1679" s="99" t="str">
        <f>_VM_since142!I1672</f>
        <v>D</v>
      </c>
      <c r="K1679" s="99" t="str">
        <f>_VM_since142!J1672</f>
        <v>Folsäureantag.</v>
      </c>
      <c r="L1679" s="115">
        <f>_VM_since142!K1672</f>
        <v>0.2258138366264201</v>
      </c>
      <c r="M1679">
        <f>_VM_since142!L1672</f>
        <v>2.7447150750622797E-3</v>
      </c>
    </row>
    <row r="1680" spans="2:13" x14ac:dyDescent="0.3">
      <c r="B1680">
        <f>_VM_since142!A1673</f>
        <v>7</v>
      </c>
      <c r="C1680">
        <f>_VM_since142!B1673</f>
        <v>71</v>
      </c>
      <c r="D1680">
        <f>_VM_since142!C1673</f>
        <v>1</v>
      </c>
      <c r="E1680">
        <f>_VM_since142!D1673</f>
        <v>1</v>
      </c>
      <c r="F1680" s="99">
        <f>_VM_since142!E1673</f>
        <v>2015</v>
      </c>
      <c r="G1680" s="99" t="str">
        <f>_VM_since142!F1673</f>
        <v>Pute</v>
      </c>
      <c r="H1680" s="99" t="str">
        <f>_VM_since142!G1673</f>
        <v>Mastputen</v>
      </c>
      <c r="I1680" s="99" t="str">
        <f>_VM_since142!H1673</f>
        <v>Minimierung</v>
      </c>
      <c r="J1680" s="99" t="str">
        <f>_VM_since142!I1673</f>
        <v>D</v>
      </c>
      <c r="K1680" s="99" t="str">
        <f>_VM_since142!J1673</f>
        <v>Penicilline</v>
      </c>
      <c r="L1680" s="115">
        <f>_VM_since142!K1673</f>
        <v>30.804123643941061</v>
      </c>
      <c r="M1680">
        <f>_VM_since142!L1673</f>
        <v>0.37441701448738995</v>
      </c>
    </row>
    <row r="1681" spans="2:13" x14ac:dyDescent="0.3">
      <c r="B1681">
        <f>_VM_since142!A1674</f>
        <v>7</v>
      </c>
      <c r="C1681">
        <f>_VM_since142!B1674</f>
        <v>71</v>
      </c>
      <c r="D1681">
        <f>_VM_since142!C1674</f>
        <v>1</v>
      </c>
      <c r="E1681">
        <f>_VM_since142!D1674</f>
        <v>1</v>
      </c>
      <c r="F1681" s="99">
        <f>_VM_since142!E1674</f>
        <v>2015</v>
      </c>
      <c r="G1681" s="99" t="str">
        <f>_VM_since142!F1674</f>
        <v>Pute</v>
      </c>
      <c r="H1681" s="99" t="str">
        <f>_VM_since142!G1674</f>
        <v>Mastputen</v>
      </c>
      <c r="I1681" s="99" t="str">
        <f>_VM_since142!H1674</f>
        <v>Minimierung</v>
      </c>
      <c r="J1681" s="99" t="str">
        <f>_VM_since142!I1674</f>
        <v>D</v>
      </c>
      <c r="K1681" s="99" t="str">
        <f>_VM_since142!J1674</f>
        <v>Sulfonamide</v>
      </c>
      <c r="L1681" s="115">
        <f>_VM_since142!K1674</f>
        <v>2.1528438580032709</v>
      </c>
      <c r="M1681">
        <f>_VM_since142!L1674</f>
        <v>2.6167320300626223E-2</v>
      </c>
    </row>
    <row r="1682" spans="2:13" x14ac:dyDescent="0.3">
      <c r="B1682">
        <f>_VM_since142!A1675</f>
        <v>7</v>
      </c>
      <c r="C1682">
        <f>_VM_since142!B1675</f>
        <v>71</v>
      </c>
      <c r="D1682">
        <f>_VM_since142!C1675</f>
        <v>1</v>
      </c>
      <c r="E1682">
        <f>_VM_since142!D1675</f>
        <v>1</v>
      </c>
      <c r="F1682" s="99">
        <f>_VM_since142!E1675</f>
        <v>2015</v>
      </c>
      <c r="G1682" s="99" t="str">
        <f>_VM_since142!F1675</f>
        <v>Pute</v>
      </c>
      <c r="H1682" s="99" t="str">
        <f>_VM_since142!G1675</f>
        <v>Mastputen</v>
      </c>
      <c r="I1682" s="99" t="str">
        <f>_VM_since142!H1675</f>
        <v>Minimierung</v>
      </c>
      <c r="J1682" s="99" t="str">
        <f>_VM_since142!I1675</f>
        <v>D</v>
      </c>
      <c r="K1682" s="99" t="str">
        <f>_VM_since142!J1675</f>
        <v>Tetrazykline</v>
      </c>
      <c r="L1682" s="115">
        <f>_VM_since142!K1675</f>
        <v>11.319007800889223</v>
      </c>
      <c r="M1682">
        <f>_VM_since142!L1675</f>
        <v>0.13757992782898104</v>
      </c>
    </row>
    <row r="1683" spans="2:13" x14ac:dyDescent="0.3">
      <c r="B1683">
        <f>_VM_since142!A1676</f>
        <v>7</v>
      </c>
      <c r="C1683">
        <f>_VM_since142!B1676</f>
        <v>71</v>
      </c>
      <c r="D1683">
        <f>_VM_since142!C1676</f>
        <v>1</v>
      </c>
      <c r="E1683">
        <f>_VM_since142!D1676</f>
        <v>1</v>
      </c>
      <c r="F1683" s="99">
        <f>_VM_since142!E1676</f>
        <v>2016</v>
      </c>
      <c r="G1683" s="99" t="str">
        <f>_VM_since142!F1676</f>
        <v>Pute</v>
      </c>
      <c r="H1683" s="99" t="str">
        <f>_VM_since142!G1676</f>
        <v>Mastputen</v>
      </c>
      <c r="I1683" s="99" t="str">
        <f>_VM_since142!H1676</f>
        <v>Minimierung</v>
      </c>
      <c r="J1683" s="99" t="str">
        <f>_VM_since142!I1676</f>
        <v>B</v>
      </c>
      <c r="K1683" s="99" t="str">
        <f>_VM_since142!J1676</f>
        <v>Ceph. 3. Gen.</v>
      </c>
      <c r="L1683" s="115">
        <f>_VM_since142!K1676</f>
        <v>0</v>
      </c>
      <c r="M1683">
        <f>_VM_since142!L1676</f>
        <v>0</v>
      </c>
    </row>
    <row r="1684" spans="2:13" x14ac:dyDescent="0.3">
      <c r="B1684">
        <f>_VM_since142!A1677</f>
        <v>7</v>
      </c>
      <c r="C1684">
        <f>_VM_since142!B1677</f>
        <v>71</v>
      </c>
      <c r="D1684">
        <f>_VM_since142!C1677</f>
        <v>1</v>
      </c>
      <c r="E1684">
        <f>_VM_since142!D1677</f>
        <v>1</v>
      </c>
      <c r="F1684" s="99">
        <f>_VM_since142!E1677</f>
        <v>2016</v>
      </c>
      <c r="G1684" s="99" t="str">
        <f>_VM_since142!F1677</f>
        <v>Pute</v>
      </c>
      <c r="H1684" s="99" t="str">
        <f>_VM_since142!G1677</f>
        <v>Mastputen</v>
      </c>
      <c r="I1684" s="99" t="str">
        <f>_VM_since142!H1677</f>
        <v>Minimierung</v>
      </c>
      <c r="J1684" s="99" t="str">
        <f>_VM_since142!I1677</f>
        <v>B</v>
      </c>
      <c r="K1684" s="99" t="str">
        <f>_VM_since142!J1677</f>
        <v>Ceph. 4. Gen.</v>
      </c>
      <c r="L1684" s="115">
        <f>_VM_since142!K1677</f>
        <v>0</v>
      </c>
      <c r="M1684">
        <f>_VM_since142!L1677</f>
        <v>0</v>
      </c>
    </row>
    <row r="1685" spans="2:13" x14ac:dyDescent="0.3">
      <c r="B1685">
        <f>_VM_since142!A1678</f>
        <v>7</v>
      </c>
      <c r="C1685">
        <f>_VM_since142!B1678</f>
        <v>71</v>
      </c>
      <c r="D1685">
        <f>_VM_since142!C1678</f>
        <v>1</v>
      </c>
      <c r="E1685">
        <f>_VM_since142!D1678</f>
        <v>1</v>
      </c>
      <c r="F1685" s="99">
        <f>_VM_since142!E1678</f>
        <v>2016</v>
      </c>
      <c r="G1685" s="99" t="str">
        <f>_VM_since142!F1678</f>
        <v>Pute</v>
      </c>
      <c r="H1685" s="99" t="str">
        <f>_VM_since142!G1678</f>
        <v>Mastputen</v>
      </c>
      <c r="I1685" s="99" t="str">
        <f>_VM_since142!H1678</f>
        <v>Minimierung</v>
      </c>
      <c r="J1685" s="99" t="str">
        <f>_VM_since142!I1678</f>
        <v>B</v>
      </c>
      <c r="K1685" s="99" t="str">
        <f>_VM_since142!J1678</f>
        <v>Fluorchinolone</v>
      </c>
      <c r="L1685" s="115">
        <f>_VM_since142!K1678</f>
        <v>2.1405149838413724</v>
      </c>
      <c r="M1685">
        <f>_VM_since142!L1678</f>
        <v>2.7432494173218379E-2</v>
      </c>
    </row>
    <row r="1686" spans="2:13" x14ac:dyDescent="0.3">
      <c r="B1686">
        <f>_VM_since142!A1679</f>
        <v>7</v>
      </c>
      <c r="C1686">
        <f>_VM_since142!B1679</f>
        <v>71</v>
      </c>
      <c r="D1686">
        <f>_VM_since142!C1679</f>
        <v>1</v>
      </c>
      <c r="E1686">
        <f>_VM_since142!D1679</f>
        <v>1</v>
      </c>
      <c r="F1686" s="99">
        <f>_VM_since142!E1679</f>
        <v>2016</v>
      </c>
      <c r="G1686" s="99" t="str">
        <f>_VM_since142!F1679</f>
        <v>Pute</v>
      </c>
      <c r="H1686" s="99" t="str">
        <f>_VM_since142!G1679</f>
        <v>Mastputen</v>
      </c>
      <c r="I1686" s="99" t="str">
        <f>_VM_since142!H1679</f>
        <v>Minimierung</v>
      </c>
      <c r="J1686" s="99" t="str">
        <f>_VM_since142!I1679</f>
        <v>B</v>
      </c>
      <c r="K1686" s="99" t="str">
        <f>_VM_since142!J1679</f>
        <v>Polypeptid-AB</v>
      </c>
      <c r="L1686" s="115">
        <f>_VM_since142!K1679</f>
        <v>16.111823010475103</v>
      </c>
      <c r="M1686">
        <f>_VM_since142!L1679</f>
        <v>0.20648652038940293</v>
      </c>
    </row>
    <row r="1687" spans="2:13" x14ac:dyDescent="0.3">
      <c r="B1687">
        <f>_VM_since142!A1680</f>
        <v>7</v>
      </c>
      <c r="C1687">
        <f>_VM_since142!B1680</f>
        <v>71</v>
      </c>
      <c r="D1687">
        <f>_VM_since142!C1680</f>
        <v>1</v>
      </c>
      <c r="E1687">
        <f>_VM_since142!D1680</f>
        <v>1</v>
      </c>
      <c r="F1687" s="99">
        <f>_VM_since142!E1680</f>
        <v>2016</v>
      </c>
      <c r="G1687" s="99" t="str">
        <f>_VM_since142!F1680</f>
        <v>Pute</v>
      </c>
      <c r="H1687" s="99" t="str">
        <f>_VM_since142!G1680</f>
        <v>Mastputen</v>
      </c>
      <c r="I1687" s="99" t="str">
        <f>_VM_since142!H1680</f>
        <v>Minimierung</v>
      </c>
      <c r="J1687" s="99" t="str">
        <f>_VM_since142!I1680</f>
        <v>C</v>
      </c>
      <c r="K1687" s="99" t="str">
        <f>_VM_since142!J1680</f>
        <v>Aminoglykoside</v>
      </c>
      <c r="L1687" s="115">
        <f>_VM_since142!K1680</f>
        <v>1.4062036864864864</v>
      </c>
      <c r="M1687">
        <f>_VM_since142!L1680</f>
        <v>1.802167923471891E-2</v>
      </c>
    </row>
    <row r="1688" spans="2:13" x14ac:dyDescent="0.3">
      <c r="B1688">
        <f>_VM_since142!A1681</f>
        <v>7</v>
      </c>
      <c r="C1688">
        <f>_VM_since142!B1681</f>
        <v>71</v>
      </c>
      <c r="D1688">
        <f>_VM_since142!C1681</f>
        <v>1</v>
      </c>
      <c r="E1688">
        <f>_VM_since142!D1681</f>
        <v>1</v>
      </c>
      <c r="F1688" s="99">
        <f>_VM_since142!E1681</f>
        <v>2016</v>
      </c>
      <c r="G1688" s="99" t="str">
        <f>_VM_since142!F1681</f>
        <v>Pute</v>
      </c>
      <c r="H1688" s="99" t="str">
        <f>_VM_since142!G1681</f>
        <v>Mastputen</v>
      </c>
      <c r="I1688" s="99" t="str">
        <f>_VM_since142!H1681</f>
        <v>Minimierung</v>
      </c>
      <c r="J1688" s="99" t="str">
        <f>_VM_since142!I1681</f>
        <v>C</v>
      </c>
      <c r="K1688" s="99" t="str">
        <f>_VM_since142!J1681</f>
        <v>Ceph. 1. Gen.</v>
      </c>
      <c r="L1688" s="115">
        <f>_VM_since142!K1681</f>
        <v>0</v>
      </c>
      <c r="M1688">
        <f>_VM_since142!L1681</f>
        <v>0</v>
      </c>
    </row>
    <row r="1689" spans="2:13" x14ac:dyDescent="0.3">
      <c r="B1689">
        <f>_VM_since142!A1682</f>
        <v>7</v>
      </c>
      <c r="C1689">
        <f>_VM_since142!B1682</f>
        <v>71</v>
      </c>
      <c r="D1689">
        <f>_VM_since142!C1682</f>
        <v>1</v>
      </c>
      <c r="E1689">
        <f>_VM_since142!D1682</f>
        <v>1</v>
      </c>
      <c r="F1689" s="99">
        <f>_VM_since142!E1682</f>
        <v>2016</v>
      </c>
      <c r="G1689" s="99" t="str">
        <f>_VM_since142!F1682</f>
        <v>Pute</v>
      </c>
      <c r="H1689" s="99" t="str">
        <f>_VM_since142!G1682</f>
        <v>Mastputen</v>
      </c>
      <c r="I1689" s="99" t="str">
        <f>_VM_since142!H1682</f>
        <v>Minimierung</v>
      </c>
      <c r="J1689" s="99" t="str">
        <f>_VM_since142!I1682</f>
        <v>C</v>
      </c>
      <c r="K1689" s="99" t="str">
        <f>_VM_since142!J1682</f>
        <v>Fenicole</v>
      </c>
      <c r="L1689" s="115">
        <f>_VM_since142!K1682</f>
        <v>6.1028499999999986E-2</v>
      </c>
      <c r="M1689">
        <f>_VM_since142!L1682</f>
        <v>7.821313951494978E-4</v>
      </c>
    </row>
    <row r="1690" spans="2:13" x14ac:dyDescent="0.3">
      <c r="B1690">
        <f>_VM_since142!A1683</f>
        <v>7</v>
      </c>
      <c r="C1690">
        <f>_VM_since142!B1683</f>
        <v>71</v>
      </c>
      <c r="D1690">
        <f>_VM_since142!C1683</f>
        <v>1</v>
      </c>
      <c r="E1690">
        <f>_VM_since142!D1683</f>
        <v>1</v>
      </c>
      <c r="F1690" s="99">
        <f>_VM_since142!E1683</f>
        <v>2016</v>
      </c>
      <c r="G1690" s="99" t="str">
        <f>_VM_since142!F1683</f>
        <v>Pute</v>
      </c>
      <c r="H1690" s="99" t="str">
        <f>_VM_since142!G1683</f>
        <v>Mastputen</v>
      </c>
      <c r="I1690" s="99" t="str">
        <f>_VM_since142!H1683</f>
        <v>Minimierung</v>
      </c>
      <c r="J1690" s="99" t="str">
        <f>_VM_since142!I1683</f>
        <v>C</v>
      </c>
      <c r="K1690" s="99" t="str">
        <f>_VM_since142!J1683</f>
        <v>Lincosamide</v>
      </c>
      <c r="L1690" s="115">
        <f>_VM_since142!K1683</f>
        <v>0.41992064265430307</v>
      </c>
      <c r="M1690">
        <f>_VM_since142!L1683</f>
        <v>5.3816351064057593E-3</v>
      </c>
    </row>
    <row r="1691" spans="2:13" x14ac:dyDescent="0.3">
      <c r="B1691">
        <f>_VM_since142!A1684</f>
        <v>7</v>
      </c>
      <c r="C1691">
        <f>_VM_since142!B1684</f>
        <v>71</v>
      </c>
      <c r="D1691">
        <f>_VM_since142!C1684</f>
        <v>1</v>
      </c>
      <c r="E1691">
        <f>_VM_since142!D1684</f>
        <v>1</v>
      </c>
      <c r="F1691" s="99">
        <f>_VM_since142!E1684</f>
        <v>2016</v>
      </c>
      <c r="G1691" s="99" t="str">
        <f>_VM_since142!F1684</f>
        <v>Pute</v>
      </c>
      <c r="H1691" s="99" t="str">
        <f>_VM_since142!G1684</f>
        <v>Mastputen</v>
      </c>
      <c r="I1691" s="99" t="str">
        <f>_VM_since142!H1684</f>
        <v>Minimierung</v>
      </c>
      <c r="J1691" s="99" t="str">
        <f>_VM_since142!I1684</f>
        <v>C</v>
      </c>
      <c r="K1691" s="99" t="str">
        <f>_VM_since142!J1684</f>
        <v>Makrolide</v>
      </c>
      <c r="L1691" s="115">
        <f>_VM_since142!K1684</f>
        <v>11.989222722636386</v>
      </c>
      <c r="M1691">
        <f>_VM_since142!L1684</f>
        <v>0.1536519412211288</v>
      </c>
    </row>
    <row r="1692" spans="2:13" x14ac:dyDescent="0.3">
      <c r="B1692">
        <f>_VM_since142!A1685</f>
        <v>7</v>
      </c>
      <c r="C1692">
        <f>_VM_since142!B1685</f>
        <v>71</v>
      </c>
      <c r="D1692">
        <f>_VM_since142!C1685</f>
        <v>1</v>
      </c>
      <c r="E1692">
        <f>_VM_since142!D1685</f>
        <v>1</v>
      </c>
      <c r="F1692" s="99">
        <f>_VM_since142!E1685</f>
        <v>2016</v>
      </c>
      <c r="G1692" s="99" t="str">
        <f>_VM_since142!F1685</f>
        <v>Pute</v>
      </c>
      <c r="H1692" s="99" t="str">
        <f>_VM_since142!G1685</f>
        <v>Mastputen</v>
      </c>
      <c r="I1692" s="99" t="str">
        <f>_VM_since142!H1685</f>
        <v>Minimierung</v>
      </c>
      <c r="J1692" s="99" t="str">
        <f>_VM_since142!I1685</f>
        <v>C</v>
      </c>
      <c r="K1692" s="99" t="str">
        <f>_VM_since142!J1685</f>
        <v>Pleuromutiline</v>
      </c>
      <c r="L1692" s="115">
        <f>_VM_since142!K1685</f>
        <v>2.5982050215414949</v>
      </c>
      <c r="M1692">
        <f>_VM_since142!L1685</f>
        <v>3.3298175743835763E-2</v>
      </c>
    </row>
    <row r="1693" spans="2:13" x14ac:dyDescent="0.3">
      <c r="B1693">
        <f>_VM_since142!A1686</f>
        <v>7</v>
      </c>
      <c r="C1693">
        <f>_VM_since142!B1686</f>
        <v>71</v>
      </c>
      <c r="D1693">
        <f>_VM_since142!C1686</f>
        <v>1</v>
      </c>
      <c r="E1693">
        <f>_VM_since142!D1686</f>
        <v>1</v>
      </c>
      <c r="F1693" s="99">
        <f>_VM_since142!E1686</f>
        <v>2016</v>
      </c>
      <c r="G1693" s="99" t="str">
        <f>_VM_since142!F1686</f>
        <v>Pute</v>
      </c>
      <c r="H1693" s="99" t="str">
        <f>_VM_since142!G1686</f>
        <v>Mastputen</v>
      </c>
      <c r="I1693" s="99" t="str">
        <f>_VM_since142!H1686</f>
        <v>Minimierung</v>
      </c>
      <c r="J1693" s="99" t="str">
        <f>_VM_since142!I1686</f>
        <v>D</v>
      </c>
      <c r="K1693" s="99" t="str">
        <f>_VM_since142!J1686</f>
        <v>Aminoglykoside</v>
      </c>
      <c r="L1693" s="115">
        <f>_VM_since142!K1686</f>
        <v>0.57429204350429774</v>
      </c>
      <c r="M1693">
        <f>_VM_since142!L1686</f>
        <v>7.3600340367086297E-3</v>
      </c>
    </row>
    <row r="1694" spans="2:13" x14ac:dyDescent="0.3">
      <c r="B1694">
        <f>_VM_since142!A1687</f>
        <v>7</v>
      </c>
      <c r="C1694">
        <f>_VM_since142!B1687</f>
        <v>71</v>
      </c>
      <c r="D1694">
        <f>_VM_since142!C1687</f>
        <v>1</v>
      </c>
      <c r="E1694">
        <f>_VM_since142!D1687</f>
        <v>1</v>
      </c>
      <c r="F1694" s="99">
        <f>_VM_since142!E1687</f>
        <v>2016</v>
      </c>
      <c r="G1694" s="99" t="str">
        <f>_VM_since142!F1687</f>
        <v>Pute</v>
      </c>
      <c r="H1694" s="99" t="str">
        <f>_VM_since142!G1687</f>
        <v>Mastputen</v>
      </c>
      <c r="I1694" s="99" t="str">
        <f>_VM_since142!H1687</f>
        <v>Minimierung</v>
      </c>
      <c r="J1694" s="99" t="str">
        <f>_VM_since142!I1687</f>
        <v>D</v>
      </c>
      <c r="K1694" s="99" t="str">
        <f>_VM_since142!J1687</f>
        <v>Folsäureantag.</v>
      </c>
      <c r="L1694" s="115">
        <f>_VM_since142!K1687</f>
        <v>0.19339127272727274</v>
      </c>
      <c r="M1694">
        <f>_VM_since142!L1687</f>
        <v>2.4784713035371818E-3</v>
      </c>
    </row>
    <row r="1695" spans="2:13" x14ac:dyDescent="0.3">
      <c r="B1695">
        <f>_VM_since142!A1688</f>
        <v>7</v>
      </c>
      <c r="C1695">
        <f>_VM_since142!B1688</f>
        <v>71</v>
      </c>
      <c r="D1695">
        <f>_VM_since142!C1688</f>
        <v>1</v>
      </c>
      <c r="E1695">
        <f>_VM_since142!D1688</f>
        <v>1</v>
      </c>
      <c r="F1695" s="99">
        <f>_VM_since142!E1688</f>
        <v>2016</v>
      </c>
      <c r="G1695" s="99" t="str">
        <f>_VM_since142!F1688</f>
        <v>Pute</v>
      </c>
      <c r="H1695" s="99" t="str">
        <f>_VM_since142!G1688</f>
        <v>Mastputen</v>
      </c>
      <c r="I1695" s="99" t="str">
        <f>_VM_since142!H1688</f>
        <v>Minimierung</v>
      </c>
      <c r="J1695" s="99" t="str">
        <f>_VM_since142!I1688</f>
        <v>D</v>
      </c>
      <c r="K1695" s="99" t="str">
        <f>_VM_since142!J1688</f>
        <v>Penicilline</v>
      </c>
      <c r="L1695" s="115">
        <f>_VM_since142!K1688</f>
        <v>29.468184388616006</v>
      </c>
      <c r="M1695">
        <f>_VM_since142!L1688</f>
        <v>0.37765948972022734</v>
      </c>
    </row>
    <row r="1696" spans="2:13" x14ac:dyDescent="0.3">
      <c r="B1696">
        <f>_VM_since142!A1689</f>
        <v>7</v>
      </c>
      <c r="C1696">
        <f>_VM_since142!B1689</f>
        <v>71</v>
      </c>
      <c r="D1696">
        <f>_VM_since142!C1689</f>
        <v>1</v>
      </c>
      <c r="E1696">
        <f>_VM_since142!D1689</f>
        <v>1</v>
      </c>
      <c r="F1696" s="99">
        <f>_VM_since142!E1689</f>
        <v>2016</v>
      </c>
      <c r="G1696" s="99" t="str">
        <f>_VM_since142!F1689</f>
        <v>Pute</v>
      </c>
      <c r="H1696" s="99" t="str">
        <f>_VM_since142!G1689</f>
        <v>Mastputen</v>
      </c>
      <c r="I1696" s="99" t="str">
        <f>_VM_since142!H1689</f>
        <v>Minimierung</v>
      </c>
      <c r="J1696" s="99" t="str">
        <f>_VM_since142!I1689</f>
        <v>D</v>
      </c>
      <c r="K1696" s="99" t="str">
        <f>_VM_since142!J1689</f>
        <v>Sulfonamide</v>
      </c>
      <c r="L1696" s="115">
        <f>_VM_since142!K1689</f>
        <v>1.9461207128989091</v>
      </c>
      <c r="M1696">
        <f>_VM_since142!L1689</f>
        <v>2.4941168606617554E-2</v>
      </c>
    </row>
    <row r="1697" spans="2:13" x14ac:dyDescent="0.3">
      <c r="B1697">
        <f>_VM_since142!A1690</f>
        <v>7</v>
      </c>
      <c r="C1697">
        <f>_VM_since142!B1690</f>
        <v>71</v>
      </c>
      <c r="D1697">
        <f>_VM_since142!C1690</f>
        <v>1</v>
      </c>
      <c r="E1697">
        <f>_VM_since142!D1690</f>
        <v>1</v>
      </c>
      <c r="F1697" s="99">
        <f>_VM_since142!E1690</f>
        <v>2016</v>
      </c>
      <c r="G1697" s="99" t="str">
        <f>_VM_since142!F1690</f>
        <v>Pute</v>
      </c>
      <c r="H1697" s="99" t="str">
        <f>_VM_since142!G1690</f>
        <v>Mastputen</v>
      </c>
      <c r="I1697" s="99" t="str">
        <f>_VM_since142!H1690</f>
        <v>Minimierung</v>
      </c>
      <c r="J1697" s="99" t="str">
        <f>_VM_since142!I1690</f>
        <v>D</v>
      </c>
      <c r="K1697" s="99" t="str">
        <f>_VM_since142!J1690</f>
        <v>Tetrazykline</v>
      </c>
      <c r="L1697" s="115">
        <f>_VM_since142!K1690</f>
        <v>11.119542426670037</v>
      </c>
      <c r="M1697">
        <f>_VM_since142!L1690</f>
        <v>0.14250625906904923</v>
      </c>
    </row>
    <row r="1698" spans="2:13" x14ac:dyDescent="0.3">
      <c r="B1698">
        <f>_VM_since142!A1691</f>
        <v>7</v>
      </c>
      <c r="C1698">
        <f>_VM_since142!B1691</f>
        <v>71</v>
      </c>
      <c r="D1698">
        <f>_VM_since142!C1691</f>
        <v>1</v>
      </c>
      <c r="E1698">
        <f>_VM_since142!D1691</f>
        <v>1</v>
      </c>
      <c r="F1698" s="99">
        <f>_VM_since142!E1691</f>
        <v>2017</v>
      </c>
      <c r="G1698" s="99" t="str">
        <f>_VM_since142!F1691</f>
        <v>Pute</v>
      </c>
      <c r="H1698" s="99" t="str">
        <f>_VM_since142!G1691</f>
        <v>Mastputen</v>
      </c>
      <c r="I1698" s="99" t="str">
        <f>_VM_since142!H1691</f>
        <v>Minimierung</v>
      </c>
      <c r="J1698" s="99" t="str">
        <f>_VM_since142!I1691</f>
        <v>B</v>
      </c>
      <c r="K1698" s="99" t="str">
        <f>_VM_since142!J1691</f>
        <v>Ceph. 3. Gen.</v>
      </c>
      <c r="L1698" s="115">
        <f>_VM_since142!K1691</f>
        <v>5.3420186000000002E-4</v>
      </c>
      <c r="M1698">
        <f>_VM_since142!L1691</f>
        <v>7.191806985760144E-6</v>
      </c>
    </row>
    <row r="1699" spans="2:13" x14ac:dyDescent="0.3">
      <c r="B1699">
        <f>_VM_since142!A1692</f>
        <v>7</v>
      </c>
      <c r="C1699">
        <f>_VM_since142!B1692</f>
        <v>71</v>
      </c>
      <c r="D1699">
        <f>_VM_since142!C1692</f>
        <v>1</v>
      </c>
      <c r="E1699">
        <f>_VM_since142!D1692</f>
        <v>1</v>
      </c>
      <c r="F1699" s="99">
        <f>_VM_since142!E1692</f>
        <v>2017</v>
      </c>
      <c r="G1699" s="99" t="str">
        <f>_VM_since142!F1692</f>
        <v>Pute</v>
      </c>
      <c r="H1699" s="99" t="str">
        <f>_VM_since142!G1692</f>
        <v>Mastputen</v>
      </c>
      <c r="I1699" s="99" t="str">
        <f>_VM_since142!H1692</f>
        <v>Minimierung</v>
      </c>
      <c r="J1699" s="99" t="str">
        <f>_VM_since142!I1692</f>
        <v>B</v>
      </c>
      <c r="K1699" s="99" t="str">
        <f>_VM_since142!J1692</f>
        <v>Ceph. 4. Gen.</v>
      </c>
      <c r="L1699" s="115">
        <f>_VM_since142!K1692</f>
        <v>0</v>
      </c>
      <c r="M1699">
        <f>_VM_since142!L1692</f>
        <v>0</v>
      </c>
    </row>
    <row r="1700" spans="2:13" x14ac:dyDescent="0.3">
      <c r="B1700">
        <f>_VM_since142!A1693</f>
        <v>7</v>
      </c>
      <c r="C1700">
        <f>_VM_since142!B1693</f>
        <v>71</v>
      </c>
      <c r="D1700">
        <f>_VM_since142!C1693</f>
        <v>1</v>
      </c>
      <c r="E1700">
        <f>_VM_since142!D1693</f>
        <v>1</v>
      </c>
      <c r="F1700" s="99">
        <f>_VM_since142!E1693</f>
        <v>2017</v>
      </c>
      <c r="G1700" s="99" t="str">
        <f>_VM_since142!F1693</f>
        <v>Pute</v>
      </c>
      <c r="H1700" s="99" t="str">
        <f>_VM_since142!G1693</f>
        <v>Mastputen</v>
      </c>
      <c r="I1700" s="99" t="str">
        <f>_VM_since142!H1693</f>
        <v>Minimierung</v>
      </c>
      <c r="J1700" s="99" t="str">
        <f>_VM_since142!I1693</f>
        <v>B</v>
      </c>
      <c r="K1700" s="99" t="str">
        <f>_VM_since142!J1693</f>
        <v>Fluorchinolone</v>
      </c>
      <c r="L1700" s="115">
        <f>_VM_since142!K1693</f>
        <v>1.769271487179485</v>
      </c>
      <c r="M1700">
        <f>_VM_since142!L1693</f>
        <v>2.3819196438596563E-2</v>
      </c>
    </row>
    <row r="1701" spans="2:13" x14ac:dyDescent="0.3">
      <c r="B1701">
        <f>_VM_since142!A1694</f>
        <v>7</v>
      </c>
      <c r="C1701">
        <f>_VM_since142!B1694</f>
        <v>71</v>
      </c>
      <c r="D1701">
        <f>_VM_since142!C1694</f>
        <v>1</v>
      </c>
      <c r="E1701">
        <f>_VM_since142!D1694</f>
        <v>1</v>
      </c>
      <c r="F1701" s="99">
        <f>_VM_since142!E1694</f>
        <v>2017</v>
      </c>
      <c r="G1701" s="99" t="str">
        <f>_VM_since142!F1694</f>
        <v>Pute</v>
      </c>
      <c r="H1701" s="99" t="str">
        <f>_VM_since142!G1694</f>
        <v>Mastputen</v>
      </c>
      <c r="I1701" s="99" t="str">
        <f>_VM_since142!H1694</f>
        <v>Minimierung</v>
      </c>
      <c r="J1701" s="99" t="str">
        <f>_VM_since142!I1694</f>
        <v>B</v>
      </c>
      <c r="K1701" s="99" t="str">
        <f>_VM_since142!J1694</f>
        <v>Polypeptid-AB</v>
      </c>
      <c r="L1701" s="115">
        <f>_VM_since142!K1694</f>
        <v>13.729594760443874</v>
      </c>
      <c r="M1701">
        <f>_VM_since142!L1694</f>
        <v>0.18483761084211897</v>
      </c>
    </row>
    <row r="1702" spans="2:13" x14ac:dyDescent="0.3">
      <c r="B1702">
        <f>_VM_since142!A1695</f>
        <v>7</v>
      </c>
      <c r="C1702">
        <f>_VM_since142!B1695</f>
        <v>71</v>
      </c>
      <c r="D1702">
        <f>_VM_since142!C1695</f>
        <v>1</v>
      </c>
      <c r="E1702">
        <f>_VM_since142!D1695</f>
        <v>1</v>
      </c>
      <c r="F1702" s="99">
        <f>_VM_since142!E1695</f>
        <v>2017</v>
      </c>
      <c r="G1702" s="99" t="str">
        <f>_VM_since142!F1695</f>
        <v>Pute</v>
      </c>
      <c r="H1702" s="99" t="str">
        <f>_VM_since142!G1695</f>
        <v>Mastputen</v>
      </c>
      <c r="I1702" s="99" t="str">
        <f>_VM_since142!H1695</f>
        <v>Minimierung</v>
      </c>
      <c r="J1702" s="99" t="str">
        <f>_VM_since142!I1695</f>
        <v>C</v>
      </c>
      <c r="K1702" s="99" t="str">
        <f>_VM_since142!J1695</f>
        <v>Aminoglykoside</v>
      </c>
      <c r="L1702" s="115">
        <f>_VM_since142!K1695</f>
        <v>1.516861313030121</v>
      </c>
      <c r="M1702">
        <f>_VM_since142!L1695</f>
        <v>2.0421070393651059E-2</v>
      </c>
    </row>
    <row r="1703" spans="2:13" x14ac:dyDescent="0.3">
      <c r="B1703">
        <f>_VM_since142!A1696</f>
        <v>7</v>
      </c>
      <c r="C1703">
        <f>_VM_since142!B1696</f>
        <v>71</v>
      </c>
      <c r="D1703">
        <f>_VM_since142!C1696</f>
        <v>1</v>
      </c>
      <c r="E1703">
        <f>_VM_since142!D1696</f>
        <v>1</v>
      </c>
      <c r="F1703" s="99">
        <f>_VM_since142!E1696</f>
        <v>2017</v>
      </c>
      <c r="G1703" s="99" t="str">
        <f>_VM_since142!F1696</f>
        <v>Pute</v>
      </c>
      <c r="H1703" s="99" t="str">
        <f>_VM_since142!G1696</f>
        <v>Mastputen</v>
      </c>
      <c r="I1703" s="99" t="str">
        <f>_VM_since142!H1696</f>
        <v>Minimierung</v>
      </c>
      <c r="J1703" s="99" t="str">
        <f>_VM_since142!I1696</f>
        <v>C</v>
      </c>
      <c r="K1703" s="99" t="str">
        <f>_VM_since142!J1696</f>
        <v>Ceph. 1. Gen.</v>
      </c>
      <c r="L1703" s="115">
        <f>_VM_since142!K1696</f>
        <v>0</v>
      </c>
      <c r="M1703">
        <f>_VM_since142!L1696</f>
        <v>0</v>
      </c>
    </row>
    <row r="1704" spans="2:13" x14ac:dyDescent="0.3">
      <c r="B1704">
        <f>_VM_since142!A1697</f>
        <v>7</v>
      </c>
      <c r="C1704">
        <f>_VM_since142!B1697</f>
        <v>71</v>
      </c>
      <c r="D1704">
        <f>_VM_since142!C1697</f>
        <v>1</v>
      </c>
      <c r="E1704">
        <f>_VM_since142!D1697</f>
        <v>1</v>
      </c>
      <c r="F1704" s="99">
        <f>_VM_since142!E1697</f>
        <v>2017</v>
      </c>
      <c r="G1704" s="99" t="str">
        <f>_VM_since142!F1697</f>
        <v>Pute</v>
      </c>
      <c r="H1704" s="99" t="str">
        <f>_VM_since142!G1697</f>
        <v>Mastputen</v>
      </c>
      <c r="I1704" s="99" t="str">
        <f>_VM_since142!H1697</f>
        <v>Minimierung</v>
      </c>
      <c r="J1704" s="99" t="str">
        <f>_VM_since142!I1697</f>
        <v>C</v>
      </c>
      <c r="K1704" s="99" t="str">
        <f>_VM_since142!J1697</f>
        <v>Fenicole</v>
      </c>
      <c r="L1704" s="115">
        <f>_VM_since142!K1697</f>
        <v>4.6744102675419612E-2</v>
      </c>
      <c r="M1704">
        <f>_VM_since142!L1697</f>
        <v>6.2930249655845862E-4</v>
      </c>
    </row>
    <row r="1705" spans="2:13" x14ac:dyDescent="0.3">
      <c r="B1705">
        <f>_VM_since142!A1698</f>
        <v>7</v>
      </c>
      <c r="C1705">
        <f>_VM_since142!B1698</f>
        <v>71</v>
      </c>
      <c r="D1705">
        <f>_VM_since142!C1698</f>
        <v>1</v>
      </c>
      <c r="E1705">
        <f>_VM_since142!D1698</f>
        <v>1</v>
      </c>
      <c r="F1705" s="99">
        <f>_VM_since142!E1698</f>
        <v>2017</v>
      </c>
      <c r="G1705" s="99" t="str">
        <f>_VM_since142!F1698</f>
        <v>Pute</v>
      </c>
      <c r="H1705" s="99" t="str">
        <f>_VM_since142!G1698</f>
        <v>Mastputen</v>
      </c>
      <c r="I1705" s="99" t="str">
        <f>_VM_since142!H1698</f>
        <v>Minimierung</v>
      </c>
      <c r="J1705" s="99" t="str">
        <f>_VM_since142!I1698</f>
        <v>C</v>
      </c>
      <c r="K1705" s="99" t="str">
        <f>_VM_since142!J1698</f>
        <v>Lincosamide</v>
      </c>
      <c r="L1705" s="115">
        <f>_VM_since142!K1698</f>
        <v>0.70952833651563374</v>
      </c>
      <c r="M1705">
        <f>_VM_since142!L1698</f>
        <v>9.5521772371738069E-3</v>
      </c>
    </row>
    <row r="1706" spans="2:13" x14ac:dyDescent="0.3">
      <c r="B1706">
        <f>_VM_since142!A1699</f>
        <v>7</v>
      </c>
      <c r="C1706">
        <f>_VM_since142!B1699</f>
        <v>71</v>
      </c>
      <c r="D1706">
        <f>_VM_since142!C1699</f>
        <v>1</v>
      </c>
      <c r="E1706">
        <f>_VM_since142!D1699</f>
        <v>1</v>
      </c>
      <c r="F1706" s="99">
        <f>_VM_since142!E1699</f>
        <v>2017</v>
      </c>
      <c r="G1706" s="99" t="str">
        <f>_VM_since142!F1699</f>
        <v>Pute</v>
      </c>
      <c r="H1706" s="99" t="str">
        <f>_VM_since142!G1699</f>
        <v>Mastputen</v>
      </c>
      <c r="I1706" s="99" t="str">
        <f>_VM_since142!H1699</f>
        <v>Minimierung</v>
      </c>
      <c r="J1706" s="99" t="str">
        <f>_VM_since142!I1699</f>
        <v>C</v>
      </c>
      <c r="K1706" s="99" t="str">
        <f>_VM_since142!J1699</f>
        <v>Makrolide</v>
      </c>
      <c r="L1706" s="115">
        <f>_VM_since142!K1699</f>
        <v>11.769702500993329</v>
      </c>
      <c r="M1706">
        <f>_VM_since142!L1699</f>
        <v>0.15845214141890568</v>
      </c>
    </row>
    <row r="1707" spans="2:13" x14ac:dyDescent="0.3">
      <c r="B1707">
        <f>_VM_since142!A1700</f>
        <v>7</v>
      </c>
      <c r="C1707">
        <f>_VM_since142!B1700</f>
        <v>71</v>
      </c>
      <c r="D1707">
        <f>_VM_since142!C1700</f>
        <v>1</v>
      </c>
      <c r="E1707">
        <f>_VM_since142!D1700</f>
        <v>1</v>
      </c>
      <c r="F1707" s="99">
        <f>_VM_since142!E1700</f>
        <v>2017</v>
      </c>
      <c r="G1707" s="99" t="str">
        <f>_VM_since142!F1700</f>
        <v>Pute</v>
      </c>
      <c r="H1707" s="99" t="str">
        <f>_VM_since142!G1700</f>
        <v>Mastputen</v>
      </c>
      <c r="I1707" s="99" t="str">
        <f>_VM_since142!H1700</f>
        <v>Minimierung</v>
      </c>
      <c r="J1707" s="99" t="str">
        <f>_VM_since142!I1700</f>
        <v>C</v>
      </c>
      <c r="K1707" s="99" t="str">
        <f>_VM_since142!J1700</f>
        <v>Pleuromutiline</v>
      </c>
      <c r="L1707" s="115">
        <f>_VM_since142!K1700</f>
        <v>3.0067340044140005</v>
      </c>
      <c r="M1707">
        <f>_VM_since142!L1700</f>
        <v>4.0478800686443099E-2</v>
      </c>
    </row>
    <row r="1708" spans="2:13" x14ac:dyDescent="0.3">
      <c r="B1708">
        <f>_VM_since142!A1701</f>
        <v>7</v>
      </c>
      <c r="C1708">
        <f>_VM_since142!B1701</f>
        <v>71</v>
      </c>
      <c r="D1708">
        <f>_VM_since142!C1701</f>
        <v>1</v>
      </c>
      <c r="E1708">
        <f>_VM_since142!D1701</f>
        <v>1</v>
      </c>
      <c r="F1708" s="99">
        <f>_VM_since142!E1701</f>
        <v>2017</v>
      </c>
      <c r="G1708" s="99" t="str">
        <f>_VM_since142!F1701</f>
        <v>Pute</v>
      </c>
      <c r="H1708" s="99" t="str">
        <f>_VM_since142!G1701</f>
        <v>Mastputen</v>
      </c>
      <c r="I1708" s="99" t="str">
        <f>_VM_since142!H1701</f>
        <v>Minimierung</v>
      </c>
      <c r="J1708" s="99" t="str">
        <f>_VM_since142!I1701</f>
        <v>D</v>
      </c>
      <c r="K1708" s="99" t="str">
        <f>_VM_since142!J1701</f>
        <v>Aminoglykoside</v>
      </c>
      <c r="L1708" s="115">
        <f>_VM_since142!K1701</f>
        <v>0.56030069004528971</v>
      </c>
      <c r="M1708">
        <f>_VM_since142!L1701</f>
        <v>7.543168076565558E-3</v>
      </c>
    </row>
    <row r="1709" spans="2:13" x14ac:dyDescent="0.3">
      <c r="B1709">
        <f>_VM_since142!A1702</f>
        <v>7</v>
      </c>
      <c r="C1709">
        <f>_VM_since142!B1702</f>
        <v>71</v>
      </c>
      <c r="D1709">
        <f>_VM_since142!C1702</f>
        <v>1</v>
      </c>
      <c r="E1709">
        <f>_VM_since142!D1702</f>
        <v>1</v>
      </c>
      <c r="F1709" s="99">
        <f>_VM_since142!E1702</f>
        <v>2017</v>
      </c>
      <c r="G1709" s="99" t="str">
        <f>_VM_since142!F1702</f>
        <v>Pute</v>
      </c>
      <c r="H1709" s="99" t="str">
        <f>_VM_since142!G1702</f>
        <v>Mastputen</v>
      </c>
      <c r="I1709" s="99" t="str">
        <f>_VM_since142!H1702</f>
        <v>Minimierung</v>
      </c>
      <c r="J1709" s="99" t="str">
        <f>_VM_since142!I1702</f>
        <v>D</v>
      </c>
      <c r="K1709" s="99" t="str">
        <f>_VM_since142!J1702</f>
        <v>Folsäureantag.</v>
      </c>
      <c r="L1709" s="115">
        <f>_VM_since142!K1702</f>
        <v>0.15293200000000004</v>
      </c>
      <c r="M1709">
        <f>_VM_since142!L1702</f>
        <v>2.0588798136087932E-3</v>
      </c>
    </row>
    <row r="1710" spans="2:13" x14ac:dyDescent="0.3">
      <c r="B1710">
        <f>_VM_since142!A1703</f>
        <v>7</v>
      </c>
      <c r="C1710">
        <f>_VM_since142!B1703</f>
        <v>71</v>
      </c>
      <c r="D1710">
        <f>_VM_since142!C1703</f>
        <v>1</v>
      </c>
      <c r="E1710">
        <f>_VM_since142!D1703</f>
        <v>1</v>
      </c>
      <c r="F1710" s="99">
        <f>_VM_since142!E1703</f>
        <v>2017</v>
      </c>
      <c r="G1710" s="99" t="str">
        <f>_VM_since142!F1703</f>
        <v>Pute</v>
      </c>
      <c r="H1710" s="99" t="str">
        <f>_VM_since142!G1703</f>
        <v>Mastputen</v>
      </c>
      <c r="I1710" s="99" t="str">
        <f>_VM_since142!H1703</f>
        <v>Minimierung</v>
      </c>
      <c r="J1710" s="99" t="str">
        <f>_VM_since142!I1703</f>
        <v>D</v>
      </c>
      <c r="K1710" s="99" t="str">
        <f>_VM_since142!J1703</f>
        <v>Penicilline</v>
      </c>
      <c r="L1710" s="115">
        <f>_VM_since142!K1703</f>
        <v>30.46540738296348</v>
      </c>
      <c r="M1710">
        <f>_VM_since142!L1703</f>
        <v>0.4101470736938756</v>
      </c>
    </row>
    <row r="1711" spans="2:13" x14ac:dyDescent="0.3">
      <c r="B1711">
        <f>_VM_since142!A1704</f>
        <v>7</v>
      </c>
      <c r="C1711">
        <f>_VM_since142!B1704</f>
        <v>71</v>
      </c>
      <c r="D1711">
        <f>_VM_since142!C1704</f>
        <v>1</v>
      </c>
      <c r="E1711">
        <f>_VM_since142!D1704</f>
        <v>1</v>
      </c>
      <c r="F1711" s="99">
        <f>_VM_since142!E1704</f>
        <v>2017</v>
      </c>
      <c r="G1711" s="99" t="str">
        <f>_VM_since142!F1704</f>
        <v>Pute</v>
      </c>
      <c r="H1711" s="99" t="str">
        <f>_VM_since142!G1704</f>
        <v>Mastputen</v>
      </c>
      <c r="I1711" s="99" t="str">
        <f>_VM_since142!H1704</f>
        <v>Minimierung</v>
      </c>
      <c r="J1711" s="99" t="str">
        <f>_VM_since142!I1704</f>
        <v>D</v>
      </c>
      <c r="K1711" s="99" t="str">
        <f>_VM_since142!J1704</f>
        <v>Sulfonamide</v>
      </c>
      <c r="L1711" s="115">
        <f>_VM_since142!K1704</f>
        <v>2.6512476032995069</v>
      </c>
      <c r="M1711">
        <f>_VM_since142!L1704</f>
        <v>3.5692988853294583E-2</v>
      </c>
    </row>
    <row r="1712" spans="2:13" x14ac:dyDescent="0.3">
      <c r="B1712">
        <f>_VM_since142!A1705</f>
        <v>7</v>
      </c>
      <c r="C1712">
        <f>_VM_since142!B1705</f>
        <v>71</v>
      </c>
      <c r="D1712">
        <f>_VM_since142!C1705</f>
        <v>1</v>
      </c>
      <c r="E1712">
        <f>_VM_since142!D1705</f>
        <v>1</v>
      </c>
      <c r="F1712" s="99">
        <f>_VM_since142!E1705</f>
        <v>2017</v>
      </c>
      <c r="G1712" s="99" t="str">
        <f>_VM_since142!F1705</f>
        <v>Pute</v>
      </c>
      <c r="H1712" s="99" t="str">
        <f>_VM_since142!G1705</f>
        <v>Mastputen</v>
      </c>
      <c r="I1712" s="99" t="str">
        <f>_VM_since142!H1705</f>
        <v>Minimierung</v>
      </c>
      <c r="J1712" s="99" t="str">
        <f>_VM_since142!I1705</f>
        <v>D</v>
      </c>
      <c r="K1712" s="99" t="str">
        <f>_VM_since142!J1705</f>
        <v>Tetrazykline</v>
      </c>
      <c r="L1712" s="115">
        <f>_VM_since142!K1705</f>
        <v>7.9003681110791577</v>
      </c>
      <c r="M1712">
        <f>_VM_since142!L1705</f>
        <v>0.10636039824222207</v>
      </c>
    </row>
    <row r="1713" spans="2:13" x14ac:dyDescent="0.3">
      <c r="B1713">
        <f>_VM_since142!A1706</f>
        <v>7</v>
      </c>
      <c r="C1713">
        <f>_VM_since142!B1706</f>
        <v>71</v>
      </c>
      <c r="D1713">
        <f>_VM_since142!C1706</f>
        <v>1</v>
      </c>
      <c r="E1713">
        <f>_VM_since142!D1706</f>
        <v>1</v>
      </c>
      <c r="F1713" s="99">
        <f>_VM_since142!E1706</f>
        <v>2018</v>
      </c>
      <c r="G1713" s="99" t="str">
        <f>_VM_since142!F1706</f>
        <v>Pute</v>
      </c>
      <c r="H1713" s="99" t="str">
        <f>_VM_since142!G1706</f>
        <v>Mastputen</v>
      </c>
      <c r="I1713" s="99" t="str">
        <f>_VM_since142!H1706</f>
        <v>Minimierung</v>
      </c>
      <c r="J1713" s="99" t="str">
        <f>_VM_since142!I1706</f>
        <v>B</v>
      </c>
      <c r="K1713" s="99" t="str">
        <f>_VM_since142!J1706</f>
        <v>Ceph. 3. Gen.</v>
      </c>
      <c r="L1713" s="115">
        <f>_VM_since142!K1706</f>
        <v>0</v>
      </c>
      <c r="M1713">
        <f>_VM_since142!L1706</f>
        <v>0</v>
      </c>
    </row>
    <row r="1714" spans="2:13" x14ac:dyDescent="0.3">
      <c r="B1714">
        <f>_VM_since142!A1707</f>
        <v>7</v>
      </c>
      <c r="C1714">
        <f>_VM_since142!B1707</f>
        <v>71</v>
      </c>
      <c r="D1714">
        <f>_VM_since142!C1707</f>
        <v>1</v>
      </c>
      <c r="E1714">
        <f>_VM_since142!D1707</f>
        <v>1</v>
      </c>
      <c r="F1714" s="99">
        <f>_VM_since142!E1707</f>
        <v>2018</v>
      </c>
      <c r="G1714" s="99" t="str">
        <f>_VM_since142!F1707</f>
        <v>Pute</v>
      </c>
      <c r="H1714" s="99" t="str">
        <f>_VM_since142!G1707</f>
        <v>Mastputen</v>
      </c>
      <c r="I1714" s="99" t="str">
        <f>_VM_since142!H1707</f>
        <v>Minimierung</v>
      </c>
      <c r="J1714" s="99" t="str">
        <f>_VM_since142!I1707</f>
        <v>B</v>
      </c>
      <c r="K1714" s="99" t="str">
        <f>_VM_since142!J1707</f>
        <v>Ceph. 4. Gen.</v>
      </c>
      <c r="L1714" s="115">
        <f>_VM_since142!K1707</f>
        <v>0</v>
      </c>
      <c r="M1714">
        <f>_VM_since142!L1707</f>
        <v>0</v>
      </c>
    </row>
    <row r="1715" spans="2:13" x14ac:dyDescent="0.3">
      <c r="B1715">
        <f>_VM_since142!A1708</f>
        <v>7</v>
      </c>
      <c r="C1715">
        <f>_VM_since142!B1708</f>
        <v>71</v>
      </c>
      <c r="D1715">
        <f>_VM_since142!C1708</f>
        <v>1</v>
      </c>
      <c r="E1715">
        <f>_VM_since142!D1708</f>
        <v>1</v>
      </c>
      <c r="F1715" s="99">
        <f>_VM_since142!E1708</f>
        <v>2018</v>
      </c>
      <c r="G1715" s="99" t="str">
        <f>_VM_since142!F1708</f>
        <v>Pute</v>
      </c>
      <c r="H1715" s="99" t="str">
        <f>_VM_since142!G1708</f>
        <v>Mastputen</v>
      </c>
      <c r="I1715" s="99" t="str">
        <f>_VM_since142!H1708</f>
        <v>Minimierung</v>
      </c>
      <c r="J1715" s="99" t="str">
        <f>_VM_since142!I1708</f>
        <v>B</v>
      </c>
      <c r="K1715" s="99" t="str">
        <f>_VM_since142!J1708</f>
        <v>Fluorchinolone</v>
      </c>
      <c r="L1715" s="115">
        <f>_VM_since142!K1708</f>
        <v>1.8504919770373616</v>
      </c>
      <c r="M1715">
        <f>_VM_since142!L1708</f>
        <v>2.3333556395157651E-2</v>
      </c>
    </row>
    <row r="1716" spans="2:13" x14ac:dyDescent="0.3">
      <c r="B1716">
        <f>_VM_since142!A1709</f>
        <v>7</v>
      </c>
      <c r="C1716">
        <f>_VM_since142!B1709</f>
        <v>71</v>
      </c>
      <c r="D1716">
        <f>_VM_since142!C1709</f>
        <v>1</v>
      </c>
      <c r="E1716">
        <f>_VM_since142!D1709</f>
        <v>1</v>
      </c>
      <c r="F1716" s="99">
        <f>_VM_since142!E1709</f>
        <v>2018</v>
      </c>
      <c r="G1716" s="99" t="str">
        <f>_VM_since142!F1709</f>
        <v>Pute</v>
      </c>
      <c r="H1716" s="99" t="str">
        <f>_VM_since142!G1709</f>
        <v>Mastputen</v>
      </c>
      <c r="I1716" s="99" t="str">
        <f>_VM_since142!H1709</f>
        <v>Minimierung</v>
      </c>
      <c r="J1716" s="99" t="str">
        <f>_VM_since142!I1709</f>
        <v>B</v>
      </c>
      <c r="K1716" s="99" t="str">
        <f>_VM_since142!J1709</f>
        <v>Polypeptid-AB</v>
      </c>
      <c r="L1716" s="115">
        <f>_VM_since142!K1709</f>
        <v>14.652096746958616</v>
      </c>
      <c r="M1716">
        <f>_VM_since142!L1709</f>
        <v>0.1847538546477914</v>
      </c>
    </row>
    <row r="1717" spans="2:13" x14ac:dyDescent="0.3">
      <c r="B1717">
        <f>_VM_since142!A1710</f>
        <v>7</v>
      </c>
      <c r="C1717">
        <f>_VM_since142!B1710</f>
        <v>71</v>
      </c>
      <c r="D1717">
        <f>_VM_since142!C1710</f>
        <v>1</v>
      </c>
      <c r="E1717">
        <f>_VM_since142!D1710</f>
        <v>1</v>
      </c>
      <c r="F1717" s="99">
        <f>_VM_since142!E1710</f>
        <v>2018</v>
      </c>
      <c r="G1717" s="99" t="str">
        <f>_VM_since142!F1710</f>
        <v>Pute</v>
      </c>
      <c r="H1717" s="99" t="str">
        <f>_VM_since142!G1710</f>
        <v>Mastputen</v>
      </c>
      <c r="I1717" s="99" t="str">
        <f>_VM_since142!H1710</f>
        <v>Minimierung</v>
      </c>
      <c r="J1717" s="99" t="str">
        <f>_VM_since142!I1710</f>
        <v>C</v>
      </c>
      <c r="K1717" s="99" t="str">
        <f>_VM_since142!J1710</f>
        <v>Aminoglykoside</v>
      </c>
      <c r="L1717" s="115">
        <f>_VM_since142!K1710</f>
        <v>2.4197000000000002</v>
      </c>
      <c r="M1717">
        <f>_VM_since142!L1710</f>
        <v>3.0510916615675249E-2</v>
      </c>
    </row>
    <row r="1718" spans="2:13" x14ac:dyDescent="0.3">
      <c r="B1718">
        <f>_VM_since142!A1711</f>
        <v>7</v>
      </c>
      <c r="C1718">
        <f>_VM_since142!B1711</f>
        <v>71</v>
      </c>
      <c r="D1718">
        <f>_VM_since142!C1711</f>
        <v>1</v>
      </c>
      <c r="E1718">
        <f>_VM_since142!D1711</f>
        <v>1</v>
      </c>
      <c r="F1718" s="99">
        <f>_VM_since142!E1711</f>
        <v>2018</v>
      </c>
      <c r="G1718" s="99" t="str">
        <f>_VM_since142!F1711</f>
        <v>Pute</v>
      </c>
      <c r="H1718" s="99" t="str">
        <f>_VM_since142!G1711</f>
        <v>Mastputen</v>
      </c>
      <c r="I1718" s="99" t="str">
        <f>_VM_since142!H1711</f>
        <v>Minimierung</v>
      </c>
      <c r="J1718" s="99" t="str">
        <f>_VM_since142!I1711</f>
        <v>C</v>
      </c>
      <c r="K1718" s="99" t="str">
        <f>_VM_since142!J1711</f>
        <v>Ceph. 1. Gen.</v>
      </c>
      <c r="L1718" s="115">
        <f>_VM_since142!K1711</f>
        <v>0</v>
      </c>
      <c r="M1718">
        <f>_VM_since142!L1711</f>
        <v>0</v>
      </c>
    </row>
    <row r="1719" spans="2:13" x14ac:dyDescent="0.3">
      <c r="B1719">
        <f>_VM_since142!A1712</f>
        <v>7</v>
      </c>
      <c r="C1719">
        <f>_VM_since142!B1712</f>
        <v>71</v>
      </c>
      <c r="D1719">
        <f>_VM_since142!C1712</f>
        <v>1</v>
      </c>
      <c r="E1719">
        <f>_VM_since142!D1712</f>
        <v>1</v>
      </c>
      <c r="F1719" s="99">
        <f>_VM_since142!E1712</f>
        <v>2018</v>
      </c>
      <c r="G1719" s="99" t="str">
        <f>_VM_since142!F1712</f>
        <v>Pute</v>
      </c>
      <c r="H1719" s="99" t="str">
        <f>_VM_since142!G1712</f>
        <v>Mastputen</v>
      </c>
      <c r="I1719" s="99" t="str">
        <f>_VM_since142!H1712</f>
        <v>Minimierung</v>
      </c>
      <c r="J1719" s="99" t="str">
        <f>_VM_since142!I1712</f>
        <v>C</v>
      </c>
      <c r="K1719" s="99" t="str">
        <f>_VM_since142!J1712</f>
        <v>Fenicole</v>
      </c>
      <c r="L1719" s="115">
        <f>_VM_since142!K1712</f>
        <v>4.2180000000000009E-2</v>
      </c>
      <c r="M1719">
        <f>_VM_since142!L1712</f>
        <v>5.3186364543091383E-4</v>
      </c>
    </row>
    <row r="1720" spans="2:13" x14ac:dyDescent="0.3">
      <c r="B1720">
        <f>_VM_since142!A1713</f>
        <v>7</v>
      </c>
      <c r="C1720">
        <f>_VM_since142!B1713</f>
        <v>71</v>
      </c>
      <c r="D1720">
        <f>_VM_since142!C1713</f>
        <v>1</v>
      </c>
      <c r="E1720">
        <f>_VM_since142!D1713</f>
        <v>1</v>
      </c>
      <c r="F1720" s="99">
        <f>_VM_since142!E1713</f>
        <v>2018</v>
      </c>
      <c r="G1720" s="99" t="str">
        <f>_VM_since142!F1713</f>
        <v>Pute</v>
      </c>
      <c r="H1720" s="99" t="str">
        <f>_VM_since142!G1713</f>
        <v>Mastputen</v>
      </c>
      <c r="I1720" s="99" t="str">
        <f>_VM_since142!H1713</f>
        <v>Minimierung</v>
      </c>
      <c r="J1720" s="99" t="str">
        <f>_VM_since142!I1713</f>
        <v>C</v>
      </c>
      <c r="K1720" s="99" t="str">
        <f>_VM_since142!J1713</f>
        <v>Lincosamide</v>
      </c>
      <c r="L1720" s="115">
        <f>_VM_since142!K1713</f>
        <v>0.57814426554479992</v>
      </c>
      <c r="M1720">
        <f>_VM_since142!L1713</f>
        <v>7.2900406983792193E-3</v>
      </c>
    </row>
    <row r="1721" spans="2:13" x14ac:dyDescent="0.3">
      <c r="B1721">
        <f>_VM_since142!A1714</f>
        <v>7</v>
      </c>
      <c r="C1721">
        <f>_VM_since142!B1714</f>
        <v>71</v>
      </c>
      <c r="D1721">
        <f>_VM_since142!C1714</f>
        <v>1</v>
      </c>
      <c r="E1721">
        <f>_VM_since142!D1714</f>
        <v>1</v>
      </c>
      <c r="F1721" s="99">
        <f>_VM_since142!E1714</f>
        <v>2018</v>
      </c>
      <c r="G1721" s="99" t="str">
        <f>_VM_since142!F1714</f>
        <v>Pute</v>
      </c>
      <c r="H1721" s="99" t="str">
        <f>_VM_since142!G1714</f>
        <v>Mastputen</v>
      </c>
      <c r="I1721" s="99" t="str">
        <f>_VM_since142!H1714</f>
        <v>Minimierung</v>
      </c>
      <c r="J1721" s="99" t="str">
        <f>_VM_since142!I1714</f>
        <v>C</v>
      </c>
      <c r="K1721" s="99" t="str">
        <f>_VM_since142!J1714</f>
        <v>Makrolide</v>
      </c>
      <c r="L1721" s="115">
        <f>_VM_since142!K1714</f>
        <v>12.20322735994386</v>
      </c>
      <c r="M1721">
        <f>_VM_since142!L1714</f>
        <v>0.15387513014893328</v>
      </c>
    </row>
    <row r="1722" spans="2:13" x14ac:dyDescent="0.3">
      <c r="B1722">
        <f>_VM_since142!A1715</f>
        <v>7</v>
      </c>
      <c r="C1722">
        <f>_VM_since142!B1715</f>
        <v>71</v>
      </c>
      <c r="D1722">
        <f>_VM_since142!C1715</f>
        <v>1</v>
      </c>
      <c r="E1722">
        <f>_VM_since142!D1715</f>
        <v>1</v>
      </c>
      <c r="F1722" s="99">
        <f>_VM_since142!E1715</f>
        <v>2018</v>
      </c>
      <c r="G1722" s="99" t="str">
        <f>_VM_since142!F1715</f>
        <v>Pute</v>
      </c>
      <c r="H1722" s="99" t="str">
        <f>_VM_since142!G1715</f>
        <v>Mastputen</v>
      </c>
      <c r="I1722" s="99" t="str">
        <f>_VM_since142!H1715</f>
        <v>Minimierung</v>
      </c>
      <c r="J1722" s="99" t="str">
        <f>_VM_since142!I1715</f>
        <v>C</v>
      </c>
      <c r="K1722" s="99" t="str">
        <f>_VM_since142!J1715</f>
        <v>Pleuromutiline</v>
      </c>
      <c r="L1722" s="115">
        <f>_VM_since142!K1715</f>
        <v>2.9887502167382731</v>
      </c>
      <c r="M1722">
        <f>_VM_since142!L1715</f>
        <v>3.7686286997554559E-2</v>
      </c>
    </row>
    <row r="1723" spans="2:13" x14ac:dyDescent="0.3">
      <c r="B1723">
        <f>_VM_since142!A1716</f>
        <v>7</v>
      </c>
      <c r="C1723">
        <f>_VM_since142!B1716</f>
        <v>71</v>
      </c>
      <c r="D1723">
        <f>_VM_since142!C1716</f>
        <v>1</v>
      </c>
      <c r="E1723">
        <f>_VM_since142!D1716</f>
        <v>1</v>
      </c>
      <c r="F1723" s="99">
        <f>_VM_since142!E1716</f>
        <v>2018</v>
      </c>
      <c r="G1723" s="99" t="str">
        <f>_VM_since142!F1716</f>
        <v>Pute</v>
      </c>
      <c r="H1723" s="99" t="str">
        <f>_VM_since142!G1716</f>
        <v>Mastputen</v>
      </c>
      <c r="I1723" s="99" t="str">
        <f>_VM_since142!H1716</f>
        <v>Minimierung</v>
      </c>
      <c r="J1723" s="99" t="str">
        <f>_VM_since142!I1716</f>
        <v>D</v>
      </c>
      <c r="K1723" s="99" t="str">
        <f>_VM_since142!J1716</f>
        <v>Aminoglykoside</v>
      </c>
      <c r="L1723" s="115">
        <f>_VM_since142!K1716</f>
        <v>0.47893328347239994</v>
      </c>
      <c r="M1723">
        <f>_VM_since142!L1716</f>
        <v>6.0390517322386865E-3</v>
      </c>
    </row>
    <row r="1724" spans="2:13" x14ac:dyDescent="0.3">
      <c r="B1724">
        <f>_VM_since142!A1717</f>
        <v>7</v>
      </c>
      <c r="C1724">
        <f>_VM_since142!B1717</f>
        <v>71</v>
      </c>
      <c r="D1724">
        <f>_VM_since142!C1717</f>
        <v>1</v>
      </c>
      <c r="E1724">
        <f>_VM_since142!D1717</f>
        <v>1</v>
      </c>
      <c r="F1724" s="99">
        <f>_VM_since142!E1717</f>
        <v>2018</v>
      </c>
      <c r="G1724" s="99" t="str">
        <f>_VM_since142!F1717</f>
        <v>Pute</v>
      </c>
      <c r="H1724" s="99" t="str">
        <f>_VM_since142!G1717</f>
        <v>Mastputen</v>
      </c>
      <c r="I1724" s="99" t="str">
        <f>_VM_since142!H1717</f>
        <v>Minimierung</v>
      </c>
      <c r="J1724" s="99" t="str">
        <f>_VM_since142!I1717</f>
        <v>D</v>
      </c>
      <c r="K1724" s="99" t="str">
        <f>_VM_since142!J1717</f>
        <v>Folsäureantag.</v>
      </c>
      <c r="L1724" s="115">
        <f>_VM_since142!K1717</f>
        <v>9.4920000000000004E-2</v>
      </c>
      <c r="M1724">
        <f>_VM_since142!L1717</f>
        <v>1.1968823429185E-3</v>
      </c>
    </row>
    <row r="1725" spans="2:13" x14ac:dyDescent="0.3">
      <c r="B1725">
        <f>_VM_since142!A1718</f>
        <v>7</v>
      </c>
      <c r="C1725">
        <f>_VM_since142!B1718</f>
        <v>71</v>
      </c>
      <c r="D1725">
        <f>_VM_since142!C1718</f>
        <v>1</v>
      </c>
      <c r="E1725">
        <f>_VM_since142!D1718</f>
        <v>1</v>
      </c>
      <c r="F1725" s="99">
        <f>_VM_since142!E1718</f>
        <v>2018</v>
      </c>
      <c r="G1725" s="99" t="str">
        <f>_VM_since142!F1718</f>
        <v>Pute</v>
      </c>
      <c r="H1725" s="99" t="str">
        <f>_VM_since142!G1718</f>
        <v>Mastputen</v>
      </c>
      <c r="I1725" s="99" t="str">
        <f>_VM_since142!H1718</f>
        <v>Minimierung</v>
      </c>
      <c r="J1725" s="99" t="str">
        <f>_VM_since142!I1718</f>
        <v>D</v>
      </c>
      <c r="K1725" s="99" t="str">
        <f>_VM_since142!J1718</f>
        <v>Penicilline</v>
      </c>
      <c r="L1725" s="115">
        <f>_VM_since142!K1718</f>
        <v>32.6542707839481</v>
      </c>
      <c r="M1725">
        <f>_VM_since142!L1718</f>
        <v>0.41175010663913741</v>
      </c>
    </row>
    <row r="1726" spans="2:13" x14ac:dyDescent="0.3">
      <c r="B1726">
        <f>_VM_since142!A1719</f>
        <v>7</v>
      </c>
      <c r="C1726">
        <f>_VM_since142!B1719</f>
        <v>71</v>
      </c>
      <c r="D1726">
        <f>_VM_since142!C1719</f>
        <v>1</v>
      </c>
      <c r="E1726">
        <f>_VM_since142!D1719</f>
        <v>1</v>
      </c>
      <c r="F1726" s="99">
        <f>_VM_since142!E1719</f>
        <v>2018</v>
      </c>
      <c r="G1726" s="99" t="str">
        <f>_VM_since142!F1719</f>
        <v>Pute</v>
      </c>
      <c r="H1726" s="99" t="str">
        <f>_VM_since142!G1719</f>
        <v>Mastputen</v>
      </c>
      <c r="I1726" s="99" t="str">
        <f>_VM_since142!H1719</f>
        <v>Minimierung</v>
      </c>
      <c r="J1726" s="99" t="str">
        <f>_VM_since142!I1719</f>
        <v>D</v>
      </c>
      <c r="K1726" s="99" t="str">
        <f>_VM_since142!J1719</f>
        <v>Sulfonamide</v>
      </c>
      <c r="L1726" s="115">
        <f>_VM_since142!K1719</f>
        <v>2.6745557958182973</v>
      </c>
      <c r="M1726">
        <f>_VM_since142!L1719</f>
        <v>3.3724490172411054E-2</v>
      </c>
    </row>
    <row r="1727" spans="2:13" x14ac:dyDescent="0.3">
      <c r="B1727">
        <f>_VM_since142!A1720</f>
        <v>7</v>
      </c>
      <c r="C1727">
        <f>_VM_since142!B1720</f>
        <v>71</v>
      </c>
      <c r="D1727">
        <f>_VM_since142!C1720</f>
        <v>1</v>
      </c>
      <c r="E1727">
        <f>_VM_since142!D1720</f>
        <v>1</v>
      </c>
      <c r="F1727" s="99">
        <f>_VM_since142!E1720</f>
        <v>2018</v>
      </c>
      <c r="G1727" s="99" t="str">
        <f>_VM_since142!F1720</f>
        <v>Pute</v>
      </c>
      <c r="H1727" s="99" t="str">
        <f>_VM_since142!G1720</f>
        <v>Mastputen</v>
      </c>
      <c r="I1727" s="99" t="str">
        <f>_VM_since142!H1720</f>
        <v>Minimierung</v>
      </c>
      <c r="J1727" s="99" t="str">
        <f>_VM_since142!I1720</f>
        <v>D</v>
      </c>
      <c r="K1727" s="99" t="str">
        <f>_VM_since142!J1720</f>
        <v>Tetrazykline</v>
      </c>
      <c r="L1727" s="115">
        <f>_VM_since142!K1720</f>
        <v>8.66877043713286</v>
      </c>
      <c r="M1727">
        <f>_VM_since142!L1720</f>
        <v>0.10930781996437218</v>
      </c>
    </row>
    <row r="1728" spans="2:13" x14ac:dyDescent="0.3">
      <c r="B1728">
        <f>_VM_since142!A1721</f>
        <v>7</v>
      </c>
      <c r="C1728">
        <f>_VM_since142!B1721</f>
        <v>71</v>
      </c>
      <c r="D1728">
        <f>_VM_since142!C1721</f>
        <v>1</v>
      </c>
      <c r="E1728">
        <f>_VM_since142!D1721</f>
        <v>1</v>
      </c>
      <c r="F1728" s="99">
        <f>_VM_since142!E1721</f>
        <v>2019</v>
      </c>
      <c r="G1728" s="99" t="str">
        <f>_VM_since142!F1721</f>
        <v>Pute</v>
      </c>
      <c r="H1728" s="99" t="str">
        <f>_VM_since142!G1721</f>
        <v>Mastputen</v>
      </c>
      <c r="I1728" s="99" t="str">
        <f>_VM_since142!H1721</f>
        <v>Minimierung</v>
      </c>
      <c r="J1728" s="99" t="str">
        <f>_VM_since142!I1721</f>
        <v>B</v>
      </c>
      <c r="K1728" s="99" t="str">
        <f>_VM_since142!J1721</f>
        <v>Ceph. 3. Gen.</v>
      </c>
      <c r="L1728" s="115">
        <f>_VM_since142!K1721</f>
        <v>0</v>
      </c>
      <c r="M1728">
        <f>_VM_since142!L1721</f>
        <v>0</v>
      </c>
    </row>
    <row r="1729" spans="2:13" x14ac:dyDescent="0.3">
      <c r="B1729">
        <f>_VM_since142!A1722</f>
        <v>7</v>
      </c>
      <c r="C1729">
        <f>_VM_since142!B1722</f>
        <v>71</v>
      </c>
      <c r="D1729">
        <f>_VM_since142!C1722</f>
        <v>1</v>
      </c>
      <c r="E1729">
        <f>_VM_since142!D1722</f>
        <v>1</v>
      </c>
      <c r="F1729" s="99">
        <f>_VM_since142!E1722</f>
        <v>2019</v>
      </c>
      <c r="G1729" s="99" t="str">
        <f>_VM_since142!F1722</f>
        <v>Pute</v>
      </c>
      <c r="H1729" s="99" t="str">
        <f>_VM_since142!G1722</f>
        <v>Mastputen</v>
      </c>
      <c r="I1729" s="99" t="str">
        <f>_VM_since142!H1722</f>
        <v>Minimierung</v>
      </c>
      <c r="J1729" s="99" t="str">
        <f>_VM_since142!I1722</f>
        <v>B</v>
      </c>
      <c r="K1729" s="99" t="str">
        <f>_VM_since142!J1722</f>
        <v>Ceph. 4. Gen.</v>
      </c>
      <c r="L1729" s="115">
        <f>_VM_since142!K1722</f>
        <v>0</v>
      </c>
      <c r="M1729">
        <f>_VM_since142!L1722</f>
        <v>0</v>
      </c>
    </row>
    <row r="1730" spans="2:13" x14ac:dyDescent="0.3">
      <c r="B1730">
        <f>_VM_since142!A1723</f>
        <v>7</v>
      </c>
      <c r="C1730">
        <f>_VM_since142!B1723</f>
        <v>71</v>
      </c>
      <c r="D1730">
        <f>_VM_since142!C1723</f>
        <v>1</v>
      </c>
      <c r="E1730">
        <f>_VM_since142!D1723</f>
        <v>1</v>
      </c>
      <c r="F1730" s="99">
        <f>_VM_since142!E1723</f>
        <v>2019</v>
      </c>
      <c r="G1730" s="99" t="str">
        <f>_VM_since142!F1723</f>
        <v>Pute</v>
      </c>
      <c r="H1730" s="99" t="str">
        <f>_VM_since142!G1723</f>
        <v>Mastputen</v>
      </c>
      <c r="I1730" s="99" t="str">
        <f>_VM_since142!H1723</f>
        <v>Minimierung</v>
      </c>
      <c r="J1730" s="99" t="str">
        <f>_VM_since142!I1723</f>
        <v>B</v>
      </c>
      <c r="K1730" s="99" t="str">
        <f>_VM_since142!J1723</f>
        <v>Fluorchinolone</v>
      </c>
      <c r="L1730" s="115">
        <f>_VM_since142!K1723</f>
        <v>2.0040995444959862</v>
      </c>
      <c r="M1730">
        <f>_VM_since142!L1723</f>
        <v>2.7111973706944799E-2</v>
      </c>
    </row>
    <row r="1731" spans="2:13" x14ac:dyDescent="0.3">
      <c r="B1731">
        <f>_VM_since142!A1724</f>
        <v>7</v>
      </c>
      <c r="C1731">
        <f>_VM_since142!B1724</f>
        <v>71</v>
      </c>
      <c r="D1731">
        <f>_VM_since142!C1724</f>
        <v>1</v>
      </c>
      <c r="E1731">
        <f>_VM_since142!D1724</f>
        <v>1</v>
      </c>
      <c r="F1731" s="99">
        <f>_VM_since142!E1724</f>
        <v>2019</v>
      </c>
      <c r="G1731" s="99" t="str">
        <f>_VM_since142!F1724</f>
        <v>Pute</v>
      </c>
      <c r="H1731" s="99" t="str">
        <f>_VM_since142!G1724</f>
        <v>Mastputen</v>
      </c>
      <c r="I1731" s="99" t="str">
        <f>_VM_since142!H1724</f>
        <v>Minimierung</v>
      </c>
      <c r="J1731" s="99" t="str">
        <f>_VM_since142!I1724</f>
        <v>B</v>
      </c>
      <c r="K1731" s="99" t="str">
        <f>_VM_since142!J1724</f>
        <v>Polypeptid-AB</v>
      </c>
      <c r="L1731" s="115">
        <f>_VM_since142!K1724</f>
        <v>12.777966854184603</v>
      </c>
      <c r="M1731">
        <f>_VM_since142!L1724</f>
        <v>0.17286361963920846</v>
      </c>
    </row>
    <row r="1732" spans="2:13" x14ac:dyDescent="0.3">
      <c r="B1732">
        <f>_VM_since142!A1725</f>
        <v>7</v>
      </c>
      <c r="C1732">
        <f>_VM_since142!B1725</f>
        <v>71</v>
      </c>
      <c r="D1732">
        <f>_VM_since142!C1725</f>
        <v>1</v>
      </c>
      <c r="E1732">
        <f>_VM_since142!D1725</f>
        <v>1</v>
      </c>
      <c r="F1732" s="99">
        <f>_VM_since142!E1725</f>
        <v>2019</v>
      </c>
      <c r="G1732" s="99" t="str">
        <f>_VM_since142!F1725</f>
        <v>Pute</v>
      </c>
      <c r="H1732" s="99" t="str">
        <f>_VM_since142!G1725</f>
        <v>Mastputen</v>
      </c>
      <c r="I1732" s="99" t="str">
        <f>_VM_since142!H1725</f>
        <v>Minimierung</v>
      </c>
      <c r="J1732" s="99" t="str">
        <f>_VM_since142!I1725</f>
        <v>C</v>
      </c>
      <c r="K1732" s="99" t="str">
        <f>_VM_since142!J1725</f>
        <v>Aminoglykoside</v>
      </c>
      <c r="L1732" s="115">
        <f>_VM_since142!K1725</f>
        <v>2.4804512087912096</v>
      </c>
      <c r="M1732">
        <f>_VM_since142!L1725</f>
        <v>3.3556181447573503E-2</v>
      </c>
    </row>
    <row r="1733" spans="2:13" x14ac:dyDescent="0.3">
      <c r="B1733">
        <f>_VM_since142!A1726</f>
        <v>7</v>
      </c>
      <c r="C1733">
        <f>_VM_since142!B1726</f>
        <v>71</v>
      </c>
      <c r="D1733">
        <f>_VM_since142!C1726</f>
        <v>1</v>
      </c>
      <c r="E1733">
        <f>_VM_since142!D1726</f>
        <v>1</v>
      </c>
      <c r="F1733" s="99">
        <f>_VM_since142!E1726</f>
        <v>2019</v>
      </c>
      <c r="G1733" s="99" t="str">
        <f>_VM_since142!F1726</f>
        <v>Pute</v>
      </c>
      <c r="H1733" s="99" t="str">
        <f>_VM_since142!G1726</f>
        <v>Mastputen</v>
      </c>
      <c r="I1733" s="99" t="str">
        <f>_VM_since142!H1726</f>
        <v>Minimierung</v>
      </c>
      <c r="J1733" s="99" t="str">
        <f>_VM_since142!I1726</f>
        <v>C</v>
      </c>
      <c r="K1733" s="99" t="str">
        <f>_VM_since142!J1726</f>
        <v>Ceph. 1. Gen.</v>
      </c>
      <c r="L1733" s="115">
        <f>_VM_since142!K1726</f>
        <v>0</v>
      </c>
      <c r="M1733">
        <f>_VM_since142!L1726</f>
        <v>0</v>
      </c>
    </row>
    <row r="1734" spans="2:13" x14ac:dyDescent="0.3">
      <c r="B1734">
        <f>_VM_since142!A1727</f>
        <v>7</v>
      </c>
      <c r="C1734">
        <f>_VM_since142!B1727</f>
        <v>71</v>
      </c>
      <c r="D1734">
        <f>_VM_since142!C1727</f>
        <v>1</v>
      </c>
      <c r="E1734">
        <f>_VM_since142!D1727</f>
        <v>1</v>
      </c>
      <c r="F1734" s="99">
        <f>_VM_since142!E1727</f>
        <v>2019</v>
      </c>
      <c r="G1734" s="99" t="str">
        <f>_VM_since142!F1727</f>
        <v>Pute</v>
      </c>
      <c r="H1734" s="99" t="str">
        <f>_VM_since142!G1727</f>
        <v>Mastputen</v>
      </c>
      <c r="I1734" s="99" t="str">
        <f>_VM_since142!H1727</f>
        <v>Minimierung</v>
      </c>
      <c r="J1734" s="99" t="str">
        <f>_VM_since142!I1727</f>
        <v>C</v>
      </c>
      <c r="K1734" s="99" t="str">
        <f>_VM_since142!J1727</f>
        <v>Fenicole</v>
      </c>
      <c r="L1734" s="115">
        <f>_VM_since142!K1727</f>
        <v>0.20901445297127114</v>
      </c>
      <c r="M1734">
        <f>_VM_since142!L1727</f>
        <v>2.8276012381179914E-3</v>
      </c>
    </row>
    <row r="1735" spans="2:13" x14ac:dyDescent="0.3">
      <c r="B1735">
        <f>_VM_since142!A1728</f>
        <v>7</v>
      </c>
      <c r="C1735">
        <f>_VM_since142!B1728</f>
        <v>71</v>
      </c>
      <c r="D1735">
        <f>_VM_since142!C1728</f>
        <v>1</v>
      </c>
      <c r="E1735">
        <f>_VM_since142!D1728</f>
        <v>1</v>
      </c>
      <c r="F1735" s="99">
        <f>_VM_since142!E1728</f>
        <v>2019</v>
      </c>
      <c r="G1735" s="99" t="str">
        <f>_VM_since142!F1728</f>
        <v>Pute</v>
      </c>
      <c r="H1735" s="99" t="str">
        <f>_VM_since142!G1728</f>
        <v>Mastputen</v>
      </c>
      <c r="I1735" s="99" t="str">
        <f>_VM_since142!H1728</f>
        <v>Minimierung</v>
      </c>
      <c r="J1735" s="99" t="str">
        <f>_VM_since142!I1728</f>
        <v>C</v>
      </c>
      <c r="K1735" s="99" t="str">
        <f>_VM_since142!J1728</f>
        <v>Lincosamide</v>
      </c>
      <c r="L1735" s="115">
        <f>_VM_since142!K1728</f>
        <v>0.76038836950783995</v>
      </c>
      <c r="M1735">
        <f>_VM_since142!L1728</f>
        <v>1.0286729288363685E-2</v>
      </c>
    </row>
    <row r="1736" spans="2:13" x14ac:dyDescent="0.3">
      <c r="B1736">
        <f>_VM_since142!A1729</f>
        <v>7</v>
      </c>
      <c r="C1736">
        <f>_VM_since142!B1729</f>
        <v>71</v>
      </c>
      <c r="D1736">
        <f>_VM_since142!C1729</f>
        <v>1</v>
      </c>
      <c r="E1736">
        <f>_VM_since142!D1729</f>
        <v>1</v>
      </c>
      <c r="F1736" s="99">
        <f>_VM_since142!E1729</f>
        <v>2019</v>
      </c>
      <c r="G1736" s="99" t="str">
        <f>_VM_since142!F1729</f>
        <v>Pute</v>
      </c>
      <c r="H1736" s="99" t="str">
        <f>_VM_since142!G1729</f>
        <v>Mastputen</v>
      </c>
      <c r="I1736" s="99" t="str">
        <f>_VM_since142!H1729</f>
        <v>Minimierung</v>
      </c>
      <c r="J1736" s="99" t="str">
        <f>_VM_since142!I1729</f>
        <v>C</v>
      </c>
      <c r="K1736" s="99" t="str">
        <f>_VM_since142!J1729</f>
        <v>Makrolide</v>
      </c>
      <c r="L1736" s="115">
        <f>_VM_since142!K1729</f>
        <v>10.83459232144004</v>
      </c>
      <c r="M1736">
        <f>_VM_since142!L1729</f>
        <v>0.14657314949803218</v>
      </c>
    </row>
    <row r="1737" spans="2:13" x14ac:dyDescent="0.3">
      <c r="B1737">
        <f>_VM_since142!A1730</f>
        <v>7</v>
      </c>
      <c r="C1737">
        <f>_VM_since142!B1730</f>
        <v>71</v>
      </c>
      <c r="D1737">
        <f>_VM_since142!C1730</f>
        <v>1</v>
      </c>
      <c r="E1737">
        <f>_VM_since142!D1730</f>
        <v>1</v>
      </c>
      <c r="F1737" s="99">
        <f>_VM_since142!E1730</f>
        <v>2019</v>
      </c>
      <c r="G1737" s="99" t="str">
        <f>_VM_since142!F1730</f>
        <v>Pute</v>
      </c>
      <c r="H1737" s="99" t="str">
        <f>_VM_since142!G1730</f>
        <v>Mastputen</v>
      </c>
      <c r="I1737" s="99" t="str">
        <f>_VM_since142!H1730</f>
        <v>Minimierung</v>
      </c>
      <c r="J1737" s="99" t="str">
        <f>_VM_since142!I1730</f>
        <v>C</v>
      </c>
      <c r="K1737" s="99" t="str">
        <f>_VM_since142!J1730</f>
        <v>Pleuromutiline</v>
      </c>
      <c r="L1737" s="115">
        <f>_VM_since142!K1730</f>
        <v>2.6198850303353298</v>
      </c>
      <c r="M1737">
        <f>_VM_since142!L1730</f>
        <v>3.5442478020987343E-2</v>
      </c>
    </row>
    <row r="1738" spans="2:13" x14ac:dyDescent="0.3">
      <c r="B1738">
        <f>_VM_since142!A1731</f>
        <v>7</v>
      </c>
      <c r="C1738">
        <f>_VM_since142!B1731</f>
        <v>71</v>
      </c>
      <c r="D1738">
        <f>_VM_since142!C1731</f>
        <v>1</v>
      </c>
      <c r="E1738">
        <f>_VM_since142!D1731</f>
        <v>1</v>
      </c>
      <c r="F1738" s="99">
        <f>_VM_since142!E1731</f>
        <v>2019</v>
      </c>
      <c r="G1738" s="99" t="str">
        <f>_VM_since142!F1731</f>
        <v>Pute</v>
      </c>
      <c r="H1738" s="99" t="str">
        <f>_VM_since142!G1731</f>
        <v>Mastputen</v>
      </c>
      <c r="I1738" s="99" t="str">
        <f>_VM_since142!H1731</f>
        <v>Minimierung</v>
      </c>
      <c r="J1738" s="99" t="str">
        <f>_VM_since142!I1731</f>
        <v>D</v>
      </c>
      <c r="K1738" s="99" t="str">
        <f>_VM_since142!J1731</f>
        <v>Aminoglykoside</v>
      </c>
      <c r="L1738" s="115">
        <f>_VM_since142!K1731</f>
        <v>0.44637802451951986</v>
      </c>
      <c r="M1738">
        <f>_VM_since142!L1731</f>
        <v>6.0387166382869367E-3</v>
      </c>
    </row>
    <row r="1739" spans="2:13" x14ac:dyDescent="0.3">
      <c r="B1739">
        <f>_VM_since142!A1732</f>
        <v>7</v>
      </c>
      <c r="C1739">
        <f>_VM_since142!B1732</f>
        <v>71</v>
      </c>
      <c r="D1739">
        <f>_VM_since142!C1732</f>
        <v>1</v>
      </c>
      <c r="E1739">
        <f>_VM_since142!D1732</f>
        <v>1</v>
      </c>
      <c r="F1739" s="99">
        <f>_VM_since142!E1732</f>
        <v>2019</v>
      </c>
      <c r="G1739" s="99" t="str">
        <f>_VM_since142!F1732</f>
        <v>Pute</v>
      </c>
      <c r="H1739" s="99" t="str">
        <f>_VM_since142!G1732</f>
        <v>Mastputen</v>
      </c>
      <c r="I1739" s="99" t="str">
        <f>_VM_since142!H1732</f>
        <v>Minimierung</v>
      </c>
      <c r="J1739" s="99" t="str">
        <f>_VM_since142!I1732</f>
        <v>D</v>
      </c>
      <c r="K1739" s="99" t="str">
        <f>_VM_since142!J1732</f>
        <v>Folsäureantag.</v>
      </c>
      <c r="L1739" s="115">
        <f>_VM_since142!K1732</f>
        <v>0.12255236363636367</v>
      </c>
      <c r="M1739">
        <f>_VM_since142!L1732</f>
        <v>1.6579198721731381E-3</v>
      </c>
    </row>
    <row r="1740" spans="2:13" x14ac:dyDescent="0.3">
      <c r="B1740">
        <f>_VM_since142!A1733</f>
        <v>7</v>
      </c>
      <c r="C1740">
        <f>_VM_since142!B1733</f>
        <v>71</v>
      </c>
      <c r="D1740">
        <f>_VM_since142!C1733</f>
        <v>1</v>
      </c>
      <c r="E1740">
        <f>_VM_since142!D1733</f>
        <v>1</v>
      </c>
      <c r="F1740" s="99">
        <f>_VM_since142!E1733</f>
        <v>2019</v>
      </c>
      <c r="G1740" s="99" t="str">
        <f>_VM_since142!F1733</f>
        <v>Pute</v>
      </c>
      <c r="H1740" s="99" t="str">
        <f>_VM_since142!G1733</f>
        <v>Mastputen</v>
      </c>
      <c r="I1740" s="99" t="str">
        <f>_VM_since142!H1733</f>
        <v>Minimierung</v>
      </c>
      <c r="J1740" s="99" t="str">
        <f>_VM_since142!I1733</f>
        <v>D</v>
      </c>
      <c r="K1740" s="99" t="str">
        <f>_VM_since142!J1733</f>
        <v>Penicilline</v>
      </c>
      <c r="L1740" s="115">
        <f>_VM_since142!K1733</f>
        <v>30.982461594112991</v>
      </c>
      <c r="M1740">
        <f>_VM_since142!L1733</f>
        <v>0.41913870317617885</v>
      </c>
    </row>
    <row r="1741" spans="2:13" x14ac:dyDescent="0.3">
      <c r="B1741">
        <f>_VM_since142!A1734</f>
        <v>7</v>
      </c>
      <c r="C1741">
        <f>_VM_since142!B1734</f>
        <v>71</v>
      </c>
      <c r="D1741">
        <f>_VM_since142!C1734</f>
        <v>1</v>
      </c>
      <c r="E1741">
        <f>_VM_since142!D1734</f>
        <v>1</v>
      </c>
      <c r="F1741" s="99">
        <f>_VM_since142!E1734</f>
        <v>2019</v>
      </c>
      <c r="G1741" s="99" t="str">
        <f>_VM_since142!F1734</f>
        <v>Pute</v>
      </c>
      <c r="H1741" s="99" t="str">
        <f>_VM_since142!G1734</f>
        <v>Mastputen</v>
      </c>
      <c r="I1741" s="99" t="str">
        <f>_VM_since142!H1734</f>
        <v>Minimierung</v>
      </c>
      <c r="J1741" s="99" t="str">
        <f>_VM_since142!I1734</f>
        <v>D</v>
      </c>
      <c r="K1741" s="99" t="str">
        <f>_VM_since142!J1734</f>
        <v>Sulfonamide</v>
      </c>
      <c r="L1741" s="115">
        <f>_VM_since142!K1734</f>
        <v>2.7350146818369803</v>
      </c>
      <c r="M1741">
        <f>_VM_since142!L1734</f>
        <v>3.6999981535707951E-2</v>
      </c>
    </row>
    <row r="1742" spans="2:13" x14ac:dyDescent="0.3">
      <c r="B1742">
        <f>_VM_since142!A1735</f>
        <v>7</v>
      </c>
      <c r="C1742">
        <f>_VM_since142!B1735</f>
        <v>71</v>
      </c>
      <c r="D1742">
        <f>_VM_since142!C1735</f>
        <v>1</v>
      </c>
      <c r="E1742">
        <f>_VM_since142!D1735</f>
        <v>1</v>
      </c>
      <c r="F1742" s="99">
        <f>_VM_since142!E1735</f>
        <v>2019</v>
      </c>
      <c r="G1742" s="99" t="str">
        <f>_VM_since142!F1735</f>
        <v>Pute</v>
      </c>
      <c r="H1742" s="99" t="str">
        <f>_VM_since142!G1735</f>
        <v>Mastputen</v>
      </c>
      <c r="I1742" s="99" t="str">
        <f>_VM_since142!H1735</f>
        <v>Minimierung</v>
      </c>
      <c r="J1742" s="99" t="str">
        <f>_VM_since142!I1735</f>
        <v>D</v>
      </c>
      <c r="K1742" s="99" t="str">
        <f>_VM_since142!J1735</f>
        <v>Tetrazykline</v>
      </c>
      <c r="L1742" s="115">
        <f>_VM_since142!K1735</f>
        <v>7.9465481678298957</v>
      </c>
      <c r="M1742">
        <f>_VM_since142!L1735</f>
        <v>0.10750294593842516</v>
      </c>
    </row>
    <row r="1743" spans="2:13" x14ac:dyDescent="0.3">
      <c r="B1743">
        <f>_VM_since142!A1736</f>
        <v>7</v>
      </c>
      <c r="C1743">
        <f>_VM_since142!B1736</f>
        <v>71</v>
      </c>
      <c r="D1743">
        <f>_VM_since142!C1736</f>
        <v>1</v>
      </c>
      <c r="E1743">
        <f>_VM_since142!D1736</f>
        <v>1</v>
      </c>
      <c r="F1743" s="99">
        <f>_VM_since142!E1736</f>
        <v>2020</v>
      </c>
      <c r="G1743" s="99" t="str">
        <f>_VM_since142!F1736</f>
        <v>Pute</v>
      </c>
      <c r="H1743" s="99" t="str">
        <f>_VM_since142!G1736</f>
        <v>Mastputen</v>
      </c>
      <c r="I1743" s="99" t="str">
        <f>_VM_since142!H1736</f>
        <v>Minimierung</v>
      </c>
      <c r="J1743" s="99" t="str">
        <f>_VM_since142!I1736</f>
        <v>B</v>
      </c>
      <c r="K1743" s="99" t="str">
        <f>_VM_since142!J1736</f>
        <v>Ceph. 3. Gen.</v>
      </c>
      <c r="L1743" s="115">
        <f>_VM_since142!K1736</f>
        <v>0</v>
      </c>
      <c r="M1743">
        <f>_VM_since142!L1736</f>
        <v>0</v>
      </c>
    </row>
    <row r="1744" spans="2:13" x14ac:dyDescent="0.3">
      <c r="B1744">
        <f>_VM_since142!A1737</f>
        <v>7</v>
      </c>
      <c r="C1744">
        <f>_VM_since142!B1737</f>
        <v>71</v>
      </c>
      <c r="D1744">
        <f>_VM_since142!C1737</f>
        <v>1</v>
      </c>
      <c r="E1744">
        <f>_VM_since142!D1737</f>
        <v>1</v>
      </c>
      <c r="F1744" s="99">
        <f>_VM_since142!E1737</f>
        <v>2020</v>
      </c>
      <c r="G1744" s="99" t="str">
        <f>_VM_since142!F1737</f>
        <v>Pute</v>
      </c>
      <c r="H1744" s="99" t="str">
        <f>_VM_since142!G1737</f>
        <v>Mastputen</v>
      </c>
      <c r="I1744" s="99" t="str">
        <f>_VM_since142!H1737</f>
        <v>Minimierung</v>
      </c>
      <c r="J1744" s="99" t="str">
        <f>_VM_since142!I1737</f>
        <v>B</v>
      </c>
      <c r="K1744" s="99" t="str">
        <f>_VM_since142!J1737</f>
        <v>Ceph. 4. Gen.</v>
      </c>
      <c r="L1744" s="115">
        <f>_VM_since142!K1737</f>
        <v>0</v>
      </c>
      <c r="M1744">
        <f>_VM_since142!L1737</f>
        <v>0</v>
      </c>
    </row>
    <row r="1745" spans="2:13" x14ac:dyDescent="0.3">
      <c r="B1745">
        <f>_VM_since142!A1738</f>
        <v>7</v>
      </c>
      <c r="C1745">
        <f>_VM_since142!B1738</f>
        <v>71</v>
      </c>
      <c r="D1745">
        <f>_VM_since142!C1738</f>
        <v>1</v>
      </c>
      <c r="E1745">
        <f>_VM_since142!D1738</f>
        <v>1</v>
      </c>
      <c r="F1745" s="99">
        <f>_VM_since142!E1738</f>
        <v>2020</v>
      </c>
      <c r="G1745" s="99" t="str">
        <f>_VM_since142!F1738</f>
        <v>Pute</v>
      </c>
      <c r="H1745" s="99" t="str">
        <f>_VM_since142!G1738</f>
        <v>Mastputen</v>
      </c>
      <c r="I1745" s="99" t="str">
        <f>_VM_since142!H1738</f>
        <v>Minimierung</v>
      </c>
      <c r="J1745" s="99" t="str">
        <f>_VM_since142!I1738</f>
        <v>B</v>
      </c>
      <c r="K1745" s="99" t="str">
        <f>_VM_since142!J1738</f>
        <v>Fluorchinolone</v>
      </c>
      <c r="L1745" s="115">
        <f>_VM_since142!K1738</f>
        <v>1.9848721873808377</v>
      </c>
      <c r="M1745">
        <f>_VM_since142!L1738</f>
        <v>2.6614779135025413E-2</v>
      </c>
    </row>
    <row r="1746" spans="2:13" x14ac:dyDescent="0.3">
      <c r="B1746">
        <f>_VM_since142!A1739</f>
        <v>7</v>
      </c>
      <c r="C1746">
        <f>_VM_since142!B1739</f>
        <v>71</v>
      </c>
      <c r="D1746">
        <f>_VM_since142!C1739</f>
        <v>1</v>
      </c>
      <c r="E1746">
        <f>_VM_since142!D1739</f>
        <v>1</v>
      </c>
      <c r="F1746" s="99">
        <f>_VM_since142!E1739</f>
        <v>2020</v>
      </c>
      <c r="G1746" s="99" t="str">
        <f>_VM_since142!F1739</f>
        <v>Pute</v>
      </c>
      <c r="H1746" s="99" t="str">
        <f>_VM_since142!G1739</f>
        <v>Mastputen</v>
      </c>
      <c r="I1746" s="99" t="str">
        <f>_VM_since142!H1739</f>
        <v>Minimierung</v>
      </c>
      <c r="J1746" s="99" t="str">
        <f>_VM_since142!I1739</f>
        <v>B</v>
      </c>
      <c r="K1746" s="99" t="str">
        <f>_VM_since142!J1739</f>
        <v>Polypeptid-AB</v>
      </c>
      <c r="L1746" s="115">
        <f>_VM_since142!K1739</f>
        <v>11.234794139986946</v>
      </c>
      <c r="M1746">
        <f>_VM_since142!L1739</f>
        <v>0.15064524888012801</v>
      </c>
    </row>
    <row r="1747" spans="2:13" x14ac:dyDescent="0.3">
      <c r="B1747">
        <f>_VM_since142!A1740</f>
        <v>7</v>
      </c>
      <c r="C1747">
        <f>_VM_since142!B1740</f>
        <v>71</v>
      </c>
      <c r="D1747">
        <f>_VM_since142!C1740</f>
        <v>1</v>
      </c>
      <c r="E1747">
        <f>_VM_since142!D1740</f>
        <v>1</v>
      </c>
      <c r="F1747" s="99">
        <f>_VM_since142!E1740</f>
        <v>2020</v>
      </c>
      <c r="G1747" s="99" t="str">
        <f>_VM_since142!F1740</f>
        <v>Pute</v>
      </c>
      <c r="H1747" s="99" t="str">
        <f>_VM_since142!G1740</f>
        <v>Mastputen</v>
      </c>
      <c r="I1747" s="99" t="str">
        <f>_VM_since142!H1740</f>
        <v>Minimierung</v>
      </c>
      <c r="J1747" s="99" t="str">
        <f>_VM_since142!I1740</f>
        <v>C</v>
      </c>
      <c r="K1747" s="99" t="str">
        <f>_VM_since142!J1740</f>
        <v>Aminoglykoside</v>
      </c>
      <c r="L1747" s="115">
        <f>_VM_since142!K1740</f>
        <v>2.2441008008714602</v>
      </c>
      <c r="M1747">
        <f>_VM_since142!L1740</f>
        <v>3.0090727025975442E-2</v>
      </c>
    </row>
    <row r="1748" spans="2:13" x14ac:dyDescent="0.3">
      <c r="B1748">
        <f>_VM_since142!A1741</f>
        <v>7</v>
      </c>
      <c r="C1748">
        <f>_VM_since142!B1741</f>
        <v>71</v>
      </c>
      <c r="D1748">
        <f>_VM_since142!C1741</f>
        <v>1</v>
      </c>
      <c r="E1748">
        <f>_VM_since142!D1741</f>
        <v>1</v>
      </c>
      <c r="F1748" s="99">
        <f>_VM_since142!E1741</f>
        <v>2020</v>
      </c>
      <c r="G1748" s="99" t="str">
        <f>_VM_since142!F1741</f>
        <v>Pute</v>
      </c>
      <c r="H1748" s="99" t="str">
        <f>_VM_since142!G1741</f>
        <v>Mastputen</v>
      </c>
      <c r="I1748" s="99" t="str">
        <f>_VM_since142!H1741</f>
        <v>Minimierung</v>
      </c>
      <c r="J1748" s="99" t="str">
        <f>_VM_since142!I1741</f>
        <v>C</v>
      </c>
      <c r="K1748" s="99" t="str">
        <f>_VM_since142!J1741</f>
        <v>Ceph. 1. Gen.</v>
      </c>
      <c r="L1748" s="115">
        <f>_VM_since142!K1741</f>
        <v>0</v>
      </c>
      <c r="M1748">
        <f>_VM_since142!L1741</f>
        <v>0</v>
      </c>
    </row>
    <row r="1749" spans="2:13" x14ac:dyDescent="0.3">
      <c r="B1749">
        <f>_VM_since142!A1742</f>
        <v>7</v>
      </c>
      <c r="C1749">
        <f>_VM_since142!B1742</f>
        <v>71</v>
      </c>
      <c r="D1749">
        <f>_VM_since142!C1742</f>
        <v>1</v>
      </c>
      <c r="E1749">
        <f>_VM_since142!D1742</f>
        <v>1</v>
      </c>
      <c r="F1749" s="99">
        <f>_VM_since142!E1742</f>
        <v>2020</v>
      </c>
      <c r="G1749" s="99" t="str">
        <f>_VM_since142!F1742</f>
        <v>Pute</v>
      </c>
      <c r="H1749" s="99" t="str">
        <f>_VM_since142!G1742</f>
        <v>Mastputen</v>
      </c>
      <c r="I1749" s="99" t="str">
        <f>_VM_since142!H1742</f>
        <v>Minimierung</v>
      </c>
      <c r="J1749" s="99" t="str">
        <f>_VM_since142!I1742</f>
        <v>C</v>
      </c>
      <c r="K1749" s="99" t="str">
        <f>_VM_since142!J1742</f>
        <v>Fenicole</v>
      </c>
      <c r="L1749" s="115">
        <f>_VM_since142!K1742</f>
        <v>5.892110051711287E-2</v>
      </c>
      <c r="M1749">
        <f>_VM_since142!L1742</f>
        <v>7.9006199322329733E-4</v>
      </c>
    </row>
    <row r="1750" spans="2:13" x14ac:dyDescent="0.3">
      <c r="B1750">
        <f>_VM_since142!A1743</f>
        <v>7</v>
      </c>
      <c r="C1750">
        <f>_VM_since142!B1743</f>
        <v>71</v>
      </c>
      <c r="D1750">
        <f>_VM_since142!C1743</f>
        <v>1</v>
      </c>
      <c r="E1750">
        <f>_VM_since142!D1743</f>
        <v>1</v>
      </c>
      <c r="F1750" s="99">
        <f>_VM_since142!E1743</f>
        <v>2020</v>
      </c>
      <c r="G1750" s="99" t="str">
        <f>_VM_since142!F1743</f>
        <v>Pute</v>
      </c>
      <c r="H1750" s="99" t="str">
        <f>_VM_since142!G1743</f>
        <v>Mastputen</v>
      </c>
      <c r="I1750" s="99" t="str">
        <f>_VM_since142!H1743</f>
        <v>Minimierung</v>
      </c>
      <c r="J1750" s="99" t="str">
        <f>_VM_since142!I1743</f>
        <v>C</v>
      </c>
      <c r="K1750" s="99" t="str">
        <f>_VM_since142!J1743</f>
        <v>Lincosamide</v>
      </c>
      <c r="L1750" s="115">
        <f>_VM_since142!K1743</f>
        <v>0.61219362416708067</v>
      </c>
      <c r="M1750">
        <f>_VM_since142!L1743</f>
        <v>8.2087895627061813E-3</v>
      </c>
    </row>
    <row r="1751" spans="2:13" x14ac:dyDescent="0.3">
      <c r="B1751">
        <f>_VM_since142!A1744</f>
        <v>7</v>
      </c>
      <c r="C1751">
        <f>_VM_since142!B1744</f>
        <v>71</v>
      </c>
      <c r="D1751">
        <f>_VM_since142!C1744</f>
        <v>1</v>
      </c>
      <c r="E1751">
        <f>_VM_since142!D1744</f>
        <v>1</v>
      </c>
      <c r="F1751" s="99">
        <f>_VM_since142!E1744</f>
        <v>2020</v>
      </c>
      <c r="G1751" s="99" t="str">
        <f>_VM_since142!F1744</f>
        <v>Pute</v>
      </c>
      <c r="H1751" s="99" t="str">
        <f>_VM_since142!G1744</f>
        <v>Mastputen</v>
      </c>
      <c r="I1751" s="99" t="str">
        <f>_VM_since142!H1744</f>
        <v>Minimierung</v>
      </c>
      <c r="J1751" s="99" t="str">
        <f>_VM_since142!I1744</f>
        <v>C</v>
      </c>
      <c r="K1751" s="99" t="str">
        <f>_VM_since142!J1744</f>
        <v>Makrolide</v>
      </c>
      <c r="L1751" s="115">
        <f>_VM_since142!K1744</f>
        <v>12.431922733156846</v>
      </c>
      <c r="M1751">
        <f>_VM_since142!L1744</f>
        <v>0.16669732180754585</v>
      </c>
    </row>
    <row r="1752" spans="2:13" x14ac:dyDescent="0.3">
      <c r="B1752">
        <f>_VM_since142!A1745</f>
        <v>7</v>
      </c>
      <c r="C1752">
        <f>_VM_since142!B1745</f>
        <v>71</v>
      </c>
      <c r="D1752">
        <f>_VM_since142!C1745</f>
        <v>1</v>
      </c>
      <c r="E1752">
        <f>_VM_since142!D1745</f>
        <v>1</v>
      </c>
      <c r="F1752" s="99">
        <f>_VM_since142!E1745</f>
        <v>2020</v>
      </c>
      <c r="G1752" s="99" t="str">
        <f>_VM_since142!F1745</f>
        <v>Pute</v>
      </c>
      <c r="H1752" s="99" t="str">
        <f>_VM_since142!G1745</f>
        <v>Mastputen</v>
      </c>
      <c r="I1752" s="99" t="str">
        <f>_VM_since142!H1745</f>
        <v>Minimierung</v>
      </c>
      <c r="J1752" s="99" t="str">
        <f>_VM_since142!I1745</f>
        <v>C</v>
      </c>
      <c r="K1752" s="99" t="str">
        <f>_VM_since142!J1745</f>
        <v>Pleuromutiline</v>
      </c>
      <c r="L1752" s="115">
        <f>_VM_since142!K1745</f>
        <v>2.3646293494371435</v>
      </c>
      <c r="M1752">
        <f>_VM_since142!L1745</f>
        <v>3.1706871742967921E-2</v>
      </c>
    </row>
    <row r="1753" spans="2:13" x14ac:dyDescent="0.3">
      <c r="B1753">
        <f>_VM_since142!A1746</f>
        <v>7</v>
      </c>
      <c r="C1753">
        <f>_VM_since142!B1746</f>
        <v>71</v>
      </c>
      <c r="D1753">
        <f>_VM_since142!C1746</f>
        <v>1</v>
      </c>
      <c r="E1753">
        <f>_VM_since142!D1746</f>
        <v>1</v>
      </c>
      <c r="F1753" s="99">
        <f>_VM_since142!E1746</f>
        <v>2020</v>
      </c>
      <c r="G1753" s="99" t="str">
        <f>_VM_since142!F1746</f>
        <v>Pute</v>
      </c>
      <c r="H1753" s="99" t="str">
        <f>_VM_since142!G1746</f>
        <v>Mastputen</v>
      </c>
      <c r="I1753" s="99" t="str">
        <f>_VM_since142!H1746</f>
        <v>Minimierung</v>
      </c>
      <c r="J1753" s="99" t="str">
        <f>_VM_since142!I1746</f>
        <v>D</v>
      </c>
      <c r="K1753" s="99" t="str">
        <f>_VM_since142!J1746</f>
        <v>Aminoglykoside</v>
      </c>
      <c r="L1753" s="115">
        <f>_VM_since142!K1746</f>
        <v>0.45075771078894694</v>
      </c>
      <c r="M1753">
        <f>_VM_since142!L1746</f>
        <v>6.0441256582309368E-3</v>
      </c>
    </row>
    <row r="1754" spans="2:13" x14ac:dyDescent="0.3">
      <c r="B1754">
        <f>_VM_since142!A1747</f>
        <v>7</v>
      </c>
      <c r="C1754">
        <f>_VM_since142!B1747</f>
        <v>71</v>
      </c>
      <c r="D1754">
        <f>_VM_since142!C1747</f>
        <v>1</v>
      </c>
      <c r="E1754">
        <f>_VM_since142!D1747</f>
        <v>1</v>
      </c>
      <c r="F1754" s="99">
        <f>_VM_since142!E1747</f>
        <v>2020</v>
      </c>
      <c r="G1754" s="99" t="str">
        <f>_VM_since142!F1747</f>
        <v>Pute</v>
      </c>
      <c r="H1754" s="99" t="str">
        <f>_VM_since142!G1747</f>
        <v>Mastputen</v>
      </c>
      <c r="I1754" s="99" t="str">
        <f>_VM_since142!H1747</f>
        <v>Minimierung</v>
      </c>
      <c r="J1754" s="99" t="str">
        <f>_VM_since142!I1747</f>
        <v>D</v>
      </c>
      <c r="K1754" s="99" t="str">
        <f>_VM_since142!J1747</f>
        <v>Folsäureantag.</v>
      </c>
      <c r="L1754" s="115">
        <f>_VM_since142!K1747</f>
        <v>0.12820000000000001</v>
      </c>
      <c r="M1754">
        <f>_VM_since142!L1747</f>
        <v>1.719009771411339E-3</v>
      </c>
    </row>
    <row r="1755" spans="2:13" x14ac:dyDescent="0.3">
      <c r="B1755">
        <f>_VM_since142!A1748</f>
        <v>7</v>
      </c>
      <c r="C1755">
        <f>_VM_since142!B1748</f>
        <v>71</v>
      </c>
      <c r="D1755">
        <f>_VM_since142!C1748</f>
        <v>1</v>
      </c>
      <c r="E1755">
        <f>_VM_since142!D1748</f>
        <v>1</v>
      </c>
      <c r="F1755" s="99">
        <f>_VM_since142!E1748</f>
        <v>2020</v>
      </c>
      <c r="G1755" s="99" t="str">
        <f>_VM_since142!F1748</f>
        <v>Pute</v>
      </c>
      <c r="H1755" s="99" t="str">
        <f>_VM_since142!G1748</f>
        <v>Mastputen</v>
      </c>
      <c r="I1755" s="99" t="str">
        <f>_VM_since142!H1748</f>
        <v>Minimierung</v>
      </c>
      <c r="J1755" s="99" t="str">
        <f>_VM_since142!I1748</f>
        <v>D</v>
      </c>
      <c r="K1755" s="99" t="str">
        <f>_VM_since142!J1748</f>
        <v>Penicilline</v>
      </c>
      <c r="L1755" s="115">
        <f>_VM_since142!K1748</f>
        <v>31.55167649641902</v>
      </c>
      <c r="M1755">
        <f>_VM_since142!L1748</f>
        <v>0.42307051639433524</v>
      </c>
    </row>
    <row r="1756" spans="2:13" x14ac:dyDescent="0.3">
      <c r="B1756">
        <f>_VM_since142!A1749</f>
        <v>7</v>
      </c>
      <c r="C1756">
        <f>_VM_since142!B1749</f>
        <v>71</v>
      </c>
      <c r="D1756">
        <f>_VM_since142!C1749</f>
        <v>1</v>
      </c>
      <c r="E1756">
        <f>_VM_since142!D1749</f>
        <v>1</v>
      </c>
      <c r="F1756" s="99">
        <f>_VM_since142!E1749</f>
        <v>2020</v>
      </c>
      <c r="G1756" s="99" t="str">
        <f>_VM_since142!F1749</f>
        <v>Pute</v>
      </c>
      <c r="H1756" s="99" t="str">
        <f>_VM_since142!G1749</f>
        <v>Mastputen</v>
      </c>
      <c r="I1756" s="99" t="str">
        <f>_VM_since142!H1749</f>
        <v>Minimierung</v>
      </c>
      <c r="J1756" s="99" t="str">
        <f>_VM_since142!I1749</f>
        <v>D</v>
      </c>
      <c r="K1756" s="99" t="str">
        <f>_VM_since142!J1749</f>
        <v>Sulfonamide</v>
      </c>
      <c r="L1756" s="115">
        <f>_VM_since142!K1749</f>
        <v>2.8429803313219715</v>
      </c>
      <c r="M1756">
        <f>_VM_since142!L1749</f>
        <v>3.8120990401503234E-2</v>
      </c>
    </row>
    <row r="1757" spans="2:13" x14ac:dyDescent="0.3">
      <c r="B1757">
        <f>_VM_since142!A1750</f>
        <v>7</v>
      </c>
      <c r="C1757">
        <f>_VM_since142!B1750</f>
        <v>71</v>
      </c>
      <c r="D1757">
        <f>_VM_since142!C1750</f>
        <v>1</v>
      </c>
      <c r="E1757">
        <f>_VM_since142!D1750</f>
        <v>1</v>
      </c>
      <c r="F1757" s="99">
        <f>_VM_since142!E1750</f>
        <v>2020</v>
      </c>
      <c r="G1757" s="99" t="str">
        <f>_VM_since142!F1750</f>
        <v>Pute</v>
      </c>
      <c r="H1757" s="99" t="str">
        <f>_VM_since142!G1750</f>
        <v>Mastputen</v>
      </c>
      <c r="I1757" s="99" t="str">
        <f>_VM_since142!H1750</f>
        <v>Minimierung</v>
      </c>
      <c r="J1757" s="99" t="str">
        <f>_VM_since142!I1750</f>
        <v>D</v>
      </c>
      <c r="K1757" s="99" t="str">
        <f>_VM_since142!J1750</f>
        <v>Tetrazykline</v>
      </c>
      <c r="L1757" s="115">
        <f>_VM_since142!K1750</f>
        <v>8.6727707635625677</v>
      </c>
      <c r="M1757">
        <f>_VM_since142!L1750</f>
        <v>0.11629155762694722</v>
      </c>
    </row>
    <row r="1758" spans="2:13" x14ac:dyDescent="0.3">
      <c r="B1758">
        <f>_VM_since142!A1751</f>
        <v>7</v>
      </c>
      <c r="C1758">
        <f>_VM_since142!B1751</f>
        <v>71</v>
      </c>
      <c r="D1758">
        <f>_VM_since142!C1751</f>
        <v>1</v>
      </c>
      <c r="E1758">
        <f>_VM_since142!D1751</f>
        <v>1</v>
      </c>
      <c r="F1758" s="99">
        <f>_VM_since142!E1751</f>
        <v>2021</v>
      </c>
      <c r="G1758" s="99" t="str">
        <f>_VM_since142!F1751</f>
        <v>Pute</v>
      </c>
      <c r="H1758" s="99" t="str">
        <f>_VM_since142!G1751</f>
        <v>Mastputen</v>
      </c>
      <c r="I1758" s="99" t="str">
        <f>_VM_since142!H1751</f>
        <v>Minimierung</v>
      </c>
      <c r="J1758" s="99" t="str">
        <f>_VM_since142!I1751</f>
        <v>B</v>
      </c>
      <c r="K1758" s="99" t="str">
        <f>_VM_since142!J1751</f>
        <v>Ceph. 3. Gen.</v>
      </c>
      <c r="L1758" s="115">
        <f>_VM_since142!K1751</f>
        <v>0</v>
      </c>
      <c r="M1758">
        <f>_VM_since142!L1751</f>
        <v>0</v>
      </c>
    </row>
    <row r="1759" spans="2:13" x14ac:dyDescent="0.3">
      <c r="B1759">
        <f>_VM_since142!A1752</f>
        <v>7</v>
      </c>
      <c r="C1759">
        <f>_VM_since142!B1752</f>
        <v>71</v>
      </c>
      <c r="D1759">
        <f>_VM_since142!C1752</f>
        <v>1</v>
      </c>
      <c r="E1759">
        <f>_VM_since142!D1752</f>
        <v>1</v>
      </c>
      <c r="F1759" s="99">
        <f>_VM_since142!E1752</f>
        <v>2021</v>
      </c>
      <c r="G1759" s="99" t="str">
        <f>_VM_since142!F1752</f>
        <v>Pute</v>
      </c>
      <c r="H1759" s="99" t="str">
        <f>_VM_since142!G1752</f>
        <v>Mastputen</v>
      </c>
      <c r="I1759" s="99" t="str">
        <f>_VM_since142!H1752</f>
        <v>Minimierung</v>
      </c>
      <c r="J1759" s="99" t="str">
        <f>_VM_since142!I1752</f>
        <v>B</v>
      </c>
      <c r="K1759" s="99" t="str">
        <f>_VM_since142!J1752</f>
        <v>Ceph. 4. Gen.</v>
      </c>
      <c r="L1759" s="115">
        <f>_VM_since142!K1752</f>
        <v>0</v>
      </c>
      <c r="M1759">
        <f>_VM_since142!L1752</f>
        <v>0</v>
      </c>
    </row>
    <row r="1760" spans="2:13" x14ac:dyDescent="0.3">
      <c r="B1760">
        <f>_VM_since142!A1753</f>
        <v>7</v>
      </c>
      <c r="C1760">
        <f>_VM_since142!B1753</f>
        <v>71</v>
      </c>
      <c r="D1760">
        <f>_VM_since142!C1753</f>
        <v>1</v>
      </c>
      <c r="E1760">
        <f>_VM_since142!D1753</f>
        <v>1</v>
      </c>
      <c r="F1760" s="99">
        <f>_VM_since142!E1753</f>
        <v>2021</v>
      </c>
      <c r="G1760" s="99" t="str">
        <f>_VM_since142!F1753</f>
        <v>Pute</v>
      </c>
      <c r="H1760" s="99" t="str">
        <f>_VM_since142!G1753</f>
        <v>Mastputen</v>
      </c>
      <c r="I1760" s="99" t="str">
        <f>_VM_since142!H1753</f>
        <v>Minimierung</v>
      </c>
      <c r="J1760" s="99" t="str">
        <f>_VM_since142!I1753</f>
        <v>B</v>
      </c>
      <c r="K1760" s="99" t="str">
        <f>_VM_since142!J1753</f>
        <v>Fluorchinolone</v>
      </c>
      <c r="L1760" s="115">
        <f>_VM_since142!K1753</f>
        <v>1.3824923885976661</v>
      </c>
      <c r="M1760">
        <f>_VM_since142!L1753</f>
        <v>2.1434986583061717E-2</v>
      </c>
    </row>
    <row r="1761" spans="2:13" x14ac:dyDescent="0.3">
      <c r="B1761">
        <f>_VM_since142!A1754</f>
        <v>7</v>
      </c>
      <c r="C1761">
        <f>_VM_since142!B1754</f>
        <v>71</v>
      </c>
      <c r="D1761">
        <f>_VM_since142!C1754</f>
        <v>1</v>
      </c>
      <c r="E1761">
        <f>_VM_since142!D1754</f>
        <v>1</v>
      </c>
      <c r="F1761" s="99">
        <f>_VM_since142!E1754</f>
        <v>2021</v>
      </c>
      <c r="G1761" s="99" t="str">
        <f>_VM_since142!F1754</f>
        <v>Pute</v>
      </c>
      <c r="H1761" s="99" t="str">
        <f>_VM_since142!G1754</f>
        <v>Mastputen</v>
      </c>
      <c r="I1761" s="99" t="str">
        <f>_VM_since142!H1754</f>
        <v>Minimierung</v>
      </c>
      <c r="J1761" s="99" t="str">
        <f>_VM_since142!I1754</f>
        <v>B</v>
      </c>
      <c r="K1761" s="99" t="str">
        <f>_VM_since142!J1754</f>
        <v>Polypeptid-AB</v>
      </c>
      <c r="L1761" s="115">
        <f>_VM_since142!K1754</f>
        <v>8.7321828678103728</v>
      </c>
      <c r="M1761">
        <f>_VM_since142!L1754</f>
        <v>0.13538897150979418</v>
      </c>
    </row>
    <row r="1762" spans="2:13" x14ac:dyDescent="0.3">
      <c r="B1762">
        <f>_VM_since142!A1755</f>
        <v>7</v>
      </c>
      <c r="C1762">
        <f>_VM_since142!B1755</f>
        <v>71</v>
      </c>
      <c r="D1762">
        <f>_VM_since142!C1755</f>
        <v>1</v>
      </c>
      <c r="E1762">
        <f>_VM_since142!D1755</f>
        <v>1</v>
      </c>
      <c r="F1762" s="99">
        <f>_VM_since142!E1755</f>
        <v>2021</v>
      </c>
      <c r="G1762" s="99" t="str">
        <f>_VM_since142!F1755</f>
        <v>Pute</v>
      </c>
      <c r="H1762" s="99" t="str">
        <f>_VM_since142!G1755</f>
        <v>Mastputen</v>
      </c>
      <c r="I1762" s="99" t="str">
        <f>_VM_since142!H1755</f>
        <v>Minimierung</v>
      </c>
      <c r="J1762" s="99" t="str">
        <f>_VM_since142!I1755</f>
        <v>C</v>
      </c>
      <c r="K1762" s="99" t="str">
        <f>_VM_since142!J1755</f>
        <v>Aminoglykoside</v>
      </c>
      <c r="L1762" s="115">
        <f>_VM_since142!K1755</f>
        <v>1.410288798250996</v>
      </c>
      <c r="M1762">
        <f>_VM_since142!L1755</f>
        <v>2.1865958697548926E-2</v>
      </c>
    </row>
    <row r="1763" spans="2:13" x14ac:dyDescent="0.3">
      <c r="B1763">
        <f>_VM_since142!A1756</f>
        <v>7</v>
      </c>
      <c r="C1763">
        <f>_VM_since142!B1756</f>
        <v>71</v>
      </c>
      <c r="D1763">
        <f>_VM_since142!C1756</f>
        <v>1</v>
      </c>
      <c r="E1763">
        <f>_VM_since142!D1756</f>
        <v>1</v>
      </c>
      <c r="F1763" s="99">
        <f>_VM_since142!E1756</f>
        <v>2021</v>
      </c>
      <c r="G1763" s="99" t="str">
        <f>_VM_since142!F1756</f>
        <v>Pute</v>
      </c>
      <c r="H1763" s="99" t="str">
        <f>_VM_since142!G1756</f>
        <v>Mastputen</v>
      </c>
      <c r="I1763" s="99" t="str">
        <f>_VM_since142!H1756</f>
        <v>Minimierung</v>
      </c>
      <c r="J1763" s="99" t="str">
        <f>_VM_since142!I1756</f>
        <v>C</v>
      </c>
      <c r="K1763" s="99" t="str">
        <f>_VM_since142!J1756</f>
        <v>Ceph. 1. Gen.</v>
      </c>
      <c r="L1763" s="115">
        <f>_VM_since142!K1756</f>
        <v>0</v>
      </c>
      <c r="M1763">
        <f>_VM_since142!L1756</f>
        <v>0</v>
      </c>
    </row>
    <row r="1764" spans="2:13" x14ac:dyDescent="0.3">
      <c r="B1764">
        <f>_VM_since142!A1757</f>
        <v>7</v>
      </c>
      <c r="C1764">
        <f>_VM_since142!B1757</f>
        <v>71</v>
      </c>
      <c r="D1764">
        <f>_VM_since142!C1757</f>
        <v>1</v>
      </c>
      <c r="E1764">
        <f>_VM_since142!D1757</f>
        <v>1</v>
      </c>
      <c r="F1764" s="99">
        <f>_VM_since142!E1757</f>
        <v>2021</v>
      </c>
      <c r="G1764" s="99" t="str">
        <f>_VM_since142!F1757</f>
        <v>Pute</v>
      </c>
      <c r="H1764" s="99" t="str">
        <f>_VM_since142!G1757</f>
        <v>Mastputen</v>
      </c>
      <c r="I1764" s="99" t="str">
        <f>_VM_since142!H1757</f>
        <v>Minimierung</v>
      </c>
      <c r="J1764" s="99" t="str">
        <f>_VM_since142!I1757</f>
        <v>C</v>
      </c>
      <c r="K1764" s="99" t="str">
        <f>_VM_since142!J1757</f>
        <v>Fenicole</v>
      </c>
      <c r="L1764" s="115">
        <f>_VM_since142!K1757</f>
        <v>9.2100000000000001E-2</v>
      </c>
      <c r="M1764">
        <f>_VM_since142!L1757</f>
        <v>1.4279733332220941E-3</v>
      </c>
    </row>
    <row r="1765" spans="2:13" x14ac:dyDescent="0.3">
      <c r="B1765">
        <f>_VM_since142!A1758</f>
        <v>7</v>
      </c>
      <c r="C1765">
        <f>_VM_since142!B1758</f>
        <v>71</v>
      </c>
      <c r="D1765">
        <f>_VM_since142!C1758</f>
        <v>1</v>
      </c>
      <c r="E1765">
        <f>_VM_since142!D1758</f>
        <v>1</v>
      </c>
      <c r="F1765" s="99">
        <f>_VM_since142!E1758</f>
        <v>2021</v>
      </c>
      <c r="G1765" s="99" t="str">
        <f>_VM_since142!F1758</f>
        <v>Pute</v>
      </c>
      <c r="H1765" s="99" t="str">
        <f>_VM_since142!G1758</f>
        <v>Mastputen</v>
      </c>
      <c r="I1765" s="99" t="str">
        <f>_VM_since142!H1758</f>
        <v>Minimierung</v>
      </c>
      <c r="J1765" s="99" t="str">
        <f>_VM_since142!I1758</f>
        <v>C</v>
      </c>
      <c r="K1765" s="99" t="str">
        <f>_VM_since142!J1758</f>
        <v>Lincosamide</v>
      </c>
      <c r="L1765" s="115">
        <f>_VM_since142!K1758</f>
        <v>0.288521516571</v>
      </c>
      <c r="M1765">
        <f>_VM_since142!L1758</f>
        <v>4.4734096821301252E-3</v>
      </c>
    </row>
    <row r="1766" spans="2:13" x14ac:dyDescent="0.3">
      <c r="B1766">
        <f>_VM_since142!A1759</f>
        <v>7</v>
      </c>
      <c r="C1766">
        <f>_VM_since142!B1759</f>
        <v>71</v>
      </c>
      <c r="D1766">
        <f>_VM_since142!C1759</f>
        <v>1</v>
      </c>
      <c r="E1766">
        <f>_VM_since142!D1759</f>
        <v>1</v>
      </c>
      <c r="F1766" s="99">
        <f>_VM_since142!E1759</f>
        <v>2021</v>
      </c>
      <c r="G1766" s="99" t="str">
        <f>_VM_since142!F1759</f>
        <v>Pute</v>
      </c>
      <c r="H1766" s="99" t="str">
        <f>_VM_since142!G1759</f>
        <v>Mastputen</v>
      </c>
      <c r="I1766" s="99" t="str">
        <f>_VM_since142!H1759</f>
        <v>Minimierung</v>
      </c>
      <c r="J1766" s="99" t="str">
        <f>_VM_since142!I1759</f>
        <v>C</v>
      </c>
      <c r="K1766" s="99" t="str">
        <f>_VM_since142!J1759</f>
        <v>Makrolide</v>
      </c>
      <c r="L1766" s="115">
        <f>_VM_since142!K1759</f>
        <v>12.515930019055267</v>
      </c>
      <c r="M1766">
        <f>_VM_since142!L1759</f>
        <v>0.19405444416595893</v>
      </c>
    </row>
    <row r="1767" spans="2:13" x14ac:dyDescent="0.3">
      <c r="B1767">
        <f>_VM_since142!A1760</f>
        <v>7</v>
      </c>
      <c r="C1767">
        <f>_VM_since142!B1760</f>
        <v>71</v>
      </c>
      <c r="D1767">
        <f>_VM_since142!C1760</f>
        <v>1</v>
      </c>
      <c r="E1767">
        <f>_VM_since142!D1760</f>
        <v>1</v>
      </c>
      <c r="F1767" s="99">
        <f>_VM_since142!E1760</f>
        <v>2021</v>
      </c>
      <c r="G1767" s="99" t="str">
        <f>_VM_since142!F1760</f>
        <v>Pute</v>
      </c>
      <c r="H1767" s="99" t="str">
        <f>_VM_since142!G1760</f>
        <v>Mastputen</v>
      </c>
      <c r="I1767" s="99" t="str">
        <f>_VM_since142!H1760</f>
        <v>Minimierung</v>
      </c>
      <c r="J1767" s="99" t="str">
        <f>_VM_since142!I1760</f>
        <v>C</v>
      </c>
      <c r="K1767" s="99" t="str">
        <f>_VM_since142!J1760</f>
        <v>Pleuromutiline</v>
      </c>
      <c r="L1767" s="115">
        <f>_VM_since142!K1760</f>
        <v>1.9222665854635137</v>
      </c>
      <c r="M1767">
        <f>_VM_since142!L1760</f>
        <v>2.980396768062744E-2</v>
      </c>
    </row>
    <row r="1768" spans="2:13" x14ac:dyDescent="0.3">
      <c r="B1768">
        <f>_VM_since142!A1761</f>
        <v>7</v>
      </c>
      <c r="C1768">
        <f>_VM_since142!B1761</f>
        <v>71</v>
      </c>
      <c r="D1768">
        <f>_VM_since142!C1761</f>
        <v>1</v>
      </c>
      <c r="E1768">
        <f>_VM_since142!D1761</f>
        <v>1</v>
      </c>
      <c r="F1768" s="99">
        <f>_VM_since142!E1761</f>
        <v>2021</v>
      </c>
      <c r="G1768" s="99" t="str">
        <f>_VM_since142!F1761</f>
        <v>Pute</v>
      </c>
      <c r="H1768" s="99" t="str">
        <f>_VM_since142!G1761</f>
        <v>Mastputen</v>
      </c>
      <c r="I1768" s="99" t="str">
        <f>_VM_since142!H1761</f>
        <v>Minimierung</v>
      </c>
      <c r="J1768" s="99" t="str">
        <f>_VM_since142!I1761</f>
        <v>D</v>
      </c>
      <c r="K1768" s="99" t="str">
        <f>_VM_since142!J1761</f>
        <v>Aminoglykoside</v>
      </c>
      <c r="L1768" s="115">
        <f>_VM_since142!K1761</f>
        <v>0.173415491585</v>
      </c>
      <c r="M1768">
        <f>_VM_since142!L1761</f>
        <v>2.6887372155372474E-3</v>
      </c>
    </row>
    <row r="1769" spans="2:13" x14ac:dyDescent="0.3">
      <c r="B1769">
        <f>_VM_since142!A1762</f>
        <v>7</v>
      </c>
      <c r="C1769">
        <f>_VM_since142!B1762</f>
        <v>71</v>
      </c>
      <c r="D1769">
        <f>_VM_since142!C1762</f>
        <v>1</v>
      </c>
      <c r="E1769">
        <f>_VM_since142!D1762</f>
        <v>1</v>
      </c>
      <c r="F1769" s="99">
        <f>_VM_since142!E1762</f>
        <v>2021</v>
      </c>
      <c r="G1769" s="99" t="str">
        <f>_VM_since142!F1762</f>
        <v>Pute</v>
      </c>
      <c r="H1769" s="99" t="str">
        <f>_VM_since142!G1762</f>
        <v>Mastputen</v>
      </c>
      <c r="I1769" s="99" t="str">
        <f>_VM_since142!H1762</f>
        <v>Minimierung</v>
      </c>
      <c r="J1769" s="99" t="str">
        <f>_VM_since142!I1762</f>
        <v>D</v>
      </c>
      <c r="K1769" s="99" t="str">
        <f>_VM_since142!J1762</f>
        <v>Folsäureantag.</v>
      </c>
      <c r="L1769" s="115">
        <f>_VM_since142!K1762</f>
        <v>0.10223950000000001</v>
      </c>
      <c r="M1769">
        <f>_VM_since142!L1762</f>
        <v>1.585182188946366E-3</v>
      </c>
    </row>
    <row r="1770" spans="2:13" x14ac:dyDescent="0.3">
      <c r="B1770">
        <f>_VM_since142!A1763</f>
        <v>7</v>
      </c>
      <c r="C1770">
        <f>_VM_since142!B1763</f>
        <v>71</v>
      </c>
      <c r="D1770">
        <f>_VM_since142!C1763</f>
        <v>1</v>
      </c>
      <c r="E1770">
        <f>_VM_since142!D1763</f>
        <v>1</v>
      </c>
      <c r="F1770" s="99">
        <f>_VM_since142!E1763</f>
        <v>2021</v>
      </c>
      <c r="G1770" s="99" t="str">
        <f>_VM_since142!F1763</f>
        <v>Pute</v>
      </c>
      <c r="H1770" s="99" t="str">
        <f>_VM_since142!G1763</f>
        <v>Mastputen</v>
      </c>
      <c r="I1770" s="99" t="str">
        <f>_VM_since142!H1763</f>
        <v>Minimierung</v>
      </c>
      <c r="J1770" s="99" t="str">
        <f>_VM_since142!I1763</f>
        <v>D</v>
      </c>
      <c r="K1770" s="99" t="str">
        <f>_VM_since142!J1763</f>
        <v>Penicilline</v>
      </c>
      <c r="L1770" s="115">
        <f>_VM_since142!K1763</f>
        <v>27.748293417210466</v>
      </c>
      <c r="M1770">
        <f>_VM_since142!L1763</f>
        <v>0.43022609166339548</v>
      </c>
    </row>
    <row r="1771" spans="2:13" x14ac:dyDescent="0.3">
      <c r="B1771">
        <f>_VM_since142!A1764</f>
        <v>7</v>
      </c>
      <c r="C1771">
        <f>_VM_since142!B1764</f>
        <v>71</v>
      </c>
      <c r="D1771">
        <f>_VM_since142!C1764</f>
        <v>1</v>
      </c>
      <c r="E1771">
        <f>_VM_since142!D1764</f>
        <v>1</v>
      </c>
      <c r="F1771" s="99">
        <f>_VM_since142!E1764</f>
        <v>2021</v>
      </c>
      <c r="G1771" s="99" t="str">
        <f>_VM_since142!F1764</f>
        <v>Pute</v>
      </c>
      <c r="H1771" s="99" t="str">
        <f>_VM_since142!G1764</f>
        <v>Mastputen</v>
      </c>
      <c r="I1771" s="99" t="str">
        <f>_VM_since142!H1764</f>
        <v>Minimierung</v>
      </c>
      <c r="J1771" s="99" t="str">
        <f>_VM_since142!I1764</f>
        <v>D</v>
      </c>
      <c r="K1771" s="99" t="str">
        <f>_VM_since142!J1764</f>
        <v>Sulfonamide</v>
      </c>
      <c r="L1771" s="115">
        <f>_VM_since142!K1764</f>
        <v>3.3274121086079664</v>
      </c>
      <c r="M1771">
        <f>_VM_since142!L1764</f>
        <v>5.1590181973208193E-2</v>
      </c>
    </row>
    <row r="1772" spans="2:13" x14ac:dyDescent="0.3">
      <c r="B1772">
        <f>_VM_since142!A1765</f>
        <v>7</v>
      </c>
      <c r="C1772">
        <f>_VM_since142!B1765</f>
        <v>71</v>
      </c>
      <c r="D1772">
        <f>_VM_since142!C1765</f>
        <v>1</v>
      </c>
      <c r="E1772">
        <f>_VM_since142!D1765</f>
        <v>1</v>
      </c>
      <c r="F1772" s="99">
        <f>_VM_since142!E1765</f>
        <v>2021</v>
      </c>
      <c r="G1772" s="99" t="str">
        <f>_VM_since142!F1765</f>
        <v>Pute</v>
      </c>
      <c r="H1772" s="99" t="str">
        <f>_VM_since142!G1765</f>
        <v>Mastputen</v>
      </c>
      <c r="I1772" s="99" t="str">
        <f>_VM_since142!H1765</f>
        <v>Minimierung</v>
      </c>
      <c r="J1772" s="99" t="str">
        <f>_VM_since142!I1765</f>
        <v>D</v>
      </c>
      <c r="K1772" s="99" t="str">
        <f>_VM_since142!J1765</f>
        <v>Tetrazykline</v>
      </c>
      <c r="L1772" s="115">
        <f>_VM_since142!K1765</f>
        <v>6.8018600570213774</v>
      </c>
      <c r="M1772">
        <f>_VM_since142!L1765</f>
        <v>0.10546009530656938</v>
      </c>
    </row>
    <row r="1773" spans="2:13" x14ac:dyDescent="0.3">
      <c r="B1773">
        <f>_VM_since142!A1766</f>
        <v>7</v>
      </c>
      <c r="C1773">
        <f>_VM_since142!B1766</f>
        <v>71</v>
      </c>
      <c r="D1773">
        <f>_VM_since142!C1766</f>
        <v>1</v>
      </c>
      <c r="E1773">
        <f>_VM_since142!D1766</f>
        <v>1</v>
      </c>
      <c r="F1773" s="99">
        <f>_VM_since142!E1766</f>
        <v>2022</v>
      </c>
      <c r="G1773" s="99" t="str">
        <f>_VM_since142!F1766</f>
        <v>Pute</v>
      </c>
      <c r="H1773" s="99" t="str">
        <f>_VM_since142!G1766</f>
        <v>Mastputen</v>
      </c>
      <c r="I1773" s="99" t="str">
        <f>_VM_since142!H1766</f>
        <v>Minimierung</v>
      </c>
      <c r="J1773" s="99" t="str">
        <f>_VM_since142!I1766</f>
        <v>B</v>
      </c>
      <c r="K1773" s="99" t="str">
        <f>_VM_since142!J1766</f>
        <v>Ceph. 3. Gen.</v>
      </c>
      <c r="L1773" s="115">
        <f>_VM_since142!K1766</f>
        <v>0</v>
      </c>
      <c r="M1773">
        <f>_VM_since142!L1766</f>
        <v>0</v>
      </c>
    </row>
    <row r="1774" spans="2:13" x14ac:dyDescent="0.3">
      <c r="B1774">
        <f>_VM_since142!A1767</f>
        <v>7</v>
      </c>
      <c r="C1774">
        <f>_VM_since142!B1767</f>
        <v>71</v>
      </c>
      <c r="D1774">
        <f>_VM_since142!C1767</f>
        <v>1</v>
      </c>
      <c r="E1774">
        <f>_VM_since142!D1767</f>
        <v>1</v>
      </c>
      <c r="F1774" s="99">
        <f>_VM_since142!E1767</f>
        <v>2022</v>
      </c>
      <c r="G1774" s="99" t="str">
        <f>_VM_since142!F1767</f>
        <v>Pute</v>
      </c>
      <c r="H1774" s="99" t="str">
        <f>_VM_since142!G1767</f>
        <v>Mastputen</v>
      </c>
      <c r="I1774" s="99" t="str">
        <f>_VM_since142!H1767</f>
        <v>Minimierung</v>
      </c>
      <c r="J1774" s="99" t="str">
        <f>_VM_since142!I1767</f>
        <v>B</v>
      </c>
      <c r="K1774" s="99" t="str">
        <f>_VM_since142!J1767</f>
        <v>Ceph. 4. Gen.</v>
      </c>
      <c r="L1774" s="115">
        <f>_VM_since142!K1767</f>
        <v>0</v>
      </c>
      <c r="M1774">
        <f>_VM_since142!L1767</f>
        <v>0</v>
      </c>
    </row>
    <row r="1775" spans="2:13" x14ac:dyDescent="0.3">
      <c r="B1775">
        <f>_VM_since142!A1768</f>
        <v>7</v>
      </c>
      <c r="C1775">
        <f>_VM_since142!B1768</f>
        <v>71</v>
      </c>
      <c r="D1775">
        <f>_VM_since142!C1768</f>
        <v>1</v>
      </c>
      <c r="E1775">
        <f>_VM_since142!D1768</f>
        <v>1</v>
      </c>
      <c r="F1775" s="99">
        <f>_VM_since142!E1768</f>
        <v>2022</v>
      </c>
      <c r="G1775" s="99" t="str">
        <f>_VM_since142!F1768</f>
        <v>Pute</v>
      </c>
      <c r="H1775" s="99" t="str">
        <f>_VM_since142!G1768</f>
        <v>Mastputen</v>
      </c>
      <c r="I1775" s="99" t="str">
        <f>_VM_since142!H1768</f>
        <v>Minimierung</v>
      </c>
      <c r="J1775" s="99" t="str">
        <f>_VM_since142!I1768</f>
        <v>B</v>
      </c>
      <c r="K1775" s="99" t="str">
        <f>_VM_since142!J1768</f>
        <v>Fluorchinolone</v>
      </c>
      <c r="L1775" s="115">
        <f>_VM_since142!K1768</f>
        <v>1.3766237301637259</v>
      </c>
      <c r="M1775">
        <f>_VM_since142!L1768</f>
        <v>2.4619762888912242E-2</v>
      </c>
    </row>
    <row r="1776" spans="2:13" x14ac:dyDescent="0.3">
      <c r="B1776">
        <f>_VM_since142!A1769</f>
        <v>7</v>
      </c>
      <c r="C1776">
        <f>_VM_since142!B1769</f>
        <v>71</v>
      </c>
      <c r="D1776">
        <f>_VM_since142!C1769</f>
        <v>1</v>
      </c>
      <c r="E1776">
        <f>_VM_since142!D1769</f>
        <v>1</v>
      </c>
      <c r="F1776" s="99">
        <f>_VM_since142!E1769</f>
        <v>2022</v>
      </c>
      <c r="G1776" s="99" t="str">
        <f>_VM_since142!F1769</f>
        <v>Pute</v>
      </c>
      <c r="H1776" s="99" t="str">
        <f>_VM_since142!G1769</f>
        <v>Mastputen</v>
      </c>
      <c r="I1776" s="99" t="str">
        <f>_VM_since142!H1769</f>
        <v>Minimierung</v>
      </c>
      <c r="J1776" s="99" t="str">
        <f>_VM_since142!I1769</f>
        <v>B</v>
      </c>
      <c r="K1776" s="99" t="str">
        <f>_VM_since142!J1769</f>
        <v>Polypeptid-AB</v>
      </c>
      <c r="L1776" s="115">
        <f>_VM_since142!K1769</f>
        <v>6.3448856082502534</v>
      </c>
      <c r="M1776">
        <f>_VM_since142!L1769</f>
        <v>0.11347296709305926</v>
      </c>
    </row>
    <row r="1777" spans="2:13" x14ac:dyDescent="0.3">
      <c r="B1777">
        <f>_VM_since142!A1770</f>
        <v>7</v>
      </c>
      <c r="C1777">
        <f>_VM_since142!B1770</f>
        <v>71</v>
      </c>
      <c r="D1777">
        <f>_VM_since142!C1770</f>
        <v>1</v>
      </c>
      <c r="E1777">
        <f>_VM_since142!D1770</f>
        <v>1</v>
      </c>
      <c r="F1777" s="99">
        <f>_VM_since142!E1770</f>
        <v>2022</v>
      </c>
      <c r="G1777" s="99" t="str">
        <f>_VM_since142!F1770</f>
        <v>Pute</v>
      </c>
      <c r="H1777" s="99" t="str">
        <f>_VM_since142!G1770</f>
        <v>Mastputen</v>
      </c>
      <c r="I1777" s="99" t="str">
        <f>_VM_since142!H1770</f>
        <v>Minimierung</v>
      </c>
      <c r="J1777" s="99" t="str">
        <f>_VM_since142!I1770</f>
        <v>C</v>
      </c>
      <c r="K1777" s="99" t="str">
        <f>_VM_since142!J1770</f>
        <v>Aminoglykoside</v>
      </c>
      <c r="L1777" s="115">
        <f>_VM_since142!K1770</f>
        <v>1.1687073000000003</v>
      </c>
      <c r="M1777">
        <f>_VM_since142!L1770</f>
        <v>2.0901351605437414E-2</v>
      </c>
    </row>
    <row r="1778" spans="2:13" x14ac:dyDescent="0.3">
      <c r="B1778">
        <f>_VM_since142!A1771</f>
        <v>7</v>
      </c>
      <c r="C1778">
        <f>_VM_since142!B1771</f>
        <v>71</v>
      </c>
      <c r="D1778">
        <f>_VM_since142!C1771</f>
        <v>1</v>
      </c>
      <c r="E1778">
        <f>_VM_since142!D1771</f>
        <v>1</v>
      </c>
      <c r="F1778" s="99">
        <f>_VM_since142!E1771</f>
        <v>2022</v>
      </c>
      <c r="G1778" s="99" t="str">
        <f>_VM_since142!F1771</f>
        <v>Pute</v>
      </c>
      <c r="H1778" s="99" t="str">
        <f>_VM_since142!G1771</f>
        <v>Mastputen</v>
      </c>
      <c r="I1778" s="99" t="str">
        <f>_VM_since142!H1771</f>
        <v>Minimierung</v>
      </c>
      <c r="J1778" s="99" t="str">
        <f>_VM_since142!I1771</f>
        <v>C</v>
      </c>
      <c r="K1778" s="99" t="str">
        <f>_VM_since142!J1771</f>
        <v>Ceph. 1. Gen.</v>
      </c>
      <c r="L1778" s="115">
        <f>_VM_since142!K1771</f>
        <v>0</v>
      </c>
      <c r="M1778">
        <f>_VM_since142!L1771</f>
        <v>0</v>
      </c>
    </row>
    <row r="1779" spans="2:13" x14ac:dyDescent="0.3">
      <c r="B1779">
        <f>_VM_since142!A1772</f>
        <v>7</v>
      </c>
      <c r="C1779">
        <f>_VM_since142!B1772</f>
        <v>71</v>
      </c>
      <c r="D1779">
        <f>_VM_since142!C1772</f>
        <v>1</v>
      </c>
      <c r="E1779">
        <f>_VM_since142!D1772</f>
        <v>1</v>
      </c>
      <c r="F1779" s="99">
        <f>_VM_since142!E1772</f>
        <v>2022</v>
      </c>
      <c r="G1779" s="99" t="str">
        <f>_VM_since142!F1772</f>
        <v>Pute</v>
      </c>
      <c r="H1779" s="99" t="str">
        <f>_VM_since142!G1772</f>
        <v>Mastputen</v>
      </c>
      <c r="I1779" s="99" t="str">
        <f>_VM_since142!H1772</f>
        <v>Minimierung</v>
      </c>
      <c r="J1779" s="99" t="str">
        <f>_VM_since142!I1772</f>
        <v>C</v>
      </c>
      <c r="K1779" s="99" t="str">
        <f>_VM_since142!J1772</f>
        <v>Fenicole</v>
      </c>
      <c r="L1779" s="115">
        <f>_VM_since142!K1772</f>
        <v>4.1658605664488028E-2</v>
      </c>
      <c r="M1779">
        <f>_VM_since142!L1772</f>
        <v>7.4502928525023394E-4</v>
      </c>
    </row>
    <row r="1780" spans="2:13" x14ac:dyDescent="0.3">
      <c r="B1780">
        <f>_VM_since142!A1773</f>
        <v>7</v>
      </c>
      <c r="C1780">
        <f>_VM_since142!B1773</f>
        <v>71</v>
      </c>
      <c r="D1780">
        <f>_VM_since142!C1773</f>
        <v>1</v>
      </c>
      <c r="E1780">
        <f>_VM_since142!D1773</f>
        <v>1</v>
      </c>
      <c r="F1780" s="99">
        <f>_VM_since142!E1773</f>
        <v>2022</v>
      </c>
      <c r="G1780" s="99" t="str">
        <f>_VM_since142!F1773</f>
        <v>Pute</v>
      </c>
      <c r="H1780" s="99" t="str">
        <f>_VM_since142!G1773</f>
        <v>Mastputen</v>
      </c>
      <c r="I1780" s="99" t="str">
        <f>_VM_since142!H1773</f>
        <v>Minimierung</v>
      </c>
      <c r="J1780" s="99" t="str">
        <f>_VM_since142!I1773</f>
        <v>C</v>
      </c>
      <c r="K1780" s="99" t="str">
        <f>_VM_since142!J1773</f>
        <v>Lincosamide</v>
      </c>
      <c r="L1780" s="115">
        <f>_VM_since142!K1773</f>
        <v>0.53743680294720553</v>
      </c>
      <c r="M1780">
        <f>_VM_since142!L1773</f>
        <v>9.6116072724981884E-3</v>
      </c>
    </row>
    <row r="1781" spans="2:13" x14ac:dyDescent="0.3">
      <c r="B1781">
        <f>_VM_since142!A1774</f>
        <v>7</v>
      </c>
      <c r="C1781">
        <f>_VM_since142!B1774</f>
        <v>71</v>
      </c>
      <c r="D1781">
        <f>_VM_since142!C1774</f>
        <v>1</v>
      </c>
      <c r="E1781">
        <f>_VM_since142!D1774</f>
        <v>1</v>
      </c>
      <c r="F1781" s="99">
        <f>_VM_since142!E1774</f>
        <v>2022</v>
      </c>
      <c r="G1781" s="99" t="str">
        <f>_VM_since142!F1774</f>
        <v>Pute</v>
      </c>
      <c r="H1781" s="99" t="str">
        <f>_VM_since142!G1774</f>
        <v>Mastputen</v>
      </c>
      <c r="I1781" s="99" t="str">
        <f>_VM_since142!H1774</f>
        <v>Minimierung</v>
      </c>
      <c r="J1781" s="99" t="str">
        <f>_VM_since142!I1774</f>
        <v>C</v>
      </c>
      <c r="K1781" s="99" t="str">
        <f>_VM_since142!J1774</f>
        <v>Makrolide</v>
      </c>
      <c r="L1781" s="115">
        <f>_VM_since142!K1774</f>
        <v>11.160853597849762</v>
      </c>
      <c r="M1781">
        <f>_VM_since142!L1774</f>
        <v>0.19960252260379396</v>
      </c>
    </row>
    <row r="1782" spans="2:13" x14ac:dyDescent="0.3">
      <c r="B1782">
        <f>_VM_since142!A1775</f>
        <v>7</v>
      </c>
      <c r="C1782">
        <f>_VM_since142!B1775</f>
        <v>71</v>
      </c>
      <c r="D1782">
        <f>_VM_since142!C1775</f>
        <v>1</v>
      </c>
      <c r="E1782">
        <f>_VM_since142!D1775</f>
        <v>1</v>
      </c>
      <c r="F1782" s="99">
        <f>_VM_since142!E1775</f>
        <v>2022</v>
      </c>
      <c r="G1782" s="99" t="str">
        <f>_VM_since142!F1775</f>
        <v>Pute</v>
      </c>
      <c r="H1782" s="99" t="str">
        <f>_VM_since142!G1775</f>
        <v>Mastputen</v>
      </c>
      <c r="I1782" s="99" t="str">
        <f>_VM_since142!H1775</f>
        <v>Minimierung</v>
      </c>
      <c r="J1782" s="99" t="str">
        <f>_VM_since142!I1775</f>
        <v>C</v>
      </c>
      <c r="K1782" s="99" t="str">
        <f>_VM_since142!J1775</f>
        <v>Pleuromutiline</v>
      </c>
      <c r="L1782" s="115">
        <f>_VM_since142!K1775</f>
        <v>2.4829624180650001</v>
      </c>
      <c r="M1782">
        <f>_VM_since142!L1775</f>
        <v>4.4405704082676335E-2</v>
      </c>
    </row>
    <row r="1783" spans="2:13" x14ac:dyDescent="0.3">
      <c r="B1783">
        <f>_VM_since142!A1776</f>
        <v>7</v>
      </c>
      <c r="C1783">
        <f>_VM_since142!B1776</f>
        <v>71</v>
      </c>
      <c r="D1783">
        <f>_VM_since142!C1776</f>
        <v>1</v>
      </c>
      <c r="E1783">
        <f>_VM_since142!D1776</f>
        <v>1</v>
      </c>
      <c r="F1783" s="99">
        <f>_VM_since142!E1776</f>
        <v>2022</v>
      </c>
      <c r="G1783" s="99" t="str">
        <f>_VM_since142!F1776</f>
        <v>Pute</v>
      </c>
      <c r="H1783" s="99" t="str">
        <f>_VM_since142!G1776</f>
        <v>Mastputen</v>
      </c>
      <c r="I1783" s="99" t="str">
        <f>_VM_since142!H1776</f>
        <v>Minimierung</v>
      </c>
      <c r="J1783" s="99" t="str">
        <f>_VM_since142!I1776</f>
        <v>D</v>
      </c>
      <c r="K1783" s="99" t="str">
        <f>_VM_since142!J1776</f>
        <v>Aminoglykoside</v>
      </c>
      <c r="L1783" s="115">
        <f>_VM_since142!K1776</f>
        <v>0.19389339048222698</v>
      </c>
      <c r="M1783">
        <f>_VM_since142!L1776</f>
        <v>3.4676209590197623E-3</v>
      </c>
    </row>
    <row r="1784" spans="2:13" x14ac:dyDescent="0.3">
      <c r="B1784">
        <f>_VM_since142!A1777</f>
        <v>7</v>
      </c>
      <c r="C1784">
        <f>_VM_since142!B1777</f>
        <v>71</v>
      </c>
      <c r="D1784">
        <f>_VM_since142!C1777</f>
        <v>1</v>
      </c>
      <c r="E1784">
        <f>_VM_since142!D1777</f>
        <v>1</v>
      </c>
      <c r="F1784" s="99">
        <f>_VM_since142!E1777</f>
        <v>2022</v>
      </c>
      <c r="G1784" s="99" t="str">
        <f>_VM_since142!F1777</f>
        <v>Pute</v>
      </c>
      <c r="H1784" s="99" t="str">
        <f>_VM_since142!G1777</f>
        <v>Mastputen</v>
      </c>
      <c r="I1784" s="99" t="str">
        <f>_VM_since142!H1777</f>
        <v>Minimierung</v>
      </c>
      <c r="J1784" s="99" t="str">
        <f>_VM_since142!I1777</f>
        <v>D</v>
      </c>
      <c r="K1784" s="99" t="str">
        <f>_VM_since142!J1777</f>
        <v>Folsäureantag.</v>
      </c>
      <c r="L1784" s="115">
        <f>_VM_since142!K1777</f>
        <v>7.5460000000000027E-2</v>
      </c>
      <c r="M1784">
        <f>_VM_since142!L1777</f>
        <v>1.3495389240285463E-3</v>
      </c>
    </row>
    <row r="1785" spans="2:13" x14ac:dyDescent="0.3">
      <c r="B1785">
        <f>_VM_since142!A1778</f>
        <v>7</v>
      </c>
      <c r="C1785">
        <f>_VM_since142!B1778</f>
        <v>71</v>
      </c>
      <c r="D1785">
        <f>_VM_since142!C1778</f>
        <v>1</v>
      </c>
      <c r="E1785">
        <f>_VM_since142!D1778</f>
        <v>1</v>
      </c>
      <c r="F1785" s="99">
        <f>_VM_since142!E1778</f>
        <v>2022</v>
      </c>
      <c r="G1785" s="99" t="str">
        <f>_VM_since142!F1778</f>
        <v>Pute</v>
      </c>
      <c r="H1785" s="99" t="str">
        <f>_VM_since142!G1778</f>
        <v>Mastputen</v>
      </c>
      <c r="I1785" s="99" t="str">
        <f>_VM_since142!H1778</f>
        <v>Minimierung</v>
      </c>
      <c r="J1785" s="99" t="str">
        <f>_VM_since142!I1778</f>
        <v>D</v>
      </c>
      <c r="K1785" s="99" t="str">
        <f>_VM_since142!J1778</f>
        <v>Penicilline</v>
      </c>
      <c r="L1785" s="115">
        <f>_VM_since142!K1778</f>
        <v>24.039584033547865</v>
      </c>
      <c r="M1785">
        <f>_VM_since142!L1778</f>
        <v>0.42992783422645103</v>
      </c>
    </row>
    <row r="1786" spans="2:13" x14ac:dyDescent="0.3">
      <c r="B1786">
        <f>_VM_since142!A1779</f>
        <v>7</v>
      </c>
      <c r="C1786">
        <f>_VM_since142!B1779</f>
        <v>71</v>
      </c>
      <c r="D1786">
        <f>_VM_since142!C1779</f>
        <v>1</v>
      </c>
      <c r="E1786">
        <f>_VM_since142!D1779</f>
        <v>1</v>
      </c>
      <c r="F1786" s="99">
        <f>_VM_since142!E1779</f>
        <v>2022</v>
      </c>
      <c r="G1786" s="99" t="str">
        <f>_VM_since142!F1779</f>
        <v>Pute</v>
      </c>
      <c r="H1786" s="99" t="str">
        <f>_VM_since142!G1779</f>
        <v>Mastputen</v>
      </c>
      <c r="I1786" s="99" t="str">
        <f>_VM_since142!H1779</f>
        <v>Minimierung</v>
      </c>
      <c r="J1786" s="99" t="str">
        <f>_VM_since142!I1779</f>
        <v>D</v>
      </c>
      <c r="K1786" s="99" t="str">
        <f>_VM_since142!J1779</f>
        <v>Sulfonamide</v>
      </c>
      <c r="L1786" s="115">
        <f>_VM_since142!K1779</f>
        <v>2.267775957363563</v>
      </c>
      <c r="M1786">
        <f>_VM_since142!L1779</f>
        <v>4.0557274389586909E-2</v>
      </c>
    </row>
    <row r="1787" spans="2:13" x14ac:dyDescent="0.3">
      <c r="B1787">
        <f>_VM_since142!A1780</f>
        <v>7</v>
      </c>
      <c r="C1787">
        <f>_VM_since142!B1780</f>
        <v>71</v>
      </c>
      <c r="D1787">
        <f>_VM_since142!C1780</f>
        <v>1</v>
      </c>
      <c r="E1787">
        <f>_VM_since142!D1780</f>
        <v>1</v>
      </c>
      <c r="F1787" s="99">
        <f>_VM_since142!E1780</f>
        <v>2022</v>
      </c>
      <c r="G1787" s="99" t="str">
        <f>_VM_since142!F1780</f>
        <v>Pute</v>
      </c>
      <c r="H1787" s="99" t="str">
        <f>_VM_since142!G1780</f>
        <v>Mastputen</v>
      </c>
      <c r="I1787" s="99" t="str">
        <f>_VM_since142!H1780</f>
        <v>Minimierung</v>
      </c>
      <c r="J1787" s="99" t="str">
        <f>_VM_since142!I1780</f>
        <v>D</v>
      </c>
      <c r="K1787" s="99" t="str">
        <f>_VM_since142!J1780</f>
        <v>Tetrazykline</v>
      </c>
      <c r="L1787" s="115">
        <f>_VM_since142!K1780</f>
        <v>6.2255520700243459</v>
      </c>
      <c r="M1787">
        <f>_VM_since142!L1780</f>
        <v>0.11133878666928626</v>
      </c>
    </row>
    <row r="1788" spans="2:13" x14ac:dyDescent="0.3">
      <c r="B1788">
        <f>_VM_since142!A1781</f>
        <v>7</v>
      </c>
      <c r="C1788">
        <f>_VM_since142!B1781</f>
        <v>71</v>
      </c>
      <c r="D1788">
        <f>_VM_since142!C1781</f>
        <v>1</v>
      </c>
      <c r="E1788">
        <f>_VM_since142!D1781</f>
        <v>1</v>
      </c>
      <c r="F1788" s="99">
        <f>_VM_since142!E1781</f>
        <v>2023</v>
      </c>
      <c r="G1788" s="99" t="str">
        <f>_VM_since142!F1781</f>
        <v>Pute</v>
      </c>
      <c r="H1788" s="99" t="str">
        <f>_VM_since142!G1781</f>
        <v>Mastputen</v>
      </c>
      <c r="I1788" s="99" t="str">
        <f>_VM_since142!H1781</f>
        <v>Minimierung</v>
      </c>
      <c r="J1788" s="99" t="str">
        <f>_VM_since142!I1781</f>
        <v>B</v>
      </c>
      <c r="K1788" s="99" t="str">
        <f>_VM_since142!J1781</f>
        <v>Fluorchinolone</v>
      </c>
      <c r="L1788" s="115">
        <f>_VM_since142!K1781</f>
        <v>1.5012545982810803</v>
      </c>
      <c r="M1788">
        <f>_VM_since142!L1781</f>
        <v>2.2114389861185073E-2</v>
      </c>
    </row>
    <row r="1789" spans="2:13" x14ac:dyDescent="0.3">
      <c r="B1789">
        <f>_VM_since142!A1782</f>
        <v>7</v>
      </c>
      <c r="C1789">
        <f>_VM_since142!B1782</f>
        <v>71</v>
      </c>
      <c r="D1789">
        <f>_VM_since142!C1782</f>
        <v>1</v>
      </c>
      <c r="E1789">
        <f>_VM_since142!D1782</f>
        <v>1</v>
      </c>
      <c r="F1789" s="99">
        <f>_VM_since142!E1782</f>
        <v>2023</v>
      </c>
      <c r="G1789" s="99" t="str">
        <f>_VM_since142!F1782</f>
        <v>Pute</v>
      </c>
      <c r="H1789" s="99" t="str">
        <f>_VM_since142!G1782</f>
        <v>Mastputen</v>
      </c>
      <c r="I1789" s="99" t="str">
        <f>_VM_since142!H1782</f>
        <v>Minimierung</v>
      </c>
      <c r="J1789" s="99" t="str">
        <f>_VM_since142!I1782</f>
        <v>B</v>
      </c>
      <c r="K1789" s="99" t="str">
        <f>_VM_since142!J1782</f>
        <v>Polypeptid-AB</v>
      </c>
      <c r="L1789" s="115">
        <f>_VM_since142!K1782</f>
        <v>6.5908771166666673</v>
      </c>
      <c r="M1789">
        <f>_VM_since142!L1782</f>
        <v>9.7087613421478189E-2</v>
      </c>
    </row>
    <row r="1790" spans="2:13" x14ac:dyDescent="0.3">
      <c r="B1790">
        <f>_VM_since142!A1783</f>
        <v>7</v>
      </c>
      <c r="C1790">
        <f>_VM_since142!B1783</f>
        <v>71</v>
      </c>
      <c r="D1790">
        <f>_VM_since142!C1783</f>
        <v>1</v>
      </c>
      <c r="E1790">
        <f>_VM_since142!D1783</f>
        <v>1</v>
      </c>
      <c r="F1790" s="99">
        <f>_VM_since142!E1783</f>
        <v>2023</v>
      </c>
      <c r="G1790" s="99" t="str">
        <f>_VM_since142!F1783</f>
        <v>Pute</v>
      </c>
      <c r="H1790" s="99" t="str">
        <f>_VM_since142!G1783</f>
        <v>Mastputen</v>
      </c>
      <c r="I1790" s="99" t="str">
        <f>_VM_since142!H1783</f>
        <v>Minimierung</v>
      </c>
      <c r="J1790" s="99" t="str">
        <f>_VM_since142!I1783</f>
        <v>C</v>
      </c>
      <c r="K1790" s="99" t="str">
        <f>_VM_since142!J1783</f>
        <v>Aminoglykoside</v>
      </c>
      <c r="L1790" s="115">
        <f>_VM_since142!K1783</f>
        <v>2.0167304601778655</v>
      </c>
      <c r="M1790">
        <f>_VM_since142!L1783</f>
        <v>2.9707661640047987E-2</v>
      </c>
    </row>
    <row r="1791" spans="2:13" x14ac:dyDescent="0.3">
      <c r="B1791">
        <f>_VM_since142!A1784</f>
        <v>7</v>
      </c>
      <c r="C1791">
        <f>_VM_since142!B1784</f>
        <v>71</v>
      </c>
      <c r="D1791">
        <f>_VM_since142!C1784</f>
        <v>1</v>
      </c>
      <c r="E1791">
        <f>_VM_since142!D1784</f>
        <v>1</v>
      </c>
      <c r="F1791" s="99">
        <f>_VM_since142!E1784</f>
        <v>2023</v>
      </c>
      <c r="G1791" s="99" t="str">
        <f>_VM_since142!F1784</f>
        <v>Pute</v>
      </c>
      <c r="H1791" s="99" t="str">
        <f>_VM_since142!G1784</f>
        <v>Mastputen</v>
      </c>
      <c r="I1791" s="99" t="str">
        <f>_VM_since142!H1784</f>
        <v>Minimierung</v>
      </c>
      <c r="J1791" s="99" t="str">
        <f>_VM_since142!I1784</f>
        <v>C</v>
      </c>
      <c r="K1791" s="99" t="str">
        <f>_VM_since142!J1784</f>
        <v>Fenicole</v>
      </c>
      <c r="L1791" s="115">
        <f>_VM_since142!K1784</f>
        <v>0.14577599999999999</v>
      </c>
      <c r="M1791">
        <f>_VM_since142!L1784</f>
        <v>2.1473688074596206E-3</v>
      </c>
    </row>
    <row r="1792" spans="2:13" x14ac:dyDescent="0.3">
      <c r="B1792">
        <f>_VM_since142!A1785</f>
        <v>7</v>
      </c>
      <c r="C1792">
        <f>_VM_since142!B1785</f>
        <v>71</v>
      </c>
      <c r="D1792">
        <f>_VM_since142!C1785</f>
        <v>1</v>
      </c>
      <c r="E1792">
        <f>_VM_since142!D1785</f>
        <v>1</v>
      </c>
      <c r="F1792" s="99">
        <f>_VM_since142!E1785</f>
        <v>2023</v>
      </c>
      <c r="G1792" s="99" t="str">
        <f>_VM_since142!F1785</f>
        <v>Pute</v>
      </c>
      <c r="H1792" s="99" t="str">
        <f>_VM_since142!G1785</f>
        <v>Mastputen</v>
      </c>
      <c r="I1792" s="99" t="str">
        <f>_VM_since142!H1785</f>
        <v>Minimierung</v>
      </c>
      <c r="J1792" s="99" t="str">
        <f>_VM_since142!I1785</f>
        <v>C</v>
      </c>
      <c r="K1792" s="99" t="str">
        <f>_VM_since142!J1785</f>
        <v>Lincosamide</v>
      </c>
      <c r="L1792" s="115">
        <f>_VM_since142!K1785</f>
        <v>0.56919890840382192</v>
      </c>
      <c r="M1792">
        <f>_VM_since142!L1785</f>
        <v>8.3846448053618763E-3</v>
      </c>
    </row>
    <row r="1793" spans="2:13" x14ac:dyDescent="0.3">
      <c r="B1793">
        <f>_VM_since142!A1786</f>
        <v>7</v>
      </c>
      <c r="C1793">
        <f>_VM_since142!B1786</f>
        <v>71</v>
      </c>
      <c r="D1793">
        <f>_VM_since142!C1786</f>
        <v>1</v>
      </c>
      <c r="E1793">
        <f>_VM_since142!D1786</f>
        <v>1</v>
      </c>
      <c r="F1793" s="99">
        <f>_VM_since142!E1786</f>
        <v>2023</v>
      </c>
      <c r="G1793" s="99" t="str">
        <f>_VM_since142!F1786</f>
        <v>Pute</v>
      </c>
      <c r="H1793" s="99" t="str">
        <f>_VM_since142!G1786</f>
        <v>Mastputen</v>
      </c>
      <c r="I1793" s="99" t="str">
        <f>_VM_since142!H1786</f>
        <v>Minimierung</v>
      </c>
      <c r="J1793" s="99" t="str">
        <f>_VM_since142!I1786</f>
        <v>C</v>
      </c>
      <c r="K1793" s="99" t="str">
        <f>_VM_since142!J1786</f>
        <v>Makrolide</v>
      </c>
      <c r="L1793" s="115">
        <f>_VM_since142!K1786</f>
        <v>13.921584724719892</v>
      </c>
      <c r="M1793">
        <f>_VM_since142!L1786</f>
        <v>0.20507337825341501</v>
      </c>
    </row>
    <row r="1794" spans="2:13" x14ac:dyDescent="0.3">
      <c r="B1794">
        <f>_VM_since142!A1787</f>
        <v>7</v>
      </c>
      <c r="C1794">
        <f>_VM_since142!B1787</f>
        <v>71</v>
      </c>
      <c r="D1794">
        <f>_VM_since142!C1787</f>
        <v>1</v>
      </c>
      <c r="E1794">
        <f>_VM_since142!D1787</f>
        <v>1</v>
      </c>
      <c r="F1794" s="99">
        <f>_VM_since142!E1787</f>
        <v>2023</v>
      </c>
      <c r="G1794" s="99" t="str">
        <f>_VM_since142!F1787</f>
        <v>Pute</v>
      </c>
      <c r="H1794" s="99" t="str">
        <f>_VM_since142!G1787</f>
        <v>Mastputen</v>
      </c>
      <c r="I1794" s="99" t="str">
        <f>_VM_since142!H1787</f>
        <v>Minimierung</v>
      </c>
      <c r="J1794" s="99" t="str">
        <f>_VM_since142!I1787</f>
        <v>C</v>
      </c>
      <c r="K1794" s="99" t="str">
        <f>_VM_since142!J1787</f>
        <v>Pleuromutiline</v>
      </c>
      <c r="L1794" s="115">
        <f>_VM_since142!K1787</f>
        <v>2.2552394022719997</v>
      </c>
      <c r="M1794">
        <f>_VM_since142!L1787</f>
        <v>3.3221042872576913E-2</v>
      </c>
    </row>
    <row r="1795" spans="2:13" x14ac:dyDescent="0.3">
      <c r="B1795">
        <f>_VM_since142!A1788</f>
        <v>7</v>
      </c>
      <c r="C1795">
        <f>_VM_since142!B1788</f>
        <v>71</v>
      </c>
      <c r="D1795">
        <f>_VM_since142!C1788</f>
        <v>1</v>
      </c>
      <c r="E1795">
        <f>_VM_since142!D1788</f>
        <v>1</v>
      </c>
      <c r="F1795" s="99">
        <f>_VM_since142!E1788</f>
        <v>2023</v>
      </c>
      <c r="G1795" s="99" t="str">
        <f>_VM_since142!F1788</f>
        <v>Pute</v>
      </c>
      <c r="H1795" s="99" t="str">
        <f>_VM_since142!G1788</f>
        <v>Mastputen</v>
      </c>
      <c r="I1795" s="99" t="str">
        <f>_VM_since142!H1788</f>
        <v>Minimierung</v>
      </c>
      <c r="J1795" s="99" t="str">
        <f>_VM_since142!I1788</f>
        <v>D</v>
      </c>
      <c r="K1795" s="99" t="str">
        <f>_VM_since142!J1788</f>
        <v>Aminoglykoside</v>
      </c>
      <c r="L1795" s="115">
        <f>_VM_since142!K1788</f>
        <v>0.31074998789038</v>
      </c>
      <c r="M1795">
        <f>_VM_since142!L1788</f>
        <v>4.5775356088399799E-3</v>
      </c>
    </row>
    <row r="1796" spans="2:13" x14ac:dyDescent="0.3">
      <c r="B1796">
        <f>_VM_since142!A1789</f>
        <v>7</v>
      </c>
      <c r="C1796">
        <f>_VM_since142!B1789</f>
        <v>71</v>
      </c>
      <c r="D1796">
        <f>_VM_since142!C1789</f>
        <v>1</v>
      </c>
      <c r="E1796">
        <f>_VM_since142!D1789</f>
        <v>1</v>
      </c>
      <c r="F1796" s="99">
        <f>_VM_since142!E1789</f>
        <v>2023</v>
      </c>
      <c r="G1796" s="99" t="str">
        <f>_VM_since142!F1789</f>
        <v>Pute</v>
      </c>
      <c r="H1796" s="99" t="str">
        <f>_VM_since142!G1789</f>
        <v>Mastputen</v>
      </c>
      <c r="I1796" s="99" t="str">
        <f>_VM_since142!H1789</f>
        <v>Minimierung</v>
      </c>
      <c r="J1796" s="99" t="str">
        <f>_VM_since142!I1789</f>
        <v>D</v>
      </c>
      <c r="K1796" s="99" t="str">
        <f>_VM_since142!J1789</f>
        <v>Folsäureantag.</v>
      </c>
      <c r="L1796" s="115">
        <f>_VM_since142!K1789</f>
        <v>9.9040000000000003E-2</v>
      </c>
      <c r="M1796">
        <f>_VM_since142!L1789</f>
        <v>1.4589192095461588E-3</v>
      </c>
    </row>
    <row r="1797" spans="2:13" x14ac:dyDescent="0.3">
      <c r="B1797">
        <f>_VM_since142!A1790</f>
        <v>7</v>
      </c>
      <c r="C1797">
        <f>_VM_since142!B1790</f>
        <v>71</v>
      </c>
      <c r="D1797">
        <f>_VM_since142!C1790</f>
        <v>1</v>
      </c>
      <c r="E1797">
        <f>_VM_since142!D1790</f>
        <v>1</v>
      </c>
      <c r="F1797" s="99">
        <f>_VM_since142!E1790</f>
        <v>2023</v>
      </c>
      <c r="G1797" s="99" t="str">
        <f>_VM_since142!F1790</f>
        <v>Pute</v>
      </c>
      <c r="H1797" s="99" t="str">
        <f>_VM_since142!G1790</f>
        <v>Mastputen</v>
      </c>
      <c r="I1797" s="99" t="str">
        <f>_VM_since142!H1790</f>
        <v>Minimierung</v>
      </c>
      <c r="J1797" s="99" t="str">
        <f>_VM_since142!I1790</f>
        <v>D</v>
      </c>
      <c r="K1797" s="99" t="str">
        <f>_VM_since142!J1790</f>
        <v>Penicilline</v>
      </c>
      <c r="L1797" s="115">
        <f>_VM_since142!K1790</f>
        <v>27.643499786548848</v>
      </c>
      <c r="M1797">
        <f>_VM_since142!L1790</f>
        <v>0.40720550139015804</v>
      </c>
    </row>
    <row r="1798" spans="2:13" x14ac:dyDescent="0.3">
      <c r="B1798">
        <f>_VM_since142!A1791</f>
        <v>7</v>
      </c>
      <c r="C1798">
        <f>_VM_since142!B1791</f>
        <v>71</v>
      </c>
      <c r="D1798">
        <f>_VM_since142!C1791</f>
        <v>1</v>
      </c>
      <c r="E1798">
        <f>_VM_since142!D1791</f>
        <v>1</v>
      </c>
      <c r="F1798" s="99">
        <f>_VM_since142!E1791</f>
        <v>2023</v>
      </c>
      <c r="G1798" s="99" t="str">
        <f>_VM_since142!F1791</f>
        <v>Pute</v>
      </c>
      <c r="H1798" s="99" t="str">
        <f>_VM_since142!G1791</f>
        <v>Mastputen</v>
      </c>
      <c r="I1798" s="99" t="str">
        <f>_VM_since142!H1791</f>
        <v>Minimierung</v>
      </c>
      <c r="J1798" s="99" t="str">
        <f>_VM_since142!I1791</f>
        <v>D</v>
      </c>
      <c r="K1798" s="99" t="str">
        <f>_VM_since142!J1791</f>
        <v>Sulfonamide</v>
      </c>
      <c r="L1798" s="115">
        <f>_VM_since142!K1791</f>
        <v>3.566628566738824</v>
      </c>
      <c r="M1798">
        <f>_VM_since142!L1791</f>
        <v>5.2538599851891701E-2</v>
      </c>
    </row>
    <row r="1799" spans="2:13" x14ac:dyDescent="0.3">
      <c r="B1799">
        <f>_VM_since142!A1792</f>
        <v>7</v>
      </c>
      <c r="C1799">
        <f>_VM_since142!B1792</f>
        <v>71</v>
      </c>
      <c r="D1799">
        <f>_VM_since142!C1792</f>
        <v>1</v>
      </c>
      <c r="E1799">
        <f>_VM_since142!D1792</f>
        <v>1</v>
      </c>
      <c r="F1799" s="99">
        <f>_VM_since142!E1792</f>
        <v>2023</v>
      </c>
      <c r="G1799" s="99" t="str">
        <f>_VM_since142!F1792</f>
        <v>Pute</v>
      </c>
      <c r="H1799" s="99" t="str">
        <f>_VM_since142!G1792</f>
        <v>Mastputen</v>
      </c>
      <c r="I1799" s="99" t="str">
        <f>_VM_since142!H1792</f>
        <v>Minimierung</v>
      </c>
      <c r="J1799" s="99" t="str">
        <f>_VM_since142!I1792</f>
        <v>D</v>
      </c>
      <c r="K1799" s="99" t="str">
        <f>_VM_since142!J1792</f>
        <v>Tetrazykline</v>
      </c>
      <c r="L1799" s="115">
        <f>_VM_since142!K1792</f>
        <v>9.2652905855575121</v>
      </c>
      <c r="M1799">
        <f>_VM_since142!L1792</f>
        <v>0.13648334427803949</v>
      </c>
    </row>
    <row r="1800" spans="2:13" x14ac:dyDescent="0.3">
      <c r="B1800">
        <f>_VM_since142!A1793</f>
        <v>7</v>
      </c>
      <c r="C1800">
        <f>_VM_since142!B1793</f>
        <v>71</v>
      </c>
      <c r="D1800">
        <f>_VM_since142!C1793</f>
        <v>1</v>
      </c>
      <c r="E1800">
        <f>_VM_since142!D1793</f>
        <v>1</v>
      </c>
      <c r="F1800" s="99">
        <f>_VM_since142!E1793</f>
        <v>2024</v>
      </c>
      <c r="G1800" s="99" t="str">
        <f>_VM_since142!F1793</f>
        <v>Pute</v>
      </c>
      <c r="H1800" s="99" t="str">
        <f>_VM_since142!G1793</f>
        <v>Mastputen</v>
      </c>
      <c r="I1800" s="99" t="str">
        <f>_VM_since142!H1793</f>
        <v>Minimierung</v>
      </c>
      <c r="J1800" s="99" t="str">
        <f>_VM_since142!I1793</f>
        <v>B</v>
      </c>
      <c r="K1800" s="99" t="str">
        <f>_VM_since142!J1793</f>
        <v>Fluorchinolone</v>
      </c>
      <c r="L1800" s="115">
        <f>_VM_since142!K1793</f>
        <v>1.6467665</v>
      </c>
      <c r="M1800">
        <f>_VM_since142!L1793</f>
        <v>2.2333092114310251E-2</v>
      </c>
    </row>
    <row r="1801" spans="2:13" x14ac:dyDescent="0.3">
      <c r="B1801">
        <f>_VM_since142!A1794</f>
        <v>7</v>
      </c>
      <c r="C1801">
        <f>_VM_since142!B1794</f>
        <v>71</v>
      </c>
      <c r="D1801">
        <f>_VM_since142!C1794</f>
        <v>1</v>
      </c>
      <c r="E1801">
        <f>_VM_since142!D1794</f>
        <v>1</v>
      </c>
      <c r="F1801" s="99">
        <f>_VM_since142!E1794</f>
        <v>2024</v>
      </c>
      <c r="G1801" s="99" t="str">
        <f>_VM_since142!F1794</f>
        <v>Pute</v>
      </c>
      <c r="H1801" s="99" t="str">
        <f>_VM_since142!G1794</f>
        <v>Mastputen</v>
      </c>
      <c r="I1801" s="99" t="str">
        <f>_VM_since142!H1794</f>
        <v>Minimierung</v>
      </c>
      <c r="J1801" s="99" t="str">
        <f>_VM_since142!I1794</f>
        <v>B</v>
      </c>
      <c r="K1801" s="99" t="str">
        <f>_VM_since142!J1794</f>
        <v>Polypeptid-AB</v>
      </c>
      <c r="L1801" s="115">
        <f>_VM_since142!K1794</f>
        <v>7.4111978599999997</v>
      </c>
      <c r="M1801">
        <f>_VM_since142!L1794</f>
        <v>0.10050906700176315</v>
      </c>
    </row>
    <row r="1802" spans="2:13" x14ac:dyDescent="0.3">
      <c r="B1802">
        <f>_VM_since142!A1795</f>
        <v>7</v>
      </c>
      <c r="C1802">
        <f>_VM_since142!B1795</f>
        <v>71</v>
      </c>
      <c r="D1802">
        <f>_VM_since142!C1795</f>
        <v>1</v>
      </c>
      <c r="E1802">
        <f>_VM_since142!D1795</f>
        <v>1</v>
      </c>
      <c r="F1802" s="99">
        <f>_VM_since142!E1795</f>
        <v>2024</v>
      </c>
      <c r="G1802" s="99" t="str">
        <f>_VM_since142!F1795</f>
        <v>Pute</v>
      </c>
      <c r="H1802" s="99" t="str">
        <f>_VM_since142!G1795</f>
        <v>Mastputen</v>
      </c>
      <c r="I1802" s="99" t="str">
        <f>_VM_since142!H1795</f>
        <v>Minimierung</v>
      </c>
      <c r="J1802" s="99" t="str">
        <f>_VM_since142!I1795</f>
        <v>C</v>
      </c>
      <c r="K1802" s="99" t="str">
        <f>_VM_since142!J1795</f>
        <v>Aminoglykoside</v>
      </c>
      <c r="L1802" s="115">
        <f>_VM_since142!K1795</f>
        <v>2.1359940000000002</v>
      </c>
      <c r="M1802">
        <f>_VM_since142!L1795</f>
        <v>2.8967889957449349E-2</v>
      </c>
    </row>
    <row r="1803" spans="2:13" x14ac:dyDescent="0.3">
      <c r="B1803">
        <f>_VM_since142!A1796</f>
        <v>7</v>
      </c>
      <c r="C1803">
        <f>_VM_since142!B1796</f>
        <v>71</v>
      </c>
      <c r="D1803">
        <f>_VM_since142!C1796</f>
        <v>1</v>
      </c>
      <c r="E1803">
        <f>_VM_since142!D1796</f>
        <v>1</v>
      </c>
      <c r="F1803" s="99">
        <f>_VM_since142!E1796</f>
        <v>2024</v>
      </c>
      <c r="G1803" s="99" t="str">
        <f>_VM_since142!F1796</f>
        <v>Pute</v>
      </c>
      <c r="H1803" s="99" t="str">
        <f>_VM_since142!G1796</f>
        <v>Mastputen</v>
      </c>
      <c r="I1803" s="99" t="str">
        <f>_VM_since142!H1796</f>
        <v>Minimierung</v>
      </c>
      <c r="J1803" s="99" t="str">
        <f>_VM_since142!I1796</f>
        <v>C</v>
      </c>
      <c r="K1803" s="99" t="str">
        <f>_VM_since142!J1796</f>
        <v>Fenicole</v>
      </c>
      <c r="L1803" s="115">
        <f>_VM_since142!K1796</f>
        <v>0.17480000000000001</v>
      </c>
      <c r="M1803">
        <f>_VM_since142!L1796</f>
        <v>2.3705999008246962E-3</v>
      </c>
    </row>
    <row r="1804" spans="2:13" x14ac:dyDescent="0.3">
      <c r="B1804">
        <f>_VM_since142!A1797</f>
        <v>7</v>
      </c>
      <c r="C1804">
        <f>_VM_since142!B1797</f>
        <v>71</v>
      </c>
      <c r="D1804">
        <f>_VM_since142!C1797</f>
        <v>1</v>
      </c>
      <c r="E1804">
        <f>_VM_since142!D1797</f>
        <v>1</v>
      </c>
      <c r="F1804" s="99">
        <f>_VM_since142!E1797</f>
        <v>2024</v>
      </c>
      <c r="G1804" s="99" t="str">
        <f>_VM_since142!F1797</f>
        <v>Pute</v>
      </c>
      <c r="H1804" s="99" t="str">
        <f>_VM_since142!G1797</f>
        <v>Mastputen</v>
      </c>
      <c r="I1804" s="99" t="str">
        <f>_VM_since142!H1797</f>
        <v>Minimierung</v>
      </c>
      <c r="J1804" s="99" t="str">
        <f>_VM_since142!I1797</f>
        <v>C</v>
      </c>
      <c r="K1804" s="99" t="str">
        <f>_VM_since142!J1797</f>
        <v>Lincosamide</v>
      </c>
      <c r="L1804" s="115">
        <f>_VM_since142!K1797</f>
        <v>0.683417679896</v>
      </c>
      <c r="M1804">
        <f>_VM_since142!L1797</f>
        <v>9.2683631818266665E-3</v>
      </c>
    </row>
    <row r="1805" spans="2:13" x14ac:dyDescent="0.3">
      <c r="B1805">
        <f>_VM_since142!A1798</f>
        <v>7</v>
      </c>
      <c r="C1805">
        <f>_VM_since142!B1798</f>
        <v>71</v>
      </c>
      <c r="D1805">
        <f>_VM_since142!C1798</f>
        <v>1</v>
      </c>
      <c r="E1805">
        <f>_VM_since142!D1798</f>
        <v>1</v>
      </c>
      <c r="F1805" s="99">
        <f>_VM_since142!E1798</f>
        <v>2024</v>
      </c>
      <c r="G1805" s="99" t="str">
        <f>_VM_since142!F1798</f>
        <v>Pute</v>
      </c>
      <c r="H1805" s="99" t="str">
        <f>_VM_since142!G1798</f>
        <v>Mastputen</v>
      </c>
      <c r="I1805" s="99" t="str">
        <f>_VM_since142!H1798</f>
        <v>Minimierung</v>
      </c>
      <c r="J1805" s="99" t="str">
        <f>_VM_since142!I1798</f>
        <v>C</v>
      </c>
      <c r="K1805" s="99" t="str">
        <f>_VM_since142!J1798</f>
        <v>Makrolide</v>
      </c>
      <c r="L1805" s="115">
        <f>_VM_since142!K1798</f>
        <v>16.486904631999998</v>
      </c>
      <c r="M1805">
        <f>_VM_since142!L1798</f>
        <v>0.22359184488286851</v>
      </c>
    </row>
    <row r="1806" spans="2:13" x14ac:dyDescent="0.3">
      <c r="B1806">
        <f>_VM_since142!A1799</f>
        <v>7</v>
      </c>
      <c r="C1806">
        <f>_VM_since142!B1799</f>
        <v>71</v>
      </c>
      <c r="D1806">
        <f>_VM_since142!C1799</f>
        <v>1</v>
      </c>
      <c r="E1806">
        <f>_VM_since142!D1799</f>
        <v>1</v>
      </c>
      <c r="F1806" s="99">
        <f>_VM_since142!E1799</f>
        <v>2024</v>
      </c>
      <c r="G1806" s="99" t="str">
        <f>_VM_since142!F1799</f>
        <v>Pute</v>
      </c>
      <c r="H1806" s="99" t="str">
        <f>_VM_since142!G1799</f>
        <v>Mastputen</v>
      </c>
      <c r="I1806" s="99" t="str">
        <f>_VM_since142!H1799</f>
        <v>Minimierung</v>
      </c>
      <c r="J1806" s="99" t="str">
        <f>_VM_since142!I1799</f>
        <v>C</v>
      </c>
      <c r="K1806" s="99" t="str">
        <f>_VM_since142!J1799</f>
        <v>Pleuromutiline</v>
      </c>
      <c r="L1806" s="115">
        <f>_VM_since142!K1799</f>
        <v>2.5500084525000002</v>
      </c>
      <c r="M1806">
        <f>_VM_since142!L1799</f>
        <v>3.4582664671616914E-2</v>
      </c>
    </row>
    <row r="1807" spans="2:13" x14ac:dyDescent="0.3">
      <c r="B1807">
        <f>_VM_since142!A1800</f>
        <v>7</v>
      </c>
      <c r="C1807">
        <f>_VM_since142!B1800</f>
        <v>71</v>
      </c>
      <c r="D1807">
        <f>_VM_since142!C1800</f>
        <v>1</v>
      </c>
      <c r="E1807">
        <f>_VM_since142!D1800</f>
        <v>1</v>
      </c>
      <c r="F1807" s="99">
        <f>_VM_since142!E1800</f>
        <v>2024</v>
      </c>
      <c r="G1807" s="99" t="str">
        <f>_VM_since142!F1800</f>
        <v>Pute</v>
      </c>
      <c r="H1807" s="99" t="str">
        <f>_VM_since142!G1800</f>
        <v>Mastputen</v>
      </c>
      <c r="I1807" s="99" t="str">
        <f>_VM_since142!H1800</f>
        <v>Minimierung</v>
      </c>
      <c r="J1807" s="99" t="str">
        <f>_VM_since142!I1800</f>
        <v>D</v>
      </c>
      <c r="K1807" s="99" t="str">
        <f>_VM_since142!J1800</f>
        <v>Aminoglykoside</v>
      </c>
      <c r="L1807" s="115">
        <f>_VM_since142!K1800</f>
        <v>0.43895714509200001</v>
      </c>
      <c r="M1807">
        <f>_VM_since142!L1800</f>
        <v>5.9530421317012978E-3</v>
      </c>
    </row>
    <row r="1808" spans="2:13" x14ac:dyDescent="0.3">
      <c r="B1808">
        <f>_VM_since142!A1801</f>
        <v>7</v>
      </c>
      <c r="C1808">
        <f>_VM_since142!B1801</f>
        <v>71</v>
      </c>
      <c r="D1808">
        <f>_VM_since142!C1801</f>
        <v>1</v>
      </c>
      <c r="E1808">
        <f>_VM_since142!D1801</f>
        <v>1</v>
      </c>
      <c r="F1808" s="99">
        <f>_VM_since142!E1801</f>
        <v>2024</v>
      </c>
      <c r="G1808" s="99" t="str">
        <f>_VM_since142!F1801</f>
        <v>Pute</v>
      </c>
      <c r="H1808" s="99" t="str">
        <f>_VM_since142!G1801</f>
        <v>Mastputen</v>
      </c>
      <c r="I1808" s="99" t="str">
        <f>_VM_since142!H1801</f>
        <v>Minimierung</v>
      </c>
      <c r="J1808" s="99" t="str">
        <f>_VM_since142!I1801</f>
        <v>D</v>
      </c>
      <c r="K1808" s="99" t="str">
        <f>_VM_since142!J1801</f>
        <v>Folsäureantag.</v>
      </c>
      <c r="L1808" s="115">
        <f>_VM_since142!K1801</f>
        <v>0.13915759999999999</v>
      </c>
      <c r="M1808">
        <f>_VM_since142!L1801</f>
        <v>1.8872253590331962E-3</v>
      </c>
    </row>
    <row r="1809" spans="2:13" x14ac:dyDescent="0.3">
      <c r="B1809">
        <f>_VM_since142!A1802</f>
        <v>7</v>
      </c>
      <c r="C1809">
        <f>_VM_since142!B1802</f>
        <v>71</v>
      </c>
      <c r="D1809">
        <f>_VM_since142!C1802</f>
        <v>1</v>
      </c>
      <c r="E1809">
        <f>_VM_since142!D1802</f>
        <v>1</v>
      </c>
      <c r="F1809" s="99">
        <f>_VM_since142!E1802</f>
        <v>2024</v>
      </c>
      <c r="G1809" s="99" t="str">
        <f>_VM_since142!F1802</f>
        <v>Pute</v>
      </c>
      <c r="H1809" s="99" t="str">
        <f>_VM_since142!G1802</f>
        <v>Mastputen</v>
      </c>
      <c r="I1809" s="99" t="str">
        <f>_VM_since142!H1802</f>
        <v>Minimierung</v>
      </c>
      <c r="J1809" s="99" t="str">
        <f>_VM_since142!I1802</f>
        <v>D</v>
      </c>
      <c r="K1809" s="99" t="str">
        <f>_VM_since142!J1802</f>
        <v>Penicilline</v>
      </c>
      <c r="L1809" s="115">
        <f>_VM_since142!K1802</f>
        <v>28.165597631134386</v>
      </c>
      <c r="M1809">
        <f>_VM_since142!L1802</f>
        <v>0.38197576058944777</v>
      </c>
    </row>
    <row r="1810" spans="2:13" x14ac:dyDescent="0.3">
      <c r="B1810">
        <f>_VM_since142!A1803</f>
        <v>7</v>
      </c>
      <c r="C1810">
        <f>_VM_since142!B1803</f>
        <v>71</v>
      </c>
      <c r="D1810">
        <f>_VM_since142!C1803</f>
        <v>1</v>
      </c>
      <c r="E1810">
        <f>_VM_since142!D1803</f>
        <v>1</v>
      </c>
      <c r="F1810" s="99">
        <f>_VM_since142!E1803</f>
        <v>2024</v>
      </c>
      <c r="G1810" s="99" t="str">
        <f>_VM_since142!F1803</f>
        <v>Pute</v>
      </c>
      <c r="H1810" s="99" t="str">
        <f>_VM_since142!G1803</f>
        <v>Mastputen</v>
      </c>
      <c r="I1810" s="99" t="str">
        <f>_VM_since142!H1803</f>
        <v>Minimierung</v>
      </c>
      <c r="J1810" s="99" t="str">
        <f>_VM_since142!I1803</f>
        <v>D</v>
      </c>
      <c r="K1810" s="99" t="str">
        <f>_VM_since142!J1803</f>
        <v>Sulfonamide</v>
      </c>
      <c r="L1810" s="115">
        <f>_VM_since142!K1803</f>
        <v>4.2405436835571857</v>
      </c>
      <c r="M1810">
        <f>_VM_since142!L1803</f>
        <v>5.7509338876907637E-2</v>
      </c>
    </row>
    <row r="1811" spans="2:13" x14ac:dyDescent="0.3">
      <c r="B1811">
        <f>_VM_since142!A1804</f>
        <v>7</v>
      </c>
      <c r="C1811">
        <f>_VM_since142!B1804</f>
        <v>71</v>
      </c>
      <c r="D1811">
        <f>_VM_since142!C1804</f>
        <v>1</v>
      </c>
      <c r="E1811">
        <f>_VM_since142!D1804</f>
        <v>1</v>
      </c>
      <c r="F1811" s="99">
        <f>_VM_since142!E1804</f>
        <v>2024</v>
      </c>
      <c r="G1811" s="99" t="str">
        <f>_VM_since142!F1804</f>
        <v>Pute</v>
      </c>
      <c r="H1811" s="99" t="str">
        <f>_VM_since142!G1804</f>
        <v>Mastputen</v>
      </c>
      <c r="I1811" s="99" t="str">
        <f>_VM_since142!H1804</f>
        <v>Minimierung</v>
      </c>
      <c r="J1811" s="99" t="str">
        <f>_VM_since142!I1804</f>
        <v>D</v>
      </c>
      <c r="K1811" s="99" t="str">
        <f>_VM_since142!J1804</f>
        <v>Tetrazykline</v>
      </c>
      <c r="L1811" s="115">
        <f>_VM_since142!K1804</f>
        <v>9.6632646668500009</v>
      </c>
      <c r="M1811">
        <f>_VM_since142!L1804</f>
        <v>0.13105111133225059</v>
      </c>
    </row>
    <row r="1812" spans="2:13" x14ac:dyDescent="0.3">
      <c r="B1812">
        <f>_VM_since142!A1805</f>
        <v>7</v>
      </c>
      <c r="C1812">
        <f>_VM_since142!B1805</f>
        <v>71</v>
      </c>
      <c r="D1812">
        <f>_VM_since142!C1805</f>
        <v>1</v>
      </c>
      <c r="E1812">
        <f>_VM_since142!D1805</f>
        <v>1</v>
      </c>
      <c r="F1812" s="99">
        <f>_VM_since142!E1805</f>
        <v>2025</v>
      </c>
      <c r="G1812" s="99" t="str">
        <f>_VM_since142!F1805</f>
        <v>Pute</v>
      </c>
      <c r="H1812" s="99" t="str">
        <f>_VM_since142!G1805</f>
        <v>Mastputen</v>
      </c>
      <c r="I1812" s="99" t="str">
        <f>_VM_since142!H1805</f>
        <v>Minimierung</v>
      </c>
      <c r="J1812" s="99" t="str">
        <f>_VM_since142!I1805</f>
        <v>B</v>
      </c>
      <c r="K1812" s="99" t="str">
        <f>_VM_since142!J1805</f>
        <v>Fluorchinolone</v>
      </c>
      <c r="L1812" s="115">
        <f>_VM_since142!K1805</f>
        <v>2.1494789999999999</v>
      </c>
      <c r="M1812">
        <f>_VM_since142!L1805</f>
        <v>2.8183462187578324E-2</v>
      </c>
    </row>
    <row r="1813" spans="2:13" x14ac:dyDescent="0.3">
      <c r="B1813">
        <f>_VM_since142!A1806</f>
        <v>7</v>
      </c>
      <c r="C1813">
        <f>_VM_since142!B1806</f>
        <v>71</v>
      </c>
      <c r="D1813">
        <f>_VM_since142!C1806</f>
        <v>1</v>
      </c>
      <c r="E1813">
        <f>_VM_since142!D1806</f>
        <v>1</v>
      </c>
      <c r="F1813" s="99">
        <f>_VM_since142!E1806</f>
        <v>2025</v>
      </c>
      <c r="G1813" s="99" t="str">
        <f>_VM_since142!F1806</f>
        <v>Pute</v>
      </c>
      <c r="H1813" s="99" t="str">
        <f>_VM_since142!G1806</f>
        <v>Mastputen</v>
      </c>
      <c r="I1813" s="99" t="str">
        <f>_VM_since142!H1806</f>
        <v>Minimierung</v>
      </c>
      <c r="J1813" s="99" t="str">
        <f>_VM_since142!I1806</f>
        <v>B</v>
      </c>
      <c r="K1813" s="99" t="str">
        <f>_VM_since142!J1806</f>
        <v>Polypeptid-AB</v>
      </c>
      <c r="L1813" s="115">
        <f>_VM_since142!K1806</f>
        <v>3.2413059452038837</v>
      </c>
      <c r="M1813">
        <f>_VM_since142!L1806</f>
        <v>4.2499239836735543E-2</v>
      </c>
    </row>
    <row r="1814" spans="2:13" x14ac:dyDescent="0.3">
      <c r="B1814">
        <f>_VM_since142!A1807</f>
        <v>7</v>
      </c>
      <c r="C1814">
        <f>_VM_since142!B1807</f>
        <v>71</v>
      </c>
      <c r="D1814">
        <f>_VM_since142!C1807</f>
        <v>1</v>
      </c>
      <c r="E1814">
        <f>_VM_since142!D1807</f>
        <v>1</v>
      </c>
      <c r="F1814" s="99">
        <f>_VM_since142!E1807</f>
        <v>2025</v>
      </c>
      <c r="G1814" s="99" t="str">
        <f>_VM_since142!F1807</f>
        <v>Pute</v>
      </c>
      <c r="H1814" s="99" t="str">
        <f>_VM_since142!G1807</f>
        <v>Mastputen</v>
      </c>
      <c r="I1814" s="99" t="str">
        <f>_VM_since142!H1807</f>
        <v>Minimierung</v>
      </c>
      <c r="J1814" s="99" t="str">
        <f>_VM_since142!I1807</f>
        <v>C</v>
      </c>
      <c r="K1814" s="99" t="str">
        <f>_VM_since142!J1807</f>
        <v>Aminoglykoside</v>
      </c>
      <c r="L1814" s="115">
        <f>_VM_since142!K1807</f>
        <v>3.4235199999999999</v>
      </c>
      <c r="M1814">
        <f>_VM_since142!L1807</f>
        <v>4.4888387589931397E-2</v>
      </c>
    </row>
    <row r="1815" spans="2:13" x14ac:dyDescent="0.3">
      <c r="B1815">
        <f>_VM_since142!A1808</f>
        <v>7</v>
      </c>
      <c r="C1815">
        <f>_VM_since142!B1808</f>
        <v>71</v>
      </c>
      <c r="D1815">
        <f>_VM_since142!C1808</f>
        <v>1</v>
      </c>
      <c r="E1815">
        <f>_VM_since142!D1808</f>
        <v>1</v>
      </c>
      <c r="F1815" s="99">
        <f>_VM_since142!E1808</f>
        <v>2025</v>
      </c>
      <c r="G1815" s="99" t="str">
        <f>_VM_since142!F1808</f>
        <v>Pute</v>
      </c>
      <c r="H1815" s="99" t="str">
        <f>_VM_since142!G1808</f>
        <v>Mastputen</v>
      </c>
      <c r="I1815" s="99" t="str">
        <f>_VM_since142!H1808</f>
        <v>Minimierung</v>
      </c>
      <c r="J1815" s="99" t="str">
        <f>_VM_since142!I1808</f>
        <v>C</v>
      </c>
      <c r="K1815" s="99" t="str">
        <f>_VM_since142!J1808</f>
        <v>Fenicole</v>
      </c>
      <c r="L1815" s="115">
        <f>_VM_since142!K1808</f>
        <v>0.19620000000000001</v>
      </c>
      <c r="M1815">
        <f>_VM_since142!L1808</f>
        <v>2.572528171339598E-3</v>
      </c>
    </row>
    <row r="1816" spans="2:13" x14ac:dyDescent="0.3">
      <c r="B1816">
        <f>_VM_since142!A1809</f>
        <v>7</v>
      </c>
      <c r="C1816">
        <f>_VM_since142!B1809</f>
        <v>71</v>
      </c>
      <c r="D1816">
        <f>_VM_since142!C1809</f>
        <v>1</v>
      </c>
      <c r="E1816">
        <f>_VM_since142!D1809</f>
        <v>1</v>
      </c>
      <c r="F1816" s="99">
        <f>_VM_since142!E1809</f>
        <v>2025</v>
      </c>
      <c r="G1816" s="99" t="str">
        <f>_VM_since142!F1809</f>
        <v>Pute</v>
      </c>
      <c r="H1816" s="99" t="str">
        <f>_VM_since142!G1809</f>
        <v>Mastputen</v>
      </c>
      <c r="I1816" s="99" t="str">
        <f>_VM_since142!H1809</f>
        <v>Minimierung</v>
      </c>
      <c r="J1816" s="99" t="str">
        <f>_VM_since142!I1809</f>
        <v>C</v>
      </c>
      <c r="K1816" s="99" t="str">
        <f>_VM_since142!J1809</f>
        <v>Lincosamide</v>
      </c>
      <c r="L1816" s="115">
        <f>_VM_since142!K1809</f>
        <v>0.68750447899400002</v>
      </c>
      <c r="M1816">
        <f>_VM_since142!L1809</f>
        <v>9.0143967387065135E-3</v>
      </c>
    </row>
    <row r="1817" spans="2:13" x14ac:dyDescent="0.3">
      <c r="B1817">
        <f>_VM_since142!A1810</f>
        <v>7</v>
      </c>
      <c r="C1817">
        <f>_VM_since142!B1810</f>
        <v>71</v>
      </c>
      <c r="D1817">
        <f>_VM_since142!C1810</f>
        <v>1</v>
      </c>
      <c r="E1817">
        <f>_VM_since142!D1810</f>
        <v>1</v>
      </c>
      <c r="F1817" s="99">
        <f>_VM_since142!E1810</f>
        <v>2025</v>
      </c>
      <c r="G1817" s="99" t="str">
        <f>_VM_since142!F1810</f>
        <v>Pute</v>
      </c>
      <c r="H1817" s="99" t="str">
        <f>_VM_since142!G1810</f>
        <v>Mastputen</v>
      </c>
      <c r="I1817" s="99" t="str">
        <f>_VM_since142!H1810</f>
        <v>Minimierung</v>
      </c>
      <c r="J1817" s="99" t="str">
        <f>_VM_since142!I1810</f>
        <v>C</v>
      </c>
      <c r="K1817" s="99" t="str">
        <f>_VM_since142!J1810</f>
        <v>Makrolide</v>
      </c>
      <c r="L1817" s="115">
        <f>_VM_since142!K1810</f>
        <v>18.759434168674698</v>
      </c>
      <c r="M1817">
        <f>_VM_since142!L1810</f>
        <v>0.24596928072021554</v>
      </c>
    </row>
    <row r="1818" spans="2:13" x14ac:dyDescent="0.3">
      <c r="B1818">
        <f>_VM_since142!A1811</f>
        <v>7</v>
      </c>
      <c r="C1818">
        <f>_VM_since142!B1811</f>
        <v>71</v>
      </c>
      <c r="D1818">
        <f>_VM_since142!C1811</f>
        <v>1</v>
      </c>
      <c r="E1818">
        <f>_VM_since142!D1811</f>
        <v>1</v>
      </c>
      <c r="F1818" s="99">
        <f>_VM_since142!E1811</f>
        <v>2025</v>
      </c>
      <c r="G1818" s="99" t="str">
        <f>_VM_since142!F1811</f>
        <v>Pute</v>
      </c>
      <c r="H1818" s="99" t="str">
        <f>_VM_since142!G1811</f>
        <v>Mastputen</v>
      </c>
      <c r="I1818" s="99" t="str">
        <f>_VM_since142!H1811</f>
        <v>Minimierung</v>
      </c>
      <c r="J1818" s="99" t="str">
        <f>_VM_since142!I1811</f>
        <v>C</v>
      </c>
      <c r="K1818" s="99" t="str">
        <f>_VM_since142!J1811</f>
        <v>Pleuromutiline</v>
      </c>
      <c r="L1818" s="115">
        <f>_VM_since142!K1811</f>
        <v>2.4266547059999999</v>
      </c>
      <c r="M1818">
        <f>_VM_since142!L1811</f>
        <v>3.1817724736487307E-2</v>
      </c>
    </row>
    <row r="1819" spans="2:13" x14ac:dyDescent="0.3">
      <c r="B1819">
        <f>_VM_since142!A1812</f>
        <v>7</v>
      </c>
      <c r="C1819">
        <f>_VM_since142!B1812</f>
        <v>71</v>
      </c>
      <c r="D1819">
        <f>_VM_since142!C1812</f>
        <v>1</v>
      </c>
      <c r="E1819">
        <f>_VM_since142!D1812</f>
        <v>1</v>
      </c>
      <c r="F1819" s="99">
        <f>_VM_since142!E1812</f>
        <v>2025</v>
      </c>
      <c r="G1819" s="99" t="str">
        <f>_VM_since142!F1812</f>
        <v>Pute</v>
      </c>
      <c r="H1819" s="99" t="str">
        <f>_VM_since142!G1812</f>
        <v>Mastputen</v>
      </c>
      <c r="I1819" s="99" t="str">
        <f>_VM_since142!H1812</f>
        <v>Minimierung</v>
      </c>
      <c r="J1819" s="99" t="str">
        <f>_VM_since142!I1812</f>
        <v>D</v>
      </c>
      <c r="K1819" s="99" t="str">
        <f>_VM_since142!J1812</f>
        <v>Aminoglykoside</v>
      </c>
      <c r="L1819" s="115">
        <f>_VM_since142!K1812</f>
        <v>0.55299259144200008</v>
      </c>
      <c r="M1819">
        <f>_VM_since142!L1812</f>
        <v>7.2507085628268795E-3</v>
      </c>
    </row>
    <row r="1820" spans="2:13" x14ac:dyDescent="0.3">
      <c r="B1820">
        <f>_VM_since142!A1813</f>
        <v>7</v>
      </c>
      <c r="C1820">
        <f>_VM_since142!B1813</f>
        <v>71</v>
      </c>
      <c r="D1820">
        <f>_VM_since142!C1813</f>
        <v>1</v>
      </c>
      <c r="E1820">
        <f>_VM_since142!D1813</f>
        <v>1</v>
      </c>
      <c r="F1820" s="99">
        <f>_VM_since142!E1813</f>
        <v>2025</v>
      </c>
      <c r="G1820" s="99" t="str">
        <f>_VM_since142!F1813</f>
        <v>Pute</v>
      </c>
      <c r="H1820" s="99" t="str">
        <f>_VM_since142!G1813</f>
        <v>Mastputen</v>
      </c>
      <c r="I1820" s="99" t="str">
        <f>_VM_since142!H1813</f>
        <v>Minimierung</v>
      </c>
      <c r="J1820" s="99" t="str">
        <f>_VM_since142!I1813</f>
        <v>D</v>
      </c>
      <c r="K1820" s="99" t="str">
        <f>_VM_since142!J1813</f>
        <v>Folsäureantag.</v>
      </c>
      <c r="L1820" s="115">
        <f>_VM_since142!K1813</f>
        <v>0.21354000000000001</v>
      </c>
      <c r="M1820">
        <f>_VM_since142!L1813</f>
        <v>2.7998861656873485E-3</v>
      </c>
    </row>
    <row r="1821" spans="2:13" x14ac:dyDescent="0.3">
      <c r="B1821">
        <f>_VM_since142!A1814</f>
        <v>7</v>
      </c>
      <c r="C1821">
        <f>_VM_since142!B1814</f>
        <v>71</v>
      </c>
      <c r="D1821">
        <f>_VM_since142!C1814</f>
        <v>1</v>
      </c>
      <c r="E1821">
        <f>_VM_since142!D1814</f>
        <v>1</v>
      </c>
      <c r="F1821" s="99">
        <f>_VM_since142!E1814</f>
        <v>2025</v>
      </c>
      <c r="G1821" s="99" t="str">
        <f>_VM_since142!F1814</f>
        <v>Pute</v>
      </c>
      <c r="H1821" s="99" t="str">
        <f>_VM_since142!G1814</f>
        <v>Mastputen</v>
      </c>
      <c r="I1821" s="99" t="str">
        <f>_VM_since142!H1814</f>
        <v>Minimierung</v>
      </c>
      <c r="J1821" s="99" t="str">
        <f>_VM_since142!I1814</f>
        <v>D</v>
      </c>
      <c r="K1821" s="99" t="str">
        <f>_VM_since142!J1814</f>
        <v>Penicilline</v>
      </c>
      <c r="L1821" s="115">
        <f>_VM_since142!K1814</f>
        <v>29.58224361906456</v>
      </c>
      <c r="M1821">
        <f>_VM_since142!L1814</f>
        <v>0.38787540816245991</v>
      </c>
    </row>
    <row r="1822" spans="2:13" x14ac:dyDescent="0.3">
      <c r="B1822">
        <f>_VM_since142!A1815</f>
        <v>7</v>
      </c>
      <c r="C1822">
        <f>_VM_since142!B1815</f>
        <v>71</v>
      </c>
      <c r="D1822">
        <f>_VM_since142!C1815</f>
        <v>1</v>
      </c>
      <c r="E1822">
        <f>_VM_since142!D1815</f>
        <v>1</v>
      </c>
      <c r="F1822" s="99">
        <f>_VM_since142!E1815</f>
        <v>2025</v>
      </c>
      <c r="G1822" s="99" t="str">
        <f>_VM_since142!F1815</f>
        <v>Pute</v>
      </c>
      <c r="H1822" s="99" t="str">
        <f>_VM_since142!G1815</f>
        <v>Mastputen</v>
      </c>
      <c r="I1822" s="99" t="str">
        <f>_VM_since142!H1815</f>
        <v>Minimierung</v>
      </c>
      <c r="J1822" s="99" t="str">
        <f>_VM_since142!I1815</f>
        <v>D</v>
      </c>
      <c r="K1822" s="99" t="str">
        <f>_VM_since142!J1815</f>
        <v>Sulfonamide</v>
      </c>
      <c r="L1822" s="115">
        <f>_VM_since142!K1815</f>
        <v>4.96643121408</v>
      </c>
      <c r="M1822">
        <f>_VM_since142!L1815</f>
        <v>6.5118675888079111E-2</v>
      </c>
    </row>
    <row r="1823" spans="2:13" x14ac:dyDescent="0.3">
      <c r="B1823">
        <f>_VM_since142!A1816</f>
        <v>7</v>
      </c>
      <c r="C1823">
        <f>_VM_since142!B1816</f>
        <v>71</v>
      </c>
      <c r="D1823">
        <f>_VM_since142!C1816</f>
        <v>1</v>
      </c>
      <c r="E1823">
        <f>_VM_since142!D1816</f>
        <v>1</v>
      </c>
      <c r="F1823" s="99">
        <f>_VM_since142!E1816</f>
        <v>2025</v>
      </c>
      <c r="G1823" s="99" t="str">
        <f>_VM_since142!F1816</f>
        <v>Pute</v>
      </c>
      <c r="H1823" s="99" t="str">
        <f>_VM_since142!G1816</f>
        <v>Mastputen</v>
      </c>
      <c r="I1823" s="99" t="str">
        <f>_VM_since142!H1816</f>
        <v>Minimierung</v>
      </c>
      <c r="J1823" s="99" t="str">
        <f>_VM_since142!I1816</f>
        <v>D</v>
      </c>
      <c r="K1823" s="99" t="str">
        <f>_VM_since142!J1816</f>
        <v>Tetrazykline</v>
      </c>
      <c r="L1823" s="115">
        <f>_VM_since142!K1816</f>
        <v>10.068080649935714</v>
      </c>
      <c r="M1823">
        <f>_VM_since142!L1816</f>
        <v>0.13201030123995267</v>
      </c>
    </row>
    <row r="1824" spans="2:13" x14ac:dyDescent="0.3">
      <c r="B1824">
        <f>_VM_since142!A1817</f>
        <v>7</v>
      </c>
      <c r="C1824">
        <f>_VM_since142!B1817</f>
        <v>82</v>
      </c>
      <c r="D1824">
        <f>_VM_since142!C1817</f>
        <v>3</v>
      </c>
      <c r="E1824">
        <f>_VM_since142!D1817</f>
        <v>0</v>
      </c>
      <c r="F1824" s="99">
        <f>_VM_since142!E1817</f>
        <v>2023</v>
      </c>
      <c r="G1824" s="99" t="str">
        <f>_VM_since142!F1817</f>
        <v>Pute</v>
      </c>
      <c r="H1824" s="99" t="str">
        <f>_VM_since142!G1817</f>
        <v>Sonstige Puten</v>
      </c>
      <c r="I1824" s="99" t="str">
        <f>_VM_since142!H1817</f>
        <v>Beobachtung</v>
      </c>
      <c r="J1824" s="99" t="str">
        <f>_VM_since142!I1817</f>
        <v>B</v>
      </c>
      <c r="K1824" s="99" t="str">
        <f>_VM_since142!J1817</f>
        <v>Fluorchinolone</v>
      </c>
      <c r="L1824" s="115">
        <f>_VM_since142!K1817</f>
        <v>2.6392999999999998E-3</v>
      </c>
      <c r="M1824">
        <f>_VM_since142!L1817</f>
        <v>5.1075634284854631E-3</v>
      </c>
    </row>
    <row r="1825" spans="2:13" x14ac:dyDescent="0.3">
      <c r="B1825">
        <f>_VM_since142!A1818</f>
        <v>7</v>
      </c>
      <c r="C1825">
        <f>_VM_since142!B1818</f>
        <v>82</v>
      </c>
      <c r="D1825">
        <f>_VM_since142!C1818</f>
        <v>3</v>
      </c>
      <c r="E1825">
        <f>_VM_since142!D1818</f>
        <v>0</v>
      </c>
      <c r="F1825" s="99">
        <f>_VM_since142!E1818</f>
        <v>2023</v>
      </c>
      <c r="G1825" s="99" t="str">
        <f>_VM_since142!F1818</f>
        <v>Pute</v>
      </c>
      <c r="H1825" s="99" t="str">
        <f>_VM_since142!G1818</f>
        <v>Sonstige Puten</v>
      </c>
      <c r="I1825" s="99" t="str">
        <f>_VM_since142!H1818</f>
        <v>Beobachtung</v>
      </c>
      <c r="J1825" s="99" t="str">
        <f>_VM_since142!I1818</f>
        <v>B</v>
      </c>
      <c r="K1825" s="99" t="str">
        <f>_VM_since142!J1818</f>
        <v>Polypeptid-AB</v>
      </c>
      <c r="L1825" s="115">
        <f>_VM_since142!K1818</f>
        <v>3.0759999999999999E-2</v>
      </c>
      <c r="M1825">
        <f>_VM_since142!L1818</f>
        <v>5.9526636252117168E-2</v>
      </c>
    </row>
    <row r="1826" spans="2:13" x14ac:dyDescent="0.3">
      <c r="B1826">
        <f>_VM_since142!A1819</f>
        <v>7</v>
      </c>
      <c r="C1826">
        <f>_VM_since142!B1819</f>
        <v>82</v>
      </c>
      <c r="D1826">
        <f>_VM_since142!C1819</f>
        <v>3</v>
      </c>
      <c r="E1826">
        <f>_VM_since142!D1819</f>
        <v>0</v>
      </c>
      <c r="F1826" s="99">
        <f>_VM_since142!E1819</f>
        <v>2023</v>
      </c>
      <c r="G1826" s="99" t="str">
        <f>_VM_since142!F1819</f>
        <v>Pute</v>
      </c>
      <c r="H1826" s="99" t="str">
        <f>_VM_since142!G1819</f>
        <v>Sonstige Puten</v>
      </c>
      <c r="I1826" s="99" t="str">
        <f>_VM_since142!H1819</f>
        <v>Beobachtung</v>
      </c>
      <c r="J1826" s="99" t="str">
        <f>_VM_since142!I1819</f>
        <v>C</v>
      </c>
      <c r="K1826" s="99" t="str">
        <f>_VM_since142!J1819</f>
        <v>Aminoglykoside</v>
      </c>
      <c r="L1826" s="115">
        <f>_VM_since142!K1819</f>
        <v>5.9411999999999989E-3</v>
      </c>
      <c r="M1826">
        <f>_VM_since142!L1819</f>
        <v>1.1497387883650146E-2</v>
      </c>
    </row>
    <row r="1827" spans="2:13" x14ac:dyDescent="0.3">
      <c r="B1827">
        <f>_VM_since142!A1820</f>
        <v>7</v>
      </c>
      <c r="C1827">
        <f>_VM_since142!B1820</f>
        <v>82</v>
      </c>
      <c r="D1827">
        <f>_VM_since142!C1820</f>
        <v>3</v>
      </c>
      <c r="E1827">
        <f>_VM_since142!D1820</f>
        <v>0</v>
      </c>
      <c r="F1827" s="99">
        <f>_VM_since142!E1820</f>
        <v>2023</v>
      </c>
      <c r="G1827" s="99" t="str">
        <f>_VM_since142!F1820</f>
        <v>Pute</v>
      </c>
      <c r="H1827" s="99" t="str">
        <f>_VM_since142!G1820</f>
        <v>Sonstige Puten</v>
      </c>
      <c r="I1827" s="99" t="str">
        <f>_VM_since142!H1820</f>
        <v>Beobachtung</v>
      </c>
      <c r="J1827" s="99" t="str">
        <f>_VM_since142!I1820</f>
        <v>C</v>
      </c>
      <c r="K1827" s="99" t="str">
        <f>_VM_since142!J1820</f>
        <v>Ceph. 1. Gen.</v>
      </c>
      <c r="L1827" s="115">
        <f>_VM_since142!K1820</f>
        <v>3.6176236631578949E-5</v>
      </c>
      <c r="M1827">
        <f>_VM_since142!L1820</f>
        <v>7.0008117000601967E-5</v>
      </c>
    </row>
    <row r="1828" spans="2:13" x14ac:dyDescent="0.3">
      <c r="B1828">
        <f>_VM_since142!A1821</f>
        <v>7</v>
      </c>
      <c r="C1828">
        <f>_VM_since142!B1821</f>
        <v>82</v>
      </c>
      <c r="D1828">
        <f>_VM_since142!C1821</f>
        <v>3</v>
      </c>
      <c r="E1828">
        <f>_VM_since142!D1821</f>
        <v>0</v>
      </c>
      <c r="F1828" s="99">
        <f>_VM_since142!E1821</f>
        <v>2023</v>
      </c>
      <c r="G1828" s="99" t="str">
        <f>_VM_since142!F1821</f>
        <v>Pute</v>
      </c>
      <c r="H1828" s="99" t="str">
        <f>_VM_since142!G1821</f>
        <v>Sonstige Puten</v>
      </c>
      <c r="I1828" s="99" t="str">
        <f>_VM_since142!H1821</f>
        <v>Beobachtung</v>
      </c>
      <c r="J1828" s="99" t="str">
        <f>_VM_since142!I1821</f>
        <v>C</v>
      </c>
      <c r="K1828" s="99" t="str">
        <f>_VM_since142!J1821</f>
        <v>Fenicole</v>
      </c>
      <c r="L1828" s="115">
        <f>_VM_since142!K1821</f>
        <v>2.0000000000000001E-4</v>
      </c>
      <c r="M1828">
        <f>_VM_since142!L1821</f>
        <v>3.8703924741298554E-4</v>
      </c>
    </row>
    <row r="1829" spans="2:13" x14ac:dyDescent="0.3">
      <c r="B1829">
        <f>_VM_since142!A1822</f>
        <v>7</v>
      </c>
      <c r="C1829">
        <f>_VM_since142!B1822</f>
        <v>82</v>
      </c>
      <c r="D1829">
        <f>_VM_since142!C1822</f>
        <v>3</v>
      </c>
      <c r="E1829">
        <f>_VM_since142!D1822</f>
        <v>0</v>
      </c>
      <c r="F1829" s="99">
        <f>_VM_since142!E1822</f>
        <v>2023</v>
      </c>
      <c r="G1829" s="99" t="str">
        <f>_VM_since142!F1822</f>
        <v>Pute</v>
      </c>
      <c r="H1829" s="99" t="str">
        <f>_VM_since142!G1822</f>
        <v>Sonstige Puten</v>
      </c>
      <c r="I1829" s="99" t="str">
        <f>_VM_since142!H1822</f>
        <v>Beobachtung</v>
      </c>
      <c r="J1829" s="99" t="str">
        <f>_VM_since142!I1822</f>
        <v>C</v>
      </c>
      <c r="K1829" s="99" t="str">
        <f>_VM_since142!J1822</f>
        <v>Makrolide</v>
      </c>
      <c r="L1829" s="115">
        <f>_VM_since142!K1822</f>
        <v>8.661099999999998E-2</v>
      </c>
      <c r="M1829">
        <f>_VM_since142!L1822</f>
        <v>0.16760928128843039</v>
      </c>
    </row>
    <row r="1830" spans="2:13" x14ac:dyDescent="0.3">
      <c r="B1830">
        <f>_VM_since142!A1823</f>
        <v>7</v>
      </c>
      <c r="C1830">
        <f>_VM_since142!B1823</f>
        <v>82</v>
      </c>
      <c r="D1830">
        <f>_VM_since142!C1823</f>
        <v>3</v>
      </c>
      <c r="E1830">
        <f>_VM_since142!D1823</f>
        <v>0</v>
      </c>
      <c r="F1830" s="99">
        <f>_VM_since142!E1823</f>
        <v>2023</v>
      </c>
      <c r="G1830" s="99" t="str">
        <f>_VM_since142!F1823</f>
        <v>Pute</v>
      </c>
      <c r="H1830" s="99" t="str">
        <f>_VM_since142!G1823</f>
        <v>Sonstige Puten</v>
      </c>
      <c r="I1830" s="99" t="str">
        <f>_VM_since142!H1823</f>
        <v>Beobachtung</v>
      </c>
      <c r="J1830" s="99" t="str">
        <f>_VM_since142!I1823</f>
        <v>C</v>
      </c>
      <c r="K1830" s="99" t="str">
        <f>_VM_since142!J1823</f>
        <v>Pleuromutiline</v>
      </c>
      <c r="L1830" s="115">
        <f>_VM_since142!K1823</f>
        <v>5.9875290749999997E-2</v>
      </c>
      <c r="M1830">
        <f>_VM_since142!L1823</f>
        <v>0.11587043735256845</v>
      </c>
    </row>
    <row r="1831" spans="2:13" x14ac:dyDescent="0.3">
      <c r="B1831">
        <f>_VM_since142!A1824</f>
        <v>7</v>
      </c>
      <c r="C1831">
        <f>_VM_since142!B1824</f>
        <v>82</v>
      </c>
      <c r="D1831">
        <f>_VM_since142!C1824</f>
        <v>3</v>
      </c>
      <c r="E1831">
        <f>_VM_since142!D1824</f>
        <v>0</v>
      </c>
      <c r="F1831" s="99">
        <f>_VM_since142!E1824</f>
        <v>2023</v>
      </c>
      <c r="G1831" s="99" t="str">
        <f>_VM_since142!F1824</f>
        <v>Pute</v>
      </c>
      <c r="H1831" s="99" t="str">
        <f>_VM_since142!G1824</f>
        <v>Sonstige Puten</v>
      </c>
      <c r="I1831" s="99" t="str">
        <f>_VM_since142!H1824</f>
        <v>Beobachtung</v>
      </c>
      <c r="J1831" s="99" t="str">
        <f>_VM_since142!I1824</f>
        <v>D</v>
      </c>
      <c r="K1831" s="99" t="str">
        <f>_VM_since142!J1824</f>
        <v>Folsäureantag.</v>
      </c>
      <c r="L1831" s="115">
        <f>_VM_since142!K1824</f>
        <v>1.3999999999999999E-4</v>
      </c>
      <c r="M1831">
        <f>_VM_since142!L1824</f>
        <v>2.7092747318908982E-4</v>
      </c>
    </row>
    <row r="1832" spans="2:13" x14ac:dyDescent="0.3">
      <c r="B1832">
        <f>_VM_since142!A1825</f>
        <v>7</v>
      </c>
      <c r="C1832">
        <f>_VM_since142!B1825</f>
        <v>82</v>
      </c>
      <c r="D1832">
        <f>_VM_since142!C1825</f>
        <v>3</v>
      </c>
      <c r="E1832">
        <f>_VM_since142!D1825</f>
        <v>0</v>
      </c>
      <c r="F1832" s="99">
        <f>_VM_since142!E1825</f>
        <v>2023</v>
      </c>
      <c r="G1832" s="99" t="str">
        <f>_VM_since142!F1825</f>
        <v>Pute</v>
      </c>
      <c r="H1832" s="99" t="str">
        <f>_VM_since142!G1825</f>
        <v>Sonstige Puten</v>
      </c>
      <c r="I1832" s="99" t="str">
        <f>_VM_since142!H1825</f>
        <v>Beobachtung</v>
      </c>
      <c r="J1832" s="99" t="str">
        <f>_VM_since142!I1825</f>
        <v>D</v>
      </c>
      <c r="K1832" s="99" t="str">
        <f>_VM_since142!J1825</f>
        <v>Penicilline</v>
      </c>
      <c r="L1832" s="115">
        <f>_VM_since142!K1825</f>
        <v>0.21911861394479998</v>
      </c>
      <c r="M1832">
        <f>_VM_since142!L1825</f>
        <v>0.4240375171768595</v>
      </c>
    </row>
    <row r="1833" spans="2:13" x14ac:dyDescent="0.3">
      <c r="B1833">
        <f>_VM_since142!A1826</f>
        <v>7</v>
      </c>
      <c r="C1833">
        <f>_VM_since142!B1826</f>
        <v>82</v>
      </c>
      <c r="D1833">
        <f>_VM_since142!C1826</f>
        <v>3</v>
      </c>
      <c r="E1833">
        <f>_VM_since142!D1826</f>
        <v>0</v>
      </c>
      <c r="F1833" s="99">
        <f>_VM_since142!E1826</f>
        <v>2023</v>
      </c>
      <c r="G1833" s="99" t="str">
        <f>_VM_since142!F1826</f>
        <v>Pute</v>
      </c>
      <c r="H1833" s="99" t="str">
        <f>_VM_since142!G1826</f>
        <v>Sonstige Puten</v>
      </c>
      <c r="I1833" s="99" t="str">
        <f>_VM_since142!H1826</f>
        <v>Beobachtung</v>
      </c>
      <c r="J1833" s="99" t="str">
        <f>_VM_since142!I1826</f>
        <v>D</v>
      </c>
      <c r="K1833" s="99" t="str">
        <f>_VM_since142!J1826</f>
        <v>Sulfonamide</v>
      </c>
      <c r="L1833" s="115">
        <f>_VM_since142!K1826</f>
        <v>4.3825599999999998E-3</v>
      </c>
      <c r="M1833">
        <f>_VM_since142!L1826</f>
        <v>8.481113620711269E-3</v>
      </c>
    </row>
    <row r="1834" spans="2:13" x14ac:dyDescent="0.3">
      <c r="B1834">
        <f>_VM_since142!A1827</f>
        <v>7</v>
      </c>
      <c r="C1834">
        <f>_VM_since142!B1827</f>
        <v>82</v>
      </c>
      <c r="D1834">
        <f>_VM_since142!C1827</f>
        <v>3</v>
      </c>
      <c r="E1834">
        <f>_VM_since142!D1827</f>
        <v>0</v>
      </c>
      <c r="F1834" s="99">
        <f>_VM_since142!E1827</f>
        <v>2023</v>
      </c>
      <c r="G1834" s="99" t="str">
        <f>_VM_since142!F1827</f>
        <v>Pute</v>
      </c>
      <c r="H1834" s="99" t="str">
        <f>_VM_since142!G1827</f>
        <v>Sonstige Puten</v>
      </c>
      <c r="I1834" s="99" t="str">
        <f>_VM_since142!H1827</f>
        <v>Beobachtung</v>
      </c>
      <c r="J1834" s="99" t="str">
        <f>_VM_since142!I1827</f>
        <v>D</v>
      </c>
      <c r="K1834" s="99" t="str">
        <f>_VM_since142!J1827</f>
        <v>Tetrazykline</v>
      </c>
      <c r="L1834" s="115">
        <f>_VM_since142!K1827</f>
        <v>0.10703931942</v>
      </c>
      <c r="M1834">
        <f>_VM_since142!L1827</f>
        <v>0.20714208815957483</v>
      </c>
    </row>
    <row r="1835" spans="2:13" x14ac:dyDescent="0.3">
      <c r="B1835">
        <f>_VM_since142!A1828</f>
        <v>7</v>
      </c>
      <c r="C1835">
        <f>_VM_since142!B1828</f>
        <v>82</v>
      </c>
      <c r="D1835">
        <f>_VM_since142!C1828</f>
        <v>3</v>
      </c>
      <c r="E1835">
        <f>_VM_since142!D1828</f>
        <v>0</v>
      </c>
      <c r="F1835" s="99">
        <f>_VM_since142!E1828</f>
        <v>2024</v>
      </c>
      <c r="G1835" s="99" t="str">
        <f>_VM_since142!F1828</f>
        <v>Pute</v>
      </c>
      <c r="H1835" s="99" t="str">
        <f>_VM_since142!G1828</f>
        <v>Sonstige Puten</v>
      </c>
      <c r="I1835" s="99" t="str">
        <f>_VM_since142!H1828</f>
        <v>Beobachtung</v>
      </c>
      <c r="J1835" s="99" t="str">
        <f>_VM_since142!I1828</f>
        <v>B</v>
      </c>
      <c r="K1835" s="99" t="str">
        <f>_VM_since142!J1828</f>
        <v>Fluorchinolone</v>
      </c>
      <c r="L1835" s="115">
        <f>_VM_since142!K1828</f>
        <v>1.0800665000000001E-2</v>
      </c>
      <c r="M1835">
        <f>_VM_since142!L1828</f>
        <v>2.1378538145918828E-2</v>
      </c>
    </row>
    <row r="1836" spans="2:13" x14ac:dyDescent="0.3">
      <c r="B1836">
        <f>_VM_since142!A1829</f>
        <v>7</v>
      </c>
      <c r="C1836">
        <f>_VM_since142!B1829</f>
        <v>82</v>
      </c>
      <c r="D1836">
        <f>_VM_since142!C1829</f>
        <v>3</v>
      </c>
      <c r="E1836">
        <f>_VM_since142!D1829</f>
        <v>0</v>
      </c>
      <c r="F1836" s="99">
        <f>_VM_since142!E1829</f>
        <v>2024</v>
      </c>
      <c r="G1836" s="99" t="str">
        <f>_VM_since142!F1829</f>
        <v>Pute</v>
      </c>
      <c r="H1836" s="99" t="str">
        <f>_VM_since142!G1829</f>
        <v>Sonstige Puten</v>
      </c>
      <c r="I1836" s="99" t="str">
        <f>_VM_since142!H1829</f>
        <v>Beobachtung</v>
      </c>
      <c r="J1836" s="99" t="str">
        <f>_VM_since142!I1829</f>
        <v>B</v>
      </c>
      <c r="K1836" s="99" t="str">
        <f>_VM_since142!J1829</f>
        <v>Polypeptid-AB</v>
      </c>
      <c r="L1836" s="115">
        <f>_VM_since142!K1829</f>
        <v>4.7232000000000003E-2</v>
      </c>
      <c r="M1836">
        <f>_VM_since142!L1829</f>
        <v>9.3489716948728444E-2</v>
      </c>
    </row>
    <row r="1837" spans="2:13" x14ac:dyDescent="0.3">
      <c r="B1837">
        <f>_VM_since142!A1830</f>
        <v>7</v>
      </c>
      <c r="C1837">
        <f>_VM_since142!B1830</f>
        <v>82</v>
      </c>
      <c r="D1837">
        <f>_VM_since142!C1830</f>
        <v>3</v>
      </c>
      <c r="E1837">
        <f>_VM_since142!D1830</f>
        <v>0</v>
      </c>
      <c r="F1837" s="99">
        <f>_VM_since142!E1830</f>
        <v>2024</v>
      </c>
      <c r="G1837" s="99" t="str">
        <f>_VM_since142!F1830</f>
        <v>Pute</v>
      </c>
      <c r="H1837" s="99" t="str">
        <f>_VM_since142!G1830</f>
        <v>Sonstige Puten</v>
      </c>
      <c r="I1837" s="99" t="str">
        <f>_VM_since142!H1830</f>
        <v>Beobachtung</v>
      </c>
      <c r="J1837" s="99" t="str">
        <f>_VM_since142!I1830</f>
        <v>C</v>
      </c>
      <c r="K1837" s="99" t="str">
        <f>_VM_since142!J1830</f>
        <v>Fenicole</v>
      </c>
      <c r="L1837" s="115">
        <f>_VM_since142!K1830</f>
        <v>6.0000000000000002E-5</v>
      </c>
      <c r="M1837">
        <f>_VM_since142!L1830</f>
        <v>1.1876234368486845E-4</v>
      </c>
    </row>
    <row r="1838" spans="2:13" x14ac:dyDescent="0.3">
      <c r="B1838">
        <f>_VM_since142!A1831</f>
        <v>7</v>
      </c>
      <c r="C1838">
        <f>_VM_since142!B1831</f>
        <v>82</v>
      </c>
      <c r="D1838">
        <f>_VM_since142!C1831</f>
        <v>3</v>
      </c>
      <c r="E1838">
        <f>_VM_since142!D1831</f>
        <v>0</v>
      </c>
      <c r="F1838" s="99">
        <f>_VM_since142!E1831</f>
        <v>2024</v>
      </c>
      <c r="G1838" s="99" t="str">
        <f>_VM_since142!F1831</f>
        <v>Pute</v>
      </c>
      <c r="H1838" s="99" t="str">
        <f>_VM_since142!G1831</f>
        <v>Sonstige Puten</v>
      </c>
      <c r="I1838" s="99" t="str">
        <f>_VM_since142!H1831</f>
        <v>Beobachtung</v>
      </c>
      <c r="J1838" s="99" t="str">
        <f>_VM_since142!I1831</f>
        <v>C</v>
      </c>
      <c r="K1838" s="99" t="str">
        <f>_VM_since142!J1831</f>
        <v>Lincosamide</v>
      </c>
      <c r="L1838" s="115">
        <f>_VM_since142!K1831</f>
        <v>2.9048255600000007E-2</v>
      </c>
      <c r="M1838">
        <f>_VM_since142!L1831</f>
        <v>5.7497315250218416E-2</v>
      </c>
    </row>
    <row r="1839" spans="2:13" x14ac:dyDescent="0.3">
      <c r="B1839">
        <f>_VM_since142!A1832</f>
        <v>7</v>
      </c>
      <c r="C1839">
        <f>_VM_since142!B1832</f>
        <v>82</v>
      </c>
      <c r="D1839">
        <f>_VM_since142!C1832</f>
        <v>3</v>
      </c>
      <c r="E1839">
        <f>_VM_since142!D1832</f>
        <v>0</v>
      </c>
      <c r="F1839" s="99">
        <f>_VM_since142!E1832</f>
        <v>2024</v>
      </c>
      <c r="G1839" s="99" t="str">
        <f>_VM_since142!F1832</f>
        <v>Pute</v>
      </c>
      <c r="H1839" s="99" t="str">
        <f>_VM_since142!G1832</f>
        <v>Sonstige Puten</v>
      </c>
      <c r="I1839" s="99" t="str">
        <f>_VM_since142!H1832</f>
        <v>Beobachtung</v>
      </c>
      <c r="J1839" s="99" t="str">
        <f>_VM_since142!I1832</f>
        <v>C</v>
      </c>
      <c r="K1839" s="99" t="str">
        <f>_VM_since142!J1832</f>
        <v>Makrolide</v>
      </c>
      <c r="L1839" s="115">
        <f>_VM_since142!K1832</f>
        <v>4.1116493500000004E-2</v>
      </c>
      <c r="M1839">
        <f>_VM_since142!L1832</f>
        <v>8.1384852202727662E-2</v>
      </c>
    </row>
    <row r="1840" spans="2:13" x14ac:dyDescent="0.3">
      <c r="B1840">
        <f>_VM_since142!A1833</f>
        <v>7</v>
      </c>
      <c r="C1840">
        <f>_VM_since142!B1833</f>
        <v>82</v>
      </c>
      <c r="D1840">
        <f>_VM_since142!C1833</f>
        <v>3</v>
      </c>
      <c r="E1840">
        <f>_VM_since142!D1833</f>
        <v>0</v>
      </c>
      <c r="F1840" s="99">
        <f>_VM_since142!E1833</f>
        <v>2024</v>
      </c>
      <c r="G1840" s="99" t="str">
        <f>_VM_since142!F1833</f>
        <v>Pute</v>
      </c>
      <c r="H1840" s="99" t="str">
        <f>_VM_since142!G1833</f>
        <v>Sonstige Puten</v>
      </c>
      <c r="I1840" s="99" t="str">
        <f>_VM_since142!H1833</f>
        <v>Beobachtung</v>
      </c>
      <c r="J1840" s="99" t="str">
        <f>_VM_since142!I1833</f>
        <v>C</v>
      </c>
      <c r="K1840" s="99" t="str">
        <f>_VM_since142!J1833</f>
        <v>Pleuromutiline</v>
      </c>
      <c r="L1840" s="115">
        <f>_VM_since142!K1833</f>
        <v>3.7286684999999998E-4</v>
      </c>
      <c r="M1840">
        <f>_VM_since142!L1833</f>
        <v>7.3804234980657146E-4</v>
      </c>
    </row>
    <row r="1841" spans="2:13" x14ac:dyDescent="0.3">
      <c r="B1841">
        <f>_VM_since142!A1834</f>
        <v>7</v>
      </c>
      <c r="C1841">
        <f>_VM_since142!B1834</f>
        <v>82</v>
      </c>
      <c r="D1841">
        <f>_VM_since142!C1834</f>
        <v>3</v>
      </c>
      <c r="E1841">
        <f>_VM_since142!D1834</f>
        <v>0</v>
      </c>
      <c r="F1841" s="99">
        <f>_VM_since142!E1834</f>
        <v>2024</v>
      </c>
      <c r="G1841" s="99" t="str">
        <f>_VM_since142!F1834</f>
        <v>Pute</v>
      </c>
      <c r="H1841" s="99" t="str">
        <f>_VM_since142!G1834</f>
        <v>Sonstige Puten</v>
      </c>
      <c r="I1841" s="99" t="str">
        <f>_VM_since142!H1834</f>
        <v>Beobachtung</v>
      </c>
      <c r="J1841" s="99" t="str">
        <f>_VM_since142!I1834</f>
        <v>D</v>
      </c>
      <c r="K1841" s="99" t="str">
        <f>_VM_since142!J1834</f>
        <v>Penicilline</v>
      </c>
      <c r="L1841" s="115">
        <f>_VM_since142!K1834</f>
        <v>0.20788982882323201</v>
      </c>
      <c r="M1841">
        <f>_VM_since142!L1834</f>
        <v>0.41149138832155246</v>
      </c>
    </row>
    <row r="1842" spans="2:13" x14ac:dyDescent="0.3">
      <c r="B1842">
        <f>_VM_since142!A1835</f>
        <v>7</v>
      </c>
      <c r="C1842">
        <f>_VM_since142!B1835</f>
        <v>82</v>
      </c>
      <c r="D1842">
        <f>_VM_since142!C1835</f>
        <v>3</v>
      </c>
      <c r="E1842">
        <f>_VM_since142!D1835</f>
        <v>0</v>
      </c>
      <c r="F1842" s="99">
        <f>_VM_since142!E1835</f>
        <v>2024</v>
      </c>
      <c r="G1842" s="99" t="str">
        <f>_VM_since142!F1835</f>
        <v>Pute</v>
      </c>
      <c r="H1842" s="99" t="str">
        <f>_VM_since142!G1835</f>
        <v>Sonstige Puten</v>
      </c>
      <c r="I1842" s="99" t="str">
        <f>_VM_since142!H1835</f>
        <v>Beobachtung</v>
      </c>
      <c r="J1842" s="99" t="str">
        <f>_VM_since142!I1835</f>
        <v>D</v>
      </c>
      <c r="K1842" s="99" t="str">
        <f>_VM_since142!J1835</f>
        <v>Sulfonamide</v>
      </c>
      <c r="L1842" s="115">
        <f>_VM_since142!K1835</f>
        <v>2.1043199999999998E-3</v>
      </c>
      <c r="M1842">
        <f>_VM_since142!L1835</f>
        <v>4.1652329177157051E-3</v>
      </c>
    </row>
  </sheetData>
  <mergeCells count="4">
    <mergeCell ref="F5:L5"/>
    <mergeCell ref="F4:M4"/>
    <mergeCell ref="F6:M6"/>
    <mergeCell ref="F2:L2"/>
  </mergeCells>
  <pageMargins left="0.7" right="0.7" top="0.75" bottom="0.75" header="0.3" footer="0.3"/>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4175F-0EDE-495C-BDC4-BF22D355BDBF}">
  <sheetPr>
    <pageSetUpPr autoPageBreaks="0"/>
  </sheetPr>
  <dimension ref="A2:E44"/>
  <sheetViews>
    <sheetView showGridLines="0" showRowColHeaders="0" zoomScaleNormal="100" workbookViewId="0">
      <selection activeCell="E25" sqref="E25"/>
    </sheetView>
  </sheetViews>
  <sheetFormatPr baseColWidth="10" defaultColWidth="11.44140625" defaultRowHeight="13.8" x14ac:dyDescent="0.3"/>
  <cols>
    <col min="1" max="1" width="2.88671875" style="6" customWidth="1"/>
    <col min="2" max="2" width="27.5546875" style="6" bestFit="1" customWidth="1" collapsed="1"/>
    <col min="3" max="3" width="134.44140625" style="8" customWidth="1" collapsed="1"/>
    <col min="4" max="5" width="11.44140625" style="6"/>
    <col min="6" max="16384" width="11.44140625" style="6" collapsed="1"/>
  </cols>
  <sheetData>
    <row r="2" spans="2:4" ht="21" x14ac:dyDescent="0.3">
      <c r="B2" s="215" t="s">
        <v>737</v>
      </c>
      <c r="C2" s="216"/>
    </row>
    <row r="3" spans="2:4" ht="18" x14ac:dyDescent="0.3">
      <c r="B3" s="56"/>
      <c r="C3" s="56"/>
    </row>
    <row r="4" spans="2:4" ht="14.4" x14ac:dyDescent="0.3">
      <c r="B4" s="223" t="s">
        <v>264</v>
      </c>
      <c r="C4" s="223"/>
    </row>
    <row r="5" spans="2:4" ht="14.4" x14ac:dyDescent="0.3">
      <c r="B5" s="220" t="s">
        <v>159</v>
      </c>
      <c r="C5" s="220"/>
    </row>
    <row r="6" spans="2:4" ht="14.4" x14ac:dyDescent="0.3">
      <c r="B6" s="222" t="s">
        <v>157</v>
      </c>
      <c r="C6" s="222"/>
    </row>
    <row r="7" spans="2:4" ht="14.4" x14ac:dyDescent="0.3">
      <c r="B7" s="222" t="s">
        <v>158</v>
      </c>
      <c r="C7" s="222"/>
    </row>
    <row r="8" spans="2:4" x14ac:dyDescent="0.3">
      <c r="B8" s="31"/>
      <c r="C8" s="31"/>
    </row>
    <row r="9" spans="2:4" ht="14.4" x14ac:dyDescent="0.3">
      <c r="B9" s="221" t="s">
        <v>154</v>
      </c>
      <c r="C9" s="221"/>
    </row>
    <row r="10" spans="2:4" ht="14.4" x14ac:dyDescent="0.3">
      <c r="B10" s="198" t="s">
        <v>114</v>
      </c>
      <c r="C10" s="64" t="s">
        <v>113</v>
      </c>
    </row>
    <row r="11" spans="2:4" s="7" customFormat="1" ht="72" x14ac:dyDescent="0.3">
      <c r="B11" s="144" t="s">
        <v>721</v>
      </c>
      <c r="C11" s="197" t="str">
        <f>'VM 2025 (Dashboard)'!B2&amp;":"&amp;CHAR(10)&amp;'VM 2025 (Dashboard)'!B4</f>
        <v>Verbrauchsmengen 2025 (Dashboard):
Dargestellt werden in Abbildung (a) die absoluten Verbrauchsmengen in Tonnen [t] je Nutzungsart in der Antibiotika-Beobachtung oder -Minimierung und Wirkstoffklasse, die sich aus den an das BfR übermittelten und plausibilisierten Anwendungsdaten ergeben, und in Abbildung (b) die entsprechenden prozentualen Verbrauchsmengenanteile. Dabei kann die Darstellung mit Hilfe von Datenschnitten gefiltert werden, und zwar nach (1) Kategorie der Antibiotika-Beobachtung oder -Minimierung, (2) Tierart, (3) Nutzungsart, (4) AMEG-Kategorie und (5) Wirkstoffklasse.</v>
      </c>
    </row>
    <row r="12" spans="2:4" s="7" customFormat="1" ht="57.6" x14ac:dyDescent="0.3">
      <c r="B12" s="199" t="s">
        <v>722</v>
      </c>
      <c r="C12" s="24" t="str">
        <f>'VM 2025'!B2&amp;":"&amp;CHAR(10)&amp;'VM 2025'!B4</f>
        <v>Verbrauchsmengen 2025 (Tabelle):
In der Tabelle enthalten sind die absoluten Verbrauchsmengen in Tonnen [t] Nutzungsart und Wirkstoff, die sich aus den für das Jahr 2025 an das BfR übermittelten Anwendungsdaten ergeben. Die Tabelle kann gefiltert werden nach Tierart, Nutzungsart, Kategorie (Antibiotika-Beobachtung und -Minimierung), AMEG-Kategorie, Wirkstoffklasse und Wirkstoff.</v>
      </c>
    </row>
    <row r="13" spans="2:4" s="7" customFormat="1" ht="57.6" x14ac:dyDescent="0.3">
      <c r="B13" s="144" t="s">
        <v>723</v>
      </c>
      <c r="C13" s="24" t="str">
        <f>'bTH 2025 (Dashboard)'!B2&amp;":"&amp;CHAR(10)&amp;'bTH 2025 (Dashboard)'!B4</f>
        <v>Betriebliche Therapiehäufigkeiten 2025 (Dashboard):
Dargestellt werden für die Nutzungsarten in der Antibiotika-Minimierung ausgewählte Quantile (25 %-, 50 %-, 75 %- und 90 %-Quantil) der halbjährlichen betrieblichen Therapiehäufigkeiten in Tagen [d], die sich aus den an das BfR übermittelten und plausibilisierten Anwendungsdaten ergeben. Dabei kann die Darstellung mit Hilfe von Datenschnitten gefiltert werden, und zwar nach (1) Tierart und (2) Nutzungsart. Zudem kann der (3) Berechnungsmodus gewählt werden.</v>
      </c>
    </row>
    <row r="14" spans="2:4" s="7" customFormat="1" ht="57.6" x14ac:dyDescent="0.3">
      <c r="B14" s="144" t="s">
        <v>724</v>
      </c>
      <c r="C14" s="24" t="str">
        <f>'bTH 2025'!B2&amp;":"&amp;CHAR(10)&amp;'bTH 2025'!B4</f>
        <v>Betriebliche Therapiehäufigkeiten 2025 (Tabelle):
In der Tabelle enthalten sind für die Nutzungsarten in der Antibiotika-Minimierung ausgewählte Quantile (25 %-, 50 %-, 75 %- und 90 %-Quantil) der halbjährlichen betrieblichen Therapiehäufigkeiten in Tagen [d], die sich aus den für das Jahr 2025 an das BfR übermittelten und plausibilisierten Anwendungsdaten ergeben. Die Tabelle kann gefiltert werden nach Halbjahr, Tierart und Nutzungsart sowie Berechnungsmodus.</v>
      </c>
    </row>
    <row r="15" spans="2:4" s="7" customFormat="1" ht="72" x14ac:dyDescent="0.3">
      <c r="B15" s="144" t="s">
        <v>725</v>
      </c>
      <c r="C15" s="24" t="str">
        <f>'pTH 2025 (Dashboard)'!B2&amp;":"&amp;CHAR(10)&amp;'pTH 2025 (Dashboard)'!B4</f>
        <v>Populationsweite Therapiehäufigkeiten 2025 (Dashboard):
Dargestellt werden für die Nutzungsarten in der Antibiotika-Minimierung in Abbildung (a) die absoluten populationsweiten Therapiehäufigkeiten in Tagen [d] je Wirkstoffklasse, die sich aus den an das BfR übermittelten und plausibilisierten Anwendungsdaten ergeben, und in Abbildung (b) die entsprechenden prozentualen Anteile an der populationsweiten Therapiehäufigkeit. Dabei kann die Darstellung mit Hilfe von Datenschnitten gefiltert werden, und zwar nach (1) Tierart, (2) Nutzungsart, (3) AMEG-Kategorie und (4) Wirkstoffklasse. Zudem kann der (5) Berechnungsmodus gewählt werden.</v>
      </c>
      <c r="D15" s="28"/>
    </row>
    <row r="16" spans="2:4" ht="57.6" x14ac:dyDescent="0.3">
      <c r="B16" s="144" t="s">
        <v>726</v>
      </c>
      <c r="C16" s="24" t="str">
        <f>'pTH 2025'!B2&amp;":"&amp;CHAR(10)&amp;'pTH 2025'!B4</f>
        <v>Populationsweite Therapiehäufigkeiten 2025 (Tabelle):
In der Tabelle enthalten sind für die Nutzungsarten in der Antibiotika-Minimierung die populationsweiten Therapiehäufigkeiten in Tagen [d] je Wirkstoff, die sich aus den für das Jahr 2025 an das BfR übermittelten Anwendungsdaten nach Plausibilisierung ergeben. Die Tabelle kann gefiltert werden nach Tierart, Nutzungsart, AMEG-Kategorie, Wirkstoffklasse und Wirkstoff sowie Berechnungsmodus.</v>
      </c>
    </row>
    <row r="17" spans="2:3" ht="86.4" x14ac:dyDescent="0.3">
      <c r="B17" s="144" t="s">
        <v>727</v>
      </c>
      <c r="C17" s="24" t="str">
        <f>'VM-Entwicklung (Dashboard)'!B2&amp;":"&amp;CHAR(10)&amp;'VM-Entwicklung (Dashboard)'!B4</f>
        <v>Entwicklung der Verbrauchsmengen 2014 bis 2025 (Dashboard):
Dargestellt werden für die Nutzungsarten in der Antibiotika-Minimierung und -Beobachtung in Abbildung (a) die Entwicklung der absoluten Verbrauchsmengen in Tonnen [t] je Wirkstoffklasse, die sich aus den an das BfR übermittelten und plausibilisierten Anwendungsdaten ergeben, und in Abbildung (b) die entsprechenden prozentualen Verbrauchsmengenanteile. Dabei kann die Darstellung mit Hilfe von Datenschnitten gefiltert werden, und zwar nach (1) Kategorie der Antibiotika-Beobachtung bzw. -Minimierung, (2) Tierart, (3) Nutzungsart, (4) AMEG-Kategorie und (5) Wirkstoffklasse. Wegen der Änderung des Erfassungssystems, die mit dem TAMGÄndG (2022) einhergingen, sind die Verbrauchsmengen bis 2022 nur bedingt mit denen ab 2023 vergleichbar.</v>
      </c>
    </row>
    <row r="18" spans="2:3" ht="72" x14ac:dyDescent="0.3">
      <c r="B18" s="144" t="s">
        <v>728</v>
      </c>
      <c r="C18" s="24" t="str">
        <f>'VM-Entwicklung'!F2&amp;": "&amp;CHAR(10)&amp;'VM-Entwicklung'!F4</f>
        <v>Entwicklung der Verbrauchsmengen 2014 bis 2025 (Tabelle): 
In der Tabelle enthalten sind die absoluten Verbrauchsmengen in Tonnen [t] je Jahr, Nutzungsart und Wirkstoff, die sich aus den an das BfR übermittelten Anwendungsdaten ergeben. Die Tabelle kann gefiltert werden nach Jahr, Tierart, Nutzungsart, Kategorie (Antibiotika-Beobachtung und -Minimierung), AMEG-Kategorie und Wirkstoffklasse. Wegen der Änderung des Erfassungssystems, die mit dem TAMGÄndG (2022) einhergingen, sind die Verbrauchsmengen bis 2022 nur bedingt mit denen ab 2023 vergleichbar.</v>
      </c>
    </row>
    <row r="19" spans="2:3" ht="86.4" x14ac:dyDescent="0.3">
      <c r="B19" s="144" t="s">
        <v>730</v>
      </c>
      <c r="C19" s="24" t="str">
        <f>'bTH-Entwicklung (Dashboard)'!B2&amp;": "&amp;CHAR(10)&amp;'bTH-Entwicklung (Dashboard)'!B4</f>
        <v xml:space="preserve">Entwicklung der betrieblichen Therapiehäufigkeiten 2014 bis 2025 (Dashboard): 
Dargestellt wird die Entwicklung ausgewählter Quantile (25 %-, 50 %, 75 % und 90 %-Quantil) der halbjährlichen betrieblichen Therapiehäufigkeiten in Tagen [d], die sich aus den an das BfR übermittelten und plausibilisierten Anwendungsdaten ergeben. Dabei kann mit Hilfe eines Datenschnittes zwischen den Nutzungsarten in der Antibiotika-Minimierung gewechselt werden. Um eine Vergleichbarkeit über die Zeit bestmöglich zu gewährleisten, werden für alle Halbjahre die Quantile der gemäß 17. AMGÄndG (2021) berechneten betrieblichen Therapiehäufigkeiten verwendet. Dennoch sind grundsätzlich die Quantile bis 2022 nur bedingt mit denen ab 2023 vergleichbar. </v>
      </c>
    </row>
    <row r="20" spans="2:3" ht="72" x14ac:dyDescent="0.3">
      <c r="B20" s="144" t="s">
        <v>731</v>
      </c>
      <c r="C20" s="24" t="str">
        <f>'bTH-Entwicklung'!G2&amp;": "&amp;CHAR(10)&amp;'bTH-Entwicklung'!G4</f>
        <v>Entwicklung der betrieblichen Therapiehäufigkeiten 2014 bis 2025 (Tabelle): 
In der Tabelle enthalten sind für die Nutzungsarten in der Antibiotika-Minimierung ausgewählte Quantile (25 %-, 50 %-, 75 %- und 90 %-Quantil) der halbjährlichen betrieblichen Therapiehäufigkeiten in Tagen [d] seit dem 2. Halbjahr 2014, die sich aus den an das BfR übermittelten und plausibilisierten Anwendungsdaten ergeben. Die Tabelle kann gefiltert werden nach Tierart, Nutzungsart, Jahr, Halbjahr und Quantil. Um eine Vergleichbarkeit über die Zeit bestmöglich zu gewährleisten, werden für alle Halbjahre die Quantile der gemäß 17. AMGÄndG (2021) berechneten betrieblichen Therapiehäufigkeiten verwendet.</v>
      </c>
    </row>
    <row r="21" spans="2:3" ht="100.8" x14ac:dyDescent="0.3">
      <c r="B21" s="144" t="s">
        <v>744</v>
      </c>
      <c r="C21" s="24" t="str">
        <f>'pTH-Entwicklung (Dashboard)'!B2&amp;": "&amp;CHAR(10)&amp;'pTH-Entwicklung (Dashboard)'!B4</f>
        <v xml:space="preserve">Entwicklung der populationsweiten Therapiehäufigkeiten 2014 bis 2025 (Dashboard): 
Dargestellt werden für die Nutzungsarten in der Antibiotika-Minimierung in Abbildung (a) die Entwicklung der absoluten populationsweiten Therapiehäufigkeiten in Tagen [d] je Wirkstoffklasse, die sich aus den an das BfR übermittelten und plausibilisierten Anwendungsdaten ergeben, und in Abbildung (b) die Entwicklung der entsprechenden prozentualen Anteile an der populationsweiten Therapiehäufigkeit. Dabei kann die Darstellung mit Hilfe von Datenschnitten nach (1) Tierart, (2) Nutzungsart, (3) AMEG-Kategorie und (4) Wirkstoffklasse gefiltert werden. Um die Vergleichbarkeit bestmöglich zu gewährleisten, werden für die Darstellung der Entwicklung für alle Jahre die gemäß 17. AMGÄndG (2021) berechneten populationsweiten Therapiehäufigkeiten verwendet.Dennoch sind grundsätzlich die populationsweiten Therapiehäufigkeiten bis 2022 nur bedingt mit denen ab 2023 vergleichbar. </v>
      </c>
    </row>
    <row r="22" spans="2:3" ht="86.4" x14ac:dyDescent="0.3">
      <c r="B22" s="144" t="s">
        <v>745</v>
      </c>
      <c r="C22" s="24" t="str">
        <f>'pTH-Entwicklung'!B2&amp;": "&amp;CHAR(10)&amp;'pTH-Entwicklung'!B4</f>
        <v xml:space="preserve">Entwicklung der populationsweiten Therapiehäufigkeiten 2014 bis 2025 (Tabelle): 
In der Tabelle enthalten sind für die Nutzungsarten in der Antibiotika-Minimierung die populationsweiten Therapiehäufigkeiten in Tagen [d] je Wirkstoffklasse seit 2014, die sich aus den an das BfR übermittelten Anwendungsdaten nach Plausibilisierung ergeben. Die Tabelle kann gefiltert werden nach Jahr, Tierart, Nutzungsart, AMEG-Kategorie und Wirkstoffklasse. Um die Vergleichbarkeit bestmöglich zu gewährleisten, werden für die Darstellung der Entwicklung für alle Jahre die gemäß 17. AMGÄndG (2021) berechneten populationsweiten Therapiehäufigkeiten verwendet. Dennoch sind grundsätzlich die populationsweiten Therapiehäufigkeiten bis 2022 nur bedingt mit denen ab 2023 vergleichbar. </v>
      </c>
    </row>
    <row r="23" spans="2:3" ht="72" x14ac:dyDescent="0.3">
      <c r="B23" s="144" t="s">
        <v>752</v>
      </c>
      <c r="C23" s="24" t="str">
        <f>'Anteile VM pTH (Dashboard)'!B2&amp;": "&amp;CHAR(10)&amp;'Anteile VM pTH (Dashboard)'!B4</f>
        <v>Wirkstoffklassenanteile der Verbrauchsmengen und der populationsweiten Therapiehäufigkeit 2025 (Dashboard): 
Dargestellt werden für die Nutzungsarten in der Antibiotika-Minimierung die Wirkstoffklassenanteile der (a) Verbrauchsmengen und der (b) populationsweite Therapiehäufigkeit. Dabei kann mit Hilfe von Datenschnitten gefiltert werden, und zwar nach (1) Nutzungsart und (2) AMEG-Kategorie. Angegeben werden für die ausgewählte Nutzungsart und AMEG-Kategorien jeweils auch die gesamte Verbrauchsmenge in Tonnen [t] und die gesamte populationsweite Therapiehäufigkeit in Tagen [d].</v>
      </c>
    </row>
    <row r="24" spans="2:3" ht="43.2" x14ac:dyDescent="0.3">
      <c r="B24" s="145" t="s">
        <v>754</v>
      </c>
      <c r="C24" s="24" t="str">
        <f>'Betriebszahlen 2025'!B2&amp;": "&amp;CHAR(10)&amp;'Betriebszahlen 2025'!B4</f>
        <v>Betriebszahlen 2025 (Tabelle): 
In der Tabelle enthalten sind die Gesamtzahl an Betrieben je Nutzungsart und Halbjahr in den an das BfR  für das Jahr 2025 übermittelten Daten sowie die Anzahlen der für die Verbrauchsmengen und (betrieblichen sowie populationsweiten) Therapiehäufigkeiten berücksichtigten Betriebe.</v>
      </c>
    </row>
    <row r="25" spans="2:3" ht="48.75" customHeight="1" x14ac:dyDescent="0.3">
      <c r="B25" s="145" t="s">
        <v>755</v>
      </c>
      <c r="C25" s="24" t="str">
        <f>'Anwendungszahlen 2025'!B2&amp;": "&amp;CHAR(10)&amp;'Anwendungszahlen 2025'!B4</f>
        <v>Antibiotika-Anwendungszahlen 2025 (Tabelle): 
In der Tabelle enthalten sind die Gesamtzahl an Antibiotika-Anwendungen je Nutzungsart in den an das BfR für das Jahr 2025 übermittelten Daten sowie die Anzahlen der für die Verbrauchsmengen und (betrieblichen sowie populationsweiten) Therapiehäufigkeiten berücksichtigten Anwendungen.</v>
      </c>
    </row>
    <row r="26" spans="2:3" ht="43.2" x14ac:dyDescent="0.3">
      <c r="B26" s="145" t="s">
        <v>757</v>
      </c>
      <c r="C26" s="24" t="str">
        <f>'VM-Plausibilisierung 2025'!B2&amp;": "&amp;CHAR(10)&amp;'VM-Plausibilisierung 2025'!B4</f>
        <v>Verbrauchsmengen 2025 vor und nach der Plausibilisierung (Tabelle): 
In der Tabelle enthalten sind die über alle Nutzungsarten und Antibiotikaanwendungen aggregierten Gesamtverbrauchsmengen in Tonnen je Wirkstoffklasse vor der durch das BfR durchgeführten Plausibilisierung und nach der Plausibilisierung.</v>
      </c>
    </row>
    <row r="27" spans="2:3" ht="43.2" x14ac:dyDescent="0.3">
      <c r="B27" s="144" t="s">
        <v>758</v>
      </c>
      <c r="C27" s="24" t="str">
        <f>'bTH-Kennzahlen 2025'!B2&amp;":"&amp;CHAR(10)&amp;'bTH-Kennzahlen 2025'!B4</f>
        <v>Kennzahlen der betrieblichen Therapiehäufigkeiten 2025 (Tabelle):
Vergleich der vom Bundesamt für Verbraucherschutz und Lebensmittelsicherheit (BVL) veröffentlichten Kennzahlen der betrieblichen Therapiehäufigkeiten mit den durch BfR nach Plausibilisierung berechneten Kennzahlen für das Jahr 2025</v>
      </c>
    </row>
    <row r="28" spans="2:3" ht="14.4" x14ac:dyDescent="0.3">
      <c r="B28" s="26"/>
      <c r="C28" s="27"/>
    </row>
    <row r="29" spans="2:3" ht="14.4" x14ac:dyDescent="0.3">
      <c r="B29" s="9"/>
      <c r="C29" s="10"/>
    </row>
    <row r="30" spans="2:3" ht="14.4" x14ac:dyDescent="0.3">
      <c r="B30" s="217" t="s">
        <v>137</v>
      </c>
      <c r="C30" s="217"/>
    </row>
    <row r="31" spans="2:3" ht="14.4" x14ac:dyDescent="0.3">
      <c r="B31" s="65" t="s">
        <v>155</v>
      </c>
      <c r="C31" s="65" t="s">
        <v>138</v>
      </c>
    </row>
    <row r="32" spans="2:3" ht="86.4" x14ac:dyDescent="0.3">
      <c r="B32" s="146" t="s">
        <v>126</v>
      </c>
      <c r="C32" s="25" t="s">
        <v>149</v>
      </c>
    </row>
    <row r="33" spans="2:3" s="8" customFormat="1" ht="43.2" x14ac:dyDescent="0.3">
      <c r="B33" s="146" t="s">
        <v>135</v>
      </c>
      <c r="C33" s="25" t="s">
        <v>150</v>
      </c>
    </row>
    <row r="34" spans="2:3" s="8" customFormat="1" ht="43.2" x14ac:dyDescent="0.3">
      <c r="B34" s="146" t="s">
        <v>136</v>
      </c>
      <c r="C34" s="25" t="s">
        <v>151</v>
      </c>
    </row>
    <row r="35" spans="2:3" s="8" customFormat="1" ht="14.4" x14ac:dyDescent="0.3">
      <c r="B35" s="9"/>
      <c r="C35" s="10"/>
    </row>
    <row r="36" spans="2:3" s="8" customFormat="1" ht="14.4" x14ac:dyDescent="0.3">
      <c r="B36" s="9"/>
      <c r="C36" s="10"/>
    </row>
    <row r="37" spans="2:3" s="8" customFormat="1" ht="16.2" x14ac:dyDescent="0.3">
      <c r="B37" s="217" t="s">
        <v>156</v>
      </c>
      <c r="C37" s="217"/>
    </row>
    <row r="38" spans="2:3" s="8" customFormat="1" ht="14.4" x14ac:dyDescent="0.3">
      <c r="B38" s="65" t="s">
        <v>43</v>
      </c>
      <c r="C38" s="65" t="s">
        <v>113</v>
      </c>
    </row>
    <row r="39" spans="2:3" s="8" customFormat="1" ht="30.6" x14ac:dyDescent="0.3">
      <c r="B39" s="147" t="s">
        <v>139</v>
      </c>
      <c r="C39" s="30" t="s">
        <v>146</v>
      </c>
    </row>
    <row r="40" spans="2:3" s="8" customFormat="1" ht="72" x14ac:dyDescent="0.3">
      <c r="B40" s="147" t="s">
        <v>140</v>
      </c>
      <c r="C40" s="30" t="s">
        <v>147</v>
      </c>
    </row>
    <row r="41" spans="2:3" ht="57.6" x14ac:dyDescent="0.3">
      <c r="B41" s="147" t="s">
        <v>141</v>
      </c>
      <c r="C41" s="30" t="s">
        <v>148</v>
      </c>
    </row>
    <row r="42" spans="2:3" ht="43.2" x14ac:dyDescent="0.3">
      <c r="B42" s="147" t="s">
        <v>142</v>
      </c>
      <c r="C42" s="30" t="s">
        <v>145</v>
      </c>
    </row>
    <row r="43" spans="2:3" s="29" customFormat="1" ht="12" x14ac:dyDescent="0.25">
      <c r="B43" s="218" t="s">
        <v>143</v>
      </c>
      <c r="C43" s="218"/>
    </row>
    <row r="44" spans="2:3" s="29" customFormat="1" x14ac:dyDescent="0.25">
      <c r="B44" s="219" t="s">
        <v>144</v>
      </c>
      <c r="C44" s="219"/>
    </row>
  </sheetData>
  <mergeCells count="10">
    <mergeCell ref="B2:C2"/>
    <mergeCell ref="B30:C30"/>
    <mergeCell ref="B43:C43"/>
    <mergeCell ref="B44:C44"/>
    <mergeCell ref="B5:C5"/>
    <mergeCell ref="B9:C9"/>
    <mergeCell ref="B37:C37"/>
    <mergeCell ref="B6:C6"/>
    <mergeCell ref="B7:C7"/>
    <mergeCell ref="B4:C4"/>
  </mergeCells>
  <hyperlinks>
    <hyperlink ref="B12" location="'VM 2025'!B2" display="VM 2025" xr:uid="{EE6FFD35-8972-42D9-8927-EF812751AE4B}"/>
    <hyperlink ref="B13" location="'bTH 2025 (Dashboard)'!B2" display="bTH 2025 (Dashboard)" xr:uid="{AB86F5A5-C35F-4C5B-8896-76A6F48A48E0}"/>
    <hyperlink ref="B14" location="'bTH 2025'!B2" display="bTH 2025" xr:uid="{3D555FE0-39DB-4112-8C00-ABDF65EED2FA}"/>
    <hyperlink ref="B27" location="'bTH-Kennzahlen 2025'!B2" display="bTH-Kennzahlen" xr:uid="{A1834C61-D201-4278-8118-902BCACDCEFC}"/>
    <hyperlink ref="B16" location="'pTH 2025'!B2" display="pTH 2025" xr:uid="{74297C8F-2844-44B1-B7C1-D360999A8B9D}"/>
    <hyperlink ref="B15" location="'pTH 2025 (Dashboard)'!B2" display="pTH 2025 (Dashboard)" xr:uid="{D1A7A096-A59A-4A7A-BAF6-7C28E459AB97}"/>
    <hyperlink ref="B24" location="'Betriebszahlen 2025'!B2" display="Betriebszahlen 2025" xr:uid="{7F0747F5-3666-48AE-A92E-D48897C5D633}"/>
    <hyperlink ref="B25" location="'Anwendungszahlen 2025'!B2" display="Anwendungszahlen 2025" xr:uid="{7BD27141-7EC7-4464-943F-1403EB81CB2D}"/>
    <hyperlink ref="B5:C5" location="Überblick_über_die_enthaltenen_Tabellenblätter" display="Überblick_über_die_enthaltenen_Tabellenblätter" xr:uid="{47A308AF-911C-4D40-9413-90E9709F0FF5}"/>
    <hyperlink ref="B6:C6" location="Berechnungsmodus_der_Therapiehäufigkeit" display="– Berechnungsmodus der Therapiehäufigkeit" xr:uid="{30B0CBBF-21D6-4B9C-9D42-25592B7D9EAC}"/>
    <hyperlink ref="B7:C7" location="AMEG_Kategorien" display="– AMEG-Kategorien" xr:uid="{8B721761-A760-46B8-8D49-679F2B8624DD}"/>
    <hyperlink ref="B26" location="'VM-Plausibilisierung 2025'!B2" display="VM-Plausibilisierung 2025" xr:uid="{AB16B580-6606-475C-8A99-FA99B57EE7B7}"/>
    <hyperlink ref="B19" location="'bTH-Entwicklung (Dashboard)'!B2" display="bTH-Entwicklung (Dashboard)" xr:uid="{34A8B737-D586-4E60-900A-0E58870E9112}"/>
    <hyperlink ref="B23" location="'Anteile VM pTH (Dashboard)'!B2" display="Anteile VM pTH (Dashboard)" xr:uid="{7A626019-BDA8-475A-AA95-D35970E1F849}"/>
    <hyperlink ref="B11" location="'VM 2025 (Dashboard)'!B2" display="VM 2025 (Dashboard)" xr:uid="{A47FB484-0918-4927-8208-CDC9B5EAF2AF}"/>
    <hyperlink ref="B17" location="'VM-Entwicklung (Dashboard)'!B2" display="VM-Entwicklung (Dashboard)" xr:uid="{871AC1F5-51D3-40D9-AE4F-84AFBCEC0C07}"/>
    <hyperlink ref="B18" location="'VM-Entwicklung'!B2" display="VM-Entwicklung" xr:uid="{4C5A0298-64E1-4175-8263-DF80B33E869C}"/>
    <hyperlink ref="B20" location="'bTH-Entwicklung'!G2" display="bTH-Entwicklung" xr:uid="{27B6C81B-993D-406C-A9B1-D624F3639303}"/>
    <hyperlink ref="B21" location="'pTH-Entwicklung (Dashboard)'!B2" display="pTH-Entwicklung (Dashboard)" xr:uid="{D724DF3B-C42B-4645-B72E-E7621B88B823}"/>
    <hyperlink ref="B22" location="'pTH-Entwicklung'!B2" display="pTH-Entwicklung" xr:uid="{FD4BE6FF-8FF5-4334-9047-F39DD2A6BF99}"/>
  </hyperlink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1841"/>
  <sheetViews>
    <sheetView workbookViewId="0"/>
  </sheetViews>
  <sheetFormatPr baseColWidth="10" defaultColWidth="9.109375" defaultRowHeight="14.4" x14ac:dyDescent="0.3"/>
  <sheetData>
    <row r="1" spans="1:12" x14ac:dyDescent="0.3">
      <c r="A1" t="s">
        <v>3</v>
      </c>
      <c r="B1" t="s">
        <v>5</v>
      </c>
      <c r="C1" t="s">
        <v>165</v>
      </c>
      <c r="D1" t="s">
        <v>7</v>
      </c>
      <c r="E1" t="s">
        <v>1</v>
      </c>
      <c r="F1" t="s">
        <v>4</v>
      </c>
      <c r="G1" t="s">
        <v>6</v>
      </c>
      <c r="H1" t="s">
        <v>64</v>
      </c>
      <c r="I1" t="s">
        <v>43</v>
      </c>
      <c r="J1" t="s">
        <v>47</v>
      </c>
      <c r="K1" t="s">
        <v>222</v>
      </c>
      <c r="L1" t="s">
        <v>644</v>
      </c>
    </row>
    <row r="2" spans="1:12" x14ac:dyDescent="0.3">
      <c r="A2">
        <v>1</v>
      </c>
      <c r="B2">
        <v>11</v>
      </c>
      <c r="C2">
        <v>1</v>
      </c>
      <c r="D2">
        <v>1</v>
      </c>
      <c r="E2">
        <v>2014</v>
      </c>
      <c r="F2" t="s">
        <v>8</v>
      </c>
      <c r="G2" t="s">
        <v>638</v>
      </c>
      <c r="H2" t="s">
        <v>10</v>
      </c>
      <c r="I2" t="s">
        <v>44</v>
      </c>
      <c r="J2" t="s">
        <v>217</v>
      </c>
      <c r="K2">
        <v>3.7723111533713764E-2</v>
      </c>
      <c r="L2">
        <v>6.666309672757341E-4</v>
      </c>
    </row>
    <row r="3" spans="1:12" x14ac:dyDescent="0.3">
      <c r="A3">
        <v>1</v>
      </c>
      <c r="B3">
        <v>11</v>
      </c>
      <c r="C3">
        <v>1</v>
      </c>
      <c r="D3">
        <v>1</v>
      </c>
      <c r="E3">
        <v>2014</v>
      </c>
      <c r="F3" t="s">
        <v>8</v>
      </c>
      <c r="G3" t="s">
        <v>638</v>
      </c>
      <c r="H3" t="s">
        <v>10</v>
      </c>
      <c r="I3" t="s">
        <v>44</v>
      </c>
      <c r="J3" t="s">
        <v>218</v>
      </c>
      <c r="K3">
        <v>1.2578666282603387E-2</v>
      </c>
      <c r="L3">
        <v>2.2228623594627007E-4</v>
      </c>
    </row>
    <row r="4" spans="1:12" x14ac:dyDescent="0.3">
      <c r="A4">
        <v>1</v>
      </c>
      <c r="B4">
        <v>11</v>
      </c>
      <c r="C4">
        <v>1</v>
      </c>
      <c r="D4">
        <v>1</v>
      </c>
      <c r="E4">
        <v>2014</v>
      </c>
      <c r="F4" t="s">
        <v>8</v>
      </c>
      <c r="G4" t="s">
        <v>638</v>
      </c>
      <c r="H4" t="s">
        <v>10</v>
      </c>
      <c r="I4" t="s">
        <v>44</v>
      </c>
      <c r="J4" t="s">
        <v>14</v>
      </c>
      <c r="K4">
        <v>0.25035893491854616</v>
      </c>
      <c r="L4">
        <v>4.4242643876742354E-3</v>
      </c>
    </row>
    <row r="5" spans="1:12" x14ac:dyDescent="0.3">
      <c r="A5">
        <v>1</v>
      </c>
      <c r="B5">
        <v>11</v>
      </c>
      <c r="C5">
        <v>1</v>
      </c>
      <c r="D5">
        <v>1</v>
      </c>
      <c r="E5">
        <v>2014</v>
      </c>
      <c r="F5" t="s">
        <v>8</v>
      </c>
      <c r="G5" t="s">
        <v>638</v>
      </c>
      <c r="H5" t="s">
        <v>10</v>
      </c>
      <c r="I5" t="s">
        <v>44</v>
      </c>
      <c r="J5" t="s">
        <v>219</v>
      </c>
      <c r="K5">
        <v>0.62475905480000149</v>
      </c>
      <c r="L5">
        <v>1.1040545598773845E-2</v>
      </c>
    </row>
    <row r="6" spans="1:12" x14ac:dyDescent="0.3">
      <c r="A6">
        <v>1</v>
      </c>
      <c r="B6">
        <v>11</v>
      </c>
      <c r="C6">
        <v>1</v>
      </c>
      <c r="D6">
        <v>1</v>
      </c>
      <c r="E6">
        <v>2014</v>
      </c>
      <c r="F6" t="s">
        <v>8</v>
      </c>
      <c r="G6" t="s">
        <v>638</v>
      </c>
      <c r="H6" t="s">
        <v>10</v>
      </c>
      <c r="I6" t="s">
        <v>45</v>
      </c>
      <c r="J6" t="s">
        <v>11</v>
      </c>
      <c r="K6">
        <v>1.631781120736415</v>
      </c>
      <c r="L6">
        <v>2.8836322950894888E-2</v>
      </c>
    </row>
    <row r="7" spans="1:12" x14ac:dyDescent="0.3">
      <c r="A7">
        <v>1</v>
      </c>
      <c r="B7">
        <v>11</v>
      </c>
      <c r="C7">
        <v>1</v>
      </c>
      <c r="D7">
        <v>1</v>
      </c>
      <c r="E7">
        <v>2014</v>
      </c>
      <c r="F7" t="s">
        <v>8</v>
      </c>
      <c r="G7" t="s">
        <v>638</v>
      </c>
      <c r="H7" t="s">
        <v>10</v>
      </c>
      <c r="I7" t="s">
        <v>45</v>
      </c>
      <c r="J7" t="s">
        <v>220</v>
      </c>
      <c r="K7">
        <v>2.4137701052631578E-6</v>
      </c>
      <c r="L7">
        <v>4.2655386436369541E-8</v>
      </c>
    </row>
    <row r="8" spans="1:12" x14ac:dyDescent="0.3">
      <c r="A8">
        <v>1</v>
      </c>
      <c r="B8">
        <v>11</v>
      </c>
      <c r="C8">
        <v>1</v>
      </c>
      <c r="D8">
        <v>1</v>
      </c>
      <c r="E8">
        <v>2014</v>
      </c>
      <c r="F8" t="s">
        <v>8</v>
      </c>
      <c r="G8" t="s">
        <v>638</v>
      </c>
      <c r="H8" t="s">
        <v>10</v>
      </c>
      <c r="I8" t="s">
        <v>45</v>
      </c>
      <c r="J8" t="s">
        <v>13</v>
      </c>
      <c r="K8">
        <v>0.79043856500000154</v>
      </c>
      <c r="L8">
        <v>1.3968381815139177E-2</v>
      </c>
    </row>
    <row r="9" spans="1:12" x14ac:dyDescent="0.3">
      <c r="A9">
        <v>1</v>
      </c>
      <c r="B9">
        <v>11</v>
      </c>
      <c r="C9">
        <v>1</v>
      </c>
      <c r="D9">
        <v>1</v>
      </c>
      <c r="E9">
        <v>2014</v>
      </c>
      <c r="F9" t="s">
        <v>8</v>
      </c>
      <c r="G9" t="s">
        <v>638</v>
      </c>
      <c r="H9" t="s">
        <v>10</v>
      </c>
      <c r="I9" t="s">
        <v>45</v>
      </c>
      <c r="J9" t="s">
        <v>15</v>
      </c>
      <c r="K9">
        <v>4.7247562056318963E-2</v>
      </c>
      <c r="L9">
        <v>8.3494406252451042E-4</v>
      </c>
    </row>
    <row r="10" spans="1:12" x14ac:dyDescent="0.3">
      <c r="A10">
        <v>1</v>
      </c>
      <c r="B10">
        <v>11</v>
      </c>
      <c r="C10">
        <v>1</v>
      </c>
      <c r="D10">
        <v>1</v>
      </c>
      <c r="E10">
        <v>2014</v>
      </c>
      <c r="F10" t="s">
        <v>8</v>
      </c>
      <c r="G10" t="s">
        <v>638</v>
      </c>
      <c r="H10" t="s">
        <v>10</v>
      </c>
      <c r="I10" t="s">
        <v>45</v>
      </c>
      <c r="J10" t="s">
        <v>16</v>
      </c>
      <c r="K10">
        <v>1.9469305216641621</v>
      </c>
      <c r="L10">
        <v>3.4405544084445149E-2</v>
      </c>
    </row>
    <row r="11" spans="1:12" x14ac:dyDescent="0.3">
      <c r="A11">
        <v>1</v>
      </c>
      <c r="B11">
        <v>11</v>
      </c>
      <c r="C11">
        <v>1</v>
      </c>
      <c r="D11">
        <v>1</v>
      </c>
      <c r="E11">
        <v>2014</v>
      </c>
      <c r="F11" t="s">
        <v>8</v>
      </c>
      <c r="G11" t="s">
        <v>638</v>
      </c>
      <c r="H11" t="s">
        <v>10</v>
      </c>
      <c r="I11" t="s">
        <v>45</v>
      </c>
      <c r="J11" t="s">
        <v>24</v>
      </c>
      <c r="K11">
        <v>0</v>
      </c>
      <c r="L11">
        <v>0</v>
      </c>
    </row>
    <row r="12" spans="1:12" x14ac:dyDescent="0.3">
      <c r="A12">
        <v>1</v>
      </c>
      <c r="B12">
        <v>11</v>
      </c>
      <c r="C12">
        <v>1</v>
      </c>
      <c r="D12">
        <v>1</v>
      </c>
      <c r="E12">
        <v>2014</v>
      </c>
      <c r="F12" t="s">
        <v>8</v>
      </c>
      <c r="G12" t="s">
        <v>638</v>
      </c>
      <c r="H12" t="s">
        <v>10</v>
      </c>
      <c r="I12" t="s">
        <v>46</v>
      </c>
      <c r="J12" t="s">
        <v>11</v>
      </c>
      <c r="K12">
        <v>0.10079322240132658</v>
      </c>
      <c r="L12">
        <v>1.7811861379511084E-3</v>
      </c>
    </row>
    <row r="13" spans="1:12" x14ac:dyDescent="0.3">
      <c r="A13">
        <v>1</v>
      </c>
      <c r="B13">
        <v>11</v>
      </c>
      <c r="C13">
        <v>1</v>
      </c>
      <c r="D13">
        <v>1</v>
      </c>
      <c r="E13">
        <v>2014</v>
      </c>
      <c r="F13" t="s">
        <v>8</v>
      </c>
      <c r="G13" t="s">
        <v>638</v>
      </c>
      <c r="H13" t="s">
        <v>10</v>
      </c>
      <c r="I13" t="s">
        <v>46</v>
      </c>
      <c r="J13" t="s">
        <v>221</v>
      </c>
      <c r="K13">
        <v>1.823438570400004</v>
      </c>
      <c r="L13">
        <v>3.2223233146270819E-2</v>
      </c>
    </row>
    <row r="14" spans="1:12" x14ac:dyDescent="0.3">
      <c r="A14">
        <v>1</v>
      </c>
      <c r="B14">
        <v>11</v>
      </c>
      <c r="C14">
        <v>1</v>
      </c>
      <c r="D14">
        <v>1</v>
      </c>
      <c r="E14">
        <v>2014</v>
      </c>
      <c r="F14" t="s">
        <v>8</v>
      </c>
      <c r="G14" t="s">
        <v>638</v>
      </c>
      <c r="H14" t="s">
        <v>10</v>
      </c>
      <c r="I14" t="s">
        <v>46</v>
      </c>
      <c r="J14" t="s">
        <v>17</v>
      </c>
      <c r="K14">
        <v>11.265044437735286</v>
      </c>
      <c r="L14">
        <v>0.19907232369260222</v>
      </c>
    </row>
    <row r="15" spans="1:12" x14ac:dyDescent="0.3">
      <c r="A15">
        <v>1</v>
      </c>
      <c r="B15">
        <v>11</v>
      </c>
      <c r="C15">
        <v>1</v>
      </c>
      <c r="D15">
        <v>1</v>
      </c>
      <c r="E15">
        <v>2014</v>
      </c>
      <c r="F15" t="s">
        <v>8</v>
      </c>
      <c r="G15" t="s">
        <v>638</v>
      </c>
      <c r="H15" t="s">
        <v>10</v>
      </c>
      <c r="I15" t="s">
        <v>46</v>
      </c>
      <c r="J15" t="s">
        <v>18</v>
      </c>
      <c r="K15">
        <v>16.703156987589313</v>
      </c>
      <c r="L15">
        <v>0.29517293898844243</v>
      </c>
    </row>
    <row r="16" spans="1:12" x14ac:dyDescent="0.3">
      <c r="A16">
        <v>1</v>
      </c>
      <c r="B16">
        <v>11</v>
      </c>
      <c r="C16">
        <v>1</v>
      </c>
      <c r="D16">
        <v>1</v>
      </c>
      <c r="E16">
        <v>2014</v>
      </c>
      <c r="F16" t="s">
        <v>8</v>
      </c>
      <c r="G16" t="s">
        <v>638</v>
      </c>
      <c r="H16" t="s">
        <v>10</v>
      </c>
      <c r="I16" t="s">
        <v>46</v>
      </c>
      <c r="J16" t="s">
        <v>19</v>
      </c>
      <c r="K16">
        <v>21.353444351186457</v>
      </c>
      <c r="L16">
        <v>0.37735135527667313</v>
      </c>
    </row>
    <row r="17" spans="1:12" x14ac:dyDescent="0.3">
      <c r="A17">
        <v>1</v>
      </c>
      <c r="B17">
        <v>11</v>
      </c>
      <c r="C17">
        <v>1</v>
      </c>
      <c r="D17">
        <v>1</v>
      </c>
      <c r="E17">
        <v>2015</v>
      </c>
      <c r="F17" t="s">
        <v>8</v>
      </c>
      <c r="G17" t="s">
        <v>638</v>
      </c>
      <c r="H17" t="s">
        <v>10</v>
      </c>
      <c r="I17" t="s">
        <v>44</v>
      </c>
      <c r="J17" t="s">
        <v>217</v>
      </c>
      <c r="K17">
        <v>9.7839902157145029E-3</v>
      </c>
      <c r="L17">
        <v>2.1090215038489099E-4</v>
      </c>
    </row>
    <row r="18" spans="1:12" x14ac:dyDescent="0.3">
      <c r="A18">
        <v>1</v>
      </c>
      <c r="B18">
        <v>11</v>
      </c>
      <c r="C18">
        <v>1</v>
      </c>
      <c r="D18">
        <v>1</v>
      </c>
      <c r="E18">
        <v>2015</v>
      </c>
      <c r="F18" t="s">
        <v>8</v>
      </c>
      <c r="G18" t="s">
        <v>638</v>
      </c>
      <c r="H18" t="s">
        <v>10</v>
      </c>
      <c r="I18" t="s">
        <v>44</v>
      </c>
      <c r="J18" t="s">
        <v>218</v>
      </c>
      <c r="K18">
        <v>1.2319008004456114E-2</v>
      </c>
      <c r="L18">
        <v>2.6554659412634596E-4</v>
      </c>
    </row>
    <row r="19" spans="1:12" x14ac:dyDescent="0.3">
      <c r="A19">
        <v>1</v>
      </c>
      <c r="B19">
        <v>11</v>
      </c>
      <c r="C19">
        <v>1</v>
      </c>
      <c r="D19">
        <v>1</v>
      </c>
      <c r="E19">
        <v>2015</v>
      </c>
      <c r="F19" t="s">
        <v>8</v>
      </c>
      <c r="G19" t="s">
        <v>638</v>
      </c>
      <c r="H19" t="s">
        <v>10</v>
      </c>
      <c r="I19" t="s">
        <v>44</v>
      </c>
      <c r="J19" t="s">
        <v>14</v>
      </c>
      <c r="K19">
        <v>0.26594337391541917</v>
      </c>
      <c r="L19">
        <v>5.7326334351080546E-3</v>
      </c>
    </row>
    <row r="20" spans="1:12" x14ac:dyDescent="0.3">
      <c r="A20">
        <v>1</v>
      </c>
      <c r="B20">
        <v>11</v>
      </c>
      <c r="C20">
        <v>1</v>
      </c>
      <c r="D20">
        <v>1</v>
      </c>
      <c r="E20">
        <v>2015</v>
      </c>
      <c r="F20" t="s">
        <v>8</v>
      </c>
      <c r="G20" t="s">
        <v>638</v>
      </c>
      <c r="H20" t="s">
        <v>10</v>
      </c>
      <c r="I20" t="s">
        <v>44</v>
      </c>
      <c r="J20" t="s">
        <v>219</v>
      </c>
      <c r="K20">
        <v>0.41683349388316593</v>
      </c>
      <c r="L20">
        <v>8.9851970693111578E-3</v>
      </c>
    </row>
    <row r="21" spans="1:12" x14ac:dyDescent="0.3">
      <c r="A21">
        <v>1</v>
      </c>
      <c r="B21">
        <v>11</v>
      </c>
      <c r="C21">
        <v>1</v>
      </c>
      <c r="D21">
        <v>1</v>
      </c>
      <c r="E21">
        <v>2015</v>
      </c>
      <c r="F21" t="s">
        <v>8</v>
      </c>
      <c r="G21" t="s">
        <v>638</v>
      </c>
      <c r="H21" t="s">
        <v>10</v>
      </c>
      <c r="I21" t="s">
        <v>45</v>
      </c>
      <c r="J21" t="s">
        <v>11</v>
      </c>
      <c r="K21">
        <v>1.029847473792183</v>
      </c>
      <c r="L21">
        <v>2.219922976234882E-2</v>
      </c>
    </row>
    <row r="22" spans="1:12" x14ac:dyDescent="0.3">
      <c r="A22">
        <v>1</v>
      </c>
      <c r="B22">
        <v>11</v>
      </c>
      <c r="C22">
        <v>1</v>
      </c>
      <c r="D22">
        <v>1</v>
      </c>
      <c r="E22">
        <v>2015</v>
      </c>
      <c r="F22" t="s">
        <v>8</v>
      </c>
      <c r="G22" t="s">
        <v>638</v>
      </c>
      <c r="H22" t="s">
        <v>10</v>
      </c>
      <c r="I22" t="s">
        <v>45</v>
      </c>
      <c r="J22" t="s">
        <v>220</v>
      </c>
      <c r="K22">
        <v>1.7287924684210527E-6</v>
      </c>
      <c r="L22">
        <v>3.726557785938847E-8</v>
      </c>
    </row>
    <row r="23" spans="1:12" x14ac:dyDescent="0.3">
      <c r="A23">
        <v>1</v>
      </c>
      <c r="B23">
        <v>11</v>
      </c>
      <c r="C23">
        <v>1</v>
      </c>
      <c r="D23">
        <v>1</v>
      </c>
      <c r="E23">
        <v>2015</v>
      </c>
      <c r="F23" t="s">
        <v>8</v>
      </c>
      <c r="G23" t="s">
        <v>638</v>
      </c>
      <c r="H23" t="s">
        <v>10</v>
      </c>
      <c r="I23" t="s">
        <v>45</v>
      </c>
      <c r="J23" t="s">
        <v>13</v>
      </c>
      <c r="K23">
        <v>0.77188740799999955</v>
      </c>
      <c r="L23">
        <v>1.6638683258365383E-2</v>
      </c>
    </row>
    <row r="24" spans="1:12" x14ac:dyDescent="0.3">
      <c r="A24">
        <v>1</v>
      </c>
      <c r="B24">
        <v>11</v>
      </c>
      <c r="C24">
        <v>1</v>
      </c>
      <c r="D24">
        <v>1</v>
      </c>
      <c r="E24">
        <v>2015</v>
      </c>
      <c r="F24" t="s">
        <v>8</v>
      </c>
      <c r="G24" t="s">
        <v>638</v>
      </c>
      <c r="H24" t="s">
        <v>10</v>
      </c>
      <c r="I24" t="s">
        <v>45</v>
      </c>
      <c r="J24" t="s">
        <v>15</v>
      </c>
      <c r="K24">
        <v>4.4445501843559443E-2</v>
      </c>
      <c r="L24">
        <v>9.5806022972987884E-4</v>
      </c>
    </row>
    <row r="25" spans="1:12" x14ac:dyDescent="0.3">
      <c r="A25">
        <v>1</v>
      </c>
      <c r="B25">
        <v>11</v>
      </c>
      <c r="C25">
        <v>1</v>
      </c>
      <c r="D25">
        <v>1</v>
      </c>
      <c r="E25">
        <v>2015</v>
      </c>
      <c r="F25" t="s">
        <v>8</v>
      </c>
      <c r="G25" t="s">
        <v>638</v>
      </c>
      <c r="H25" t="s">
        <v>10</v>
      </c>
      <c r="I25" t="s">
        <v>45</v>
      </c>
      <c r="J25" t="s">
        <v>16</v>
      </c>
      <c r="K25">
        <v>1.9940356564282491</v>
      </c>
      <c r="L25">
        <v>4.2983118197461714E-2</v>
      </c>
    </row>
    <row r="26" spans="1:12" x14ac:dyDescent="0.3">
      <c r="A26">
        <v>1</v>
      </c>
      <c r="B26">
        <v>11</v>
      </c>
      <c r="C26">
        <v>1</v>
      </c>
      <c r="D26">
        <v>1</v>
      </c>
      <c r="E26">
        <v>2015</v>
      </c>
      <c r="F26" t="s">
        <v>8</v>
      </c>
      <c r="G26" t="s">
        <v>638</v>
      </c>
      <c r="H26" t="s">
        <v>10</v>
      </c>
      <c r="I26" t="s">
        <v>45</v>
      </c>
      <c r="J26" t="s">
        <v>24</v>
      </c>
      <c r="K26">
        <v>4.8581999999999999E-7</v>
      </c>
      <c r="L26">
        <v>1.0472259317616792E-8</v>
      </c>
    </row>
    <row r="27" spans="1:12" x14ac:dyDescent="0.3">
      <c r="A27">
        <v>1</v>
      </c>
      <c r="B27">
        <v>11</v>
      </c>
      <c r="C27">
        <v>1</v>
      </c>
      <c r="D27">
        <v>1</v>
      </c>
      <c r="E27">
        <v>2015</v>
      </c>
      <c r="F27" t="s">
        <v>8</v>
      </c>
      <c r="G27" t="s">
        <v>638</v>
      </c>
      <c r="H27" t="s">
        <v>10</v>
      </c>
      <c r="I27" t="s">
        <v>46</v>
      </c>
      <c r="J27" t="s">
        <v>11</v>
      </c>
      <c r="K27">
        <v>9.2370554320649376E-2</v>
      </c>
      <c r="L27">
        <v>1.9911251042728758E-3</v>
      </c>
    </row>
    <row r="28" spans="1:12" x14ac:dyDescent="0.3">
      <c r="A28">
        <v>1</v>
      </c>
      <c r="B28">
        <v>11</v>
      </c>
      <c r="C28">
        <v>1</v>
      </c>
      <c r="D28">
        <v>1</v>
      </c>
      <c r="E28">
        <v>2015</v>
      </c>
      <c r="F28" t="s">
        <v>8</v>
      </c>
      <c r="G28" t="s">
        <v>638</v>
      </c>
      <c r="H28" t="s">
        <v>10</v>
      </c>
      <c r="I28" t="s">
        <v>46</v>
      </c>
      <c r="J28" t="s">
        <v>221</v>
      </c>
      <c r="K28">
        <v>0.9023795074310611</v>
      </c>
      <c r="L28">
        <v>1.9451550378167596E-2</v>
      </c>
    </row>
    <row r="29" spans="1:12" x14ac:dyDescent="0.3">
      <c r="A29">
        <v>1</v>
      </c>
      <c r="B29">
        <v>11</v>
      </c>
      <c r="C29">
        <v>1</v>
      </c>
      <c r="D29">
        <v>1</v>
      </c>
      <c r="E29">
        <v>2015</v>
      </c>
      <c r="F29" t="s">
        <v>8</v>
      </c>
      <c r="G29" t="s">
        <v>638</v>
      </c>
      <c r="H29" t="s">
        <v>10</v>
      </c>
      <c r="I29" t="s">
        <v>46</v>
      </c>
      <c r="J29" t="s">
        <v>17</v>
      </c>
      <c r="K29">
        <v>10.41521238967805</v>
      </c>
      <c r="L29">
        <v>0.22450867603796432</v>
      </c>
    </row>
    <row r="30" spans="1:12" x14ac:dyDescent="0.3">
      <c r="A30">
        <v>1</v>
      </c>
      <c r="B30">
        <v>11</v>
      </c>
      <c r="C30">
        <v>1</v>
      </c>
      <c r="D30">
        <v>1</v>
      </c>
      <c r="E30">
        <v>2015</v>
      </c>
      <c r="F30" t="s">
        <v>8</v>
      </c>
      <c r="G30" t="s">
        <v>638</v>
      </c>
      <c r="H30" t="s">
        <v>10</v>
      </c>
      <c r="I30" t="s">
        <v>46</v>
      </c>
      <c r="J30" t="s">
        <v>18</v>
      </c>
      <c r="K30">
        <v>12.877762079364539</v>
      </c>
      <c r="L30">
        <v>0.27759100886270122</v>
      </c>
    </row>
    <row r="31" spans="1:12" x14ac:dyDescent="0.3">
      <c r="A31">
        <v>1</v>
      </c>
      <c r="B31">
        <v>11</v>
      </c>
      <c r="C31">
        <v>1</v>
      </c>
      <c r="D31">
        <v>1</v>
      </c>
      <c r="E31">
        <v>2015</v>
      </c>
      <c r="F31" t="s">
        <v>8</v>
      </c>
      <c r="G31" t="s">
        <v>638</v>
      </c>
      <c r="H31" t="s">
        <v>10</v>
      </c>
      <c r="I31" t="s">
        <v>46</v>
      </c>
      <c r="J31" t="s">
        <v>19</v>
      </c>
      <c r="K31">
        <v>17.55831275352638</v>
      </c>
      <c r="L31">
        <v>0.37848422118222058</v>
      </c>
    </row>
    <row r="32" spans="1:12" x14ac:dyDescent="0.3">
      <c r="A32">
        <v>1</v>
      </c>
      <c r="B32">
        <v>11</v>
      </c>
      <c r="C32">
        <v>1</v>
      </c>
      <c r="D32">
        <v>1</v>
      </c>
      <c r="E32">
        <v>2016</v>
      </c>
      <c r="F32" t="s">
        <v>8</v>
      </c>
      <c r="G32" t="s">
        <v>638</v>
      </c>
      <c r="H32" t="s">
        <v>10</v>
      </c>
      <c r="I32" t="s">
        <v>44</v>
      </c>
      <c r="J32" t="s">
        <v>217</v>
      </c>
      <c r="K32">
        <v>1.1427112729104235E-2</v>
      </c>
      <c r="L32">
        <v>2.3485673833028548E-4</v>
      </c>
    </row>
    <row r="33" spans="1:12" x14ac:dyDescent="0.3">
      <c r="A33">
        <v>1</v>
      </c>
      <c r="B33">
        <v>11</v>
      </c>
      <c r="C33">
        <v>1</v>
      </c>
      <c r="D33">
        <v>1</v>
      </c>
      <c r="E33">
        <v>2016</v>
      </c>
      <c r="F33" t="s">
        <v>8</v>
      </c>
      <c r="G33" t="s">
        <v>638</v>
      </c>
      <c r="H33" t="s">
        <v>10</v>
      </c>
      <c r="I33" t="s">
        <v>44</v>
      </c>
      <c r="J33" t="s">
        <v>218</v>
      </c>
      <c r="K33">
        <v>1.3481749007484965E-2</v>
      </c>
      <c r="L33">
        <v>2.7708483095831727E-4</v>
      </c>
    </row>
    <row r="34" spans="1:12" x14ac:dyDescent="0.3">
      <c r="A34">
        <v>1</v>
      </c>
      <c r="B34">
        <v>11</v>
      </c>
      <c r="C34">
        <v>1</v>
      </c>
      <c r="D34">
        <v>1</v>
      </c>
      <c r="E34">
        <v>2016</v>
      </c>
      <c r="F34" t="s">
        <v>8</v>
      </c>
      <c r="G34" t="s">
        <v>638</v>
      </c>
      <c r="H34" t="s">
        <v>10</v>
      </c>
      <c r="I34" t="s">
        <v>44</v>
      </c>
      <c r="J34" t="s">
        <v>14</v>
      </c>
      <c r="K34">
        <v>0.2972104507663485</v>
      </c>
      <c r="L34">
        <v>6.1084439017457942E-3</v>
      </c>
    </row>
    <row r="35" spans="1:12" x14ac:dyDescent="0.3">
      <c r="A35">
        <v>1</v>
      </c>
      <c r="B35">
        <v>11</v>
      </c>
      <c r="C35">
        <v>1</v>
      </c>
      <c r="D35">
        <v>1</v>
      </c>
      <c r="E35">
        <v>2016</v>
      </c>
      <c r="F35" t="s">
        <v>8</v>
      </c>
      <c r="G35" t="s">
        <v>638</v>
      </c>
      <c r="H35" t="s">
        <v>10</v>
      </c>
      <c r="I35" t="s">
        <v>44</v>
      </c>
      <c r="J35" t="s">
        <v>219</v>
      </c>
      <c r="K35">
        <v>0.32892555101127807</v>
      </c>
      <c r="L35">
        <v>6.7602712859608166E-3</v>
      </c>
    </row>
    <row r="36" spans="1:12" x14ac:dyDescent="0.3">
      <c r="A36">
        <v>1</v>
      </c>
      <c r="B36">
        <v>11</v>
      </c>
      <c r="C36">
        <v>1</v>
      </c>
      <c r="D36">
        <v>1</v>
      </c>
      <c r="E36">
        <v>2016</v>
      </c>
      <c r="F36" t="s">
        <v>8</v>
      </c>
      <c r="G36" t="s">
        <v>638</v>
      </c>
      <c r="H36" t="s">
        <v>10</v>
      </c>
      <c r="I36" t="s">
        <v>45</v>
      </c>
      <c r="J36" t="s">
        <v>11</v>
      </c>
      <c r="K36">
        <v>0.89494245390770477</v>
      </c>
      <c r="L36">
        <v>1.8393383411956725E-2</v>
      </c>
    </row>
    <row r="37" spans="1:12" x14ac:dyDescent="0.3">
      <c r="A37">
        <v>1</v>
      </c>
      <c r="B37">
        <v>11</v>
      </c>
      <c r="C37">
        <v>1</v>
      </c>
      <c r="D37">
        <v>1</v>
      </c>
      <c r="E37">
        <v>2016</v>
      </c>
      <c r="F37" t="s">
        <v>8</v>
      </c>
      <c r="G37" t="s">
        <v>638</v>
      </c>
      <c r="H37" t="s">
        <v>10</v>
      </c>
      <c r="I37" t="s">
        <v>45</v>
      </c>
      <c r="J37" t="s">
        <v>220</v>
      </c>
      <c r="K37">
        <v>4.1925869999999995E-7</v>
      </c>
      <c r="L37">
        <v>8.6168512670579317E-9</v>
      </c>
    </row>
    <row r="38" spans="1:12" x14ac:dyDescent="0.3">
      <c r="A38">
        <v>1</v>
      </c>
      <c r="B38">
        <v>11</v>
      </c>
      <c r="C38">
        <v>1</v>
      </c>
      <c r="D38">
        <v>1</v>
      </c>
      <c r="E38">
        <v>2016</v>
      </c>
      <c r="F38" t="s">
        <v>8</v>
      </c>
      <c r="G38" t="s">
        <v>638</v>
      </c>
      <c r="H38" t="s">
        <v>10</v>
      </c>
      <c r="I38" t="s">
        <v>45</v>
      </c>
      <c r="J38" t="s">
        <v>13</v>
      </c>
      <c r="K38">
        <v>0.83213629124000021</v>
      </c>
      <c r="L38">
        <v>1.7102554235693342E-2</v>
      </c>
    </row>
    <row r="39" spans="1:12" x14ac:dyDescent="0.3">
      <c r="A39">
        <v>1</v>
      </c>
      <c r="B39">
        <v>11</v>
      </c>
      <c r="C39">
        <v>1</v>
      </c>
      <c r="D39">
        <v>1</v>
      </c>
      <c r="E39">
        <v>2016</v>
      </c>
      <c r="F39" t="s">
        <v>8</v>
      </c>
      <c r="G39" t="s">
        <v>638</v>
      </c>
      <c r="H39" t="s">
        <v>10</v>
      </c>
      <c r="I39" t="s">
        <v>45</v>
      </c>
      <c r="J39" t="s">
        <v>15</v>
      </c>
      <c r="K39">
        <v>4.6452416372607067E-2</v>
      </c>
      <c r="L39">
        <v>9.5471736872294335E-4</v>
      </c>
    </row>
    <row r="40" spans="1:12" x14ac:dyDescent="0.3">
      <c r="A40">
        <v>1</v>
      </c>
      <c r="B40">
        <v>11</v>
      </c>
      <c r="C40">
        <v>1</v>
      </c>
      <c r="D40">
        <v>1</v>
      </c>
      <c r="E40">
        <v>2016</v>
      </c>
      <c r="F40" t="s">
        <v>8</v>
      </c>
      <c r="G40" t="s">
        <v>638</v>
      </c>
      <c r="H40" t="s">
        <v>10</v>
      </c>
      <c r="I40" t="s">
        <v>45</v>
      </c>
      <c r="J40" t="s">
        <v>16</v>
      </c>
      <c r="K40">
        <v>2.3297800667071464</v>
      </c>
      <c r="L40">
        <v>4.7883009511243989E-2</v>
      </c>
    </row>
    <row r="41" spans="1:12" x14ac:dyDescent="0.3">
      <c r="A41">
        <v>1</v>
      </c>
      <c r="B41">
        <v>11</v>
      </c>
      <c r="C41">
        <v>1</v>
      </c>
      <c r="D41">
        <v>1</v>
      </c>
      <c r="E41">
        <v>2016</v>
      </c>
      <c r="F41" t="s">
        <v>8</v>
      </c>
      <c r="G41" t="s">
        <v>638</v>
      </c>
      <c r="H41" t="s">
        <v>10</v>
      </c>
      <c r="I41" t="s">
        <v>45</v>
      </c>
      <c r="J41" t="s">
        <v>24</v>
      </c>
      <c r="K41">
        <v>2.2772812500000001E-5</v>
      </c>
      <c r="L41">
        <v>4.6804022968419678E-7</v>
      </c>
    </row>
    <row r="42" spans="1:12" x14ac:dyDescent="0.3">
      <c r="A42">
        <v>1</v>
      </c>
      <c r="B42">
        <v>11</v>
      </c>
      <c r="C42">
        <v>1</v>
      </c>
      <c r="D42">
        <v>1</v>
      </c>
      <c r="E42">
        <v>2016</v>
      </c>
      <c r="F42" t="s">
        <v>8</v>
      </c>
      <c r="G42" t="s">
        <v>638</v>
      </c>
      <c r="H42" t="s">
        <v>10</v>
      </c>
      <c r="I42" t="s">
        <v>46</v>
      </c>
      <c r="J42" t="s">
        <v>11</v>
      </c>
      <c r="K42">
        <v>9.7229727822440215E-2</v>
      </c>
      <c r="L42">
        <v>1.9983225234980022E-3</v>
      </c>
    </row>
    <row r="43" spans="1:12" x14ac:dyDescent="0.3">
      <c r="A43">
        <v>1</v>
      </c>
      <c r="B43">
        <v>11</v>
      </c>
      <c r="C43">
        <v>1</v>
      </c>
      <c r="D43">
        <v>1</v>
      </c>
      <c r="E43">
        <v>2016</v>
      </c>
      <c r="F43" t="s">
        <v>8</v>
      </c>
      <c r="G43" t="s">
        <v>638</v>
      </c>
      <c r="H43" t="s">
        <v>10</v>
      </c>
      <c r="I43" t="s">
        <v>46</v>
      </c>
      <c r="J43" t="s">
        <v>221</v>
      </c>
      <c r="K43">
        <v>0.77599027847828017</v>
      </c>
      <c r="L43">
        <v>1.5948608375521384E-2</v>
      </c>
    </row>
    <row r="44" spans="1:12" x14ac:dyDescent="0.3">
      <c r="A44">
        <v>1</v>
      </c>
      <c r="B44">
        <v>11</v>
      </c>
      <c r="C44">
        <v>1</v>
      </c>
      <c r="D44">
        <v>1</v>
      </c>
      <c r="E44">
        <v>2016</v>
      </c>
      <c r="F44" t="s">
        <v>8</v>
      </c>
      <c r="G44" t="s">
        <v>638</v>
      </c>
      <c r="H44" t="s">
        <v>10</v>
      </c>
      <c r="I44" t="s">
        <v>46</v>
      </c>
      <c r="J44" t="s">
        <v>17</v>
      </c>
      <c r="K44">
        <v>11.400482417383847</v>
      </c>
      <c r="L44">
        <v>0.23430941650896139</v>
      </c>
    </row>
    <row r="45" spans="1:12" x14ac:dyDescent="0.3">
      <c r="A45">
        <v>1</v>
      </c>
      <c r="B45">
        <v>11</v>
      </c>
      <c r="C45">
        <v>1</v>
      </c>
      <c r="D45">
        <v>1</v>
      </c>
      <c r="E45">
        <v>2016</v>
      </c>
      <c r="F45" t="s">
        <v>8</v>
      </c>
      <c r="G45" t="s">
        <v>638</v>
      </c>
      <c r="H45" t="s">
        <v>10</v>
      </c>
      <c r="I45" t="s">
        <v>46</v>
      </c>
      <c r="J45" t="s">
        <v>18</v>
      </c>
      <c r="K45">
        <v>13.544026548666437</v>
      </c>
      <c r="L45">
        <v>0.27836479559504113</v>
      </c>
    </row>
    <row r="46" spans="1:12" x14ac:dyDescent="0.3">
      <c r="A46">
        <v>1</v>
      </c>
      <c r="B46">
        <v>11</v>
      </c>
      <c r="C46">
        <v>1</v>
      </c>
      <c r="D46">
        <v>1</v>
      </c>
      <c r="E46">
        <v>2016</v>
      </c>
      <c r="F46" t="s">
        <v>8</v>
      </c>
      <c r="G46" t="s">
        <v>638</v>
      </c>
      <c r="H46" t="s">
        <v>10</v>
      </c>
      <c r="I46" t="s">
        <v>46</v>
      </c>
      <c r="J46" t="s">
        <v>19</v>
      </c>
      <c r="K46">
        <v>18.083565029368909</v>
      </c>
      <c r="L46">
        <v>0.37166405905528499</v>
      </c>
    </row>
    <row r="47" spans="1:12" x14ac:dyDescent="0.3">
      <c r="A47">
        <v>1</v>
      </c>
      <c r="B47">
        <v>11</v>
      </c>
      <c r="C47">
        <v>1</v>
      </c>
      <c r="D47">
        <v>1</v>
      </c>
      <c r="E47">
        <v>2017</v>
      </c>
      <c r="F47" t="s">
        <v>8</v>
      </c>
      <c r="G47" t="s">
        <v>638</v>
      </c>
      <c r="H47" t="s">
        <v>10</v>
      </c>
      <c r="I47" t="s">
        <v>44</v>
      </c>
      <c r="J47" t="s">
        <v>217</v>
      </c>
      <c r="K47">
        <v>1.2032782975428494E-2</v>
      </c>
      <c r="L47">
        <v>2.412114418399615E-4</v>
      </c>
    </row>
    <row r="48" spans="1:12" x14ac:dyDescent="0.3">
      <c r="A48">
        <v>1</v>
      </c>
      <c r="B48">
        <v>11</v>
      </c>
      <c r="C48">
        <v>1</v>
      </c>
      <c r="D48">
        <v>1</v>
      </c>
      <c r="E48">
        <v>2017</v>
      </c>
      <c r="F48" t="s">
        <v>8</v>
      </c>
      <c r="G48" t="s">
        <v>638</v>
      </c>
      <c r="H48" t="s">
        <v>10</v>
      </c>
      <c r="I48" t="s">
        <v>44</v>
      </c>
      <c r="J48" t="s">
        <v>218</v>
      </c>
      <c r="K48">
        <v>1.3847311275631394E-2</v>
      </c>
      <c r="L48">
        <v>2.7758581910955319E-4</v>
      </c>
    </row>
    <row r="49" spans="1:12" x14ac:dyDescent="0.3">
      <c r="A49">
        <v>1</v>
      </c>
      <c r="B49">
        <v>11</v>
      </c>
      <c r="C49">
        <v>1</v>
      </c>
      <c r="D49">
        <v>1</v>
      </c>
      <c r="E49">
        <v>2017</v>
      </c>
      <c r="F49" t="s">
        <v>8</v>
      </c>
      <c r="G49" t="s">
        <v>638</v>
      </c>
      <c r="H49" t="s">
        <v>10</v>
      </c>
      <c r="I49" t="s">
        <v>44</v>
      </c>
      <c r="J49" t="s">
        <v>14</v>
      </c>
      <c r="K49">
        <v>0.28100547668817705</v>
      </c>
      <c r="L49">
        <v>5.6330888984945839E-3</v>
      </c>
    </row>
    <row r="50" spans="1:12" x14ac:dyDescent="0.3">
      <c r="A50">
        <v>1</v>
      </c>
      <c r="B50">
        <v>11</v>
      </c>
      <c r="C50">
        <v>1</v>
      </c>
      <c r="D50">
        <v>1</v>
      </c>
      <c r="E50">
        <v>2017</v>
      </c>
      <c r="F50" t="s">
        <v>8</v>
      </c>
      <c r="G50" t="s">
        <v>638</v>
      </c>
      <c r="H50" t="s">
        <v>10</v>
      </c>
      <c r="I50" t="s">
        <v>44</v>
      </c>
      <c r="J50" t="s">
        <v>219</v>
      </c>
      <c r="K50">
        <v>0.31542536615714284</v>
      </c>
      <c r="L50">
        <v>6.3230765084876656E-3</v>
      </c>
    </row>
    <row r="51" spans="1:12" x14ac:dyDescent="0.3">
      <c r="A51">
        <v>1</v>
      </c>
      <c r="B51">
        <v>11</v>
      </c>
      <c r="C51">
        <v>1</v>
      </c>
      <c r="D51">
        <v>1</v>
      </c>
      <c r="E51">
        <v>2017</v>
      </c>
      <c r="F51" t="s">
        <v>8</v>
      </c>
      <c r="G51" t="s">
        <v>638</v>
      </c>
      <c r="H51" t="s">
        <v>10</v>
      </c>
      <c r="I51" t="s">
        <v>45</v>
      </c>
      <c r="J51" t="s">
        <v>11</v>
      </c>
      <c r="K51">
        <v>0.90962650964806024</v>
      </c>
      <c r="L51">
        <v>1.8234544940776417E-2</v>
      </c>
    </row>
    <row r="52" spans="1:12" x14ac:dyDescent="0.3">
      <c r="A52">
        <v>1</v>
      </c>
      <c r="B52">
        <v>11</v>
      </c>
      <c r="C52">
        <v>1</v>
      </c>
      <c r="D52">
        <v>1</v>
      </c>
      <c r="E52">
        <v>2017</v>
      </c>
      <c r="F52" t="s">
        <v>8</v>
      </c>
      <c r="G52" t="s">
        <v>638</v>
      </c>
      <c r="H52" t="s">
        <v>10</v>
      </c>
      <c r="I52" t="s">
        <v>45</v>
      </c>
      <c r="J52" t="s">
        <v>220</v>
      </c>
      <c r="K52">
        <v>0</v>
      </c>
      <c r="L52">
        <v>0</v>
      </c>
    </row>
    <row r="53" spans="1:12" x14ac:dyDescent="0.3">
      <c r="A53">
        <v>1</v>
      </c>
      <c r="B53">
        <v>11</v>
      </c>
      <c r="C53">
        <v>1</v>
      </c>
      <c r="D53">
        <v>1</v>
      </c>
      <c r="E53">
        <v>2017</v>
      </c>
      <c r="F53" t="s">
        <v>8</v>
      </c>
      <c r="G53" t="s">
        <v>638</v>
      </c>
      <c r="H53" t="s">
        <v>10</v>
      </c>
      <c r="I53" t="s">
        <v>45</v>
      </c>
      <c r="J53" t="s">
        <v>13</v>
      </c>
      <c r="K53">
        <v>0.84850545700000024</v>
      </c>
      <c r="L53">
        <v>1.700930076691233E-2</v>
      </c>
    </row>
    <row r="54" spans="1:12" x14ac:dyDescent="0.3">
      <c r="A54">
        <v>1</v>
      </c>
      <c r="B54">
        <v>11</v>
      </c>
      <c r="C54">
        <v>1</v>
      </c>
      <c r="D54">
        <v>1</v>
      </c>
      <c r="E54">
        <v>2017</v>
      </c>
      <c r="F54" t="s">
        <v>8</v>
      </c>
      <c r="G54" t="s">
        <v>638</v>
      </c>
      <c r="H54" t="s">
        <v>10</v>
      </c>
      <c r="I54" t="s">
        <v>45</v>
      </c>
      <c r="J54" t="s">
        <v>15</v>
      </c>
      <c r="K54">
        <v>4.0810159687786035E-2</v>
      </c>
      <c r="L54">
        <v>8.1808817462357636E-4</v>
      </c>
    </row>
    <row r="55" spans="1:12" x14ac:dyDescent="0.3">
      <c r="A55">
        <v>1</v>
      </c>
      <c r="B55">
        <v>11</v>
      </c>
      <c r="C55">
        <v>1</v>
      </c>
      <c r="D55">
        <v>1</v>
      </c>
      <c r="E55">
        <v>2017</v>
      </c>
      <c r="F55" t="s">
        <v>8</v>
      </c>
      <c r="G55" t="s">
        <v>638</v>
      </c>
      <c r="H55" t="s">
        <v>10</v>
      </c>
      <c r="I55" t="s">
        <v>45</v>
      </c>
      <c r="J55" t="s">
        <v>16</v>
      </c>
      <c r="K55">
        <v>2.3406117870344594</v>
      </c>
      <c r="L55">
        <v>4.6920346281578783E-2</v>
      </c>
    </row>
    <row r="56" spans="1:12" x14ac:dyDescent="0.3">
      <c r="A56">
        <v>1</v>
      </c>
      <c r="B56">
        <v>11</v>
      </c>
      <c r="C56">
        <v>1</v>
      </c>
      <c r="D56">
        <v>1</v>
      </c>
      <c r="E56">
        <v>2017</v>
      </c>
      <c r="F56" t="s">
        <v>8</v>
      </c>
      <c r="G56" t="s">
        <v>638</v>
      </c>
      <c r="H56" t="s">
        <v>10</v>
      </c>
      <c r="I56" t="s">
        <v>45</v>
      </c>
      <c r="J56" t="s">
        <v>24</v>
      </c>
      <c r="K56">
        <v>4.5778199999999993E-6</v>
      </c>
      <c r="L56">
        <v>9.176784497307785E-8</v>
      </c>
    </row>
    <row r="57" spans="1:12" x14ac:dyDescent="0.3">
      <c r="A57">
        <v>1</v>
      </c>
      <c r="B57">
        <v>11</v>
      </c>
      <c r="C57">
        <v>1</v>
      </c>
      <c r="D57">
        <v>1</v>
      </c>
      <c r="E57">
        <v>2017</v>
      </c>
      <c r="F57" t="s">
        <v>8</v>
      </c>
      <c r="G57" t="s">
        <v>638</v>
      </c>
      <c r="H57" t="s">
        <v>10</v>
      </c>
      <c r="I57" t="s">
        <v>46</v>
      </c>
      <c r="J57" t="s">
        <v>11</v>
      </c>
      <c r="K57">
        <v>8.378139047340416E-2</v>
      </c>
      <c r="L57">
        <v>1.6794975889380219E-3</v>
      </c>
    </row>
    <row r="58" spans="1:12" x14ac:dyDescent="0.3">
      <c r="A58">
        <v>1</v>
      </c>
      <c r="B58">
        <v>11</v>
      </c>
      <c r="C58">
        <v>1</v>
      </c>
      <c r="D58">
        <v>1</v>
      </c>
      <c r="E58">
        <v>2017</v>
      </c>
      <c r="F58" t="s">
        <v>8</v>
      </c>
      <c r="G58" t="s">
        <v>638</v>
      </c>
      <c r="H58" t="s">
        <v>10</v>
      </c>
      <c r="I58" t="s">
        <v>46</v>
      </c>
      <c r="J58" t="s">
        <v>221</v>
      </c>
      <c r="K58">
        <v>0.74835669372980018</v>
      </c>
      <c r="L58">
        <v>1.5001699729295038E-2</v>
      </c>
    </row>
    <row r="59" spans="1:12" x14ac:dyDescent="0.3">
      <c r="A59">
        <v>1</v>
      </c>
      <c r="B59">
        <v>11</v>
      </c>
      <c r="C59">
        <v>1</v>
      </c>
      <c r="D59">
        <v>1</v>
      </c>
      <c r="E59">
        <v>2017</v>
      </c>
      <c r="F59" t="s">
        <v>8</v>
      </c>
      <c r="G59" t="s">
        <v>638</v>
      </c>
      <c r="H59" t="s">
        <v>10</v>
      </c>
      <c r="I59" t="s">
        <v>46</v>
      </c>
      <c r="J59" t="s">
        <v>17</v>
      </c>
      <c r="K59">
        <v>11.726239652915098</v>
      </c>
      <c r="L59">
        <v>0.23506641645715012</v>
      </c>
    </row>
    <row r="60" spans="1:12" x14ac:dyDescent="0.3">
      <c r="A60">
        <v>1</v>
      </c>
      <c r="B60">
        <v>11</v>
      </c>
      <c r="C60">
        <v>1</v>
      </c>
      <c r="D60">
        <v>1</v>
      </c>
      <c r="E60">
        <v>2017</v>
      </c>
      <c r="F60" t="s">
        <v>8</v>
      </c>
      <c r="G60" t="s">
        <v>638</v>
      </c>
      <c r="H60" t="s">
        <v>10</v>
      </c>
      <c r="I60" t="s">
        <v>46</v>
      </c>
      <c r="J60" t="s">
        <v>18</v>
      </c>
      <c r="K60">
        <v>12.088948946195822</v>
      </c>
      <c r="L60">
        <v>0.24233735550588514</v>
      </c>
    </row>
    <row r="61" spans="1:12" x14ac:dyDescent="0.3">
      <c r="A61">
        <v>1</v>
      </c>
      <c r="B61">
        <v>11</v>
      </c>
      <c r="C61">
        <v>1</v>
      </c>
      <c r="D61">
        <v>1</v>
      </c>
      <c r="E61">
        <v>2017</v>
      </c>
      <c r="F61" t="s">
        <v>8</v>
      </c>
      <c r="G61" t="s">
        <v>638</v>
      </c>
      <c r="H61" t="s">
        <v>10</v>
      </c>
      <c r="I61" t="s">
        <v>46</v>
      </c>
      <c r="J61" t="s">
        <v>19</v>
      </c>
      <c r="K61">
        <v>20.475597427388863</v>
      </c>
      <c r="L61">
        <v>0.41045769611906385</v>
      </c>
    </row>
    <row r="62" spans="1:12" x14ac:dyDescent="0.3">
      <c r="A62">
        <v>1</v>
      </c>
      <c r="B62">
        <v>11</v>
      </c>
      <c r="C62">
        <v>1</v>
      </c>
      <c r="D62">
        <v>1</v>
      </c>
      <c r="E62">
        <v>2018</v>
      </c>
      <c r="F62" t="s">
        <v>8</v>
      </c>
      <c r="G62" t="s">
        <v>638</v>
      </c>
      <c r="H62" t="s">
        <v>10</v>
      </c>
      <c r="I62" t="s">
        <v>44</v>
      </c>
      <c r="J62" t="s">
        <v>217</v>
      </c>
      <c r="K62">
        <v>7.080496808130751E-3</v>
      </c>
      <c r="L62">
        <v>1.3614323042250256E-4</v>
      </c>
    </row>
    <row r="63" spans="1:12" x14ac:dyDescent="0.3">
      <c r="A63">
        <v>1</v>
      </c>
      <c r="B63">
        <v>11</v>
      </c>
      <c r="C63">
        <v>1</v>
      </c>
      <c r="D63">
        <v>1</v>
      </c>
      <c r="E63">
        <v>2018</v>
      </c>
      <c r="F63" t="s">
        <v>8</v>
      </c>
      <c r="G63" t="s">
        <v>638</v>
      </c>
      <c r="H63" t="s">
        <v>10</v>
      </c>
      <c r="I63" t="s">
        <v>44</v>
      </c>
      <c r="J63" t="s">
        <v>218</v>
      </c>
      <c r="K63">
        <v>7.019519254954653E-3</v>
      </c>
      <c r="L63">
        <v>1.3497075887176042E-4</v>
      </c>
    </row>
    <row r="64" spans="1:12" x14ac:dyDescent="0.3">
      <c r="A64">
        <v>1</v>
      </c>
      <c r="B64">
        <v>11</v>
      </c>
      <c r="C64">
        <v>1</v>
      </c>
      <c r="D64">
        <v>1</v>
      </c>
      <c r="E64">
        <v>2018</v>
      </c>
      <c r="F64" t="s">
        <v>8</v>
      </c>
      <c r="G64" t="s">
        <v>638</v>
      </c>
      <c r="H64" t="s">
        <v>10</v>
      </c>
      <c r="I64" t="s">
        <v>44</v>
      </c>
      <c r="J64" t="s">
        <v>14</v>
      </c>
      <c r="K64">
        <v>0.19918918486317796</v>
      </c>
      <c r="L64">
        <v>3.829993830568128E-3</v>
      </c>
    </row>
    <row r="65" spans="1:12" x14ac:dyDescent="0.3">
      <c r="A65">
        <v>1</v>
      </c>
      <c r="B65">
        <v>11</v>
      </c>
      <c r="C65">
        <v>1</v>
      </c>
      <c r="D65">
        <v>1</v>
      </c>
      <c r="E65">
        <v>2018</v>
      </c>
      <c r="F65" t="s">
        <v>8</v>
      </c>
      <c r="G65" t="s">
        <v>638</v>
      </c>
      <c r="H65" t="s">
        <v>10</v>
      </c>
      <c r="I65" t="s">
        <v>44</v>
      </c>
      <c r="J65" t="s">
        <v>219</v>
      </c>
      <c r="K65">
        <v>0.23795379936706013</v>
      </c>
      <c r="L65">
        <v>4.5753567602683648E-3</v>
      </c>
    </row>
    <row r="66" spans="1:12" x14ac:dyDescent="0.3">
      <c r="A66">
        <v>1</v>
      </c>
      <c r="B66">
        <v>11</v>
      </c>
      <c r="C66">
        <v>1</v>
      </c>
      <c r="D66">
        <v>1</v>
      </c>
      <c r="E66">
        <v>2018</v>
      </c>
      <c r="F66" t="s">
        <v>8</v>
      </c>
      <c r="G66" t="s">
        <v>638</v>
      </c>
      <c r="H66" t="s">
        <v>10</v>
      </c>
      <c r="I66" t="s">
        <v>45</v>
      </c>
      <c r="J66" t="s">
        <v>11</v>
      </c>
      <c r="K66">
        <v>1.1442420822127397</v>
      </c>
      <c r="L66">
        <v>2.2001395901898476E-2</v>
      </c>
    </row>
    <row r="67" spans="1:12" x14ac:dyDescent="0.3">
      <c r="A67">
        <v>1</v>
      </c>
      <c r="B67">
        <v>11</v>
      </c>
      <c r="C67">
        <v>1</v>
      </c>
      <c r="D67">
        <v>1</v>
      </c>
      <c r="E67">
        <v>2018</v>
      </c>
      <c r="F67" t="s">
        <v>8</v>
      </c>
      <c r="G67" t="s">
        <v>638</v>
      </c>
      <c r="H67" t="s">
        <v>10</v>
      </c>
      <c r="I67" t="s">
        <v>45</v>
      </c>
      <c r="J67" t="s">
        <v>220</v>
      </c>
      <c r="K67">
        <v>3.9929400000000002E-8</v>
      </c>
      <c r="L67">
        <v>7.6775933273351869E-10</v>
      </c>
    </row>
    <row r="68" spans="1:12" x14ac:dyDescent="0.3">
      <c r="A68">
        <v>1</v>
      </c>
      <c r="B68">
        <v>11</v>
      </c>
      <c r="C68">
        <v>1</v>
      </c>
      <c r="D68">
        <v>1</v>
      </c>
      <c r="E68">
        <v>2018</v>
      </c>
      <c r="F68" t="s">
        <v>8</v>
      </c>
      <c r="G68" t="s">
        <v>638</v>
      </c>
      <c r="H68" t="s">
        <v>10</v>
      </c>
      <c r="I68" t="s">
        <v>45</v>
      </c>
      <c r="J68" t="s">
        <v>13</v>
      </c>
      <c r="K68">
        <v>1.108464642956577</v>
      </c>
      <c r="L68">
        <v>2.1313470140674279E-2</v>
      </c>
    </row>
    <row r="69" spans="1:12" x14ac:dyDescent="0.3">
      <c r="A69">
        <v>1</v>
      </c>
      <c r="B69">
        <v>11</v>
      </c>
      <c r="C69">
        <v>1</v>
      </c>
      <c r="D69">
        <v>1</v>
      </c>
      <c r="E69">
        <v>2018</v>
      </c>
      <c r="F69" t="s">
        <v>8</v>
      </c>
      <c r="G69" t="s">
        <v>638</v>
      </c>
      <c r="H69" t="s">
        <v>10</v>
      </c>
      <c r="I69" t="s">
        <v>45</v>
      </c>
      <c r="J69" t="s">
        <v>15</v>
      </c>
      <c r="K69">
        <v>4.995521315105847E-2</v>
      </c>
      <c r="L69">
        <v>9.6053487193439781E-4</v>
      </c>
    </row>
    <row r="70" spans="1:12" x14ac:dyDescent="0.3">
      <c r="A70">
        <v>1</v>
      </c>
      <c r="B70">
        <v>11</v>
      </c>
      <c r="C70">
        <v>1</v>
      </c>
      <c r="D70">
        <v>1</v>
      </c>
      <c r="E70">
        <v>2018</v>
      </c>
      <c r="F70" t="s">
        <v>8</v>
      </c>
      <c r="G70" t="s">
        <v>638</v>
      </c>
      <c r="H70" t="s">
        <v>10</v>
      </c>
      <c r="I70" t="s">
        <v>45</v>
      </c>
      <c r="J70" t="s">
        <v>16</v>
      </c>
      <c r="K70">
        <v>2.2325436631229008</v>
      </c>
      <c r="L70">
        <v>4.2927172286527815E-2</v>
      </c>
    </row>
    <row r="71" spans="1:12" x14ac:dyDescent="0.3">
      <c r="A71">
        <v>1</v>
      </c>
      <c r="B71">
        <v>11</v>
      </c>
      <c r="C71">
        <v>1</v>
      </c>
      <c r="D71">
        <v>1</v>
      </c>
      <c r="E71">
        <v>2018</v>
      </c>
      <c r="F71" t="s">
        <v>8</v>
      </c>
      <c r="G71" t="s">
        <v>638</v>
      </c>
      <c r="H71" t="s">
        <v>10</v>
      </c>
      <c r="I71" t="s">
        <v>45</v>
      </c>
      <c r="J71" t="s">
        <v>24</v>
      </c>
      <c r="K71">
        <v>0</v>
      </c>
      <c r="L71">
        <v>0</v>
      </c>
    </row>
    <row r="72" spans="1:12" x14ac:dyDescent="0.3">
      <c r="A72">
        <v>1</v>
      </c>
      <c r="B72">
        <v>11</v>
      </c>
      <c r="C72">
        <v>1</v>
      </c>
      <c r="D72">
        <v>1</v>
      </c>
      <c r="E72">
        <v>2018</v>
      </c>
      <c r="F72" t="s">
        <v>8</v>
      </c>
      <c r="G72" t="s">
        <v>638</v>
      </c>
      <c r="H72" t="s">
        <v>10</v>
      </c>
      <c r="I72" t="s">
        <v>46</v>
      </c>
      <c r="J72" t="s">
        <v>11</v>
      </c>
      <c r="K72">
        <v>0.1005503652172807</v>
      </c>
      <c r="L72">
        <v>1.9333744385172586E-3</v>
      </c>
    </row>
    <row r="73" spans="1:12" x14ac:dyDescent="0.3">
      <c r="A73">
        <v>1</v>
      </c>
      <c r="B73">
        <v>11</v>
      </c>
      <c r="C73">
        <v>1</v>
      </c>
      <c r="D73">
        <v>1</v>
      </c>
      <c r="E73">
        <v>2018</v>
      </c>
      <c r="F73" t="s">
        <v>8</v>
      </c>
      <c r="G73" t="s">
        <v>638</v>
      </c>
      <c r="H73" t="s">
        <v>10</v>
      </c>
      <c r="I73" t="s">
        <v>46</v>
      </c>
      <c r="J73" t="s">
        <v>221</v>
      </c>
      <c r="K73">
        <v>0.4856953855466507</v>
      </c>
      <c r="L73">
        <v>9.3389123082001143E-3</v>
      </c>
    </row>
    <row r="74" spans="1:12" x14ac:dyDescent="0.3">
      <c r="A74">
        <v>1</v>
      </c>
      <c r="B74">
        <v>11</v>
      </c>
      <c r="C74">
        <v>1</v>
      </c>
      <c r="D74">
        <v>1</v>
      </c>
      <c r="E74">
        <v>2018</v>
      </c>
      <c r="F74" t="s">
        <v>8</v>
      </c>
      <c r="G74" t="s">
        <v>638</v>
      </c>
      <c r="H74" t="s">
        <v>10</v>
      </c>
      <c r="I74" t="s">
        <v>46</v>
      </c>
      <c r="J74" t="s">
        <v>17</v>
      </c>
      <c r="K74">
        <v>14.004022853109925</v>
      </c>
      <c r="L74">
        <v>0.2692682394748887</v>
      </c>
    </row>
    <row r="75" spans="1:12" x14ac:dyDescent="0.3">
      <c r="A75">
        <v>1</v>
      </c>
      <c r="B75">
        <v>11</v>
      </c>
      <c r="C75">
        <v>1</v>
      </c>
      <c r="D75">
        <v>1</v>
      </c>
      <c r="E75">
        <v>2018</v>
      </c>
      <c r="F75" t="s">
        <v>8</v>
      </c>
      <c r="G75" t="s">
        <v>638</v>
      </c>
      <c r="H75" t="s">
        <v>10</v>
      </c>
      <c r="I75" t="s">
        <v>46</v>
      </c>
      <c r="J75" t="s">
        <v>18</v>
      </c>
      <c r="K75">
        <v>11.861255297919044</v>
      </c>
      <c r="L75">
        <v>0.22806727506329266</v>
      </c>
    </row>
    <row r="76" spans="1:12" x14ac:dyDescent="0.3">
      <c r="A76">
        <v>1</v>
      </c>
      <c r="B76">
        <v>11</v>
      </c>
      <c r="C76">
        <v>1</v>
      </c>
      <c r="D76">
        <v>1</v>
      </c>
      <c r="E76">
        <v>2018</v>
      </c>
      <c r="F76" t="s">
        <v>8</v>
      </c>
      <c r="G76" t="s">
        <v>638</v>
      </c>
      <c r="H76" t="s">
        <v>10</v>
      </c>
      <c r="I76" t="s">
        <v>46</v>
      </c>
      <c r="J76" t="s">
        <v>19</v>
      </c>
      <c r="K76">
        <v>20.569731300186966</v>
      </c>
      <c r="L76">
        <v>0.39551316016617621</v>
      </c>
    </row>
    <row r="77" spans="1:12" x14ac:dyDescent="0.3">
      <c r="A77">
        <v>1</v>
      </c>
      <c r="B77">
        <v>11</v>
      </c>
      <c r="C77">
        <v>1</v>
      </c>
      <c r="D77">
        <v>1</v>
      </c>
      <c r="E77">
        <v>2019</v>
      </c>
      <c r="F77" t="s">
        <v>8</v>
      </c>
      <c r="G77" t="s">
        <v>638</v>
      </c>
      <c r="H77" t="s">
        <v>10</v>
      </c>
      <c r="I77" t="s">
        <v>44</v>
      </c>
      <c r="J77" t="s">
        <v>217</v>
      </c>
      <c r="K77">
        <v>4.9816971580331632E-3</v>
      </c>
      <c r="L77">
        <v>1.0267891873090484E-4</v>
      </c>
    </row>
    <row r="78" spans="1:12" x14ac:dyDescent="0.3">
      <c r="A78">
        <v>1</v>
      </c>
      <c r="B78">
        <v>11</v>
      </c>
      <c r="C78">
        <v>1</v>
      </c>
      <c r="D78">
        <v>1</v>
      </c>
      <c r="E78">
        <v>2019</v>
      </c>
      <c r="F78" t="s">
        <v>8</v>
      </c>
      <c r="G78" t="s">
        <v>638</v>
      </c>
      <c r="H78" t="s">
        <v>10</v>
      </c>
      <c r="I78" t="s">
        <v>44</v>
      </c>
      <c r="J78" t="s">
        <v>218</v>
      </c>
      <c r="K78">
        <v>4.834508988431502E-3</v>
      </c>
      <c r="L78">
        <v>9.9645189135297212E-5</v>
      </c>
    </row>
    <row r="79" spans="1:12" x14ac:dyDescent="0.3">
      <c r="A79">
        <v>1</v>
      </c>
      <c r="B79">
        <v>11</v>
      </c>
      <c r="C79">
        <v>1</v>
      </c>
      <c r="D79">
        <v>1</v>
      </c>
      <c r="E79">
        <v>2019</v>
      </c>
      <c r="F79" t="s">
        <v>8</v>
      </c>
      <c r="G79" t="s">
        <v>638</v>
      </c>
      <c r="H79" t="s">
        <v>10</v>
      </c>
      <c r="I79" t="s">
        <v>44</v>
      </c>
      <c r="J79" t="s">
        <v>14</v>
      </c>
      <c r="K79">
        <v>0.14003529653836341</v>
      </c>
      <c r="L79">
        <v>2.8863000653371025E-3</v>
      </c>
    </row>
    <row r="80" spans="1:12" x14ac:dyDescent="0.3">
      <c r="A80">
        <v>1</v>
      </c>
      <c r="B80">
        <v>11</v>
      </c>
      <c r="C80">
        <v>1</v>
      </c>
      <c r="D80">
        <v>1</v>
      </c>
      <c r="E80">
        <v>2019</v>
      </c>
      <c r="F80" t="s">
        <v>8</v>
      </c>
      <c r="G80" t="s">
        <v>638</v>
      </c>
      <c r="H80" t="s">
        <v>10</v>
      </c>
      <c r="I80" t="s">
        <v>44</v>
      </c>
      <c r="J80" t="s">
        <v>219</v>
      </c>
      <c r="K80">
        <v>0.19965061811252346</v>
      </c>
      <c r="L80">
        <v>4.1150453231975142E-3</v>
      </c>
    </row>
    <row r="81" spans="1:12" x14ac:dyDescent="0.3">
      <c r="A81">
        <v>1</v>
      </c>
      <c r="B81">
        <v>11</v>
      </c>
      <c r="C81">
        <v>1</v>
      </c>
      <c r="D81">
        <v>1</v>
      </c>
      <c r="E81">
        <v>2019</v>
      </c>
      <c r="F81" t="s">
        <v>8</v>
      </c>
      <c r="G81" t="s">
        <v>638</v>
      </c>
      <c r="H81" t="s">
        <v>10</v>
      </c>
      <c r="I81" t="s">
        <v>45</v>
      </c>
      <c r="J81" t="s">
        <v>11</v>
      </c>
      <c r="K81">
        <v>0.9937741445235051</v>
      </c>
      <c r="L81">
        <v>2.0482910017494922E-2</v>
      </c>
    </row>
    <row r="82" spans="1:12" x14ac:dyDescent="0.3">
      <c r="A82">
        <v>1</v>
      </c>
      <c r="B82">
        <v>11</v>
      </c>
      <c r="C82">
        <v>1</v>
      </c>
      <c r="D82">
        <v>1</v>
      </c>
      <c r="E82">
        <v>2019</v>
      </c>
      <c r="F82" t="s">
        <v>8</v>
      </c>
      <c r="G82" t="s">
        <v>638</v>
      </c>
      <c r="H82" t="s">
        <v>10</v>
      </c>
      <c r="I82" t="s">
        <v>45</v>
      </c>
      <c r="J82" t="s">
        <v>220</v>
      </c>
      <c r="K82">
        <v>5.8777727999999997E-7</v>
      </c>
      <c r="L82">
        <v>1.2114814219020121E-8</v>
      </c>
    </row>
    <row r="83" spans="1:12" x14ac:dyDescent="0.3">
      <c r="A83">
        <v>1</v>
      </c>
      <c r="B83">
        <v>11</v>
      </c>
      <c r="C83">
        <v>1</v>
      </c>
      <c r="D83">
        <v>1</v>
      </c>
      <c r="E83">
        <v>2019</v>
      </c>
      <c r="F83" t="s">
        <v>8</v>
      </c>
      <c r="G83" t="s">
        <v>638</v>
      </c>
      <c r="H83" t="s">
        <v>10</v>
      </c>
      <c r="I83" t="s">
        <v>45</v>
      </c>
      <c r="J83" t="s">
        <v>13</v>
      </c>
      <c r="K83">
        <v>1.1014778373571397</v>
      </c>
      <c r="L83">
        <v>2.2702815879425978E-2</v>
      </c>
    </row>
    <row r="84" spans="1:12" x14ac:dyDescent="0.3">
      <c r="A84">
        <v>1</v>
      </c>
      <c r="B84">
        <v>11</v>
      </c>
      <c r="C84">
        <v>1</v>
      </c>
      <c r="D84">
        <v>1</v>
      </c>
      <c r="E84">
        <v>2019</v>
      </c>
      <c r="F84" t="s">
        <v>8</v>
      </c>
      <c r="G84" t="s">
        <v>638</v>
      </c>
      <c r="H84" t="s">
        <v>10</v>
      </c>
      <c r="I84" t="s">
        <v>45</v>
      </c>
      <c r="J84" t="s">
        <v>15</v>
      </c>
      <c r="K84">
        <v>5.1407555084601098E-2</v>
      </c>
      <c r="L84">
        <v>1.0595730738418225E-3</v>
      </c>
    </row>
    <row r="85" spans="1:12" x14ac:dyDescent="0.3">
      <c r="A85">
        <v>1</v>
      </c>
      <c r="B85">
        <v>11</v>
      </c>
      <c r="C85">
        <v>1</v>
      </c>
      <c r="D85">
        <v>1</v>
      </c>
      <c r="E85">
        <v>2019</v>
      </c>
      <c r="F85" t="s">
        <v>8</v>
      </c>
      <c r="G85" t="s">
        <v>638</v>
      </c>
      <c r="H85" t="s">
        <v>10</v>
      </c>
      <c r="I85" t="s">
        <v>45</v>
      </c>
      <c r="J85" t="s">
        <v>16</v>
      </c>
      <c r="K85">
        <v>2.2784998185709449</v>
      </c>
      <c r="L85">
        <v>4.6962689677386052E-2</v>
      </c>
    </row>
    <row r="86" spans="1:12" x14ac:dyDescent="0.3">
      <c r="A86">
        <v>1</v>
      </c>
      <c r="B86">
        <v>11</v>
      </c>
      <c r="C86">
        <v>1</v>
      </c>
      <c r="D86">
        <v>1</v>
      </c>
      <c r="E86">
        <v>2019</v>
      </c>
      <c r="F86" t="s">
        <v>8</v>
      </c>
      <c r="G86" t="s">
        <v>638</v>
      </c>
      <c r="H86" t="s">
        <v>10</v>
      </c>
      <c r="I86" t="s">
        <v>45</v>
      </c>
      <c r="J86" t="s">
        <v>24</v>
      </c>
      <c r="K86">
        <v>0</v>
      </c>
      <c r="L86">
        <v>0</v>
      </c>
    </row>
    <row r="87" spans="1:12" x14ac:dyDescent="0.3">
      <c r="A87">
        <v>1</v>
      </c>
      <c r="B87">
        <v>11</v>
      </c>
      <c r="C87">
        <v>1</v>
      </c>
      <c r="D87">
        <v>1</v>
      </c>
      <c r="E87">
        <v>2019</v>
      </c>
      <c r="F87" t="s">
        <v>8</v>
      </c>
      <c r="G87" t="s">
        <v>638</v>
      </c>
      <c r="H87" t="s">
        <v>10</v>
      </c>
      <c r="I87" t="s">
        <v>46</v>
      </c>
      <c r="J87" t="s">
        <v>11</v>
      </c>
      <c r="K87">
        <v>0.10133591057029623</v>
      </c>
      <c r="L87">
        <v>2.088658020729172E-3</v>
      </c>
    </row>
    <row r="88" spans="1:12" x14ac:dyDescent="0.3">
      <c r="A88">
        <v>1</v>
      </c>
      <c r="B88">
        <v>11</v>
      </c>
      <c r="C88">
        <v>1</v>
      </c>
      <c r="D88">
        <v>1</v>
      </c>
      <c r="E88">
        <v>2019</v>
      </c>
      <c r="F88" t="s">
        <v>8</v>
      </c>
      <c r="G88" t="s">
        <v>638</v>
      </c>
      <c r="H88" t="s">
        <v>10</v>
      </c>
      <c r="I88" t="s">
        <v>46</v>
      </c>
      <c r="J88" t="s">
        <v>221</v>
      </c>
      <c r="K88">
        <v>0.62753653396000242</v>
      </c>
      <c r="L88">
        <v>1.2934301449306174E-2</v>
      </c>
    </row>
    <row r="89" spans="1:12" x14ac:dyDescent="0.3">
      <c r="A89">
        <v>1</v>
      </c>
      <c r="B89">
        <v>11</v>
      </c>
      <c r="C89">
        <v>1</v>
      </c>
      <c r="D89">
        <v>1</v>
      </c>
      <c r="E89">
        <v>2019</v>
      </c>
      <c r="F89" t="s">
        <v>8</v>
      </c>
      <c r="G89" t="s">
        <v>638</v>
      </c>
      <c r="H89" t="s">
        <v>10</v>
      </c>
      <c r="I89" t="s">
        <v>46</v>
      </c>
      <c r="J89" t="s">
        <v>17</v>
      </c>
      <c r="K89">
        <v>13.320319748031842</v>
      </c>
      <c r="L89">
        <v>0.27454820826921161</v>
      </c>
    </row>
    <row r="90" spans="1:12" x14ac:dyDescent="0.3">
      <c r="A90">
        <v>1</v>
      </c>
      <c r="B90">
        <v>11</v>
      </c>
      <c r="C90">
        <v>1</v>
      </c>
      <c r="D90">
        <v>1</v>
      </c>
      <c r="E90">
        <v>2019</v>
      </c>
      <c r="F90" t="s">
        <v>8</v>
      </c>
      <c r="G90" t="s">
        <v>638</v>
      </c>
      <c r="H90" t="s">
        <v>10</v>
      </c>
      <c r="I90" t="s">
        <v>46</v>
      </c>
      <c r="J90" t="s">
        <v>18</v>
      </c>
      <c r="K90">
        <v>11.016612442484508</v>
      </c>
      <c r="L90">
        <v>0.22706596121518227</v>
      </c>
    </row>
    <row r="91" spans="1:12" x14ac:dyDescent="0.3">
      <c r="A91">
        <v>1</v>
      </c>
      <c r="B91">
        <v>11</v>
      </c>
      <c r="C91">
        <v>1</v>
      </c>
      <c r="D91">
        <v>1</v>
      </c>
      <c r="E91">
        <v>2019</v>
      </c>
      <c r="F91" t="s">
        <v>8</v>
      </c>
      <c r="G91" t="s">
        <v>638</v>
      </c>
      <c r="H91" t="s">
        <v>10</v>
      </c>
      <c r="I91" t="s">
        <v>46</v>
      </c>
      <c r="J91" t="s">
        <v>19</v>
      </c>
      <c r="K91">
        <v>18.676767603717455</v>
      </c>
      <c r="L91">
        <v>0.38495120078620698</v>
      </c>
    </row>
    <row r="92" spans="1:12" x14ac:dyDescent="0.3">
      <c r="A92">
        <v>1</v>
      </c>
      <c r="B92">
        <v>11</v>
      </c>
      <c r="C92">
        <v>1</v>
      </c>
      <c r="D92">
        <v>1</v>
      </c>
      <c r="E92">
        <v>2020</v>
      </c>
      <c r="F92" t="s">
        <v>8</v>
      </c>
      <c r="G92" t="s">
        <v>638</v>
      </c>
      <c r="H92" t="s">
        <v>10</v>
      </c>
      <c r="I92" t="s">
        <v>44</v>
      </c>
      <c r="J92" t="s">
        <v>217</v>
      </c>
      <c r="K92">
        <v>4.4234372260738945E-3</v>
      </c>
      <c r="L92">
        <v>8.8636200572878642E-5</v>
      </c>
    </row>
    <row r="93" spans="1:12" x14ac:dyDescent="0.3">
      <c r="A93">
        <v>1</v>
      </c>
      <c r="B93">
        <v>11</v>
      </c>
      <c r="C93">
        <v>1</v>
      </c>
      <c r="D93">
        <v>1</v>
      </c>
      <c r="E93">
        <v>2020</v>
      </c>
      <c r="F93" t="s">
        <v>8</v>
      </c>
      <c r="G93" t="s">
        <v>638</v>
      </c>
      <c r="H93" t="s">
        <v>10</v>
      </c>
      <c r="I93" t="s">
        <v>44</v>
      </c>
      <c r="J93" t="s">
        <v>218</v>
      </c>
      <c r="K93">
        <v>3.6930825198804281E-3</v>
      </c>
      <c r="L93">
        <v>7.400145774304369E-5</v>
      </c>
    </row>
    <row r="94" spans="1:12" x14ac:dyDescent="0.3">
      <c r="A94">
        <v>1</v>
      </c>
      <c r="B94">
        <v>11</v>
      </c>
      <c r="C94">
        <v>1</v>
      </c>
      <c r="D94">
        <v>1</v>
      </c>
      <c r="E94">
        <v>2020</v>
      </c>
      <c r="F94" t="s">
        <v>8</v>
      </c>
      <c r="G94" t="s">
        <v>638</v>
      </c>
      <c r="H94" t="s">
        <v>10</v>
      </c>
      <c r="I94" t="s">
        <v>44</v>
      </c>
      <c r="J94" t="s">
        <v>14</v>
      </c>
      <c r="K94">
        <v>0.15137654785513069</v>
      </c>
      <c r="L94">
        <v>3.033261550232562E-3</v>
      </c>
    </row>
    <row r="95" spans="1:12" x14ac:dyDescent="0.3">
      <c r="A95">
        <v>1</v>
      </c>
      <c r="B95">
        <v>11</v>
      </c>
      <c r="C95">
        <v>1</v>
      </c>
      <c r="D95">
        <v>1</v>
      </c>
      <c r="E95">
        <v>2020</v>
      </c>
      <c r="F95" t="s">
        <v>8</v>
      </c>
      <c r="G95" t="s">
        <v>638</v>
      </c>
      <c r="H95" t="s">
        <v>10</v>
      </c>
      <c r="I95" t="s">
        <v>44</v>
      </c>
      <c r="J95" t="s">
        <v>219</v>
      </c>
      <c r="K95">
        <v>0.23742801769714286</v>
      </c>
      <c r="L95">
        <v>4.7575485584325948E-3</v>
      </c>
    </row>
    <row r="96" spans="1:12" x14ac:dyDescent="0.3">
      <c r="A96">
        <v>1</v>
      </c>
      <c r="B96">
        <v>11</v>
      </c>
      <c r="C96">
        <v>1</v>
      </c>
      <c r="D96">
        <v>1</v>
      </c>
      <c r="E96">
        <v>2020</v>
      </c>
      <c r="F96" t="s">
        <v>8</v>
      </c>
      <c r="G96" t="s">
        <v>638</v>
      </c>
      <c r="H96" t="s">
        <v>10</v>
      </c>
      <c r="I96" t="s">
        <v>45</v>
      </c>
      <c r="J96" t="s">
        <v>11</v>
      </c>
      <c r="K96">
        <v>1.1595719795661041</v>
      </c>
      <c r="L96">
        <v>2.3235336980408677E-2</v>
      </c>
    </row>
    <row r="97" spans="1:12" x14ac:dyDescent="0.3">
      <c r="A97">
        <v>1</v>
      </c>
      <c r="B97">
        <v>11</v>
      </c>
      <c r="C97">
        <v>1</v>
      </c>
      <c r="D97">
        <v>1</v>
      </c>
      <c r="E97">
        <v>2020</v>
      </c>
      <c r="F97" t="s">
        <v>8</v>
      </c>
      <c r="G97" t="s">
        <v>638</v>
      </c>
      <c r="H97" t="s">
        <v>10</v>
      </c>
      <c r="I97" t="s">
        <v>45</v>
      </c>
      <c r="J97" t="s">
        <v>220</v>
      </c>
      <c r="K97">
        <v>4.9911749999999997E-7</v>
      </c>
      <c r="L97">
        <v>1.0001244864211556E-8</v>
      </c>
    </row>
    <row r="98" spans="1:12" x14ac:dyDescent="0.3">
      <c r="A98">
        <v>1</v>
      </c>
      <c r="B98">
        <v>11</v>
      </c>
      <c r="C98">
        <v>1</v>
      </c>
      <c r="D98">
        <v>1</v>
      </c>
      <c r="E98">
        <v>2020</v>
      </c>
      <c r="F98" t="s">
        <v>8</v>
      </c>
      <c r="G98" t="s">
        <v>638</v>
      </c>
      <c r="H98" t="s">
        <v>10</v>
      </c>
      <c r="I98" t="s">
        <v>45</v>
      </c>
      <c r="J98" t="s">
        <v>13</v>
      </c>
      <c r="K98">
        <v>1.0189474089999995</v>
      </c>
      <c r="L98">
        <v>2.0417522008671141E-2</v>
      </c>
    </row>
    <row r="99" spans="1:12" x14ac:dyDescent="0.3">
      <c r="A99">
        <v>1</v>
      </c>
      <c r="B99">
        <v>11</v>
      </c>
      <c r="C99">
        <v>1</v>
      </c>
      <c r="D99">
        <v>1</v>
      </c>
      <c r="E99">
        <v>2020</v>
      </c>
      <c r="F99" t="s">
        <v>8</v>
      </c>
      <c r="G99" t="s">
        <v>638</v>
      </c>
      <c r="H99" t="s">
        <v>10</v>
      </c>
      <c r="I99" t="s">
        <v>45</v>
      </c>
      <c r="J99" t="s">
        <v>15</v>
      </c>
      <c r="K99">
        <v>4.9283697625743056E-2</v>
      </c>
      <c r="L99">
        <v>9.8753966304290677E-4</v>
      </c>
    </row>
    <row r="100" spans="1:12" x14ac:dyDescent="0.3">
      <c r="A100">
        <v>1</v>
      </c>
      <c r="B100">
        <v>11</v>
      </c>
      <c r="C100">
        <v>1</v>
      </c>
      <c r="D100">
        <v>1</v>
      </c>
      <c r="E100">
        <v>2020</v>
      </c>
      <c r="F100" t="s">
        <v>8</v>
      </c>
      <c r="G100" t="s">
        <v>638</v>
      </c>
      <c r="H100" t="s">
        <v>10</v>
      </c>
      <c r="I100" t="s">
        <v>45</v>
      </c>
      <c r="J100" t="s">
        <v>16</v>
      </c>
      <c r="K100">
        <v>2.5633658165746556</v>
      </c>
      <c r="L100">
        <v>5.1364356505457613E-2</v>
      </c>
    </row>
    <row r="101" spans="1:12" x14ac:dyDescent="0.3">
      <c r="A101">
        <v>1</v>
      </c>
      <c r="B101">
        <v>11</v>
      </c>
      <c r="C101">
        <v>1</v>
      </c>
      <c r="D101">
        <v>1</v>
      </c>
      <c r="E101">
        <v>2020</v>
      </c>
      <c r="F101" t="s">
        <v>8</v>
      </c>
      <c r="G101" t="s">
        <v>638</v>
      </c>
      <c r="H101" t="s">
        <v>10</v>
      </c>
      <c r="I101" t="s">
        <v>45</v>
      </c>
      <c r="J101" t="s">
        <v>24</v>
      </c>
      <c r="K101">
        <v>1.2347924999999999E-6</v>
      </c>
      <c r="L101">
        <v>2.4742594978120281E-8</v>
      </c>
    </row>
    <row r="102" spans="1:12" x14ac:dyDescent="0.3">
      <c r="A102">
        <v>1</v>
      </c>
      <c r="B102">
        <v>11</v>
      </c>
      <c r="C102">
        <v>1</v>
      </c>
      <c r="D102">
        <v>1</v>
      </c>
      <c r="E102">
        <v>2020</v>
      </c>
      <c r="F102" t="s">
        <v>8</v>
      </c>
      <c r="G102" t="s">
        <v>638</v>
      </c>
      <c r="H102" t="s">
        <v>10</v>
      </c>
      <c r="I102" t="s">
        <v>46</v>
      </c>
      <c r="J102" t="s">
        <v>11</v>
      </c>
      <c r="K102">
        <v>9.7935965298824201E-2</v>
      </c>
      <c r="L102">
        <v>1.9624268232760157E-3</v>
      </c>
    </row>
    <row r="103" spans="1:12" x14ac:dyDescent="0.3">
      <c r="A103">
        <v>1</v>
      </c>
      <c r="B103">
        <v>11</v>
      </c>
      <c r="C103">
        <v>1</v>
      </c>
      <c r="D103">
        <v>1</v>
      </c>
      <c r="E103">
        <v>2020</v>
      </c>
      <c r="F103" t="s">
        <v>8</v>
      </c>
      <c r="G103" t="s">
        <v>638</v>
      </c>
      <c r="H103" t="s">
        <v>10</v>
      </c>
      <c r="I103" t="s">
        <v>46</v>
      </c>
      <c r="J103" t="s">
        <v>221</v>
      </c>
      <c r="K103">
        <v>0.659520092125774</v>
      </c>
      <c r="L103">
        <v>1.3215368994710125E-2</v>
      </c>
    </row>
    <row r="104" spans="1:12" x14ac:dyDescent="0.3">
      <c r="A104">
        <v>1</v>
      </c>
      <c r="B104">
        <v>11</v>
      </c>
      <c r="C104">
        <v>1</v>
      </c>
      <c r="D104">
        <v>1</v>
      </c>
      <c r="E104">
        <v>2020</v>
      </c>
      <c r="F104" t="s">
        <v>8</v>
      </c>
      <c r="G104" t="s">
        <v>638</v>
      </c>
      <c r="H104" t="s">
        <v>10</v>
      </c>
      <c r="I104" t="s">
        <v>46</v>
      </c>
      <c r="J104" t="s">
        <v>17</v>
      </c>
      <c r="K104">
        <v>14.044828471040082</v>
      </c>
      <c r="L104">
        <v>0.28142825810499911</v>
      </c>
    </row>
    <row r="105" spans="1:12" x14ac:dyDescent="0.3">
      <c r="A105">
        <v>1</v>
      </c>
      <c r="B105">
        <v>11</v>
      </c>
      <c r="C105">
        <v>1</v>
      </c>
      <c r="D105">
        <v>1</v>
      </c>
      <c r="E105">
        <v>2020</v>
      </c>
      <c r="F105" t="s">
        <v>8</v>
      </c>
      <c r="G105" t="s">
        <v>638</v>
      </c>
      <c r="H105" t="s">
        <v>10</v>
      </c>
      <c r="I105" t="s">
        <v>46</v>
      </c>
      <c r="J105" t="s">
        <v>18</v>
      </c>
      <c r="K105">
        <v>12.351781807304244</v>
      </c>
      <c r="L105">
        <v>0.24750323193268783</v>
      </c>
    </row>
    <row r="106" spans="1:12" x14ac:dyDescent="0.3">
      <c r="A106">
        <v>1</v>
      </c>
      <c r="B106">
        <v>11</v>
      </c>
      <c r="C106">
        <v>1</v>
      </c>
      <c r="D106">
        <v>1</v>
      </c>
      <c r="E106">
        <v>2020</v>
      </c>
      <c r="F106" t="s">
        <v>8</v>
      </c>
      <c r="G106" t="s">
        <v>638</v>
      </c>
      <c r="H106" t="s">
        <v>10</v>
      </c>
      <c r="I106" t="s">
        <v>46</v>
      </c>
      <c r="J106" t="s">
        <v>19</v>
      </c>
      <c r="K106">
        <v>17.563379380504806</v>
      </c>
      <c r="L106">
        <v>0.35193247647592574</v>
      </c>
    </row>
    <row r="107" spans="1:12" x14ac:dyDescent="0.3">
      <c r="A107">
        <v>1</v>
      </c>
      <c r="B107">
        <v>11</v>
      </c>
      <c r="C107">
        <v>1</v>
      </c>
      <c r="D107">
        <v>1</v>
      </c>
      <c r="E107">
        <v>2021</v>
      </c>
      <c r="F107" t="s">
        <v>8</v>
      </c>
      <c r="G107" t="s">
        <v>638</v>
      </c>
      <c r="H107" t="s">
        <v>10</v>
      </c>
      <c r="I107" t="s">
        <v>44</v>
      </c>
      <c r="J107" t="s">
        <v>217</v>
      </c>
      <c r="K107">
        <v>5.6289941851885468E-3</v>
      </c>
      <c r="L107">
        <v>1.1422797217917698E-4</v>
      </c>
    </row>
    <row r="108" spans="1:12" x14ac:dyDescent="0.3">
      <c r="A108">
        <v>1</v>
      </c>
      <c r="B108">
        <v>11</v>
      </c>
      <c r="C108">
        <v>1</v>
      </c>
      <c r="D108">
        <v>1</v>
      </c>
      <c r="E108">
        <v>2021</v>
      </c>
      <c r="F108" t="s">
        <v>8</v>
      </c>
      <c r="G108" t="s">
        <v>638</v>
      </c>
      <c r="H108" t="s">
        <v>10</v>
      </c>
      <c r="I108" t="s">
        <v>44</v>
      </c>
      <c r="J108" t="s">
        <v>218</v>
      </c>
      <c r="K108">
        <v>3.1106372220984528E-3</v>
      </c>
      <c r="L108">
        <v>6.3123494247040632E-5</v>
      </c>
    </row>
    <row r="109" spans="1:12" x14ac:dyDescent="0.3">
      <c r="A109">
        <v>1</v>
      </c>
      <c r="B109">
        <v>11</v>
      </c>
      <c r="C109">
        <v>1</v>
      </c>
      <c r="D109">
        <v>1</v>
      </c>
      <c r="E109">
        <v>2021</v>
      </c>
      <c r="F109" t="s">
        <v>8</v>
      </c>
      <c r="G109" t="s">
        <v>638</v>
      </c>
      <c r="H109" t="s">
        <v>10</v>
      </c>
      <c r="I109" t="s">
        <v>44</v>
      </c>
      <c r="J109" t="s">
        <v>14</v>
      </c>
      <c r="K109">
        <v>0.15218189671047827</v>
      </c>
      <c r="L109">
        <v>3.0881946031068117E-3</v>
      </c>
    </row>
    <row r="110" spans="1:12" x14ac:dyDescent="0.3">
      <c r="A110">
        <v>1</v>
      </c>
      <c r="B110">
        <v>11</v>
      </c>
      <c r="C110">
        <v>1</v>
      </c>
      <c r="D110">
        <v>1</v>
      </c>
      <c r="E110">
        <v>2021</v>
      </c>
      <c r="F110" t="s">
        <v>8</v>
      </c>
      <c r="G110" t="s">
        <v>638</v>
      </c>
      <c r="H110" t="s">
        <v>10</v>
      </c>
      <c r="I110" t="s">
        <v>44</v>
      </c>
      <c r="J110" t="s">
        <v>219</v>
      </c>
      <c r="K110">
        <v>0.26581580330000021</v>
      </c>
      <c r="L110">
        <v>5.3941431071350366E-3</v>
      </c>
    </row>
    <row r="111" spans="1:12" x14ac:dyDescent="0.3">
      <c r="A111">
        <v>1</v>
      </c>
      <c r="B111">
        <v>11</v>
      </c>
      <c r="C111">
        <v>1</v>
      </c>
      <c r="D111">
        <v>1</v>
      </c>
      <c r="E111">
        <v>2021</v>
      </c>
      <c r="F111" t="s">
        <v>8</v>
      </c>
      <c r="G111" t="s">
        <v>638</v>
      </c>
      <c r="H111" t="s">
        <v>10</v>
      </c>
      <c r="I111" t="s">
        <v>45</v>
      </c>
      <c r="J111" t="s">
        <v>11</v>
      </c>
      <c r="K111">
        <v>1.1041545995883464</v>
      </c>
      <c r="L111">
        <v>2.2406372565663482E-2</v>
      </c>
    </row>
    <row r="112" spans="1:12" x14ac:dyDescent="0.3">
      <c r="A112">
        <v>1</v>
      </c>
      <c r="B112">
        <v>11</v>
      </c>
      <c r="C112">
        <v>1</v>
      </c>
      <c r="D112">
        <v>1</v>
      </c>
      <c r="E112">
        <v>2021</v>
      </c>
      <c r="F112" t="s">
        <v>8</v>
      </c>
      <c r="G112" t="s">
        <v>638</v>
      </c>
      <c r="H112" t="s">
        <v>10</v>
      </c>
      <c r="I112" t="s">
        <v>45</v>
      </c>
      <c r="J112" t="s">
        <v>220</v>
      </c>
      <c r="K112">
        <v>1.1440997999999999E-6</v>
      </c>
      <c r="L112">
        <v>2.3216971953618113E-8</v>
      </c>
    </row>
    <row r="113" spans="1:12" x14ac:dyDescent="0.3">
      <c r="A113">
        <v>1</v>
      </c>
      <c r="B113">
        <v>11</v>
      </c>
      <c r="C113">
        <v>1</v>
      </c>
      <c r="D113">
        <v>1</v>
      </c>
      <c r="E113">
        <v>2021</v>
      </c>
      <c r="F113" t="s">
        <v>8</v>
      </c>
      <c r="G113" t="s">
        <v>638</v>
      </c>
      <c r="H113" t="s">
        <v>10</v>
      </c>
      <c r="I113" t="s">
        <v>45</v>
      </c>
      <c r="J113" t="s">
        <v>13</v>
      </c>
      <c r="K113">
        <v>1.0218336849999994</v>
      </c>
      <c r="L113">
        <v>2.0735851895007089E-2</v>
      </c>
    </row>
    <row r="114" spans="1:12" x14ac:dyDescent="0.3">
      <c r="A114">
        <v>1</v>
      </c>
      <c r="B114">
        <v>11</v>
      </c>
      <c r="C114">
        <v>1</v>
      </c>
      <c r="D114">
        <v>1</v>
      </c>
      <c r="E114">
        <v>2021</v>
      </c>
      <c r="F114" t="s">
        <v>8</v>
      </c>
      <c r="G114" t="s">
        <v>638</v>
      </c>
      <c r="H114" t="s">
        <v>10</v>
      </c>
      <c r="I114" t="s">
        <v>45</v>
      </c>
      <c r="J114" t="s">
        <v>15</v>
      </c>
      <c r="K114">
        <v>4.7433567561723074E-2</v>
      </c>
      <c r="L114">
        <v>9.6255921707229957E-4</v>
      </c>
    </row>
    <row r="115" spans="1:12" x14ac:dyDescent="0.3">
      <c r="A115">
        <v>1</v>
      </c>
      <c r="B115">
        <v>11</v>
      </c>
      <c r="C115">
        <v>1</v>
      </c>
      <c r="D115">
        <v>1</v>
      </c>
      <c r="E115">
        <v>2021</v>
      </c>
      <c r="F115" t="s">
        <v>8</v>
      </c>
      <c r="G115" t="s">
        <v>638</v>
      </c>
      <c r="H115" t="s">
        <v>10</v>
      </c>
      <c r="I115" t="s">
        <v>45</v>
      </c>
      <c r="J115" t="s">
        <v>16</v>
      </c>
      <c r="K115">
        <v>2.2373154867496714</v>
      </c>
      <c r="L115">
        <v>4.5401363506280296E-2</v>
      </c>
    </row>
    <row r="116" spans="1:12" x14ac:dyDescent="0.3">
      <c r="A116">
        <v>1</v>
      </c>
      <c r="B116">
        <v>11</v>
      </c>
      <c r="C116">
        <v>1</v>
      </c>
      <c r="D116">
        <v>1</v>
      </c>
      <c r="E116">
        <v>2021</v>
      </c>
      <c r="F116" t="s">
        <v>8</v>
      </c>
      <c r="G116" t="s">
        <v>638</v>
      </c>
      <c r="H116" t="s">
        <v>10</v>
      </c>
      <c r="I116" t="s">
        <v>45</v>
      </c>
      <c r="J116" t="s">
        <v>24</v>
      </c>
      <c r="K116">
        <v>8.7447600000000003E-6</v>
      </c>
      <c r="L116">
        <v>1.774555398586046E-7</v>
      </c>
    </row>
    <row r="117" spans="1:12" x14ac:dyDescent="0.3">
      <c r="A117">
        <v>1</v>
      </c>
      <c r="B117">
        <v>11</v>
      </c>
      <c r="C117">
        <v>1</v>
      </c>
      <c r="D117">
        <v>1</v>
      </c>
      <c r="E117">
        <v>2021</v>
      </c>
      <c r="F117" t="s">
        <v>8</v>
      </c>
      <c r="G117" t="s">
        <v>638</v>
      </c>
      <c r="H117" t="s">
        <v>10</v>
      </c>
      <c r="I117" t="s">
        <v>46</v>
      </c>
      <c r="J117" t="s">
        <v>11</v>
      </c>
      <c r="K117">
        <v>9.4529503928104164E-2</v>
      </c>
      <c r="L117">
        <v>1.9182669566835235E-3</v>
      </c>
    </row>
    <row r="118" spans="1:12" x14ac:dyDescent="0.3">
      <c r="A118">
        <v>1</v>
      </c>
      <c r="B118">
        <v>11</v>
      </c>
      <c r="C118">
        <v>1</v>
      </c>
      <c r="D118">
        <v>1</v>
      </c>
      <c r="E118">
        <v>2021</v>
      </c>
      <c r="F118" t="s">
        <v>8</v>
      </c>
      <c r="G118" t="s">
        <v>638</v>
      </c>
      <c r="H118" t="s">
        <v>10</v>
      </c>
      <c r="I118" t="s">
        <v>46</v>
      </c>
      <c r="J118" t="s">
        <v>221</v>
      </c>
      <c r="K118">
        <v>0.80114684377250367</v>
      </c>
      <c r="L118">
        <v>1.6257501139844522E-2</v>
      </c>
    </row>
    <row r="119" spans="1:12" x14ac:dyDescent="0.3">
      <c r="A119">
        <v>1</v>
      </c>
      <c r="B119">
        <v>11</v>
      </c>
      <c r="C119">
        <v>1</v>
      </c>
      <c r="D119">
        <v>1</v>
      </c>
      <c r="E119">
        <v>2021</v>
      </c>
      <c r="F119" t="s">
        <v>8</v>
      </c>
      <c r="G119" t="s">
        <v>638</v>
      </c>
      <c r="H119" t="s">
        <v>10</v>
      </c>
      <c r="I119" t="s">
        <v>46</v>
      </c>
      <c r="J119" t="s">
        <v>17</v>
      </c>
      <c r="K119">
        <v>14.640319006757876</v>
      </c>
      <c r="L119">
        <v>0.29709285481207132</v>
      </c>
    </row>
    <row r="120" spans="1:12" x14ac:dyDescent="0.3">
      <c r="A120">
        <v>1</v>
      </c>
      <c r="B120">
        <v>11</v>
      </c>
      <c r="C120">
        <v>1</v>
      </c>
      <c r="D120">
        <v>1</v>
      </c>
      <c r="E120">
        <v>2021</v>
      </c>
      <c r="F120" t="s">
        <v>8</v>
      </c>
      <c r="G120" t="s">
        <v>638</v>
      </c>
      <c r="H120" t="s">
        <v>10</v>
      </c>
      <c r="I120" t="s">
        <v>46</v>
      </c>
      <c r="J120" t="s">
        <v>18</v>
      </c>
      <c r="K120">
        <v>11.924857883152756</v>
      </c>
      <c r="L120">
        <v>0.24198858440849252</v>
      </c>
    </row>
    <row r="121" spans="1:12" x14ac:dyDescent="0.3">
      <c r="A121">
        <v>1</v>
      </c>
      <c r="B121">
        <v>11</v>
      </c>
      <c r="C121">
        <v>1</v>
      </c>
      <c r="D121">
        <v>1</v>
      </c>
      <c r="E121">
        <v>2021</v>
      </c>
      <c r="F121" t="s">
        <v>8</v>
      </c>
      <c r="G121" t="s">
        <v>638</v>
      </c>
      <c r="H121" t="s">
        <v>10</v>
      </c>
      <c r="I121" t="s">
        <v>46</v>
      </c>
      <c r="J121" t="s">
        <v>19</v>
      </c>
      <c r="K121">
        <v>16.98025901099648</v>
      </c>
      <c r="L121">
        <v>0.34457675564970519</v>
      </c>
    </row>
    <row r="122" spans="1:12" x14ac:dyDescent="0.3">
      <c r="A122">
        <v>1</v>
      </c>
      <c r="B122">
        <v>11</v>
      </c>
      <c r="C122">
        <v>1</v>
      </c>
      <c r="D122">
        <v>1</v>
      </c>
      <c r="E122">
        <v>2022</v>
      </c>
      <c r="F122" t="s">
        <v>8</v>
      </c>
      <c r="G122" t="s">
        <v>638</v>
      </c>
      <c r="H122" t="s">
        <v>10</v>
      </c>
      <c r="I122" t="s">
        <v>44</v>
      </c>
      <c r="J122" t="s">
        <v>217</v>
      </c>
      <c r="K122">
        <v>2.7608076892760847E-3</v>
      </c>
      <c r="L122">
        <v>5.9592832562591712E-5</v>
      </c>
    </row>
    <row r="123" spans="1:12" x14ac:dyDescent="0.3">
      <c r="A123">
        <v>1</v>
      </c>
      <c r="B123">
        <v>11</v>
      </c>
      <c r="C123">
        <v>1</v>
      </c>
      <c r="D123">
        <v>1</v>
      </c>
      <c r="E123">
        <v>2022</v>
      </c>
      <c r="F123" t="s">
        <v>8</v>
      </c>
      <c r="G123" t="s">
        <v>638</v>
      </c>
      <c r="H123" t="s">
        <v>10</v>
      </c>
      <c r="I123" t="s">
        <v>44</v>
      </c>
      <c r="J123" t="s">
        <v>218</v>
      </c>
      <c r="K123">
        <v>2.8474588581078536E-3</v>
      </c>
      <c r="L123">
        <v>6.1463223106490291E-5</v>
      </c>
    </row>
    <row r="124" spans="1:12" x14ac:dyDescent="0.3">
      <c r="A124">
        <v>1</v>
      </c>
      <c r="B124">
        <v>11</v>
      </c>
      <c r="C124">
        <v>1</v>
      </c>
      <c r="D124">
        <v>1</v>
      </c>
      <c r="E124">
        <v>2022</v>
      </c>
      <c r="F124" t="s">
        <v>8</v>
      </c>
      <c r="G124" t="s">
        <v>638</v>
      </c>
      <c r="H124" t="s">
        <v>10</v>
      </c>
      <c r="I124" t="s">
        <v>44</v>
      </c>
      <c r="J124" t="s">
        <v>14</v>
      </c>
      <c r="K124">
        <v>0.15458995047341781</v>
      </c>
      <c r="L124">
        <v>3.3368687975645793E-3</v>
      </c>
    </row>
    <row r="125" spans="1:12" x14ac:dyDescent="0.3">
      <c r="A125">
        <v>1</v>
      </c>
      <c r="B125">
        <v>11</v>
      </c>
      <c r="C125">
        <v>1</v>
      </c>
      <c r="D125">
        <v>1</v>
      </c>
      <c r="E125">
        <v>2022</v>
      </c>
      <c r="F125" t="s">
        <v>8</v>
      </c>
      <c r="G125" t="s">
        <v>638</v>
      </c>
      <c r="H125" t="s">
        <v>10</v>
      </c>
      <c r="I125" t="s">
        <v>44</v>
      </c>
      <c r="J125" t="s">
        <v>219</v>
      </c>
      <c r="K125">
        <v>0.50018770079606101</v>
      </c>
      <c r="L125">
        <v>1.0796696205675695E-2</v>
      </c>
    </row>
    <row r="126" spans="1:12" x14ac:dyDescent="0.3">
      <c r="A126">
        <v>1</v>
      </c>
      <c r="B126">
        <v>11</v>
      </c>
      <c r="C126">
        <v>1</v>
      </c>
      <c r="D126">
        <v>1</v>
      </c>
      <c r="E126">
        <v>2022</v>
      </c>
      <c r="F126" t="s">
        <v>8</v>
      </c>
      <c r="G126" t="s">
        <v>638</v>
      </c>
      <c r="H126" t="s">
        <v>10</v>
      </c>
      <c r="I126" t="s">
        <v>45</v>
      </c>
      <c r="J126" t="s">
        <v>11</v>
      </c>
      <c r="K126">
        <v>0.95497742862702317</v>
      </c>
      <c r="L126">
        <v>2.0613464033109444E-2</v>
      </c>
    </row>
    <row r="127" spans="1:12" x14ac:dyDescent="0.3">
      <c r="A127">
        <v>1</v>
      </c>
      <c r="B127">
        <v>11</v>
      </c>
      <c r="C127">
        <v>1</v>
      </c>
      <c r="D127">
        <v>1</v>
      </c>
      <c r="E127">
        <v>2022</v>
      </c>
      <c r="F127" t="s">
        <v>8</v>
      </c>
      <c r="G127" t="s">
        <v>638</v>
      </c>
      <c r="H127" t="s">
        <v>10</v>
      </c>
      <c r="I127" t="s">
        <v>45</v>
      </c>
      <c r="J127" t="s">
        <v>220</v>
      </c>
      <c r="K127">
        <v>1.6004345263157896E-6</v>
      </c>
      <c r="L127">
        <v>3.4545842191252336E-8</v>
      </c>
    </row>
    <row r="128" spans="1:12" x14ac:dyDescent="0.3">
      <c r="A128">
        <v>1</v>
      </c>
      <c r="B128">
        <v>11</v>
      </c>
      <c r="C128">
        <v>1</v>
      </c>
      <c r="D128">
        <v>1</v>
      </c>
      <c r="E128">
        <v>2022</v>
      </c>
      <c r="F128" t="s">
        <v>8</v>
      </c>
      <c r="G128" t="s">
        <v>638</v>
      </c>
      <c r="H128" t="s">
        <v>10</v>
      </c>
      <c r="I128" t="s">
        <v>45</v>
      </c>
      <c r="J128" t="s">
        <v>13</v>
      </c>
      <c r="K128">
        <v>0.96951706764285517</v>
      </c>
      <c r="L128">
        <v>2.0927306346993392E-2</v>
      </c>
    </row>
    <row r="129" spans="1:12" x14ac:dyDescent="0.3">
      <c r="A129">
        <v>1</v>
      </c>
      <c r="B129">
        <v>11</v>
      </c>
      <c r="C129">
        <v>1</v>
      </c>
      <c r="D129">
        <v>1</v>
      </c>
      <c r="E129">
        <v>2022</v>
      </c>
      <c r="F129" t="s">
        <v>8</v>
      </c>
      <c r="G129" t="s">
        <v>638</v>
      </c>
      <c r="H129" t="s">
        <v>10</v>
      </c>
      <c r="I129" t="s">
        <v>45</v>
      </c>
      <c r="J129" t="s">
        <v>15</v>
      </c>
      <c r="K129">
        <v>3.6690108216888805E-2</v>
      </c>
      <c r="L129">
        <v>7.9196659882012344E-4</v>
      </c>
    </row>
    <row r="130" spans="1:12" x14ac:dyDescent="0.3">
      <c r="A130">
        <v>1</v>
      </c>
      <c r="B130">
        <v>11</v>
      </c>
      <c r="C130">
        <v>1</v>
      </c>
      <c r="D130">
        <v>1</v>
      </c>
      <c r="E130">
        <v>2022</v>
      </c>
      <c r="F130" t="s">
        <v>8</v>
      </c>
      <c r="G130" t="s">
        <v>638</v>
      </c>
      <c r="H130" t="s">
        <v>10</v>
      </c>
      <c r="I130" t="s">
        <v>45</v>
      </c>
      <c r="J130" t="s">
        <v>16</v>
      </c>
      <c r="K130">
        <v>2.3668083401917359</v>
      </c>
      <c r="L130">
        <v>5.1088242644591907E-2</v>
      </c>
    </row>
    <row r="131" spans="1:12" x14ac:dyDescent="0.3">
      <c r="A131">
        <v>1</v>
      </c>
      <c r="B131">
        <v>11</v>
      </c>
      <c r="C131">
        <v>1</v>
      </c>
      <c r="D131">
        <v>1</v>
      </c>
      <c r="E131">
        <v>2022</v>
      </c>
      <c r="F131" t="s">
        <v>8</v>
      </c>
      <c r="G131" t="s">
        <v>638</v>
      </c>
      <c r="H131" t="s">
        <v>10</v>
      </c>
      <c r="I131" t="s">
        <v>45</v>
      </c>
      <c r="J131" t="s">
        <v>24</v>
      </c>
      <c r="K131">
        <v>0</v>
      </c>
      <c r="L131">
        <v>0</v>
      </c>
    </row>
    <row r="132" spans="1:12" x14ac:dyDescent="0.3">
      <c r="A132">
        <v>1</v>
      </c>
      <c r="B132">
        <v>11</v>
      </c>
      <c r="C132">
        <v>1</v>
      </c>
      <c r="D132">
        <v>1</v>
      </c>
      <c r="E132">
        <v>2022</v>
      </c>
      <c r="F132" t="s">
        <v>8</v>
      </c>
      <c r="G132" t="s">
        <v>638</v>
      </c>
      <c r="H132" t="s">
        <v>10</v>
      </c>
      <c r="I132" t="s">
        <v>46</v>
      </c>
      <c r="J132" t="s">
        <v>11</v>
      </c>
      <c r="K132">
        <v>7.3224842575046523E-2</v>
      </c>
      <c r="L132">
        <v>1.5805794079561876E-3</v>
      </c>
    </row>
    <row r="133" spans="1:12" x14ac:dyDescent="0.3">
      <c r="A133">
        <v>1</v>
      </c>
      <c r="B133">
        <v>11</v>
      </c>
      <c r="C133">
        <v>1</v>
      </c>
      <c r="D133">
        <v>1</v>
      </c>
      <c r="E133">
        <v>2022</v>
      </c>
      <c r="F133" t="s">
        <v>8</v>
      </c>
      <c r="G133" t="s">
        <v>638</v>
      </c>
      <c r="H133" t="s">
        <v>10</v>
      </c>
      <c r="I133" t="s">
        <v>46</v>
      </c>
      <c r="J133" t="s">
        <v>221</v>
      </c>
      <c r="K133">
        <v>0.7312594505216875</v>
      </c>
      <c r="L133">
        <v>1.578444676317833E-2</v>
      </c>
    </row>
    <row r="134" spans="1:12" x14ac:dyDescent="0.3">
      <c r="A134">
        <v>1</v>
      </c>
      <c r="B134">
        <v>11</v>
      </c>
      <c r="C134">
        <v>1</v>
      </c>
      <c r="D134">
        <v>1</v>
      </c>
      <c r="E134">
        <v>2022</v>
      </c>
      <c r="F134" t="s">
        <v>8</v>
      </c>
      <c r="G134" t="s">
        <v>638</v>
      </c>
      <c r="H134" t="s">
        <v>10</v>
      </c>
      <c r="I134" t="s">
        <v>46</v>
      </c>
      <c r="J134" t="s">
        <v>17</v>
      </c>
      <c r="K134">
        <v>13.617504435785685</v>
      </c>
      <c r="L134">
        <v>0.29393777223755568</v>
      </c>
    </row>
    <row r="135" spans="1:12" x14ac:dyDescent="0.3">
      <c r="A135">
        <v>1</v>
      </c>
      <c r="B135">
        <v>11</v>
      </c>
      <c r="C135">
        <v>1</v>
      </c>
      <c r="D135">
        <v>1</v>
      </c>
      <c r="E135">
        <v>2022</v>
      </c>
      <c r="F135" t="s">
        <v>8</v>
      </c>
      <c r="G135" t="s">
        <v>638</v>
      </c>
      <c r="H135" t="s">
        <v>10</v>
      </c>
      <c r="I135" t="s">
        <v>46</v>
      </c>
      <c r="J135" t="s">
        <v>18</v>
      </c>
      <c r="K135">
        <v>11.815414373296191</v>
      </c>
      <c r="L135">
        <v>0.25503913696723518</v>
      </c>
    </row>
    <row r="136" spans="1:12" x14ac:dyDescent="0.3">
      <c r="A136">
        <v>1</v>
      </c>
      <c r="B136">
        <v>11</v>
      </c>
      <c r="C136">
        <v>1</v>
      </c>
      <c r="D136">
        <v>1</v>
      </c>
      <c r="E136">
        <v>2022</v>
      </c>
      <c r="F136" t="s">
        <v>8</v>
      </c>
      <c r="G136" t="s">
        <v>638</v>
      </c>
      <c r="H136" t="s">
        <v>10</v>
      </c>
      <c r="I136" t="s">
        <v>46</v>
      </c>
      <c r="J136" t="s">
        <v>19</v>
      </c>
      <c r="K136">
        <v>15.102064442054871</v>
      </c>
      <c r="L136">
        <v>0.32598242939580829</v>
      </c>
    </row>
    <row r="137" spans="1:12" x14ac:dyDescent="0.3">
      <c r="A137">
        <v>1</v>
      </c>
      <c r="B137">
        <v>26</v>
      </c>
      <c r="C137">
        <v>1</v>
      </c>
      <c r="D137">
        <v>0</v>
      </c>
      <c r="E137">
        <v>2023</v>
      </c>
      <c r="F137" t="s">
        <v>8</v>
      </c>
      <c r="G137" t="s">
        <v>22</v>
      </c>
      <c r="H137" t="s">
        <v>12</v>
      </c>
      <c r="I137" t="s">
        <v>44</v>
      </c>
      <c r="J137" t="s">
        <v>217</v>
      </c>
      <c r="K137">
        <v>2.9672597547590884E-3</v>
      </c>
      <c r="L137">
        <v>2.2134306573105229E-4</v>
      </c>
    </row>
    <row r="138" spans="1:12" x14ac:dyDescent="0.3">
      <c r="A138">
        <v>1</v>
      </c>
      <c r="B138">
        <v>26</v>
      </c>
      <c r="C138">
        <v>1</v>
      </c>
      <c r="D138">
        <v>0</v>
      </c>
      <c r="E138">
        <v>2023</v>
      </c>
      <c r="F138" t="s">
        <v>8</v>
      </c>
      <c r="G138" t="s">
        <v>22</v>
      </c>
      <c r="H138" t="s">
        <v>12</v>
      </c>
      <c r="I138" t="s">
        <v>44</v>
      </c>
      <c r="J138" t="s">
        <v>218</v>
      </c>
      <c r="K138">
        <v>5.2673443962808009E-3</v>
      </c>
      <c r="L138">
        <v>3.9291813096717907E-4</v>
      </c>
    </row>
    <row r="139" spans="1:12" x14ac:dyDescent="0.3">
      <c r="A139">
        <v>1</v>
      </c>
      <c r="B139">
        <v>26</v>
      </c>
      <c r="C139">
        <v>1</v>
      </c>
      <c r="D139">
        <v>0</v>
      </c>
      <c r="E139">
        <v>2023</v>
      </c>
      <c r="F139" t="s">
        <v>8</v>
      </c>
      <c r="G139" t="s">
        <v>22</v>
      </c>
      <c r="H139" t="s">
        <v>12</v>
      </c>
      <c r="I139" t="s">
        <v>44</v>
      </c>
      <c r="J139" t="s">
        <v>14</v>
      </c>
      <c r="K139">
        <v>5.6338103615953997E-2</v>
      </c>
      <c r="L139">
        <v>4.2025469970495997E-3</v>
      </c>
    </row>
    <row r="140" spans="1:12" x14ac:dyDescent="0.3">
      <c r="A140">
        <v>1</v>
      </c>
      <c r="B140">
        <v>26</v>
      </c>
      <c r="C140">
        <v>1</v>
      </c>
      <c r="D140">
        <v>0</v>
      </c>
      <c r="E140">
        <v>2023</v>
      </c>
      <c r="F140" t="s">
        <v>8</v>
      </c>
      <c r="G140" t="s">
        <v>22</v>
      </c>
      <c r="H140" t="s">
        <v>12</v>
      </c>
      <c r="I140" t="s">
        <v>44</v>
      </c>
      <c r="J140" t="s">
        <v>219</v>
      </c>
      <c r="K140">
        <v>6.9142566799999999E-2</v>
      </c>
      <c r="L140">
        <v>5.1576973278056075E-3</v>
      </c>
    </row>
    <row r="141" spans="1:12" x14ac:dyDescent="0.3">
      <c r="A141">
        <v>1</v>
      </c>
      <c r="B141">
        <v>26</v>
      </c>
      <c r="C141">
        <v>1</v>
      </c>
      <c r="D141">
        <v>0</v>
      </c>
      <c r="E141">
        <v>2023</v>
      </c>
      <c r="F141" t="s">
        <v>8</v>
      </c>
      <c r="G141" t="s">
        <v>22</v>
      </c>
      <c r="H141" t="s">
        <v>12</v>
      </c>
      <c r="I141" t="s">
        <v>45</v>
      </c>
      <c r="J141" t="s">
        <v>11</v>
      </c>
      <c r="K141">
        <v>4.5763363882813888</v>
      </c>
      <c r="L141">
        <v>0.34137231308251759</v>
      </c>
    </row>
    <row r="142" spans="1:12" x14ac:dyDescent="0.3">
      <c r="A142">
        <v>1</v>
      </c>
      <c r="B142">
        <v>26</v>
      </c>
      <c r="C142">
        <v>1</v>
      </c>
      <c r="D142">
        <v>0</v>
      </c>
      <c r="E142">
        <v>2023</v>
      </c>
      <c r="F142" t="s">
        <v>8</v>
      </c>
      <c r="G142" t="s">
        <v>22</v>
      </c>
      <c r="H142" t="s">
        <v>12</v>
      </c>
      <c r="I142" t="s">
        <v>45</v>
      </c>
      <c r="J142" t="s">
        <v>220</v>
      </c>
      <c r="K142">
        <v>8.1463426941122809E-4</v>
      </c>
      <c r="L142">
        <v>6.0767732367164082E-5</v>
      </c>
    </row>
    <row r="143" spans="1:12" x14ac:dyDescent="0.3">
      <c r="A143">
        <v>1</v>
      </c>
      <c r="B143">
        <v>26</v>
      </c>
      <c r="C143">
        <v>1</v>
      </c>
      <c r="D143">
        <v>0</v>
      </c>
      <c r="E143">
        <v>2023</v>
      </c>
      <c r="F143" t="s">
        <v>8</v>
      </c>
      <c r="G143" t="s">
        <v>22</v>
      </c>
      <c r="H143" t="s">
        <v>12</v>
      </c>
      <c r="I143" t="s">
        <v>45</v>
      </c>
      <c r="J143" t="s">
        <v>13</v>
      </c>
      <c r="K143">
        <v>1.0620730435000001</v>
      </c>
      <c r="L143">
        <v>7.9225454765649794E-2</v>
      </c>
    </row>
    <row r="144" spans="1:12" x14ac:dyDescent="0.3">
      <c r="A144">
        <v>1</v>
      </c>
      <c r="B144">
        <v>26</v>
      </c>
      <c r="C144">
        <v>1</v>
      </c>
      <c r="D144">
        <v>0</v>
      </c>
      <c r="E144">
        <v>2023</v>
      </c>
      <c r="F144" t="s">
        <v>8</v>
      </c>
      <c r="G144" t="s">
        <v>22</v>
      </c>
      <c r="H144" t="s">
        <v>12</v>
      </c>
      <c r="I144" t="s">
        <v>45</v>
      </c>
      <c r="J144" t="s">
        <v>15</v>
      </c>
      <c r="K144">
        <v>5.3190054706646409E-2</v>
      </c>
      <c r="L144">
        <v>3.9677179445745461E-3</v>
      </c>
    </row>
    <row r="145" spans="1:12" x14ac:dyDescent="0.3">
      <c r="A145">
        <v>1</v>
      </c>
      <c r="B145">
        <v>26</v>
      </c>
      <c r="C145">
        <v>1</v>
      </c>
      <c r="D145">
        <v>0</v>
      </c>
      <c r="E145">
        <v>2023</v>
      </c>
      <c r="F145" t="s">
        <v>8</v>
      </c>
      <c r="G145" t="s">
        <v>22</v>
      </c>
      <c r="H145" t="s">
        <v>12</v>
      </c>
      <c r="I145" t="s">
        <v>45</v>
      </c>
      <c r="J145" t="s">
        <v>16</v>
      </c>
      <c r="K145">
        <v>0.16912812355516998</v>
      </c>
      <c r="L145">
        <v>1.2616130862490296E-2</v>
      </c>
    </row>
    <row r="146" spans="1:12" x14ac:dyDescent="0.3">
      <c r="A146">
        <v>1</v>
      </c>
      <c r="B146">
        <v>26</v>
      </c>
      <c r="C146">
        <v>1</v>
      </c>
      <c r="D146">
        <v>0</v>
      </c>
      <c r="E146">
        <v>2023</v>
      </c>
      <c r="F146" t="s">
        <v>8</v>
      </c>
      <c r="G146" t="s">
        <v>22</v>
      </c>
      <c r="H146" t="s">
        <v>12</v>
      </c>
      <c r="I146" t="s">
        <v>46</v>
      </c>
      <c r="J146" t="s">
        <v>11</v>
      </c>
      <c r="K146">
        <v>0.10000542406417919</v>
      </c>
      <c r="L146">
        <v>7.4599155387717487E-3</v>
      </c>
    </row>
    <row r="147" spans="1:12" x14ac:dyDescent="0.3">
      <c r="A147">
        <v>1</v>
      </c>
      <c r="B147">
        <v>26</v>
      </c>
      <c r="C147">
        <v>1</v>
      </c>
      <c r="D147">
        <v>0</v>
      </c>
      <c r="E147">
        <v>2023</v>
      </c>
      <c r="F147" t="s">
        <v>8</v>
      </c>
      <c r="G147" t="s">
        <v>22</v>
      </c>
      <c r="H147" t="s">
        <v>12</v>
      </c>
      <c r="I147" t="s">
        <v>46</v>
      </c>
      <c r="J147" t="s">
        <v>221</v>
      </c>
      <c r="K147">
        <v>0.24335622429179998</v>
      </c>
      <c r="L147">
        <v>1.8153184150153344E-2</v>
      </c>
    </row>
    <row r="148" spans="1:12" x14ac:dyDescent="0.3">
      <c r="A148">
        <v>1</v>
      </c>
      <c r="B148">
        <v>26</v>
      </c>
      <c r="C148">
        <v>1</v>
      </c>
      <c r="D148">
        <v>0</v>
      </c>
      <c r="E148">
        <v>2023</v>
      </c>
      <c r="F148" t="s">
        <v>8</v>
      </c>
      <c r="G148" t="s">
        <v>22</v>
      </c>
      <c r="H148" t="s">
        <v>12</v>
      </c>
      <c r="I148" t="s">
        <v>46</v>
      </c>
      <c r="J148" t="s">
        <v>17</v>
      </c>
      <c r="K148">
        <v>2.0423090890977798</v>
      </c>
      <c r="L148">
        <v>0.15234626972790838</v>
      </c>
    </row>
    <row r="149" spans="1:12" x14ac:dyDescent="0.3">
      <c r="A149">
        <v>1</v>
      </c>
      <c r="B149">
        <v>26</v>
      </c>
      <c r="C149">
        <v>1</v>
      </c>
      <c r="D149">
        <v>0</v>
      </c>
      <c r="E149">
        <v>2023</v>
      </c>
      <c r="F149" t="s">
        <v>8</v>
      </c>
      <c r="G149" t="s">
        <v>22</v>
      </c>
      <c r="H149" t="s">
        <v>12</v>
      </c>
      <c r="I149" t="s">
        <v>46</v>
      </c>
      <c r="J149" t="s">
        <v>18</v>
      </c>
      <c r="K149">
        <v>2.8297304369216807</v>
      </c>
      <c r="L149">
        <v>0.21108405123486315</v>
      </c>
    </row>
    <row r="150" spans="1:12" x14ac:dyDescent="0.3">
      <c r="A150">
        <v>1</v>
      </c>
      <c r="B150">
        <v>26</v>
      </c>
      <c r="C150">
        <v>1</v>
      </c>
      <c r="D150">
        <v>0</v>
      </c>
      <c r="E150">
        <v>2023</v>
      </c>
      <c r="F150" t="s">
        <v>8</v>
      </c>
      <c r="G150" t="s">
        <v>22</v>
      </c>
      <c r="H150" t="s">
        <v>12</v>
      </c>
      <c r="I150" t="s">
        <v>46</v>
      </c>
      <c r="J150" t="s">
        <v>19</v>
      </c>
      <c r="K150">
        <v>2.1950459081464793</v>
      </c>
      <c r="L150">
        <v>0.16373968943915068</v>
      </c>
    </row>
    <row r="151" spans="1:12" x14ac:dyDescent="0.3">
      <c r="A151">
        <v>1</v>
      </c>
      <c r="B151">
        <v>26</v>
      </c>
      <c r="C151">
        <v>1</v>
      </c>
      <c r="D151">
        <v>0</v>
      </c>
      <c r="E151">
        <v>2024</v>
      </c>
      <c r="F151" t="s">
        <v>8</v>
      </c>
      <c r="G151" t="s">
        <v>22</v>
      </c>
      <c r="H151" t="s">
        <v>12</v>
      </c>
      <c r="I151" t="s">
        <v>44</v>
      </c>
      <c r="J151" t="s">
        <v>217</v>
      </c>
      <c r="K151">
        <v>3.3474426588767951E-3</v>
      </c>
      <c r="L151">
        <v>2.0113003913742043E-4</v>
      </c>
    </row>
    <row r="152" spans="1:12" x14ac:dyDescent="0.3">
      <c r="A152">
        <v>1</v>
      </c>
      <c r="B152">
        <v>26</v>
      </c>
      <c r="C152">
        <v>1</v>
      </c>
      <c r="D152">
        <v>0</v>
      </c>
      <c r="E152">
        <v>2024</v>
      </c>
      <c r="F152" t="s">
        <v>8</v>
      </c>
      <c r="G152" t="s">
        <v>22</v>
      </c>
      <c r="H152" t="s">
        <v>12</v>
      </c>
      <c r="I152" t="s">
        <v>44</v>
      </c>
      <c r="J152" t="s">
        <v>218</v>
      </c>
      <c r="K152">
        <v>6.4402300799900006E-3</v>
      </c>
      <c r="L152">
        <v>3.869591984219427E-4</v>
      </c>
    </row>
    <row r="153" spans="1:12" x14ac:dyDescent="0.3">
      <c r="A153">
        <v>1</v>
      </c>
      <c r="B153">
        <v>26</v>
      </c>
      <c r="C153">
        <v>1</v>
      </c>
      <c r="D153">
        <v>0</v>
      </c>
      <c r="E153">
        <v>2024</v>
      </c>
      <c r="F153" t="s">
        <v>8</v>
      </c>
      <c r="G153" t="s">
        <v>22</v>
      </c>
      <c r="H153" t="s">
        <v>12</v>
      </c>
      <c r="I153" t="s">
        <v>44</v>
      </c>
      <c r="J153" t="s">
        <v>14</v>
      </c>
      <c r="K153">
        <v>7.3980134783205503E-2</v>
      </c>
      <c r="L153">
        <v>4.4450731261608794E-3</v>
      </c>
    </row>
    <row r="154" spans="1:12" x14ac:dyDescent="0.3">
      <c r="A154">
        <v>1</v>
      </c>
      <c r="B154">
        <v>26</v>
      </c>
      <c r="C154">
        <v>1</v>
      </c>
      <c r="D154">
        <v>0</v>
      </c>
      <c r="E154">
        <v>2024</v>
      </c>
      <c r="F154" t="s">
        <v>8</v>
      </c>
      <c r="G154" t="s">
        <v>22</v>
      </c>
      <c r="H154" t="s">
        <v>12</v>
      </c>
      <c r="I154" t="s">
        <v>44</v>
      </c>
      <c r="J154" t="s">
        <v>219</v>
      </c>
      <c r="K154">
        <v>0.11978233890000001</v>
      </c>
      <c r="L154">
        <v>7.1970841522980885E-3</v>
      </c>
    </row>
    <row r="155" spans="1:12" x14ac:dyDescent="0.3">
      <c r="A155">
        <v>1</v>
      </c>
      <c r="B155">
        <v>26</v>
      </c>
      <c r="C155">
        <v>1</v>
      </c>
      <c r="D155">
        <v>0</v>
      </c>
      <c r="E155">
        <v>2024</v>
      </c>
      <c r="F155" t="s">
        <v>8</v>
      </c>
      <c r="G155" t="s">
        <v>22</v>
      </c>
      <c r="H155" t="s">
        <v>12</v>
      </c>
      <c r="I155" t="s">
        <v>45</v>
      </c>
      <c r="J155" t="s">
        <v>11</v>
      </c>
      <c r="K155">
        <v>6.2495006716929833</v>
      </c>
      <c r="L155">
        <v>0.37549928192308679</v>
      </c>
    </row>
    <row r="156" spans="1:12" x14ac:dyDescent="0.3">
      <c r="A156">
        <v>1</v>
      </c>
      <c r="B156">
        <v>26</v>
      </c>
      <c r="C156">
        <v>1</v>
      </c>
      <c r="D156">
        <v>0</v>
      </c>
      <c r="E156">
        <v>2024</v>
      </c>
      <c r="F156" t="s">
        <v>8</v>
      </c>
      <c r="G156" t="s">
        <v>22</v>
      </c>
      <c r="H156" t="s">
        <v>12</v>
      </c>
      <c r="I156" t="s">
        <v>45</v>
      </c>
      <c r="J156" t="s">
        <v>220</v>
      </c>
      <c r="K156">
        <v>1.4648204512697368E-3</v>
      </c>
      <c r="L156">
        <v>8.8013276018903628E-5</v>
      </c>
    </row>
    <row r="157" spans="1:12" x14ac:dyDescent="0.3">
      <c r="A157">
        <v>1</v>
      </c>
      <c r="B157">
        <v>26</v>
      </c>
      <c r="C157">
        <v>1</v>
      </c>
      <c r="D157">
        <v>0</v>
      </c>
      <c r="E157">
        <v>2024</v>
      </c>
      <c r="F157" t="s">
        <v>8</v>
      </c>
      <c r="G157" t="s">
        <v>22</v>
      </c>
      <c r="H157" t="s">
        <v>12</v>
      </c>
      <c r="I157" t="s">
        <v>45</v>
      </c>
      <c r="J157" t="s">
        <v>13</v>
      </c>
      <c r="K157">
        <v>1.25867368</v>
      </c>
      <c r="L157">
        <v>7.5627012115746184E-2</v>
      </c>
    </row>
    <row r="158" spans="1:12" x14ac:dyDescent="0.3">
      <c r="A158">
        <v>1</v>
      </c>
      <c r="B158">
        <v>26</v>
      </c>
      <c r="C158">
        <v>1</v>
      </c>
      <c r="D158">
        <v>0</v>
      </c>
      <c r="E158">
        <v>2024</v>
      </c>
      <c r="F158" t="s">
        <v>8</v>
      </c>
      <c r="G158" t="s">
        <v>22</v>
      </c>
      <c r="H158" t="s">
        <v>12</v>
      </c>
      <c r="I158" t="s">
        <v>45</v>
      </c>
      <c r="J158" t="s">
        <v>15</v>
      </c>
      <c r="K158">
        <v>6.2459487721670905E-2</v>
      </c>
      <c r="L158">
        <v>3.752858671574117E-3</v>
      </c>
    </row>
    <row r="159" spans="1:12" x14ac:dyDescent="0.3">
      <c r="A159">
        <v>1</v>
      </c>
      <c r="B159">
        <v>26</v>
      </c>
      <c r="C159">
        <v>1</v>
      </c>
      <c r="D159">
        <v>0</v>
      </c>
      <c r="E159">
        <v>2024</v>
      </c>
      <c r="F159" t="s">
        <v>8</v>
      </c>
      <c r="G159" t="s">
        <v>22</v>
      </c>
      <c r="H159" t="s">
        <v>12</v>
      </c>
      <c r="I159" t="s">
        <v>45</v>
      </c>
      <c r="J159" t="s">
        <v>16</v>
      </c>
      <c r="K159">
        <v>0.19641368455060002</v>
      </c>
      <c r="L159">
        <v>1.1801454449422169E-2</v>
      </c>
    </row>
    <row r="160" spans="1:12" x14ac:dyDescent="0.3">
      <c r="A160">
        <v>1</v>
      </c>
      <c r="B160">
        <v>26</v>
      </c>
      <c r="C160">
        <v>1</v>
      </c>
      <c r="D160">
        <v>0</v>
      </c>
      <c r="E160">
        <v>2024</v>
      </c>
      <c r="F160" t="s">
        <v>8</v>
      </c>
      <c r="G160" t="s">
        <v>22</v>
      </c>
      <c r="H160" t="s">
        <v>12</v>
      </c>
      <c r="I160" t="s">
        <v>46</v>
      </c>
      <c r="J160" t="s">
        <v>11</v>
      </c>
      <c r="K160">
        <v>0.11549090061509518</v>
      </c>
      <c r="L160">
        <v>6.9392344329280336E-3</v>
      </c>
    </row>
    <row r="161" spans="1:12" x14ac:dyDescent="0.3">
      <c r="A161">
        <v>1</v>
      </c>
      <c r="B161">
        <v>26</v>
      </c>
      <c r="C161">
        <v>1</v>
      </c>
      <c r="D161">
        <v>0</v>
      </c>
      <c r="E161">
        <v>2024</v>
      </c>
      <c r="F161" t="s">
        <v>8</v>
      </c>
      <c r="G161" t="s">
        <v>22</v>
      </c>
      <c r="H161" t="s">
        <v>12</v>
      </c>
      <c r="I161" t="s">
        <v>46</v>
      </c>
      <c r="J161" t="s">
        <v>221</v>
      </c>
      <c r="K161">
        <v>0.27394126461350954</v>
      </c>
      <c r="L161">
        <v>1.6459674709277082E-2</v>
      </c>
    </row>
    <row r="162" spans="1:12" x14ac:dyDescent="0.3">
      <c r="A162">
        <v>1</v>
      </c>
      <c r="B162">
        <v>26</v>
      </c>
      <c r="C162">
        <v>1</v>
      </c>
      <c r="D162">
        <v>0</v>
      </c>
      <c r="E162">
        <v>2024</v>
      </c>
      <c r="F162" t="s">
        <v>8</v>
      </c>
      <c r="G162" t="s">
        <v>22</v>
      </c>
      <c r="H162" t="s">
        <v>12</v>
      </c>
      <c r="I162" t="s">
        <v>46</v>
      </c>
      <c r="J162" t="s">
        <v>17</v>
      </c>
      <c r="K162">
        <v>2.1181910785076301</v>
      </c>
      <c r="L162">
        <v>0.1272708446225411</v>
      </c>
    </row>
    <row r="163" spans="1:12" x14ac:dyDescent="0.3">
      <c r="A163">
        <v>1</v>
      </c>
      <c r="B163">
        <v>26</v>
      </c>
      <c r="C163">
        <v>1</v>
      </c>
      <c r="D163">
        <v>0</v>
      </c>
      <c r="E163">
        <v>2024</v>
      </c>
      <c r="F163" t="s">
        <v>8</v>
      </c>
      <c r="G163" t="s">
        <v>22</v>
      </c>
      <c r="H163" t="s">
        <v>12</v>
      </c>
      <c r="I163" t="s">
        <v>46</v>
      </c>
      <c r="J163" t="s">
        <v>18</v>
      </c>
      <c r="K163">
        <v>3.4383323201975289</v>
      </c>
      <c r="L163">
        <v>0.20659111584627732</v>
      </c>
    </row>
    <row r="164" spans="1:12" x14ac:dyDescent="0.3">
      <c r="A164">
        <v>1</v>
      </c>
      <c r="B164">
        <v>26</v>
      </c>
      <c r="C164">
        <v>1</v>
      </c>
      <c r="D164">
        <v>0</v>
      </c>
      <c r="E164">
        <v>2024</v>
      </c>
      <c r="F164" t="s">
        <v>8</v>
      </c>
      <c r="G164" t="s">
        <v>22</v>
      </c>
      <c r="H164" t="s">
        <v>12</v>
      </c>
      <c r="I164" t="s">
        <v>46</v>
      </c>
      <c r="J164" t="s">
        <v>19</v>
      </c>
      <c r="K164">
        <v>2.725158037833491</v>
      </c>
      <c r="L164">
        <v>0.16374026343710987</v>
      </c>
    </row>
    <row r="165" spans="1:12" x14ac:dyDescent="0.3">
      <c r="A165">
        <v>1</v>
      </c>
      <c r="B165">
        <v>26</v>
      </c>
      <c r="C165">
        <v>1</v>
      </c>
      <c r="D165">
        <v>0</v>
      </c>
      <c r="E165">
        <v>2025</v>
      </c>
      <c r="F165" t="s">
        <v>8</v>
      </c>
      <c r="G165" t="s">
        <v>22</v>
      </c>
      <c r="H165" t="s">
        <v>12</v>
      </c>
      <c r="I165" t="s">
        <v>44</v>
      </c>
      <c r="J165" t="s">
        <v>217</v>
      </c>
      <c r="K165">
        <v>3.9706953390385999E-3</v>
      </c>
      <c r="L165">
        <v>2.3349257888263678E-4</v>
      </c>
    </row>
    <row r="166" spans="1:12" x14ac:dyDescent="0.3">
      <c r="A166">
        <v>1</v>
      </c>
      <c r="B166">
        <v>26</v>
      </c>
      <c r="C166">
        <v>1</v>
      </c>
      <c r="D166">
        <v>0</v>
      </c>
      <c r="E166">
        <v>2025</v>
      </c>
      <c r="F166" t="s">
        <v>8</v>
      </c>
      <c r="G166" t="s">
        <v>22</v>
      </c>
      <c r="H166" t="s">
        <v>12</v>
      </c>
      <c r="I166" t="s">
        <v>44</v>
      </c>
      <c r="J166" t="s">
        <v>218</v>
      </c>
      <c r="K166">
        <v>6.9400629002950012E-3</v>
      </c>
      <c r="L166">
        <v>4.0810312699285107E-4</v>
      </c>
    </row>
    <row r="167" spans="1:12" x14ac:dyDescent="0.3">
      <c r="A167">
        <v>1</v>
      </c>
      <c r="B167">
        <v>26</v>
      </c>
      <c r="C167">
        <v>1</v>
      </c>
      <c r="D167">
        <v>0</v>
      </c>
      <c r="E167">
        <v>2025</v>
      </c>
      <c r="F167" t="s">
        <v>8</v>
      </c>
      <c r="G167" t="s">
        <v>22</v>
      </c>
      <c r="H167" t="s">
        <v>12</v>
      </c>
      <c r="I167" t="s">
        <v>44</v>
      </c>
      <c r="J167" t="s">
        <v>14</v>
      </c>
      <c r="K167">
        <v>8.6393294294300496E-2</v>
      </c>
      <c r="L167">
        <v>5.0802671473221071E-3</v>
      </c>
    </row>
    <row r="168" spans="1:12" x14ac:dyDescent="0.3">
      <c r="A168">
        <v>1</v>
      </c>
      <c r="B168">
        <v>26</v>
      </c>
      <c r="C168">
        <v>1</v>
      </c>
      <c r="D168">
        <v>0</v>
      </c>
      <c r="E168">
        <v>2025</v>
      </c>
      <c r="F168" t="s">
        <v>8</v>
      </c>
      <c r="G168" t="s">
        <v>22</v>
      </c>
      <c r="H168" t="s">
        <v>12</v>
      </c>
      <c r="I168" t="s">
        <v>44</v>
      </c>
      <c r="J168" t="s">
        <v>219</v>
      </c>
      <c r="K168">
        <v>0.12570874082258066</v>
      </c>
      <c r="L168">
        <v>7.3921707853466774E-3</v>
      </c>
    </row>
    <row r="169" spans="1:12" x14ac:dyDescent="0.3">
      <c r="A169">
        <v>1</v>
      </c>
      <c r="B169">
        <v>26</v>
      </c>
      <c r="C169">
        <v>1</v>
      </c>
      <c r="D169">
        <v>0</v>
      </c>
      <c r="E169">
        <v>2025</v>
      </c>
      <c r="F169" t="s">
        <v>8</v>
      </c>
      <c r="G169" t="s">
        <v>22</v>
      </c>
      <c r="H169" t="s">
        <v>12</v>
      </c>
      <c r="I169" t="s">
        <v>45</v>
      </c>
      <c r="J169" t="s">
        <v>11</v>
      </c>
      <c r="K169">
        <v>6.8019599577222447</v>
      </c>
      <c r="L169">
        <v>0.39998212816033901</v>
      </c>
    </row>
    <row r="170" spans="1:12" x14ac:dyDescent="0.3">
      <c r="A170">
        <v>1</v>
      </c>
      <c r="B170">
        <v>26</v>
      </c>
      <c r="C170">
        <v>1</v>
      </c>
      <c r="D170">
        <v>0</v>
      </c>
      <c r="E170">
        <v>2025</v>
      </c>
      <c r="F170" t="s">
        <v>8</v>
      </c>
      <c r="G170" t="s">
        <v>22</v>
      </c>
      <c r="H170" t="s">
        <v>12</v>
      </c>
      <c r="I170" t="s">
        <v>45</v>
      </c>
      <c r="J170" t="s">
        <v>220</v>
      </c>
      <c r="K170">
        <v>1.8297158405745787E-3</v>
      </c>
      <c r="L170">
        <v>1.0759452281262437E-4</v>
      </c>
    </row>
    <row r="171" spans="1:12" x14ac:dyDescent="0.3">
      <c r="A171">
        <v>1</v>
      </c>
      <c r="B171">
        <v>26</v>
      </c>
      <c r="C171">
        <v>1</v>
      </c>
      <c r="D171">
        <v>0</v>
      </c>
      <c r="E171">
        <v>2025</v>
      </c>
      <c r="F171" t="s">
        <v>8</v>
      </c>
      <c r="G171" t="s">
        <v>22</v>
      </c>
      <c r="H171" t="s">
        <v>12</v>
      </c>
      <c r="I171" t="s">
        <v>45</v>
      </c>
      <c r="J171" t="s">
        <v>13</v>
      </c>
      <c r="K171">
        <v>1.300788976</v>
      </c>
      <c r="L171">
        <v>7.6491532755540825E-2</v>
      </c>
    </row>
    <row r="172" spans="1:12" x14ac:dyDescent="0.3">
      <c r="A172">
        <v>1</v>
      </c>
      <c r="B172">
        <v>26</v>
      </c>
      <c r="C172">
        <v>1</v>
      </c>
      <c r="D172">
        <v>0</v>
      </c>
      <c r="E172">
        <v>2025</v>
      </c>
      <c r="F172" t="s">
        <v>8</v>
      </c>
      <c r="G172" t="s">
        <v>22</v>
      </c>
      <c r="H172" t="s">
        <v>12</v>
      </c>
      <c r="I172" t="s">
        <v>45</v>
      </c>
      <c r="J172" t="s">
        <v>15</v>
      </c>
      <c r="K172">
        <v>5.8544079589404607E-2</v>
      </c>
      <c r="L172">
        <v>3.4426232572530129E-3</v>
      </c>
    </row>
    <row r="173" spans="1:12" x14ac:dyDescent="0.3">
      <c r="A173">
        <v>1</v>
      </c>
      <c r="B173">
        <v>26</v>
      </c>
      <c r="C173">
        <v>1</v>
      </c>
      <c r="D173">
        <v>0</v>
      </c>
      <c r="E173">
        <v>2025</v>
      </c>
      <c r="F173" t="s">
        <v>8</v>
      </c>
      <c r="G173" t="s">
        <v>22</v>
      </c>
      <c r="H173" t="s">
        <v>12</v>
      </c>
      <c r="I173" t="s">
        <v>45</v>
      </c>
      <c r="J173" t="s">
        <v>16</v>
      </c>
      <c r="K173">
        <v>0.1950295728751</v>
      </c>
      <c r="L173">
        <v>1.1468509679217059E-2</v>
      </c>
    </row>
    <row r="174" spans="1:12" x14ac:dyDescent="0.3">
      <c r="A174">
        <v>1</v>
      </c>
      <c r="B174">
        <v>26</v>
      </c>
      <c r="C174">
        <v>1</v>
      </c>
      <c r="D174">
        <v>0</v>
      </c>
      <c r="E174">
        <v>2025</v>
      </c>
      <c r="F174" t="s">
        <v>8</v>
      </c>
      <c r="G174" t="s">
        <v>22</v>
      </c>
      <c r="H174" t="s">
        <v>12</v>
      </c>
      <c r="I174" t="s">
        <v>46</v>
      </c>
      <c r="J174" t="s">
        <v>11</v>
      </c>
      <c r="K174">
        <v>0.11644672608182879</v>
      </c>
      <c r="L174">
        <v>6.8475277133373379E-3</v>
      </c>
    </row>
    <row r="175" spans="1:12" x14ac:dyDescent="0.3">
      <c r="A175">
        <v>1</v>
      </c>
      <c r="B175">
        <v>26</v>
      </c>
      <c r="C175">
        <v>1</v>
      </c>
      <c r="D175">
        <v>0</v>
      </c>
      <c r="E175">
        <v>2025</v>
      </c>
      <c r="F175" t="s">
        <v>8</v>
      </c>
      <c r="G175" t="s">
        <v>22</v>
      </c>
      <c r="H175" t="s">
        <v>12</v>
      </c>
      <c r="I175" t="s">
        <v>46</v>
      </c>
      <c r="J175" t="s">
        <v>221</v>
      </c>
      <c r="K175">
        <v>0.30573487369000002</v>
      </c>
      <c r="L175">
        <v>1.7978418895648583E-2</v>
      </c>
    </row>
    <row r="176" spans="1:12" x14ac:dyDescent="0.3">
      <c r="A176">
        <v>1</v>
      </c>
      <c r="B176">
        <v>26</v>
      </c>
      <c r="C176">
        <v>1</v>
      </c>
      <c r="D176">
        <v>0</v>
      </c>
      <c r="E176">
        <v>2025</v>
      </c>
      <c r="F176" t="s">
        <v>8</v>
      </c>
      <c r="G176" t="s">
        <v>22</v>
      </c>
      <c r="H176" t="s">
        <v>12</v>
      </c>
      <c r="I176" t="s">
        <v>46</v>
      </c>
      <c r="J176" t="s">
        <v>17</v>
      </c>
      <c r="K176">
        <v>1.7762878534158448</v>
      </c>
      <c r="L176">
        <v>0.10445274601007026</v>
      </c>
    </row>
    <row r="177" spans="1:12" x14ac:dyDescent="0.3">
      <c r="A177">
        <v>1</v>
      </c>
      <c r="B177">
        <v>26</v>
      </c>
      <c r="C177">
        <v>1</v>
      </c>
      <c r="D177">
        <v>0</v>
      </c>
      <c r="E177">
        <v>2025</v>
      </c>
      <c r="F177" t="s">
        <v>8</v>
      </c>
      <c r="G177" t="s">
        <v>22</v>
      </c>
      <c r="H177" t="s">
        <v>12</v>
      </c>
      <c r="I177" t="s">
        <v>46</v>
      </c>
      <c r="J177" t="s">
        <v>18</v>
      </c>
      <c r="K177">
        <v>3.7273725236531181</v>
      </c>
      <c r="L177">
        <v>0.21918423567968132</v>
      </c>
    </row>
    <row r="178" spans="1:12" x14ac:dyDescent="0.3">
      <c r="A178">
        <v>1</v>
      </c>
      <c r="B178">
        <v>26</v>
      </c>
      <c r="C178">
        <v>1</v>
      </c>
      <c r="D178">
        <v>0</v>
      </c>
      <c r="E178">
        <v>2025</v>
      </c>
      <c r="F178" t="s">
        <v>8</v>
      </c>
      <c r="G178" t="s">
        <v>22</v>
      </c>
      <c r="H178" t="s">
        <v>12</v>
      </c>
      <c r="I178" t="s">
        <v>46</v>
      </c>
      <c r="J178" t="s">
        <v>19</v>
      </c>
      <c r="K178">
        <v>2.4986526281400168</v>
      </c>
      <c r="L178">
        <v>0.14693064968755568</v>
      </c>
    </row>
    <row r="179" spans="1:12" x14ac:dyDescent="0.3">
      <c r="A179">
        <v>1</v>
      </c>
      <c r="B179">
        <v>12</v>
      </c>
      <c r="C179">
        <v>2</v>
      </c>
      <c r="D179">
        <v>1</v>
      </c>
      <c r="E179">
        <v>2014</v>
      </c>
      <c r="F179" t="s">
        <v>8</v>
      </c>
      <c r="G179" t="s">
        <v>23</v>
      </c>
      <c r="H179" t="s">
        <v>10</v>
      </c>
      <c r="I179" t="s">
        <v>44</v>
      </c>
      <c r="J179" t="s">
        <v>217</v>
      </c>
      <c r="K179">
        <v>3.0891970658934651E-2</v>
      </c>
      <c r="L179">
        <v>8.4123349641144485E-3</v>
      </c>
    </row>
    <row r="180" spans="1:12" x14ac:dyDescent="0.3">
      <c r="A180">
        <v>1</v>
      </c>
      <c r="B180">
        <v>12</v>
      </c>
      <c r="C180">
        <v>2</v>
      </c>
      <c r="D180">
        <v>1</v>
      </c>
      <c r="E180">
        <v>2014</v>
      </c>
      <c r="F180" t="s">
        <v>8</v>
      </c>
      <c r="G180" t="s">
        <v>23</v>
      </c>
      <c r="H180" t="s">
        <v>10</v>
      </c>
      <c r="I180" t="s">
        <v>44</v>
      </c>
      <c r="J180" t="s">
        <v>218</v>
      </c>
      <c r="K180">
        <v>7.9422900270461737E-3</v>
      </c>
      <c r="L180">
        <v>2.1628016168769126E-3</v>
      </c>
    </row>
    <row r="181" spans="1:12" x14ac:dyDescent="0.3">
      <c r="A181">
        <v>1</v>
      </c>
      <c r="B181">
        <v>12</v>
      </c>
      <c r="C181">
        <v>2</v>
      </c>
      <c r="D181">
        <v>1</v>
      </c>
      <c r="E181">
        <v>2014</v>
      </c>
      <c r="F181" t="s">
        <v>8</v>
      </c>
      <c r="G181" t="s">
        <v>23</v>
      </c>
      <c r="H181" t="s">
        <v>10</v>
      </c>
      <c r="I181" t="s">
        <v>44</v>
      </c>
      <c r="J181" t="s">
        <v>14</v>
      </c>
      <c r="K181">
        <v>5.1892763505098624E-2</v>
      </c>
      <c r="L181">
        <v>1.4131157692661035E-2</v>
      </c>
    </row>
    <row r="182" spans="1:12" x14ac:dyDescent="0.3">
      <c r="A182">
        <v>1</v>
      </c>
      <c r="B182">
        <v>12</v>
      </c>
      <c r="C182">
        <v>2</v>
      </c>
      <c r="D182">
        <v>1</v>
      </c>
      <c r="E182">
        <v>2014</v>
      </c>
      <c r="F182" t="s">
        <v>8</v>
      </c>
      <c r="G182" t="s">
        <v>23</v>
      </c>
      <c r="H182" t="s">
        <v>10</v>
      </c>
      <c r="I182" t="s">
        <v>44</v>
      </c>
      <c r="J182" t="s">
        <v>219</v>
      </c>
      <c r="K182">
        <v>1.7282857142857141E-3</v>
      </c>
      <c r="L182">
        <v>4.7063745148483247E-4</v>
      </c>
    </row>
    <row r="183" spans="1:12" x14ac:dyDescent="0.3">
      <c r="A183">
        <v>1</v>
      </c>
      <c r="B183">
        <v>12</v>
      </c>
      <c r="C183">
        <v>2</v>
      </c>
      <c r="D183">
        <v>1</v>
      </c>
      <c r="E183">
        <v>2014</v>
      </c>
      <c r="F183" t="s">
        <v>8</v>
      </c>
      <c r="G183" t="s">
        <v>23</v>
      </c>
      <c r="H183" t="s">
        <v>10</v>
      </c>
      <c r="I183" t="s">
        <v>45</v>
      </c>
      <c r="J183" t="s">
        <v>11</v>
      </c>
      <c r="K183">
        <v>4.2198585733467631E-2</v>
      </c>
      <c r="L183">
        <v>1.1491291446606376E-2</v>
      </c>
    </row>
    <row r="184" spans="1:12" x14ac:dyDescent="0.3">
      <c r="A184">
        <v>1</v>
      </c>
      <c r="B184">
        <v>12</v>
      </c>
      <c r="C184">
        <v>2</v>
      </c>
      <c r="D184">
        <v>1</v>
      </c>
      <c r="E184">
        <v>2014</v>
      </c>
      <c r="F184" t="s">
        <v>8</v>
      </c>
      <c r="G184" t="s">
        <v>23</v>
      </c>
      <c r="H184" t="s">
        <v>10</v>
      </c>
      <c r="I184" t="s">
        <v>45</v>
      </c>
      <c r="J184" t="s">
        <v>220</v>
      </c>
      <c r="K184">
        <v>1.8596731284210527E-4</v>
      </c>
      <c r="L184">
        <v>5.0641616401755408E-5</v>
      </c>
    </row>
    <row r="185" spans="1:12" x14ac:dyDescent="0.3">
      <c r="A185">
        <v>1</v>
      </c>
      <c r="B185">
        <v>12</v>
      </c>
      <c r="C185">
        <v>2</v>
      </c>
      <c r="D185">
        <v>1</v>
      </c>
      <c r="E185">
        <v>2014</v>
      </c>
      <c r="F185" t="s">
        <v>8</v>
      </c>
      <c r="G185" t="s">
        <v>23</v>
      </c>
      <c r="H185" t="s">
        <v>10</v>
      </c>
      <c r="I185" t="s">
        <v>45</v>
      </c>
      <c r="J185" t="s">
        <v>13</v>
      </c>
      <c r="K185">
        <v>0.13654038746</v>
      </c>
      <c r="L185">
        <v>3.7181942457636126E-2</v>
      </c>
    </row>
    <row r="186" spans="1:12" x14ac:dyDescent="0.3">
      <c r="A186">
        <v>1</v>
      </c>
      <c r="B186">
        <v>12</v>
      </c>
      <c r="C186">
        <v>2</v>
      </c>
      <c r="D186">
        <v>1</v>
      </c>
      <c r="E186">
        <v>2014</v>
      </c>
      <c r="F186" t="s">
        <v>8</v>
      </c>
      <c r="G186" t="s">
        <v>23</v>
      </c>
      <c r="H186" t="s">
        <v>10</v>
      </c>
      <c r="I186" t="s">
        <v>45</v>
      </c>
      <c r="J186" t="s">
        <v>15</v>
      </c>
      <c r="K186">
        <v>1.8486385901453989E-2</v>
      </c>
      <c r="L186">
        <v>5.0341129802263275E-3</v>
      </c>
    </row>
    <row r="187" spans="1:12" x14ac:dyDescent="0.3">
      <c r="A187">
        <v>1</v>
      </c>
      <c r="B187">
        <v>12</v>
      </c>
      <c r="C187">
        <v>2</v>
      </c>
      <c r="D187">
        <v>1</v>
      </c>
      <c r="E187">
        <v>2014</v>
      </c>
      <c r="F187" t="s">
        <v>8</v>
      </c>
      <c r="G187" t="s">
        <v>23</v>
      </c>
      <c r="H187" t="s">
        <v>10</v>
      </c>
      <c r="I187" t="s">
        <v>45</v>
      </c>
      <c r="J187" t="s">
        <v>16</v>
      </c>
      <c r="K187">
        <v>4.6490149897342799E-2</v>
      </c>
      <c r="L187">
        <v>1.265994707123763E-2</v>
      </c>
    </row>
    <row r="188" spans="1:12" x14ac:dyDescent="0.3">
      <c r="A188">
        <v>1</v>
      </c>
      <c r="B188">
        <v>12</v>
      </c>
      <c r="C188">
        <v>2</v>
      </c>
      <c r="D188">
        <v>1</v>
      </c>
      <c r="E188">
        <v>2014</v>
      </c>
      <c r="F188" t="s">
        <v>8</v>
      </c>
      <c r="G188" t="s">
        <v>23</v>
      </c>
      <c r="H188" t="s">
        <v>10</v>
      </c>
      <c r="I188" t="s">
        <v>45</v>
      </c>
      <c r="J188" t="s">
        <v>24</v>
      </c>
      <c r="K188">
        <v>0</v>
      </c>
      <c r="L188">
        <v>0</v>
      </c>
    </row>
    <row r="189" spans="1:12" x14ac:dyDescent="0.3">
      <c r="A189">
        <v>1</v>
      </c>
      <c r="B189">
        <v>12</v>
      </c>
      <c r="C189">
        <v>2</v>
      </c>
      <c r="D189">
        <v>1</v>
      </c>
      <c r="E189">
        <v>2014</v>
      </c>
      <c r="F189" t="s">
        <v>8</v>
      </c>
      <c r="G189" t="s">
        <v>23</v>
      </c>
      <c r="H189" t="s">
        <v>10</v>
      </c>
      <c r="I189" t="s">
        <v>46</v>
      </c>
      <c r="J189" t="s">
        <v>11</v>
      </c>
      <c r="K189">
        <v>2.2615410155079993E-2</v>
      </c>
      <c r="L189">
        <v>6.1585066124729164E-3</v>
      </c>
    </row>
    <row r="190" spans="1:12" x14ac:dyDescent="0.3">
      <c r="A190">
        <v>1</v>
      </c>
      <c r="B190">
        <v>12</v>
      </c>
      <c r="C190">
        <v>2</v>
      </c>
      <c r="D190">
        <v>1</v>
      </c>
      <c r="E190">
        <v>2014</v>
      </c>
      <c r="F190" t="s">
        <v>8</v>
      </c>
      <c r="G190" t="s">
        <v>23</v>
      </c>
      <c r="H190" t="s">
        <v>10</v>
      </c>
      <c r="I190" t="s">
        <v>46</v>
      </c>
      <c r="J190" t="s">
        <v>221</v>
      </c>
      <c r="K190">
        <v>0.15668479335200014</v>
      </c>
      <c r="L190">
        <v>4.2667558506140756E-2</v>
      </c>
    </row>
    <row r="191" spans="1:12" x14ac:dyDescent="0.3">
      <c r="A191">
        <v>1</v>
      </c>
      <c r="B191">
        <v>12</v>
      </c>
      <c r="C191">
        <v>2</v>
      </c>
      <c r="D191">
        <v>1</v>
      </c>
      <c r="E191">
        <v>2014</v>
      </c>
      <c r="F191" t="s">
        <v>8</v>
      </c>
      <c r="G191" t="s">
        <v>23</v>
      </c>
      <c r="H191" t="s">
        <v>10</v>
      </c>
      <c r="I191" t="s">
        <v>46</v>
      </c>
      <c r="J191" t="s">
        <v>17</v>
      </c>
      <c r="K191">
        <v>0.36816439796738643</v>
      </c>
      <c r="L191">
        <v>0.10025654471050825</v>
      </c>
    </row>
    <row r="192" spans="1:12" x14ac:dyDescent="0.3">
      <c r="A192">
        <v>1</v>
      </c>
      <c r="B192">
        <v>12</v>
      </c>
      <c r="C192">
        <v>2</v>
      </c>
      <c r="D192">
        <v>1</v>
      </c>
      <c r="E192">
        <v>2014</v>
      </c>
      <c r="F192" t="s">
        <v>8</v>
      </c>
      <c r="G192" t="s">
        <v>23</v>
      </c>
      <c r="H192" t="s">
        <v>10</v>
      </c>
      <c r="I192" t="s">
        <v>46</v>
      </c>
      <c r="J192" t="s">
        <v>18</v>
      </c>
      <c r="K192">
        <v>1.0837301958285936</v>
      </c>
      <c r="L192">
        <v>0.29511556639390762</v>
      </c>
    </row>
    <row r="193" spans="1:12" x14ac:dyDescent="0.3">
      <c r="A193">
        <v>1</v>
      </c>
      <c r="B193">
        <v>12</v>
      </c>
      <c r="C193">
        <v>2</v>
      </c>
      <c r="D193">
        <v>1</v>
      </c>
      <c r="E193">
        <v>2014</v>
      </c>
      <c r="F193" t="s">
        <v>8</v>
      </c>
      <c r="G193" t="s">
        <v>23</v>
      </c>
      <c r="H193" t="s">
        <v>10</v>
      </c>
      <c r="I193" t="s">
        <v>46</v>
      </c>
      <c r="J193" t="s">
        <v>19</v>
      </c>
      <c r="K193">
        <v>1.7046715020761891</v>
      </c>
      <c r="L193">
        <v>0.46420695647972504</v>
      </c>
    </row>
    <row r="194" spans="1:12" x14ac:dyDescent="0.3">
      <c r="A194">
        <v>1</v>
      </c>
      <c r="B194">
        <v>12</v>
      </c>
      <c r="C194">
        <v>2</v>
      </c>
      <c r="D194">
        <v>1</v>
      </c>
      <c r="E194">
        <v>2015</v>
      </c>
      <c r="F194" t="s">
        <v>8</v>
      </c>
      <c r="G194" t="s">
        <v>23</v>
      </c>
      <c r="H194" t="s">
        <v>10</v>
      </c>
      <c r="I194" t="s">
        <v>44</v>
      </c>
      <c r="J194" t="s">
        <v>217</v>
      </c>
      <c r="K194">
        <v>0.16547355121472845</v>
      </c>
      <c r="L194">
        <v>8.9121398126101481E-2</v>
      </c>
    </row>
    <row r="195" spans="1:12" x14ac:dyDescent="0.3">
      <c r="A195">
        <v>1</v>
      </c>
      <c r="B195">
        <v>12</v>
      </c>
      <c r="C195">
        <v>2</v>
      </c>
      <c r="D195">
        <v>1</v>
      </c>
      <c r="E195">
        <v>2015</v>
      </c>
      <c r="F195" t="s">
        <v>8</v>
      </c>
      <c r="G195" t="s">
        <v>23</v>
      </c>
      <c r="H195" t="s">
        <v>10</v>
      </c>
      <c r="I195" t="s">
        <v>44</v>
      </c>
      <c r="J195" t="s">
        <v>218</v>
      </c>
      <c r="K195">
        <v>6.2747274001425882E-3</v>
      </c>
      <c r="L195">
        <v>3.3794674415079024E-3</v>
      </c>
    </row>
    <row r="196" spans="1:12" x14ac:dyDescent="0.3">
      <c r="A196">
        <v>1</v>
      </c>
      <c r="B196">
        <v>12</v>
      </c>
      <c r="C196">
        <v>2</v>
      </c>
      <c r="D196">
        <v>1</v>
      </c>
      <c r="E196">
        <v>2015</v>
      </c>
      <c r="F196" t="s">
        <v>8</v>
      </c>
      <c r="G196" t="s">
        <v>23</v>
      </c>
      <c r="H196" t="s">
        <v>10</v>
      </c>
      <c r="I196" t="s">
        <v>44</v>
      </c>
      <c r="J196" t="s">
        <v>14</v>
      </c>
      <c r="K196">
        <v>4.3176771102367957E-2</v>
      </c>
      <c r="L196">
        <v>2.3254315743911996E-2</v>
      </c>
    </row>
    <row r="197" spans="1:12" x14ac:dyDescent="0.3">
      <c r="A197">
        <v>1</v>
      </c>
      <c r="B197">
        <v>12</v>
      </c>
      <c r="C197">
        <v>2</v>
      </c>
      <c r="D197">
        <v>1</v>
      </c>
      <c r="E197">
        <v>2015</v>
      </c>
      <c r="F197" t="s">
        <v>8</v>
      </c>
      <c r="G197" t="s">
        <v>23</v>
      </c>
      <c r="H197" t="s">
        <v>10</v>
      </c>
      <c r="I197" t="s">
        <v>44</v>
      </c>
      <c r="J197" t="s">
        <v>219</v>
      </c>
      <c r="K197">
        <v>7.5125199999999989E-4</v>
      </c>
      <c r="L197">
        <v>4.0461226639264063E-4</v>
      </c>
    </row>
    <row r="198" spans="1:12" x14ac:dyDescent="0.3">
      <c r="A198">
        <v>1</v>
      </c>
      <c r="B198">
        <v>12</v>
      </c>
      <c r="C198">
        <v>2</v>
      </c>
      <c r="D198">
        <v>1</v>
      </c>
      <c r="E198">
        <v>2015</v>
      </c>
      <c r="F198" t="s">
        <v>8</v>
      </c>
      <c r="G198" t="s">
        <v>23</v>
      </c>
      <c r="H198" t="s">
        <v>10</v>
      </c>
      <c r="I198" t="s">
        <v>45</v>
      </c>
      <c r="J198" t="s">
        <v>11</v>
      </c>
      <c r="K198">
        <v>1.3499263382124167E-2</v>
      </c>
      <c r="L198">
        <v>7.2704865367046526E-3</v>
      </c>
    </row>
    <row r="199" spans="1:12" x14ac:dyDescent="0.3">
      <c r="A199">
        <v>1</v>
      </c>
      <c r="B199">
        <v>12</v>
      </c>
      <c r="C199">
        <v>2</v>
      </c>
      <c r="D199">
        <v>1</v>
      </c>
      <c r="E199">
        <v>2015</v>
      </c>
      <c r="F199" t="s">
        <v>8</v>
      </c>
      <c r="G199" t="s">
        <v>23</v>
      </c>
      <c r="H199" t="s">
        <v>10</v>
      </c>
      <c r="I199" t="s">
        <v>45</v>
      </c>
      <c r="J199" t="s">
        <v>220</v>
      </c>
      <c r="K199">
        <v>7.5148366912280702E-6</v>
      </c>
      <c r="L199">
        <v>4.0473703966290441E-6</v>
      </c>
    </row>
    <row r="200" spans="1:12" x14ac:dyDescent="0.3">
      <c r="A200">
        <v>1</v>
      </c>
      <c r="B200">
        <v>12</v>
      </c>
      <c r="C200">
        <v>2</v>
      </c>
      <c r="D200">
        <v>1</v>
      </c>
      <c r="E200">
        <v>2015</v>
      </c>
      <c r="F200" t="s">
        <v>8</v>
      </c>
      <c r="G200" t="s">
        <v>23</v>
      </c>
      <c r="H200" t="s">
        <v>10</v>
      </c>
      <c r="I200" t="s">
        <v>45</v>
      </c>
      <c r="J200" t="s">
        <v>13</v>
      </c>
      <c r="K200">
        <v>9.6143229999999996E-2</v>
      </c>
      <c r="L200">
        <v>5.1781200167998122E-2</v>
      </c>
    </row>
    <row r="201" spans="1:12" x14ac:dyDescent="0.3">
      <c r="A201">
        <v>1</v>
      </c>
      <c r="B201">
        <v>12</v>
      </c>
      <c r="C201">
        <v>2</v>
      </c>
      <c r="D201">
        <v>1</v>
      </c>
      <c r="E201">
        <v>2015</v>
      </c>
      <c r="F201" t="s">
        <v>8</v>
      </c>
      <c r="G201" t="s">
        <v>23</v>
      </c>
      <c r="H201" t="s">
        <v>10</v>
      </c>
      <c r="I201" t="s">
        <v>45</v>
      </c>
      <c r="J201" t="s">
        <v>15</v>
      </c>
      <c r="K201">
        <v>4.5805463552069988E-3</v>
      </c>
      <c r="L201">
        <v>2.4670087295565984E-3</v>
      </c>
    </row>
    <row r="202" spans="1:12" x14ac:dyDescent="0.3">
      <c r="A202">
        <v>1</v>
      </c>
      <c r="B202">
        <v>12</v>
      </c>
      <c r="C202">
        <v>2</v>
      </c>
      <c r="D202">
        <v>1</v>
      </c>
      <c r="E202">
        <v>2015</v>
      </c>
      <c r="F202" t="s">
        <v>8</v>
      </c>
      <c r="G202" t="s">
        <v>23</v>
      </c>
      <c r="H202" t="s">
        <v>10</v>
      </c>
      <c r="I202" t="s">
        <v>45</v>
      </c>
      <c r="J202" t="s">
        <v>16</v>
      </c>
      <c r="K202">
        <v>3.6780004799685677E-2</v>
      </c>
      <c r="L202">
        <v>1.9809120108742508E-2</v>
      </c>
    </row>
    <row r="203" spans="1:12" x14ac:dyDescent="0.3">
      <c r="A203">
        <v>1</v>
      </c>
      <c r="B203">
        <v>12</v>
      </c>
      <c r="C203">
        <v>2</v>
      </c>
      <c r="D203">
        <v>1</v>
      </c>
      <c r="E203">
        <v>2015</v>
      </c>
      <c r="F203" t="s">
        <v>8</v>
      </c>
      <c r="G203" t="s">
        <v>23</v>
      </c>
      <c r="H203" t="s">
        <v>10</v>
      </c>
      <c r="I203" t="s">
        <v>45</v>
      </c>
      <c r="J203" t="s">
        <v>24</v>
      </c>
      <c r="K203">
        <v>0</v>
      </c>
      <c r="L203">
        <v>0</v>
      </c>
    </row>
    <row r="204" spans="1:12" x14ac:dyDescent="0.3">
      <c r="A204">
        <v>1</v>
      </c>
      <c r="B204">
        <v>12</v>
      </c>
      <c r="C204">
        <v>2</v>
      </c>
      <c r="D204">
        <v>1</v>
      </c>
      <c r="E204">
        <v>2015</v>
      </c>
      <c r="F204" t="s">
        <v>8</v>
      </c>
      <c r="G204" t="s">
        <v>23</v>
      </c>
      <c r="H204" t="s">
        <v>10</v>
      </c>
      <c r="I204" t="s">
        <v>46</v>
      </c>
      <c r="J204" t="s">
        <v>11</v>
      </c>
      <c r="K204">
        <v>7.714452916975997E-3</v>
      </c>
      <c r="L204">
        <v>4.1548804911227871E-3</v>
      </c>
    </row>
    <row r="205" spans="1:12" x14ac:dyDescent="0.3">
      <c r="A205">
        <v>1</v>
      </c>
      <c r="B205">
        <v>12</v>
      </c>
      <c r="C205">
        <v>2</v>
      </c>
      <c r="D205">
        <v>1</v>
      </c>
      <c r="E205">
        <v>2015</v>
      </c>
      <c r="F205" t="s">
        <v>8</v>
      </c>
      <c r="G205" t="s">
        <v>23</v>
      </c>
      <c r="H205" t="s">
        <v>10</v>
      </c>
      <c r="I205" t="s">
        <v>46</v>
      </c>
      <c r="J205" t="s">
        <v>221</v>
      </c>
      <c r="K205">
        <v>6.2337200861690437E-2</v>
      </c>
      <c r="L205">
        <v>3.3573815605445104E-2</v>
      </c>
    </row>
    <row r="206" spans="1:12" x14ac:dyDescent="0.3">
      <c r="A206">
        <v>1</v>
      </c>
      <c r="B206">
        <v>12</v>
      </c>
      <c r="C206">
        <v>2</v>
      </c>
      <c r="D206">
        <v>1</v>
      </c>
      <c r="E206">
        <v>2015</v>
      </c>
      <c r="F206" t="s">
        <v>8</v>
      </c>
      <c r="G206" t="s">
        <v>23</v>
      </c>
      <c r="H206" t="s">
        <v>10</v>
      </c>
      <c r="I206" t="s">
        <v>46</v>
      </c>
      <c r="J206" t="s">
        <v>17</v>
      </c>
      <c r="K206">
        <v>0.22208041572997939</v>
      </c>
      <c r="L206">
        <v>0.11960894657175863</v>
      </c>
    </row>
    <row r="207" spans="1:12" x14ac:dyDescent="0.3">
      <c r="A207">
        <v>1</v>
      </c>
      <c r="B207">
        <v>12</v>
      </c>
      <c r="C207">
        <v>2</v>
      </c>
      <c r="D207">
        <v>1</v>
      </c>
      <c r="E207">
        <v>2015</v>
      </c>
      <c r="F207" t="s">
        <v>8</v>
      </c>
      <c r="G207" t="s">
        <v>23</v>
      </c>
      <c r="H207" t="s">
        <v>10</v>
      </c>
      <c r="I207" t="s">
        <v>46</v>
      </c>
      <c r="J207" t="s">
        <v>18</v>
      </c>
      <c r="K207">
        <v>0.41891134034860611</v>
      </c>
      <c r="L207">
        <v>0.22561892259325553</v>
      </c>
    </row>
    <row r="208" spans="1:12" x14ac:dyDescent="0.3">
      <c r="A208">
        <v>1</v>
      </c>
      <c r="B208">
        <v>12</v>
      </c>
      <c r="C208">
        <v>2</v>
      </c>
      <c r="D208">
        <v>1</v>
      </c>
      <c r="E208">
        <v>2015</v>
      </c>
      <c r="F208" t="s">
        <v>8</v>
      </c>
      <c r="G208" t="s">
        <v>23</v>
      </c>
      <c r="H208" t="s">
        <v>10</v>
      </c>
      <c r="I208" t="s">
        <v>46</v>
      </c>
      <c r="J208" t="s">
        <v>19</v>
      </c>
      <c r="K208">
        <v>0.7789905019978588</v>
      </c>
      <c r="L208">
        <v>0.4195517782471056</v>
      </c>
    </row>
    <row r="209" spans="1:12" x14ac:dyDescent="0.3">
      <c r="A209">
        <v>1</v>
      </c>
      <c r="B209">
        <v>12</v>
      </c>
      <c r="C209">
        <v>2</v>
      </c>
      <c r="D209">
        <v>1</v>
      </c>
      <c r="E209">
        <v>2016</v>
      </c>
      <c r="F209" t="s">
        <v>8</v>
      </c>
      <c r="G209" t="s">
        <v>23</v>
      </c>
      <c r="H209" t="s">
        <v>10</v>
      </c>
      <c r="I209" t="s">
        <v>44</v>
      </c>
      <c r="J209" t="s">
        <v>217</v>
      </c>
      <c r="K209">
        <v>8.915822468862683E-2</v>
      </c>
      <c r="L209">
        <v>7.064943361808855E-2</v>
      </c>
    </row>
    <row r="210" spans="1:12" x14ac:dyDescent="0.3">
      <c r="A210">
        <v>1</v>
      </c>
      <c r="B210">
        <v>12</v>
      </c>
      <c r="C210">
        <v>2</v>
      </c>
      <c r="D210">
        <v>1</v>
      </c>
      <c r="E210">
        <v>2016</v>
      </c>
      <c r="F210" t="s">
        <v>8</v>
      </c>
      <c r="G210" t="s">
        <v>23</v>
      </c>
      <c r="H210" t="s">
        <v>10</v>
      </c>
      <c r="I210" t="s">
        <v>44</v>
      </c>
      <c r="J210" t="s">
        <v>218</v>
      </c>
      <c r="K210">
        <v>4.8704452926244101E-3</v>
      </c>
      <c r="L210">
        <v>3.8593657802575487E-3</v>
      </c>
    </row>
    <row r="211" spans="1:12" x14ac:dyDescent="0.3">
      <c r="A211">
        <v>1</v>
      </c>
      <c r="B211">
        <v>12</v>
      </c>
      <c r="C211">
        <v>2</v>
      </c>
      <c r="D211">
        <v>1</v>
      </c>
      <c r="E211">
        <v>2016</v>
      </c>
      <c r="F211" t="s">
        <v>8</v>
      </c>
      <c r="G211" t="s">
        <v>23</v>
      </c>
      <c r="H211" t="s">
        <v>10</v>
      </c>
      <c r="I211" t="s">
        <v>44</v>
      </c>
      <c r="J211" t="s">
        <v>14</v>
      </c>
      <c r="K211">
        <v>3.2907026844236326E-2</v>
      </c>
      <c r="L211">
        <v>2.6075696512798507E-2</v>
      </c>
    </row>
    <row r="212" spans="1:12" x14ac:dyDescent="0.3">
      <c r="A212">
        <v>1</v>
      </c>
      <c r="B212">
        <v>12</v>
      </c>
      <c r="C212">
        <v>2</v>
      </c>
      <c r="D212">
        <v>1</v>
      </c>
      <c r="E212">
        <v>2016</v>
      </c>
      <c r="F212" t="s">
        <v>8</v>
      </c>
      <c r="G212" t="s">
        <v>23</v>
      </c>
      <c r="H212" t="s">
        <v>10</v>
      </c>
      <c r="I212" t="s">
        <v>44</v>
      </c>
      <c r="J212" t="s">
        <v>219</v>
      </c>
      <c r="K212">
        <v>6.6999999999999994E-6</v>
      </c>
      <c r="L212">
        <v>5.3091142953362861E-6</v>
      </c>
    </row>
    <row r="213" spans="1:12" x14ac:dyDescent="0.3">
      <c r="A213">
        <v>1</v>
      </c>
      <c r="B213">
        <v>12</v>
      </c>
      <c r="C213">
        <v>2</v>
      </c>
      <c r="D213">
        <v>1</v>
      </c>
      <c r="E213">
        <v>2016</v>
      </c>
      <c r="F213" t="s">
        <v>8</v>
      </c>
      <c r="G213" t="s">
        <v>23</v>
      </c>
      <c r="H213" t="s">
        <v>10</v>
      </c>
      <c r="I213" t="s">
        <v>45</v>
      </c>
      <c r="J213" t="s">
        <v>11</v>
      </c>
      <c r="K213">
        <v>1.062272597208005E-2</v>
      </c>
      <c r="L213">
        <v>8.417502434897051E-3</v>
      </c>
    </row>
    <row r="214" spans="1:12" x14ac:dyDescent="0.3">
      <c r="A214">
        <v>1</v>
      </c>
      <c r="B214">
        <v>12</v>
      </c>
      <c r="C214">
        <v>2</v>
      </c>
      <c r="D214">
        <v>1</v>
      </c>
      <c r="E214">
        <v>2016</v>
      </c>
      <c r="F214" t="s">
        <v>8</v>
      </c>
      <c r="G214" t="s">
        <v>23</v>
      </c>
      <c r="H214" t="s">
        <v>10</v>
      </c>
      <c r="I214" t="s">
        <v>45</v>
      </c>
      <c r="J214" t="s">
        <v>220</v>
      </c>
      <c r="K214">
        <v>4.1051802999999994E-6</v>
      </c>
      <c r="L214">
        <v>3.2529658829347611E-6</v>
      </c>
    </row>
    <row r="215" spans="1:12" x14ac:dyDescent="0.3">
      <c r="A215">
        <v>1</v>
      </c>
      <c r="B215">
        <v>12</v>
      </c>
      <c r="C215">
        <v>2</v>
      </c>
      <c r="D215">
        <v>1</v>
      </c>
      <c r="E215">
        <v>2016</v>
      </c>
      <c r="F215" t="s">
        <v>8</v>
      </c>
      <c r="G215" t="s">
        <v>23</v>
      </c>
      <c r="H215" t="s">
        <v>10</v>
      </c>
      <c r="I215" t="s">
        <v>45</v>
      </c>
      <c r="J215" t="s">
        <v>13</v>
      </c>
      <c r="K215">
        <v>7.8104402000000017E-2</v>
      </c>
      <c r="L215">
        <v>6.1890327938342107E-2</v>
      </c>
    </row>
    <row r="216" spans="1:12" x14ac:dyDescent="0.3">
      <c r="A216">
        <v>1</v>
      </c>
      <c r="B216">
        <v>12</v>
      </c>
      <c r="C216">
        <v>2</v>
      </c>
      <c r="D216">
        <v>1</v>
      </c>
      <c r="E216">
        <v>2016</v>
      </c>
      <c r="F216" t="s">
        <v>8</v>
      </c>
      <c r="G216" t="s">
        <v>23</v>
      </c>
      <c r="H216" t="s">
        <v>10</v>
      </c>
      <c r="I216" t="s">
        <v>45</v>
      </c>
      <c r="J216" t="s">
        <v>15</v>
      </c>
      <c r="K216">
        <v>2.4821655383283998E-3</v>
      </c>
      <c r="L216">
        <v>1.9668806780493127E-3</v>
      </c>
    </row>
    <row r="217" spans="1:12" x14ac:dyDescent="0.3">
      <c r="A217">
        <v>1</v>
      </c>
      <c r="B217">
        <v>12</v>
      </c>
      <c r="C217">
        <v>2</v>
      </c>
      <c r="D217">
        <v>1</v>
      </c>
      <c r="E217">
        <v>2016</v>
      </c>
      <c r="F217" t="s">
        <v>8</v>
      </c>
      <c r="G217" t="s">
        <v>23</v>
      </c>
      <c r="H217" t="s">
        <v>10</v>
      </c>
      <c r="I217" t="s">
        <v>45</v>
      </c>
      <c r="J217" t="s">
        <v>16</v>
      </c>
      <c r="K217">
        <v>2.0025942637678561E-2</v>
      </c>
      <c r="L217">
        <v>1.5868659453027418E-2</v>
      </c>
    </row>
    <row r="218" spans="1:12" x14ac:dyDescent="0.3">
      <c r="A218">
        <v>1</v>
      </c>
      <c r="B218">
        <v>12</v>
      </c>
      <c r="C218">
        <v>2</v>
      </c>
      <c r="D218">
        <v>1</v>
      </c>
      <c r="E218">
        <v>2016</v>
      </c>
      <c r="F218" t="s">
        <v>8</v>
      </c>
      <c r="G218" t="s">
        <v>23</v>
      </c>
      <c r="H218" t="s">
        <v>10</v>
      </c>
      <c r="I218" t="s">
        <v>45</v>
      </c>
      <c r="J218" t="s">
        <v>24</v>
      </c>
      <c r="K218">
        <v>0</v>
      </c>
      <c r="L218">
        <v>0</v>
      </c>
    </row>
    <row r="219" spans="1:12" x14ac:dyDescent="0.3">
      <c r="A219">
        <v>1</v>
      </c>
      <c r="B219">
        <v>12</v>
      </c>
      <c r="C219">
        <v>2</v>
      </c>
      <c r="D219">
        <v>1</v>
      </c>
      <c r="E219">
        <v>2016</v>
      </c>
      <c r="F219" t="s">
        <v>8</v>
      </c>
      <c r="G219" t="s">
        <v>23</v>
      </c>
      <c r="H219" t="s">
        <v>10</v>
      </c>
      <c r="I219" t="s">
        <v>46</v>
      </c>
      <c r="J219" t="s">
        <v>11</v>
      </c>
      <c r="K219">
        <v>4.9867220139351992E-3</v>
      </c>
      <c r="L219">
        <v>3.951504049410675E-3</v>
      </c>
    </row>
    <row r="220" spans="1:12" x14ac:dyDescent="0.3">
      <c r="A220">
        <v>1</v>
      </c>
      <c r="B220">
        <v>12</v>
      </c>
      <c r="C220">
        <v>2</v>
      </c>
      <c r="D220">
        <v>1</v>
      </c>
      <c r="E220">
        <v>2016</v>
      </c>
      <c r="F220" t="s">
        <v>8</v>
      </c>
      <c r="G220" t="s">
        <v>23</v>
      </c>
      <c r="H220" t="s">
        <v>10</v>
      </c>
      <c r="I220" t="s">
        <v>46</v>
      </c>
      <c r="J220" t="s">
        <v>221</v>
      </c>
      <c r="K220">
        <v>3.5997040235290642E-2</v>
      </c>
      <c r="L220">
        <v>2.8524238940742838E-2</v>
      </c>
    </row>
    <row r="221" spans="1:12" x14ac:dyDescent="0.3">
      <c r="A221">
        <v>1</v>
      </c>
      <c r="B221">
        <v>12</v>
      </c>
      <c r="C221">
        <v>2</v>
      </c>
      <c r="D221">
        <v>1</v>
      </c>
      <c r="E221">
        <v>2016</v>
      </c>
      <c r="F221" t="s">
        <v>8</v>
      </c>
      <c r="G221" t="s">
        <v>23</v>
      </c>
      <c r="H221" t="s">
        <v>10</v>
      </c>
      <c r="I221" t="s">
        <v>46</v>
      </c>
      <c r="J221" t="s">
        <v>17</v>
      </c>
      <c r="K221">
        <v>0.16338355089414966</v>
      </c>
      <c r="L221">
        <v>0.12946596204103486</v>
      </c>
    </row>
    <row r="222" spans="1:12" x14ac:dyDescent="0.3">
      <c r="A222">
        <v>1</v>
      </c>
      <c r="B222">
        <v>12</v>
      </c>
      <c r="C222">
        <v>2</v>
      </c>
      <c r="D222">
        <v>1</v>
      </c>
      <c r="E222">
        <v>2016</v>
      </c>
      <c r="F222" t="s">
        <v>8</v>
      </c>
      <c r="G222" t="s">
        <v>23</v>
      </c>
      <c r="H222" t="s">
        <v>10</v>
      </c>
      <c r="I222" t="s">
        <v>46</v>
      </c>
      <c r="J222" t="s">
        <v>18</v>
      </c>
      <c r="K222">
        <v>0.27965127339760626</v>
      </c>
      <c r="L222">
        <v>0.22159710049316828</v>
      </c>
    </row>
    <row r="223" spans="1:12" x14ac:dyDescent="0.3">
      <c r="A223">
        <v>1</v>
      </c>
      <c r="B223">
        <v>12</v>
      </c>
      <c r="C223">
        <v>2</v>
      </c>
      <c r="D223">
        <v>1</v>
      </c>
      <c r="E223">
        <v>2016</v>
      </c>
      <c r="F223" t="s">
        <v>8</v>
      </c>
      <c r="G223" t="s">
        <v>23</v>
      </c>
      <c r="H223" t="s">
        <v>10</v>
      </c>
      <c r="I223" t="s">
        <v>46</v>
      </c>
      <c r="J223" t="s">
        <v>19</v>
      </c>
      <c r="K223">
        <v>0.53978041772116536</v>
      </c>
      <c r="L223">
        <v>0.42772476598000464</v>
      </c>
    </row>
    <row r="224" spans="1:12" x14ac:dyDescent="0.3">
      <c r="A224">
        <v>1</v>
      </c>
      <c r="B224">
        <v>12</v>
      </c>
      <c r="C224">
        <v>2</v>
      </c>
      <c r="D224">
        <v>1</v>
      </c>
      <c r="E224">
        <v>2017</v>
      </c>
      <c r="F224" t="s">
        <v>8</v>
      </c>
      <c r="G224" t="s">
        <v>23</v>
      </c>
      <c r="H224" t="s">
        <v>10</v>
      </c>
      <c r="I224" t="s">
        <v>44</v>
      </c>
      <c r="J224" t="s">
        <v>217</v>
      </c>
      <c r="K224">
        <v>9.2355851700237357E-2</v>
      </c>
      <c r="L224">
        <v>9.73276215627326E-2</v>
      </c>
    </row>
    <row r="225" spans="1:12" x14ac:dyDescent="0.3">
      <c r="A225">
        <v>1</v>
      </c>
      <c r="B225">
        <v>12</v>
      </c>
      <c r="C225">
        <v>2</v>
      </c>
      <c r="D225">
        <v>1</v>
      </c>
      <c r="E225">
        <v>2017</v>
      </c>
      <c r="F225" t="s">
        <v>8</v>
      </c>
      <c r="G225" t="s">
        <v>23</v>
      </c>
      <c r="H225" t="s">
        <v>10</v>
      </c>
      <c r="I225" t="s">
        <v>44</v>
      </c>
      <c r="J225" t="s">
        <v>218</v>
      </c>
      <c r="K225">
        <v>4.3452627483994812E-3</v>
      </c>
      <c r="L225">
        <v>4.5791802098207185E-3</v>
      </c>
    </row>
    <row r="226" spans="1:12" x14ac:dyDescent="0.3">
      <c r="A226">
        <v>1</v>
      </c>
      <c r="B226">
        <v>12</v>
      </c>
      <c r="C226">
        <v>2</v>
      </c>
      <c r="D226">
        <v>1</v>
      </c>
      <c r="E226">
        <v>2017</v>
      </c>
      <c r="F226" t="s">
        <v>8</v>
      </c>
      <c r="G226" t="s">
        <v>23</v>
      </c>
      <c r="H226" t="s">
        <v>10</v>
      </c>
      <c r="I226" t="s">
        <v>44</v>
      </c>
      <c r="J226" t="s">
        <v>14</v>
      </c>
      <c r="K226">
        <v>2.7190296121141991E-2</v>
      </c>
      <c r="L226">
        <v>2.8654024648557732E-2</v>
      </c>
    </row>
    <row r="227" spans="1:12" x14ac:dyDescent="0.3">
      <c r="A227">
        <v>1</v>
      </c>
      <c r="B227">
        <v>12</v>
      </c>
      <c r="C227">
        <v>2</v>
      </c>
      <c r="D227">
        <v>1</v>
      </c>
      <c r="E227">
        <v>2017</v>
      </c>
      <c r="F227" t="s">
        <v>8</v>
      </c>
      <c r="G227" t="s">
        <v>23</v>
      </c>
      <c r="H227" t="s">
        <v>10</v>
      </c>
      <c r="I227" t="s">
        <v>44</v>
      </c>
      <c r="J227" t="s">
        <v>219</v>
      </c>
      <c r="K227">
        <v>8.2600000000000002E-4</v>
      </c>
      <c r="L227">
        <v>8.7046585496011958E-4</v>
      </c>
    </row>
    <row r="228" spans="1:12" x14ac:dyDescent="0.3">
      <c r="A228">
        <v>1</v>
      </c>
      <c r="B228">
        <v>12</v>
      </c>
      <c r="C228">
        <v>2</v>
      </c>
      <c r="D228">
        <v>1</v>
      </c>
      <c r="E228">
        <v>2017</v>
      </c>
      <c r="F228" t="s">
        <v>8</v>
      </c>
      <c r="G228" t="s">
        <v>23</v>
      </c>
      <c r="H228" t="s">
        <v>10</v>
      </c>
      <c r="I228" t="s">
        <v>45</v>
      </c>
      <c r="J228" t="s">
        <v>11</v>
      </c>
      <c r="K228">
        <v>1.0809220330480099E-2</v>
      </c>
      <c r="L228">
        <v>1.1391110431505648E-2</v>
      </c>
    </row>
    <row r="229" spans="1:12" x14ac:dyDescent="0.3">
      <c r="A229">
        <v>1</v>
      </c>
      <c r="B229">
        <v>12</v>
      </c>
      <c r="C229">
        <v>2</v>
      </c>
      <c r="D229">
        <v>1</v>
      </c>
      <c r="E229">
        <v>2017</v>
      </c>
      <c r="F229" t="s">
        <v>8</v>
      </c>
      <c r="G229" t="s">
        <v>23</v>
      </c>
      <c r="H229" t="s">
        <v>10</v>
      </c>
      <c r="I229" t="s">
        <v>45</v>
      </c>
      <c r="J229" t="s">
        <v>220</v>
      </c>
      <c r="K229">
        <v>3.0809409789473685E-5</v>
      </c>
      <c r="L229">
        <v>3.24679651733788E-5</v>
      </c>
    </row>
    <row r="230" spans="1:12" x14ac:dyDescent="0.3">
      <c r="A230">
        <v>1</v>
      </c>
      <c r="B230">
        <v>12</v>
      </c>
      <c r="C230">
        <v>2</v>
      </c>
      <c r="D230">
        <v>1</v>
      </c>
      <c r="E230">
        <v>2017</v>
      </c>
      <c r="F230" t="s">
        <v>8</v>
      </c>
      <c r="G230" t="s">
        <v>23</v>
      </c>
      <c r="H230" t="s">
        <v>10</v>
      </c>
      <c r="I230" t="s">
        <v>45</v>
      </c>
      <c r="J230" t="s">
        <v>13</v>
      </c>
      <c r="K230">
        <v>7.6344945499999969E-2</v>
      </c>
      <c r="L230">
        <v>8.0454804184674586E-2</v>
      </c>
    </row>
    <row r="231" spans="1:12" x14ac:dyDescent="0.3">
      <c r="A231">
        <v>1</v>
      </c>
      <c r="B231">
        <v>12</v>
      </c>
      <c r="C231">
        <v>2</v>
      </c>
      <c r="D231">
        <v>1</v>
      </c>
      <c r="E231">
        <v>2017</v>
      </c>
      <c r="F231" t="s">
        <v>8</v>
      </c>
      <c r="G231" t="s">
        <v>23</v>
      </c>
      <c r="H231" t="s">
        <v>10</v>
      </c>
      <c r="I231" t="s">
        <v>45</v>
      </c>
      <c r="J231" t="s">
        <v>15</v>
      </c>
      <c r="K231">
        <v>1.7732281123053997E-3</v>
      </c>
      <c r="L231">
        <v>1.8686858653961728E-3</v>
      </c>
    </row>
    <row r="232" spans="1:12" x14ac:dyDescent="0.3">
      <c r="A232">
        <v>1</v>
      </c>
      <c r="B232">
        <v>12</v>
      </c>
      <c r="C232">
        <v>2</v>
      </c>
      <c r="D232">
        <v>1</v>
      </c>
      <c r="E232">
        <v>2017</v>
      </c>
      <c r="F232" t="s">
        <v>8</v>
      </c>
      <c r="G232" t="s">
        <v>23</v>
      </c>
      <c r="H232" t="s">
        <v>10</v>
      </c>
      <c r="I232" t="s">
        <v>45</v>
      </c>
      <c r="J232" t="s">
        <v>16</v>
      </c>
      <c r="K232">
        <v>1.9883442484885709E-2</v>
      </c>
      <c r="L232">
        <v>2.0953822956605816E-2</v>
      </c>
    </row>
    <row r="233" spans="1:12" x14ac:dyDescent="0.3">
      <c r="A233">
        <v>1</v>
      </c>
      <c r="B233">
        <v>12</v>
      </c>
      <c r="C233">
        <v>2</v>
      </c>
      <c r="D233">
        <v>1</v>
      </c>
      <c r="E233">
        <v>2017</v>
      </c>
      <c r="F233" t="s">
        <v>8</v>
      </c>
      <c r="G233" t="s">
        <v>23</v>
      </c>
      <c r="H233" t="s">
        <v>10</v>
      </c>
      <c r="I233" t="s">
        <v>45</v>
      </c>
      <c r="J233" t="s">
        <v>24</v>
      </c>
      <c r="K233">
        <v>4.8582000000000003E-6</v>
      </c>
      <c r="L233">
        <v>5.1197302864010331E-6</v>
      </c>
    </row>
    <row r="234" spans="1:12" x14ac:dyDescent="0.3">
      <c r="A234">
        <v>1</v>
      </c>
      <c r="B234">
        <v>12</v>
      </c>
      <c r="C234">
        <v>2</v>
      </c>
      <c r="D234">
        <v>1</v>
      </c>
      <c r="E234">
        <v>2017</v>
      </c>
      <c r="F234" t="s">
        <v>8</v>
      </c>
      <c r="G234" t="s">
        <v>23</v>
      </c>
      <c r="H234" t="s">
        <v>10</v>
      </c>
      <c r="I234" t="s">
        <v>46</v>
      </c>
      <c r="J234" t="s">
        <v>11</v>
      </c>
      <c r="K234">
        <v>3.6181388958164799E-3</v>
      </c>
      <c r="L234">
        <v>3.812913277616653E-3</v>
      </c>
    </row>
    <row r="235" spans="1:12" x14ac:dyDescent="0.3">
      <c r="A235">
        <v>1</v>
      </c>
      <c r="B235">
        <v>12</v>
      </c>
      <c r="C235">
        <v>2</v>
      </c>
      <c r="D235">
        <v>1</v>
      </c>
      <c r="E235">
        <v>2017</v>
      </c>
      <c r="F235" t="s">
        <v>8</v>
      </c>
      <c r="G235" t="s">
        <v>23</v>
      </c>
      <c r="H235" t="s">
        <v>10</v>
      </c>
      <c r="I235" t="s">
        <v>46</v>
      </c>
      <c r="J235" t="s">
        <v>221</v>
      </c>
      <c r="K235">
        <v>2.6055351824166649E-2</v>
      </c>
      <c r="L235">
        <v>2.7457983174225101E-2</v>
      </c>
    </row>
    <row r="236" spans="1:12" x14ac:dyDescent="0.3">
      <c r="A236">
        <v>1</v>
      </c>
      <c r="B236">
        <v>12</v>
      </c>
      <c r="C236">
        <v>2</v>
      </c>
      <c r="D236">
        <v>1</v>
      </c>
      <c r="E236">
        <v>2017</v>
      </c>
      <c r="F236" t="s">
        <v>8</v>
      </c>
      <c r="G236" t="s">
        <v>23</v>
      </c>
      <c r="H236" t="s">
        <v>10</v>
      </c>
      <c r="I236" t="s">
        <v>46</v>
      </c>
      <c r="J236" t="s">
        <v>17</v>
      </c>
      <c r="K236">
        <v>0.14965646952861428</v>
      </c>
      <c r="L236">
        <v>0.15771288946554274</v>
      </c>
    </row>
    <row r="237" spans="1:12" x14ac:dyDescent="0.3">
      <c r="A237">
        <v>1</v>
      </c>
      <c r="B237">
        <v>12</v>
      </c>
      <c r="C237">
        <v>2</v>
      </c>
      <c r="D237">
        <v>1</v>
      </c>
      <c r="E237">
        <v>2017</v>
      </c>
      <c r="F237" t="s">
        <v>8</v>
      </c>
      <c r="G237" t="s">
        <v>23</v>
      </c>
      <c r="H237" t="s">
        <v>10</v>
      </c>
      <c r="I237" t="s">
        <v>46</v>
      </c>
      <c r="J237" t="s">
        <v>18</v>
      </c>
      <c r="K237">
        <v>0.19421223755536959</v>
      </c>
      <c r="L237">
        <v>0.2046672172001848</v>
      </c>
    </row>
    <row r="238" spans="1:12" x14ac:dyDescent="0.3">
      <c r="A238">
        <v>1</v>
      </c>
      <c r="B238">
        <v>12</v>
      </c>
      <c r="C238">
        <v>2</v>
      </c>
      <c r="D238">
        <v>1</v>
      </c>
      <c r="E238">
        <v>2017</v>
      </c>
      <c r="F238" t="s">
        <v>8</v>
      </c>
      <c r="G238" t="s">
        <v>23</v>
      </c>
      <c r="H238" t="s">
        <v>10</v>
      </c>
      <c r="I238" t="s">
        <v>46</v>
      </c>
      <c r="J238" t="s">
        <v>19</v>
      </c>
      <c r="K238">
        <v>0.34181106256269667</v>
      </c>
      <c r="L238">
        <v>0.36021169347271753</v>
      </c>
    </row>
    <row r="239" spans="1:12" x14ac:dyDescent="0.3">
      <c r="A239">
        <v>1</v>
      </c>
      <c r="B239">
        <v>12</v>
      </c>
      <c r="C239">
        <v>2</v>
      </c>
      <c r="D239">
        <v>1</v>
      </c>
      <c r="E239">
        <v>2018</v>
      </c>
      <c r="F239" t="s">
        <v>8</v>
      </c>
      <c r="G239" t="s">
        <v>23</v>
      </c>
      <c r="H239" t="s">
        <v>10</v>
      </c>
      <c r="I239" t="s">
        <v>44</v>
      </c>
      <c r="J239" t="s">
        <v>217</v>
      </c>
      <c r="K239">
        <v>3.3656385280689274E-2</v>
      </c>
      <c r="L239">
        <v>3.4856553036207556E-2</v>
      </c>
    </row>
    <row r="240" spans="1:12" x14ac:dyDescent="0.3">
      <c r="A240">
        <v>1</v>
      </c>
      <c r="B240">
        <v>12</v>
      </c>
      <c r="C240">
        <v>2</v>
      </c>
      <c r="D240">
        <v>1</v>
      </c>
      <c r="E240">
        <v>2018</v>
      </c>
      <c r="F240" t="s">
        <v>8</v>
      </c>
      <c r="G240" t="s">
        <v>23</v>
      </c>
      <c r="H240" t="s">
        <v>10</v>
      </c>
      <c r="I240" t="s">
        <v>44</v>
      </c>
      <c r="J240" t="s">
        <v>218</v>
      </c>
      <c r="K240">
        <v>2.7660993577119015E-3</v>
      </c>
      <c r="L240">
        <v>2.864736903901106E-3</v>
      </c>
    </row>
    <row r="241" spans="1:12" x14ac:dyDescent="0.3">
      <c r="A241">
        <v>1</v>
      </c>
      <c r="B241">
        <v>12</v>
      </c>
      <c r="C241">
        <v>2</v>
      </c>
      <c r="D241">
        <v>1</v>
      </c>
      <c r="E241">
        <v>2018</v>
      </c>
      <c r="F241" t="s">
        <v>8</v>
      </c>
      <c r="G241" t="s">
        <v>23</v>
      </c>
      <c r="H241" t="s">
        <v>10</v>
      </c>
      <c r="I241" t="s">
        <v>44</v>
      </c>
      <c r="J241" t="s">
        <v>14</v>
      </c>
      <c r="K241">
        <v>1.8905460797021999E-2</v>
      </c>
      <c r="L241">
        <v>1.9579618888052031E-2</v>
      </c>
    </row>
    <row r="242" spans="1:12" x14ac:dyDescent="0.3">
      <c r="A242">
        <v>1</v>
      </c>
      <c r="B242">
        <v>12</v>
      </c>
      <c r="C242">
        <v>2</v>
      </c>
      <c r="D242">
        <v>1</v>
      </c>
      <c r="E242">
        <v>2018</v>
      </c>
      <c r="F242" t="s">
        <v>8</v>
      </c>
      <c r="G242" t="s">
        <v>23</v>
      </c>
      <c r="H242" t="s">
        <v>10</v>
      </c>
      <c r="I242" t="s">
        <v>44</v>
      </c>
      <c r="J242" t="s">
        <v>219</v>
      </c>
      <c r="K242">
        <v>1.3991298599999999E-3</v>
      </c>
      <c r="L242">
        <v>1.4490220433034237E-3</v>
      </c>
    </row>
    <row r="243" spans="1:12" x14ac:dyDescent="0.3">
      <c r="A243">
        <v>1</v>
      </c>
      <c r="B243">
        <v>12</v>
      </c>
      <c r="C243">
        <v>2</v>
      </c>
      <c r="D243">
        <v>1</v>
      </c>
      <c r="E243">
        <v>2018</v>
      </c>
      <c r="F243" t="s">
        <v>8</v>
      </c>
      <c r="G243" t="s">
        <v>23</v>
      </c>
      <c r="H243" t="s">
        <v>10</v>
      </c>
      <c r="I243" t="s">
        <v>45</v>
      </c>
      <c r="J243" t="s">
        <v>11</v>
      </c>
      <c r="K243">
        <v>1.1076767227305001E-2</v>
      </c>
      <c r="L243">
        <v>1.1471758512041115E-2</v>
      </c>
    </row>
    <row r="244" spans="1:12" x14ac:dyDescent="0.3">
      <c r="A244">
        <v>1</v>
      </c>
      <c r="B244">
        <v>12</v>
      </c>
      <c r="C244">
        <v>2</v>
      </c>
      <c r="D244">
        <v>1</v>
      </c>
      <c r="E244">
        <v>2018</v>
      </c>
      <c r="F244" t="s">
        <v>8</v>
      </c>
      <c r="G244" t="s">
        <v>23</v>
      </c>
      <c r="H244" t="s">
        <v>10</v>
      </c>
      <c r="I244" t="s">
        <v>45</v>
      </c>
      <c r="J244" t="s">
        <v>220</v>
      </c>
      <c r="K244">
        <v>9.4306751999999992E-6</v>
      </c>
      <c r="L244">
        <v>9.7669677695499422E-6</v>
      </c>
    </row>
    <row r="245" spans="1:12" x14ac:dyDescent="0.3">
      <c r="A245">
        <v>1</v>
      </c>
      <c r="B245">
        <v>12</v>
      </c>
      <c r="C245">
        <v>2</v>
      </c>
      <c r="D245">
        <v>1</v>
      </c>
      <c r="E245">
        <v>2018</v>
      </c>
      <c r="F245" t="s">
        <v>8</v>
      </c>
      <c r="G245" t="s">
        <v>23</v>
      </c>
      <c r="H245" t="s">
        <v>10</v>
      </c>
      <c r="I245" t="s">
        <v>45</v>
      </c>
      <c r="J245" t="s">
        <v>13</v>
      </c>
      <c r="K245">
        <v>8.3823190285714194E-2</v>
      </c>
      <c r="L245">
        <v>8.6812278071184384E-2</v>
      </c>
    </row>
    <row r="246" spans="1:12" x14ac:dyDescent="0.3">
      <c r="A246">
        <v>1</v>
      </c>
      <c r="B246">
        <v>12</v>
      </c>
      <c r="C246">
        <v>2</v>
      </c>
      <c r="D246">
        <v>1</v>
      </c>
      <c r="E246">
        <v>2018</v>
      </c>
      <c r="F246" t="s">
        <v>8</v>
      </c>
      <c r="G246" t="s">
        <v>23</v>
      </c>
      <c r="H246" t="s">
        <v>10</v>
      </c>
      <c r="I246" t="s">
        <v>45</v>
      </c>
      <c r="J246" t="s">
        <v>15</v>
      </c>
      <c r="K246">
        <v>1.8196881102930003E-3</v>
      </c>
      <c r="L246">
        <v>1.8845771640894787E-3</v>
      </c>
    </row>
    <row r="247" spans="1:12" x14ac:dyDescent="0.3">
      <c r="A247">
        <v>1</v>
      </c>
      <c r="B247">
        <v>12</v>
      </c>
      <c r="C247">
        <v>2</v>
      </c>
      <c r="D247">
        <v>1</v>
      </c>
      <c r="E247">
        <v>2018</v>
      </c>
      <c r="F247" t="s">
        <v>8</v>
      </c>
      <c r="G247" t="s">
        <v>23</v>
      </c>
      <c r="H247" t="s">
        <v>10</v>
      </c>
      <c r="I247" t="s">
        <v>45</v>
      </c>
      <c r="J247" t="s">
        <v>16</v>
      </c>
      <c r="K247">
        <v>1.9720386833450999E-2</v>
      </c>
      <c r="L247">
        <v>2.0423604728256675E-2</v>
      </c>
    </row>
    <row r="248" spans="1:12" x14ac:dyDescent="0.3">
      <c r="A248">
        <v>1</v>
      </c>
      <c r="B248">
        <v>12</v>
      </c>
      <c r="C248">
        <v>2</v>
      </c>
      <c r="D248">
        <v>1</v>
      </c>
      <c r="E248">
        <v>2018</v>
      </c>
      <c r="F248" t="s">
        <v>8</v>
      </c>
      <c r="G248" t="s">
        <v>23</v>
      </c>
      <c r="H248" t="s">
        <v>10</v>
      </c>
      <c r="I248" t="s">
        <v>45</v>
      </c>
      <c r="J248" t="s">
        <v>24</v>
      </c>
      <c r="K248">
        <v>0</v>
      </c>
      <c r="L248">
        <v>0</v>
      </c>
    </row>
    <row r="249" spans="1:12" x14ac:dyDescent="0.3">
      <c r="A249">
        <v>1</v>
      </c>
      <c r="B249">
        <v>12</v>
      </c>
      <c r="C249">
        <v>2</v>
      </c>
      <c r="D249">
        <v>1</v>
      </c>
      <c r="E249">
        <v>2018</v>
      </c>
      <c r="F249" t="s">
        <v>8</v>
      </c>
      <c r="G249" t="s">
        <v>23</v>
      </c>
      <c r="H249" t="s">
        <v>10</v>
      </c>
      <c r="I249" t="s">
        <v>46</v>
      </c>
      <c r="J249" t="s">
        <v>11</v>
      </c>
      <c r="K249">
        <v>3.6215495687840012E-3</v>
      </c>
      <c r="L249">
        <v>3.7506919880074797E-3</v>
      </c>
    </row>
    <row r="250" spans="1:12" x14ac:dyDescent="0.3">
      <c r="A250">
        <v>1</v>
      </c>
      <c r="B250">
        <v>12</v>
      </c>
      <c r="C250">
        <v>2</v>
      </c>
      <c r="D250">
        <v>1</v>
      </c>
      <c r="E250">
        <v>2018</v>
      </c>
      <c r="F250" t="s">
        <v>8</v>
      </c>
      <c r="G250" t="s">
        <v>23</v>
      </c>
      <c r="H250" t="s">
        <v>10</v>
      </c>
      <c r="I250" t="s">
        <v>46</v>
      </c>
      <c r="J250" t="s">
        <v>221</v>
      </c>
      <c r="K250">
        <v>2.1928502147395338E-2</v>
      </c>
      <c r="L250">
        <v>2.2710460191452356E-2</v>
      </c>
    </row>
    <row r="251" spans="1:12" x14ac:dyDescent="0.3">
      <c r="A251">
        <v>1</v>
      </c>
      <c r="B251">
        <v>12</v>
      </c>
      <c r="C251">
        <v>2</v>
      </c>
      <c r="D251">
        <v>1</v>
      </c>
      <c r="E251">
        <v>2018</v>
      </c>
      <c r="F251" t="s">
        <v>8</v>
      </c>
      <c r="G251" t="s">
        <v>23</v>
      </c>
      <c r="H251" t="s">
        <v>10</v>
      </c>
      <c r="I251" t="s">
        <v>46</v>
      </c>
      <c r="J251" t="s">
        <v>17</v>
      </c>
      <c r="K251">
        <v>0.24749167680224646</v>
      </c>
      <c r="L251">
        <v>0.2563170906956283</v>
      </c>
    </row>
    <row r="252" spans="1:12" x14ac:dyDescent="0.3">
      <c r="A252">
        <v>1</v>
      </c>
      <c r="B252">
        <v>12</v>
      </c>
      <c r="C252">
        <v>2</v>
      </c>
      <c r="D252">
        <v>1</v>
      </c>
      <c r="E252">
        <v>2018</v>
      </c>
      <c r="F252" t="s">
        <v>8</v>
      </c>
      <c r="G252" t="s">
        <v>23</v>
      </c>
      <c r="H252" t="s">
        <v>10</v>
      </c>
      <c r="I252" t="s">
        <v>46</v>
      </c>
      <c r="J252" t="s">
        <v>18</v>
      </c>
      <c r="K252">
        <v>0.18086837873206288</v>
      </c>
      <c r="L252">
        <v>0.18731804331537266</v>
      </c>
    </row>
    <row r="253" spans="1:12" x14ac:dyDescent="0.3">
      <c r="A253">
        <v>1</v>
      </c>
      <c r="B253">
        <v>12</v>
      </c>
      <c r="C253">
        <v>2</v>
      </c>
      <c r="D253">
        <v>1</v>
      </c>
      <c r="E253">
        <v>2018</v>
      </c>
      <c r="F253" t="s">
        <v>8</v>
      </c>
      <c r="G253" t="s">
        <v>23</v>
      </c>
      <c r="H253" t="s">
        <v>10</v>
      </c>
      <c r="I253" t="s">
        <v>46</v>
      </c>
      <c r="J253" t="s">
        <v>19</v>
      </c>
      <c r="K253">
        <v>0.33848172953491235</v>
      </c>
      <c r="L253">
        <v>0.35055179749473403</v>
      </c>
    </row>
    <row r="254" spans="1:12" x14ac:dyDescent="0.3">
      <c r="A254">
        <v>1</v>
      </c>
      <c r="B254">
        <v>12</v>
      </c>
      <c r="C254">
        <v>2</v>
      </c>
      <c r="D254">
        <v>1</v>
      </c>
      <c r="E254">
        <v>2019</v>
      </c>
      <c r="F254" t="s">
        <v>8</v>
      </c>
      <c r="G254" t="s">
        <v>23</v>
      </c>
      <c r="H254" t="s">
        <v>10</v>
      </c>
      <c r="I254" t="s">
        <v>44</v>
      </c>
      <c r="J254" t="s">
        <v>217</v>
      </c>
      <c r="K254">
        <v>1.2329492166991252E-2</v>
      </c>
      <c r="L254">
        <v>1.1761794719571741E-2</v>
      </c>
    </row>
    <row r="255" spans="1:12" x14ac:dyDescent="0.3">
      <c r="A255">
        <v>1</v>
      </c>
      <c r="B255">
        <v>12</v>
      </c>
      <c r="C255">
        <v>2</v>
      </c>
      <c r="D255">
        <v>1</v>
      </c>
      <c r="E255">
        <v>2019</v>
      </c>
      <c r="F255" t="s">
        <v>8</v>
      </c>
      <c r="G255" t="s">
        <v>23</v>
      </c>
      <c r="H255" t="s">
        <v>10</v>
      </c>
      <c r="I255" t="s">
        <v>44</v>
      </c>
      <c r="J255" t="s">
        <v>218</v>
      </c>
      <c r="K255">
        <v>2.2901121788798514E-3</v>
      </c>
      <c r="L255">
        <v>2.1846665676051994E-3</v>
      </c>
    </row>
    <row r="256" spans="1:12" x14ac:dyDescent="0.3">
      <c r="A256">
        <v>1</v>
      </c>
      <c r="B256">
        <v>12</v>
      </c>
      <c r="C256">
        <v>2</v>
      </c>
      <c r="D256">
        <v>1</v>
      </c>
      <c r="E256">
        <v>2019</v>
      </c>
      <c r="F256" t="s">
        <v>8</v>
      </c>
      <c r="G256" t="s">
        <v>23</v>
      </c>
      <c r="H256" t="s">
        <v>10</v>
      </c>
      <c r="I256" t="s">
        <v>44</v>
      </c>
      <c r="J256" t="s">
        <v>14</v>
      </c>
      <c r="K256">
        <v>1.5016500201343003E-2</v>
      </c>
      <c r="L256">
        <v>1.4325082524279237E-2</v>
      </c>
    </row>
    <row r="257" spans="1:12" x14ac:dyDescent="0.3">
      <c r="A257">
        <v>1</v>
      </c>
      <c r="B257">
        <v>12</v>
      </c>
      <c r="C257">
        <v>2</v>
      </c>
      <c r="D257">
        <v>1</v>
      </c>
      <c r="E257">
        <v>2019</v>
      </c>
      <c r="F257" t="s">
        <v>8</v>
      </c>
      <c r="G257" t="s">
        <v>23</v>
      </c>
      <c r="H257" t="s">
        <v>10</v>
      </c>
      <c r="I257" t="s">
        <v>44</v>
      </c>
      <c r="J257" t="s">
        <v>219</v>
      </c>
      <c r="K257">
        <v>3.8499999999999994E-5</v>
      </c>
      <c r="L257">
        <v>3.6727311276926275E-5</v>
      </c>
    </row>
    <row r="258" spans="1:12" x14ac:dyDescent="0.3">
      <c r="A258">
        <v>1</v>
      </c>
      <c r="B258">
        <v>12</v>
      </c>
      <c r="C258">
        <v>2</v>
      </c>
      <c r="D258">
        <v>1</v>
      </c>
      <c r="E258">
        <v>2019</v>
      </c>
      <c r="F258" t="s">
        <v>8</v>
      </c>
      <c r="G258" t="s">
        <v>23</v>
      </c>
      <c r="H258" t="s">
        <v>10</v>
      </c>
      <c r="I258" t="s">
        <v>45</v>
      </c>
      <c r="J258" t="s">
        <v>11</v>
      </c>
      <c r="K258">
        <v>1.2538064562342004E-2</v>
      </c>
      <c r="L258">
        <v>1.1960763636138527E-2</v>
      </c>
    </row>
    <row r="259" spans="1:12" x14ac:dyDescent="0.3">
      <c r="A259">
        <v>1</v>
      </c>
      <c r="B259">
        <v>12</v>
      </c>
      <c r="C259">
        <v>2</v>
      </c>
      <c r="D259">
        <v>1</v>
      </c>
      <c r="E259">
        <v>2019</v>
      </c>
      <c r="F259" t="s">
        <v>8</v>
      </c>
      <c r="G259" t="s">
        <v>23</v>
      </c>
      <c r="H259" t="s">
        <v>10</v>
      </c>
      <c r="I259" t="s">
        <v>45</v>
      </c>
      <c r="J259" t="s">
        <v>220</v>
      </c>
      <c r="K259">
        <v>3.792568842105264E-5</v>
      </c>
      <c r="L259">
        <v>3.617944322160309E-5</v>
      </c>
    </row>
    <row r="260" spans="1:12" x14ac:dyDescent="0.3">
      <c r="A260">
        <v>1</v>
      </c>
      <c r="B260">
        <v>12</v>
      </c>
      <c r="C260">
        <v>2</v>
      </c>
      <c r="D260">
        <v>1</v>
      </c>
      <c r="E260">
        <v>2019</v>
      </c>
      <c r="F260" t="s">
        <v>8</v>
      </c>
      <c r="G260" t="s">
        <v>23</v>
      </c>
      <c r="H260" t="s">
        <v>10</v>
      </c>
      <c r="I260" t="s">
        <v>45</v>
      </c>
      <c r="J260" t="s">
        <v>13</v>
      </c>
      <c r="K260">
        <v>7.8373547642857075E-2</v>
      </c>
      <c r="L260">
        <v>7.4764926757304506E-2</v>
      </c>
    </row>
    <row r="261" spans="1:12" x14ac:dyDescent="0.3">
      <c r="A261">
        <v>1</v>
      </c>
      <c r="B261">
        <v>12</v>
      </c>
      <c r="C261">
        <v>2</v>
      </c>
      <c r="D261">
        <v>1</v>
      </c>
      <c r="E261">
        <v>2019</v>
      </c>
      <c r="F261" t="s">
        <v>8</v>
      </c>
      <c r="G261" t="s">
        <v>23</v>
      </c>
      <c r="H261" t="s">
        <v>10</v>
      </c>
      <c r="I261" t="s">
        <v>45</v>
      </c>
      <c r="J261" t="s">
        <v>15</v>
      </c>
      <c r="K261">
        <v>1.8614789622900005E-3</v>
      </c>
      <c r="L261">
        <v>1.7757692800902483E-3</v>
      </c>
    </row>
    <row r="262" spans="1:12" x14ac:dyDescent="0.3">
      <c r="A262">
        <v>1</v>
      </c>
      <c r="B262">
        <v>12</v>
      </c>
      <c r="C262">
        <v>2</v>
      </c>
      <c r="D262">
        <v>1</v>
      </c>
      <c r="E262">
        <v>2019</v>
      </c>
      <c r="F262" t="s">
        <v>8</v>
      </c>
      <c r="G262" t="s">
        <v>23</v>
      </c>
      <c r="H262" t="s">
        <v>10</v>
      </c>
      <c r="I262" t="s">
        <v>45</v>
      </c>
      <c r="J262" t="s">
        <v>16</v>
      </c>
      <c r="K262">
        <v>1.7095298651920755E-2</v>
      </c>
      <c r="L262">
        <v>1.6308165063924979E-2</v>
      </c>
    </row>
    <row r="263" spans="1:12" x14ac:dyDescent="0.3">
      <c r="A263">
        <v>1</v>
      </c>
      <c r="B263">
        <v>12</v>
      </c>
      <c r="C263">
        <v>2</v>
      </c>
      <c r="D263">
        <v>1</v>
      </c>
      <c r="E263">
        <v>2019</v>
      </c>
      <c r="F263" t="s">
        <v>8</v>
      </c>
      <c r="G263" t="s">
        <v>23</v>
      </c>
      <c r="H263" t="s">
        <v>10</v>
      </c>
      <c r="I263" t="s">
        <v>45</v>
      </c>
      <c r="J263" t="s">
        <v>24</v>
      </c>
      <c r="K263">
        <v>1.0121250000000001E-6</v>
      </c>
      <c r="L263">
        <v>9.6552285522490939E-7</v>
      </c>
    </row>
    <row r="264" spans="1:12" x14ac:dyDescent="0.3">
      <c r="A264">
        <v>1</v>
      </c>
      <c r="B264">
        <v>12</v>
      </c>
      <c r="C264">
        <v>2</v>
      </c>
      <c r="D264">
        <v>1</v>
      </c>
      <c r="E264">
        <v>2019</v>
      </c>
      <c r="F264" t="s">
        <v>8</v>
      </c>
      <c r="G264" t="s">
        <v>23</v>
      </c>
      <c r="H264" t="s">
        <v>10</v>
      </c>
      <c r="I264" t="s">
        <v>46</v>
      </c>
      <c r="J264" t="s">
        <v>11</v>
      </c>
      <c r="K264">
        <v>3.3901999257600008E-3</v>
      </c>
      <c r="L264">
        <v>3.2341020250493484E-3</v>
      </c>
    </row>
    <row r="265" spans="1:12" x14ac:dyDescent="0.3">
      <c r="A265">
        <v>1</v>
      </c>
      <c r="B265">
        <v>12</v>
      </c>
      <c r="C265">
        <v>2</v>
      </c>
      <c r="D265">
        <v>1</v>
      </c>
      <c r="E265">
        <v>2019</v>
      </c>
      <c r="F265" t="s">
        <v>8</v>
      </c>
      <c r="G265" t="s">
        <v>23</v>
      </c>
      <c r="H265" t="s">
        <v>10</v>
      </c>
      <c r="I265" t="s">
        <v>46</v>
      </c>
      <c r="J265" t="s">
        <v>221</v>
      </c>
      <c r="K265">
        <v>2.1877307629999988E-2</v>
      </c>
      <c r="L265">
        <v>2.0869991876054126E-2</v>
      </c>
    </row>
    <row r="266" spans="1:12" x14ac:dyDescent="0.3">
      <c r="A266">
        <v>1</v>
      </c>
      <c r="B266">
        <v>12</v>
      </c>
      <c r="C266">
        <v>2</v>
      </c>
      <c r="D266">
        <v>1</v>
      </c>
      <c r="E266">
        <v>2019</v>
      </c>
      <c r="F266" t="s">
        <v>8</v>
      </c>
      <c r="G266" t="s">
        <v>23</v>
      </c>
      <c r="H266" t="s">
        <v>10</v>
      </c>
      <c r="I266" t="s">
        <v>46</v>
      </c>
      <c r="J266" t="s">
        <v>17</v>
      </c>
      <c r="K266">
        <v>0.21916265107914401</v>
      </c>
      <c r="L266">
        <v>0.20907155601195079</v>
      </c>
    </row>
    <row r="267" spans="1:12" x14ac:dyDescent="0.3">
      <c r="A267">
        <v>1</v>
      </c>
      <c r="B267">
        <v>12</v>
      </c>
      <c r="C267">
        <v>2</v>
      </c>
      <c r="D267">
        <v>1</v>
      </c>
      <c r="E267">
        <v>2019</v>
      </c>
      <c r="F267" t="s">
        <v>8</v>
      </c>
      <c r="G267" t="s">
        <v>23</v>
      </c>
      <c r="H267" t="s">
        <v>10</v>
      </c>
      <c r="I267" t="s">
        <v>46</v>
      </c>
      <c r="J267" t="s">
        <v>18</v>
      </c>
      <c r="K267">
        <v>0.19232470199607118</v>
      </c>
      <c r="L267">
        <v>0.18346932977796859</v>
      </c>
    </row>
    <row r="268" spans="1:12" x14ac:dyDescent="0.3">
      <c r="A268">
        <v>1</v>
      </c>
      <c r="B268">
        <v>12</v>
      </c>
      <c r="C268">
        <v>2</v>
      </c>
      <c r="D268">
        <v>1</v>
      </c>
      <c r="E268">
        <v>2019</v>
      </c>
      <c r="F268" t="s">
        <v>8</v>
      </c>
      <c r="G268" t="s">
        <v>23</v>
      </c>
      <c r="H268" t="s">
        <v>10</v>
      </c>
      <c r="I268" t="s">
        <v>46</v>
      </c>
      <c r="J268" t="s">
        <v>19</v>
      </c>
      <c r="K268">
        <v>0.4719294336412112</v>
      </c>
      <c r="L268">
        <v>0.45019997948270879</v>
      </c>
    </row>
    <row r="269" spans="1:12" x14ac:dyDescent="0.3">
      <c r="A269">
        <v>1</v>
      </c>
      <c r="B269">
        <v>12</v>
      </c>
      <c r="C269">
        <v>2</v>
      </c>
      <c r="D269">
        <v>1</v>
      </c>
      <c r="E269">
        <v>2020</v>
      </c>
      <c r="F269" t="s">
        <v>8</v>
      </c>
      <c r="G269" t="s">
        <v>23</v>
      </c>
      <c r="H269" t="s">
        <v>10</v>
      </c>
      <c r="I269" t="s">
        <v>44</v>
      </c>
      <c r="J269" t="s">
        <v>217</v>
      </c>
      <c r="K269">
        <v>9.3771114981798971E-3</v>
      </c>
      <c r="L269">
        <v>1.077604204217401E-2</v>
      </c>
    </row>
    <row r="270" spans="1:12" x14ac:dyDescent="0.3">
      <c r="A270">
        <v>1</v>
      </c>
      <c r="B270">
        <v>12</v>
      </c>
      <c r="C270">
        <v>2</v>
      </c>
      <c r="D270">
        <v>1</v>
      </c>
      <c r="E270">
        <v>2020</v>
      </c>
      <c r="F270" t="s">
        <v>8</v>
      </c>
      <c r="G270" t="s">
        <v>23</v>
      </c>
      <c r="H270" t="s">
        <v>10</v>
      </c>
      <c r="I270" t="s">
        <v>44</v>
      </c>
      <c r="J270" t="s">
        <v>218</v>
      </c>
      <c r="K270">
        <v>1.7152210140835022E-3</v>
      </c>
      <c r="L270">
        <v>1.9711073887701751E-3</v>
      </c>
    </row>
    <row r="271" spans="1:12" x14ac:dyDescent="0.3">
      <c r="A271">
        <v>1</v>
      </c>
      <c r="B271">
        <v>12</v>
      </c>
      <c r="C271">
        <v>2</v>
      </c>
      <c r="D271">
        <v>1</v>
      </c>
      <c r="E271">
        <v>2020</v>
      </c>
      <c r="F271" t="s">
        <v>8</v>
      </c>
      <c r="G271" t="s">
        <v>23</v>
      </c>
      <c r="H271" t="s">
        <v>10</v>
      </c>
      <c r="I271" t="s">
        <v>44</v>
      </c>
      <c r="J271" t="s">
        <v>14</v>
      </c>
      <c r="K271">
        <v>1.3909394378373328E-2</v>
      </c>
      <c r="L271">
        <v>1.598447652367397E-2</v>
      </c>
    </row>
    <row r="272" spans="1:12" x14ac:dyDescent="0.3">
      <c r="A272">
        <v>1</v>
      </c>
      <c r="B272">
        <v>12</v>
      </c>
      <c r="C272">
        <v>2</v>
      </c>
      <c r="D272">
        <v>1</v>
      </c>
      <c r="E272">
        <v>2020</v>
      </c>
      <c r="F272" t="s">
        <v>8</v>
      </c>
      <c r="G272" t="s">
        <v>23</v>
      </c>
      <c r="H272" t="s">
        <v>10</v>
      </c>
      <c r="I272" t="s">
        <v>44</v>
      </c>
      <c r="J272" t="s">
        <v>219</v>
      </c>
      <c r="K272">
        <v>1.2466000000000001E-3</v>
      </c>
      <c r="L272">
        <v>1.4325748405979342E-3</v>
      </c>
    </row>
    <row r="273" spans="1:12" x14ac:dyDescent="0.3">
      <c r="A273">
        <v>1</v>
      </c>
      <c r="B273">
        <v>12</v>
      </c>
      <c r="C273">
        <v>2</v>
      </c>
      <c r="D273">
        <v>1</v>
      </c>
      <c r="E273">
        <v>2020</v>
      </c>
      <c r="F273" t="s">
        <v>8</v>
      </c>
      <c r="G273" t="s">
        <v>23</v>
      </c>
      <c r="H273" t="s">
        <v>10</v>
      </c>
      <c r="I273" t="s">
        <v>45</v>
      </c>
      <c r="J273" t="s">
        <v>11</v>
      </c>
      <c r="K273">
        <v>1.2875771548295688E-2</v>
      </c>
      <c r="L273">
        <v>1.4796651992118652E-2</v>
      </c>
    </row>
    <row r="274" spans="1:12" x14ac:dyDescent="0.3">
      <c r="A274">
        <v>1</v>
      </c>
      <c r="B274">
        <v>12</v>
      </c>
      <c r="C274">
        <v>2</v>
      </c>
      <c r="D274">
        <v>1</v>
      </c>
      <c r="E274">
        <v>2020</v>
      </c>
      <c r="F274" t="s">
        <v>8</v>
      </c>
      <c r="G274" t="s">
        <v>23</v>
      </c>
      <c r="H274" t="s">
        <v>10</v>
      </c>
      <c r="I274" t="s">
        <v>45</v>
      </c>
      <c r="J274" t="s">
        <v>220</v>
      </c>
      <c r="K274">
        <v>4.842353787368421E-6</v>
      </c>
      <c r="L274">
        <v>5.5647635208231334E-6</v>
      </c>
    </row>
    <row r="275" spans="1:12" x14ac:dyDescent="0.3">
      <c r="A275">
        <v>1</v>
      </c>
      <c r="B275">
        <v>12</v>
      </c>
      <c r="C275">
        <v>2</v>
      </c>
      <c r="D275">
        <v>1</v>
      </c>
      <c r="E275">
        <v>2020</v>
      </c>
      <c r="F275" t="s">
        <v>8</v>
      </c>
      <c r="G275" t="s">
        <v>23</v>
      </c>
      <c r="H275" t="s">
        <v>10</v>
      </c>
      <c r="I275" t="s">
        <v>45</v>
      </c>
      <c r="J275" t="s">
        <v>13</v>
      </c>
      <c r="K275">
        <v>8.9937938999999939E-2</v>
      </c>
      <c r="L275">
        <v>0.10335538956091099</v>
      </c>
    </row>
    <row r="276" spans="1:12" x14ac:dyDescent="0.3">
      <c r="A276">
        <v>1</v>
      </c>
      <c r="B276">
        <v>12</v>
      </c>
      <c r="C276">
        <v>2</v>
      </c>
      <c r="D276">
        <v>1</v>
      </c>
      <c r="E276">
        <v>2020</v>
      </c>
      <c r="F276" t="s">
        <v>8</v>
      </c>
      <c r="G276" t="s">
        <v>23</v>
      </c>
      <c r="H276" t="s">
        <v>10</v>
      </c>
      <c r="I276" t="s">
        <v>45</v>
      </c>
      <c r="J276" t="s">
        <v>15</v>
      </c>
      <c r="K276">
        <v>1.7835001440702001E-3</v>
      </c>
      <c r="L276">
        <v>2.0495727856551897E-3</v>
      </c>
    </row>
    <row r="277" spans="1:12" x14ac:dyDescent="0.3">
      <c r="A277">
        <v>1</v>
      </c>
      <c r="B277">
        <v>12</v>
      </c>
      <c r="C277">
        <v>2</v>
      </c>
      <c r="D277">
        <v>1</v>
      </c>
      <c r="E277">
        <v>2020</v>
      </c>
      <c r="F277" t="s">
        <v>8</v>
      </c>
      <c r="G277" t="s">
        <v>23</v>
      </c>
      <c r="H277" t="s">
        <v>10</v>
      </c>
      <c r="I277" t="s">
        <v>45</v>
      </c>
      <c r="J277" t="s">
        <v>16</v>
      </c>
      <c r="K277">
        <v>1.4510181138714292E-2</v>
      </c>
      <c r="L277">
        <v>1.6674892051853664E-2</v>
      </c>
    </row>
    <row r="278" spans="1:12" x14ac:dyDescent="0.3">
      <c r="A278">
        <v>1</v>
      </c>
      <c r="B278">
        <v>12</v>
      </c>
      <c r="C278">
        <v>2</v>
      </c>
      <c r="D278">
        <v>1</v>
      </c>
      <c r="E278">
        <v>2020</v>
      </c>
      <c r="F278" t="s">
        <v>8</v>
      </c>
      <c r="G278" t="s">
        <v>23</v>
      </c>
      <c r="H278" t="s">
        <v>10</v>
      </c>
      <c r="I278" t="s">
        <v>45</v>
      </c>
      <c r="J278" t="s">
        <v>24</v>
      </c>
      <c r="K278">
        <v>0</v>
      </c>
      <c r="L278">
        <v>0</v>
      </c>
    </row>
    <row r="279" spans="1:12" x14ac:dyDescent="0.3">
      <c r="A279">
        <v>1</v>
      </c>
      <c r="B279">
        <v>12</v>
      </c>
      <c r="C279">
        <v>2</v>
      </c>
      <c r="D279">
        <v>1</v>
      </c>
      <c r="E279">
        <v>2020</v>
      </c>
      <c r="F279" t="s">
        <v>8</v>
      </c>
      <c r="G279" t="s">
        <v>23</v>
      </c>
      <c r="H279" t="s">
        <v>10</v>
      </c>
      <c r="I279" t="s">
        <v>46</v>
      </c>
      <c r="J279" t="s">
        <v>11</v>
      </c>
      <c r="K279">
        <v>2.7809854740656003E-3</v>
      </c>
      <c r="L279">
        <v>3.1958686204192985E-3</v>
      </c>
    </row>
    <row r="280" spans="1:12" x14ac:dyDescent="0.3">
      <c r="A280">
        <v>1</v>
      </c>
      <c r="B280">
        <v>12</v>
      </c>
      <c r="C280">
        <v>2</v>
      </c>
      <c r="D280">
        <v>1</v>
      </c>
      <c r="E280">
        <v>2020</v>
      </c>
      <c r="F280" t="s">
        <v>8</v>
      </c>
      <c r="G280" t="s">
        <v>23</v>
      </c>
      <c r="H280" t="s">
        <v>10</v>
      </c>
      <c r="I280" t="s">
        <v>46</v>
      </c>
      <c r="J280" t="s">
        <v>221</v>
      </c>
      <c r="K280">
        <v>2.6061239710476181E-2</v>
      </c>
      <c r="L280">
        <v>2.9949202891079711E-2</v>
      </c>
    </row>
    <row r="281" spans="1:12" x14ac:dyDescent="0.3">
      <c r="A281">
        <v>1</v>
      </c>
      <c r="B281">
        <v>12</v>
      </c>
      <c r="C281">
        <v>2</v>
      </c>
      <c r="D281">
        <v>1</v>
      </c>
      <c r="E281">
        <v>2020</v>
      </c>
      <c r="F281" t="s">
        <v>8</v>
      </c>
      <c r="G281" t="s">
        <v>23</v>
      </c>
      <c r="H281" t="s">
        <v>10</v>
      </c>
      <c r="I281" t="s">
        <v>46</v>
      </c>
      <c r="J281" t="s">
        <v>17</v>
      </c>
      <c r="K281">
        <v>0.2302282300345091</v>
      </c>
      <c r="L281">
        <v>0.264574979899592</v>
      </c>
    </row>
    <row r="282" spans="1:12" x14ac:dyDescent="0.3">
      <c r="A282">
        <v>1</v>
      </c>
      <c r="B282">
        <v>12</v>
      </c>
      <c r="C282">
        <v>2</v>
      </c>
      <c r="D282">
        <v>1</v>
      </c>
      <c r="E282">
        <v>2020</v>
      </c>
      <c r="F282" t="s">
        <v>8</v>
      </c>
      <c r="G282" t="s">
        <v>23</v>
      </c>
      <c r="H282" t="s">
        <v>10</v>
      </c>
      <c r="I282" t="s">
        <v>46</v>
      </c>
      <c r="J282" t="s">
        <v>18</v>
      </c>
      <c r="K282">
        <v>0.18145263306688003</v>
      </c>
      <c r="L282">
        <v>0.20852276343001852</v>
      </c>
    </row>
    <row r="283" spans="1:12" x14ac:dyDescent="0.3">
      <c r="A283">
        <v>1</v>
      </c>
      <c r="B283">
        <v>12</v>
      </c>
      <c r="C283">
        <v>2</v>
      </c>
      <c r="D283">
        <v>1</v>
      </c>
      <c r="E283">
        <v>2020</v>
      </c>
      <c r="F283" t="s">
        <v>8</v>
      </c>
      <c r="G283" t="s">
        <v>23</v>
      </c>
      <c r="H283" t="s">
        <v>10</v>
      </c>
      <c r="I283" t="s">
        <v>46</v>
      </c>
      <c r="J283" t="s">
        <v>19</v>
      </c>
      <c r="K283">
        <v>0.28429776432281517</v>
      </c>
      <c r="L283">
        <v>0.32671091320961493</v>
      </c>
    </row>
    <row r="284" spans="1:12" x14ac:dyDescent="0.3">
      <c r="A284">
        <v>1</v>
      </c>
      <c r="B284">
        <v>12</v>
      </c>
      <c r="C284">
        <v>2</v>
      </c>
      <c r="D284">
        <v>1</v>
      </c>
      <c r="E284">
        <v>2021</v>
      </c>
      <c r="F284" t="s">
        <v>8</v>
      </c>
      <c r="G284" t="s">
        <v>23</v>
      </c>
      <c r="H284" t="s">
        <v>10</v>
      </c>
      <c r="I284" t="s">
        <v>44</v>
      </c>
      <c r="J284" t="s">
        <v>217</v>
      </c>
      <c r="K284">
        <v>6.524943796385959E-3</v>
      </c>
      <c r="L284">
        <v>8.4894959190130789E-3</v>
      </c>
    </row>
    <row r="285" spans="1:12" x14ac:dyDescent="0.3">
      <c r="A285">
        <v>1</v>
      </c>
      <c r="B285">
        <v>12</v>
      </c>
      <c r="C285">
        <v>2</v>
      </c>
      <c r="D285">
        <v>1</v>
      </c>
      <c r="E285">
        <v>2021</v>
      </c>
      <c r="F285" t="s">
        <v>8</v>
      </c>
      <c r="G285" t="s">
        <v>23</v>
      </c>
      <c r="H285" t="s">
        <v>10</v>
      </c>
      <c r="I285" t="s">
        <v>44</v>
      </c>
      <c r="J285" t="s">
        <v>218</v>
      </c>
      <c r="K285">
        <v>1.5541039139789201E-3</v>
      </c>
      <c r="L285">
        <v>2.0220187709132382E-3</v>
      </c>
    </row>
    <row r="286" spans="1:12" x14ac:dyDescent="0.3">
      <c r="A286">
        <v>1</v>
      </c>
      <c r="B286">
        <v>12</v>
      </c>
      <c r="C286">
        <v>2</v>
      </c>
      <c r="D286">
        <v>1</v>
      </c>
      <c r="E286">
        <v>2021</v>
      </c>
      <c r="F286" t="s">
        <v>8</v>
      </c>
      <c r="G286" t="s">
        <v>23</v>
      </c>
      <c r="H286" t="s">
        <v>10</v>
      </c>
      <c r="I286" t="s">
        <v>44</v>
      </c>
      <c r="J286" t="s">
        <v>14</v>
      </c>
      <c r="K286">
        <v>1.2456015926950004E-2</v>
      </c>
      <c r="L286">
        <v>1.6206315284673298E-2</v>
      </c>
    </row>
    <row r="287" spans="1:12" x14ac:dyDescent="0.3">
      <c r="A287">
        <v>1</v>
      </c>
      <c r="B287">
        <v>12</v>
      </c>
      <c r="C287">
        <v>2</v>
      </c>
      <c r="D287">
        <v>1</v>
      </c>
      <c r="E287">
        <v>2021</v>
      </c>
      <c r="F287" t="s">
        <v>8</v>
      </c>
      <c r="G287" t="s">
        <v>23</v>
      </c>
      <c r="H287" t="s">
        <v>10</v>
      </c>
      <c r="I287" t="s">
        <v>44</v>
      </c>
      <c r="J287" t="s">
        <v>219</v>
      </c>
      <c r="K287">
        <v>2.0834000000000003E-4</v>
      </c>
      <c r="L287">
        <v>2.710677110731337E-4</v>
      </c>
    </row>
    <row r="288" spans="1:12" x14ac:dyDescent="0.3">
      <c r="A288">
        <v>1</v>
      </c>
      <c r="B288">
        <v>12</v>
      </c>
      <c r="C288">
        <v>2</v>
      </c>
      <c r="D288">
        <v>1</v>
      </c>
      <c r="E288">
        <v>2021</v>
      </c>
      <c r="F288" t="s">
        <v>8</v>
      </c>
      <c r="G288" t="s">
        <v>23</v>
      </c>
      <c r="H288" t="s">
        <v>10</v>
      </c>
      <c r="I288" t="s">
        <v>45</v>
      </c>
      <c r="J288" t="s">
        <v>11</v>
      </c>
      <c r="K288">
        <v>1.13927433282415E-2</v>
      </c>
      <c r="L288">
        <v>1.4822908979697312E-2</v>
      </c>
    </row>
    <row r="289" spans="1:12" x14ac:dyDescent="0.3">
      <c r="A289">
        <v>1</v>
      </c>
      <c r="B289">
        <v>12</v>
      </c>
      <c r="C289">
        <v>2</v>
      </c>
      <c r="D289">
        <v>1</v>
      </c>
      <c r="E289">
        <v>2021</v>
      </c>
      <c r="F289" t="s">
        <v>8</v>
      </c>
      <c r="G289" t="s">
        <v>23</v>
      </c>
      <c r="H289" t="s">
        <v>10</v>
      </c>
      <c r="I289" t="s">
        <v>45</v>
      </c>
      <c r="J289" t="s">
        <v>220</v>
      </c>
      <c r="K289">
        <v>0</v>
      </c>
      <c r="L289">
        <v>0</v>
      </c>
    </row>
    <row r="290" spans="1:12" x14ac:dyDescent="0.3">
      <c r="A290">
        <v>1</v>
      </c>
      <c r="B290">
        <v>12</v>
      </c>
      <c r="C290">
        <v>2</v>
      </c>
      <c r="D290">
        <v>1</v>
      </c>
      <c r="E290">
        <v>2021</v>
      </c>
      <c r="F290" t="s">
        <v>8</v>
      </c>
      <c r="G290" t="s">
        <v>23</v>
      </c>
      <c r="H290" t="s">
        <v>10</v>
      </c>
      <c r="I290" t="s">
        <v>45</v>
      </c>
      <c r="J290" t="s">
        <v>13</v>
      </c>
      <c r="K290">
        <v>7.2795735000000028E-2</v>
      </c>
      <c r="L290">
        <v>9.4713320832948117E-2</v>
      </c>
    </row>
    <row r="291" spans="1:12" x14ac:dyDescent="0.3">
      <c r="A291">
        <v>1</v>
      </c>
      <c r="B291">
        <v>12</v>
      </c>
      <c r="C291">
        <v>2</v>
      </c>
      <c r="D291">
        <v>1</v>
      </c>
      <c r="E291">
        <v>2021</v>
      </c>
      <c r="F291" t="s">
        <v>8</v>
      </c>
      <c r="G291" t="s">
        <v>23</v>
      </c>
      <c r="H291" t="s">
        <v>10</v>
      </c>
      <c r="I291" t="s">
        <v>45</v>
      </c>
      <c r="J291" t="s">
        <v>15</v>
      </c>
      <c r="K291">
        <v>1.5589457103969996E-3</v>
      </c>
      <c r="L291">
        <v>2.0283183517547996E-3</v>
      </c>
    </row>
    <row r="292" spans="1:12" x14ac:dyDescent="0.3">
      <c r="A292">
        <v>1</v>
      </c>
      <c r="B292">
        <v>12</v>
      </c>
      <c r="C292">
        <v>2</v>
      </c>
      <c r="D292">
        <v>1</v>
      </c>
      <c r="E292">
        <v>2021</v>
      </c>
      <c r="F292" t="s">
        <v>8</v>
      </c>
      <c r="G292" t="s">
        <v>23</v>
      </c>
      <c r="H292" t="s">
        <v>10</v>
      </c>
      <c r="I292" t="s">
        <v>45</v>
      </c>
      <c r="J292" t="s">
        <v>16</v>
      </c>
      <c r="K292">
        <v>1.4214839072E-2</v>
      </c>
      <c r="L292">
        <v>1.8494690844388918E-2</v>
      </c>
    </row>
    <row r="293" spans="1:12" x14ac:dyDescent="0.3">
      <c r="A293">
        <v>1</v>
      </c>
      <c r="B293">
        <v>12</v>
      </c>
      <c r="C293">
        <v>2</v>
      </c>
      <c r="D293">
        <v>1</v>
      </c>
      <c r="E293">
        <v>2021</v>
      </c>
      <c r="F293" t="s">
        <v>8</v>
      </c>
      <c r="G293" t="s">
        <v>23</v>
      </c>
      <c r="H293" t="s">
        <v>10</v>
      </c>
      <c r="I293" t="s">
        <v>45</v>
      </c>
      <c r="J293" t="s">
        <v>24</v>
      </c>
      <c r="K293">
        <v>0</v>
      </c>
      <c r="L293">
        <v>0</v>
      </c>
    </row>
    <row r="294" spans="1:12" x14ac:dyDescent="0.3">
      <c r="A294">
        <v>1</v>
      </c>
      <c r="B294">
        <v>12</v>
      </c>
      <c r="C294">
        <v>2</v>
      </c>
      <c r="D294">
        <v>1</v>
      </c>
      <c r="E294">
        <v>2021</v>
      </c>
      <c r="F294" t="s">
        <v>8</v>
      </c>
      <c r="G294" t="s">
        <v>23</v>
      </c>
      <c r="H294" t="s">
        <v>10</v>
      </c>
      <c r="I294" t="s">
        <v>46</v>
      </c>
      <c r="J294" t="s">
        <v>11</v>
      </c>
      <c r="K294">
        <v>2.7211107895680009E-3</v>
      </c>
      <c r="L294">
        <v>3.540392019317488E-3</v>
      </c>
    </row>
    <row r="295" spans="1:12" x14ac:dyDescent="0.3">
      <c r="A295">
        <v>1</v>
      </c>
      <c r="B295">
        <v>12</v>
      </c>
      <c r="C295">
        <v>2</v>
      </c>
      <c r="D295">
        <v>1</v>
      </c>
      <c r="E295">
        <v>2021</v>
      </c>
      <c r="F295" t="s">
        <v>8</v>
      </c>
      <c r="G295" t="s">
        <v>23</v>
      </c>
      <c r="H295" t="s">
        <v>10</v>
      </c>
      <c r="I295" t="s">
        <v>46</v>
      </c>
      <c r="J295" t="s">
        <v>221</v>
      </c>
      <c r="K295">
        <v>1.8485301602380943E-2</v>
      </c>
      <c r="L295">
        <v>2.4050918661101716E-2</v>
      </c>
    </row>
    <row r="296" spans="1:12" x14ac:dyDescent="0.3">
      <c r="A296">
        <v>1</v>
      </c>
      <c r="B296">
        <v>12</v>
      </c>
      <c r="C296">
        <v>2</v>
      </c>
      <c r="D296">
        <v>1</v>
      </c>
      <c r="E296">
        <v>2021</v>
      </c>
      <c r="F296" t="s">
        <v>8</v>
      </c>
      <c r="G296" t="s">
        <v>23</v>
      </c>
      <c r="H296" t="s">
        <v>10</v>
      </c>
      <c r="I296" t="s">
        <v>46</v>
      </c>
      <c r="J296" t="s">
        <v>17</v>
      </c>
      <c r="K296">
        <v>0.22110324838113998</v>
      </c>
      <c r="L296">
        <v>0.28767376139728407</v>
      </c>
    </row>
    <row r="297" spans="1:12" x14ac:dyDescent="0.3">
      <c r="A297">
        <v>1</v>
      </c>
      <c r="B297">
        <v>12</v>
      </c>
      <c r="C297">
        <v>2</v>
      </c>
      <c r="D297">
        <v>1</v>
      </c>
      <c r="E297">
        <v>2021</v>
      </c>
      <c r="F297" t="s">
        <v>8</v>
      </c>
      <c r="G297" t="s">
        <v>23</v>
      </c>
      <c r="H297" t="s">
        <v>10</v>
      </c>
      <c r="I297" t="s">
        <v>46</v>
      </c>
      <c r="J297" t="s">
        <v>18</v>
      </c>
      <c r="K297">
        <v>0.14076537507099826</v>
      </c>
      <c r="L297">
        <v>0.18314748977079123</v>
      </c>
    </row>
    <row r="298" spans="1:12" x14ac:dyDescent="0.3">
      <c r="A298">
        <v>1</v>
      </c>
      <c r="B298">
        <v>12</v>
      </c>
      <c r="C298">
        <v>2</v>
      </c>
      <c r="D298">
        <v>1</v>
      </c>
      <c r="E298">
        <v>2021</v>
      </c>
      <c r="F298" t="s">
        <v>8</v>
      </c>
      <c r="G298" t="s">
        <v>23</v>
      </c>
      <c r="H298" t="s">
        <v>10</v>
      </c>
      <c r="I298" t="s">
        <v>46</v>
      </c>
      <c r="J298" t="s">
        <v>19</v>
      </c>
      <c r="K298">
        <v>0.26480954806968493</v>
      </c>
      <c r="L298">
        <v>0.34453930145704353</v>
      </c>
    </row>
    <row r="299" spans="1:12" x14ac:dyDescent="0.3">
      <c r="A299">
        <v>1</v>
      </c>
      <c r="B299">
        <v>12</v>
      </c>
      <c r="C299">
        <v>2</v>
      </c>
      <c r="D299">
        <v>1</v>
      </c>
      <c r="E299">
        <v>2022</v>
      </c>
      <c r="F299" t="s">
        <v>8</v>
      </c>
      <c r="G299" t="s">
        <v>23</v>
      </c>
      <c r="H299" t="s">
        <v>10</v>
      </c>
      <c r="I299" t="s">
        <v>44</v>
      </c>
      <c r="J299" t="s">
        <v>217</v>
      </c>
      <c r="K299">
        <v>4.47206434719679E-3</v>
      </c>
      <c r="L299">
        <v>4.8465343024979065E-3</v>
      </c>
    </row>
    <row r="300" spans="1:12" x14ac:dyDescent="0.3">
      <c r="A300">
        <v>1</v>
      </c>
      <c r="B300">
        <v>12</v>
      </c>
      <c r="C300">
        <v>2</v>
      </c>
      <c r="D300">
        <v>1</v>
      </c>
      <c r="E300">
        <v>2022</v>
      </c>
      <c r="F300" t="s">
        <v>8</v>
      </c>
      <c r="G300" t="s">
        <v>23</v>
      </c>
      <c r="H300" t="s">
        <v>10</v>
      </c>
      <c r="I300" t="s">
        <v>44</v>
      </c>
      <c r="J300" t="s">
        <v>218</v>
      </c>
      <c r="K300">
        <v>1.0058189224156516E-3</v>
      </c>
      <c r="L300">
        <v>1.0900415403558652E-3</v>
      </c>
    </row>
    <row r="301" spans="1:12" x14ac:dyDescent="0.3">
      <c r="A301">
        <v>1</v>
      </c>
      <c r="B301">
        <v>12</v>
      </c>
      <c r="C301">
        <v>2</v>
      </c>
      <c r="D301">
        <v>1</v>
      </c>
      <c r="E301">
        <v>2022</v>
      </c>
      <c r="F301" t="s">
        <v>8</v>
      </c>
      <c r="G301" t="s">
        <v>23</v>
      </c>
      <c r="H301" t="s">
        <v>10</v>
      </c>
      <c r="I301" t="s">
        <v>44</v>
      </c>
      <c r="J301" t="s">
        <v>14</v>
      </c>
      <c r="K301">
        <v>9.7112815353892906E-3</v>
      </c>
      <c r="L301">
        <v>1.0524459271696528E-2</v>
      </c>
    </row>
    <row r="302" spans="1:12" x14ac:dyDescent="0.3">
      <c r="A302">
        <v>1</v>
      </c>
      <c r="B302">
        <v>12</v>
      </c>
      <c r="C302">
        <v>2</v>
      </c>
      <c r="D302">
        <v>1</v>
      </c>
      <c r="E302">
        <v>2022</v>
      </c>
      <c r="F302" t="s">
        <v>8</v>
      </c>
      <c r="G302" t="s">
        <v>23</v>
      </c>
      <c r="H302" t="s">
        <v>10</v>
      </c>
      <c r="I302" t="s">
        <v>44</v>
      </c>
      <c r="J302" t="s">
        <v>219</v>
      </c>
      <c r="K302">
        <v>0.12005589999999999</v>
      </c>
      <c r="L302">
        <v>0.13010882500650528</v>
      </c>
    </row>
    <row r="303" spans="1:12" x14ac:dyDescent="0.3">
      <c r="A303">
        <v>1</v>
      </c>
      <c r="B303">
        <v>12</v>
      </c>
      <c r="C303">
        <v>2</v>
      </c>
      <c r="D303">
        <v>1</v>
      </c>
      <c r="E303">
        <v>2022</v>
      </c>
      <c r="F303" t="s">
        <v>8</v>
      </c>
      <c r="G303" t="s">
        <v>23</v>
      </c>
      <c r="H303" t="s">
        <v>10</v>
      </c>
      <c r="I303" t="s">
        <v>45</v>
      </c>
      <c r="J303" t="s">
        <v>11</v>
      </c>
      <c r="K303">
        <v>5.9435380748949999E-3</v>
      </c>
      <c r="L303">
        <v>6.4412224247705849E-3</v>
      </c>
    </row>
    <row r="304" spans="1:12" x14ac:dyDescent="0.3">
      <c r="A304">
        <v>1</v>
      </c>
      <c r="B304">
        <v>12</v>
      </c>
      <c r="C304">
        <v>2</v>
      </c>
      <c r="D304">
        <v>1</v>
      </c>
      <c r="E304">
        <v>2022</v>
      </c>
      <c r="F304" t="s">
        <v>8</v>
      </c>
      <c r="G304" t="s">
        <v>23</v>
      </c>
      <c r="H304" t="s">
        <v>10</v>
      </c>
      <c r="I304" t="s">
        <v>45</v>
      </c>
      <c r="J304" t="s">
        <v>220</v>
      </c>
      <c r="K304">
        <v>2.5910702910526321E-5</v>
      </c>
      <c r="L304">
        <v>2.8080345162388656E-5</v>
      </c>
    </row>
    <row r="305" spans="1:12" x14ac:dyDescent="0.3">
      <c r="A305">
        <v>1</v>
      </c>
      <c r="B305">
        <v>12</v>
      </c>
      <c r="C305">
        <v>2</v>
      </c>
      <c r="D305">
        <v>1</v>
      </c>
      <c r="E305">
        <v>2022</v>
      </c>
      <c r="F305" t="s">
        <v>8</v>
      </c>
      <c r="G305" t="s">
        <v>23</v>
      </c>
      <c r="H305" t="s">
        <v>10</v>
      </c>
      <c r="I305" t="s">
        <v>45</v>
      </c>
      <c r="J305" t="s">
        <v>13</v>
      </c>
      <c r="K305">
        <v>6.5572937500000053E-2</v>
      </c>
      <c r="L305">
        <v>7.1063711573941937E-2</v>
      </c>
    </row>
    <row r="306" spans="1:12" x14ac:dyDescent="0.3">
      <c r="A306">
        <v>1</v>
      </c>
      <c r="B306">
        <v>12</v>
      </c>
      <c r="C306">
        <v>2</v>
      </c>
      <c r="D306">
        <v>1</v>
      </c>
      <c r="E306">
        <v>2022</v>
      </c>
      <c r="F306" t="s">
        <v>8</v>
      </c>
      <c r="G306" t="s">
        <v>23</v>
      </c>
      <c r="H306" t="s">
        <v>10</v>
      </c>
      <c r="I306" t="s">
        <v>45</v>
      </c>
      <c r="J306" t="s">
        <v>15</v>
      </c>
      <c r="K306">
        <v>8.9859013334999988E-4</v>
      </c>
      <c r="L306">
        <v>9.7383390914238606E-4</v>
      </c>
    </row>
    <row r="307" spans="1:12" x14ac:dyDescent="0.3">
      <c r="A307">
        <v>1</v>
      </c>
      <c r="B307">
        <v>12</v>
      </c>
      <c r="C307">
        <v>2</v>
      </c>
      <c r="D307">
        <v>1</v>
      </c>
      <c r="E307">
        <v>2022</v>
      </c>
      <c r="F307" t="s">
        <v>8</v>
      </c>
      <c r="G307" t="s">
        <v>23</v>
      </c>
      <c r="H307" t="s">
        <v>10</v>
      </c>
      <c r="I307" t="s">
        <v>45</v>
      </c>
      <c r="J307" t="s">
        <v>16</v>
      </c>
      <c r="K307">
        <v>1.485858297142857E-2</v>
      </c>
      <c r="L307">
        <v>1.6102771889380189E-2</v>
      </c>
    </row>
    <row r="308" spans="1:12" x14ac:dyDescent="0.3">
      <c r="A308">
        <v>1</v>
      </c>
      <c r="B308">
        <v>12</v>
      </c>
      <c r="C308">
        <v>2</v>
      </c>
      <c r="D308">
        <v>1</v>
      </c>
      <c r="E308">
        <v>2022</v>
      </c>
      <c r="F308" t="s">
        <v>8</v>
      </c>
      <c r="G308" t="s">
        <v>23</v>
      </c>
      <c r="H308" t="s">
        <v>10</v>
      </c>
      <c r="I308" t="s">
        <v>45</v>
      </c>
      <c r="J308" t="s">
        <v>24</v>
      </c>
      <c r="K308">
        <v>0</v>
      </c>
      <c r="L308">
        <v>0</v>
      </c>
    </row>
    <row r="309" spans="1:12" x14ac:dyDescent="0.3">
      <c r="A309">
        <v>1</v>
      </c>
      <c r="B309">
        <v>12</v>
      </c>
      <c r="C309">
        <v>2</v>
      </c>
      <c r="D309">
        <v>1</v>
      </c>
      <c r="E309">
        <v>2022</v>
      </c>
      <c r="F309" t="s">
        <v>8</v>
      </c>
      <c r="G309" t="s">
        <v>23</v>
      </c>
      <c r="H309" t="s">
        <v>10</v>
      </c>
      <c r="I309" t="s">
        <v>46</v>
      </c>
      <c r="J309" t="s">
        <v>11</v>
      </c>
      <c r="K309">
        <v>1.7093129003999999E-3</v>
      </c>
      <c r="L309">
        <v>1.8524428457035896E-3</v>
      </c>
    </row>
    <row r="310" spans="1:12" x14ac:dyDescent="0.3">
      <c r="A310">
        <v>1</v>
      </c>
      <c r="B310">
        <v>12</v>
      </c>
      <c r="C310">
        <v>2</v>
      </c>
      <c r="D310">
        <v>1</v>
      </c>
      <c r="E310">
        <v>2022</v>
      </c>
      <c r="F310" t="s">
        <v>8</v>
      </c>
      <c r="G310" t="s">
        <v>23</v>
      </c>
      <c r="H310" t="s">
        <v>10</v>
      </c>
      <c r="I310" t="s">
        <v>46</v>
      </c>
      <c r="J310" t="s">
        <v>221</v>
      </c>
      <c r="K310">
        <v>1.9100217713238082E-2</v>
      </c>
      <c r="L310">
        <v>2.0699581478609931E-2</v>
      </c>
    </row>
    <row r="311" spans="1:12" x14ac:dyDescent="0.3">
      <c r="A311">
        <v>1</v>
      </c>
      <c r="B311">
        <v>12</v>
      </c>
      <c r="C311">
        <v>2</v>
      </c>
      <c r="D311">
        <v>1</v>
      </c>
      <c r="E311">
        <v>2022</v>
      </c>
      <c r="F311" t="s">
        <v>8</v>
      </c>
      <c r="G311" t="s">
        <v>23</v>
      </c>
      <c r="H311" t="s">
        <v>10</v>
      </c>
      <c r="I311" t="s">
        <v>46</v>
      </c>
      <c r="J311" t="s">
        <v>17</v>
      </c>
      <c r="K311">
        <v>0.22151812847462099</v>
      </c>
      <c r="L311">
        <v>0.24006703055387546</v>
      </c>
    </row>
    <row r="312" spans="1:12" x14ac:dyDescent="0.3">
      <c r="A312">
        <v>1</v>
      </c>
      <c r="B312">
        <v>12</v>
      </c>
      <c r="C312">
        <v>2</v>
      </c>
      <c r="D312">
        <v>1</v>
      </c>
      <c r="E312">
        <v>2022</v>
      </c>
      <c r="F312" t="s">
        <v>8</v>
      </c>
      <c r="G312" t="s">
        <v>23</v>
      </c>
      <c r="H312" t="s">
        <v>10</v>
      </c>
      <c r="I312" t="s">
        <v>46</v>
      </c>
      <c r="J312" t="s">
        <v>18</v>
      </c>
      <c r="K312">
        <v>0.1477724383960764</v>
      </c>
      <c r="L312">
        <v>0.16014621795396716</v>
      </c>
    </row>
    <row r="313" spans="1:12" x14ac:dyDescent="0.3">
      <c r="A313">
        <v>1</v>
      </c>
      <c r="B313">
        <v>12</v>
      </c>
      <c r="C313">
        <v>2</v>
      </c>
      <c r="D313">
        <v>1</v>
      </c>
      <c r="E313">
        <v>2022</v>
      </c>
      <c r="F313" t="s">
        <v>8</v>
      </c>
      <c r="G313" t="s">
        <v>23</v>
      </c>
      <c r="H313" t="s">
        <v>10</v>
      </c>
      <c r="I313" t="s">
        <v>46</v>
      </c>
      <c r="J313" t="s">
        <v>19</v>
      </c>
      <c r="K313">
        <v>0.31008976612317907</v>
      </c>
      <c r="L313">
        <v>0.33605524690439081</v>
      </c>
    </row>
    <row r="314" spans="1:12" x14ac:dyDescent="0.3">
      <c r="A314">
        <v>1</v>
      </c>
      <c r="B314">
        <v>15</v>
      </c>
      <c r="C314">
        <v>2</v>
      </c>
      <c r="D314">
        <v>0</v>
      </c>
      <c r="E314">
        <v>2023</v>
      </c>
      <c r="F314" t="s">
        <v>8</v>
      </c>
      <c r="G314" t="s">
        <v>20</v>
      </c>
      <c r="H314" t="s">
        <v>12</v>
      </c>
      <c r="I314" t="s">
        <v>44</v>
      </c>
      <c r="J314" t="s">
        <v>217</v>
      </c>
      <c r="K314">
        <v>1.0075490518801154E-3</v>
      </c>
      <c r="L314">
        <v>1.5972869802929405E-4</v>
      </c>
    </row>
    <row r="315" spans="1:12" x14ac:dyDescent="0.3">
      <c r="A315">
        <v>1</v>
      </c>
      <c r="B315">
        <v>15</v>
      </c>
      <c r="C315">
        <v>2</v>
      </c>
      <c r="D315">
        <v>0</v>
      </c>
      <c r="E315">
        <v>2023</v>
      </c>
      <c r="F315" t="s">
        <v>8</v>
      </c>
      <c r="G315" t="s">
        <v>20</v>
      </c>
      <c r="H315" t="s">
        <v>12</v>
      </c>
      <c r="I315" t="s">
        <v>44</v>
      </c>
      <c r="J315" t="s">
        <v>218</v>
      </c>
      <c r="K315">
        <v>6.3754700370000008E-4</v>
      </c>
      <c r="L315">
        <v>1.0107155839554643E-4</v>
      </c>
    </row>
    <row r="316" spans="1:12" x14ac:dyDescent="0.3">
      <c r="A316">
        <v>1</v>
      </c>
      <c r="B316">
        <v>15</v>
      </c>
      <c r="C316">
        <v>2</v>
      </c>
      <c r="D316">
        <v>0</v>
      </c>
      <c r="E316">
        <v>2023</v>
      </c>
      <c r="F316" t="s">
        <v>8</v>
      </c>
      <c r="G316" t="s">
        <v>20</v>
      </c>
      <c r="H316" t="s">
        <v>12</v>
      </c>
      <c r="I316" t="s">
        <v>44</v>
      </c>
      <c r="J316" t="s">
        <v>14</v>
      </c>
      <c r="K316">
        <v>2.0646998428264191E-2</v>
      </c>
      <c r="L316">
        <v>3.2732085559561692E-3</v>
      </c>
    </row>
    <row r="317" spans="1:12" x14ac:dyDescent="0.3">
      <c r="A317">
        <v>1</v>
      </c>
      <c r="B317">
        <v>15</v>
      </c>
      <c r="C317">
        <v>2</v>
      </c>
      <c r="D317">
        <v>0</v>
      </c>
      <c r="E317">
        <v>2023</v>
      </c>
      <c r="F317" t="s">
        <v>8</v>
      </c>
      <c r="G317" t="s">
        <v>20</v>
      </c>
      <c r="H317" t="s">
        <v>12</v>
      </c>
      <c r="I317" t="s">
        <v>44</v>
      </c>
      <c r="J317" t="s">
        <v>219</v>
      </c>
      <c r="K317">
        <v>1.3408863832558141E-2</v>
      </c>
      <c r="L317">
        <v>2.1257330926270817E-3</v>
      </c>
    </row>
    <row r="318" spans="1:12" x14ac:dyDescent="0.3">
      <c r="A318">
        <v>1</v>
      </c>
      <c r="B318">
        <v>15</v>
      </c>
      <c r="C318">
        <v>2</v>
      </c>
      <c r="D318">
        <v>0</v>
      </c>
      <c r="E318">
        <v>2023</v>
      </c>
      <c r="F318" t="s">
        <v>8</v>
      </c>
      <c r="G318" t="s">
        <v>20</v>
      </c>
      <c r="H318" t="s">
        <v>12</v>
      </c>
      <c r="I318" t="s">
        <v>45</v>
      </c>
      <c r="J318" t="s">
        <v>11</v>
      </c>
      <c r="K318">
        <v>0.19941543095409683</v>
      </c>
      <c r="L318">
        <v>3.1613713589240186E-2</v>
      </c>
    </row>
    <row r="319" spans="1:12" x14ac:dyDescent="0.3">
      <c r="A319">
        <v>1</v>
      </c>
      <c r="B319">
        <v>15</v>
      </c>
      <c r="C319">
        <v>2</v>
      </c>
      <c r="D319">
        <v>0</v>
      </c>
      <c r="E319">
        <v>2023</v>
      </c>
      <c r="F319" t="s">
        <v>8</v>
      </c>
      <c r="G319" t="s">
        <v>20</v>
      </c>
      <c r="H319" t="s">
        <v>12</v>
      </c>
      <c r="I319" t="s">
        <v>45</v>
      </c>
      <c r="J319" t="s">
        <v>220</v>
      </c>
      <c r="K319">
        <v>1.7823434203484209E-4</v>
      </c>
      <c r="L319">
        <v>2.825583463575195E-5</v>
      </c>
    </row>
    <row r="320" spans="1:12" x14ac:dyDescent="0.3">
      <c r="A320">
        <v>1</v>
      </c>
      <c r="B320">
        <v>15</v>
      </c>
      <c r="C320">
        <v>2</v>
      </c>
      <c r="D320">
        <v>0</v>
      </c>
      <c r="E320">
        <v>2023</v>
      </c>
      <c r="F320" t="s">
        <v>8</v>
      </c>
      <c r="G320" t="s">
        <v>20</v>
      </c>
      <c r="H320" t="s">
        <v>12</v>
      </c>
      <c r="I320" t="s">
        <v>45</v>
      </c>
      <c r="J320" t="s">
        <v>13</v>
      </c>
      <c r="K320">
        <v>0.22496228800000001</v>
      </c>
      <c r="L320">
        <v>3.5663706199593158E-2</v>
      </c>
    </row>
    <row r="321" spans="1:12" x14ac:dyDescent="0.3">
      <c r="A321">
        <v>1</v>
      </c>
      <c r="B321">
        <v>15</v>
      </c>
      <c r="C321">
        <v>2</v>
      </c>
      <c r="D321">
        <v>0</v>
      </c>
      <c r="E321">
        <v>2023</v>
      </c>
      <c r="F321" t="s">
        <v>8</v>
      </c>
      <c r="G321" t="s">
        <v>20</v>
      </c>
      <c r="H321" t="s">
        <v>12</v>
      </c>
      <c r="I321" t="s">
        <v>45</v>
      </c>
      <c r="J321" t="s">
        <v>15</v>
      </c>
      <c r="K321">
        <v>8.4935556665299995E-3</v>
      </c>
      <c r="L321">
        <v>1.3464997914717845E-3</v>
      </c>
    </row>
    <row r="322" spans="1:12" x14ac:dyDescent="0.3">
      <c r="A322">
        <v>1</v>
      </c>
      <c r="B322">
        <v>15</v>
      </c>
      <c r="C322">
        <v>2</v>
      </c>
      <c r="D322">
        <v>0</v>
      </c>
      <c r="E322">
        <v>2023</v>
      </c>
      <c r="F322" t="s">
        <v>8</v>
      </c>
      <c r="G322" t="s">
        <v>20</v>
      </c>
      <c r="H322" t="s">
        <v>12</v>
      </c>
      <c r="I322" t="s">
        <v>45</v>
      </c>
      <c r="J322" t="s">
        <v>16</v>
      </c>
      <c r="K322">
        <v>0.24628927889856</v>
      </c>
      <c r="L322">
        <v>3.9044715275779483E-2</v>
      </c>
    </row>
    <row r="323" spans="1:12" x14ac:dyDescent="0.3">
      <c r="A323">
        <v>1</v>
      </c>
      <c r="B323">
        <v>15</v>
      </c>
      <c r="C323">
        <v>2</v>
      </c>
      <c r="D323">
        <v>0</v>
      </c>
      <c r="E323">
        <v>2023</v>
      </c>
      <c r="F323" t="s">
        <v>8</v>
      </c>
      <c r="G323" t="s">
        <v>20</v>
      </c>
      <c r="H323" t="s">
        <v>12</v>
      </c>
      <c r="I323" t="s">
        <v>46</v>
      </c>
      <c r="J323" t="s">
        <v>11</v>
      </c>
      <c r="K323">
        <v>1.6877171057039998E-2</v>
      </c>
      <c r="L323">
        <v>2.6755705385542289E-3</v>
      </c>
    </row>
    <row r="324" spans="1:12" x14ac:dyDescent="0.3">
      <c r="A324">
        <v>1</v>
      </c>
      <c r="B324">
        <v>15</v>
      </c>
      <c r="C324">
        <v>2</v>
      </c>
      <c r="D324">
        <v>0</v>
      </c>
      <c r="E324">
        <v>2023</v>
      </c>
      <c r="F324" t="s">
        <v>8</v>
      </c>
      <c r="G324" t="s">
        <v>20</v>
      </c>
      <c r="H324" t="s">
        <v>12</v>
      </c>
      <c r="I324" t="s">
        <v>46</v>
      </c>
      <c r="J324" t="s">
        <v>221</v>
      </c>
      <c r="K324">
        <v>0.13245571916553112</v>
      </c>
      <c r="L324">
        <v>2.0998461096623105E-2</v>
      </c>
    </row>
    <row r="325" spans="1:12" x14ac:dyDescent="0.3">
      <c r="A325">
        <v>1</v>
      </c>
      <c r="B325">
        <v>15</v>
      </c>
      <c r="C325">
        <v>2</v>
      </c>
      <c r="D325">
        <v>0</v>
      </c>
      <c r="E325">
        <v>2023</v>
      </c>
      <c r="F325" t="s">
        <v>8</v>
      </c>
      <c r="G325" t="s">
        <v>20</v>
      </c>
      <c r="H325" t="s">
        <v>12</v>
      </c>
      <c r="I325" t="s">
        <v>46</v>
      </c>
      <c r="J325" t="s">
        <v>17</v>
      </c>
      <c r="K325">
        <v>1.5848542083649513</v>
      </c>
      <c r="L325">
        <v>0.25124999998362579</v>
      </c>
    </row>
    <row r="326" spans="1:12" x14ac:dyDescent="0.3">
      <c r="A326">
        <v>1</v>
      </c>
      <c r="B326">
        <v>15</v>
      </c>
      <c r="C326">
        <v>2</v>
      </c>
      <c r="D326">
        <v>0</v>
      </c>
      <c r="E326">
        <v>2023</v>
      </c>
      <c r="F326" t="s">
        <v>8</v>
      </c>
      <c r="G326" t="s">
        <v>20</v>
      </c>
      <c r="H326" t="s">
        <v>12</v>
      </c>
      <c r="I326" t="s">
        <v>46</v>
      </c>
      <c r="J326" t="s">
        <v>18</v>
      </c>
      <c r="K326">
        <v>1.8152410050873509</v>
      </c>
      <c r="L326">
        <v>0.28777366403247762</v>
      </c>
    </row>
    <row r="327" spans="1:12" x14ac:dyDescent="0.3">
      <c r="A327">
        <v>1</v>
      </c>
      <c r="B327">
        <v>15</v>
      </c>
      <c r="C327">
        <v>2</v>
      </c>
      <c r="D327">
        <v>0</v>
      </c>
      <c r="E327">
        <v>2023</v>
      </c>
      <c r="F327" t="s">
        <v>8</v>
      </c>
      <c r="G327" t="s">
        <v>20</v>
      </c>
      <c r="H327" t="s">
        <v>12</v>
      </c>
      <c r="I327" t="s">
        <v>46</v>
      </c>
      <c r="J327" t="s">
        <v>19</v>
      </c>
      <c r="K327">
        <v>2.0434095967872543</v>
      </c>
      <c r="L327">
        <v>0.32394567175299072</v>
      </c>
    </row>
    <row r="328" spans="1:12" x14ac:dyDescent="0.3">
      <c r="A328">
        <v>1</v>
      </c>
      <c r="B328">
        <v>15</v>
      </c>
      <c r="C328">
        <v>2</v>
      </c>
      <c r="D328">
        <v>0</v>
      </c>
      <c r="E328">
        <v>2024</v>
      </c>
      <c r="F328" t="s">
        <v>8</v>
      </c>
      <c r="G328" t="s">
        <v>20</v>
      </c>
      <c r="H328" t="s">
        <v>12</v>
      </c>
      <c r="I328" t="s">
        <v>44</v>
      </c>
      <c r="J328" t="s">
        <v>217</v>
      </c>
      <c r="K328">
        <v>8.5166196532940005E-4</v>
      </c>
      <c r="L328">
        <v>4.5494624587370396E-4</v>
      </c>
    </row>
    <row r="329" spans="1:12" x14ac:dyDescent="0.3">
      <c r="A329">
        <v>1</v>
      </c>
      <c r="B329">
        <v>15</v>
      </c>
      <c r="C329">
        <v>2</v>
      </c>
      <c r="D329">
        <v>0</v>
      </c>
      <c r="E329">
        <v>2024</v>
      </c>
      <c r="F329" t="s">
        <v>8</v>
      </c>
      <c r="G329" t="s">
        <v>20</v>
      </c>
      <c r="H329" t="s">
        <v>12</v>
      </c>
      <c r="I329" t="s">
        <v>44</v>
      </c>
      <c r="J329" t="s">
        <v>218</v>
      </c>
      <c r="K329">
        <v>8.006987382570001E-4</v>
      </c>
      <c r="L329">
        <v>4.2772238267672539E-4</v>
      </c>
    </row>
    <row r="330" spans="1:12" x14ac:dyDescent="0.3">
      <c r="A330">
        <v>1</v>
      </c>
      <c r="B330">
        <v>15</v>
      </c>
      <c r="C330">
        <v>2</v>
      </c>
      <c r="D330">
        <v>0</v>
      </c>
      <c r="E330">
        <v>2024</v>
      </c>
      <c r="F330" t="s">
        <v>8</v>
      </c>
      <c r="G330" t="s">
        <v>20</v>
      </c>
      <c r="H330" t="s">
        <v>12</v>
      </c>
      <c r="I330" t="s">
        <v>44</v>
      </c>
      <c r="J330" t="s">
        <v>14</v>
      </c>
      <c r="K330">
        <v>7.8935078858116663E-3</v>
      </c>
      <c r="L330">
        <v>4.2166046220410295E-3</v>
      </c>
    </row>
    <row r="331" spans="1:12" x14ac:dyDescent="0.3">
      <c r="A331">
        <v>1</v>
      </c>
      <c r="B331">
        <v>15</v>
      </c>
      <c r="C331">
        <v>2</v>
      </c>
      <c r="D331">
        <v>0</v>
      </c>
      <c r="E331">
        <v>2024</v>
      </c>
      <c r="F331" t="s">
        <v>8</v>
      </c>
      <c r="G331" t="s">
        <v>20</v>
      </c>
      <c r="H331" t="s">
        <v>12</v>
      </c>
      <c r="I331" t="s">
        <v>44</v>
      </c>
      <c r="J331" t="s">
        <v>219</v>
      </c>
      <c r="K331">
        <v>9.3109000000000004E-3</v>
      </c>
      <c r="L331">
        <v>4.9737562238876248E-3</v>
      </c>
    </row>
    <row r="332" spans="1:12" x14ac:dyDescent="0.3">
      <c r="A332">
        <v>1</v>
      </c>
      <c r="B332">
        <v>15</v>
      </c>
      <c r="C332">
        <v>2</v>
      </c>
      <c r="D332">
        <v>0</v>
      </c>
      <c r="E332">
        <v>2024</v>
      </c>
      <c r="F332" t="s">
        <v>8</v>
      </c>
      <c r="G332" t="s">
        <v>20</v>
      </c>
      <c r="H332" t="s">
        <v>12</v>
      </c>
      <c r="I332" t="s">
        <v>45</v>
      </c>
      <c r="J332" t="s">
        <v>11</v>
      </c>
      <c r="K332">
        <v>0.15712548598358109</v>
      </c>
      <c r="L332">
        <v>8.3934298923004677E-2</v>
      </c>
    </row>
    <row r="333" spans="1:12" x14ac:dyDescent="0.3">
      <c r="A333">
        <v>1</v>
      </c>
      <c r="B333">
        <v>15</v>
      </c>
      <c r="C333">
        <v>2</v>
      </c>
      <c r="D333">
        <v>0</v>
      </c>
      <c r="E333">
        <v>2024</v>
      </c>
      <c r="F333" t="s">
        <v>8</v>
      </c>
      <c r="G333" t="s">
        <v>20</v>
      </c>
      <c r="H333" t="s">
        <v>12</v>
      </c>
      <c r="I333" t="s">
        <v>45</v>
      </c>
      <c r="J333" t="s">
        <v>220</v>
      </c>
      <c r="K333">
        <v>4.025883504810526E-4</v>
      </c>
      <c r="L333">
        <v>2.1505722474409432E-4</v>
      </c>
    </row>
    <row r="334" spans="1:12" x14ac:dyDescent="0.3">
      <c r="A334">
        <v>1</v>
      </c>
      <c r="B334">
        <v>15</v>
      </c>
      <c r="C334">
        <v>2</v>
      </c>
      <c r="D334">
        <v>0</v>
      </c>
      <c r="E334">
        <v>2024</v>
      </c>
      <c r="F334" t="s">
        <v>8</v>
      </c>
      <c r="G334" t="s">
        <v>20</v>
      </c>
      <c r="H334" t="s">
        <v>12</v>
      </c>
      <c r="I334" t="s">
        <v>45</v>
      </c>
      <c r="J334" t="s">
        <v>13</v>
      </c>
      <c r="K334">
        <v>0.14655984599999999</v>
      </c>
      <c r="L334">
        <v>7.8290277654631854E-2</v>
      </c>
    </row>
    <row r="335" spans="1:12" x14ac:dyDescent="0.3">
      <c r="A335">
        <v>1</v>
      </c>
      <c r="B335">
        <v>15</v>
      </c>
      <c r="C335">
        <v>2</v>
      </c>
      <c r="D335">
        <v>0</v>
      </c>
      <c r="E335">
        <v>2024</v>
      </c>
      <c r="F335" t="s">
        <v>8</v>
      </c>
      <c r="G335" t="s">
        <v>20</v>
      </c>
      <c r="H335" t="s">
        <v>12</v>
      </c>
      <c r="I335" t="s">
        <v>45</v>
      </c>
      <c r="J335" t="s">
        <v>15</v>
      </c>
      <c r="K335">
        <v>4.9092697422200007E-3</v>
      </c>
      <c r="L335">
        <v>2.6224651682554773E-3</v>
      </c>
    </row>
    <row r="336" spans="1:12" x14ac:dyDescent="0.3">
      <c r="A336">
        <v>1</v>
      </c>
      <c r="B336">
        <v>15</v>
      </c>
      <c r="C336">
        <v>2</v>
      </c>
      <c r="D336">
        <v>0</v>
      </c>
      <c r="E336">
        <v>2024</v>
      </c>
      <c r="F336" t="s">
        <v>8</v>
      </c>
      <c r="G336" t="s">
        <v>20</v>
      </c>
      <c r="H336" t="s">
        <v>12</v>
      </c>
      <c r="I336" t="s">
        <v>45</v>
      </c>
      <c r="J336" t="s">
        <v>16</v>
      </c>
      <c r="K336">
        <v>4.2866826762600001E-2</v>
      </c>
      <c r="L336">
        <v>2.2898876199808221E-2</v>
      </c>
    </row>
    <row r="337" spans="1:12" x14ac:dyDescent="0.3">
      <c r="A337">
        <v>1</v>
      </c>
      <c r="B337">
        <v>15</v>
      </c>
      <c r="C337">
        <v>2</v>
      </c>
      <c r="D337">
        <v>0</v>
      </c>
      <c r="E337">
        <v>2024</v>
      </c>
      <c r="F337" t="s">
        <v>8</v>
      </c>
      <c r="G337" t="s">
        <v>20</v>
      </c>
      <c r="H337" t="s">
        <v>12</v>
      </c>
      <c r="I337" t="s">
        <v>46</v>
      </c>
      <c r="J337" t="s">
        <v>11</v>
      </c>
      <c r="K337">
        <v>9.7380583473599975E-3</v>
      </c>
      <c r="L337">
        <v>5.2019384070028278E-3</v>
      </c>
    </row>
    <row r="338" spans="1:12" x14ac:dyDescent="0.3">
      <c r="A338">
        <v>1</v>
      </c>
      <c r="B338">
        <v>15</v>
      </c>
      <c r="C338">
        <v>2</v>
      </c>
      <c r="D338">
        <v>0</v>
      </c>
      <c r="E338">
        <v>2024</v>
      </c>
      <c r="F338" t="s">
        <v>8</v>
      </c>
      <c r="G338" t="s">
        <v>20</v>
      </c>
      <c r="H338" t="s">
        <v>12</v>
      </c>
      <c r="I338" t="s">
        <v>46</v>
      </c>
      <c r="J338" t="s">
        <v>221</v>
      </c>
      <c r="K338">
        <v>4.559473227E-2</v>
      </c>
      <c r="L338">
        <v>2.4356086243478337E-2</v>
      </c>
    </row>
    <row r="339" spans="1:12" x14ac:dyDescent="0.3">
      <c r="A339">
        <v>1</v>
      </c>
      <c r="B339">
        <v>15</v>
      </c>
      <c r="C339">
        <v>2</v>
      </c>
      <c r="D339">
        <v>0</v>
      </c>
      <c r="E339">
        <v>2024</v>
      </c>
      <c r="F339" t="s">
        <v>8</v>
      </c>
      <c r="G339" t="s">
        <v>20</v>
      </c>
      <c r="H339" t="s">
        <v>12</v>
      </c>
      <c r="I339" t="s">
        <v>46</v>
      </c>
      <c r="J339" t="s">
        <v>17</v>
      </c>
      <c r="K339">
        <v>0.31475705962910727</v>
      </c>
      <c r="L339">
        <v>0.16813894299614865</v>
      </c>
    </row>
    <row r="340" spans="1:12" x14ac:dyDescent="0.3">
      <c r="A340">
        <v>1</v>
      </c>
      <c r="B340">
        <v>15</v>
      </c>
      <c r="C340">
        <v>2</v>
      </c>
      <c r="D340">
        <v>0</v>
      </c>
      <c r="E340">
        <v>2024</v>
      </c>
      <c r="F340" t="s">
        <v>8</v>
      </c>
      <c r="G340" t="s">
        <v>20</v>
      </c>
      <c r="H340" t="s">
        <v>12</v>
      </c>
      <c r="I340" t="s">
        <v>46</v>
      </c>
      <c r="J340" t="s">
        <v>18</v>
      </c>
      <c r="K340">
        <v>0.52495381955662512</v>
      </c>
      <c r="L340">
        <v>0.28042319510179953</v>
      </c>
    </row>
    <row r="341" spans="1:12" x14ac:dyDescent="0.3">
      <c r="A341">
        <v>1</v>
      </c>
      <c r="B341">
        <v>15</v>
      </c>
      <c r="C341">
        <v>2</v>
      </c>
      <c r="D341">
        <v>0</v>
      </c>
      <c r="E341">
        <v>2024</v>
      </c>
      <c r="F341" t="s">
        <v>8</v>
      </c>
      <c r="G341" t="s">
        <v>20</v>
      </c>
      <c r="H341" t="s">
        <v>12</v>
      </c>
      <c r="I341" t="s">
        <v>46</v>
      </c>
      <c r="J341" t="s">
        <v>19</v>
      </c>
      <c r="K341">
        <v>0.60624124446139294</v>
      </c>
      <c r="L341">
        <v>0.32384583260664729</v>
      </c>
    </row>
    <row r="342" spans="1:12" x14ac:dyDescent="0.3">
      <c r="A342">
        <v>1</v>
      </c>
      <c r="B342">
        <v>15</v>
      </c>
      <c r="C342">
        <v>2</v>
      </c>
      <c r="D342">
        <v>0</v>
      </c>
      <c r="E342">
        <v>2025</v>
      </c>
      <c r="F342" t="s">
        <v>8</v>
      </c>
      <c r="G342" t="s">
        <v>20</v>
      </c>
      <c r="H342" t="s">
        <v>12</v>
      </c>
      <c r="I342" t="s">
        <v>44</v>
      </c>
      <c r="J342" t="s">
        <v>217</v>
      </c>
      <c r="K342">
        <v>6.4878249137199993E-4</v>
      </c>
      <c r="L342">
        <v>3.5210499262930173E-4</v>
      </c>
    </row>
    <row r="343" spans="1:12" x14ac:dyDescent="0.3">
      <c r="A343">
        <v>1</v>
      </c>
      <c r="B343">
        <v>15</v>
      </c>
      <c r="C343">
        <v>2</v>
      </c>
      <c r="D343">
        <v>0</v>
      </c>
      <c r="E343">
        <v>2025</v>
      </c>
      <c r="F343" t="s">
        <v>8</v>
      </c>
      <c r="G343" t="s">
        <v>20</v>
      </c>
      <c r="H343" t="s">
        <v>12</v>
      </c>
      <c r="I343" t="s">
        <v>44</v>
      </c>
      <c r="J343" t="s">
        <v>218</v>
      </c>
      <c r="K343">
        <v>3.8342872375500005E-4</v>
      </c>
      <c r="L343">
        <v>2.0809311247921183E-4</v>
      </c>
    </row>
    <row r="344" spans="1:12" x14ac:dyDescent="0.3">
      <c r="A344">
        <v>1</v>
      </c>
      <c r="B344">
        <v>15</v>
      </c>
      <c r="C344">
        <v>2</v>
      </c>
      <c r="D344">
        <v>0</v>
      </c>
      <c r="E344">
        <v>2025</v>
      </c>
      <c r="F344" t="s">
        <v>8</v>
      </c>
      <c r="G344" t="s">
        <v>20</v>
      </c>
      <c r="H344" t="s">
        <v>12</v>
      </c>
      <c r="I344" t="s">
        <v>44</v>
      </c>
      <c r="J344" t="s">
        <v>14</v>
      </c>
      <c r="K344">
        <v>8.4539857535920002E-3</v>
      </c>
      <c r="L344">
        <v>4.5881179456027481E-3</v>
      </c>
    </row>
    <row r="345" spans="1:12" x14ac:dyDescent="0.3">
      <c r="A345">
        <v>1</v>
      </c>
      <c r="B345">
        <v>15</v>
      </c>
      <c r="C345">
        <v>2</v>
      </c>
      <c r="D345">
        <v>0</v>
      </c>
      <c r="E345">
        <v>2025</v>
      </c>
      <c r="F345" t="s">
        <v>8</v>
      </c>
      <c r="G345" t="s">
        <v>20</v>
      </c>
      <c r="H345" t="s">
        <v>12</v>
      </c>
      <c r="I345" t="s">
        <v>44</v>
      </c>
      <c r="J345" t="s">
        <v>219</v>
      </c>
      <c r="K345">
        <v>1.86236E-3</v>
      </c>
      <c r="L345">
        <v>1.0107335860534397E-3</v>
      </c>
    </row>
    <row r="346" spans="1:12" x14ac:dyDescent="0.3">
      <c r="A346">
        <v>1</v>
      </c>
      <c r="B346">
        <v>15</v>
      </c>
      <c r="C346">
        <v>2</v>
      </c>
      <c r="D346">
        <v>0</v>
      </c>
      <c r="E346">
        <v>2025</v>
      </c>
      <c r="F346" t="s">
        <v>8</v>
      </c>
      <c r="G346" t="s">
        <v>20</v>
      </c>
      <c r="H346" t="s">
        <v>12</v>
      </c>
      <c r="I346" t="s">
        <v>45</v>
      </c>
      <c r="J346" t="s">
        <v>11</v>
      </c>
      <c r="K346">
        <v>0.14131806652010501</v>
      </c>
      <c r="L346">
        <v>7.6695652907066453E-2</v>
      </c>
    </row>
    <row r="347" spans="1:12" x14ac:dyDescent="0.3">
      <c r="A347">
        <v>1</v>
      </c>
      <c r="B347">
        <v>15</v>
      </c>
      <c r="C347">
        <v>2</v>
      </c>
      <c r="D347">
        <v>0</v>
      </c>
      <c r="E347">
        <v>2025</v>
      </c>
      <c r="F347" t="s">
        <v>8</v>
      </c>
      <c r="G347" t="s">
        <v>20</v>
      </c>
      <c r="H347" t="s">
        <v>12</v>
      </c>
      <c r="I347" t="s">
        <v>45</v>
      </c>
      <c r="J347" t="s">
        <v>220</v>
      </c>
      <c r="K347">
        <v>6.9610483500000004E-4</v>
      </c>
      <c r="L347">
        <v>3.7778761149760953E-4</v>
      </c>
    </row>
    <row r="348" spans="1:12" x14ac:dyDescent="0.3">
      <c r="A348">
        <v>1</v>
      </c>
      <c r="B348">
        <v>15</v>
      </c>
      <c r="C348">
        <v>2</v>
      </c>
      <c r="D348">
        <v>0</v>
      </c>
      <c r="E348">
        <v>2025</v>
      </c>
      <c r="F348" t="s">
        <v>8</v>
      </c>
      <c r="G348" t="s">
        <v>20</v>
      </c>
      <c r="H348" t="s">
        <v>12</v>
      </c>
      <c r="I348" t="s">
        <v>45</v>
      </c>
      <c r="J348" t="s">
        <v>13</v>
      </c>
      <c r="K348">
        <v>0.12709984299999999</v>
      </c>
      <c r="L348">
        <v>6.8979187752217175E-2</v>
      </c>
    </row>
    <row r="349" spans="1:12" x14ac:dyDescent="0.3">
      <c r="A349">
        <v>1</v>
      </c>
      <c r="B349">
        <v>15</v>
      </c>
      <c r="C349">
        <v>2</v>
      </c>
      <c r="D349">
        <v>0</v>
      </c>
      <c r="E349">
        <v>2025</v>
      </c>
      <c r="F349" t="s">
        <v>8</v>
      </c>
      <c r="G349" t="s">
        <v>20</v>
      </c>
      <c r="H349" t="s">
        <v>12</v>
      </c>
      <c r="I349" t="s">
        <v>45</v>
      </c>
      <c r="J349" t="s">
        <v>15</v>
      </c>
      <c r="K349">
        <v>4.4939763765099996E-3</v>
      </c>
      <c r="L349">
        <v>2.438955335525567E-3</v>
      </c>
    </row>
    <row r="350" spans="1:12" x14ac:dyDescent="0.3">
      <c r="A350">
        <v>1</v>
      </c>
      <c r="B350">
        <v>15</v>
      </c>
      <c r="C350">
        <v>2</v>
      </c>
      <c r="D350">
        <v>0</v>
      </c>
      <c r="E350">
        <v>2025</v>
      </c>
      <c r="F350" t="s">
        <v>8</v>
      </c>
      <c r="G350" t="s">
        <v>20</v>
      </c>
      <c r="H350" t="s">
        <v>12</v>
      </c>
      <c r="I350" t="s">
        <v>45</v>
      </c>
      <c r="J350" t="s">
        <v>16</v>
      </c>
      <c r="K350">
        <v>4.3827223656828569E-2</v>
      </c>
      <c r="L350">
        <v>2.3785759430739756E-2</v>
      </c>
    </row>
    <row r="351" spans="1:12" x14ac:dyDescent="0.3">
      <c r="A351">
        <v>1</v>
      </c>
      <c r="B351">
        <v>15</v>
      </c>
      <c r="C351">
        <v>2</v>
      </c>
      <c r="D351">
        <v>0</v>
      </c>
      <c r="E351">
        <v>2025</v>
      </c>
      <c r="F351" t="s">
        <v>8</v>
      </c>
      <c r="G351" t="s">
        <v>20</v>
      </c>
      <c r="H351" t="s">
        <v>12</v>
      </c>
      <c r="I351" t="s">
        <v>46</v>
      </c>
      <c r="J351" t="s">
        <v>11</v>
      </c>
      <c r="K351">
        <v>8.781773157359998E-3</v>
      </c>
      <c r="L351">
        <v>4.7660135931003184E-3</v>
      </c>
    </row>
    <row r="352" spans="1:12" x14ac:dyDescent="0.3">
      <c r="A352">
        <v>1</v>
      </c>
      <c r="B352">
        <v>15</v>
      </c>
      <c r="C352">
        <v>2</v>
      </c>
      <c r="D352">
        <v>0</v>
      </c>
      <c r="E352">
        <v>2025</v>
      </c>
      <c r="F352" t="s">
        <v>8</v>
      </c>
      <c r="G352" t="s">
        <v>20</v>
      </c>
      <c r="H352" t="s">
        <v>12</v>
      </c>
      <c r="I352" t="s">
        <v>46</v>
      </c>
      <c r="J352" t="s">
        <v>221</v>
      </c>
      <c r="K352">
        <v>4.7207539270000001E-2</v>
      </c>
      <c r="L352">
        <v>2.5620312643702445E-2</v>
      </c>
    </row>
    <row r="353" spans="1:12" x14ac:dyDescent="0.3">
      <c r="A353">
        <v>1</v>
      </c>
      <c r="B353">
        <v>15</v>
      </c>
      <c r="C353">
        <v>2</v>
      </c>
      <c r="D353">
        <v>0</v>
      </c>
      <c r="E353">
        <v>2025</v>
      </c>
      <c r="F353" t="s">
        <v>8</v>
      </c>
      <c r="G353" t="s">
        <v>20</v>
      </c>
      <c r="H353" t="s">
        <v>12</v>
      </c>
      <c r="I353" t="s">
        <v>46</v>
      </c>
      <c r="J353" t="s">
        <v>17</v>
      </c>
      <c r="K353">
        <v>0.34442923569738348</v>
      </c>
      <c r="L353">
        <v>0.18692744503643863</v>
      </c>
    </row>
    <row r="354" spans="1:12" x14ac:dyDescent="0.3">
      <c r="A354">
        <v>1</v>
      </c>
      <c r="B354">
        <v>15</v>
      </c>
      <c r="C354">
        <v>2</v>
      </c>
      <c r="D354">
        <v>0</v>
      </c>
      <c r="E354">
        <v>2025</v>
      </c>
      <c r="F354" t="s">
        <v>8</v>
      </c>
      <c r="G354" t="s">
        <v>20</v>
      </c>
      <c r="H354" t="s">
        <v>12</v>
      </c>
      <c r="I354" t="s">
        <v>46</v>
      </c>
      <c r="J354" t="s">
        <v>18</v>
      </c>
      <c r="K354">
        <v>0.58731205867404002</v>
      </c>
      <c r="L354">
        <v>0.31874397173266217</v>
      </c>
    </row>
    <row r="355" spans="1:12" x14ac:dyDescent="0.3">
      <c r="A355">
        <v>1</v>
      </c>
      <c r="B355">
        <v>15</v>
      </c>
      <c r="C355">
        <v>2</v>
      </c>
      <c r="D355">
        <v>0</v>
      </c>
      <c r="E355">
        <v>2025</v>
      </c>
      <c r="F355" t="s">
        <v>8</v>
      </c>
      <c r="G355" t="s">
        <v>20</v>
      </c>
      <c r="H355" t="s">
        <v>12</v>
      </c>
      <c r="I355" t="s">
        <v>46</v>
      </c>
      <c r="J355" t="s">
        <v>19</v>
      </c>
      <c r="K355">
        <v>0.52606810420902861</v>
      </c>
      <c r="L355">
        <v>0.28550586432028507</v>
      </c>
    </row>
    <row r="356" spans="1:12" x14ac:dyDescent="0.3">
      <c r="A356">
        <v>1</v>
      </c>
      <c r="B356">
        <v>15</v>
      </c>
      <c r="C356">
        <v>2</v>
      </c>
      <c r="D356">
        <v>1</v>
      </c>
      <c r="E356">
        <v>2023</v>
      </c>
      <c r="F356" t="s">
        <v>8</v>
      </c>
      <c r="G356" t="s">
        <v>20</v>
      </c>
      <c r="H356" t="s">
        <v>10</v>
      </c>
      <c r="I356" t="s">
        <v>44</v>
      </c>
      <c r="J356" t="s">
        <v>217</v>
      </c>
      <c r="K356">
        <v>2.77865725392462E-3</v>
      </c>
      <c r="L356">
        <v>6.5218964336161961E-5</v>
      </c>
    </row>
    <row r="357" spans="1:12" x14ac:dyDescent="0.3">
      <c r="A357">
        <v>1</v>
      </c>
      <c r="B357">
        <v>15</v>
      </c>
      <c r="C357">
        <v>2</v>
      </c>
      <c r="D357">
        <v>1</v>
      </c>
      <c r="E357">
        <v>2023</v>
      </c>
      <c r="F357" t="s">
        <v>8</v>
      </c>
      <c r="G357" t="s">
        <v>20</v>
      </c>
      <c r="H357" t="s">
        <v>10</v>
      </c>
      <c r="I357" t="s">
        <v>44</v>
      </c>
      <c r="J357" t="s">
        <v>218</v>
      </c>
      <c r="K357">
        <v>2.6023894202054005E-3</v>
      </c>
      <c r="L357">
        <v>6.1081712235454269E-5</v>
      </c>
    </row>
    <row r="358" spans="1:12" x14ac:dyDescent="0.3">
      <c r="A358">
        <v>1</v>
      </c>
      <c r="B358">
        <v>15</v>
      </c>
      <c r="C358">
        <v>2</v>
      </c>
      <c r="D358">
        <v>1</v>
      </c>
      <c r="E358">
        <v>2023</v>
      </c>
      <c r="F358" t="s">
        <v>8</v>
      </c>
      <c r="G358" t="s">
        <v>20</v>
      </c>
      <c r="H358" t="s">
        <v>10</v>
      </c>
      <c r="I358" t="s">
        <v>44</v>
      </c>
      <c r="J358" t="s">
        <v>14</v>
      </c>
      <c r="K358">
        <v>0.135297695098438</v>
      </c>
      <c r="L358">
        <v>3.1756257591420527E-3</v>
      </c>
    </row>
    <row r="359" spans="1:12" x14ac:dyDescent="0.3">
      <c r="A359">
        <v>1</v>
      </c>
      <c r="B359">
        <v>15</v>
      </c>
      <c r="C359">
        <v>2</v>
      </c>
      <c r="D359">
        <v>1</v>
      </c>
      <c r="E359">
        <v>2023</v>
      </c>
      <c r="F359" t="s">
        <v>8</v>
      </c>
      <c r="G359" t="s">
        <v>20</v>
      </c>
      <c r="H359" t="s">
        <v>10</v>
      </c>
      <c r="I359" t="s">
        <v>44</v>
      </c>
      <c r="J359" t="s">
        <v>219</v>
      </c>
      <c r="K359">
        <v>8.0736544709302319E-2</v>
      </c>
      <c r="L359">
        <v>1.89499940037001E-3</v>
      </c>
    </row>
    <row r="360" spans="1:12" x14ac:dyDescent="0.3">
      <c r="A360">
        <v>1</v>
      </c>
      <c r="B360">
        <v>15</v>
      </c>
      <c r="C360">
        <v>2</v>
      </c>
      <c r="D360">
        <v>1</v>
      </c>
      <c r="E360">
        <v>2023</v>
      </c>
      <c r="F360" t="s">
        <v>8</v>
      </c>
      <c r="G360" t="s">
        <v>20</v>
      </c>
      <c r="H360" t="s">
        <v>10</v>
      </c>
      <c r="I360" t="s">
        <v>45</v>
      </c>
      <c r="J360" t="s">
        <v>11</v>
      </c>
      <c r="K360">
        <v>0.85179123264817747</v>
      </c>
      <c r="L360">
        <v>1.9992729202377536E-2</v>
      </c>
    </row>
    <row r="361" spans="1:12" x14ac:dyDescent="0.3">
      <c r="A361">
        <v>1</v>
      </c>
      <c r="B361">
        <v>15</v>
      </c>
      <c r="C361">
        <v>2</v>
      </c>
      <c r="D361">
        <v>1</v>
      </c>
      <c r="E361">
        <v>2023</v>
      </c>
      <c r="F361" t="s">
        <v>8</v>
      </c>
      <c r="G361" t="s">
        <v>20</v>
      </c>
      <c r="H361" t="s">
        <v>10</v>
      </c>
      <c r="I361" t="s">
        <v>45</v>
      </c>
      <c r="J361" t="s">
        <v>220</v>
      </c>
      <c r="K361">
        <v>1.3924216E-5</v>
      </c>
      <c r="L361">
        <v>3.2682078562599557E-7</v>
      </c>
    </row>
    <row r="362" spans="1:12" x14ac:dyDescent="0.3">
      <c r="A362">
        <v>1</v>
      </c>
      <c r="B362">
        <v>15</v>
      </c>
      <c r="C362">
        <v>2</v>
      </c>
      <c r="D362">
        <v>1</v>
      </c>
      <c r="E362">
        <v>2023</v>
      </c>
      <c r="F362" t="s">
        <v>8</v>
      </c>
      <c r="G362" t="s">
        <v>20</v>
      </c>
      <c r="H362" t="s">
        <v>10</v>
      </c>
      <c r="I362" t="s">
        <v>45</v>
      </c>
      <c r="J362" t="s">
        <v>13</v>
      </c>
      <c r="K362">
        <v>0.90823415100000005</v>
      </c>
      <c r="L362">
        <v>2.1317523281898176E-2</v>
      </c>
    </row>
    <row r="363" spans="1:12" x14ac:dyDescent="0.3">
      <c r="A363">
        <v>1</v>
      </c>
      <c r="B363">
        <v>15</v>
      </c>
      <c r="C363">
        <v>2</v>
      </c>
      <c r="D363">
        <v>1</v>
      </c>
      <c r="E363">
        <v>2023</v>
      </c>
      <c r="F363" t="s">
        <v>8</v>
      </c>
      <c r="G363" t="s">
        <v>20</v>
      </c>
      <c r="H363" t="s">
        <v>10</v>
      </c>
      <c r="I363" t="s">
        <v>45</v>
      </c>
      <c r="J363" t="s">
        <v>15</v>
      </c>
      <c r="K363">
        <v>3.1406147787481999E-2</v>
      </c>
      <c r="L363">
        <v>7.3714612681898852E-4</v>
      </c>
    </row>
    <row r="364" spans="1:12" x14ac:dyDescent="0.3">
      <c r="A364">
        <v>1</v>
      </c>
      <c r="B364">
        <v>15</v>
      </c>
      <c r="C364">
        <v>2</v>
      </c>
      <c r="D364">
        <v>1</v>
      </c>
      <c r="E364">
        <v>2023</v>
      </c>
      <c r="F364" t="s">
        <v>8</v>
      </c>
      <c r="G364" t="s">
        <v>20</v>
      </c>
      <c r="H364" t="s">
        <v>10</v>
      </c>
      <c r="I364" t="s">
        <v>45</v>
      </c>
      <c r="J364" t="s">
        <v>16</v>
      </c>
      <c r="K364">
        <v>2.2043874291803784</v>
      </c>
      <c r="L364">
        <v>5.1740049955329617E-2</v>
      </c>
    </row>
    <row r="365" spans="1:12" x14ac:dyDescent="0.3">
      <c r="A365">
        <v>1</v>
      </c>
      <c r="B365">
        <v>15</v>
      </c>
      <c r="C365">
        <v>2</v>
      </c>
      <c r="D365">
        <v>1</v>
      </c>
      <c r="E365">
        <v>2023</v>
      </c>
      <c r="F365" t="s">
        <v>8</v>
      </c>
      <c r="G365" t="s">
        <v>20</v>
      </c>
      <c r="H365" t="s">
        <v>10</v>
      </c>
      <c r="I365" t="s">
        <v>46</v>
      </c>
      <c r="J365" t="s">
        <v>11</v>
      </c>
      <c r="K365">
        <v>6.2747779033295994E-2</v>
      </c>
      <c r="L365">
        <v>1.4727779603496648E-3</v>
      </c>
    </row>
    <row r="366" spans="1:12" x14ac:dyDescent="0.3">
      <c r="A366">
        <v>1</v>
      </c>
      <c r="B366">
        <v>15</v>
      </c>
      <c r="C366">
        <v>2</v>
      </c>
      <c r="D366">
        <v>1</v>
      </c>
      <c r="E366">
        <v>2023</v>
      </c>
      <c r="F366" t="s">
        <v>8</v>
      </c>
      <c r="G366" t="s">
        <v>20</v>
      </c>
      <c r="H366" t="s">
        <v>10</v>
      </c>
      <c r="I366" t="s">
        <v>46</v>
      </c>
      <c r="J366" t="s">
        <v>221</v>
      </c>
      <c r="K366">
        <v>0.68944762409993765</v>
      </c>
      <c r="L366">
        <v>1.6182298102551531E-2</v>
      </c>
    </row>
    <row r="367" spans="1:12" x14ac:dyDescent="0.3">
      <c r="A367">
        <v>1</v>
      </c>
      <c r="B367">
        <v>15</v>
      </c>
      <c r="C367">
        <v>2</v>
      </c>
      <c r="D367">
        <v>1</v>
      </c>
      <c r="E367">
        <v>2023</v>
      </c>
      <c r="F367" t="s">
        <v>8</v>
      </c>
      <c r="G367" t="s">
        <v>20</v>
      </c>
      <c r="H367" t="s">
        <v>10</v>
      </c>
      <c r="I367" t="s">
        <v>46</v>
      </c>
      <c r="J367" t="s">
        <v>17</v>
      </c>
      <c r="K367">
        <v>11.980646375380145</v>
      </c>
      <c r="L367">
        <v>0.28120249360602961</v>
      </c>
    </row>
    <row r="368" spans="1:12" x14ac:dyDescent="0.3">
      <c r="A368">
        <v>1</v>
      </c>
      <c r="B368">
        <v>15</v>
      </c>
      <c r="C368">
        <v>2</v>
      </c>
      <c r="D368">
        <v>1</v>
      </c>
      <c r="E368">
        <v>2023</v>
      </c>
      <c r="F368" t="s">
        <v>8</v>
      </c>
      <c r="G368" t="s">
        <v>20</v>
      </c>
      <c r="H368" t="s">
        <v>10</v>
      </c>
      <c r="I368" t="s">
        <v>46</v>
      </c>
      <c r="J368" t="s">
        <v>18</v>
      </c>
      <c r="K368">
        <v>11.78964020860402</v>
      </c>
      <c r="L368">
        <v>0.27671931225598567</v>
      </c>
    </row>
    <row r="369" spans="1:12" x14ac:dyDescent="0.3">
      <c r="A369">
        <v>1</v>
      </c>
      <c r="B369">
        <v>15</v>
      </c>
      <c r="C369">
        <v>2</v>
      </c>
      <c r="D369">
        <v>1</v>
      </c>
      <c r="E369">
        <v>2023</v>
      </c>
      <c r="F369" t="s">
        <v>8</v>
      </c>
      <c r="G369" t="s">
        <v>20</v>
      </c>
      <c r="H369" t="s">
        <v>10</v>
      </c>
      <c r="I369" t="s">
        <v>46</v>
      </c>
      <c r="J369" t="s">
        <v>19</v>
      </c>
      <c r="K369">
        <v>13.865320108886996</v>
      </c>
      <c r="L369">
        <v>0.32543841685178987</v>
      </c>
    </row>
    <row r="370" spans="1:12" x14ac:dyDescent="0.3">
      <c r="A370">
        <v>1</v>
      </c>
      <c r="B370">
        <v>15</v>
      </c>
      <c r="C370">
        <v>2</v>
      </c>
      <c r="D370">
        <v>1</v>
      </c>
      <c r="E370">
        <v>2024</v>
      </c>
      <c r="F370" t="s">
        <v>8</v>
      </c>
      <c r="G370" t="s">
        <v>20</v>
      </c>
      <c r="H370" t="s">
        <v>10</v>
      </c>
      <c r="I370" t="s">
        <v>44</v>
      </c>
      <c r="J370" t="s">
        <v>217</v>
      </c>
      <c r="K370">
        <v>3.7219113551139999E-3</v>
      </c>
      <c r="L370">
        <v>6.9453684922474369E-5</v>
      </c>
    </row>
    <row r="371" spans="1:12" x14ac:dyDescent="0.3">
      <c r="A371">
        <v>1</v>
      </c>
      <c r="B371">
        <v>15</v>
      </c>
      <c r="C371">
        <v>2</v>
      </c>
      <c r="D371">
        <v>1</v>
      </c>
      <c r="E371">
        <v>2024</v>
      </c>
      <c r="F371" t="s">
        <v>8</v>
      </c>
      <c r="G371" t="s">
        <v>20</v>
      </c>
      <c r="H371" t="s">
        <v>10</v>
      </c>
      <c r="I371" t="s">
        <v>44</v>
      </c>
      <c r="J371" t="s">
        <v>218</v>
      </c>
      <c r="K371">
        <v>4.1807518694746007E-3</v>
      </c>
      <c r="L371">
        <v>7.8015996453693299E-5</v>
      </c>
    </row>
    <row r="372" spans="1:12" x14ac:dyDescent="0.3">
      <c r="A372">
        <v>1</v>
      </c>
      <c r="B372">
        <v>15</v>
      </c>
      <c r="C372">
        <v>2</v>
      </c>
      <c r="D372">
        <v>1</v>
      </c>
      <c r="E372">
        <v>2024</v>
      </c>
      <c r="F372" t="s">
        <v>8</v>
      </c>
      <c r="G372" t="s">
        <v>20</v>
      </c>
      <c r="H372" t="s">
        <v>10</v>
      </c>
      <c r="I372" t="s">
        <v>44</v>
      </c>
      <c r="J372" t="s">
        <v>14</v>
      </c>
      <c r="K372">
        <v>0.14233712082836</v>
      </c>
      <c r="L372">
        <v>2.6561184831018852E-3</v>
      </c>
    </row>
    <row r="373" spans="1:12" x14ac:dyDescent="0.3">
      <c r="A373">
        <v>1</v>
      </c>
      <c r="B373">
        <v>15</v>
      </c>
      <c r="C373">
        <v>2</v>
      </c>
      <c r="D373">
        <v>1</v>
      </c>
      <c r="E373">
        <v>2024</v>
      </c>
      <c r="F373" t="s">
        <v>8</v>
      </c>
      <c r="G373" t="s">
        <v>20</v>
      </c>
      <c r="H373" t="s">
        <v>10</v>
      </c>
      <c r="I373" t="s">
        <v>44</v>
      </c>
      <c r="J373" t="s">
        <v>219</v>
      </c>
      <c r="K373">
        <v>6.9558473999999995E-2</v>
      </c>
      <c r="L373">
        <v>1.2980138095567706E-3</v>
      </c>
    </row>
    <row r="374" spans="1:12" x14ac:dyDescent="0.3">
      <c r="A374">
        <v>1</v>
      </c>
      <c r="B374">
        <v>15</v>
      </c>
      <c r="C374">
        <v>2</v>
      </c>
      <c r="D374">
        <v>1</v>
      </c>
      <c r="E374">
        <v>2024</v>
      </c>
      <c r="F374" t="s">
        <v>8</v>
      </c>
      <c r="G374" t="s">
        <v>20</v>
      </c>
      <c r="H374" t="s">
        <v>10</v>
      </c>
      <c r="I374" t="s">
        <v>45</v>
      </c>
      <c r="J374" t="s">
        <v>11</v>
      </c>
      <c r="K374">
        <v>0.83407405643849131</v>
      </c>
      <c r="L374">
        <v>1.5564453634365167E-2</v>
      </c>
    </row>
    <row r="375" spans="1:12" x14ac:dyDescent="0.3">
      <c r="A375">
        <v>1</v>
      </c>
      <c r="B375">
        <v>15</v>
      </c>
      <c r="C375">
        <v>2</v>
      </c>
      <c r="D375">
        <v>1</v>
      </c>
      <c r="E375">
        <v>2024</v>
      </c>
      <c r="F375" t="s">
        <v>8</v>
      </c>
      <c r="G375" t="s">
        <v>20</v>
      </c>
      <c r="H375" t="s">
        <v>10</v>
      </c>
      <c r="I375" t="s">
        <v>45</v>
      </c>
      <c r="J375" t="s">
        <v>220</v>
      </c>
      <c r="K375">
        <v>1.8778666339999998E-5</v>
      </c>
      <c r="L375">
        <v>3.504241371709635E-7</v>
      </c>
    </row>
    <row r="376" spans="1:12" x14ac:dyDescent="0.3">
      <c r="A376">
        <v>1</v>
      </c>
      <c r="B376">
        <v>15</v>
      </c>
      <c r="C376">
        <v>2</v>
      </c>
      <c r="D376">
        <v>1</v>
      </c>
      <c r="E376">
        <v>2024</v>
      </c>
      <c r="F376" t="s">
        <v>8</v>
      </c>
      <c r="G376" t="s">
        <v>20</v>
      </c>
      <c r="H376" t="s">
        <v>10</v>
      </c>
      <c r="I376" t="s">
        <v>45</v>
      </c>
      <c r="J376" t="s">
        <v>13</v>
      </c>
      <c r="K376">
        <v>1.0900211449999999</v>
      </c>
      <c r="L376">
        <v>2.0340620165400451E-2</v>
      </c>
    </row>
    <row r="377" spans="1:12" x14ac:dyDescent="0.3">
      <c r="A377">
        <v>1</v>
      </c>
      <c r="B377">
        <v>15</v>
      </c>
      <c r="C377">
        <v>2</v>
      </c>
      <c r="D377">
        <v>1</v>
      </c>
      <c r="E377">
        <v>2024</v>
      </c>
      <c r="F377" t="s">
        <v>8</v>
      </c>
      <c r="G377" t="s">
        <v>20</v>
      </c>
      <c r="H377" t="s">
        <v>10</v>
      </c>
      <c r="I377" t="s">
        <v>45</v>
      </c>
      <c r="J377" t="s">
        <v>15</v>
      </c>
      <c r="K377">
        <v>3.5186325677908206E-2</v>
      </c>
      <c r="L377">
        <v>6.5660348784372198E-4</v>
      </c>
    </row>
    <row r="378" spans="1:12" x14ac:dyDescent="0.3">
      <c r="A378">
        <v>1</v>
      </c>
      <c r="B378">
        <v>15</v>
      </c>
      <c r="C378">
        <v>2</v>
      </c>
      <c r="D378">
        <v>1</v>
      </c>
      <c r="E378">
        <v>2024</v>
      </c>
      <c r="F378" t="s">
        <v>8</v>
      </c>
      <c r="G378" t="s">
        <v>20</v>
      </c>
      <c r="H378" t="s">
        <v>10</v>
      </c>
      <c r="I378" t="s">
        <v>45</v>
      </c>
      <c r="J378" t="s">
        <v>16</v>
      </c>
      <c r="K378">
        <v>2.6948459021522999</v>
      </c>
      <c r="L378">
        <v>5.0287865654171184E-2</v>
      </c>
    </row>
    <row r="379" spans="1:12" x14ac:dyDescent="0.3">
      <c r="A379">
        <v>1</v>
      </c>
      <c r="B379">
        <v>15</v>
      </c>
      <c r="C379">
        <v>2</v>
      </c>
      <c r="D379">
        <v>1</v>
      </c>
      <c r="E379">
        <v>2024</v>
      </c>
      <c r="F379" t="s">
        <v>8</v>
      </c>
      <c r="G379" t="s">
        <v>20</v>
      </c>
      <c r="H379" t="s">
        <v>10</v>
      </c>
      <c r="I379" t="s">
        <v>45</v>
      </c>
      <c r="J379" t="s">
        <v>24</v>
      </c>
      <c r="K379">
        <v>1.6200000000000001E-5</v>
      </c>
      <c r="L379">
        <v>3.0230427014283959E-7</v>
      </c>
    </row>
    <row r="380" spans="1:12" x14ac:dyDescent="0.3">
      <c r="A380">
        <v>1</v>
      </c>
      <c r="B380">
        <v>15</v>
      </c>
      <c r="C380">
        <v>2</v>
      </c>
      <c r="D380">
        <v>1</v>
      </c>
      <c r="E380">
        <v>2024</v>
      </c>
      <c r="F380" t="s">
        <v>8</v>
      </c>
      <c r="G380" t="s">
        <v>20</v>
      </c>
      <c r="H380" t="s">
        <v>10</v>
      </c>
      <c r="I380" t="s">
        <v>46</v>
      </c>
      <c r="J380" t="s">
        <v>11</v>
      </c>
      <c r="K380">
        <v>7.0058125044129602E-2</v>
      </c>
      <c r="L380">
        <v>1.3073376764840365E-3</v>
      </c>
    </row>
    <row r="381" spans="1:12" x14ac:dyDescent="0.3">
      <c r="A381">
        <v>1</v>
      </c>
      <c r="B381">
        <v>15</v>
      </c>
      <c r="C381">
        <v>2</v>
      </c>
      <c r="D381">
        <v>1</v>
      </c>
      <c r="E381">
        <v>2024</v>
      </c>
      <c r="F381" t="s">
        <v>8</v>
      </c>
      <c r="G381" t="s">
        <v>20</v>
      </c>
      <c r="H381" t="s">
        <v>10</v>
      </c>
      <c r="I381" t="s">
        <v>46</v>
      </c>
      <c r="J381" t="s">
        <v>221</v>
      </c>
      <c r="K381">
        <v>1.0952055808500256</v>
      </c>
      <c r="L381">
        <v>2.043736566513776E-2</v>
      </c>
    </row>
    <row r="382" spans="1:12" x14ac:dyDescent="0.3">
      <c r="A382">
        <v>1</v>
      </c>
      <c r="B382">
        <v>15</v>
      </c>
      <c r="C382">
        <v>2</v>
      </c>
      <c r="D382">
        <v>1</v>
      </c>
      <c r="E382">
        <v>2024</v>
      </c>
      <c r="F382" t="s">
        <v>8</v>
      </c>
      <c r="G382" t="s">
        <v>20</v>
      </c>
      <c r="H382" t="s">
        <v>10</v>
      </c>
      <c r="I382" t="s">
        <v>46</v>
      </c>
      <c r="J382" t="s">
        <v>17</v>
      </c>
      <c r="K382">
        <v>14.848860411140738</v>
      </c>
      <c r="L382">
        <v>0.27709098203967936</v>
      </c>
    </row>
    <row r="383" spans="1:12" x14ac:dyDescent="0.3">
      <c r="A383">
        <v>1</v>
      </c>
      <c r="B383">
        <v>15</v>
      </c>
      <c r="C383">
        <v>2</v>
      </c>
      <c r="D383">
        <v>1</v>
      </c>
      <c r="E383">
        <v>2024</v>
      </c>
      <c r="F383" t="s">
        <v>8</v>
      </c>
      <c r="G383" t="s">
        <v>20</v>
      </c>
      <c r="H383" t="s">
        <v>10</v>
      </c>
      <c r="I383" t="s">
        <v>46</v>
      </c>
      <c r="J383" t="s">
        <v>18</v>
      </c>
      <c r="K383">
        <v>15.049369021234272</v>
      </c>
      <c r="L383">
        <v>0.28083262457249919</v>
      </c>
    </row>
    <row r="384" spans="1:12" x14ac:dyDescent="0.3">
      <c r="A384">
        <v>1</v>
      </c>
      <c r="B384">
        <v>15</v>
      </c>
      <c r="C384">
        <v>2</v>
      </c>
      <c r="D384">
        <v>1</v>
      </c>
      <c r="E384">
        <v>2024</v>
      </c>
      <c r="F384" t="s">
        <v>8</v>
      </c>
      <c r="G384" t="s">
        <v>20</v>
      </c>
      <c r="H384" t="s">
        <v>10</v>
      </c>
      <c r="I384" t="s">
        <v>46</v>
      </c>
      <c r="J384" t="s">
        <v>19</v>
      </c>
      <c r="K384">
        <v>17.650939083297683</v>
      </c>
      <c r="L384">
        <v>0.32937989240197707</v>
      </c>
    </row>
    <row r="385" spans="1:12" x14ac:dyDescent="0.3">
      <c r="A385">
        <v>1</v>
      </c>
      <c r="B385">
        <v>15</v>
      </c>
      <c r="C385">
        <v>2</v>
      </c>
      <c r="D385">
        <v>1</v>
      </c>
      <c r="E385">
        <v>2025</v>
      </c>
      <c r="F385" t="s">
        <v>8</v>
      </c>
      <c r="G385" t="s">
        <v>20</v>
      </c>
      <c r="H385" t="s">
        <v>10</v>
      </c>
      <c r="I385" t="s">
        <v>44</v>
      </c>
      <c r="J385" t="s">
        <v>217</v>
      </c>
      <c r="K385">
        <v>4.685347376336628E-3</v>
      </c>
      <c r="L385">
        <v>8.2960931917653213E-5</v>
      </c>
    </row>
    <row r="386" spans="1:12" x14ac:dyDescent="0.3">
      <c r="A386">
        <v>1</v>
      </c>
      <c r="B386">
        <v>15</v>
      </c>
      <c r="C386">
        <v>2</v>
      </c>
      <c r="D386">
        <v>1</v>
      </c>
      <c r="E386">
        <v>2025</v>
      </c>
      <c r="F386" t="s">
        <v>8</v>
      </c>
      <c r="G386" t="s">
        <v>20</v>
      </c>
      <c r="H386" t="s">
        <v>10</v>
      </c>
      <c r="I386" t="s">
        <v>44</v>
      </c>
      <c r="J386" t="s">
        <v>218</v>
      </c>
      <c r="K386">
        <v>4.3753134516E-3</v>
      </c>
      <c r="L386">
        <v>7.7471327571102355E-5</v>
      </c>
    </row>
    <row r="387" spans="1:12" x14ac:dyDescent="0.3">
      <c r="A387">
        <v>1</v>
      </c>
      <c r="B387">
        <v>15</v>
      </c>
      <c r="C387">
        <v>2</v>
      </c>
      <c r="D387">
        <v>1</v>
      </c>
      <c r="E387">
        <v>2025</v>
      </c>
      <c r="F387" t="s">
        <v>8</v>
      </c>
      <c r="G387" t="s">
        <v>20</v>
      </c>
      <c r="H387" t="s">
        <v>10</v>
      </c>
      <c r="I387" t="s">
        <v>44</v>
      </c>
      <c r="J387" t="s">
        <v>14</v>
      </c>
      <c r="K387">
        <v>0.15859114130309901</v>
      </c>
      <c r="L387">
        <v>2.8080882418320048E-3</v>
      </c>
    </row>
    <row r="388" spans="1:12" x14ac:dyDescent="0.3">
      <c r="A388">
        <v>1</v>
      </c>
      <c r="B388">
        <v>15</v>
      </c>
      <c r="C388">
        <v>2</v>
      </c>
      <c r="D388">
        <v>1</v>
      </c>
      <c r="E388">
        <v>2025</v>
      </c>
      <c r="F388" t="s">
        <v>8</v>
      </c>
      <c r="G388" t="s">
        <v>20</v>
      </c>
      <c r="H388" t="s">
        <v>10</v>
      </c>
      <c r="I388" t="s">
        <v>44</v>
      </c>
      <c r="J388" t="s">
        <v>219</v>
      </c>
      <c r="K388">
        <v>4.6584869799999998E-2</v>
      </c>
      <c r="L388">
        <v>8.2485329292537608E-4</v>
      </c>
    </row>
    <row r="389" spans="1:12" x14ac:dyDescent="0.3">
      <c r="A389">
        <v>1</v>
      </c>
      <c r="B389">
        <v>15</v>
      </c>
      <c r="C389">
        <v>2</v>
      </c>
      <c r="D389">
        <v>1</v>
      </c>
      <c r="E389">
        <v>2025</v>
      </c>
      <c r="F389" t="s">
        <v>8</v>
      </c>
      <c r="G389" t="s">
        <v>20</v>
      </c>
      <c r="H389" t="s">
        <v>10</v>
      </c>
      <c r="I389" t="s">
        <v>45</v>
      </c>
      <c r="J389" t="s">
        <v>11</v>
      </c>
      <c r="K389">
        <v>0.96746100812782998</v>
      </c>
      <c r="L389">
        <v>1.7130312948328657E-2</v>
      </c>
    </row>
    <row r="390" spans="1:12" x14ac:dyDescent="0.3">
      <c r="A390">
        <v>1</v>
      </c>
      <c r="B390">
        <v>15</v>
      </c>
      <c r="C390">
        <v>2</v>
      </c>
      <c r="D390">
        <v>1</v>
      </c>
      <c r="E390">
        <v>2025</v>
      </c>
      <c r="F390" t="s">
        <v>8</v>
      </c>
      <c r="G390" t="s">
        <v>20</v>
      </c>
      <c r="H390" t="s">
        <v>10</v>
      </c>
      <c r="I390" t="s">
        <v>45</v>
      </c>
      <c r="J390" t="s">
        <v>220</v>
      </c>
      <c r="K390">
        <v>5.8954113999999997E-5</v>
      </c>
      <c r="L390">
        <v>1.0438688628555107E-6</v>
      </c>
    </row>
    <row r="391" spans="1:12" x14ac:dyDescent="0.3">
      <c r="A391">
        <v>1</v>
      </c>
      <c r="B391">
        <v>15</v>
      </c>
      <c r="C391">
        <v>2</v>
      </c>
      <c r="D391">
        <v>1</v>
      </c>
      <c r="E391">
        <v>2025</v>
      </c>
      <c r="F391" t="s">
        <v>8</v>
      </c>
      <c r="G391" t="s">
        <v>20</v>
      </c>
      <c r="H391" t="s">
        <v>10</v>
      </c>
      <c r="I391" t="s">
        <v>45</v>
      </c>
      <c r="J391" t="s">
        <v>13</v>
      </c>
      <c r="K391">
        <v>1.0850200750000001</v>
      </c>
      <c r="L391">
        <v>1.9211868265302925E-2</v>
      </c>
    </row>
    <row r="392" spans="1:12" x14ac:dyDescent="0.3">
      <c r="A392">
        <v>1</v>
      </c>
      <c r="B392">
        <v>15</v>
      </c>
      <c r="C392">
        <v>2</v>
      </c>
      <c r="D392">
        <v>1</v>
      </c>
      <c r="E392">
        <v>2025</v>
      </c>
      <c r="F392" t="s">
        <v>8</v>
      </c>
      <c r="G392" t="s">
        <v>20</v>
      </c>
      <c r="H392" t="s">
        <v>10</v>
      </c>
      <c r="I392" t="s">
        <v>45</v>
      </c>
      <c r="J392" t="s">
        <v>15</v>
      </c>
      <c r="K392">
        <v>3.4869108357670001E-2</v>
      </c>
      <c r="L392">
        <v>6.1740859153793014E-4</v>
      </c>
    </row>
    <row r="393" spans="1:12" x14ac:dyDescent="0.3">
      <c r="A393">
        <v>1</v>
      </c>
      <c r="B393">
        <v>15</v>
      </c>
      <c r="C393">
        <v>2</v>
      </c>
      <c r="D393">
        <v>1</v>
      </c>
      <c r="E393">
        <v>2025</v>
      </c>
      <c r="F393" t="s">
        <v>8</v>
      </c>
      <c r="G393" t="s">
        <v>20</v>
      </c>
      <c r="H393" t="s">
        <v>10</v>
      </c>
      <c r="I393" t="s">
        <v>45</v>
      </c>
      <c r="J393" t="s">
        <v>16</v>
      </c>
      <c r="K393">
        <v>3.0576571191028412</v>
      </c>
      <c r="L393">
        <v>5.4140293922828514E-2</v>
      </c>
    </row>
    <row r="394" spans="1:12" x14ac:dyDescent="0.3">
      <c r="A394">
        <v>1</v>
      </c>
      <c r="B394">
        <v>15</v>
      </c>
      <c r="C394">
        <v>2</v>
      </c>
      <c r="D394">
        <v>1</v>
      </c>
      <c r="E394">
        <v>2025</v>
      </c>
      <c r="F394" t="s">
        <v>8</v>
      </c>
      <c r="G394" t="s">
        <v>20</v>
      </c>
      <c r="H394" t="s">
        <v>10</v>
      </c>
      <c r="I394" t="s">
        <v>46</v>
      </c>
      <c r="J394" t="s">
        <v>11</v>
      </c>
      <c r="K394">
        <v>6.9627012179760001E-2</v>
      </c>
      <c r="L394">
        <v>1.2328481440347465E-3</v>
      </c>
    </row>
    <row r="395" spans="1:12" x14ac:dyDescent="0.3">
      <c r="A395">
        <v>1</v>
      </c>
      <c r="B395">
        <v>15</v>
      </c>
      <c r="C395">
        <v>2</v>
      </c>
      <c r="D395">
        <v>1</v>
      </c>
      <c r="E395">
        <v>2025</v>
      </c>
      <c r="F395" t="s">
        <v>8</v>
      </c>
      <c r="G395" t="s">
        <v>20</v>
      </c>
      <c r="H395" t="s">
        <v>10</v>
      </c>
      <c r="I395" t="s">
        <v>46</v>
      </c>
      <c r="J395" t="s">
        <v>221</v>
      </c>
      <c r="K395">
        <v>1.1564861203222223</v>
      </c>
      <c r="L395">
        <v>2.0477279182398354E-2</v>
      </c>
    </row>
    <row r="396" spans="1:12" x14ac:dyDescent="0.3">
      <c r="A396">
        <v>1</v>
      </c>
      <c r="B396">
        <v>15</v>
      </c>
      <c r="C396">
        <v>2</v>
      </c>
      <c r="D396">
        <v>1</v>
      </c>
      <c r="E396">
        <v>2025</v>
      </c>
      <c r="F396" t="s">
        <v>8</v>
      </c>
      <c r="G396" t="s">
        <v>20</v>
      </c>
      <c r="H396" t="s">
        <v>10</v>
      </c>
      <c r="I396" t="s">
        <v>46</v>
      </c>
      <c r="J396" t="s">
        <v>17</v>
      </c>
      <c r="K396">
        <v>14.957812432011018</v>
      </c>
      <c r="L396">
        <v>0.26484995863408889</v>
      </c>
    </row>
    <row r="397" spans="1:12" x14ac:dyDescent="0.3">
      <c r="A397">
        <v>1</v>
      </c>
      <c r="B397">
        <v>15</v>
      </c>
      <c r="C397">
        <v>2</v>
      </c>
      <c r="D397">
        <v>1</v>
      </c>
      <c r="E397">
        <v>2025</v>
      </c>
      <c r="F397" t="s">
        <v>8</v>
      </c>
      <c r="G397" t="s">
        <v>20</v>
      </c>
      <c r="H397" t="s">
        <v>10</v>
      </c>
      <c r="I397" t="s">
        <v>46</v>
      </c>
      <c r="J397" t="s">
        <v>18</v>
      </c>
      <c r="K397">
        <v>16.586175649578482</v>
      </c>
      <c r="L397">
        <v>0.29368251237644333</v>
      </c>
    </row>
    <row r="398" spans="1:12" x14ac:dyDescent="0.3">
      <c r="A398">
        <v>1</v>
      </c>
      <c r="B398">
        <v>15</v>
      </c>
      <c r="C398">
        <v>2</v>
      </c>
      <c r="D398">
        <v>1</v>
      </c>
      <c r="E398">
        <v>2025</v>
      </c>
      <c r="F398" t="s">
        <v>8</v>
      </c>
      <c r="G398" t="s">
        <v>20</v>
      </c>
      <c r="H398" t="s">
        <v>10</v>
      </c>
      <c r="I398" t="s">
        <v>46</v>
      </c>
      <c r="J398" t="s">
        <v>19</v>
      </c>
      <c r="K398">
        <v>18.347147739835993</v>
      </c>
      <c r="L398">
        <v>0.32486310027192761</v>
      </c>
    </row>
    <row r="399" spans="1:12" x14ac:dyDescent="0.3">
      <c r="A399">
        <v>1</v>
      </c>
      <c r="B399">
        <v>27</v>
      </c>
      <c r="C399">
        <v>3</v>
      </c>
      <c r="D399">
        <v>0</v>
      </c>
      <c r="E399">
        <v>2023</v>
      </c>
      <c r="F399" t="s">
        <v>8</v>
      </c>
      <c r="G399" t="s">
        <v>23</v>
      </c>
      <c r="H399" t="s">
        <v>12</v>
      </c>
      <c r="I399" t="s">
        <v>44</v>
      </c>
      <c r="J399" t="s">
        <v>217</v>
      </c>
      <c r="K399">
        <v>8.930774224389669E-3</v>
      </c>
      <c r="L399">
        <v>7.5825934974869348E-3</v>
      </c>
    </row>
    <row r="400" spans="1:12" x14ac:dyDescent="0.3">
      <c r="A400">
        <v>1</v>
      </c>
      <c r="B400">
        <v>27</v>
      </c>
      <c r="C400">
        <v>3</v>
      </c>
      <c r="D400">
        <v>0</v>
      </c>
      <c r="E400">
        <v>2023</v>
      </c>
      <c r="F400" t="s">
        <v>8</v>
      </c>
      <c r="G400" t="s">
        <v>23</v>
      </c>
      <c r="H400" t="s">
        <v>12</v>
      </c>
      <c r="I400" t="s">
        <v>44</v>
      </c>
      <c r="J400" t="s">
        <v>218</v>
      </c>
      <c r="K400">
        <v>5.9604724094750004E-3</v>
      </c>
      <c r="L400">
        <v>5.0606854678519339E-3</v>
      </c>
    </row>
    <row r="401" spans="1:12" x14ac:dyDescent="0.3">
      <c r="A401">
        <v>1</v>
      </c>
      <c r="B401">
        <v>27</v>
      </c>
      <c r="C401">
        <v>3</v>
      </c>
      <c r="D401">
        <v>0</v>
      </c>
      <c r="E401">
        <v>2023</v>
      </c>
      <c r="F401" t="s">
        <v>8</v>
      </c>
      <c r="G401" t="s">
        <v>23</v>
      </c>
      <c r="H401" t="s">
        <v>12</v>
      </c>
      <c r="I401" t="s">
        <v>44</v>
      </c>
      <c r="J401" t="s">
        <v>14</v>
      </c>
      <c r="K401">
        <v>1.4214714108922999E-2</v>
      </c>
      <c r="L401">
        <v>1.2068875112372614E-2</v>
      </c>
    </row>
    <row r="402" spans="1:12" x14ac:dyDescent="0.3">
      <c r="A402">
        <v>1</v>
      </c>
      <c r="B402">
        <v>27</v>
      </c>
      <c r="C402">
        <v>3</v>
      </c>
      <c r="D402">
        <v>0</v>
      </c>
      <c r="E402">
        <v>2023</v>
      </c>
      <c r="F402" t="s">
        <v>8</v>
      </c>
      <c r="G402" t="s">
        <v>23</v>
      </c>
      <c r="H402" t="s">
        <v>12</v>
      </c>
      <c r="I402" t="s">
        <v>44</v>
      </c>
      <c r="J402" t="s">
        <v>219</v>
      </c>
      <c r="K402">
        <v>6.0917000000000002E-3</v>
      </c>
      <c r="L402">
        <v>5.1721030728215343E-3</v>
      </c>
    </row>
    <row r="403" spans="1:12" x14ac:dyDescent="0.3">
      <c r="A403">
        <v>1</v>
      </c>
      <c r="B403">
        <v>27</v>
      </c>
      <c r="C403">
        <v>3</v>
      </c>
      <c r="D403">
        <v>0</v>
      </c>
      <c r="E403">
        <v>2023</v>
      </c>
      <c r="F403" t="s">
        <v>8</v>
      </c>
      <c r="G403" t="s">
        <v>23</v>
      </c>
      <c r="H403" t="s">
        <v>12</v>
      </c>
      <c r="I403" t="s">
        <v>45</v>
      </c>
      <c r="J403" t="s">
        <v>11</v>
      </c>
      <c r="K403">
        <v>1.9033359590711001E-2</v>
      </c>
      <c r="L403">
        <v>1.6160102701254755E-2</v>
      </c>
    </row>
    <row r="404" spans="1:12" x14ac:dyDescent="0.3">
      <c r="A404">
        <v>1</v>
      </c>
      <c r="B404">
        <v>27</v>
      </c>
      <c r="C404">
        <v>3</v>
      </c>
      <c r="D404">
        <v>0</v>
      </c>
      <c r="E404">
        <v>2023</v>
      </c>
      <c r="F404" t="s">
        <v>8</v>
      </c>
      <c r="G404" t="s">
        <v>23</v>
      </c>
      <c r="H404" t="s">
        <v>12</v>
      </c>
      <c r="I404" t="s">
        <v>45</v>
      </c>
      <c r="J404" t="s">
        <v>220</v>
      </c>
      <c r="K404">
        <v>3.3495303902799996E-3</v>
      </c>
      <c r="L404">
        <v>2.8438886393086166E-3</v>
      </c>
    </row>
    <row r="405" spans="1:12" x14ac:dyDescent="0.3">
      <c r="A405">
        <v>1</v>
      </c>
      <c r="B405">
        <v>27</v>
      </c>
      <c r="C405">
        <v>3</v>
      </c>
      <c r="D405">
        <v>0</v>
      </c>
      <c r="E405">
        <v>2023</v>
      </c>
      <c r="F405" t="s">
        <v>8</v>
      </c>
      <c r="G405" t="s">
        <v>23</v>
      </c>
      <c r="H405" t="s">
        <v>12</v>
      </c>
      <c r="I405" t="s">
        <v>45</v>
      </c>
      <c r="J405" t="s">
        <v>13</v>
      </c>
      <c r="K405">
        <v>0.10927605900000001</v>
      </c>
      <c r="L405">
        <v>9.2779854644799861E-2</v>
      </c>
    </row>
    <row r="406" spans="1:12" x14ac:dyDescent="0.3">
      <c r="A406">
        <v>1</v>
      </c>
      <c r="B406">
        <v>27</v>
      </c>
      <c r="C406">
        <v>3</v>
      </c>
      <c r="D406">
        <v>0</v>
      </c>
      <c r="E406">
        <v>2023</v>
      </c>
      <c r="F406" t="s">
        <v>8</v>
      </c>
      <c r="G406" t="s">
        <v>23</v>
      </c>
      <c r="H406" t="s">
        <v>12</v>
      </c>
      <c r="I406" t="s">
        <v>45</v>
      </c>
      <c r="J406" t="s">
        <v>15</v>
      </c>
      <c r="K406">
        <v>3.66917337129E-3</v>
      </c>
      <c r="L406">
        <v>3.1152786362368397E-3</v>
      </c>
    </row>
    <row r="407" spans="1:12" x14ac:dyDescent="0.3">
      <c r="A407">
        <v>1</v>
      </c>
      <c r="B407">
        <v>27</v>
      </c>
      <c r="C407">
        <v>3</v>
      </c>
      <c r="D407">
        <v>0</v>
      </c>
      <c r="E407">
        <v>2023</v>
      </c>
      <c r="F407" t="s">
        <v>8</v>
      </c>
      <c r="G407" t="s">
        <v>23</v>
      </c>
      <c r="H407" t="s">
        <v>12</v>
      </c>
      <c r="I407" t="s">
        <v>45</v>
      </c>
      <c r="J407" t="s">
        <v>16</v>
      </c>
      <c r="K407">
        <v>1.99626574E-2</v>
      </c>
      <c r="L407">
        <v>1.6949114644553006E-2</v>
      </c>
    </row>
    <row r="408" spans="1:12" x14ac:dyDescent="0.3">
      <c r="A408">
        <v>1</v>
      </c>
      <c r="B408">
        <v>27</v>
      </c>
      <c r="C408">
        <v>3</v>
      </c>
      <c r="D408">
        <v>0</v>
      </c>
      <c r="E408">
        <v>2023</v>
      </c>
      <c r="F408" t="s">
        <v>8</v>
      </c>
      <c r="G408" t="s">
        <v>23</v>
      </c>
      <c r="H408" t="s">
        <v>12</v>
      </c>
      <c r="I408" t="s">
        <v>45</v>
      </c>
      <c r="J408" t="s">
        <v>24</v>
      </c>
      <c r="K408">
        <v>1.6200000000000001E-5</v>
      </c>
      <c r="L408">
        <v>1.3754464234894833E-5</v>
      </c>
    </row>
    <row r="409" spans="1:12" x14ac:dyDescent="0.3">
      <c r="A409">
        <v>1</v>
      </c>
      <c r="B409">
        <v>27</v>
      </c>
      <c r="C409">
        <v>3</v>
      </c>
      <c r="D409">
        <v>0</v>
      </c>
      <c r="E409">
        <v>2023</v>
      </c>
      <c r="F409" t="s">
        <v>8</v>
      </c>
      <c r="G409" t="s">
        <v>23</v>
      </c>
      <c r="H409" t="s">
        <v>12</v>
      </c>
      <c r="I409" t="s">
        <v>46</v>
      </c>
      <c r="J409" t="s">
        <v>11</v>
      </c>
      <c r="K409">
        <v>7.0334088199199996E-3</v>
      </c>
      <c r="L409">
        <v>5.9716524730236732E-3</v>
      </c>
    </row>
    <row r="410" spans="1:12" x14ac:dyDescent="0.3">
      <c r="A410">
        <v>1</v>
      </c>
      <c r="B410">
        <v>27</v>
      </c>
      <c r="C410">
        <v>3</v>
      </c>
      <c r="D410">
        <v>0</v>
      </c>
      <c r="E410">
        <v>2023</v>
      </c>
      <c r="F410" t="s">
        <v>8</v>
      </c>
      <c r="G410" t="s">
        <v>23</v>
      </c>
      <c r="H410" t="s">
        <v>12</v>
      </c>
      <c r="I410" t="s">
        <v>46</v>
      </c>
      <c r="J410" t="s">
        <v>221</v>
      </c>
      <c r="K410">
        <v>2.1204045100000003E-2</v>
      </c>
      <c r="L410">
        <v>1.8003103701422659E-2</v>
      </c>
    </row>
    <row r="411" spans="1:12" x14ac:dyDescent="0.3">
      <c r="A411">
        <v>1</v>
      </c>
      <c r="B411">
        <v>27</v>
      </c>
      <c r="C411">
        <v>3</v>
      </c>
      <c r="D411">
        <v>0</v>
      </c>
      <c r="E411">
        <v>2023</v>
      </c>
      <c r="F411" t="s">
        <v>8</v>
      </c>
      <c r="G411" t="s">
        <v>23</v>
      </c>
      <c r="H411" t="s">
        <v>12</v>
      </c>
      <c r="I411" t="s">
        <v>46</v>
      </c>
      <c r="J411" t="s">
        <v>17</v>
      </c>
      <c r="K411">
        <v>0.52359782782625508</v>
      </c>
      <c r="L411">
        <v>0.44455602446326226</v>
      </c>
    </row>
    <row r="412" spans="1:12" x14ac:dyDescent="0.3">
      <c r="A412">
        <v>1</v>
      </c>
      <c r="B412">
        <v>27</v>
      </c>
      <c r="C412">
        <v>3</v>
      </c>
      <c r="D412">
        <v>0</v>
      </c>
      <c r="E412">
        <v>2023</v>
      </c>
      <c r="F412" t="s">
        <v>8</v>
      </c>
      <c r="G412" t="s">
        <v>23</v>
      </c>
      <c r="H412" t="s">
        <v>12</v>
      </c>
      <c r="I412" t="s">
        <v>46</v>
      </c>
      <c r="J412" t="s">
        <v>18</v>
      </c>
      <c r="K412">
        <v>0.22088594067639483</v>
      </c>
      <c r="L412">
        <v>0.18754122043361571</v>
      </c>
    </row>
    <row r="413" spans="1:12" x14ac:dyDescent="0.3">
      <c r="A413">
        <v>1</v>
      </c>
      <c r="B413">
        <v>27</v>
      </c>
      <c r="C413">
        <v>3</v>
      </c>
      <c r="D413">
        <v>0</v>
      </c>
      <c r="E413">
        <v>2023</v>
      </c>
      <c r="F413" t="s">
        <v>8</v>
      </c>
      <c r="G413" t="s">
        <v>23</v>
      </c>
      <c r="H413" t="s">
        <v>12</v>
      </c>
      <c r="I413" t="s">
        <v>46</v>
      </c>
      <c r="J413" t="s">
        <v>19</v>
      </c>
      <c r="K413">
        <v>0.2145735572081475</v>
      </c>
      <c r="L413">
        <v>0.18218174804775464</v>
      </c>
    </row>
    <row r="414" spans="1:12" x14ac:dyDescent="0.3">
      <c r="A414">
        <v>1</v>
      </c>
      <c r="B414">
        <v>27</v>
      </c>
      <c r="C414">
        <v>3</v>
      </c>
      <c r="D414">
        <v>0</v>
      </c>
      <c r="E414">
        <v>2024</v>
      </c>
      <c r="F414" t="s">
        <v>8</v>
      </c>
      <c r="G414" t="s">
        <v>23</v>
      </c>
      <c r="H414" t="s">
        <v>12</v>
      </c>
      <c r="I414" t="s">
        <v>44</v>
      </c>
      <c r="J414" t="s">
        <v>217</v>
      </c>
      <c r="K414">
        <v>8.4250068042640014E-3</v>
      </c>
      <c r="L414">
        <v>6.8944115750255571E-3</v>
      </c>
    </row>
    <row r="415" spans="1:12" x14ac:dyDescent="0.3">
      <c r="A415">
        <v>1</v>
      </c>
      <c r="B415">
        <v>27</v>
      </c>
      <c r="C415">
        <v>3</v>
      </c>
      <c r="D415">
        <v>0</v>
      </c>
      <c r="E415">
        <v>2024</v>
      </c>
      <c r="F415" t="s">
        <v>8</v>
      </c>
      <c r="G415" t="s">
        <v>23</v>
      </c>
      <c r="H415" t="s">
        <v>12</v>
      </c>
      <c r="I415" t="s">
        <v>44</v>
      </c>
      <c r="J415" t="s">
        <v>218</v>
      </c>
      <c r="K415">
        <v>2.5480490343700005E-3</v>
      </c>
      <c r="L415">
        <v>2.0851376342393216E-3</v>
      </c>
    </row>
    <row r="416" spans="1:12" x14ac:dyDescent="0.3">
      <c r="A416">
        <v>1</v>
      </c>
      <c r="B416">
        <v>27</v>
      </c>
      <c r="C416">
        <v>3</v>
      </c>
      <c r="D416">
        <v>0</v>
      </c>
      <c r="E416">
        <v>2024</v>
      </c>
      <c r="F416" t="s">
        <v>8</v>
      </c>
      <c r="G416" t="s">
        <v>23</v>
      </c>
      <c r="H416" t="s">
        <v>12</v>
      </c>
      <c r="I416" t="s">
        <v>44</v>
      </c>
      <c r="J416" t="s">
        <v>14</v>
      </c>
      <c r="K416">
        <v>1.5065466648092E-2</v>
      </c>
      <c r="L416">
        <v>1.2328479970983325E-2</v>
      </c>
    </row>
    <row r="417" spans="1:12" x14ac:dyDescent="0.3">
      <c r="A417">
        <v>1</v>
      </c>
      <c r="B417">
        <v>27</v>
      </c>
      <c r="C417">
        <v>3</v>
      </c>
      <c r="D417">
        <v>0</v>
      </c>
      <c r="E417">
        <v>2024</v>
      </c>
      <c r="F417" t="s">
        <v>8</v>
      </c>
      <c r="G417" t="s">
        <v>23</v>
      </c>
      <c r="H417" t="s">
        <v>12</v>
      </c>
      <c r="I417" t="s">
        <v>44</v>
      </c>
      <c r="J417" t="s">
        <v>219</v>
      </c>
      <c r="K417">
        <v>7.5569999999999996E-5</v>
      </c>
      <c r="L417">
        <v>6.184098064597304E-5</v>
      </c>
    </row>
    <row r="418" spans="1:12" x14ac:dyDescent="0.3">
      <c r="A418">
        <v>1</v>
      </c>
      <c r="B418">
        <v>27</v>
      </c>
      <c r="C418">
        <v>3</v>
      </c>
      <c r="D418">
        <v>0</v>
      </c>
      <c r="E418">
        <v>2024</v>
      </c>
      <c r="F418" t="s">
        <v>8</v>
      </c>
      <c r="G418" t="s">
        <v>23</v>
      </c>
      <c r="H418" t="s">
        <v>12</v>
      </c>
      <c r="I418" t="s">
        <v>45</v>
      </c>
      <c r="J418" t="s">
        <v>11</v>
      </c>
      <c r="K418">
        <v>1.2020723575793285E-2</v>
      </c>
      <c r="L418">
        <v>9.8368841339317777E-3</v>
      </c>
    </row>
    <row r="419" spans="1:12" x14ac:dyDescent="0.3">
      <c r="A419">
        <v>1</v>
      </c>
      <c r="B419">
        <v>27</v>
      </c>
      <c r="C419">
        <v>3</v>
      </c>
      <c r="D419">
        <v>0</v>
      </c>
      <c r="E419">
        <v>2024</v>
      </c>
      <c r="F419" t="s">
        <v>8</v>
      </c>
      <c r="G419" t="s">
        <v>23</v>
      </c>
      <c r="H419" t="s">
        <v>12</v>
      </c>
      <c r="I419" t="s">
        <v>45</v>
      </c>
      <c r="J419" t="s">
        <v>220</v>
      </c>
      <c r="K419">
        <v>3.3008566567473683E-4</v>
      </c>
      <c r="L419">
        <v>2.7011805296419918E-4</v>
      </c>
    </row>
    <row r="420" spans="1:12" x14ac:dyDescent="0.3">
      <c r="A420">
        <v>1</v>
      </c>
      <c r="B420">
        <v>27</v>
      </c>
      <c r="C420">
        <v>3</v>
      </c>
      <c r="D420">
        <v>0</v>
      </c>
      <c r="E420">
        <v>2024</v>
      </c>
      <c r="F420" t="s">
        <v>8</v>
      </c>
      <c r="G420" t="s">
        <v>23</v>
      </c>
      <c r="H420" t="s">
        <v>12</v>
      </c>
      <c r="I420" t="s">
        <v>45</v>
      </c>
      <c r="J420" t="s">
        <v>13</v>
      </c>
      <c r="K420">
        <v>0.10060938</v>
      </c>
      <c r="L420">
        <v>8.2331384430109136E-2</v>
      </c>
    </row>
    <row r="421" spans="1:12" x14ac:dyDescent="0.3">
      <c r="A421">
        <v>1</v>
      </c>
      <c r="B421">
        <v>27</v>
      </c>
      <c r="C421">
        <v>3</v>
      </c>
      <c r="D421">
        <v>0</v>
      </c>
      <c r="E421">
        <v>2024</v>
      </c>
      <c r="F421" t="s">
        <v>8</v>
      </c>
      <c r="G421" t="s">
        <v>23</v>
      </c>
      <c r="H421" t="s">
        <v>12</v>
      </c>
      <c r="I421" t="s">
        <v>45</v>
      </c>
      <c r="J421" t="s">
        <v>15</v>
      </c>
      <c r="K421">
        <v>2.6325920313600005E-3</v>
      </c>
      <c r="L421">
        <v>2.1543214616921618E-3</v>
      </c>
    </row>
    <row r="422" spans="1:12" x14ac:dyDescent="0.3">
      <c r="A422">
        <v>1</v>
      </c>
      <c r="B422">
        <v>27</v>
      </c>
      <c r="C422">
        <v>3</v>
      </c>
      <c r="D422">
        <v>0</v>
      </c>
      <c r="E422">
        <v>2024</v>
      </c>
      <c r="F422" t="s">
        <v>8</v>
      </c>
      <c r="G422" t="s">
        <v>23</v>
      </c>
      <c r="H422" t="s">
        <v>12</v>
      </c>
      <c r="I422" t="s">
        <v>45</v>
      </c>
      <c r="J422" t="s">
        <v>16</v>
      </c>
      <c r="K422">
        <v>2.3610091199999999E-2</v>
      </c>
      <c r="L422">
        <v>1.9320777993236185E-2</v>
      </c>
    </row>
    <row r="423" spans="1:12" x14ac:dyDescent="0.3">
      <c r="A423">
        <v>1</v>
      </c>
      <c r="B423">
        <v>27</v>
      </c>
      <c r="C423">
        <v>3</v>
      </c>
      <c r="D423">
        <v>0</v>
      </c>
      <c r="E423">
        <v>2024</v>
      </c>
      <c r="F423" t="s">
        <v>8</v>
      </c>
      <c r="G423" t="s">
        <v>23</v>
      </c>
      <c r="H423" t="s">
        <v>12</v>
      </c>
      <c r="I423" t="s">
        <v>46</v>
      </c>
      <c r="J423" t="s">
        <v>11</v>
      </c>
      <c r="K423">
        <v>4.692572680319999E-3</v>
      </c>
      <c r="L423">
        <v>3.8400594985244269E-3</v>
      </c>
    </row>
    <row r="424" spans="1:12" x14ac:dyDescent="0.3">
      <c r="A424">
        <v>1</v>
      </c>
      <c r="B424">
        <v>27</v>
      </c>
      <c r="C424">
        <v>3</v>
      </c>
      <c r="D424">
        <v>0</v>
      </c>
      <c r="E424">
        <v>2024</v>
      </c>
      <c r="F424" t="s">
        <v>8</v>
      </c>
      <c r="G424" t="s">
        <v>23</v>
      </c>
      <c r="H424" t="s">
        <v>12</v>
      </c>
      <c r="I424" t="s">
        <v>46</v>
      </c>
      <c r="J424" t="s">
        <v>221</v>
      </c>
      <c r="K424">
        <v>2.5718052157142859E-2</v>
      </c>
      <c r="L424">
        <v>2.1045779617599538E-2</v>
      </c>
    </row>
    <row r="425" spans="1:12" x14ac:dyDescent="0.3">
      <c r="A425">
        <v>1</v>
      </c>
      <c r="B425">
        <v>27</v>
      </c>
      <c r="C425">
        <v>3</v>
      </c>
      <c r="D425">
        <v>0</v>
      </c>
      <c r="E425">
        <v>2024</v>
      </c>
      <c r="F425" t="s">
        <v>8</v>
      </c>
      <c r="G425" t="s">
        <v>23</v>
      </c>
      <c r="H425" t="s">
        <v>12</v>
      </c>
      <c r="I425" t="s">
        <v>46</v>
      </c>
      <c r="J425" t="s">
        <v>17</v>
      </c>
      <c r="K425">
        <v>0.46869982299213864</v>
      </c>
      <c r="L425">
        <v>0.38354977745703112</v>
      </c>
    </row>
    <row r="426" spans="1:12" x14ac:dyDescent="0.3">
      <c r="A426">
        <v>1</v>
      </c>
      <c r="B426">
        <v>27</v>
      </c>
      <c r="C426">
        <v>3</v>
      </c>
      <c r="D426">
        <v>0</v>
      </c>
      <c r="E426">
        <v>2024</v>
      </c>
      <c r="F426" t="s">
        <v>8</v>
      </c>
      <c r="G426" t="s">
        <v>23</v>
      </c>
      <c r="H426" t="s">
        <v>12</v>
      </c>
      <c r="I426" t="s">
        <v>46</v>
      </c>
      <c r="J426" t="s">
        <v>18</v>
      </c>
      <c r="K426">
        <v>0.222850977714696</v>
      </c>
      <c r="L426">
        <v>0.182364999335592</v>
      </c>
    </row>
    <row r="427" spans="1:12" x14ac:dyDescent="0.3">
      <c r="A427">
        <v>1</v>
      </c>
      <c r="B427">
        <v>27</v>
      </c>
      <c r="C427">
        <v>3</v>
      </c>
      <c r="D427">
        <v>0</v>
      </c>
      <c r="E427">
        <v>2024</v>
      </c>
      <c r="F427" t="s">
        <v>8</v>
      </c>
      <c r="G427" t="s">
        <v>23</v>
      </c>
      <c r="H427" t="s">
        <v>12</v>
      </c>
      <c r="I427" t="s">
        <v>46</v>
      </c>
      <c r="J427" t="s">
        <v>19</v>
      </c>
      <c r="K427">
        <v>0.33472681074971167</v>
      </c>
      <c r="L427">
        <v>0.27391602785842534</v>
      </c>
    </row>
    <row r="428" spans="1:12" x14ac:dyDescent="0.3">
      <c r="A428">
        <v>1</v>
      </c>
      <c r="B428">
        <v>27</v>
      </c>
      <c r="C428">
        <v>3</v>
      </c>
      <c r="D428">
        <v>0</v>
      </c>
      <c r="E428">
        <v>2025</v>
      </c>
      <c r="F428" t="s">
        <v>8</v>
      </c>
      <c r="G428" t="s">
        <v>23</v>
      </c>
      <c r="H428" t="s">
        <v>12</v>
      </c>
      <c r="I428" t="s">
        <v>44</v>
      </c>
      <c r="J428" t="s">
        <v>217</v>
      </c>
      <c r="K428">
        <v>7.944007334967999E-3</v>
      </c>
      <c r="L428">
        <v>6.6601054110849486E-3</v>
      </c>
    </row>
    <row r="429" spans="1:12" x14ac:dyDescent="0.3">
      <c r="A429">
        <v>1</v>
      </c>
      <c r="B429">
        <v>27</v>
      </c>
      <c r="C429">
        <v>3</v>
      </c>
      <c r="D429">
        <v>0</v>
      </c>
      <c r="E429">
        <v>2025</v>
      </c>
      <c r="F429" t="s">
        <v>8</v>
      </c>
      <c r="G429" t="s">
        <v>23</v>
      </c>
      <c r="H429" t="s">
        <v>12</v>
      </c>
      <c r="I429" t="s">
        <v>44</v>
      </c>
      <c r="J429" t="s">
        <v>218</v>
      </c>
      <c r="K429">
        <v>1.8587771723500004E-3</v>
      </c>
      <c r="L429">
        <v>1.5583636043582892E-3</v>
      </c>
    </row>
    <row r="430" spans="1:12" x14ac:dyDescent="0.3">
      <c r="A430">
        <v>1</v>
      </c>
      <c r="B430">
        <v>27</v>
      </c>
      <c r="C430">
        <v>3</v>
      </c>
      <c r="D430">
        <v>0</v>
      </c>
      <c r="E430">
        <v>2025</v>
      </c>
      <c r="F430" t="s">
        <v>8</v>
      </c>
      <c r="G430" t="s">
        <v>23</v>
      </c>
      <c r="H430" t="s">
        <v>12</v>
      </c>
      <c r="I430" t="s">
        <v>44</v>
      </c>
      <c r="J430" t="s">
        <v>14</v>
      </c>
      <c r="K430">
        <v>1.3618351008906E-2</v>
      </c>
      <c r="L430">
        <v>1.1417367761636689E-2</v>
      </c>
    </row>
    <row r="431" spans="1:12" x14ac:dyDescent="0.3">
      <c r="A431">
        <v>1</v>
      </c>
      <c r="B431">
        <v>27</v>
      </c>
      <c r="C431">
        <v>3</v>
      </c>
      <c r="D431">
        <v>0</v>
      </c>
      <c r="E431">
        <v>2025</v>
      </c>
      <c r="F431" t="s">
        <v>8</v>
      </c>
      <c r="G431" t="s">
        <v>23</v>
      </c>
      <c r="H431" t="s">
        <v>12</v>
      </c>
      <c r="I431" t="s">
        <v>44</v>
      </c>
      <c r="J431" t="s">
        <v>219</v>
      </c>
      <c r="K431">
        <v>1.88E-5</v>
      </c>
      <c r="L431">
        <v>1.5761564214228086E-5</v>
      </c>
    </row>
    <row r="432" spans="1:12" x14ac:dyDescent="0.3">
      <c r="A432">
        <v>1</v>
      </c>
      <c r="B432">
        <v>27</v>
      </c>
      <c r="C432">
        <v>3</v>
      </c>
      <c r="D432">
        <v>0</v>
      </c>
      <c r="E432">
        <v>2025</v>
      </c>
      <c r="F432" t="s">
        <v>8</v>
      </c>
      <c r="G432" t="s">
        <v>23</v>
      </c>
      <c r="H432" t="s">
        <v>12</v>
      </c>
      <c r="I432" t="s">
        <v>45</v>
      </c>
      <c r="J432" t="s">
        <v>11</v>
      </c>
      <c r="K432">
        <v>8.8109232071850001E-3</v>
      </c>
      <c r="L432">
        <v>7.3869112721637684E-3</v>
      </c>
    </row>
    <row r="433" spans="1:12" x14ac:dyDescent="0.3">
      <c r="A433">
        <v>1</v>
      </c>
      <c r="B433">
        <v>27</v>
      </c>
      <c r="C433">
        <v>3</v>
      </c>
      <c r="D433">
        <v>0</v>
      </c>
      <c r="E433">
        <v>2025</v>
      </c>
      <c r="F433" t="s">
        <v>8</v>
      </c>
      <c r="G433" t="s">
        <v>23</v>
      </c>
      <c r="H433" t="s">
        <v>12</v>
      </c>
      <c r="I433" t="s">
        <v>45</v>
      </c>
      <c r="J433" t="s">
        <v>220</v>
      </c>
      <c r="K433">
        <v>2.1901822062999997E-4</v>
      </c>
      <c r="L433">
        <v>1.8362073130562335E-4</v>
      </c>
    </row>
    <row r="434" spans="1:12" x14ac:dyDescent="0.3">
      <c r="A434">
        <v>1</v>
      </c>
      <c r="B434">
        <v>27</v>
      </c>
      <c r="C434">
        <v>3</v>
      </c>
      <c r="D434">
        <v>0</v>
      </c>
      <c r="E434">
        <v>2025</v>
      </c>
      <c r="F434" t="s">
        <v>8</v>
      </c>
      <c r="G434" t="s">
        <v>23</v>
      </c>
      <c r="H434" t="s">
        <v>12</v>
      </c>
      <c r="I434" t="s">
        <v>45</v>
      </c>
      <c r="J434" t="s">
        <v>13</v>
      </c>
      <c r="K434">
        <v>0.10542182</v>
      </c>
      <c r="L434">
        <v>8.8383658803765669E-2</v>
      </c>
    </row>
    <row r="435" spans="1:12" x14ac:dyDescent="0.3">
      <c r="A435">
        <v>1</v>
      </c>
      <c r="B435">
        <v>27</v>
      </c>
      <c r="C435">
        <v>3</v>
      </c>
      <c r="D435">
        <v>0</v>
      </c>
      <c r="E435">
        <v>2025</v>
      </c>
      <c r="F435" t="s">
        <v>8</v>
      </c>
      <c r="G435" t="s">
        <v>23</v>
      </c>
      <c r="H435" t="s">
        <v>12</v>
      </c>
      <c r="I435" t="s">
        <v>45</v>
      </c>
      <c r="J435" t="s">
        <v>15</v>
      </c>
      <c r="K435">
        <v>2.5212021735599999E-3</v>
      </c>
      <c r="L435">
        <v>2.1137281891285831E-3</v>
      </c>
    </row>
    <row r="436" spans="1:12" x14ac:dyDescent="0.3">
      <c r="A436">
        <v>1</v>
      </c>
      <c r="B436">
        <v>27</v>
      </c>
      <c r="C436">
        <v>3</v>
      </c>
      <c r="D436">
        <v>0</v>
      </c>
      <c r="E436">
        <v>2025</v>
      </c>
      <c r="F436" t="s">
        <v>8</v>
      </c>
      <c r="G436" t="s">
        <v>23</v>
      </c>
      <c r="H436" t="s">
        <v>12</v>
      </c>
      <c r="I436" t="s">
        <v>45</v>
      </c>
      <c r="J436" t="s">
        <v>16</v>
      </c>
      <c r="K436">
        <v>2.38089932E-2</v>
      </c>
      <c r="L436">
        <v>1.9961009319038287E-2</v>
      </c>
    </row>
    <row r="437" spans="1:12" x14ac:dyDescent="0.3">
      <c r="A437">
        <v>1</v>
      </c>
      <c r="B437">
        <v>27</v>
      </c>
      <c r="C437">
        <v>3</v>
      </c>
      <c r="D437">
        <v>0</v>
      </c>
      <c r="E437">
        <v>2025</v>
      </c>
      <c r="F437" t="s">
        <v>8</v>
      </c>
      <c r="G437" t="s">
        <v>23</v>
      </c>
      <c r="H437" t="s">
        <v>12</v>
      </c>
      <c r="I437" t="s">
        <v>46</v>
      </c>
      <c r="J437" t="s">
        <v>11</v>
      </c>
      <c r="K437">
        <v>5.0427855676799995E-3</v>
      </c>
      <c r="L437">
        <v>4.2277759863601563E-3</v>
      </c>
    </row>
    <row r="438" spans="1:12" x14ac:dyDescent="0.3">
      <c r="A438">
        <v>1</v>
      </c>
      <c r="B438">
        <v>27</v>
      </c>
      <c r="C438">
        <v>3</v>
      </c>
      <c r="D438">
        <v>0</v>
      </c>
      <c r="E438">
        <v>2025</v>
      </c>
      <c r="F438" t="s">
        <v>8</v>
      </c>
      <c r="G438" t="s">
        <v>23</v>
      </c>
      <c r="H438" t="s">
        <v>12</v>
      </c>
      <c r="I438" t="s">
        <v>46</v>
      </c>
      <c r="J438" t="s">
        <v>221</v>
      </c>
      <c r="K438">
        <v>3.4164586166666663E-2</v>
      </c>
      <c r="L438">
        <v>2.8642942485023679E-2</v>
      </c>
    </row>
    <row r="439" spans="1:12" x14ac:dyDescent="0.3">
      <c r="A439">
        <v>1</v>
      </c>
      <c r="B439">
        <v>27</v>
      </c>
      <c r="C439">
        <v>3</v>
      </c>
      <c r="D439">
        <v>0</v>
      </c>
      <c r="E439">
        <v>2025</v>
      </c>
      <c r="F439" t="s">
        <v>8</v>
      </c>
      <c r="G439" t="s">
        <v>23</v>
      </c>
      <c r="H439" t="s">
        <v>12</v>
      </c>
      <c r="I439" t="s">
        <v>46</v>
      </c>
      <c r="J439" t="s">
        <v>17</v>
      </c>
      <c r="K439">
        <v>0.4114498124981194</v>
      </c>
      <c r="L439">
        <v>0.34495173620325609</v>
      </c>
    </row>
    <row r="440" spans="1:12" x14ac:dyDescent="0.3">
      <c r="A440">
        <v>1</v>
      </c>
      <c r="B440">
        <v>27</v>
      </c>
      <c r="C440">
        <v>3</v>
      </c>
      <c r="D440">
        <v>0</v>
      </c>
      <c r="E440">
        <v>2025</v>
      </c>
      <c r="F440" t="s">
        <v>8</v>
      </c>
      <c r="G440" t="s">
        <v>23</v>
      </c>
      <c r="H440" t="s">
        <v>12</v>
      </c>
      <c r="I440" t="s">
        <v>46</v>
      </c>
      <c r="J440" t="s">
        <v>18</v>
      </c>
      <c r="K440">
        <v>0.26251191340794666</v>
      </c>
      <c r="L440">
        <v>0.2200850202222997</v>
      </c>
    </row>
    <row r="441" spans="1:12" x14ac:dyDescent="0.3">
      <c r="A441">
        <v>1</v>
      </c>
      <c r="B441">
        <v>27</v>
      </c>
      <c r="C441">
        <v>3</v>
      </c>
      <c r="D441">
        <v>0</v>
      </c>
      <c r="E441">
        <v>2025</v>
      </c>
      <c r="F441" t="s">
        <v>8</v>
      </c>
      <c r="G441" t="s">
        <v>23</v>
      </c>
      <c r="H441" t="s">
        <v>12</v>
      </c>
      <c r="I441" t="s">
        <v>46</v>
      </c>
      <c r="J441" t="s">
        <v>19</v>
      </c>
      <c r="K441">
        <v>0.31538402554641998</v>
      </c>
      <c r="L441">
        <v>0.26441199844636432</v>
      </c>
    </row>
    <row r="442" spans="1:12" x14ac:dyDescent="0.3">
      <c r="A442">
        <v>1</v>
      </c>
      <c r="B442">
        <v>14</v>
      </c>
      <c r="C442">
        <v>4</v>
      </c>
      <c r="D442">
        <v>0</v>
      </c>
      <c r="E442">
        <v>2023</v>
      </c>
      <c r="F442" t="s">
        <v>8</v>
      </c>
      <c r="G442" t="s">
        <v>9</v>
      </c>
      <c r="H442" t="s">
        <v>12</v>
      </c>
      <c r="I442" t="s">
        <v>44</v>
      </c>
      <c r="J442" t="s">
        <v>217</v>
      </c>
      <c r="K442">
        <v>8.1514638152316646E-2</v>
      </c>
      <c r="L442">
        <v>1.0334489354236058E-2</v>
      </c>
    </row>
    <row r="443" spans="1:12" x14ac:dyDescent="0.3">
      <c r="A443">
        <v>1</v>
      </c>
      <c r="B443">
        <v>14</v>
      </c>
      <c r="C443">
        <v>4</v>
      </c>
      <c r="D443">
        <v>0</v>
      </c>
      <c r="E443">
        <v>2023</v>
      </c>
      <c r="F443" t="s">
        <v>8</v>
      </c>
      <c r="G443" t="s">
        <v>9</v>
      </c>
      <c r="H443" t="s">
        <v>12</v>
      </c>
      <c r="I443" t="s">
        <v>44</v>
      </c>
      <c r="J443" t="s">
        <v>218</v>
      </c>
      <c r="K443">
        <v>2.259910674573155E-2</v>
      </c>
      <c r="L443">
        <v>2.8651323660739271E-3</v>
      </c>
    </row>
    <row r="444" spans="1:12" x14ac:dyDescent="0.3">
      <c r="A444">
        <v>1</v>
      </c>
      <c r="B444">
        <v>14</v>
      </c>
      <c r="C444">
        <v>4</v>
      </c>
      <c r="D444">
        <v>0</v>
      </c>
      <c r="E444">
        <v>2023</v>
      </c>
      <c r="F444" t="s">
        <v>8</v>
      </c>
      <c r="G444" t="s">
        <v>9</v>
      </c>
      <c r="H444" t="s">
        <v>12</v>
      </c>
      <c r="I444" t="s">
        <v>44</v>
      </c>
      <c r="J444" t="s">
        <v>14</v>
      </c>
      <c r="K444">
        <v>0.13396604181432034</v>
      </c>
      <c r="L444">
        <v>1.6984319189054631E-2</v>
      </c>
    </row>
    <row r="445" spans="1:12" x14ac:dyDescent="0.3">
      <c r="A445">
        <v>1</v>
      </c>
      <c r="B445">
        <v>14</v>
      </c>
      <c r="C445">
        <v>4</v>
      </c>
      <c r="D445">
        <v>0</v>
      </c>
      <c r="E445">
        <v>2023</v>
      </c>
      <c r="F445" t="s">
        <v>8</v>
      </c>
      <c r="G445" t="s">
        <v>9</v>
      </c>
      <c r="H445" t="s">
        <v>12</v>
      </c>
      <c r="I445" t="s">
        <v>44</v>
      </c>
      <c r="J445" t="s">
        <v>219</v>
      </c>
      <c r="K445">
        <v>1.1199999999999999E-3</v>
      </c>
      <c r="L445">
        <v>1.4199447288370785E-4</v>
      </c>
    </row>
    <row r="446" spans="1:12" x14ac:dyDescent="0.3">
      <c r="A446">
        <v>1</v>
      </c>
      <c r="B446">
        <v>14</v>
      </c>
      <c r="C446">
        <v>4</v>
      </c>
      <c r="D446">
        <v>0</v>
      </c>
      <c r="E446">
        <v>2023</v>
      </c>
      <c r="F446" t="s">
        <v>8</v>
      </c>
      <c r="G446" t="s">
        <v>9</v>
      </c>
      <c r="H446" t="s">
        <v>12</v>
      </c>
      <c r="I446" t="s">
        <v>45</v>
      </c>
      <c r="J446" t="s">
        <v>11</v>
      </c>
      <c r="K446">
        <v>0.23515419431208442</v>
      </c>
      <c r="L446">
        <v>2.9813032024765575E-2</v>
      </c>
    </row>
    <row r="447" spans="1:12" x14ac:dyDescent="0.3">
      <c r="A447">
        <v>1</v>
      </c>
      <c r="B447">
        <v>14</v>
      </c>
      <c r="C447">
        <v>4</v>
      </c>
      <c r="D447">
        <v>0</v>
      </c>
      <c r="E447">
        <v>2023</v>
      </c>
      <c r="F447" t="s">
        <v>8</v>
      </c>
      <c r="G447" t="s">
        <v>9</v>
      </c>
      <c r="H447" t="s">
        <v>12</v>
      </c>
      <c r="I447" t="s">
        <v>45</v>
      </c>
      <c r="J447" t="s">
        <v>220</v>
      </c>
      <c r="K447">
        <v>0.12549364580851663</v>
      </c>
      <c r="L447">
        <v>1.5910182220388442E-2</v>
      </c>
    </row>
    <row r="448" spans="1:12" x14ac:dyDescent="0.3">
      <c r="A448">
        <v>1</v>
      </c>
      <c r="B448">
        <v>14</v>
      </c>
      <c r="C448">
        <v>4</v>
      </c>
      <c r="D448">
        <v>0</v>
      </c>
      <c r="E448">
        <v>2023</v>
      </c>
      <c r="F448" t="s">
        <v>8</v>
      </c>
      <c r="G448" t="s">
        <v>9</v>
      </c>
      <c r="H448" t="s">
        <v>12</v>
      </c>
      <c r="I448" t="s">
        <v>45</v>
      </c>
      <c r="J448" t="s">
        <v>13</v>
      </c>
      <c r="K448">
        <v>2.8696612999999999E-2</v>
      </c>
      <c r="L448">
        <v>3.6381789611453206E-3</v>
      </c>
    </row>
    <row r="449" spans="1:12" x14ac:dyDescent="0.3">
      <c r="A449">
        <v>1</v>
      </c>
      <c r="B449">
        <v>14</v>
      </c>
      <c r="C449">
        <v>4</v>
      </c>
      <c r="D449">
        <v>0</v>
      </c>
      <c r="E449">
        <v>2023</v>
      </c>
      <c r="F449" t="s">
        <v>8</v>
      </c>
      <c r="G449" t="s">
        <v>9</v>
      </c>
      <c r="H449" t="s">
        <v>12</v>
      </c>
      <c r="I449" t="s">
        <v>45</v>
      </c>
      <c r="J449" t="s">
        <v>15</v>
      </c>
      <c r="K449">
        <v>1.7792717834456E-2</v>
      </c>
      <c r="L449">
        <v>2.2557746339929713E-3</v>
      </c>
    </row>
    <row r="450" spans="1:12" x14ac:dyDescent="0.3">
      <c r="A450">
        <v>1</v>
      </c>
      <c r="B450">
        <v>14</v>
      </c>
      <c r="C450">
        <v>4</v>
      </c>
      <c r="D450">
        <v>0</v>
      </c>
      <c r="E450">
        <v>2023</v>
      </c>
      <c r="F450" t="s">
        <v>8</v>
      </c>
      <c r="G450" t="s">
        <v>9</v>
      </c>
      <c r="H450" t="s">
        <v>12</v>
      </c>
      <c r="I450" t="s">
        <v>45</v>
      </c>
      <c r="J450" t="s">
        <v>16</v>
      </c>
      <c r="K450">
        <v>9.8309786333333329E-2</v>
      </c>
      <c r="L450">
        <v>1.2463791330099656E-2</v>
      </c>
    </row>
    <row r="451" spans="1:12" x14ac:dyDescent="0.3">
      <c r="A451">
        <v>1</v>
      </c>
      <c r="B451">
        <v>14</v>
      </c>
      <c r="C451">
        <v>4</v>
      </c>
      <c r="D451">
        <v>0</v>
      </c>
      <c r="E451">
        <v>2023</v>
      </c>
      <c r="F451" t="s">
        <v>8</v>
      </c>
      <c r="G451" t="s">
        <v>9</v>
      </c>
      <c r="H451" t="s">
        <v>12</v>
      </c>
      <c r="I451" t="s">
        <v>45</v>
      </c>
      <c r="J451" t="s">
        <v>24</v>
      </c>
      <c r="K451">
        <v>1.6200000000000001E-5</v>
      </c>
      <c r="L451">
        <v>2.0538486256393462E-6</v>
      </c>
    </row>
    <row r="452" spans="1:12" x14ac:dyDescent="0.3">
      <c r="A452">
        <v>1</v>
      </c>
      <c r="B452">
        <v>14</v>
      </c>
      <c r="C452">
        <v>4</v>
      </c>
      <c r="D452">
        <v>0</v>
      </c>
      <c r="E452">
        <v>2023</v>
      </c>
      <c r="F452" t="s">
        <v>8</v>
      </c>
      <c r="G452" t="s">
        <v>9</v>
      </c>
      <c r="H452" t="s">
        <v>12</v>
      </c>
      <c r="I452" t="s">
        <v>46</v>
      </c>
      <c r="J452" t="s">
        <v>11</v>
      </c>
      <c r="K452">
        <v>1.8231020083199997E-3</v>
      </c>
      <c r="L452">
        <v>2.3113429346841748E-4</v>
      </c>
    </row>
    <row r="453" spans="1:12" x14ac:dyDescent="0.3">
      <c r="A453">
        <v>1</v>
      </c>
      <c r="B453">
        <v>14</v>
      </c>
      <c r="C453">
        <v>4</v>
      </c>
      <c r="D453">
        <v>0</v>
      </c>
      <c r="E453">
        <v>2023</v>
      </c>
      <c r="F453" t="s">
        <v>8</v>
      </c>
      <c r="G453" t="s">
        <v>9</v>
      </c>
      <c r="H453" t="s">
        <v>12</v>
      </c>
      <c r="I453" t="s">
        <v>46</v>
      </c>
      <c r="J453" t="s">
        <v>221</v>
      </c>
      <c r="K453">
        <v>0.14993487772510825</v>
      </c>
      <c r="L453">
        <v>1.9008860651303517E-2</v>
      </c>
    </row>
    <row r="454" spans="1:12" x14ac:dyDescent="0.3">
      <c r="A454">
        <v>1</v>
      </c>
      <c r="B454">
        <v>14</v>
      </c>
      <c r="C454">
        <v>4</v>
      </c>
      <c r="D454">
        <v>0</v>
      </c>
      <c r="E454">
        <v>2023</v>
      </c>
      <c r="F454" t="s">
        <v>8</v>
      </c>
      <c r="G454" t="s">
        <v>9</v>
      </c>
      <c r="H454" t="s">
        <v>12</v>
      </c>
      <c r="I454" t="s">
        <v>46</v>
      </c>
      <c r="J454" t="s">
        <v>17</v>
      </c>
      <c r="K454">
        <v>5.5325443742071361</v>
      </c>
      <c r="L454">
        <v>0.70142028760827302</v>
      </c>
    </row>
    <row r="455" spans="1:12" x14ac:dyDescent="0.3">
      <c r="A455">
        <v>1</v>
      </c>
      <c r="B455">
        <v>14</v>
      </c>
      <c r="C455">
        <v>4</v>
      </c>
      <c r="D455">
        <v>0</v>
      </c>
      <c r="E455">
        <v>2023</v>
      </c>
      <c r="F455" t="s">
        <v>8</v>
      </c>
      <c r="G455" t="s">
        <v>9</v>
      </c>
      <c r="H455" t="s">
        <v>12</v>
      </c>
      <c r="I455" t="s">
        <v>46</v>
      </c>
      <c r="J455" t="s">
        <v>18</v>
      </c>
      <c r="K455">
        <v>0.75790081802915588</v>
      </c>
      <c r="L455">
        <v>9.6087256387661593E-2</v>
      </c>
    </row>
    <row r="456" spans="1:12" x14ac:dyDescent="0.3">
      <c r="A456">
        <v>1</v>
      </c>
      <c r="B456">
        <v>14</v>
      </c>
      <c r="C456">
        <v>4</v>
      </c>
      <c r="D456">
        <v>0</v>
      </c>
      <c r="E456">
        <v>2023</v>
      </c>
      <c r="F456" t="s">
        <v>8</v>
      </c>
      <c r="G456" t="s">
        <v>9</v>
      </c>
      <c r="H456" t="s">
        <v>12</v>
      </c>
      <c r="I456" t="s">
        <v>46</v>
      </c>
      <c r="J456" t="s">
        <v>19</v>
      </c>
      <c r="K456">
        <v>0.70076484074478251</v>
      </c>
      <c r="L456">
        <v>8.8843512658027576E-2</v>
      </c>
    </row>
    <row r="457" spans="1:12" x14ac:dyDescent="0.3">
      <c r="A457">
        <v>1</v>
      </c>
      <c r="B457">
        <v>14</v>
      </c>
      <c r="C457">
        <v>4</v>
      </c>
      <c r="D457">
        <v>0</v>
      </c>
      <c r="E457">
        <v>2024</v>
      </c>
      <c r="F457" t="s">
        <v>8</v>
      </c>
      <c r="G457" t="s">
        <v>9</v>
      </c>
      <c r="H457" t="s">
        <v>12</v>
      </c>
      <c r="I457" t="s">
        <v>44</v>
      </c>
      <c r="J457" t="s">
        <v>217</v>
      </c>
      <c r="K457">
        <v>2.6814278040292117E-2</v>
      </c>
      <c r="L457">
        <v>1.2052034699599819E-2</v>
      </c>
    </row>
    <row r="458" spans="1:12" x14ac:dyDescent="0.3">
      <c r="A458">
        <v>1</v>
      </c>
      <c r="B458">
        <v>14</v>
      </c>
      <c r="C458">
        <v>4</v>
      </c>
      <c r="D458">
        <v>0</v>
      </c>
      <c r="E458">
        <v>2024</v>
      </c>
      <c r="F458" t="s">
        <v>8</v>
      </c>
      <c r="G458" t="s">
        <v>9</v>
      </c>
      <c r="H458" t="s">
        <v>12</v>
      </c>
      <c r="I458" t="s">
        <v>44</v>
      </c>
      <c r="J458" t="s">
        <v>218</v>
      </c>
      <c r="K458">
        <v>6.6784999881562505E-3</v>
      </c>
      <c r="L458">
        <v>3.0017408440976712E-3</v>
      </c>
    </row>
    <row r="459" spans="1:12" x14ac:dyDescent="0.3">
      <c r="A459">
        <v>1</v>
      </c>
      <c r="B459">
        <v>14</v>
      </c>
      <c r="C459">
        <v>4</v>
      </c>
      <c r="D459">
        <v>0</v>
      </c>
      <c r="E459">
        <v>2024</v>
      </c>
      <c r="F459" t="s">
        <v>8</v>
      </c>
      <c r="G459" t="s">
        <v>9</v>
      </c>
      <c r="H459" t="s">
        <v>12</v>
      </c>
      <c r="I459" t="s">
        <v>44</v>
      </c>
      <c r="J459" t="s">
        <v>14</v>
      </c>
      <c r="K459">
        <v>5.8984837293992003E-2</v>
      </c>
      <c r="L459">
        <v>2.6511521389807165E-2</v>
      </c>
    </row>
    <row r="460" spans="1:12" x14ac:dyDescent="0.3">
      <c r="A460">
        <v>1</v>
      </c>
      <c r="B460">
        <v>14</v>
      </c>
      <c r="C460">
        <v>4</v>
      </c>
      <c r="D460">
        <v>0</v>
      </c>
      <c r="E460">
        <v>2024</v>
      </c>
      <c r="F460" t="s">
        <v>8</v>
      </c>
      <c r="G460" t="s">
        <v>9</v>
      </c>
      <c r="H460" t="s">
        <v>12</v>
      </c>
      <c r="I460" t="s">
        <v>44</v>
      </c>
      <c r="J460" t="s">
        <v>219</v>
      </c>
      <c r="K460">
        <v>6.5400000000000001E-6</v>
      </c>
      <c r="L460">
        <v>2.9394901782156704E-6</v>
      </c>
    </row>
    <row r="461" spans="1:12" x14ac:dyDescent="0.3">
      <c r="A461">
        <v>1</v>
      </c>
      <c r="B461">
        <v>14</v>
      </c>
      <c r="C461">
        <v>4</v>
      </c>
      <c r="D461">
        <v>0</v>
      </c>
      <c r="E461">
        <v>2024</v>
      </c>
      <c r="F461" t="s">
        <v>8</v>
      </c>
      <c r="G461" t="s">
        <v>9</v>
      </c>
      <c r="H461" t="s">
        <v>12</v>
      </c>
      <c r="I461" t="s">
        <v>45</v>
      </c>
      <c r="J461" t="s">
        <v>11</v>
      </c>
      <c r="K461">
        <v>5.5065075931251664E-2</v>
      </c>
      <c r="L461">
        <v>2.4749732394895165E-2</v>
      </c>
    </row>
    <row r="462" spans="1:12" x14ac:dyDescent="0.3">
      <c r="A462">
        <v>1</v>
      </c>
      <c r="B462">
        <v>14</v>
      </c>
      <c r="C462">
        <v>4</v>
      </c>
      <c r="D462">
        <v>0</v>
      </c>
      <c r="E462">
        <v>2024</v>
      </c>
      <c r="F462" t="s">
        <v>8</v>
      </c>
      <c r="G462" t="s">
        <v>9</v>
      </c>
      <c r="H462" t="s">
        <v>12</v>
      </c>
      <c r="I462" t="s">
        <v>45</v>
      </c>
      <c r="J462" t="s">
        <v>220</v>
      </c>
      <c r="K462">
        <v>5.1429869217301187E-2</v>
      </c>
      <c r="L462">
        <v>2.3115840279995914E-2</v>
      </c>
    </row>
    <row r="463" spans="1:12" x14ac:dyDescent="0.3">
      <c r="A463">
        <v>1</v>
      </c>
      <c r="B463">
        <v>14</v>
      </c>
      <c r="C463">
        <v>4</v>
      </c>
      <c r="D463">
        <v>0</v>
      </c>
      <c r="E463">
        <v>2024</v>
      </c>
      <c r="F463" t="s">
        <v>8</v>
      </c>
      <c r="G463" t="s">
        <v>9</v>
      </c>
      <c r="H463" t="s">
        <v>12</v>
      </c>
      <c r="I463" t="s">
        <v>45</v>
      </c>
      <c r="J463" t="s">
        <v>13</v>
      </c>
      <c r="K463">
        <v>9.0407730000000002E-3</v>
      </c>
      <c r="L463">
        <v>4.0634959383757524E-3</v>
      </c>
    </row>
    <row r="464" spans="1:12" x14ac:dyDescent="0.3">
      <c r="A464">
        <v>1</v>
      </c>
      <c r="B464">
        <v>14</v>
      </c>
      <c r="C464">
        <v>4</v>
      </c>
      <c r="D464">
        <v>0</v>
      </c>
      <c r="E464">
        <v>2024</v>
      </c>
      <c r="F464" t="s">
        <v>8</v>
      </c>
      <c r="G464" t="s">
        <v>9</v>
      </c>
      <c r="H464" t="s">
        <v>12</v>
      </c>
      <c r="I464" t="s">
        <v>45</v>
      </c>
      <c r="J464" t="s">
        <v>15</v>
      </c>
      <c r="K464">
        <v>1.1721885539066E-2</v>
      </c>
      <c r="L464">
        <v>5.268557708295536E-3</v>
      </c>
    </row>
    <row r="465" spans="1:12" x14ac:dyDescent="0.3">
      <c r="A465">
        <v>1</v>
      </c>
      <c r="B465">
        <v>14</v>
      </c>
      <c r="C465">
        <v>4</v>
      </c>
      <c r="D465">
        <v>0</v>
      </c>
      <c r="E465">
        <v>2024</v>
      </c>
      <c r="F465" t="s">
        <v>8</v>
      </c>
      <c r="G465" t="s">
        <v>9</v>
      </c>
      <c r="H465" t="s">
        <v>12</v>
      </c>
      <c r="I465" t="s">
        <v>45</v>
      </c>
      <c r="J465" t="s">
        <v>16</v>
      </c>
      <c r="K465">
        <v>3.4071845999999996E-2</v>
      </c>
      <c r="L465">
        <v>1.5314045362488817E-2</v>
      </c>
    </row>
    <row r="466" spans="1:12" x14ac:dyDescent="0.3">
      <c r="A466">
        <v>1</v>
      </c>
      <c r="B466">
        <v>14</v>
      </c>
      <c r="C466">
        <v>4</v>
      </c>
      <c r="D466">
        <v>0</v>
      </c>
      <c r="E466">
        <v>2024</v>
      </c>
      <c r="F466" t="s">
        <v>8</v>
      </c>
      <c r="G466" t="s">
        <v>9</v>
      </c>
      <c r="H466" t="s">
        <v>12</v>
      </c>
      <c r="I466" t="s">
        <v>46</v>
      </c>
      <c r="J466" t="s">
        <v>11</v>
      </c>
      <c r="K466">
        <v>4.0516490951999991E-4</v>
      </c>
      <c r="L466">
        <v>1.8210676943297867E-4</v>
      </c>
    </row>
    <row r="467" spans="1:12" x14ac:dyDescent="0.3">
      <c r="A467">
        <v>1</v>
      </c>
      <c r="B467">
        <v>14</v>
      </c>
      <c r="C467">
        <v>4</v>
      </c>
      <c r="D467">
        <v>0</v>
      </c>
      <c r="E467">
        <v>2024</v>
      </c>
      <c r="F467" t="s">
        <v>8</v>
      </c>
      <c r="G467" t="s">
        <v>9</v>
      </c>
      <c r="H467" t="s">
        <v>12</v>
      </c>
      <c r="I467" t="s">
        <v>46</v>
      </c>
      <c r="J467" t="s">
        <v>221</v>
      </c>
      <c r="K467">
        <v>5.3667092799999996E-2</v>
      </c>
      <c r="L467">
        <v>2.4121390241435614E-2</v>
      </c>
    </row>
    <row r="468" spans="1:12" x14ac:dyDescent="0.3">
      <c r="A468">
        <v>1</v>
      </c>
      <c r="B468">
        <v>14</v>
      </c>
      <c r="C468">
        <v>4</v>
      </c>
      <c r="D468">
        <v>0</v>
      </c>
      <c r="E468">
        <v>2024</v>
      </c>
      <c r="F468" t="s">
        <v>8</v>
      </c>
      <c r="G468" t="s">
        <v>9</v>
      </c>
      <c r="H468" t="s">
        <v>12</v>
      </c>
      <c r="I468" t="s">
        <v>46</v>
      </c>
      <c r="J468" t="s">
        <v>17</v>
      </c>
      <c r="K468">
        <v>1.4498112155010965</v>
      </c>
      <c r="L468">
        <v>0.65163697679394428</v>
      </c>
    </row>
    <row r="469" spans="1:12" x14ac:dyDescent="0.3">
      <c r="A469">
        <v>1</v>
      </c>
      <c r="B469">
        <v>14</v>
      </c>
      <c r="C469">
        <v>4</v>
      </c>
      <c r="D469">
        <v>0</v>
      </c>
      <c r="E469">
        <v>2024</v>
      </c>
      <c r="F469" t="s">
        <v>8</v>
      </c>
      <c r="G469" t="s">
        <v>9</v>
      </c>
      <c r="H469" t="s">
        <v>12</v>
      </c>
      <c r="I469" t="s">
        <v>46</v>
      </c>
      <c r="J469" t="s">
        <v>18</v>
      </c>
      <c r="K469">
        <v>0.27047745611980001</v>
      </c>
      <c r="L469">
        <v>0.12156969811818227</v>
      </c>
    </row>
    <row r="470" spans="1:12" x14ac:dyDescent="0.3">
      <c r="A470">
        <v>1</v>
      </c>
      <c r="B470">
        <v>14</v>
      </c>
      <c r="C470">
        <v>4</v>
      </c>
      <c r="D470">
        <v>0</v>
      </c>
      <c r="E470">
        <v>2024</v>
      </c>
      <c r="F470" t="s">
        <v>8</v>
      </c>
      <c r="G470" t="s">
        <v>9</v>
      </c>
      <c r="H470" t="s">
        <v>12</v>
      </c>
      <c r="I470" t="s">
        <v>46</v>
      </c>
      <c r="J470" t="s">
        <v>19</v>
      </c>
      <c r="K470">
        <v>0.19670107452102786</v>
      </c>
      <c r="L470">
        <v>8.8409919969270653E-2</v>
      </c>
    </row>
    <row r="471" spans="1:12" x14ac:dyDescent="0.3">
      <c r="A471">
        <v>1</v>
      </c>
      <c r="B471">
        <v>14</v>
      </c>
      <c r="C471">
        <v>4</v>
      </c>
      <c r="D471">
        <v>0</v>
      </c>
      <c r="E471">
        <v>2025</v>
      </c>
      <c r="F471" t="s">
        <v>8</v>
      </c>
      <c r="G471" t="s">
        <v>9</v>
      </c>
      <c r="H471" t="s">
        <v>12</v>
      </c>
      <c r="I471" t="s">
        <v>44</v>
      </c>
      <c r="J471" t="s">
        <v>217</v>
      </c>
      <c r="K471">
        <v>1.6687561835157582E-2</v>
      </c>
      <c r="L471">
        <v>1.3960797392837319E-2</v>
      </c>
    </row>
    <row r="472" spans="1:12" x14ac:dyDescent="0.3">
      <c r="A472">
        <v>1</v>
      </c>
      <c r="B472">
        <v>14</v>
      </c>
      <c r="C472">
        <v>4</v>
      </c>
      <c r="D472">
        <v>0</v>
      </c>
      <c r="E472">
        <v>2025</v>
      </c>
      <c r="F472" t="s">
        <v>8</v>
      </c>
      <c r="G472" t="s">
        <v>9</v>
      </c>
      <c r="H472" t="s">
        <v>12</v>
      </c>
      <c r="I472" t="s">
        <v>44</v>
      </c>
      <c r="J472" t="s">
        <v>218</v>
      </c>
      <c r="K472">
        <v>4.7152774219992501E-3</v>
      </c>
      <c r="L472">
        <v>3.9447963333302709E-3</v>
      </c>
    </row>
    <row r="473" spans="1:12" x14ac:dyDescent="0.3">
      <c r="A473">
        <v>1</v>
      </c>
      <c r="B473">
        <v>14</v>
      </c>
      <c r="C473">
        <v>4</v>
      </c>
      <c r="D473">
        <v>0</v>
      </c>
      <c r="E473">
        <v>2025</v>
      </c>
      <c r="F473" t="s">
        <v>8</v>
      </c>
      <c r="G473" t="s">
        <v>9</v>
      </c>
      <c r="H473" t="s">
        <v>12</v>
      </c>
      <c r="I473" t="s">
        <v>44</v>
      </c>
      <c r="J473" t="s">
        <v>14</v>
      </c>
      <c r="K473">
        <v>3.2747814885825004E-2</v>
      </c>
      <c r="L473">
        <v>2.7396788889551257E-2</v>
      </c>
    </row>
    <row r="474" spans="1:12" x14ac:dyDescent="0.3">
      <c r="A474">
        <v>1</v>
      </c>
      <c r="B474">
        <v>14</v>
      </c>
      <c r="C474">
        <v>4</v>
      </c>
      <c r="D474">
        <v>0</v>
      </c>
      <c r="E474">
        <v>2025</v>
      </c>
      <c r="F474" t="s">
        <v>8</v>
      </c>
      <c r="G474" t="s">
        <v>9</v>
      </c>
      <c r="H474" t="s">
        <v>12</v>
      </c>
      <c r="I474" t="s">
        <v>44</v>
      </c>
      <c r="J474" t="s">
        <v>219</v>
      </c>
      <c r="K474">
        <v>1.0740000000000001E-5</v>
      </c>
      <c r="L474">
        <v>8.9850731628858665E-6</v>
      </c>
    </row>
    <row r="475" spans="1:12" x14ac:dyDescent="0.3">
      <c r="A475">
        <v>1</v>
      </c>
      <c r="B475">
        <v>14</v>
      </c>
      <c r="C475">
        <v>4</v>
      </c>
      <c r="D475">
        <v>0</v>
      </c>
      <c r="E475">
        <v>2025</v>
      </c>
      <c r="F475" t="s">
        <v>8</v>
      </c>
      <c r="G475" t="s">
        <v>9</v>
      </c>
      <c r="H475" t="s">
        <v>12</v>
      </c>
      <c r="I475" t="s">
        <v>45</v>
      </c>
      <c r="J475" t="s">
        <v>11</v>
      </c>
      <c r="K475">
        <v>3.107791585793011E-2</v>
      </c>
      <c r="L475">
        <v>2.5999753047813118E-2</v>
      </c>
    </row>
    <row r="476" spans="1:12" x14ac:dyDescent="0.3">
      <c r="A476">
        <v>1</v>
      </c>
      <c r="B476">
        <v>14</v>
      </c>
      <c r="C476">
        <v>4</v>
      </c>
      <c r="D476">
        <v>0</v>
      </c>
      <c r="E476">
        <v>2025</v>
      </c>
      <c r="F476" t="s">
        <v>8</v>
      </c>
      <c r="G476" t="s">
        <v>9</v>
      </c>
      <c r="H476" t="s">
        <v>12</v>
      </c>
      <c r="I476" t="s">
        <v>45</v>
      </c>
      <c r="J476" t="s">
        <v>220</v>
      </c>
      <c r="K476">
        <v>3.5955581025894613E-2</v>
      </c>
      <c r="L476">
        <v>3.0080402805561818E-2</v>
      </c>
    </row>
    <row r="477" spans="1:12" x14ac:dyDescent="0.3">
      <c r="A477">
        <v>1</v>
      </c>
      <c r="B477">
        <v>14</v>
      </c>
      <c r="C477">
        <v>4</v>
      </c>
      <c r="D477">
        <v>0</v>
      </c>
      <c r="E477">
        <v>2025</v>
      </c>
      <c r="F477" t="s">
        <v>8</v>
      </c>
      <c r="G477" t="s">
        <v>9</v>
      </c>
      <c r="H477" t="s">
        <v>12</v>
      </c>
      <c r="I477" t="s">
        <v>45</v>
      </c>
      <c r="J477" t="s">
        <v>13</v>
      </c>
      <c r="K477">
        <v>5.0372749999999999E-3</v>
      </c>
      <c r="L477">
        <v>4.2141791821765267E-3</v>
      </c>
    </row>
    <row r="478" spans="1:12" x14ac:dyDescent="0.3">
      <c r="A478">
        <v>1</v>
      </c>
      <c r="B478">
        <v>14</v>
      </c>
      <c r="C478">
        <v>4</v>
      </c>
      <c r="D478">
        <v>0</v>
      </c>
      <c r="E478">
        <v>2025</v>
      </c>
      <c r="F478" t="s">
        <v>8</v>
      </c>
      <c r="G478" t="s">
        <v>9</v>
      </c>
      <c r="H478" t="s">
        <v>12</v>
      </c>
      <c r="I478" t="s">
        <v>45</v>
      </c>
      <c r="J478" t="s">
        <v>15</v>
      </c>
      <c r="K478">
        <v>4.1786707783904005E-3</v>
      </c>
      <c r="L478">
        <v>3.4958717567459014E-3</v>
      </c>
    </row>
    <row r="479" spans="1:12" x14ac:dyDescent="0.3">
      <c r="A479">
        <v>1</v>
      </c>
      <c r="B479">
        <v>14</v>
      </c>
      <c r="C479">
        <v>4</v>
      </c>
      <c r="D479">
        <v>0</v>
      </c>
      <c r="E479">
        <v>2025</v>
      </c>
      <c r="F479" t="s">
        <v>8</v>
      </c>
      <c r="G479" t="s">
        <v>9</v>
      </c>
      <c r="H479" t="s">
        <v>12</v>
      </c>
      <c r="I479" t="s">
        <v>45</v>
      </c>
      <c r="J479" t="s">
        <v>16</v>
      </c>
      <c r="K479">
        <v>2.5164958000000001E-2</v>
      </c>
      <c r="L479">
        <v>2.1052978470293294E-2</v>
      </c>
    </row>
    <row r="480" spans="1:12" x14ac:dyDescent="0.3">
      <c r="A480">
        <v>1</v>
      </c>
      <c r="B480">
        <v>14</v>
      </c>
      <c r="C480">
        <v>4</v>
      </c>
      <c r="D480">
        <v>0</v>
      </c>
      <c r="E480">
        <v>2025</v>
      </c>
      <c r="F480" t="s">
        <v>8</v>
      </c>
      <c r="G480" t="s">
        <v>9</v>
      </c>
      <c r="H480" t="s">
        <v>12</v>
      </c>
      <c r="I480" t="s">
        <v>46</v>
      </c>
      <c r="J480" t="s">
        <v>11</v>
      </c>
      <c r="K480">
        <v>6.1442260991999992E-4</v>
      </c>
      <c r="L480">
        <v>5.1402533548067805E-4</v>
      </c>
    </row>
    <row r="481" spans="1:12" x14ac:dyDescent="0.3">
      <c r="A481">
        <v>1</v>
      </c>
      <c r="B481">
        <v>14</v>
      </c>
      <c r="C481">
        <v>4</v>
      </c>
      <c r="D481">
        <v>0</v>
      </c>
      <c r="E481">
        <v>2025</v>
      </c>
      <c r="F481" t="s">
        <v>8</v>
      </c>
      <c r="G481" t="s">
        <v>9</v>
      </c>
      <c r="H481" t="s">
        <v>12</v>
      </c>
      <c r="I481" t="s">
        <v>46</v>
      </c>
      <c r="J481" t="s">
        <v>221</v>
      </c>
      <c r="K481">
        <v>3.5005094E-2</v>
      </c>
      <c r="L481">
        <v>2.9285226318779986E-2</v>
      </c>
    </row>
    <row r="482" spans="1:12" x14ac:dyDescent="0.3">
      <c r="A482">
        <v>1</v>
      </c>
      <c r="B482">
        <v>14</v>
      </c>
      <c r="C482">
        <v>4</v>
      </c>
      <c r="D482">
        <v>0</v>
      </c>
      <c r="E482">
        <v>2025</v>
      </c>
      <c r="F482" t="s">
        <v>8</v>
      </c>
      <c r="G482" t="s">
        <v>9</v>
      </c>
      <c r="H482" t="s">
        <v>12</v>
      </c>
      <c r="I482" t="s">
        <v>46</v>
      </c>
      <c r="J482" t="s">
        <v>17</v>
      </c>
      <c r="K482">
        <v>0.72820373840270891</v>
      </c>
      <c r="L482">
        <v>0.60921451275934257</v>
      </c>
    </row>
    <row r="483" spans="1:12" x14ac:dyDescent="0.3">
      <c r="A483">
        <v>1</v>
      </c>
      <c r="B483">
        <v>14</v>
      </c>
      <c r="C483">
        <v>4</v>
      </c>
      <c r="D483">
        <v>0</v>
      </c>
      <c r="E483">
        <v>2025</v>
      </c>
      <c r="F483" t="s">
        <v>8</v>
      </c>
      <c r="G483" t="s">
        <v>9</v>
      </c>
      <c r="H483" t="s">
        <v>12</v>
      </c>
      <c r="I483" t="s">
        <v>46</v>
      </c>
      <c r="J483" t="s">
        <v>18</v>
      </c>
      <c r="K483">
        <v>0.175076239108992</v>
      </c>
      <c r="L483">
        <v>0.14646860497925446</v>
      </c>
    </row>
    <row r="484" spans="1:12" x14ac:dyDescent="0.3">
      <c r="A484">
        <v>1</v>
      </c>
      <c r="B484">
        <v>14</v>
      </c>
      <c r="C484">
        <v>4</v>
      </c>
      <c r="D484">
        <v>0</v>
      </c>
      <c r="E484">
        <v>2025</v>
      </c>
      <c r="F484" t="s">
        <v>8</v>
      </c>
      <c r="G484" t="s">
        <v>9</v>
      </c>
      <c r="H484" t="s">
        <v>12</v>
      </c>
      <c r="I484" t="s">
        <v>46</v>
      </c>
      <c r="J484" t="s">
        <v>19</v>
      </c>
      <c r="K484">
        <v>0.10084052044946089</v>
      </c>
      <c r="L484">
        <v>8.4363077655669874E-2</v>
      </c>
    </row>
    <row r="485" spans="1:12" x14ac:dyDescent="0.3">
      <c r="A485">
        <v>1</v>
      </c>
      <c r="B485">
        <v>14</v>
      </c>
      <c r="C485">
        <v>4</v>
      </c>
      <c r="D485">
        <v>1</v>
      </c>
      <c r="E485">
        <v>2023</v>
      </c>
      <c r="F485" t="s">
        <v>8</v>
      </c>
      <c r="G485" t="s">
        <v>9</v>
      </c>
      <c r="H485" t="s">
        <v>10</v>
      </c>
      <c r="I485" t="s">
        <v>44</v>
      </c>
      <c r="J485" t="s">
        <v>217</v>
      </c>
      <c r="K485">
        <v>0.29606511470442487</v>
      </c>
      <c r="L485">
        <v>8.4698660496115435E-3</v>
      </c>
    </row>
    <row r="486" spans="1:12" x14ac:dyDescent="0.3">
      <c r="A486">
        <v>1</v>
      </c>
      <c r="B486">
        <v>14</v>
      </c>
      <c r="C486">
        <v>4</v>
      </c>
      <c r="D486">
        <v>1</v>
      </c>
      <c r="E486">
        <v>2023</v>
      </c>
      <c r="F486" t="s">
        <v>8</v>
      </c>
      <c r="G486" t="s">
        <v>9</v>
      </c>
      <c r="H486" t="s">
        <v>10</v>
      </c>
      <c r="I486" t="s">
        <v>44</v>
      </c>
      <c r="J486" t="s">
        <v>218</v>
      </c>
      <c r="K486">
        <v>7.6554272633087783E-2</v>
      </c>
      <c r="L486">
        <v>2.1900737456860722E-3</v>
      </c>
    </row>
    <row r="487" spans="1:12" x14ac:dyDescent="0.3">
      <c r="A487">
        <v>1</v>
      </c>
      <c r="B487">
        <v>14</v>
      </c>
      <c r="C487">
        <v>4</v>
      </c>
      <c r="D487">
        <v>1</v>
      </c>
      <c r="E487">
        <v>2023</v>
      </c>
      <c r="F487" t="s">
        <v>8</v>
      </c>
      <c r="G487" t="s">
        <v>9</v>
      </c>
      <c r="H487" t="s">
        <v>10</v>
      </c>
      <c r="I487" t="s">
        <v>44</v>
      </c>
      <c r="J487" t="s">
        <v>14</v>
      </c>
      <c r="K487">
        <v>0.6000867704416466</v>
      </c>
      <c r="L487">
        <v>1.7167353772358427E-2</v>
      </c>
    </row>
    <row r="488" spans="1:12" x14ac:dyDescent="0.3">
      <c r="A488">
        <v>1</v>
      </c>
      <c r="B488">
        <v>14</v>
      </c>
      <c r="C488">
        <v>4</v>
      </c>
      <c r="D488">
        <v>1</v>
      </c>
      <c r="E488">
        <v>2023</v>
      </c>
      <c r="F488" t="s">
        <v>8</v>
      </c>
      <c r="G488" t="s">
        <v>9</v>
      </c>
      <c r="H488" t="s">
        <v>10</v>
      </c>
      <c r="I488" t="s">
        <v>44</v>
      </c>
      <c r="J488" t="s">
        <v>219</v>
      </c>
      <c r="K488">
        <v>1.8702565E-3</v>
      </c>
      <c r="L488">
        <v>5.3504520616114863E-5</v>
      </c>
    </row>
    <row r="489" spans="1:12" x14ac:dyDescent="0.3">
      <c r="A489">
        <v>1</v>
      </c>
      <c r="B489">
        <v>14</v>
      </c>
      <c r="C489">
        <v>4</v>
      </c>
      <c r="D489">
        <v>1</v>
      </c>
      <c r="E489">
        <v>2023</v>
      </c>
      <c r="F489" t="s">
        <v>8</v>
      </c>
      <c r="G489" t="s">
        <v>9</v>
      </c>
      <c r="H489" t="s">
        <v>10</v>
      </c>
      <c r="I489" t="s">
        <v>45</v>
      </c>
      <c r="J489" t="s">
        <v>11</v>
      </c>
      <c r="K489">
        <v>0.8649083188803276</v>
      </c>
      <c r="L489">
        <v>2.474340015852464E-2</v>
      </c>
    </row>
    <row r="490" spans="1:12" x14ac:dyDescent="0.3">
      <c r="A490">
        <v>1</v>
      </c>
      <c r="B490">
        <v>14</v>
      </c>
      <c r="C490">
        <v>4</v>
      </c>
      <c r="D490">
        <v>1</v>
      </c>
      <c r="E490">
        <v>2023</v>
      </c>
      <c r="F490" t="s">
        <v>8</v>
      </c>
      <c r="G490" t="s">
        <v>9</v>
      </c>
      <c r="H490" t="s">
        <v>10</v>
      </c>
      <c r="I490" t="s">
        <v>45</v>
      </c>
      <c r="J490" t="s">
        <v>220</v>
      </c>
      <c r="K490">
        <v>0.45599430109400119</v>
      </c>
      <c r="L490">
        <v>1.3045139254276018E-2</v>
      </c>
    </row>
    <row r="491" spans="1:12" x14ac:dyDescent="0.3">
      <c r="A491">
        <v>1</v>
      </c>
      <c r="B491">
        <v>14</v>
      </c>
      <c r="C491">
        <v>4</v>
      </c>
      <c r="D491">
        <v>1</v>
      </c>
      <c r="E491">
        <v>2023</v>
      </c>
      <c r="F491" t="s">
        <v>8</v>
      </c>
      <c r="G491" t="s">
        <v>9</v>
      </c>
      <c r="H491" t="s">
        <v>10</v>
      </c>
      <c r="I491" t="s">
        <v>45</v>
      </c>
      <c r="J491" t="s">
        <v>13</v>
      </c>
      <c r="K491">
        <v>5.4897251500000001E-2</v>
      </c>
      <c r="L491">
        <v>1.5705071067256243E-3</v>
      </c>
    </row>
    <row r="492" spans="1:12" x14ac:dyDescent="0.3">
      <c r="A492">
        <v>1</v>
      </c>
      <c r="B492">
        <v>14</v>
      </c>
      <c r="C492">
        <v>4</v>
      </c>
      <c r="D492">
        <v>1</v>
      </c>
      <c r="E492">
        <v>2023</v>
      </c>
      <c r="F492" t="s">
        <v>8</v>
      </c>
      <c r="G492" t="s">
        <v>9</v>
      </c>
      <c r="H492" t="s">
        <v>10</v>
      </c>
      <c r="I492" t="s">
        <v>45</v>
      </c>
      <c r="J492" t="s">
        <v>15</v>
      </c>
      <c r="K492">
        <v>6.9053588342742014E-2</v>
      </c>
      <c r="L492">
        <v>1.9754932765109756E-3</v>
      </c>
    </row>
    <row r="493" spans="1:12" x14ac:dyDescent="0.3">
      <c r="A493">
        <v>1</v>
      </c>
      <c r="B493">
        <v>14</v>
      </c>
      <c r="C493">
        <v>4</v>
      </c>
      <c r="D493">
        <v>1</v>
      </c>
      <c r="E493">
        <v>2023</v>
      </c>
      <c r="F493" t="s">
        <v>8</v>
      </c>
      <c r="G493" t="s">
        <v>9</v>
      </c>
      <c r="H493" t="s">
        <v>10</v>
      </c>
      <c r="I493" t="s">
        <v>45</v>
      </c>
      <c r="J493" t="s">
        <v>16</v>
      </c>
      <c r="K493">
        <v>0.36742960466666669</v>
      </c>
      <c r="L493">
        <v>1.051146987477846E-2</v>
      </c>
    </row>
    <row r="494" spans="1:12" x14ac:dyDescent="0.3">
      <c r="A494">
        <v>1</v>
      </c>
      <c r="B494">
        <v>14</v>
      </c>
      <c r="C494">
        <v>4</v>
      </c>
      <c r="D494">
        <v>1</v>
      </c>
      <c r="E494">
        <v>2023</v>
      </c>
      <c r="F494" t="s">
        <v>8</v>
      </c>
      <c r="G494" t="s">
        <v>9</v>
      </c>
      <c r="H494" t="s">
        <v>10</v>
      </c>
      <c r="I494" t="s">
        <v>46</v>
      </c>
      <c r="J494" t="s">
        <v>11</v>
      </c>
      <c r="K494">
        <v>6.7973705763839992E-3</v>
      </c>
      <c r="L494">
        <v>1.9445998671279059E-4</v>
      </c>
    </row>
    <row r="495" spans="1:12" x14ac:dyDescent="0.3">
      <c r="A495">
        <v>1</v>
      </c>
      <c r="B495">
        <v>14</v>
      </c>
      <c r="C495">
        <v>4</v>
      </c>
      <c r="D495">
        <v>1</v>
      </c>
      <c r="E495">
        <v>2023</v>
      </c>
      <c r="F495" t="s">
        <v>8</v>
      </c>
      <c r="G495" t="s">
        <v>9</v>
      </c>
      <c r="H495" t="s">
        <v>10</v>
      </c>
      <c r="I495" t="s">
        <v>46</v>
      </c>
      <c r="J495" t="s">
        <v>221</v>
      </c>
      <c r="K495">
        <v>0.55725585696709956</v>
      </c>
      <c r="L495">
        <v>1.5942041900427525E-2</v>
      </c>
    </row>
    <row r="496" spans="1:12" x14ac:dyDescent="0.3">
      <c r="A496">
        <v>1</v>
      </c>
      <c r="B496">
        <v>14</v>
      </c>
      <c r="C496">
        <v>4</v>
      </c>
      <c r="D496">
        <v>1</v>
      </c>
      <c r="E496">
        <v>2023</v>
      </c>
      <c r="F496" t="s">
        <v>8</v>
      </c>
      <c r="G496" t="s">
        <v>9</v>
      </c>
      <c r="H496" t="s">
        <v>10</v>
      </c>
      <c r="I496" t="s">
        <v>46</v>
      </c>
      <c r="J496" t="s">
        <v>17</v>
      </c>
      <c r="K496">
        <v>26.309526652783173</v>
      </c>
      <c r="L496">
        <v>0.75266607077374725</v>
      </c>
    </row>
    <row r="497" spans="1:12" x14ac:dyDescent="0.3">
      <c r="A497">
        <v>1</v>
      </c>
      <c r="B497">
        <v>14</v>
      </c>
      <c r="C497">
        <v>4</v>
      </c>
      <c r="D497">
        <v>1</v>
      </c>
      <c r="E497">
        <v>2023</v>
      </c>
      <c r="F497" t="s">
        <v>8</v>
      </c>
      <c r="G497" t="s">
        <v>9</v>
      </c>
      <c r="H497" t="s">
        <v>10</v>
      </c>
      <c r="I497" t="s">
        <v>46</v>
      </c>
      <c r="J497" t="s">
        <v>18</v>
      </c>
      <c r="K497">
        <v>2.8094688449894987</v>
      </c>
      <c r="L497">
        <v>8.0373619199865395E-2</v>
      </c>
    </row>
    <row r="498" spans="1:12" x14ac:dyDescent="0.3">
      <c r="A498">
        <v>1</v>
      </c>
      <c r="B498">
        <v>14</v>
      </c>
      <c r="C498">
        <v>4</v>
      </c>
      <c r="D498">
        <v>1</v>
      </c>
      <c r="E498">
        <v>2023</v>
      </c>
      <c r="F498" t="s">
        <v>8</v>
      </c>
      <c r="G498" t="s">
        <v>9</v>
      </c>
      <c r="H498" t="s">
        <v>10</v>
      </c>
      <c r="I498" t="s">
        <v>46</v>
      </c>
      <c r="J498" t="s">
        <v>19</v>
      </c>
      <c r="K498">
        <v>2.4852035970105852</v>
      </c>
      <c r="L498">
        <v>7.1097000380159439E-2</v>
      </c>
    </row>
    <row r="499" spans="1:12" x14ac:dyDescent="0.3">
      <c r="A499">
        <v>1</v>
      </c>
      <c r="B499">
        <v>14</v>
      </c>
      <c r="C499">
        <v>4</v>
      </c>
      <c r="D499">
        <v>1</v>
      </c>
      <c r="E499">
        <v>2024</v>
      </c>
      <c r="F499" t="s">
        <v>8</v>
      </c>
      <c r="G499" t="s">
        <v>9</v>
      </c>
      <c r="H499" t="s">
        <v>10</v>
      </c>
      <c r="I499" t="s">
        <v>44</v>
      </c>
      <c r="J499" t="s">
        <v>217</v>
      </c>
      <c r="K499">
        <v>0.39729571651392953</v>
      </c>
      <c r="L499">
        <v>1.0894575062775039E-2</v>
      </c>
    </row>
    <row r="500" spans="1:12" x14ac:dyDescent="0.3">
      <c r="A500">
        <v>1</v>
      </c>
      <c r="B500">
        <v>14</v>
      </c>
      <c r="C500">
        <v>4</v>
      </c>
      <c r="D500">
        <v>1</v>
      </c>
      <c r="E500">
        <v>2024</v>
      </c>
      <c r="F500" t="s">
        <v>8</v>
      </c>
      <c r="G500" t="s">
        <v>9</v>
      </c>
      <c r="H500" t="s">
        <v>10</v>
      </c>
      <c r="I500" t="s">
        <v>44</v>
      </c>
      <c r="J500" t="s">
        <v>218</v>
      </c>
      <c r="K500">
        <v>9.6983114035247758E-2</v>
      </c>
      <c r="L500">
        <v>2.6594543352989643E-3</v>
      </c>
    </row>
    <row r="501" spans="1:12" x14ac:dyDescent="0.3">
      <c r="A501">
        <v>1</v>
      </c>
      <c r="B501">
        <v>14</v>
      </c>
      <c r="C501">
        <v>4</v>
      </c>
      <c r="D501">
        <v>1</v>
      </c>
      <c r="E501">
        <v>2024</v>
      </c>
      <c r="F501" t="s">
        <v>8</v>
      </c>
      <c r="G501" t="s">
        <v>9</v>
      </c>
      <c r="H501" t="s">
        <v>10</v>
      </c>
      <c r="I501" t="s">
        <v>44</v>
      </c>
      <c r="J501" t="s">
        <v>14</v>
      </c>
      <c r="K501">
        <v>0.78401159888430072</v>
      </c>
      <c r="L501">
        <v>2.149903172648935E-2</v>
      </c>
    </row>
    <row r="502" spans="1:12" x14ac:dyDescent="0.3">
      <c r="A502">
        <v>1</v>
      </c>
      <c r="B502">
        <v>14</v>
      </c>
      <c r="C502">
        <v>4</v>
      </c>
      <c r="D502">
        <v>1</v>
      </c>
      <c r="E502">
        <v>2024</v>
      </c>
      <c r="F502" t="s">
        <v>8</v>
      </c>
      <c r="G502" t="s">
        <v>9</v>
      </c>
      <c r="H502" t="s">
        <v>10</v>
      </c>
      <c r="I502" t="s">
        <v>44</v>
      </c>
      <c r="J502" t="s">
        <v>219</v>
      </c>
      <c r="K502">
        <v>4.2329999999999999E-4</v>
      </c>
      <c r="L502">
        <v>1.1607660068771431E-5</v>
      </c>
    </row>
    <row r="503" spans="1:12" x14ac:dyDescent="0.3">
      <c r="A503">
        <v>1</v>
      </c>
      <c r="B503">
        <v>14</v>
      </c>
      <c r="C503">
        <v>4</v>
      </c>
      <c r="D503">
        <v>1</v>
      </c>
      <c r="E503">
        <v>2024</v>
      </c>
      <c r="F503" t="s">
        <v>8</v>
      </c>
      <c r="G503" t="s">
        <v>9</v>
      </c>
      <c r="H503" t="s">
        <v>10</v>
      </c>
      <c r="I503" t="s">
        <v>45</v>
      </c>
      <c r="J503" t="s">
        <v>11</v>
      </c>
      <c r="K503">
        <v>0.75731142355455205</v>
      </c>
      <c r="L503">
        <v>2.0766864093594666E-2</v>
      </c>
    </row>
    <row r="504" spans="1:12" x14ac:dyDescent="0.3">
      <c r="A504">
        <v>1</v>
      </c>
      <c r="B504">
        <v>14</v>
      </c>
      <c r="C504">
        <v>4</v>
      </c>
      <c r="D504">
        <v>1</v>
      </c>
      <c r="E504">
        <v>2024</v>
      </c>
      <c r="F504" t="s">
        <v>8</v>
      </c>
      <c r="G504" t="s">
        <v>9</v>
      </c>
      <c r="H504" t="s">
        <v>10</v>
      </c>
      <c r="I504" t="s">
        <v>45</v>
      </c>
      <c r="J504" t="s">
        <v>220</v>
      </c>
      <c r="K504">
        <v>0.82070384274694586</v>
      </c>
      <c r="L504">
        <v>2.2505200150581127E-2</v>
      </c>
    </row>
    <row r="505" spans="1:12" x14ac:dyDescent="0.3">
      <c r="A505">
        <v>1</v>
      </c>
      <c r="B505">
        <v>14</v>
      </c>
      <c r="C505">
        <v>4</v>
      </c>
      <c r="D505">
        <v>1</v>
      </c>
      <c r="E505">
        <v>2024</v>
      </c>
      <c r="F505" t="s">
        <v>8</v>
      </c>
      <c r="G505" t="s">
        <v>9</v>
      </c>
      <c r="H505" t="s">
        <v>10</v>
      </c>
      <c r="I505" t="s">
        <v>45</v>
      </c>
      <c r="J505" t="s">
        <v>13</v>
      </c>
      <c r="K505">
        <v>4.7560518499999996E-2</v>
      </c>
      <c r="L505">
        <v>1.3041963889499524E-3</v>
      </c>
    </row>
    <row r="506" spans="1:12" x14ac:dyDescent="0.3">
      <c r="A506">
        <v>1</v>
      </c>
      <c r="B506">
        <v>14</v>
      </c>
      <c r="C506">
        <v>4</v>
      </c>
      <c r="D506">
        <v>1</v>
      </c>
      <c r="E506">
        <v>2024</v>
      </c>
      <c r="F506" t="s">
        <v>8</v>
      </c>
      <c r="G506" t="s">
        <v>9</v>
      </c>
      <c r="H506" t="s">
        <v>10</v>
      </c>
      <c r="I506" t="s">
        <v>45</v>
      </c>
      <c r="J506" t="s">
        <v>15</v>
      </c>
      <c r="K506">
        <v>7.6178244821637209E-2</v>
      </c>
      <c r="L506">
        <v>2.0889467765773974E-3</v>
      </c>
    </row>
    <row r="507" spans="1:12" x14ac:dyDescent="0.3">
      <c r="A507">
        <v>1</v>
      </c>
      <c r="B507">
        <v>14</v>
      </c>
      <c r="C507">
        <v>4</v>
      </c>
      <c r="D507">
        <v>1</v>
      </c>
      <c r="E507">
        <v>2024</v>
      </c>
      <c r="F507" t="s">
        <v>8</v>
      </c>
      <c r="G507" t="s">
        <v>9</v>
      </c>
      <c r="H507" t="s">
        <v>10</v>
      </c>
      <c r="I507" t="s">
        <v>45</v>
      </c>
      <c r="J507" t="s">
        <v>16</v>
      </c>
      <c r="K507">
        <v>0.49125073078433334</v>
      </c>
      <c r="L507">
        <v>1.3470993365178574E-2</v>
      </c>
    </row>
    <row r="508" spans="1:12" x14ac:dyDescent="0.3">
      <c r="A508">
        <v>1</v>
      </c>
      <c r="B508">
        <v>14</v>
      </c>
      <c r="C508">
        <v>4</v>
      </c>
      <c r="D508">
        <v>1</v>
      </c>
      <c r="E508">
        <v>2024</v>
      </c>
      <c r="F508" t="s">
        <v>8</v>
      </c>
      <c r="G508" t="s">
        <v>9</v>
      </c>
      <c r="H508" t="s">
        <v>10</v>
      </c>
      <c r="I508" t="s">
        <v>46</v>
      </c>
      <c r="J508" t="s">
        <v>11</v>
      </c>
      <c r="K508">
        <v>7.6072299357599991E-3</v>
      </c>
      <c r="L508">
        <v>2.086041558216017E-4</v>
      </c>
    </row>
    <row r="509" spans="1:12" x14ac:dyDescent="0.3">
      <c r="A509">
        <v>1</v>
      </c>
      <c r="B509">
        <v>14</v>
      </c>
      <c r="C509">
        <v>4</v>
      </c>
      <c r="D509">
        <v>1</v>
      </c>
      <c r="E509">
        <v>2024</v>
      </c>
      <c r="F509" t="s">
        <v>8</v>
      </c>
      <c r="G509" t="s">
        <v>9</v>
      </c>
      <c r="H509" t="s">
        <v>10</v>
      </c>
      <c r="I509" t="s">
        <v>46</v>
      </c>
      <c r="J509" t="s">
        <v>221</v>
      </c>
      <c r="K509">
        <v>0.80242264945333341</v>
      </c>
      <c r="L509">
        <v>2.2003896400513191E-2</v>
      </c>
    </row>
    <row r="510" spans="1:12" x14ac:dyDescent="0.3">
      <c r="A510">
        <v>1</v>
      </c>
      <c r="B510">
        <v>14</v>
      </c>
      <c r="C510">
        <v>4</v>
      </c>
      <c r="D510">
        <v>1</v>
      </c>
      <c r="E510">
        <v>2024</v>
      </c>
      <c r="F510" t="s">
        <v>8</v>
      </c>
      <c r="G510" t="s">
        <v>9</v>
      </c>
      <c r="H510" t="s">
        <v>10</v>
      </c>
      <c r="I510" t="s">
        <v>46</v>
      </c>
      <c r="J510" t="s">
        <v>17</v>
      </c>
      <c r="K510">
        <v>25.609688357748535</v>
      </c>
      <c r="L510">
        <v>0.70226448600027946</v>
      </c>
    </row>
    <row r="511" spans="1:12" x14ac:dyDescent="0.3">
      <c r="A511">
        <v>1</v>
      </c>
      <c r="B511">
        <v>14</v>
      </c>
      <c r="C511">
        <v>4</v>
      </c>
      <c r="D511">
        <v>1</v>
      </c>
      <c r="E511">
        <v>2024</v>
      </c>
      <c r="F511" t="s">
        <v>8</v>
      </c>
      <c r="G511" t="s">
        <v>9</v>
      </c>
      <c r="H511" t="s">
        <v>10</v>
      </c>
      <c r="I511" t="s">
        <v>46</v>
      </c>
      <c r="J511" t="s">
        <v>18</v>
      </c>
      <c r="K511">
        <v>4.0358988390283752</v>
      </c>
      <c r="L511">
        <v>0.11067172642426329</v>
      </c>
    </row>
    <row r="512" spans="1:12" x14ac:dyDescent="0.3">
      <c r="A512">
        <v>1</v>
      </c>
      <c r="B512">
        <v>14</v>
      </c>
      <c r="C512">
        <v>4</v>
      </c>
      <c r="D512">
        <v>1</v>
      </c>
      <c r="E512">
        <v>2024</v>
      </c>
      <c r="F512" t="s">
        <v>8</v>
      </c>
      <c r="G512" t="s">
        <v>9</v>
      </c>
      <c r="H512" t="s">
        <v>10</v>
      </c>
      <c r="I512" t="s">
        <v>46</v>
      </c>
      <c r="J512" t="s">
        <v>19</v>
      </c>
      <c r="K512">
        <v>2.5399625364608784</v>
      </c>
      <c r="L512">
        <v>6.9650417459608649E-2</v>
      </c>
    </row>
    <row r="513" spans="1:12" x14ac:dyDescent="0.3">
      <c r="A513">
        <v>1</v>
      </c>
      <c r="B513">
        <v>14</v>
      </c>
      <c r="C513">
        <v>4</v>
      </c>
      <c r="D513">
        <v>1</v>
      </c>
      <c r="E513">
        <v>2025</v>
      </c>
      <c r="F513" t="s">
        <v>8</v>
      </c>
      <c r="G513" t="s">
        <v>9</v>
      </c>
      <c r="H513" t="s">
        <v>10</v>
      </c>
      <c r="I513" t="s">
        <v>44</v>
      </c>
      <c r="J513" t="s">
        <v>217</v>
      </c>
      <c r="K513">
        <v>0.34260273481412901</v>
      </c>
      <c r="L513">
        <v>1.3132118835922484E-2</v>
      </c>
    </row>
    <row r="514" spans="1:12" x14ac:dyDescent="0.3">
      <c r="A514">
        <v>1</v>
      </c>
      <c r="B514">
        <v>14</v>
      </c>
      <c r="C514">
        <v>4</v>
      </c>
      <c r="D514">
        <v>1</v>
      </c>
      <c r="E514">
        <v>2025</v>
      </c>
      <c r="F514" t="s">
        <v>8</v>
      </c>
      <c r="G514" t="s">
        <v>9</v>
      </c>
      <c r="H514" t="s">
        <v>10</v>
      </c>
      <c r="I514" t="s">
        <v>44</v>
      </c>
      <c r="J514" t="s">
        <v>218</v>
      </c>
      <c r="K514">
        <v>9.283889894594019E-2</v>
      </c>
      <c r="L514">
        <v>3.5585572725089828E-3</v>
      </c>
    </row>
    <row r="515" spans="1:12" x14ac:dyDescent="0.3">
      <c r="A515">
        <v>1</v>
      </c>
      <c r="B515">
        <v>14</v>
      </c>
      <c r="C515">
        <v>4</v>
      </c>
      <c r="D515">
        <v>1</v>
      </c>
      <c r="E515">
        <v>2025</v>
      </c>
      <c r="F515" t="s">
        <v>8</v>
      </c>
      <c r="G515" t="s">
        <v>9</v>
      </c>
      <c r="H515" t="s">
        <v>10</v>
      </c>
      <c r="I515" t="s">
        <v>44</v>
      </c>
      <c r="J515" t="s">
        <v>14</v>
      </c>
      <c r="K515">
        <v>0.77851265846159634</v>
      </c>
      <c r="L515">
        <v>2.9840744708982389E-2</v>
      </c>
    </row>
    <row r="516" spans="1:12" x14ac:dyDescent="0.3">
      <c r="A516">
        <v>1</v>
      </c>
      <c r="B516">
        <v>14</v>
      </c>
      <c r="C516">
        <v>4</v>
      </c>
      <c r="D516">
        <v>1</v>
      </c>
      <c r="E516">
        <v>2025</v>
      </c>
      <c r="F516" t="s">
        <v>8</v>
      </c>
      <c r="G516" t="s">
        <v>9</v>
      </c>
      <c r="H516" t="s">
        <v>10</v>
      </c>
      <c r="I516" t="s">
        <v>44</v>
      </c>
      <c r="J516" t="s">
        <v>219</v>
      </c>
      <c r="K516">
        <v>1.1346E-4</v>
      </c>
      <c r="L516">
        <v>4.348973466111159E-6</v>
      </c>
    </row>
    <row r="517" spans="1:12" x14ac:dyDescent="0.3">
      <c r="A517">
        <v>1</v>
      </c>
      <c r="B517">
        <v>14</v>
      </c>
      <c r="C517">
        <v>4</v>
      </c>
      <c r="D517">
        <v>1</v>
      </c>
      <c r="E517">
        <v>2025</v>
      </c>
      <c r="F517" t="s">
        <v>8</v>
      </c>
      <c r="G517" t="s">
        <v>9</v>
      </c>
      <c r="H517" t="s">
        <v>10</v>
      </c>
      <c r="I517" t="s">
        <v>45</v>
      </c>
      <c r="J517" t="s">
        <v>11</v>
      </c>
      <c r="K517">
        <v>0.6959106107673324</v>
      </c>
      <c r="L517">
        <v>2.667457060648986E-2</v>
      </c>
    </row>
    <row r="518" spans="1:12" x14ac:dyDescent="0.3">
      <c r="A518">
        <v>1</v>
      </c>
      <c r="B518">
        <v>14</v>
      </c>
      <c r="C518">
        <v>4</v>
      </c>
      <c r="D518">
        <v>1</v>
      </c>
      <c r="E518">
        <v>2025</v>
      </c>
      <c r="F518" t="s">
        <v>8</v>
      </c>
      <c r="G518" t="s">
        <v>9</v>
      </c>
      <c r="H518" t="s">
        <v>10</v>
      </c>
      <c r="I518" t="s">
        <v>45</v>
      </c>
      <c r="J518" t="s">
        <v>220</v>
      </c>
      <c r="K518">
        <v>0.96499821949657016</v>
      </c>
      <c r="L518">
        <v>3.6988821183105022E-2</v>
      </c>
    </row>
    <row r="519" spans="1:12" x14ac:dyDescent="0.3">
      <c r="A519">
        <v>1</v>
      </c>
      <c r="B519">
        <v>14</v>
      </c>
      <c r="C519">
        <v>4</v>
      </c>
      <c r="D519">
        <v>1</v>
      </c>
      <c r="E519">
        <v>2025</v>
      </c>
      <c r="F519" t="s">
        <v>8</v>
      </c>
      <c r="G519" t="s">
        <v>9</v>
      </c>
      <c r="H519" t="s">
        <v>10</v>
      </c>
      <c r="I519" t="s">
        <v>45</v>
      </c>
      <c r="J519" t="s">
        <v>13</v>
      </c>
      <c r="K519">
        <v>3.0176676999999999E-2</v>
      </c>
      <c r="L519">
        <v>1.156685770918446E-3</v>
      </c>
    </row>
    <row r="520" spans="1:12" x14ac:dyDescent="0.3">
      <c r="A520">
        <v>1</v>
      </c>
      <c r="B520">
        <v>14</v>
      </c>
      <c r="C520">
        <v>4</v>
      </c>
      <c r="D520">
        <v>1</v>
      </c>
      <c r="E520">
        <v>2025</v>
      </c>
      <c r="F520" t="s">
        <v>8</v>
      </c>
      <c r="G520" t="s">
        <v>9</v>
      </c>
      <c r="H520" t="s">
        <v>10</v>
      </c>
      <c r="I520" t="s">
        <v>45</v>
      </c>
      <c r="J520" t="s">
        <v>15</v>
      </c>
      <c r="K520">
        <v>6.4699659370458601E-2</v>
      </c>
      <c r="L520">
        <v>2.4799674058571717E-3</v>
      </c>
    </row>
    <row r="521" spans="1:12" x14ac:dyDescent="0.3">
      <c r="A521">
        <v>1</v>
      </c>
      <c r="B521">
        <v>14</v>
      </c>
      <c r="C521">
        <v>4</v>
      </c>
      <c r="D521">
        <v>1</v>
      </c>
      <c r="E521">
        <v>2025</v>
      </c>
      <c r="F521" t="s">
        <v>8</v>
      </c>
      <c r="G521" t="s">
        <v>9</v>
      </c>
      <c r="H521" t="s">
        <v>10</v>
      </c>
      <c r="I521" t="s">
        <v>45</v>
      </c>
      <c r="J521" t="s">
        <v>16</v>
      </c>
      <c r="K521">
        <v>0.41643181333333334</v>
      </c>
      <c r="L521">
        <v>1.5962021035001075E-2</v>
      </c>
    </row>
    <row r="522" spans="1:12" x14ac:dyDescent="0.3">
      <c r="A522">
        <v>1</v>
      </c>
      <c r="B522">
        <v>14</v>
      </c>
      <c r="C522">
        <v>4</v>
      </c>
      <c r="D522">
        <v>1</v>
      </c>
      <c r="E522">
        <v>2025</v>
      </c>
      <c r="F522" t="s">
        <v>8</v>
      </c>
      <c r="G522" t="s">
        <v>9</v>
      </c>
      <c r="H522" t="s">
        <v>10</v>
      </c>
      <c r="I522" t="s">
        <v>46</v>
      </c>
      <c r="J522" t="s">
        <v>11</v>
      </c>
      <c r="K522">
        <v>6.0205205470031994E-3</v>
      </c>
      <c r="L522">
        <v>2.3076929412210433E-4</v>
      </c>
    </row>
    <row r="523" spans="1:12" x14ac:dyDescent="0.3">
      <c r="A523">
        <v>1</v>
      </c>
      <c r="B523">
        <v>14</v>
      </c>
      <c r="C523">
        <v>4</v>
      </c>
      <c r="D523">
        <v>1</v>
      </c>
      <c r="E523">
        <v>2025</v>
      </c>
      <c r="F523" t="s">
        <v>8</v>
      </c>
      <c r="G523" t="s">
        <v>9</v>
      </c>
      <c r="H523" t="s">
        <v>10</v>
      </c>
      <c r="I523" t="s">
        <v>46</v>
      </c>
      <c r="J523" t="s">
        <v>221</v>
      </c>
      <c r="K523">
        <v>0.77026786052999996</v>
      </c>
      <c r="L523">
        <v>2.9524717849842948E-2</v>
      </c>
    </row>
    <row r="524" spans="1:12" x14ac:dyDescent="0.3">
      <c r="A524">
        <v>1</v>
      </c>
      <c r="B524">
        <v>14</v>
      </c>
      <c r="C524">
        <v>4</v>
      </c>
      <c r="D524">
        <v>1</v>
      </c>
      <c r="E524">
        <v>2025</v>
      </c>
      <c r="F524" t="s">
        <v>8</v>
      </c>
      <c r="G524" t="s">
        <v>9</v>
      </c>
      <c r="H524" t="s">
        <v>10</v>
      </c>
      <c r="I524" t="s">
        <v>46</v>
      </c>
      <c r="J524" t="s">
        <v>17</v>
      </c>
      <c r="K524">
        <v>15.89780527887736</v>
      </c>
      <c r="L524">
        <v>0.60937011569927335</v>
      </c>
    </row>
    <row r="525" spans="1:12" x14ac:dyDescent="0.3">
      <c r="A525">
        <v>1</v>
      </c>
      <c r="B525">
        <v>14</v>
      </c>
      <c r="C525">
        <v>4</v>
      </c>
      <c r="D525">
        <v>1</v>
      </c>
      <c r="E525">
        <v>2025</v>
      </c>
      <c r="F525" t="s">
        <v>8</v>
      </c>
      <c r="G525" t="s">
        <v>9</v>
      </c>
      <c r="H525" t="s">
        <v>10</v>
      </c>
      <c r="I525" t="s">
        <v>46</v>
      </c>
      <c r="J525" t="s">
        <v>18</v>
      </c>
      <c r="K525">
        <v>3.8719071368943943</v>
      </c>
      <c r="L525">
        <v>0.14841196370174642</v>
      </c>
    </row>
    <row r="526" spans="1:12" x14ac:dyDescent="0.3">
      <c r="A526">
        <v>1</v>
      </c>
      <c r="B526">
        <v>14</v>
      </c>
      <c r="C526">
        <v>4</v>
      </c>
      <c r="D526">
        <v>1</v>
      </c>
      <c r="E526">
        <v>2025</v>
      </c>
      <c r="F526" t="s">
        <v>8</v>
      </c>
      <c r="G526" t="s">
        <v>9</v>
      </c>
      <c r="H526" t="s">
        <v>10</v>
      </c>
      <c r="I526" t="s">
        <v>46</v>
      </c>
      <c r="J526" t="s">
        <v>19</v>
      </c>
      <c r="K526">
        <v>2.1566296791421795</v>
      </c>
      <c r="L526">
        <v>8.2664597662763628E-2</v>
      </c>
    </row>
    <row r="527" spans="1:12" x14ac:dyDescent="0.3">
      <c r="A527">
        <v>1</v>
      </c>
      <c r="B527">
        <v>101</v>
      </c>
      <c r="C527">
        <v>5</v>
      </c>
      <c r="D527">
        <v>0</v>
      </c>
      <c r="E527">
        <v>2023</v>
      </c>
      <c r="F527" t="s">
        <v>8</v>
      </c>
      <c r="G527" t="s">
        <v>39</v>
      </c>
      <c r="H527" t="s">
        <v>12</v>
      </c>
      <c r="I527" t="s">
        <v>44</v>
      </c>
      <c r="J527" t="s">
        <v>217</v>
      </c>
      <c r="K527">
        <v>3.6328734283600005E-4</v>
      </c>
      <c r="L527">
        <v>1.8247546036589657E-3</v>
      </c>
    </row>
    <row r="528" spans="1:12" x14ac:dyDescent="0.3">
      <c r="A528">
        <v>1</v>
      </c>
      <c r="B528">
        <v>101</v>
      </c>
      <c r="C528">
        <v>5</v>
      </c>
      <c r="D528">
        <v>0</v>
      </c>
      <c r="E528">
        <v>2023</v>
      </c>
      <c r="F528" t="s">
        <v>8</v>
      </c>
      <c r="G528" t="s">
        <v>39</v>
      </c>
      <c r="H528" t="s">
        <v>12</v>
      </c>
      <c r="I528" t="s">
        <v>44</v>
      </c>
      <c r="J528" t="s">
        <v>218</v>
      </c>
      <c r="K528">
        <v>6.5877659980000005E-5</v>
      </c>
      <c r="L528">
        <v>3.308966461324034E-4</v>
      </c>
    </row>
    <row r="529" spans="1:12" x14ac:dyDescent="0.3">
      <c r="A529">
        <v>1</v>
      </c>
      <c r="B529">
        <v>101</v>
      </c>
      <c r="C529">
        <v>5</v>
      </c>
      <c r="D529">
        <v>0</v>
      </c>
      <c r="E529">
        <v>2023</v>
      </c>
      <c r="F529" t="s">
        <v>8</v>
      </c>
      <c r="G529" t="s">
        <v>39</v>
      </c>
      <c r="H529" t="s">
        <v>12</v>
      </c>
      <c r="I529" t="s">
        <v>44</v>
      </c>
      <c r="J529" t="s">
        <v>14</v>
      </c>
      <c r="K529">
        <v>7.0274017951999998E-4</v>
      </c>
      <c r="L529">
        <v>3.5297909576060666E-3</v>
      </c>
    </row>
    <row r="530" spans="1:12" x14ac:dyDescent="0.3">
      <c r="A530">
        <v>1</v>
      </c>
      <c r="B530">
        <v>101</v>
      </c>
      <c r="C530">
        <v>5</v>
      </c>
      <c r="D530">
        <v>0</v>
      </c>
      <c r="E530">
        <v>2023</v>
      </c>
      <c r="F530" t="s">
        <v>8</v>
      </c>
      <c r="G530" t="s">
        <v>39</v>
      </c>
      <c r="H530" t="s">
        <v>12</v>
      </c>
      <c r="I530" t="s">
        <v>44</v>
      </c>
      <c r="J530" t="s">
        <v>219</v>
      </c>
      <c r="K530">
        <v>1.4664000000000001E-3</v>
      </c>
      <c r="L530">
        <v>7.3655749465883855E-3</v>
      </c>
    </row>
    <row r="531" spans="1:12" x14ac:dyDescent="0.3">
      <c r="A531">
        <v>1</v>
      </c>
      <c r="B531">
        <v>101</v>
      </c>
      <c r="C531">
        <v>5</v>
      </c>
      <c r="D531">
        <v>0</v>
      </c>
      <c r="E531">
        <v>2023</v>
      </c>
      <c r="F531" t="s">
        <v>8</v>
      </c>
      <c r="G531" t="s">
        <v>39</v>
      </c>
      <c r="H531" t="s">
        <v>12</v>
      </c>
      <c r="I531" t="s">
        <v>45</v>
      </c>
      <c r="J531" t="s">
        <v>11</v>
      </c>
      <c r="K531">
        <v>3.2399798280500001E-3</v>
      </c>
      <c r="L531">
        <v>1.6274082275597946E-2</v>
      </c>
    </row>
    <row r="532" spans="1:12" x14ac:dyDescent="0.3">
      <c r="A532">
        <v>1</v>
      </c>
      <c r="B532">
        <v>101</v>
      </c>
      <c r="C532">
        <v>5</v>
      </c>
      <c r="D532">
        <v>0</v>
      </c>
      <c r="E532">
        <v>2023</v>
      </c>
      <c r="F532" t="s">
        <v>8</v>
      </c>
      <c r="G532" t="s">
        <v>39</v>
      </c>
      <c r="H532" t="s">
        <v>12</v>
      </c>
      <c r="I532" t="s">
        <v>45</v>
      </c>
      <c r="J532" t="s">
        <v>220</v>
      </c>
      <c r="K532">
        <v>2.5187166315789479E-6</v>
      </c>
      <c r="L532">
        <v>1.2651252127054955E-5</v>
      </c>
    </row>
    <row r="533" spans="1:12" x14ac:dyDescent="0.3">
      <c r="A533">
        <v>1</v>
      </c>
      <c r="B533">
        <v>101</v>
      </c>
      <c r="C533">
        <v>5</v>
      </c>
      <c r="D533">
        <v>0</v>
      </c>
      <c r="E533">
        <v>2023</v>
      </c>
      <c r="F533" t="s">
        <v>8</v>
      </c>
      <c r="G533" t="s">
        <v>39</v>
      </c>
      <c r="H533" t="s">
        <v>12</v>
      </c>
      <c r="I533" t="s">
        <v>45</v>
      </c>
      <c r="J533" t="s">
        <v>13</v>
      </c>
      <c r="K533">
        <v>1.9624825000000002E-2</v>
      </c>
      <c r="L533">
        <v>9.8573458368236111E-2</v>
      </c>
    </row>
    <row r="534" spans="1:12" x14ac:dyDescent="0.3">
      <c r="A534">
        <v>1</v>
      </c>
      <c r="B534">
        <v>101</v>
      </c>
      <c r="C534">
        <v>5</v>
      </c>
      <c r="D534">
        <v>0</v>
      </c>
      <c r="E534">
        <v>2023</v>
      </c>
      <c r="F534" t="s">
        <v>8</v>
      </c>
      <c r="G534" t="s">
        <v>39</v>
      </c>
      <c r="H534" t="s">
        <v>12</v>
      </c>
      <c r="I534" t="s">
        <v>45</v>
      </c>
      <c r="J534" t="s">
        <v>15</v>
      </c>
      <c r="K534">
        <v>2.4499049400000003E-4</v>
      </c>
      <c r="L534">
        <v>1.2305618144835737E-3</v>
      </c>
    </row>
    <row r="535" spans="1:12" x14ac:dyDescent="0.3">
      <c r="A535">
        <v>1</v>
      </c>
      <c r="B535">
        <v>101</v>
      </c>
      <c r="C535">
        <v>5</v>
      </c>
      <c r="D535">
        <v>0</v>
      </c>
      <c r="E535">
        <v>2023</v>
      </c>
      <c r="F535" t="s">
        <v>8</v>
      </c>
      <c r="G535" t="s">
        <v>39</v>
      </c>
      <c r="H535" t="s">
        <v>12</v>
      </c>
      <c r="I535" t="s">
        <v>45</v>
      </c>
      <c r="J535" t="s">
        <v>16</v>
      </c>
      <c r="K535">
        <v>2.2554789999999998E-2</v>
      </c>
      <c r="L535">
        <v>0.11329036835076529</v>
      </c>
    </row>
    <row r="536" spans="1:12" x14ac:dyDescent="0.3">
      <c r="A536">
        <v>1</v>
      </c>
      <c r="B536">
        <v>101</v>
      </c>
      <c r="C536">
        <v>5</v>
      </c>
      <c r="D536">
        <v>0</v>
      </c>
      <c r="E536">
        <v>2023</v>
      </c>
      <c r="F536" t="s">
        <v>8</v>
      </c>
      <c r="G536" t="s">
        <v>39</v>
      </c>
      <c r="H536" t="s">
        <v>12</v>
      </c>
      <c r="I536" t="s">
        <v>46</v>
      </c>
      <c r="J536" t="s">
        <v>11</v>
      </c>
      <c r="K536">
        <v>4.9001803199999992E-4</v>
      </c>
      <c r="L536">
        <v>2.4613096971329413E-3</v>
      </c>
    </row>
    <row r="537" spans="1:12" x14ac:dyDescent="0.3">
      <c r="A537">
        <v>1</v>
      </c>
      <c r="B537">
        <v>101</v>
      </c>
      <c r="C537">
        <v>5</v>
      </c>
      <c r="D537">
        <v>0</v>
      </c>
      <c r="E537">
        <v>2023</v>
      </c>
      <c r="F537" t="s">
        <v>8</v>
      </c>
      <c r="G537" t="s">
        <v>39</v>
      </c>
      <c r="H537" t="s">
        <v>12</v>
      </c>
      <c r="I537" t="s">
        <v>46</v>
      </c>
      <c r="J537" t="s">
        <v>221</v>
      </c>
      <c r="K537">
        <v>2.9328634674922601E-3</v>
      </c>
      <c r="L537">
        <v>1.4731468683800689E-2</v>
      </c>
    </row>
    <row r="538" spans="1:12" x14ac:dyDescent="0.3">
      <c r="A538">
        <v>1</v>
      </c>
      <c r="B538">
        <v>101</v>
      </c>
      <c r="C538">
        <v>5</v>
      </c>
      <c r="D538">
        <v>0</v>
      </c>
      <c r="E538">
        <v>2023</v>
      </c>
      <c r="F538" t="s">
        <v>8</v>
      </c>
      <c r="G538" t="s">
        <v>39</v>
      </c>
      <c r="H538" t="s">
        <v>12</v>
      </c>
      <c r="I538" t="s">
        <v>46</v>
      </c>
      <c r="J538" t="s">
        <v>17</v>
      </c>
      <c r="K538">
        <v>7.2407727790772619E-2</v>
      </c>
      <c r="L538">
        <v>0.36369649874188925</v>
      </c>
    </row>
    <row r="539" spans="1:12" x14ac:dyDescent="0.3">
      <c r="A539">
        <v>1</v>
      </c>
      <c r="B539">
        <v>101</v>
      </c>
      <c r="C539">
        <v>5</v>
      </c>
      <c r="D539">
        <v>0</v>
      </c>
      <c r="E539">
        <v>2023</v>
      </c>
      <c r="F539" t="s">
        <v>8</v>
      </c>
      <c r="G539" t="s">
        <v>39</v>
      </c>
      <c r="H539" t="s">
        <v>12</v>
      </c>
      <c r="I539" t="s">
        <v>46</v>
      </c>
      <c r="J539" t="s">
        <v>18</v>
      </c>
      <c r="K539">
        <v>1.6331036976122353E-2</v>
      </c>
      <c r="L539">
        <v>8.2029103111794427E-2</v>
      </c>
    </row>
    <row r="540" spans="1:12" x14ac:dyDescent="0.3">
      <c r="A540">
        <v>1</v>
      </c>
      <c r="B540">
        <v>101</v>
      </c>
      <c r="C540">
        <v>5</v>
      </c>
      <c r="D540">
        <v>0</v>
      </c>
      <c r="E540">
        <v>2023</v>
      </c>
      <c r="F540" t="s">
        <v>8</v>
      </c>
      <c r="G540" t="s">
        <v>39</v>
      </c>
      <c r="H540" t="s">
        <v>12</v>
      </c>
      <c r="I540" t="s">
        <v>46</v>
      </c>
      <c r="J540" t="s">
        <v>19</v>
      </c>
      <c r="K540">
        <v>5.866127239380324E-2</v>
      </c>
      <c r="L540">
        <v>0.29464948055018686</v>
      </c>
    </row>
    <row r="541" spans="1:12" x14ac:dyDescent="0.3">
      <c r="A541">
        <v>1</v>
      </c>
      <c r="B541">
        <v>101</v>
      </c>
      <c r="C541">
        <v>5</v>
      </c>
      <c r="D541">
        <v>0</v>
      </c>
      <c r="E541">
        <v>2024</v>
      </c>
      <c r="F541" t="s">
        <v>8</v>
      </c>
      <c r="G541" t="s">
        <v>39</v>
      </c>
      <c r="H541" t="s">
        <v>12</v>
      </c>
      <c r="I541" t="s">
        <v>44</v>
      </c>
      <c r="J541" t="s">
        <v>217</v>
      </c>
      <c r="K541">
        <v>1.0825797270600001E-4</v>
      </c>
      <c r="L541">
        <v>4.9403805755772164E-4</v>
      </c>
    </row>
    <row r="542" spans="1:12" x14ac:dyDescent="0.3">
      <c r="A542">
        <v>1</v>
      </c>
      <c r="B542">
        <v>101</v>
      </c>
      <c r="C542">
        <v>5</v>
      </c>
      <c r="D542">
        <v>0</v>
      </c>
      <c r="E542">
        <v>2024</v>
      </c>
      <c r="F542" t="s">
        <v>8</v>
      </c>
      <c r="G542" t="s">
        <v>39</v>
      </c>
      <c r="H542" t="s">
        <v>12</v>
      </c>
      <c r="I542" t="s">
        <v>44</v>
      </c>
      <c r="J542" t="s">
        <v>218</v>
      </c>
      <c r="K542">
        <v>2.5649596100000003E-5</v>
      </c>
      <c r="L542">
        <v>1.1705259499729943E-4</v>
      </c>
    </row>
    <row r="543" spans="1:12" x14ac:dyDescent="0.3">
      <c r="A543">
        <v>1</v>
      </c>
      <c r="B543">
        <v>101</v>
      </c>
      <c r="C543">
        <v>5</v>
      </c>
      <c r="D543">
        <v>0</v>
      </c>
      <c r="E543">
        <v>2024</v>
      </c>
      <c r="F543" t="s">
        <v>8</v>
      </c>
      <c r="G543" t="s">
        <v>39</v>
      </c>
      <c r="H543" t="s">
        <v>12</v>
      </c>
      <c r="I543" t="s">
        <v>44</v>
      </c>
      <c r="J543" t="s">
        <v>14</v>
      </c>
      <c r="K543">
        <v>1.1424416228200001E-3</v>
      </c>
      <c r="L543">
        <v>5.2135618846648026E-3</v>
      </c>
    </row>
    <row r="544" spans="1:12" x14ac:dyDescent="0.3">
      <c r="A544">
        <v>1</v>
      </c>
      <c r="B544">
        <v>101</v>
      </c>
      <c r="C544">
        <v>5</v>
      </c>
      <c r="D544">
        <v>0</v>
      </c>
      <c r="E544">
        <v>2024</v>
      </c>
      <c r="F544" t="s">
        <v>8</v>
      </c>
      <c r="G544" t="s">
        <v>39</v>
      </c>
      <c r="H544" t="s">
        <v>12</v>
      </c>
      <c r="I544" t="s">
        <v>44</v>
      </c>
      <c r="J544" t="s">
        <v>219</v>
      </c>
      <c r="K544">
        <v>1.1843999999999999E-3</v>
      </c>
      <c r="L544">
        <v>5.4050400237998847E-3</v>
      </c>
    </row>
    <row r="545" spans="1:12" x14ac:dyDescent="0.3">
      <c r="A545">
        <v>1</v>
      </c>
      <c r="B545">
        <v>101</v>
      </c>
      <c r="C545">
        <v>5</v>
      </c>
      <c r="D545">
        <v>0</v>
      </c>
      <c r="E545">
        <v>2024</v>
      </c>
      <c r="F545" t="s">
        <v>8</v>
      </c>
      <c r="G545" t="s">
        <v>39</v>
      </c>
      <c r="H545" t="s">
        <v>12</v>
      </c>
      <c r="I545" t="s">
        <v>45</v>
      </c>
      <c r="J545" t="s">
        <v>11</v>
      </c>
      <c r="K545">
        <v>1.8371194421E-3</v>
      </c>
      <c r="L545">
        <v>8.3837420745114955E-3</v>
      </c>
    </row>
    <row r="546" spans="1:12" x14ac:dyDescent="0.3">
      <c r="A546">
        <v>1</v>
      </c>
      <c r="B546">
        <v>101</v>
      </c>
      <c r="C546">
        <v>5</v>
      </c>
      <c r="D546">
        <v>0</v>
      </c>
      <c r="E546">
        <v>2024</v>
      </c>
      <c r="F546" t="s">
        <v>8</v>
      </c>
      <c r="G546" t="s">
        <v>39</v>
      </c>
      <c r="H546" t="s">
        <v>12</v>
      </c>
      <c r="I546" t="s">
        <v>45</v>
      </c>
      <c r="J546" t="s">
        <v>220</v>
      </c>
      <c r="K546">
        <v>3.6192296743157893E-5</v>
      </c>
      <c r="L546">
        <v>1.6516448197400425E-4</v>
      </c>
    </row>
    <row r="547" spans="1:12" x14ac:dyDescent="0.3">
      <c r="A547">
        <v>1</v>
      </c>
      <c r="B547">
        <v>101</v>
      </c>
      <c r="C547">
        <v>5</v>
      </c>
      <c r="D547">
        <v>0</v>
      </c>
      <c r="E547">
        <v>2024</v>
      </c>
      <c r="F547" t="s">
        <v>8</v>
      </c>
      <c r="G547" t="s">
        <v>39</v>
      </c>
      <c r="H547" t="s">
        <v>12</v>
      </c>
      <c r="I547" t="s">
        <v>45</v>
      </c>
      <c r="J547" t="s">
        <v>13</v>
      </c>
      <c r="K547">
        <v>3.0439899999999999E-2</v>
      </c>
      <c r="L547">
        <v>0.13891327070285892</v>
      </c>
    </row>
    <row r="548" spans="1:12" x14ac:dyDescent="0.3">
      <c r="A548">
        <v>1</v>
      </c>
      <c r="B548">
        <v>101</v>
      </c>
      <c r="C548">
        <v>5</v>
      </c>
      <c r="D548">
        <v>0</v>
      </c>
      <c r="E548">
        <v>2024</v>
      </c>
      <c r="F548" t="s">
        <v>8</v>
      </c>
      <c r="G548" t="s">
        <v>39</v>
      </c>
      <c r="H548" t="s">
        <v>12</v>
      </c>
      <c r="I548" t="s">
        <v>45</v>
      </c>
      <c r="J548" t="s">
        <v>15</v>
      </c>
      <c r="K548">
        <v>8.459671752E-5</v>
      </c>
      <c r="L548">
        <v>3.8605930773192578E-4</v>
      </c>
    </row>
    <row r="549" spans="1:12" x14ac:dyDescent="0.3">
      <c r="A549">
        <v>1</v>
      </c>
      <c r="B549">
        <v>101</v>
      </c>
      <c r="C549">
        <v>5</v>
      </c>
      <c r="D549">
        <v>0</v>
      </c>
      <c r="E549">
        <v>2024</v>
      </c>
      <c r="F549" t="s">
        <v>8</v>
      </c>
      <c r="G549" t="s">
        <v>39</v>
      </c>
      <c r="H549" t="s">
        <v>12</v>
      </c>
      <c r="I549" t="s">
        <v>45</v>
      </c>
      <c r="J549" t="s">
        <v>16</v>
      </c>
      <c r="K549">
        <v>2.7116607999999997E-2</v>
      </c>
      <c r="L549">
        <v>0.12374734173395147</v>
      </c>
    </row>
    <row r="550" spans="1:12" x14ac:dyDescent="0.3">
      <c r="A550">
        <v>1</v>
      </c>
      <c r="B550">
        <v>101</v>
      </c>
      <c r="C550">
        <v>5</v>
      </c>
      <c r="D550">
        <v>0</v>
      </c>
      <c r="E550">
        <v>2024</v>
      </c>
      <c r="F550" t="s">
        <v>8</v>
      </c>
      <c r="G550" t="s">
        <v>39</v>
      </c>
      <c r="H550" t="s">
        <v>12</v>
      </c>
      <c r="I550" t="s">
        <v>46</v>
      </c>
      <c r="J550" t="s">
        <v>11</v>
      </c>
      <c r="K550">
        <v>1.6920622655999999E-4</v>
      </c>
      <c r="L550">
        <v>7.7217698989610862E-4</v>
      </c>
    </row>
    <row r="551" spans="1:12" x14ac:dyDescent="0.3">
      <c r="A551">
        <v>1</v>
      </c>
      <c r="B551">
        <v>101</v>
      </c>
      <c r="C551">
        <v>5</v>
      </c>
      <c r="D551">
        <v>0</v>
      </c>
      <c r="E551">
        <v>2024</v>
      </c>
      <c r="F551" t="s">
        <v>8</v>
      </c>
      <c r="G551" t="s">
        <v>39</v>
      </c>
      <c r="H551" t="s">
        <v>12</v>
      </c>
      <c r="I551" t="s">
        <v>46</v>
      </c>
      <c r="J551" t="s">
        <v>221</v>
      </c>
      <c r="K551">
        <v>2.98226E-3</v>
      </c>
      <c r="L551">
        <v>1.3609620619197436E-2</v>
      </c>
    </row>
    <row r="552" spans="1:12" x14ac:dyDescent="0.3">
      <c r="A552">
        <v>1</v>
      </c>
      <c r="B552">
        <v>101</v>
      </c>
      <c r="C552">
        <v>5</v>
      </c>
      <c r="D552">
        <v>0</v>
      </c>
      <c r="E552">
        <v>2024</v>
      </c>
      <c r="F552" t="s">
        <v>8</v>
      </c>
      <c r="G552" t="s">
        <v>39</v>
      </c>
      <c r="H552" t="s">
        <v>12</v>
      </c>
      <c r="I552" t="s">
        <v>46</v>
      </c>
      <c r="J552" t="s">
        <v>17</v>
      </c>
      <c r="K552">
        <v>6.5836998325434451E-2</v>
      </c>
      <c r="L552">
        <v>0.30044884413696316</v>
      </c>
    </row>
    <row r="553" spans="1:12" x14ac:dyDescent="0.3">
      <c r="A553">
        <v>1</v>
      </c>
      <c r="B553">
        <v>101</v>
      </c>
      <c r="C553">
        <v>5</v>
      </c>
      <c r="D553">
        <v>0</v>
      </c>
      <c r="E553">
        <v>2024</v>
      </c>
      <c r="F553" t="s">
        <v>8</v>
      </c>
      <c r="G553" t="s">
        <v>39</v>
      </c>
      <c r="H553" t="s">
        <v>12</v>
      </c>
      <c r="I553" t="s">
        <v>46</v>
      </c>
      <c r="J553" t="s">
        <v>18</v>
      </c>
      <c r="K553">
        <v>2.6618682370799999E-2</v>
      </c>
      <c r="L553">
        <v>0.12147504525075177</v>
      </c>
    </row>
    <row r="554" spans="1:12" x14ac:dyDescent="0.3">
      <c r="A554">
        <v>1</v>
      </c>
      <c r="B554">
        <v>101</v>
      </c>
      <c r="C554">
        <v>5</v>
      </c>
      <c r="D554">
        <v>0</v>
      </c>
      <c r="E554">
        <v>2024</v>
      </c>
      <c r="F554" t="s">
        <v>8</v>
      </c>
      <c r="G554" t="s">
        <v>39</v>
      </c>
      <c r="H554" t="s">
        <v>12</v>
      </c>
      <c r="I554" t="s">
        <v>46</v>
      </c>
      <c r="J554" t="s">
        <v>19</v>
      </c>
      <c r="K554">
        <v>6.1546499572097776E-2</v>
      </c>
      <c r="L554">
        <v>0.280869042141144</v>
      </c>
    </row>
    <row r="555" spans="1:12" x14ac:dyDescent="0.3">
      <c r="A555">
        <v>1</v>
      </c>
      <c r="B555">
        <v>101</v>
      </c>
      <c r="C555">
        <v>5</v>
      </c>
      <c r="D555">
        <v>0</v>
      </c>
      <c r="E555">
        <v>2025</v>
      </c>
      <c r="F555" t="s">
        <v>8</v>
      </c>
      <c r="G555" t="s">
        <v>39</v>
      </c>
      <c r="H555" t="s">
        <v>12</v>
      </c>
      <c r="I555" t="s">
        <v>44</v>
      </c>
      <c r="J555" t="s">
        <v>217</v>
      </c>
      <c r="K555">
        <v>6.5997632716000007E-5</v>
      </c>
      <c r="L555">
        <v>2.8649706877667666E-4</v>
      </c>
    </row>
    <row r="556" spans="1:12" x14ac:dyDescent="0.3">
      <c r="A556">
        <v>1</v>
      </c>
      <c r="B556">
        <v>101</v>
      </c>
      <c r="C556">
        <v>5</v>
      </c>
      <c r="D556">
        <v>0</v>
      </c>
      <c r="E556">
        <v>2025</v>
      </c>
      <c r="F556" t="s">
        <v>8</v>
      </c>
      <c r="G556" t="s">
        <v>39</v>
      </c>
      <c r="H556" t="s">
        <v>12</v>
      </c>
      <c r="I556" t="s">
        <v>44</v>
      </c>
      <c r="J556" t="s">
        <v>218</v>
      </c>
      <c r="K556">
        <v>4.0427166780000005E-5</v>
      </c>
      <c r="L556">
        <v>1.7549515497406493E-4</v>
      </c>
    </row>
    <row r="557" spans="1:12" x14ac:dyDescent="0.3">
      <c r="A557">
        <v>1</v>
      </c>
      <c r="B557">
        <v>101</v>
      </c>
      <c r="C557">
        <v>5</v>
      </c>
      <c r="D557">
        <v>0</v>
      </c>
      <c r="E557">
        <v>2025</v>
      </c>
      <c r="F557" t="s">
        <v>8</v>
      </c>
      <c r="G557" t="s">
        <v>39</v>
      </c>
      <c r="H557" t="s">
        <v>12</v>
      </c>
      <c r="I557" t="s">
        <v>44</v>
      </c>
      <c r="J557" t="s">
        <v>14</v>
      </c>
      <c r="K557">
        <v>1.03955E-3</v>
      </c>
      <c r="L557">
        <v>4.5127077379942268E-3</v>
      </c>
    </row>
    <row r="558" spans="1:12" x14ac:dyDescent="0.3">
      <c r="A558">
        <v>1</v>
      </c>
      <c r="B558">
        <v>101</v>
      </c>
      <c r="C558">
        <v>5</v>
      </c>
      <c r="D558">
        <v>0</v>
      </c>
      <c r="E558">
        <v>2025</v>
      </c>
      <c r="F558" t="s">
        <v>8</v>
      </c>
      <c r="G558" t="s">
        <v>39</v>
      </c>
      <c r="H558" t="s">
        <v>12</v>
      </c>
      <c r="I558" t="s">
        <v>44</v>
      </c>
      <c r="J558" t="s">
        <v>219</v>
      </c>
      <c r="K558">
        <v>1.3079999999999999E-3</v>
      </c>
      <c r="L558">
        <v>5.6780546595127206E-3</v>
      </c>
    </row>
    <row r="559" spans="1:12" x14ac:dyDescent="0.3">
      <c r="A559">
        <v>1</v>
      </c>
      <c r="B559">
        <v>101</v>
      </c>
      <c r="C559">
        <v>5</v>
      </c>
      <c r="D559">
        <v>0</v>
      </c>
      <c r="E559">
        <v>2025</v>
      </c>
      <c r="F559" t="s">
        <v>8</v>
      </c>
      <c r="G559" t="s">
        <v>39</v>
      </c>
      <c r="H559" t="s">
        <v>12</v>
      </c>
      <c r="I559" t="s">
        <v>45</v>
      </c>
      <c r="J559" t="s">
        <v>11</v>
      </c>
      <c r="K559">
        <v>2.9345E-4</v>
      </c>
      <c r="L559">
        <v>1.2738724310657555E-3</v>
      </c>
    </row>
    <row r="560" spans="1:12" x14ac:dyDescent="0.3">
      <c r="A560">
        <v>1</v>
      </c>
      <c r="B560">
        <v>101</v>
      </c>
      <c r="C560">
        <v>5</v>
      </c>
      <c r="D560">
        <v>0</v>
      </c>
      <c r="E560">
        <v>2025</v>
      </c>
      <c r="F560" t="s">
        <v>8</v>
      </c>
      <c r="G560" t="s">
        <v>39</v>
      </c>
      <c r="H560" t="s">
        <v>12</v>
      </c>
      <c r="I560" t="s">
        <v>45</v>
      </c>
      <c r="J560" t="s">
        <v>13</v>
      </c>
      <c r="K560">
        <v>3.5159999999999997E-2</v>
      </c>
      <c r="L560">
        <v>0.15263027662726855</v>
      </c>
    </row>
    <row r="561" spans="1:12" x14ac:dyDescent="0.3">
      <c r="A561">
        <v>1</v>
      </c>
      <c r="B561">
        <v>101</v>
      </c>
      <c r="C561">
        <v>5</v>
      </c>
      <c r="D561">
        <v>0</v>
      </c>
      <c r="E561">
        <v>2025</v>
      </c>
      <c r="F561" t="s">
        <v>8</v>
      </c>
      <c r="G561" t="s">
        <v>39</v>
      </c>
      <c r="H561" t="s">
        <v>12</v>
      </c>
      <c r="I561" t="s">
        <v>45</v>
      </c>
      <c r="J561" t="s">
        <v>15</v>
      </c>
      <c r="K561">
        <v>4.9548077460000003E-5</v>
      </c>
      <c r="L561">
        <v>2.150892141373473E-4</v>
      </c>
    </row>
    <row r="562" spans="1:12" x14ac:dyDescent="0.3">
      <c r="A562">
        <v>1</v>
      </c>
      <c r="B562">
        <v>101</v>
      </c>
      <c r="C562">
        <v>5</v>
      </c>
      <c r="D562">
        <v>0</v>
      </c>
      <c r="E562">
        <v>2025</v>
      </c>
      <c r="F562" t="s">
        <v>8</v>
      </c>
      <c r="G562" t="s">
        <v>39</v>
      </c>
      <c r="H562" t="s">
        <v>12</v>
      </c>
      <c r="I562" t="s">
        <v>45</v>
      </c>
      <c r="J562" t="s">
        <v>16</v>
      </c>
      <c r="K562">
        <v>2.4877919999999998E-2</v>
      </c>
      <c r="L562">
        <v>0.1079955577790403</v>
      </c>
    </row>
    <row r="563" spans="1:12" x14ac:dyDescent="0.3">
      <c r="A563">
        <v>1</v>
      </c>
      <c r="B563">
        <v>101</v>
      </c>
      <c r="C563">
        <v>5</v>
      </c>
      <c r="D563">
        <v>0</v>
      </c>
      <c r="E563">
        <v>2025</v>
      </c>
      <c r="F563" t="s">
        <v>8</v>
      </c>
      <c r="G563" t="s">
        <v>39</v>
      </c>
      <c r="H563" t="s">
        <v>12</v>
      </c>
      <c r="I563" t="s">
        <v>46</v>
      </c>
      <c r="J563" t="s">
        <v>11</v>
      </c>
      <c r="K563">
        <v>9.9103646879999981E-5</v>
      </c>
      <c r="L563">
        <v>4.3021095102575477E-4</v>
      </c>
    </row>
    <row r="564" spans="1:12" x14ac:dyDescent="0.3">
      <c r="A564">
        <v>1</v>
      </c>
      <c r="B564">
        <v>101</v>
      </c>
      <c r="C564">
        <v>5</v>
      </c>
      <c r="D564">
        <v>0</v>
      </c>
      <c r="E564">
        <v>2025</v>
      </c>
      <c r="F564" t="s">
        <v>8</v>
      </c>
      <c r="G564" t="s">
        <v>39</v>
      </c>
      <c r="H564" t="s">
        <v>12</v>
      </c>
      <c r="I564" t="s">
        <v>46</v>
      </c>
      <c r="J564" t="s">
        <v>221</v>
      </c>
      <c r="K564">
        <v>5.02075E-3</v>
      </c>
      <c r="L564">
        <v>2.1795178082376524E-2</v>
      </c>
    </row>
    <row r="565" spans="1:12" x14ac:dyDescent="0.3">
      <c r="A565">
        <v>1</v>
      </c>
      <c r="B565">
        <v>101</v>
      </c>
      <c r="C565">
        <v>5</v>
      </c>
      <c r="D565">
        <v>0</v>
      </c>
      <c r="E565">
        <v>2025</v>
      </c>
      <c r="F565" t="s">
        <v>8</v>
      </c>
      <c r="G565" t="s">
        <v>39</v>
      </c>
      <c r="H565" t="s">
        <v>12</v>
      </c>
      <c r="I565" t="s">
        <v>46</v>
      </c>
      <c r="J565" t="s">
        <v>17</v>
      </c>
      <c r="K565">
        <v>7.03704115551778E-2</v>
      </c>
      <c r="L565">
        <v>0.30547939084304676</v>
      </c>
    </row>
    <row r="566" spans="1:12" x14ac:dyDescent="0.3">
      <c r="A566">
        <v>1</v>
      </c>
      <c r="B566">
        <v>101</v>
      </c>
      <c r="C566">
        <v>5</v>
      </c>
      <c r="D566">
        <v>0</v>
      </c>
      <c r="E566">
        <v>2025</v>
      </c>
      <c r="F566" t="s">
        <v>8</v>
      </c>
      <c r="G566" t="s">
        <v>39</v>
      </c>
      <c r="H566" t="s">
        <v>12</v>
      </c>
      <c r="I566" t="s">
        <v>46</v>
      </c>
      <c r="J566" t="s">
        <v>18</v>
      </c>
      <c r="K566">
        <v>2.5103828634799999E-2</v>
      </c>
      <c r="L566">
        <v>0.10897623176715214</v>
      </c>
    </row>
    <row r="567" spans="1:12" x14ac:dyDescent="0.3">
      <c r="A567">
        <v>1</v>
      </c>
      <c r="B567">
        <v>101</v>
      </c>
      <c r="C567">
        <v>5</v>
      </c>
      <c r="D567">
        <v>0</v>
      </c>
      <c r="E567">
        <v>2025</v>
      </c>
      <c r="F567" t="s">
        <v>8</v>
      </c>
      <c r="G567" t="s">
        <v>39</v>
      </c>
      <c r="H567" t="s">
        <v>12</v>
      </c>
      <c r="I567" t="s">
        <v>46</v>
      </c>
      <c r="J567" t="s">
        <v>19</v>
      </c>
      <c r="K567">
        <v>6.6931599514190199E-2</v>
      </c>
      <c r="L567">
        <v>0.29055143768362923</v>
      </c>
    </row>
    <row r="568" spans="1:12" x14ac:dyDescent="0.3">
      <c r="A568">
        <v>1</v>
      </c>
      <c r="B568">
        <v>23</v>
      </c>
      <c r="C568">
        <v>6</v>
      </c>
      <c r="D568">
        <v>0</v>
      </c>
      <c r="E568">
        <v>2023</v>
      </c>
      <c r="F568" t="s">
        <v>8</v>
      </c>
      <c r="G568" t="s">
        <v>21</v>
      </c>
      <c r="H568" t="s">
        <v>12</v>
      </c>
      <c r="I568" t="s">
        <v>44</v>
      </c>
      <c r="J568" t="s">
        <v>217</v>
      </c>
      <c r="K568">
        <v>1.5701282527341331E-2</v>
      </c>
      <c r="L568">
        <v>7.0689857961280696E-3</v>
      </c>
    </row>
    <row r="569" spans="1:12" x14ac:dyDescent="0.3">
      <c r="A569">
        <v>1</v>
      </c>
      <c r="B569">
        <v>23</v>
      </c>
      <c r="C569">
        <v>6</v>
      </c>
      <c r="D569">
        <v>0</v>
      </c>
      <c r="E569">
        <v>2023</v>
      </c>
      <c r="F569" t="s">
        <v>8</v>
      </c>
      <c r="G569" t="s">
        <v>21</v>
      </c>
      <c r="H569" t="s">
        <v>12</v>
      </c>
      <c r="I569" t="s">
        <v>44</v>
      </c>
      <c r="J569" t="s">
        <v>218</v>
      </c>
      <c r="K569">
        <v>3.1832850787375006E-3</v>
      </c>
      <c r="L569">
        <v>1.4331693584544484E-3</v>
      </c>
    </row>
    <row r="570" spans="1:12" x14ac:dyDescent="0.3">
      <c r="A570">
        <v>1</v>
      </c>
      <c r="B570">
        <v>23</v>
      </c>
      <c r="C570">
        <v>6</v>
      </c>
      <c r="D570">
        <v>0</v>
      </c>
      <c r="E570">
        <v>2023</v>
      </c>
      <c r="F570" t="s">
        <v>8</v>
      </c>
      <c r="G570" t="s">
        <v>21</v>
      </c>
      <c r="H570" t="s">
        <v>12</v>
      </c>
      <c r="I570" t="s">
        <v>44</v>
      </c>
      <c r="J570" t="s">
        <v>14</v>
      </c>
      <c r="K570">
        <v>1.5143220149239E-2</v>
      </c>
      <c r="L570">
        <v>6.8177365738247746E-3</v>
      </c>
    </row>
    <row r="571" spans="1:12" x14ac:dyDescent="0.3">
      <c r="A571">
        <v>1</v>
      </c>
      <c r="B571">
        <v>23</v>
      </c>
      <c r="C571">
        <v>6</v>
      </c>
      <c r="D571">
        <v>0</v>
      </c>
      <c r="E571">
        <v>2023</v>
      </c>
      <c r="F571" t="s">
        <v>8</v>
      </c>
      <c r="G571" t="s">
        <v>21</v>
      </c>
      <c r="H571" t="s">
        <v>12</v>
      </c>
      <c r="I571" t="s">
        <v>44</v>
      </c>
      <c r="J571" t="s">
        <v>219</v>
      </c>
      <c r="K571">
        <v>5.3989999999999995E-4</v>
      </c>
      <c r="L571">
        <v>2.430722092086189E-4</v>
      </c>
    </row>
    <row r="572" spans="1:12" x14ac:dyDescent="0.3">
      <c r="A572">
        <v>1</v>
      </c>
      <c r="B572">
        <v>23</v>
      </c>
      <c r="C572">
        <v>6</v>
      </c>
      <c r="D572">
        <v>0</v>
      </c>
      <c r="E572">
        <v>2023</v>
      </c>
      <c r="F572" t="s">
        <v>8</v>
      </c>
      <c r="G572" t="s">
        <v>21</v>
      </c>
      <c r="H572" t="s">
        <v>12</v>
      </c>
      <c r="I572" t="s">
        <v>45</v>
      </c>
      <c r="J572" t="s">
        <v>11</v>
      </c>
      <c r="K572">
        <v>6.9627526949127994E-2</v>
      </c>
      <c r="L572">
        <v>3.1347502865821802E-2</v>
      </c>
    </row>
    <row r="573" spans="1:12" x14ac:dyDescent="0.3">
      <c r="A573">
        <v>1</v>
      </c>
      <c r="B573">
        <v>23</v>
      </c>
      <c r="C573">
        <v>6</v>
      </c>
      <c r="D573">
        <v>0</v>
      </c>
      <c r="E573">
        <v>2023</v>
      </c>
      <c r="F573" t="s">
        <v>8</v>
      </c>
      <c r="G573" t="s">
        <v>21</v>
      </c>
      <c r="H573" t="s">
        <v>12</v>
      </c>
      <c r="I573" t="s">
        <v>45</v>
      </c>
      <c r="J573" t="s">
        <v>220</v>
      </c>
      <c r="K573">
        <v>2.3636872992940003E-3</v>
      </c>
      <c r="L573">
        <v>1.0641724277046616E-3</v>
      </c>
    </row>
    <row r="574" spans="1:12" x14ac:dyDescent="0.3">
      <c r="A574">
        <v>1</v>
      </c>
      <c r="B574">
        <v>23</v>
      </c>
      <c r="C574">
        <v>6</v>
      </c>
      <c r="D574">
        <v>0</v>
      </c>
      <c r="E574">
        <v>2023</v>
      </c>
      <c r="F574" t="s">
        <v>8</v>
      </c>
      <c r="G574" t="s">
        <v>21</v>
      </c>
      <c r="H574" t="s">
        <v>12</v>
      </c>
      <c r="I574" t="s">
        <v>45</v>
      </c>
      <c r="J574" t="s">
        <v>13</v>
      </c>
      <c r="K574">
        <v>8.5283419499999999E-2</v>
      </c>
      <c r="L574">
        <v>3.8396053318633841E-2</v>
      </c>
    </row>
    <row r="575" spans="1:12" x14ac:dyDescent="0.3">
      <c r="A575">
        <v>1</v>
      </c>
      <c r="B575">
        <v>23</v>
      </c>
      <c r="C575">
        <v>6</v>
      </c>
      <c r="D575">
        <v>0</v>
      </c>
      <c r="E575">
        <v>2023</v>
      </c>
      <c r="F575" t="s">
        <v>8</v>
      </c>
      <c r="G575" t="s">
        <v>21</v>
      </c>
      <c r="H575" t="s">
        <v>12</v>
      </c>
      <c r="I575" t="s">
        <v>45</v>
      </c>
      <c r="J575" t="s">
        <v>15</v>
      </c>
      <c r="K575">
        <v>1.0626550195900003E-2</v>
      </c>
      <c r="L575">
        <v>4.7842545515534287E-3</v>
      </c>
    </row>
    <row r="576" spans="1:12" x14ac:dyDescent="0.3">
      <c r="A576">
        <v>1</v>
      </c>
      <c r="B576">
        <v>23</v>
      </c>
      <c r="C576">
        <v>6</v>
      </c>
      <c r="D576">
        <v>0</v>
      </c>
      <c r="E576">
        <v>2023</v>
      </c>
      <c r="F576" t="s">
        <v>8</v>
      </c>
      <c r="G576" t="s">
        <v>21</v>
      </c>
      <c r="H576" t="s">
        <v>12</v>
      </c>
      <c r="I576" t="s">
        <v>45</v>
      </c>
      <c r="J576" t="s">
        <v>16</v>
      </c>
      <c r="K576">
        <v>3.6656344E-2</v>
      </c>
      <c r="L576">
        <v>1.6503312683072983E-2</v>
      </c>
    </row>
    <row r="577" spans="1:12" x14ac:dyDescent="0.3">
      <c r="A577">
        <v>1</v>
      </c>
      <c r="B577">
        <v>23</v>
      </c>
      <c r="C577">
        <v>6</v>
      </c>
      <c r="D577">
        <v>0</v>
      </c>
      <c r="E577">
        <v>2023</v>
      </c>
      <c r="F577" t="s">
        <v>8</v>
      </c>
      <c r="G577" t="s">
        <v>21</v>
      </c>
      <c r="H577" t="s">
        <v>12</v>
      </c>
      <c r="I577" t="s">
        <v>46</v>
      </c>
      <c r="J577" t="s">
        <v>11</v>
      </c>
      <c r="K577">
        <v>4.2873492941999996E-3</v>
      </c>
      <c r="L577">
        <v>1.9302379414525043E-3</v>
      </c>
    </row>
    <row r="578" spans="1:12" x14ac:dyDescent="0.3">
      <c r="A578">
        <v>1</v>
      </c>
      <c r="B578">
        <v>23</v>
      </c>
      <c r="C578">
        <v>6</v>
      </c>
      <c r="D578">
        <v>0</v>
      </c>
      <c r="E578">
        <v>2023</v>
      </c>
      <c r="F578" t="s">
        <v>8</v>
      </c>
      <c r="G578" t="s">
        <v>21</v>
      </c>
      <c r="H578" t="s">
        <v>12</v>
      </c>
      <c r="I578" t="s">
        <v>46</v>
      </c>
      <c r="J578" t="s">
        <v>221</v>
      </c>
      <c r="K578">
        <v>3.1322109883333331E-2</v>
      </c>
      <c r="L578">
        <v>1.4101749298790425E-2</v>
      </c>
    </row>
    <row r="579" spans="1:12" x14ac:dyDescent="0.3">
      <c r="A579">
        <v>1</v>
      </c>
      <c r="B579">
        <v>23</v>
      </c>
      <c r="C579">
        <v>6</v>
      </c>
      <c r="D579">
        <v>0</v>
      </c>
      <c r="E579">
        <v>2023</v>
      </c>
      <c r="F579" t="s">
        <v>8</v>
      </c>
      <c r="G579" t="s">
        <v>21</v>
      </c>
      <c r="H579" t="s">
        <v>12</v>
      </c>
      <c r="I579" t="s">
        <v>46</v>
      </c>
      <c r="J579" t="s">
        <v>17</v>
      </c>
      <c r="K579">
        <v>1.3159987300336495</v>
      </c>
      <c r="L579">
        <v>0.59248512432860911</v>
      </c>
    </row>
    <row r="580" spans="1:12" x14ac:dyDescent="0.3">
      <c r="A580">
        <v>1</v>
      </c>
      <c r="B580">
        <v>23</v>
      </c>
      <c r="C580">
        <v>6</v>
      </c>
      <c r="D580">
        <v>0</v>
      </c>
      <c r="E580">
        <v>2023</v>
      </c>
      <c r="F580" t="s">
        <v>8</v>
      </c>
      <c r="G580" t="s">
        <v>21</v>
      </c>
      <c r="H580" t="s">
        <v>12</v>
      </c>
      <c r="I580" t="s">
        <v>46</v>
      </c>
      <c r="J580" t="s">
        <v>18</v>
      </c>
      <c r="K580">
        <v>0.3571166120834835</v>
      </c>
      <c r="L580">
        <v>0.16078000341587279</v>
      </c>
    </row>
    <row r="581" spans="1:12" x14ac:dyDescent="0.3">
      <c r="A581">
        <v>1</v>
      </c>
      <c r="B581">
        <v>23</v>
      </c>
      <c r="C581">
        <v>6</v>
      </c>
      <c r="D581">
        <v>0</v>
      </c>
      <c r="E581">
        <v>2023</v>
      </c>
      <c r="F581" t="s">
        <v>8</v>
      </c>
      <c r="G581" t="s">
        <v>21</v>
      </c>
      <c r="H581" t="s">
        <v>12</v>
      </c>
      <c r="I581" t="s">
        <v>46</v>
      </c>
      <c r="J581" t="s">
        <v>19</v>
      </c>
      <c r="K581">
        <v>0.27330065159827616</v>
      </c>
      <c r="L581">
        <v>0.12304462523087249</v>
      </c>
    </row>
    <row r="582" spans="1:12" x14ac:dyDescent="0.3">
      <c r="A582">
        <v>1</v>
      </c>
      <c r="B582">
        <v>23</v>
      </c>
      <c r="C582">
        <v>6</v>
      </c>
      <c r="D582">
        <v>0</v>
      </c>
      <c r="E582">
        <v>2024</v>
      </c>
      <c r="F582" t="s">
        <v>8</v>
      </c>
      <c r="G582" t="s">
        <v>21</v>
      </c>
      <c r="H582" t="s">
        <v>12</v>
      </c>
      <c r="I582" t="s">
        <v>44</v>
      </c>
      <c r="J582" t="s">
        <v>217</v>
      </c>
      <c r="K582">
        <v>2.1605668777882992E-2</v>
      </c>
      <c r="L582">
        <v>8.4403642706403735E-3</v>
      </c>
    </row>
    <row r="583" spans="1:12" x14ac:dyDescent="0.3">
      <c r="A583">
        <v>1</v>
      </c>
      <c r="B583">
        <v>23</v>
      </c>
      <c r="C583">
        <v>6</v>
      </c>
      <c r="D583">
        <v>0</v>
      </c>
      <c r="E583">
        <v>2024</v>
      </c>
      <c r="F583" t="s">
        <v>8</v>
      </c>
      <c r="G583" t="s">
        <v>21</v>
      </c>
      <c r="H583" t="s">
        <v>12</v>
      </c>
      <c r="I583" t="s">
        <v>44</v>
      </c>
      <c r="J583" t="s">
        <v>218</v>
      </c>
      <c r="K583">
        <v>2.1542000035007502E-3</v>
      </c>
      <c r="L583">
        <v>8.4154917527818663E-4</v>
      </c>
    </row>
    <row r="584" spans="1:12" x14ac:dyDescent="0.3">
      <c r="A584">
        <v>1</v>
      </c>
      <c r="B584">
        <v>23</v>
      </c>
      <c r="C584">
        <v>6</v>
      </c>
      <c r="D584">
        <v>0</v>
      </c>
      <c r="E584">
        <v>2024</v>
      </c>
      <c r="F584" t="s">
        <v>8</v>
      </c>
      <c r="G584" t="s">
        <v>21</v>
      </c>
      <c r="H584" t="s">
        <v>12</v>
      </c>
      <c r="I584" t="s">
        <v>44</v>
      </c>
      <c r="J584" t="s">
        <v>14</v>
      </c>
      <c r="K584">
        <v>2.2146197481267001E-2</v>
      </c>
      <c r="L584">
        <v>8.651524554647327E-3</v>
      </c>
    </row>
    <row r="585" spans="1:12" x14ac:dyDescent="0.3">
      <c r="A585">
        <v>1</v>
      </c>
      <c r="B585">
        <v>23</v>
      </c>
      <c r="C585">
        <v>6</v>
      </c>
      <c r="D585">
        <v>0</v>
      </c>
      <c r="E585">
        <v>2024</v>
      </c>
      <c r="F585" t="s">
        <v>8</v>
      </c>
      <c r="G585" t="s">
        <v>21</v>
      </c>
      <c r="H585" t="s">
        <v>12</v>
      </c>
      <c r="I585" t="s">
        <v>44</v>
      </c>
      <c r="J585" t="s">
        <v>219</v>
      </c>
      <c r="K585">
        <v>1.3244E-4</v>
      </c>
      <c r="L585">
        <v>5.17383588305264E-5</v>
      </c>
    </row>
    <row r="586" spans="1:12" x14ac:dyDescent="0.3">
      <c r="A586">
        <v>1</v>
      </c>
      <c r="B586">
        <v>23</v>
      </c>
      <c r="C586">
        <v>6</v>
      </c>
      <c r="D586">
        <v>0</v>
      </c>
      <c r="E586">
        <v>2024</v>
      </c>
      <c r="F586" t="s">
        <v>8</v>
      </c>
      <c r="G586" t="s">
        <v>21</v>
      </c>
      <c r="H586" t="s">
        <v>12</v>
      </c>
      <c r="I586" t="s">
        <v>45</v>
      </c>
      <c r="J586" t="s">
        <v>11</v>
      </c>
      <c r="K586">
        <v>7.9232171554453334E-2</v>
      </c>
      <c r="L586">
        <v>3.0952450338312693E-2</v>
      </c>
    </row>
    <row r="587" spans="1:12" x14ac:dyDescent="0.3">
      <c r="A587">
        <v>1</v>
      </c>
      <c r="B587">
        <v>23</v>
      </c>
      <c r="C587">
        <v>6</v>
      </c>
      <c r="D587">
        <v>0</v>
      </c>
      <c r="E587">
        <v>2024</v>
      </c>
      <c r="F587" t="s">
        <v>8</v>
      </c>
      <c r="G587" t="s">
        <v>21</v>
      </c>
      <c r="H587" t="s">
        <v>12</v>
      </c>
      <c r="I587" t="s">
        <v>45</v>
      </c>
      <c r="J587" t="s">
        <v>220</v>
      </c>
      <c r="K587">
        <v>3.0670354884938245E-3</v>
      </c>
      <c r="L587">
        <v>1.1981529949384802E-3</v>
      </c>
    </row>
    <row r="588" spans="1:12" x14ac:dyDescent="0.3">
      <c r="A588">
        <v>1</v>
      </c>
      <c r="B588">
        <v>23</v>
      </c>
      <c r="C588">
        <v>6</v>
      </c>
      <c r="D588">
        <v>0</v>
      </c>
      <c r="E588">
        <v>2024</v>
      </c>
      <c r="F588" t="s">
        <v>8</v>
      </c>
      <c r="G588" t="s">
        <v>21</v>
      </c>
      <c r="H588" t="s">
        <v>12</v>
      </c>
      <c r="I588" t="s">
        <v>45</v>
      </c>
      <c r="J588" t="s">
        <v>13</v>
      </c>
      <c r="K588">
        <v>9.8756832500000002E-2</v>
      </c>
      <c r="L588">
        <v>3.8579858327176017E-2</v>
      </c>
    </row>
    <row r="589" spans="1:12" x14ac:dyDescent="0.3">
      <c r="A589">
        <v>1</v>
      </c>
      <c r="B589">
        <v>23</v>
      </c>
      <c r="C589">
        <v>6</v>
      </c>
      <c r="D589">
        <v>0</v>
      </c>
      <c r="E589">
        <v>2024</v>
      </c>
      <c r="F589" t="s">
        <v>8</v>
      </c>
      <c r="G589" t="s">
        <v>21</v>
      </c>
      <c r="H589" t="s">
        <v>12</v>
      </c>
      <c r="I589" t="s">
        <v>45</v>
      </c>
      <c r="J589" t="s">
        <v>15</v>
      </c>
      <c r="K589">
        <v>9.9949217939800002E-3</v>
      </c>
      <c r="L589">
        <v>3.9045669756869973E-3</v>
      </c>
    </row>
    <row r="590" spans="1:12" x14ac:dyDescent="0.3">
      <c r="A590">
        <v>1</v>
      </c>
      <c r="B590">
        <v>23</v>
      </c>
      <c r="C590">
        <v>6</v>
      </c>
      <c r="D590">
        <v>0</v>
      </c>
      <c r="E590">
        <v>2024</v>
      </c>
      <c r="F590" t="s">
        <v>8</v>
      </c>
      <c r="G590" t="s">
        <v>21</v>
      </c>
      <c r="H590" t="s">
        <v>12</v>
      </c>
      <c r="I590" t="s">
        <v>45</v>
      </c>
      <c r="J590" t="s">
        <v>16</v>
      </c>
      <c r="K590">
        <v>6.1546432666666671E-2</v>
      </c>
      <c r="L590">
        <v>2.4043426593527876E-2</v>
      </c>
    </row>
    <row r="591" spans="1:12" x14ac:dyDescent="0.3">
      <c r="A591">
        <v>1</v>
      </c>
      <c r="B591">
        <v>23</v>
      </c>
      <c r="C591">
        <v>6</v>
      </c>
      <c r="D591">
        <v>0</v>
      </c>
      <c r="E591">
        <v>2024</v>
      </c>
      <c r="F591" t="s">
        <v>8</v>
      </c>
      <c r="G591" t="s">
        <v>21</v>
      </c>
      <c r="H591" t="s">
        <v>12</v>
      </c>
      <c r="I591" t="s">
        <v>46</v>
      </c>
      <c r="J591" t="s">
        <v>11</v>
      </c>
      <c r="K591">
        <v>5.9359882776E-3</v>
      </c>
      <c r="L591">
        <v>2.3189239770482267E-3</v>
      </c>
    </row>
    <row r="592" spans="1:12" x14ac:dyDescent="0.3">
      <c r="A592">
        <v>1</v>
      </c>
      <c r="B592">
        <v>23</v>
      </c>
      <c r="C592">
        <v>6</v>
      </c>
      <c r="D592">
        <v>0</v>
      </c>
      <c r="E592">
        <v>2024</v>
      </c>
      <c r="F592" t="s">
        <v>8</v>
      </c>
      <c r="G592" t="s">
        <v>21</v>
      </c>
      <c r="H592" t="s">
        <v>12</v>
      </c>
      <c r="I592" t="s">
        <v>46</v>
      </c>
      <c r="J592" t="s">
        <v>221</v>
      </c>
      <c r="K592">
        <v>4.4409064960000001E-2</v>
      </c>
      <c r="L592">
        <v>1.7348626836519453E-2</v>
      </c>
    </row>
    <row r="593" spans="1:12" x14ac:dyDescent="0.3">
      <c r="A593">
        <v>1</v>
      </c>
      <c r="B593">
        <v>23</v>
      </c>
      <c r="C593">
        <v>6</v>
      </c>
      <c r="D593">
        <v>0</v>
      </c>
      <c r="E593">
        <v>2024</v>
      </c>
      <c r="F593" t="s">
        <v>8</v>
      </c>
      <c r="G593" t="s">
        <v>21</v>
      </c>
      <c r="H593" t="s">
        <v>12</v>
      </c>
      <c r="I593" t="s">
        <v>46</v>
      </c>
      <c r="J593" t="s">
        <v>17</v>
      </c>
      <c r="K593">
        <v>1.438660070180213</v>
      </c>
      <c r="L593">
        <v>0.5620198651927979</v>
      </c>
    </row>
    <row r="594" spans="1:12" x14ac:dyDescent="0.3">
      <c r="A594">
        <v>1</v>
      </c>
      <c r="B594">
        <v>23</v>
      </c>
      <c r="C594">
        <v>6</v>
      </c>
      <c r="D594">
        <v>0</v>
      </c>
      <c r="E594">
        <v>2024</v>
      </c>
      <c r="F594" t="s">
        <v>8</v>
      </c>
      <c r="G594" t="s">
        <v>21</v>
      </c>
      <c r="H594" t="s">
        <v>12</v>
      </c>
      <c r="I594" t="s">
        <v>46</v>
      </c>
      <c r="J594" t="s">
        <v>18</v>
      </c>
      <c r="K594">
        <v>0.47109195629355166</v>
      </c>
      <c r="L594">
        <v>0.18403446599887069</v>
      </c>
    </row>
    <row r="595" spans="1:12" x14ac:dyDescent="0.3">
      <c r="A595">
        <v>1</v>
      </c>
      <c r="B595">
        <v>23</v>
      </c>
      <c r="C595">
        <v>6</v>
      </c>
      <c r="D595">
        <v>0</v>
      </c>
      <c r="E595">
        <v>2024</v>
      </c>
      <c r="F595" t="s">
        <v>8</v>
      </c>
      <c r="G595" t="s">
        <v>21</v>
      </c>
      <c r="H595" t="s">
        <v>12</v>
      </c>
      <c r="I595" t="s">
        <v>46</v>
      </c>
      <c r="J595" t="s">
        <v>19</v>
      </c>
      <c r="K595">
        <v>0.30106990116554799</v>
      </c>
      <c r="L595">
        <v>0.11761448640572517</v>
      </c>
    </row>
    <row r="596" spans="1:12" x14ac:dyDescent="0.3">
      <c r="A596">
        <v>1</v>
      </c>
      <c r="B596">
        <v>23</v>
      </c>
      <c r="C596">
        <v>6</v>
      </c>
      <c r="D596">
        <v>0</v>
      </c>
      <c r="E596">
        <v>2025</v>
      </c>
      <c r="F596" t="s">
        <v>8</v>
      </c>
      <c r="G596" t="s">
        <v>21</v>
      </c>
      <c r="H596" t="s">
        <v>12</v>
      </c>
      <c r="I596" t="s">
        <v>44</v>
      </c>
      <c r="J596" t="s">
        <v>217</v>
      </c>
      <c r="K596">
        <v>2.3089883159973061E-2</v>
      </c>
      <c r="L596">
        <v>9.6034892275185385E-3</v>
      </c>
    </row>
    <row r="597" spans="1:12" x14ac:dyDescent="0.3">
      <c r="A597">
        <v>1</v>
      </c>
      <c r="B597">
        <v>23</v>
      </c>
      <c r="C597">
        <v>6</v>
      </c>
      <c r="D597">
        <v>0</v>
      </c>
      <c r="E597">
        <v>2025</v>
      </c>
      <c r="F597" t="s">
        <v>8</v>
      </c>
      <c r="G597" t="s">
        <v>21</v>
      </c>
      <c r="H597" t="s">
        <v>12</v>
      </c>
      <c r="I597" t="s">
        <v>44</v>
      </c>
      <c r="J597" t="s">
        <v>218</v>
      </c>
      <c r="K597">
        <v>3.2620213304175001E-3</v>
      </c>
      <c r="L597">
        <v>1.3567321449640761E-3</v>
      </c>
    </row>
    <row r="598" spans="1:12" x14ac:dyDescent="0.3">
      <c r="A598">
        <v>1</v>
      </c>
      <c r="B598">
        <v>23</v>
      </c>
      <c r="C598">
        <v>6</v>
      </c>
      <c r="D598">
        <v>0</v>
      </c>
      <c r="E598">
        <v>2025</v>
      </c>
      <c r="F598" t="s">
        <v>8</v>
      </c>
      <c r="G598" t="s">
        <v>21</v>
      </c>
      <c r="H598" t="s">
        <v>12</v>
      </c>
      <c r="I598" t="s">
        <v>44</v>
      </c>
      <c r="J598" t="s">
        <v>14</v>
      </c>
      <c r="K598">
        <v>3.9649359940880001E-2</v>
      </c>
      <c r="L598">
        <v>1.6490867382574076E-2</v>
      </c>
    </row>
    <row r="599" spans="1:12" x14ac:dyDescent="0.3">
      <c r="A599">
        <v>1</v>
      </c>
      <c r="B599">
        <v>23</v>
      </c>
      <c r="C599">
        <v>6</v>
      </c>
      <c r="D599">
        <v>0</v>
      </c>
      <c r="E599">
        <v>2025</v>
      </c>
      <c r="F599" t="s">
        <v>8</v>
      </c>
      <c r="G599" t="s">
        <v>21</v>
      </c>
      <c r="H599" t="s">
        <v>12</v>
      </c>
      <c r="I599" t="s">
        <v>44</v>
      </c>
      <c r="J599" t="s">
        <v>219</v>
      </c>
      <c r="K599">
        <v>4.3640000000000002E-5</v>
      </c>
      <c r="L599">
        <v>1.815064489435892E-5</v>
      </c>
    </row>
    <row r="600" spans="1:12" x14ac:dyDescent="0.3">
      <c r="A600">
        <v>1</v>
      </c>
      <c r="B600">
        <v>23</v>
      </c>
      <c r="C600">
        <v>6</v>
      </c>
      <c r="D600">
        <v>0</v>
      </c>
      <c r="E600">
        <v>2025</v>
      </c>
      <c r="F600" t="s">
        <v>8</v>
      </c>
      <c r="G600" t="s">
        <v>21</v>
      </c>
      <c r="H600" t="s">
        <v>12</v>
      </c>
      <c r="I600" t="s">
        <v>45</v>
      </c>
      <c r="J600" t="s">
        <v>11</v>
      </c>
      <c r="K600">
        <v>9.4293778489430005E-2</v>
      </c>
      <c r="L600">
        <v>3.9218443838427673E-2</v>
      </c>
    </row>
    <row r="601" spans="1:12" x14ac:dyDescent="0.3">
      <c r="A601">
        <v>1</v>
      </c>
      <c r="B601">
        <v>23</v>
      </c>
      <c r="C601">
        <v>6</v>
      </c>
      <c r="D601">
        <v>0</v>
      </c>
      <c r="E601">
        <v>2025</v>
      </c>
      <c r="F601" t="s">
        <v>8</v>
      </c>
      <c r="G601" t="s">
        <v>21</v>
      </c>
      <c r="H601" t="s">
        <v>12</v>
      </c>
      <c r="I601" t="s">
        <v>45</v>
      </c>
      <c r="J601" t="s">
        <v>220</v>
      </c>
      <c r="K601">
        <v>2.4398900931666668E-3</v>
      </c>
      <c r="L601">
        <v>1.0147932782385992E-3</v>
      </c>
    </row>
    <row r="602" spans="1:12" x14ac:dyDescent="0.3">
      <c r="A602">
        <v>1</v>
      </c>
      <c r="B602">
        <v>23</v>
      </c>
      <c r="C602">
        <v>6</v>
      </c>
      <c r="D602">
        <v>0</v>
      </c>
      <c r="E602">
        <v>2025</v>
      </c>
      <c r="F602" t="s">
        <v>8</v>
      </c>
      <c r="G602" t="s">
        <v>21</v>
      </c>
      <c r="H602" t="s">
        <v>12</v>
      </c>
      <c r="I602" t="s">
        <v>45</v>
      </c>
      <c r="J602" t="s">
        <v>13</v>
      </c>
      <c r="K602">
        <v>0.1025361005</v>
      </c>
      <c r="L602">
        <v>4.2646570784321679E-2</v>
      </c>
    </row>
    <row r="603" spans="1:12" x14ac:dyDescent="0.3">
      <c r="A603">
        <v>1</v>
      </c>
      <c r="B603">
        <v>23</v>
      </c>
      <c r="C603">
        <v>6</v>
      </c>
      <c r="D603">
        <v>0</v>
      </c>
      <c r="E603">
        <v>2025</v>
      </c>
      <c r="F603" t="s">
        <v>8</v>
      </c>
      <c r="G603" t="s">
        <v>21</v>
      </c>
      <c r="H603" t="s">
        <v>12</v>
      </c>
      <c r="I603" t="s">
        <v>45</v>
      </c>
      <c r="J603" t="s">
        <v>15</v>
      </c>
      <c r="K603">
        <v>8.6422624890740013E-3</v>
      </c>
      <c r="L603">
        <v>3.5944692374661005E-3</v>
      </c>
    </row>
    <row r="604" spans="1:12" x14ac:dyDescent="0.3">
      <c r="A604">
        <v>1</v>
      </c>
      <c r="B604">
        <v>23</v>
      </c>
      <c r="C604">
        <v>6</v>
      </c>
      <c r="D604">
        <v>0</v>
      </c>
      <c r="E604">
        <v>2025</v>
      </c>
      <c r="F604" t="s">
        <v>8</v>
      </c>
      <c r="G604" t="s">
        <v>21</v>
      </c>
      <c r="H604" t="s">
        <v>12</v>
      </c>
      <c r="I604" t="s">
        <v>45</v>
      </c>
      <c r="J604" t="s">
        <v>16</v>
      </c>
      <c r="K604">
        <v>6.7993544000000003E-2</v>
      </c>
      <c r="L604">
        <v>2.827971292971972E-2</v>
      </c>
    </row>
    <row r="605" spans="1:12" x14ac:dyDescent="0.3">
      <c r="A605">
        <v>1</v>
      </c>
      <c r="B605">
        <v>23</v>
      </c>
      <c r="C605">
        <v>6</v>
      </c>
      <c r="D605">
        <v>0</v>
      </c>
      <c r="E605">
        <v>2025</v>
      </c>
      <c r="F605" t="s">
        <v>8</v>
      </c>
      <c r="G605" t="s">
        <v>21</v>
      </c>
      <c r="H605" t="s">
        <v>12</v>
      </c>
      <c r="I605" t="s">
        <v>46</v>
      </c>
      <c r="J605" t="s">
        <v>11</v>
      </c>
      <c r="K605">
        <v>4.6525612079519989E-3</v>
      </c>
      <c r="L605">
        <v>1.9350821799909788E-3</v>
      </c>
    </row>
    <row r="606" spans="1:12" x14ac:dyDescent="0.3">
      <c r="A606">
        <v>1</v>
      </c>
      <c r="B606">
        <v>23</v>
      </c>
      <c r="C606">
        <v>6</v>
      </c>
      <c r="D606">
        <v>0</v>
      </c>
      <c r="E606">
        <v>2025</v>
      </c>
      <c r="F606" t="s">
        <v>8</v>
      </c>
      <c r="G606" t="s">
        <v>21</v>
      </c>
      <c r="H606" t="s">
        <v>12</v>
      </c>
      <c r="I606" t="s">
        <v>46</v>
      </c>
      <c r="J606" t="s">
        <v>221</v>
      </c>
      <c r="K606">
        <v>5.3175786135999999E-2</v>
      </c>
      <c r="L606">
        <v>2.2116746359599225E-2</v>
      </c>
    </row>
    <row r="607" spans="1:12" x14ac:dyDescent="0.3">
      <c r="A607">
        <v>1</v>
      </c>
      <c r="B607">
        <v>23</v>
      </c>
      <c r="C607">
        <v>6</v>
      </c>
      <c r="D607">
        <v>0</v>
      </c>
      <c r="E607">
        <v>2025</v>
      </c>
      <c r="F607" t="s">
        <v>8</v>
      </c>
      <c r="G607" t="s">
        <v>21</v>
      </c>
      <c r="H607" t="s">
        <v>12</v>
      </c>
      <c r="I607" t="s">
        <v>46</v>
      </c>
      <c r="J607" t="s">
        <v>17</v>
      </c>
      <c r="K607">
        <v>1.2478265557649368</v>
      </c>
      <c r="L607">
        <v>0.51899305003300467</v>
      </c>
    </row>
    <row r="608" spans="1:12" x14ac:dyDescent="0.3">
      <c r="A608">
        <v>1</v>
      </c>
      <c r="B608">
        <v>23</v>
      </c>
      <c r="C608">
        <v>6</v>
      </c>
      <c r="D608">
        <v>0</v>
      </c>
      <c r="E608">
        <v>2025</v>
      </c>
      <c r="F608" t="s">
        <v>8</v>
      </c>
      <c r="G608" t="s">
        <v>21</v>
      </c>
      <c r="H608" t="s">
        <v>12</v>
      </c>
      <c r="I608" t="s">
        <v>46</v>
      </c>
      <c r="J608" t="s">
        <v>18</v>
      </c>
      <c r="K608">
        <v>0.44374971341325598</v>
      </c>
      <c r="L608">
        <v>0.18456332424696489</v>
      </c>
    </row>
    <row r="609" spans="1:12" x14ac:dyDescent="0.3">
      <c r="A609">
        <v>1</v>
      </c>
      <c r="B609">
        <v>23</v>
      </c>
      <c r="C609">
        <v>6</v>
      </c>
      <c r="D609">
        <v>0</v>
      </c>
      <c r="E609">
        <v>2025</v>
      </c>
      <c r="F609" t="s">
        <v>8</v>
      </c>
      <c r="G609" t="s">
        <v>21</v>
      </c>
      <c r="H609" t="s">
        <v>12</v>
      </c>
      <c r="I609" t="s">
        <v>46</v>
      </c>
      <c r="J609" t="s">
        <v>19</v>
      </c>
      <c r="K609">
        <v>0.31296718810971336</v>
      </c>
      <c r="L609">
        <v>0.13016856771231522</v>
      </c>
    </row>
    <row r="610" spans="1:12" x14ac:dyDescent="0.3">
      <c r="A610">
        <v>3</v>
      </c>
      <c r="B610">
        <v>34</v>
      </c>
      <c r="C610">
        <v>1</v>
      </c>
      <c r="D610">
        <v>0</v>
      </c>
      <c r="E610">
        <v>2023</v>
      </c>
      <c r="F610" t="s">
        <v>25</v>
      </c>
      <c r="G610" t="s">
        <v>29</v>
      </c>
      <c r="H610" t="s">
        <v>12</v>
      </c>
      <c r="I610" t="s">
        <v>44</v>
      </c>
      <c r="J610" t="s">
        <v>217</v>
      </c>
      <c r="K610">
        <v>6.5980086374616009E-4</v>
      </c>
      <c r="L610">
        <v>7.3191644451809013E-5</v>
      </c>
    </row>
    <row r="611" spans="1:12" x14ac:dyDescent="0.3">
      <c r="A611">
        <v>3</v>
      </c>
      <c r="B611">
        <v>34</v>
      </c>
      <c r="C611">
        <v>1</v>
      </c>
      <c r="D611">
        <v>0</v>
      </c>
      <c r="E611">
        <v>2023</v>
      </c>
      <c r="F611" t="s">
        <v>25</v>
      </c>
      <c r="G611" t="s">
        <v>29</v>
      </c>
      <c r="H611" t="s">
        <v>12</v>
      </c>
      <c r="I611" t="s">
        <v>44</v>
      </c>
      <c r="J611" t="s">
        <v>218</v>
      </c>
      <c r="K611">
        <v>2.3282033564400004E-3</v>
      </c>
      <c r="L611">
        <v>2.5826736768508297E-4</v>
      </c>
    </row>
    <row r="612" spans="1:12" x14ac:dyDescent="0.3">
      <c r="A612">
        <v>3</v>
      </c>
      <c r="B612">
        <v>34</v>
      </c>
      <c r="C612">
        <v>1</v>
      </c>
      <c r="D612">
        <v>0</v>
      </c>
      <c r="E612">
        <v>2023</v>
      </c>
      <c r="F612" t="s">
        <v>25</v>
      </c>
      <c r="G612" t="s">
        <v>29</v>
      </c>
      <c r="H612" t="s">
        <v>12</v>
      </c>
      <c r="I612" t="s">
        <v>44</v>
      </c>
      <c r="J612" t="s">
        <v>14</v>
      </c>
      <c r="K612">
        <v>4.7569343235466667E-2</v>
      </c>
      <c r="L612">
        <v>5.2768625326259358E-3</v>
      </c>
    </row>
    <row r="613" spans="1:12" x14ac:dyDescent="0.3">
      <c r="A613">
        <v>3</v>
      </c>
      <c r="B613">
        <v>34</v>
      </c>
      <c r="C613">
        <v>1</v>
      </c>
      <c r="D613">
        <v>0</v>
      </c>
      <c r="E613">
        <v>2023</v>
      </c>
      <c r="F613" t="s">
        <v>25</v>
      </c>
      <c r="G613" t="s">
        <v>29</v>
      </c>
      <c r="H613" t="s">
        <v>12</v>
      </c>
      <c r="I613" t="s">
        <v>44</v>
      </c>
      <c r="J613" t="s">
        <v>219</v>
      </c>
      <c r="K613">
        <v>6.094799E-2</v>
      </c>
      <c r="L613">
        <v>6.7609544928522725E-3</v>
      </c>
    </row>
    <row r="614" spans="1:12" x14ac:dyDescent="0.3">
      <c r="A614">
        <v>3</v>
      </c>
      <c r="B614">
        <v>34</v>
      </c>
      <c r="C614">
        <v>1</v>
      </c>
      <c r="D614">
        <v>0</v>
      </c>
      <c r="E614">
        <v>2023</v>
      </c>
      <c r="F614" t="s">
        <v>25</v>
      </c>
      <c r="G614" t="s">
        <v>29</v>
      </c>
      <c r="H614" t="s">
        <v>12</v>
      </c>
      <c r="I614" t="s">
        <v>45</v>
      </c>
      <c r="J614" t="s">
        <v>11</v>
      </c>
      <c r="K614">
        <v>2.2083722683246501E-2</v>
      </c>
      <c r="L614">
        <v>2.449745169515829E-3</v>
      </c>
    </row>
    <row r="615" spans="1:12" x14ac:dyDescent="0.3">
      <c r="A615">
        <v>3</v>
      </c>
      <c r="B615">
        <v>34</v>
      </c>
      <c r="C615">
        <v>1</v>
      </c>
      <c r="D615">
        <v>0</v>
      </c>
      <c r="E615">
        <v>2023</v>
      </c>
      <c r="F615" t="s">
        <v>25</v>
      </c>
      <c r="G615" t="s">
        <v>29</v>
      </c>
      <c r="H615" t="s">
        <v>12</v>
      </c>
      <c r="I615" t="s">
        <v>45</v>
      </c>
      <c r="J615" t="s">
        <v>220</v>
      </c>
      <c r="K615">
        <v>4.8006547199999997E-6</v>
      </c>
      <c r="L615">
        <v>5.325361525099755E-7</v>
      </c>
    </row>
    <row r="616" spans="1:12" x14ac:dyDescent="0.3">
      <c r="A616">
        <v>3</v>
      </c>
      <c r="B616">
        <v>34</v>
      </c>
      <c r="C616">
        <v>1</v>
      </c>
      <c r="D616">
        <v>0</v>
      </c>
      <c r="E616">
        <v>2023</v>
      </c>
      <c r="F616" t="s">
        <v>25</v>
      </c>
      <c r="G616" t="s">
        <v>29</v>
      </c>
      <c r="H616" t="s">
        <v>12</v>
      </c>
      <c r="I616" t="s">
        <v>45</v>
      </c>
      <c r="J616" t="s">
        <v>13</v>
      </c>
      <c r="K616">
        <v>4.6631249999999999E-2</v>
      </c>
      <c r="L616">
        <v>5.1727999429483648E-3</v>
      </c>
    </row>
    <row r="617" spans="1:12" x14ac:dyDescent="0.3">
      <c r="A617">
        <v>3</v>
      </c>
      <c r="B617">
        <v>34</v>
      </c>
      <c r="C617">
        <v>1</v>
      </c>
      <c r="D617">
        <v>0</v>
      </c>
      <c r="E617">
        <v>2023</v>
      </c>
      <c r="F617" t="s">
        <v>25</v>
      </c>
      <c r="G617" t="s">
        <v>29</v>
      </c>
      <c r="H617" t="s">
        <v>12</v>
      </c>
      <c r="I617" t="s">
        <v>45</v>
      </c>
      <c r="J617" t="s">
        <v>15</v>
      </c>
      <c r="K617">
        <v>7.4924184729630916E-2</v>
      </c>
      <c r="L617">
        <v>8.3113323896504502E-3</v>
      </c>
    </row>
    <row r="618" spans="1:12" x14ac:dyDescent="0.3">
      <c r="A618">
        <v>3</v>
      </c>
      <c r="B618">
        <v>34</v>
      </c>
      <c r="C618">
        <v>1</v>
      </c>
      <c r="D618">
        <v>0</v>
      </c>
      <c r="E618">
        <v>2023</v>
      </c>
      <c r="F618" t="s">
        <v>25</v>
      </c>
      <c r="G618" t="s">
        <v>29</v>
      </c>
      <c r="H618" t="s">
        <v>12</v>
      </c>
      <c r="I618" t="s">
        <v>45</v>
      </c>
      <c r="J618" t="s">
        <v>16</v>
      </c>
      <c r="K618">
        <v>0.19292579941860466</v>
      </c>
      <c r="L618">
        <v>2.1401239817200393E-2</v>
      </c>
    </row>
    <row r="619" spans="1:12" x14ac:dyDescent="0.3">
      <c r="A619">
        <v>3</v>
      </c>
      <c r="B619">
        <v>34</v>
      </c>
      <c r="C619">
        <v>1</v>
      </c>
      <c r="D619">
        <v>0</v>
      </c>
      <c r="E619">
        <v>2023</v>
      </c>
      <c r="F619" t="s">
        <v>25</v>
      </c>
      <c r="G619" t="s">
        <v>29</v>
      </c>
      <c r="H619" t="s">
        <v>12</v>
      </c>
      <c r="I619" t="s">
        <v>45</v>
      </c>
      <c r="J619" t="s">
        <v>24</v>
      </c>
      <c r="K619">
        <v>1.2391497761594202E-2</v>
      </c>
      <c r="L619">
        <v>1.374587619122783E-3</v>
      </c>
    </row>
    <row r="620" spans="1:12" x14ac:dyDescent="0.3">
      <c r="A620">
        <v>3</v>
      </c>
      <c r="B620">
        <v>34</v>
      </c>
      <c r="C620">
        <v>1</v>
      </c>
      <c r="D620">
        <v>0</v>
      </c>
      <c r="E620">
        <v>2023</v>
      </c>
      <c r="F620" t="s">
        <v>25</v>
      </c>
      <c r="G620" t="s">
        <v>29</v>
      </c>
      <c r="H620" t="s">
        <v>12</v>
      </c>
      <c r="I620" t="s">
        <v>46</v>
      </c>
      <c r="J620" t="s">
        <v>11</v>
      </c>
      <c r="K620">
        <v>1.7650310089520001E-2</v>
      </c>
      <c r="L620">
        <v>1.9579471496923204E-3</v>
      </c>
    </row>
    <row r="621" spans="1:12" x14ac:dyDescent="0.3">
      <c r="A621">
        <v>3</v>
      </c>
      <c r="B621">
        <v>34</v>
      </c>
      <c r="C621">
        <v>1</v>
      </c>
      <c r="D621">
        <v>0</v>
      </c>
      <c r="E621">
        <v>2023</v>
      </c>
      <c r="F621" t="s">
        <v>25</v>
      </c>
      <c r="G621" t="s">
        <v>29</v>
      </c>
      <c r="H621" t="s">
        <v>12</v>
      </c>
      <c r="I621" t="s">
        <v>46</v>
      </c>
      <c r="J621" t="s">
        <v>221</v>
      </c>
      <c r="K621">
        <v>0.11908833263428571</v>
      </c>
      <c r="L621">
        <v>1.3210456941567061E-2</v>
      </c>
    </row>
    <row r="622" spans="1:12" x14ac:dyDescent="0.3">
      <c r="A622">
        <v>3</v>
      </c>
      <c r="B622">
        <v>34</v>
      </c>
      <c r="C622">
        <v>1</v>
      </c>
      <c r="D622">
        <v>0</v>
      </c>
      <c r="E622">
        <v>2023</v>
      </c>
      <c r="F622" t="s">
        <v>25</v>
      </c>
      <c r="G622" t="s">
        <v>29</v>
      </c>
      <c r="H622" t="s">
        <v>12</v>
      </c>
      <c r="I622" t="s">
        <v>46</v>
      </c>
      <c r="J622" t="s">
        <v>17</v>
      </c>
      <c r="K622">
        <v>3.5210193293917569</v>
      </c>
      <c r="L622">
        <v>0.39058632539762006</v>
      </c>
    </row>
    <row r="623" spans="1:12" x14ac:dyDescent="0.3">
      <c r="A623">
        <v>3</v>
      </c>
      <c r="B623">
        <v>34</v>
      </c>
      <c r="C623">
        <v>1</v>
      </c>
      <c r="D623">
        <v>0</v>
      </c>
      <c r="E623">
        <v>2023</v>
      </c>
      <c r="F623" t="s">
        <v>25</v>
      </c>
      <c r="G623" t="s">
        <v>29</v>
      </c>
      <c r="H623" t="s">
        <v>12</v>
      </c>
      <c r="I623" t="s">
        <v>46</v>
      </c>
      <c r="J623" t="s">
        <v>18</v>
      </c>
      <c r="K623">
        <v>0.59640302402292</v>
      </c>
      <c r="L623">
        <v>6.6158928371853484E-2</v>
      </c>
    </row>
    <row r="624" spans="1:12" x14ac:dyDescent="0.3">
      <c r="A624">
        <v>3</v>
      </c>
      <c r="B624">
        <v>34</v>
      </c>
      <c r="C624">
        <v>1</v>
      </c>
      <c r="D624">
        <v>0</v>
      </c>
      <c r="E624">
        <v>2023</v>
      </c>
      <c r="F624" t="s">
        <v>25</v>
      </c>
      <c r="G624" t="s">
        <v>29</v>
      </c>
      <c r="H624" t="s">
        <v>12</v>
      </c>
      <c r="I624" t="s">
        <v>46</v>
      </c>
      <c r="J624" t="s">
        <v>19</v>
      </c>
      <c r="K624">
        <v>4.3000744128406172</v>
      </c>
      <c r="L624">
        <v>0.47700682862706162</v>
      </c>
    </row>
    <row r="625" spans="1:12" x14ac:dyDescent="0.3">
      <c r="A625">
        <v>3</v>
      </c>
      <c r="B625">
        <v>34</v>
      </c>
      <c r="C625">
        <v>1</v>
      </c>
      <c r="D625">
        <v>0</v>
      </c>
      <c r="E625">
        <v>2024</v>
      </c>
      <c r="F625" t="s">
        <v>25</v>
      </c>
      <c r="G625" t="s">
        <v>29</v>
      </c>
      <c r="H625" t="s">
        <v>12</v>
      </c>
      <c r="I625" t="s">
        <v>44</v>
      </c>
      <c r="J625" t="s">
        <v>217</v>
      </c>
      <c r="K625">
        <v>5.8452992504700002E-4</v>
      </c>
      <c r="L625">
        <v>1.5045256678792825E-4</v>
      </c>
    </row>
    <row r="626" spans="1:12" x14ac:dyDescent="0.3">
      <c r="A626">
        <v>3</v>
      </c>
      <c r="B626">
        <v>34</v>
      </c>
      <c r="C626">
        <v>1</v>
      </c>
      <c r="D626">
        <v>0</v>
      </c>
      <c r="E626">
        <v>2024</v>
      </c>
      <c r="F626" t="s">
        <v>25</v>
      </c>
      <c r="G626" t="s">
        <v>29</v>
      </c>
      <c r="H626" t="s">
        <v>12</v>
      </c>
      <c r="I626" t="s">
        <v>44</v>
      </c>
      <c r="J626" t="s">
        <v>218</v>
      </c>
      <c r="K626">
        <v>1.2021769332300003E-3</v>
      </c>
      <c r="L626">
        <v>3.0942916279803846E-4</v>
      </c>
    </row>
    <row r="627" spans="1:12" x14ac:dyDescent="0.3">
      <c r="A627">
        <v>3</v>
      </c>
      <c r="B627">
        <v>34</v>
      </c>
      <c r="C627">
        <v>1</v>
      </c>
      <c r="D627">
        <v>0</v>
      </c>
      <c r="E627">
        <v>2024</v>
      </c>
      <c r="F627" t="s">
        <v>25</v>
      </c>
      <c r="G627" t="s">
        <v>29</v>
      </c>
      <c r="H627" t="s">
        <v>12</v>
      </c>
      <c r="I627" t="s">
        <v>44</v>
      </c>
      <c r="J627" t="s">
        <v>14</v>
      </c>
      <c r="K627">
        <v>2.4766002494399999E-2</v>
      </c>
      <c r="L627">
        <v>6.374538727096154E-3</v>
      </c>
    </row>
    <row r="628" spans="1:12" x14ac:dyDescent="0.3">
      <c r="A628">
        <v>3</v>
      </c>
      <c r="B628">
        <v>34</v>
      </c>
      <c r="C628">
        <v>1</v>
      </c>
      <c r="D628">
        <v>0</v>
      </c>
      <c r="E628">
        <v>2024</v>
      </c>
      <c r="F628" t="s">
        <v>25</v>
      </c>
      <c r="G628" t="s">
        <v>29</v>
      </c>
      <c r="H628" t="s">
        <v>12</v>
      </c>
      <c r="I628" t="s">
        <v>44</v>
      </c>
      <c r="J628" t="s">
        <v>219</v>
      </c>
      <c r="K628">
        <v>1.2078348979591837E-2</v>
      </c>
      <c r="L628">
        <v>3.108854703022826E-3</v>
      </c>
    </row>
    <row r="629" spans="1:12" x14ac:dyDescent="0.3">
      <c r="A629">
        <v>3</v>
      </c>
      <c r="B629">
        <v>34</v>
      </c>
      <c r="C629">
        <v>1</v>
      </c>
      <c r="D629">
        <v>0</v>
      </c>
      <c r="E629">
        <v>2024</v>
      </c>
      <c r="F629" t="s">
        <v>25</v>
      </c>
      <c r="G629" t="s">
        <v>29</v>
      </c>
      <c r="H629" t="s">
        <v>12</v>
      </c>
      <c r="I629" t="s">
        <v>45</v>
      </c>
      <c r="J629" t="s">
        <v>11</v>
      </c>
      <c r="K629">
        <v>8.7105081564000011E-3</v>
      </c>
      <c r="L629">
        <v>2.2420037948479555E-3</v>
      </c>
    </row>
    <row r="630" spans="1:12" x14ac:dyDescent="0.3">
      <c r="A630">
        <v>3</v>
      </c>
      <c r="B630">
        <v>34</v>
      </c>
      <c r="C630">
        <v>1</v>
      </c>
      <c r="D630">
        <v>0</v>
      </c>
      <c r="E630">
        <v>2024</v>
      </c>
      <c r="F630" t="s">
        <v>25</v>
      </c>
      <c r="G630" t="s">
        <v>29</v>
      </c>
      <c r="H630" t="s">
        <v>12</v>
      </c>
      <c r="I630" t="s">
        <v>45</v>
      </c>
      <c r="J630" t="s">
        <v>220</v>
      </c>
      <c r="K630">
        <v>9.9699200000000014E-7</v>
      </c>
      <c r="L630">
        <v>2.5661646913110432E-7</v>
      </c>
    </row>
    <row r="631" spans="1:12" x14ac:dyDescent="0.3">
      <c r="A631">
        <v>3</v>
      </c>
      <c r="B631">
        <v>34</v>
      </c>
      <c r="C631">
        <v>1</v>
      </c>
      <c r="D631">
        <v>0</v>
      </c>
      <c r="E631">
        <v>2024</v>
      </c>
      <c r="F631" t="s">
        <v>25</v>
      </c>
      <c r="G631" t="s">
        <v>29</v>
      </c>
      <c r="H631" t="s">
        <v>12</v>
      </c>
      <c r="I631" t="s">
        <v>45</v>
      </c>
      <c r="J631" t="s">
        <v>13</v>
      </c>
      <c r="K631">
        <v>2.1906399999999999E-2</v>
      </c>
      <c r="L631">
        <v>5.6385036383176821E-3</v>
      </c>
    </row>
    <row r="632" spans="1:12" x14ac:dyDescent="0.3">
      <c r="A632">
        <v>3</v>
      </c>
      <c r="B632">
        <v>34</v>
      </c>
      <c r="C632">
        <v>1</v>
      </c>
      <c r="D632">
        <v>0</v>
      </c>
      <c r="E632">
        <v>2024</v>
      </c>
      <c r="F632" t="s">
        <v>25</v>
      </c>
      <c r="G632" t="s">
        <v>29</v>
      </c>
      <c r="H632" t="s">
        <v>12</v>
      </c>
      <c r="I632" t="s">
        <v>45</v>
      </c>
      <c r="J632" t="s">
        <v>15</v>
      </c>
      <c r="K632">
        <v>4.3420311603162794E-2</v>
      </c>
      <c r="L632">
        <v>1.1175984413291134E-2</v>
      </c>
    </row>
    <row r="633" spans="1:12" x14ac:dyDescent="0.3">
      <c r="A633">
        <v>3</v>
      </c>
      <c r="B633">
        <v>34</v>
      </c>
      <c r="C633">
        <v>1</v>
      </c>
      <c r="D633">
        <v>0</v>
      </c>
      <c r="E633">
        <v>2024</v>
      </c>
      <c r="F633" t="s">
        <v>25</v>
      </c>
      <c r="G633" t="s">
        <v>29</v>
      </c>
      <c r="H633" t="s">
        <v>12</v>
      </c>
      <c r="I633" t="s">
        <v>45</v>
      </c>
      <c r="J633" t="s">
        <v>16</v>
      </c>
      <c r="K633">
        <v>8.9724554999999998E-2</v>
      </c>
      <c r="L633">
        <v>2.3094266050740192E-2</v>
      </c>
    </row>
    <row r="634" spans="1:12" x14ac:dyDescent="0.3">
      <c r="A634">
        <v>3</v>
      </c>
      <c r="B634">
        <v>34</v>
      </c>
      <c r="C634">
        <v>1</v>
      </c>
      <c r="D634">
        <v>0</v>
      </c>
      <c r="E634">
        <v>2024</v>
      </c>
      <c r="F634" t="s">
        <v>25</v>
      </c>
      <c r="G634" t="s">
        <v>29</v>
      </c>
      <c r="H634" t="s">
        <v>12</v>
      </c>
      <c r="I634" t="s">
        <v>45</v>
      </c>
      <c r="J634" t="s">
        <v>24</v>
      </c>
      <c r="K634">
        <v>1.4258486759999999E-2</v>
      </c>
      <c r="L634">
        <v>3.6700018931985403E-3</v>
      </c>
    </row>
    <row r="635" spans="1:12" x14ac:dyDescent="0.3">
      <c r="A635">
        <v>3</v>
      </c>
      <c r="B635">
        <v>34</v>
      </c>
      <c r="C635">
        <v>1</v>
      </c>
      <c r="D635">
        <v>0</v>
      </c>
      <c r="E635">
        <v>2024</v>
      </c>
      <c r="F635" t="s">
        <v>25</v>
      </c>
      <c r="G635" t="s">
        <v>29</v>
      </c>
      <c r="H635" t="s">
        <v>12</v>
      </c>
      <c r="I635" t="s">
        <v>46</v>
      </c>
      <c r="J635" t="s">
        <v>11</v>
      </c>
      <c r="K635">
        <v>2.4940791596880001E-2</v>
      </c>
      <c r="L635">
        <v>6.4195278165983891E-3</v>
      </c>
    </row>
    <row r="636" spans="1:12" x14ac:dyDescent="0.3">
      <c r="A636">
        <v>3</v>
      </c>
      <c r="B636">
        <v>34</v>
      </c>
      <c r="C636">
        <v>1</v>
      </c>
      <c r="D636">
        <v>0</v>
      </c>
      <c r="E636">
        <v>2024</v>
      </c>
      <c r="F636" t="s">
        <v>25</v>
      </c>
      <c r="G636" t="s">
        <v>29</v>
      </c>
      <c r="H636" t="s">
        <v>12</v>
      </c>
      <c r="I636" t="s">
        <v>46</v>
      </c>
      <c r="J636" t="s">
        <v>221</v>
      </c>
      <c r="K636">
        <v>6.15968577E-2</v>
      </c>
      <c r="L636">
        <v>1.5854458343241545E-2</v>
      </c>
    </row>
    <row r="637" spans="1:12" x14ac:dyDescent="0.3">
      <c r="A637">
        <v>3</v>
      </c>
      <c r="B637">
        <v>34</v>
      </c>
      <c r="C637">
        <v>1</v>
      </c>
      <c r="D637">
        <v>0</v>
      </c>
      <c r="E637">
        <v>2024</v>
      </c>
      <c r="F637" t="s">
        <v>25</v>
      </c>
      <c r="G637" t="s">
        <v>29</v>
      </c>
      <c r="H637" t="s">
        <v>12</v>
      </c>
      <c r="I637" t="s">
        <v>46</v>
      </c>
      <c r="J637" t="s">
        <v>17</v>
      </c>
      <c r="K637">
        <v>1.1353414008377745</v>
      </c>
      <c r="L637">
        <v>0.29222631830681833</v>
      </c>
    </row>
    <row r="638" spans="1:12" x14ac:dyDescent="0.3">
      <c r="A638">
        <v>3</v>
      </c>
      <c r="B638">
        <v>34</v>
      </c>
      <c r="C638">
        <v>1</v>
      </c>
      <c r="D638">
        <v>0</v>
      </c>
      <c r="E638">
        <v>2024</v>
      </c>
      <c r="F638" t="s">
        <v>25</v>
      </c>
      <c r="G638" t="s">
        <v>29</v>
      </c>
      <c r="H638" t="s">
        <v>12</v>
      </c>
      <c r="I638" t="s">
        <v>46</v>
      </c>
      <c r="J638" t="s">
        <v>18</v>
      </c>
      <c r="K638">
        <v>0.309905299853664</v>
      </c>
      <c r="L638">
        <v>7.9766742173922545E-2</v>
      </c>
    </row>
    <row r="639" spans="1:12" x14ac:dyDescent="0.3">
      <c r="A639">
        <v>3</v>
      </c>
      <c r="B639">
        <v>34</v>
      </c>
      <c r="C639">
        <v>1</v>
      </c>
      <c r="D639">
        <v>0</v>
      </c>
      <c r="E639">
        <v>2024</v>
      </c>
      <c r="F639" t="s">
        <v>25</v>
      </c>
      <c r="G639" t="s">
        <v>29</v>
      </c>
      <c r="H639" t="s">
        <v>12</v>
      </c>
      <c r="I639" t="s">
        <v>46</v>
      </c>
      <c r="J639" t="s">
        <v>19</v>
      </c>
      <c r="K639">
        <v>2.1367075851162354</v>
      </c>
      <c r="L639">
        <v>0.54996866179284964</v>
      </c>
    </row>
    <row r="640" spans="1:12" x14ac:dyDescent="0.3">
      <c r="A640">
        <v>3</v>
      </c>
      <c r="B640">
        <v>34</v>
      </c>
      <c r="C640">
        <v>1</v>
      </c>
      <c r="D640">
        <v>0</v>
      </c>
      <c r="E640">
        <v>2025</v>
      </c>
      <c r="F640" t="s">
        <v>25</v>
      </c>
      <c r="G640" t="s">
        <v>29</v>
      </c>
      <c r="H640" t="s">
        <v>12</v>
      </c>
      <c r="I640" t="s">
        <v>44</v>
      </c>
      <c r="J640" t="s">
        <v>217</v>
      </c>
      <c r="K640">
        <v>5.1780259616139536E-4</v>
      </c>
      <c r="L640">
        <v>2.1849015459304613E-4</v>
      </c>
    </row>
    <row r="641" spans="1:12" x14ac:dyDescent="0.3">
      <c r="A641">
        <v>3</v>
      </c>
      <c r="B641">
        <v>34</v>
      </c>
      <c r="C641">
        <v>1</v>
      </c>
      <c r="D641">
        <v>0</v>
      </c>
      <c r="E641">
        <v>2025</v>
      </c>
      <c r="F641" t="s">
        <v>25</v>
      </c>
      <c r="G641" t="s">
        <v>29</v>
      </c>
      <c r="H641" t="s">
        <v>12</v>
      </c>
      <c r="I641" t="s">
        <v>44</v>
      </c>
      <c r="J641" t="s">
        <v>218</v>
      </c>
      <c r="K641">
        <v>1.0488347859600002E-3</v>
      </c>
      <c r="L641">
        <v>4.4256262179021087E-4</v>
      </c>
    </row>
    <row r="642" spans="1:12" x14ac:dyDescent="0.3">
      <c r="A642">
        <v>3</v>
      </c>
      <c r="B642">
        <v>34</v>
      </c>
      <c r="C642">
        <v>1</v>
      </c>
      <c r="D642">
        <v>0</v>
      </c>
      <c r="E642">
        <v>2025</v>
      </c>
      <c r="F642" t="s">
        <v>25</v>
      </c>
      <c r="G642" t="s">
        <v>29</v>
      </c>
      <c r="H642" t="s">
        <v>12</v>
      </c>
      <c r="I642" t="s">
        <v>44</v>
      </c>
      <c r="J642" t="s">
        <v>14</v>
      </c>
      <c r="K642">
        <v>1.35438470757E-2</v>
      </c>
      <c r="L642">
        <v>5.7149138750781934E-3</v>
      </c>
    </row>
    <row r="643" spans="1:12" x14ac:dyDescent="0.3">
      <c r="A643">
        <v>3</v>
      </c>
      <c r="B643">
        <v>34</v>
      </c>
      <c r="C643">
        <v>1</v>
      </c>
      <c r="D643">
        <v>0</v>
      </c>
      <c r="E643">
        <v>2025</v>
      </c>
      <c r="F643" t="s">
        <v>25</v>
      </c>
      <c r="G643" t="s">
        <v>29</v>
      </c>
      <c r="H643" t="s">
        <v>12</v>
      </c>
      <c r="I643" t="s">
        <v>44</v>
      </c>
      <c r="J643" t="s">
        <v>219</v>
      </c>
      <c r="K643">
        <v>9.4619999999999999E-3</v>
      </c>
      <c r="L643">
        <v>3.992552100134745E-3</v>
      </c>
    </row>
    <row r="644" spans="1:12" x14ac:dyDescent="0.3">
      <c r="A644">
        <v>3</v>
      </c>
      <c r="B644">
        <v>34</v>
      </c>
      <c r="C644">
        <v>1</v>
      </c>
      <c r="D644">
        <v>0</v>
      </c>
      <c r="E644">
        <v>2025</v>
      </c>
      <c r="F644" t="s">
        <v>25</v>
      </c>
      <c r="G644" t="s">
        <v>29</v>
      </c>
      <c r="H644" t="s">
        <v>12</v>
      </c>
      <c r="I644" t="s">
        <v>45</v>
      </c>
      <c r="J644" t="s">
        <v>11</v>
      </c>
      <c r="K644">
        <v>4.7167500000000005E-3</v>
      </c>
      <c r="L644">
        <v>1.9902631703984952E-3</v>
      </c>
    </row>
    <row r="645" spans="1:12" x14ac:dyDescent="0.3">
      <c r="A645">
        <v>3</v>
      </c>
      <c r="B645">
        <v>34</v>
      </c>
      <c r="C645">
        <v>1</v>
      </c>
      <c r="D645">
        <v>0</v>
      </c>
      <c r="E645">
        <v>2025</v>
      </c>
      <c r="F645" t="s">
        <v>25</v>
      </c>
      <c r="G645" t="s">
        <v>29</v>
      </c>
      <c r="H645" t="s">
        <v>12</v>
      </c>
      <c r="I645" t="s">
        <v>45</v>
      </c>
      <c r="J645" t="s">
        <v>13</v>
      </c>
      <c r="K645">
        <v>1.8251549999999998E-2</v>
      </c>
      <c r="L645">
        <v>7.7013595733686647E-3</v>
      </c>
    </row>
    <row r="646" spans="1:12" x14ac:dyDescent="0.3">
      <c r="A646">
        <v>3</v>
      </c>
      <c r="B646">
        <v>34</v>
      </c>
      <c r="C646">
        <v>1</v>
      </c>
      <c r="D646">
        <v>0</v>
      </c>
      <c r="E646">
        <v>2025</v>
      </c>
      <c r="F646" t="s">
        <v>25</v>
      </c>
      <c r="G646" t="s">
        <v>29</v>
      </c>
      <c r="H646" t="s">
        <v>12</v>
      </c>
      <c r="I646" t="s">
        <v>45</v>
      </c>
      <c r="J646" t="s">
        <v>15</v>
      </c>
      <c r="K646">
        <v>3.3057390211936405E-2</v>
      </c>
      <c r="L646">
        <v>1.3948779614842578E-2</v>
      </c>
    </row>
    <row r="647" spans="1:12" x14ac:dyDescent="0.3">
      <c r="A647">
        <v>3</v>
      </c>
      <c r="B647">
        <v>34</v>
      </c>
      <c r="C647">
        <v>1</v>
      </c>
      <c r="D647">
        <v>0</v>
      </c>
      <c r="E647">
        <v>2025</v>
      </c>
      <c r="F647" t="s">
        <v>25</v>
      </c>
      <c r="G647" t="s">
        <v>29</v>
      </c>
      <c r="H647" t="s">
        <v>12</v>
      </c>
      <c r="I647" t="s">
        <v>45</v>
      </c>
      <c r="J647" t="s">
        <v>16</v>
      </c>
      <c r="K647">
        <v>8.0269500000000008E-2</v>
      </c>
      <c r="L647">
        <v>3.3870234707436692E-2</v>
      </c>
    </row>
    <row r="648" spans="1:12" x14ac:dyDescent="0.3">
      <c r="A648">
        <v>3</v>
      </c>
      <c r="B648">
        <v>34</v>
      </c>
      <c r="C648">
        <v>1</v>
      </c>
      <c r="D648">
        <v>0</v>
      </c>
      <c r="E648">
        <v>2025</v>
      </c>
      <c r="F648" t="s">
        <v>25</v>
      </c>
      <c r="G648" t="s">
        <v>29</v>
      </c>
      <c r="H648" t="s">
        <v>12</v>
      </c>
      <c r="I648" t="s">
        <v>45</v>
      </c>
      <c r="J648" t="s">
        <v>24</v>
      </c>
      <c r="K648">
        <v>6.9874520159999998E-3</v>
      </c>
      <c r="L648">
        <v>2.948400572930835E-3</v>
      </c>
    </row>
    <row r="649" spans="1:12" x14ac:dyDescent="0.3">
      <c r="A649">
        <v>3</v>
      </c>
      <c r="B649">
        <v>34</v>
      </c>
      <c r="C649">
        <v>1</v>
      </c>
      <c r="D649">
        <v>0</v>
      </c>
      <c r="E649">
        <v>2025</v>
      </c>
      <c r="F649" t="s">
        <v>25</v>
      </c>
      <c r="G649" t="s">
        <v>29</v>
      </c>
      <c r="H649" t="s">
        <v>12</v>
      </c>
      <c r="I649" t="s">
        <v>46</v>
      </c>
      <c r="J649" t="s">
        <v>11</v>
      </c>
      <c r="K649">
        <v>7.295968481759999E-3</v>
      </c>
      <c r="L649">
        <v>3.078581091140118E-3</v>
      </c>
    </row>
    <row r="650" spans="1:12" x14ac:dyDescent="0.3">
      <c r="A650">
        <v>3</v>
      </c>
      <c r="B650">
        <v>34</v>
      </c>
      <c r="C650">
        <v>1</v>
      </c>
      <c r="D650">
        <v>0</v>
      </c>
      <c r="E650">
        <v>2025</v>
      </c>
      <c r="F650" t="s">
        <v>25</v>
      </c>
      <c r="G650" t="s">
        <v>29</v>
      </c>
      <c r="H650" t="s">
        <v>12</v>
      </c>
      <c r="I650" t="s">
        <v>46</v>
      </c>
      <c r="J650" t="s">
        <v>221</v>
      </c>
      <c r="K650">
        <v>3.7772897999999999E-2</v>
      </c>
      <c r="L650">
        <v>1.5938518625879892E-2</v>
      </c>
    </row>
    <row r="651" spans="1:12" x14ac:dyDescent="0.3">
      <c r="A651">
        <v>3</v>
      </c>
      <c r="B651">
        <v>34</v>
      </c>
      <c r="C651">
        <v>1</v>
      </c>
      <c r="D651">
        <v>0</v>
      </c>
      <c r="E651">
        <v>2025</v>
      </c>
      <c r="F651" t="s">
        <v>25</v>
      </c>
      <c r="G651" t="s">
        <v>29</v>
      </c>
      <c r="H651" t="s">
        <v>12</v>
      </c>
      <c r="I651" t="s">
        <v>46</v>
      </c>
      <c r="J651" t="s">
        <v>17</v>
      </c>
      <c r="K651">
        <v>0.7574414668157079</v>
      </c>
      <c r="L651">
        <v>0.3196073260477908</v>
      </c>
    </row>
    <row r="652" spans="1:12" x14ac:dyDescent="0.3">
      <c r="A652">
        <v>3</v>
      </c>
      <c r="B652">
        <v>34</v>
      </c>
      <c r="C652">
        <v>1</v>
      </c>
      <c r="D652">
        <v>0</v>
      </c>
      <c r="E652">
        <v>2025</v>
      </c>
      <c r="F652" t="s">
        <v>25</v>
      </c>
      <c r="G652" t="s">
        <v>29</v>
      </c>
      <c r="H652" t="s">
        <v>12</v>
      </c>
      <c r="I652" t="s">
        <v>46</v>
      </c>
      <c r="J652" t="s">
        <v>18</v>
      </c>
      <c r="K652">
        <v>0.18886575303254399</v>
      </c>
      <c r="L652">
        <v>7.9693126074150675E-2</v>
      </c>
    </row>
    <row r="653" spans="1:12" x14ac:dyDescent="0.3">
      <c r="A653">
        <v>3</v>
      </c>
      <c r="B653">
        <v>34</v>
      </c>
      <c r="C653">
        <v>1</v>
      </c>
      <c r="D653">
        <v>0</v>
      </c>
      <c r="E653">
        <v>2025</v>
      </c>
      <c r="F653" t="s">
        <v>25</v>
      </c>
      <c r="G653" t="s">
        <v>29</v>
      </c>
      <c r="H653" t="s">
        <v>12</v>
      </c>
      <c r="I653" t="s">
        <v>46</v>
      </c>
      <c r="J653" t="s">
        <v>19</v>
      </c>
      <c r="K653">
        <v>1.2106815051377802</v>
      </c>
      <c r="L653">
        <v>0.51085489177046495</v>
      </c>
    </row>
    <row r="654" spans="1:12" x14ac:dyDescent="0.3">
      <c r="A654">
        <v>3</v>
      </c>
      <c r="B654">
        <v>34</v>
      </c>
      <c r="C654">
        <v>1</v>
      </c>
      <c r="D654">
        <v>1</v>
      </c>
      <c r="E654">
        <v>2023</v>
      </c>
      <c r="F654" t="s">
        <v>25</v>
      </c>
      <c r="G654" t="s">
        <v>29</v>
      </c>
      <c r="H654" t="s">
        <v>10</v>
      </c>
      <c r="I654" t="s">
        <v>44</v>
      </c>
      <c r="J654" t="s">
        <v>217</v>
      </c>
      <c r="K654">
        <v>3.7420473218465009E-3</v>
      </c>
      <c r="L654">
        <v>9.9825829904752356E-5</v>
      </c>
    </row>
    <row r="655" spans="1:12" x14ac:dyDescent="0.3">
      <c r="A655">
        <v>3</v>
      </c>
      <c r="B655">
        <v>34</v>
      </c>
      <c r="C655">
        <v>1</v>
      </c>
      <c r="D655">
        <v>1</v>
      </c>
      <c r="E655">
        <v>2023</v>
      </c>
      <c r="F655" t="s">
        <v>25</v>
      </c>
      <c r="G655" t="s">
        <v>29</v>
      </c>
      <c r="H655" t="s">
        <v>10</v>
      </c>
      <c r="I655" t="s">
        <v>44</v>
      </c>
      <c r="J655" t="s">
        <v>218</v>
      </c>
      <c r="K655">
        <v>1.0880945687430001E-2</v>
      </c>
      <c r="L655">
        <v>2.9026875931121432E-4</v>
      </c>
    </row>
    <row r="656" spans="1:12" x14ac:dyDescent="0.3">
      <c r="A656">
        <v>3</v>
      </c>
      <c r="B656">
        <v>34</v>
      </c>
      <c r="C656">
        <v>1</v>
      </c>
      <c r="D656">
        <v>1</v>
      </c>
      <c r="E656">
        <v>2023</v>
      </c>
      <c r="F656" t="s">
        <v>25</v>
      </c>
      <c r="G656" t="s">
        <v>29</v>
      </c>
      <c r="H656" t="s">
        <v>10</v>
      </c>
      <c r="I656" t="s">
        <v>44</v>
      </c>
      <c r="J656" t="s">
        <v>14</v>
      </c>
      <c r="K656">
        <v>0.21701180273320536</v>
      </c>
      <c r="L656">
        <v>5.7891794100238441E-3</v>
      </c>
    </row>
    <row r="657" spans="1:12" x14ac:dyDescent="0.3">
      <c r="A657">
        <v>3</v>
      </c>
      <c r="B657">
        <v>34</v>
      </c>
      <c r="C657">
        <v>1</v>
      </c>
      <c r="D657">
        <v>1</v>
      </c>
      <c r="E657">
        <v>2023</v>
      </c>
      <c r="F657" t="s">
        <v>25</v>
      </c>
      <c r="G657" t="s">
        <v>29</v>
      </c>
      <c r="H657" t="s">
        <v>10</v>
      </c>
      <c r="I657" t="s">
        <v>44</v>
      </c>
      <c r="J657" t="s">
        <v>219</v>
      </c>
      <c r="K657">
        <v>9.3343631455190784E-2</v>
      </c>
      <c r="L657">
        <v>2.4901089363401686E-3</v>
      </c>
    </row>
    <row r="658" spans="1:12" x14ac:dyDescent="0.3">
      <c r="A658">
        <v>3</v>
      </c>
      <c r="B658">
        <v>34</v>
      </c>
      <c r="C658">
        <v>1</v>
      </c>
      <c r="D658">
        <v>1</v>
      </c>
      <c r="E658">
        <v>2023</v>
      </c>
      <c r="F658" t="s">
        <v>25</v>
      </c>
      <c r="G658" t="s">
        <v>29</v>
      </c>
      <c r="H658" t="s">
        <v>10</v>
      </c>
      <c r="I658" t="s">
        <v>45</v>
      </c>
      <c r="J658" t="s">
        <v>11</v>
      </c>
      <c r="K658">
        <v>7.302342359217201E-2</v>
      </c>
      <c r="L658">
        <v>1.9480309134567017E-3</v>
      </c>
    </row>
    <row r="659" spans="1:12" x14ac:dyDescent="0.3">
      <c r="A659">
        <v>3</v>
      </c>
      <c r="B659">
        <v>34</v>
      </c>
      <c r="C659">
        <v>1</v>
      </c>
      <c r="D659">
        <v>1</v>
      </c>
      <c r="E659">
        <v>2023</v>
      </c>
      <c r="F659" t="s">
        <v>25</v>
      </c>
      <c r="G659" t="s">
        <v>29</v>
      </c>
      <c r="H659" t="s">
        <v>10</v>
      </c>
      <c r="I659" t="s">
        <v>45</v>
      </c>
      <c r="J659" t="s">
        <v>220</v>
      </c>
      <c r="K659">
        <v>1.3501841399999999E-4</v>
      </c>
      <c r="L659">
        <v>3.6018585738575317E-6</v>
      </c>
    </row>
    <row r="660" spans="1:12" x14ac:dyDescent="0.3">
      <c r="A660">
        <v>3</v>
      </c>
      <c r="B660">
        <v>34</v>
      </c>
      <c r="C660">
        <v>1</v>
      </c>
      <c r="D660">
        <v>1</v>
      </c>
      <c r="E660">
        <v>2023</v>
      </c>
      <c r="F660" t="s">
        <v>25</v>
      </c>
      <c r="G660" t="s">
        <v>29</v>
      </c>
      <c r="H660" t="s">
        <v>10</v>
      </c>
      <c r="I660" t="s">
        <v>45</v>
      </c>
      <c r="J660" t="s">
        <v>13</v>
      </c>
      <c r="K660">
        <v>0.31472747499999998</v>
      </c>
      <c r="L660">
        <v>8.3959203835506611E-3</v>
      </c>
    </row>
    <row r="661" spans="1:12" x14ac:dyDescent="0.3">
      <c r="A661">
        <v>3</v>
      </c>
      <c r="B661">
        <v>34</v>
      </c>
      <c r="C661">
        <v>1</v>
      </c>
      <c r="D661">
        <v>1</v>
      </c>
      <c r="E661">
        <v>2023</v>
      </c>
      <c r="F661" t="s">
        <v>25</v>
      </c>
      <c r="G661" t="s">
        <v>29</v>
      </c>
      <c r="H661" t="s">
        <v>10</v>
      </c>
      <c r="I661" t="s">
        <v>45</v>
      </c>
      <c r="J661" t="s">
        <v>15</v>
      </c>
      <c r="K661">
        <v>0.54238267958408526</v>
      </c>
      <c r="L661">
        <v>1.446903164461523E-2</v>
      </c>
    </row>
    <row r="662" spans="1:12" x14ac:dyDescent="0.3">
      <c r="A662">
        <v>3</v>
      </c>
      <c r="B662">
        <v>34</v>
      </c>
      <c r="C662">
        <v>1</v>
      </c>
      <c r="D662">
        <v>1</v>
      </c>
      <c r="E662">
        <v>2023</v>
      </c>
      <c r="F662" t="s">
        <v>25</v>
      </c>
      <c r="G662" t="s">
        <v>29</v>
      </c>
      <c r="H662" t="s">
        <v>10</v>
      </c>
      <c r="I662" t="s">
        <v>45</v>
      </c>
      <c r="J662" t="s">
        <v>16</v>
      </c>
      <c r="K662">
        <v>0.87362012445904758</v>
      </c>
      <c r="L662">
        <v>2.3305385112709919E-2</v>
      </c>
    </row>
    <row r="663" spans="1:12" x14ac:dyDescent="0.3">
      <c r="A663">
        <v>3</v>
      </c>
      <c r="B663">
        <v>34</v>
      </c>
      <c r="C663">
        <v>1</v>
      </c>
      <c r="D663">
        <v>1</v>
      </c>
      <c r="E663">
        <v>2023</v>
      </c>
      <c r="F663" t="s">
        <v>25</v>
      </c>
      <c r="G663" t="s">
        <v>29</v>
      </c>
      <c r="H663" t="s">
        <v>10</v>
      </c>
      <c r="I663" t="s">
        <v>45</v>
      </c>
      <c r="J663" t="s">
        <v>24</v>
      </c>
      <c r="K663">
        <v>0.15285910728999999</v>
      </c>
      <c r="L663">
        <v>4.0777910943665422E-3</v>
      </c>
    </row>
    <row r="664" spans="1:12" x14ac:dyDescent="0.3">
      <c r="A664">
        <v>3</v>
      </c>
      <c r="B664">
        <v>34</v>
      </c>
      <c r="C664">
        <v>1</v>
      </c>
      <c r="D664">
        <v>1</v>
      </c>
      <c r="E664">
        <v>2023</v>
      </c>
      <c r="F664" t="s">
        <v>25</v>
      </c>
      <c r="G664" t="s">
        <v>29</v>
      </c>
      <c r="H664" t="s">
        <v>10</v>
      </c>
      <c r="I664" t="s">
        <v>46</v>
      </c>
      <c r="J664" t="s">
        <v>11</v>
      </c>
      <c r="K664">
        <v>0.13711497646555998</v>
      </c>
      <c r="L664">
        <v>3.6577881413030885E-3</v>
      </c>
    </row>
    <row r="665" spans="1:12" x14ac:dyDescent="0.3">
      <c r="A665">
        <v>3</v>
      </c>
      <c r="B665">
        <v>34</v>
      </c>
      <c r="C665">
        <v>1</v>
      </c>
      <c r="D665">
        <v>1</v>
      </c>
      <c r="E665">
        <v>2023</v>
      </c>
      <c r="F665" t="s">
        <v>25</v>
      </c>
      <c r="G665" t="s">
        <v>29</v>
      </c>
      <c r="H665" t="s">
        <v>10</v>
      </c>
      <c r="I665" t="s">
        <v>46</v>
      </c>
      <c r="J665" t="s">
        <v>221</v>
      </c>
      <c r="K665">
        <v>0.64485076218132187</v>
      </c>
      <c r="L665">
        <v>1.7202551695069967E-2</v>
      </c>
    </row>
    <row r="666" spans="1:12" x14ac:dyDescent="0.3">
      <c r="A666">
        <v>3</v>
      </c>
      <c r="B666">
        <v>34</v>
      </c>
      <c r="C666">
        <v>1</v>
      </c>
      <c r="D666">
        <v>1</v>
      </c>
      <c r="E666">
        <v>2023</v>
      </c>
      <c r="F666" t="s">
        <v>25</v>
      </c>
      <c r="G666" t="s">
        <v>29</v>
      </c>
      <c r="H666" t="s">
        <v>10</v>
      </c>
      <c r="I666" t="s">
        <v>46</v>
      </c>
      <c r="J666" t="s">
        <v>17</v>
      </c>
      <c r="K666">
        <v>16.491535340523907</v>
      </c>
      <c r="L666">
        <v>0.43994131024484207</v>
      </c>
    </row>
    <row r="667" spans="1:12" x14ac:dyDescent="0.3">
      <c r="A667">
        <v>3</v>
      </c>
      <c r="B667">
        <v>34</v>
      </c>
      <c r="C667">
        <v>1</v>
      </c>
      <c r="D667">
        <v>1</v>
      </c>
      <c r="E667">
        <v>2023</v>
      </c>
      <c r="F667" t="s">
        <v>25</v>
      </c>
      <c r="G667" t="s">
        <v>29</v>
      </c>
      <c r="H667" t="s">
        <v>10</v>
      </c>
      <c r="I667" t="s">
        <v>46</v>
      </c>
      <c r="J667" t="s">
        <v>18</v>
      </c>
      <c r="K667">
        <v>3.2261983337761966</v>
      </c>
      <c r="L667">
        <v>8.6064632113636574E-2</v>
      </c>
    </row>
    <row r="668" spans="1:12" x14ac:dyDescent="0.3">
      <c r="A668">
        <v>3</v>
      </c>
      <c r="B668">
        <v>34</v>
      </c>
      <c r="C668">
        <v>1</v>
      </c>
      <c r="D668">
        <v>1</v>
      </c>
      <c r="E668">
        <v>2023</v>
      </c>
      <c r="F668" t="s">
        <v>25</v>
      </c>
      <c r="G668" t="s">
        <v>29</v>
      </c>
      <c r="H668" t="s">
        <v>10</v>
      </c>
      <c r="I668" t="s">
        <v>46</v>
      </c>
      <c r="J668" t="s">
        <v>19</v>
      </c>
      <c r="K668">
        <v>14.704336537719898</v>
      </c>
      <c r="L668">
        <v>0.39226457386229552</v>
      </c>
    </row>
    <row r="669" spans="1:12" x14ac:dyDescent="0.3">
      <c r="A669">
        <v>3</v>
      </c>
      <c r="B669">
        <v>34</v>
      </c>
      <c r="C669">
        <v>1</v>
      </c>
      <c r="D669">
        <v>1</v>
      </c>
      <c r="E669">
        <v>2024</v>
      </c>
      <c r="F669" t="s">
        <v>25</v>
      </c>
      <c r="G669" t="s">
        <v>29</v>
      </c>
      <c r="H669" t="s">
        <v>10</v>
      </c>
      <c r="I669" t="s">
        <v>44</v>
      </c>
      <c r="J669" t="s">
        <v>217</v>
      </c>
      <c r="K669">
        <v>4.5237903799447447E-3</v>
      </c>
      <c r="L669">
        <v>1.0922279369296165E-4</v>
      </c>
    </row>
    <row r="670" spans="1:12" x14ac:dyDescent="0.3">
      <c r="A670">
        <v>3</v>
      </c>
      <c r="B670">
        <v>34</v>
      </c>
      <c r="C670">
        <v>1</v>
      </c>
      <c r="D670">
        <v>1</v>
      </c>
      <c r="E670">
        <v>2024</v>
      </c>
      <c r="F670" t="s">
        <v>25</v>
      </c>
      <c r="G670" t="s">
        <v>29</v>
      </c>
      <c r="H670" t="s">
        <v>10</v>
      </c>
      <c r="I670" t="s">
        <v>44</v>
      </c>
      <c r="J670" t="s">
        <v>218</v>
      </c>
      <c r="K670">
        <v>1.2587999680620002E-2</v>
      </c>
      <c r="L670">
        <v>3.0392577388614969E-4</v>
      </c>
    </row>
    <row r="671" spans="1:12" x14ac:dyDescent="0.3">
      <c r="A671">
        <v>3</v>
      </c>
      <c r="B671">
        <v>34</v>
      </c>
      <c r="C671">
        <v>1</v>
      </c>
      <c r="D671">
        <v>1</v>
      </c>
      <c r="E671">
        <v>2024</v>
      </c>
      <c r="F671" t="s">
        <v>25</v>
      </c>
      <c r="G671" t="s">
        <v>29</v>
      </c>
      <c r="H671" t="s">
        <v>10</v>
      </c>
      <c r="I671" t="s">
        <v>44</v>
      </c>
      <c r="J671" t="s">
        <v>14</v>
      </c>
      <c r="K671">
        <v>0.27822352088297997</v>
      </c>
      <c r="L671">
        <v>6.7174532128304104E-3</v>
      </c>
    </row>
    <row r="672" spans="1:12" x14ac:dyDescent="0.3">
      <c r="A672">
        <v>3</v>
      </c>
      <c r="B672">
        <v>34</v>
      </c>
      <c r="C672">
        <v>1</v>
      </c>
      <c r="D672">
        <v>1</v>
      </c>
      <c r="E672">
        <v>2024</v>
      </c>
      <c r="F672" t="s">
        <v>25</v>
      </c>
      <c r="G672" t="s">
        <v>29</v>
      </c>
      <c r="H672" t="s">
        <v>10</v>
      </c>
      <c r="I672" t="s">
        <v>44</v>
      </c>
      <c r="J672" t="s">
        <v>219</v>
      </c>
      <c r="K672">
        <v>8.5616994897959181E-2</v>
      </c>
      <c r="L672">
        <v>2.067144271716977E-3</v>
      </c>
    </row>
    <row r="673" spans="1:12" x14ac:dyDescent="0.3">
      <c r="A673">
        <v>3</v>
      </c>
      <c r="B673">
        <v>34</v>
      </c>
      <c r="C673">
        <v>1</v>
      </c>
      <c r="D673">
        <v>1</v>
      </c>
      <c r="E673">
        <v>2024</v>
      </c>
      <c r="F673" t="s">
        <v>25</v>
      </c>
      <c r="G673" t="s">
        <v>29</v>
      </c>
      <c r="H673" t="s">
        <v>10</v>
      </c>
      <c r="I673" t="s">
        <v>45</v>
      </c>
      <c r="J673" t="s">
        <v>11</v>
      </c>
      <c r="K673">
        <v>0.1023458185808</v>
      </c>
      <c r="L673">
        <v>2.4710464653148975E-3</v>
      </c>
    </row>
    <row r="674" spans="1:12" x14ac:dyDescent="0.3">
      <c r="A674">
        <v>3</v>
      </c>
      <c r="B674">
        <v>34</v>
      </c>
      <c r="C674">
        <v>1</v>
      </c>
      <c r="D674">
        <v>1</v>
      </c>
      <c r="E674">
        <v>2024</v>
      </c>
      <c r="F674" t="s">
        <v>25</v>
      </c>
      <c r="G674" t="s">
        <v>29</v>
      </c>
      <c r="H674" t="s">
        <v>10</v>
      </c>
      <c r="I674" t="s">
        <v>45</v>
      </c>
      <c r="J674" t="s">
        <v>220</v>
      </c>
      <c r="K674">
        <v>1.70023188E-5</v>
      </c>
      <c r="L674">
        <v>4.1050548381444808E-7</v>
      </c>
    </row>
    <row r="675" spans="1:12" x14ac:dyDescent="0.3">
      <c r="A675">
        <v>3</v>
      </c>
      <c r="B675">
        <v>34</v>
      </c>
      <c r="C675">
        <v>1</v>
      </c>
      <c r="D675">
        <v>1</v>
      </c>
      <c r="E675">
        <v>2024</v>
      </c>
      <c r="F675" t="s">
        <v>25</v>
      </c>
      <c r="G675" t="s">
        <v>29</v>
      </c>
      <c r="H675" t="s">
        <v>10</v>
      </c>
      <c r="I675" t="s">
        <v>45</v>
      </c>
      <c r="J675" t="s">
        <v>13</v>
      </c>
      <c r="K675">
        <v>0.31755737499999998</v>
      </c>
      <c r="L675">
        <v>7.6671332538018932E-3</v>
      </c>
    </row>
    <row r="676" spans="1:12" x14ac:dyDescent="0.3">
      <c r="A676">
        <v>3</v>
      </c>
      <c r="B676">
        <v>34</v>
      </c>
      <c r="C676">
        <v>1</v>
      </c>
      <c r="D676">
        <v>1</v>
      </c>
      <c r="E676">
        <v>2024</v>
      </c>
      <c r="F676" t="s">
        <v>25</v>
      </c>
      <c r="G676" t="s">
        <v>29</v>
      </c>
      <c r="H676" t="s">
        <v>10</v>
      </c>
      <c r="I676" t="s">
        <v>45</v>
      </c>
      <c r="J676" t="s">
        <v>15</v>
      </c>
      <c r="K676">
        <v>0.50902139942913993</v>
      </c>
      <c r="L676">
        <v>1.2289857536641796E-2</v>
      </c>
    </row>
    <row r="677" spans="1:12" x14ac:dyDescent="0.3">
      <c r="A677">
        <v>3</v>
      </c>
      <c r="B677">
        <v>34</v>
      </c>
      <c r="C677">
        <v>1</v>
      </c>
      <c r="D677">
        <v>1</v>
      </c>
      <c r="E677">
        <v>2024</v>
      </c>
      <c r="F677" t="s">
        <v>25</v>
      </c>
      <c r="G677" t="s">
        <v>29</v>
      </c>
      <c r="H677" t="s">
        <v>10</v>
      </c>
      <c r="I677" t="s">
        <v>45</v>
      </c>
      <c r="J677" t="s">
        <v>16</v>
      </c>
      <c r="K677">
        <v>1.1040610150000001</v>
      </c>
      <c r="L677">
        <v>2.6656546466076476E-2</v>
      </c>
    </row>
    <row r="678" spans="1:12" x14ac:dyDescent="0.3">
      <c r="A678">
        <v>3</v>
      </c>
      <c r="B678">
        <v>34</v>
      </c>
      <c r="C678">
        <v>1</v>
      </c>
      <c r="D678">
        <v>1</v>
      </c>
      <c r="E678">
        <v>2024</v>
      </c>
      <c r="F678" t="s">
        <v>25</v>
      </c>
      <c r="G678" t="s">
        <v>29</v>
      </c>
      <c r="H678" t="s">
        <v>10</v>
      </c>
      <c r="I678" t="s">
        <v>45</v>
      </c>
      <c r="J678" t="s">
        <v>24</v>
      </c>
      <c r="K678">
        <v>0.12438784326000001</v>
      </c>
      <c r="L678">
        <v>3.0032310521128469E-3</v>
      </c>
    </row>
    <row r="679" spans="1:12" x14ac:dyDescent="0.3">
      <c r="A679">
        <v>3</v>
      </c>
      <c r="B679">
        <v>34</v>
      </c>
      <c r="C679">
        <v>1</v>
      </c>
      <c r="D679">
        <v>1</v>
      </c>
      <c r="E679">
        <v>2024</v>
      </c>
      <c r="F679" t="s">
        <v>25</v>
      </c>
      <c r="G679" t="s">
        <v>29</v>
      </c>
      <c r="H679" t="s">
        <v>10</v>
      </c>
      <c r="I679" t="s">
        <v>46</v>
      </c>
      <c r="J679" t="s">
        <v>11</v>
      </c>
      <c r="K679">
        <v>0.16114321530183998</v>
      </c>
      <c r="L679">
        <v>3.8906559945751391E-3</v>
      </c>
    </row>
    <row r="680" spans="1:12" x14ac:dyDescent="0.3">
      <c r="A680">
        <v>3</v>
      </c>
      <c r="B680">
        <v>34</v>
      </c>
      <c r="C680">
        <v>1</v>
      </c>
      <c r="D680">
        <v>1</v>
      </c>
      <c r="E680">
        <v>2024</v>
      </c>
      <c r="F680" t="s">
        <v>25</v>
      </c>
      <c r="G680" t="s">
        <v>29</v>
      </c>
      <c r="H680" t="s">
        <v>10</v>
      </c>
      <c r="I680" t="s">
        <v>46</v>
      </c>
      <c r="J680" t="s">
        <v>221</v>
      </c>
      <c r="K680">
        <v>0.79527707999999997</v>
      </c>
      <c r="L680">
        <v>1.9201239920988981E-2</v>
      </c>
    </row>
    <row r="681" spans="1:12" x14ac:dyDescent="0.3">
      <c r="A681">
        <v>3</v>
      </c>
      <c r="B681">
        <v>34</v>
      </c>
      <c r="C681">
        <v>1</v>
      </c>
      <c r="D681">
        <v>1</v>
      </c>
      <c r="E681">
        <v>2024</v>
      </c>
      <c r="F681" t="s">
        <v>25</v>
      </c>
      <c r="G681" t="s">
        <v>29</v>
      </c>
      <c r="H681" t="s">
        <v>10</v>
      </c>
      <c r="I681" t="s">
        <v>46</v>
      </c>
      <c r="J681" t="s">
        <v>17</v>
      </c>
      <c r="K681">
        <v>16.072201361383275</v>
      </c>
      <c r="L681">
        <v>0.38804864638921321</v>
      </c>
    </row>
    <row r="682" spans="1:12" x14ac:dyDescent="0.3">
      <c r="A682">
        <v>3</v>
      </c>
      <c r="B682">
        <v>34</v>
      </c>
      <c r="C682">
        <v>1</v>
      </c>
      <c r="D682">
        <v>1</v>
      </c>
      <c r="E682">
        <v>2024</v>
      </c>
      <c r="F682" t="s">
        <v>25</v>
      </c>
      <c r="G682" t="s">
        <v>29</v>
      </c>
      <c r="H682" t="s">
        <v>10</v>
      </c>
      <c r="I682" t="s">
        <v>46</v>
      </c>
      <c r="J682" t="s">
        <v>18</v>
      </c>
      <c r="K682">
        <v>3.9764224727581441</v>
      </c>
      <c r="L682">
        <v>9.6007094692885403E-2</v>
      </c>
    </row>
    <row r="683" spans="1:12" x14ac:dyDescent="0.3">
      <c r="A683">
        <v>3</v>
      </c>
      <c r="B683">
        <v>34</v>
      </c>
      <c r="C683">
        <v>1</v>
      </c>
      <c r="D683">
        <v>1</v>
      </c>
      <c r="E683">
        <v>2024</v>
      </c>
      <c r="F683" t="s">
        <v>25</v>
      </c>
      <c r="G683" t="s">
        <v>29</v>
      </c>
      <c r="H683" t="s">
        <v>10</v>
      </c>
      <c r="I683" t="s">
        <v>46</v>
      </c>
      <c r="J683" t="s">
        <v>19</v>
      </c>
      <c r="K683">
        <v>17.87461961864782</v>
      </c>
      <c r="L683">
        <v>0.43156639167077893</v>
      </c>
    </row>
    <row r="684" spans="1:12" x14ac:dyDescent="0.3">
      <c r="A684">
        <v>3</v>
      </c>
      <c r="B684">
        <v>34</v>
      </c>
      <c r="C684">
        <v>1</v>
      </c>
      <c r="D684">
        <v>1</v>
      </c>
      <c r="E684">
        <v>2025</v>
      </c>
      <c r="F684" t="s">
        <v>25</v>
      </c>
      <c r="G684" t="s">
        <v>29</v>
      </c>
      <c r="H684" t="s">
        <v>10</v>
      </c>
      <c r="I684" t="s">
        <v>44</v>
      </c>
      <c r="J684" t="s">
        <v>217</v>
      </c>
      <c r="K684">
        <v>6.219867992632605E-3</v>
      </c>
      <c r="L684">
        <v>1.7256118302430619E-4</v>
      </c>
    </row>
    <row r="685" spans="1:12" x14ac:dyDescent="0.3">
      <c r="A685">
        <v>3</v>
      </c>
      <c r="B685">
        <v>34</v>
      </c>
      <c r="C685">
        <v>1</v>
      </c>
      <c r="D685">
        <v>1</v>
      </c>
      <c r="E685">
        <v>2025</v>
      </c>
      <c r="F685" t="s">
        <v>25</v>
      </c>
      <c r="G685" t="s">
        <v>29</v>
      </c>
      <c r="H685" t="s">
        <v>10</v>
      </c>
      <c r="I685" t="s">
        <v>44</v>
      </c>
      <c r="J685" t="s">
        <v>218</v>
      </c>
      <c r="K685">
        <v>1.2855000300610002E-2</v>
      </c>
      <c r="L685">
        <v>3.5664326996627668E-4</v>
      </c>
    </row>
    <row r="686" spans="1:12" x14ac:dyDescent="0.3">
      <c r="A686">
        <v>3</v>
      </c>
      <c r="B686">
        <v>34</v>
      </c>
      <c r="C686">
        <v>1</v>
      </c>
      <c r="D686">
        <v>1</v>
      </c>
      <c r="E686">
        <v>2025</v>
      </c>
      <c r="F686" t="s">
        <v>25</v>
      </c>
      <c r="G686" t="s">
        <v>29</v>
      </c>
      <c r="H686" t="s">
        <v>10</v>
      </c>
      <c r="I686" t="s">
        <v>44</v>
      </c>
      <c r="J686" t="s">
        <v>14</v>
      </c>
      <c r="K686">
        <v>0.28247244541060001</v>
      </c>
      <c r="L686">
        <v>7.836786795082885E-3</v>
      </c>
    </row>
    <row r="687" spans="1:12" x14ac:dyDescent="0.3">
      <c r="A687">
        <v>3</v>
      </c>
      <c r="B687">
        <v>34</v>
      </c>
      <c r="C687">
        <v>1</v>
      </c>
      <c r="D687">
        <v>1</v>
      </c>
      <c r="E687">
        <v>2025</v>
      </c>
      <c r="F687" t="s">
        <v>25</v>
      </c>
      <c r="G687" t="s">
        <v>29</v>
      </c>
      <c r="H687" t="s">
        <v>10</v>
      </c>
      <c r="I687" t="s">
        <v>44</v>
      </c>
      <c r="J687" t="s">
        <v>219</v>
      </c>
      <c r="K687">
        <v>4.2438445191637628E-2</v>
      </c>
      <c r="L687">
        <v>1.1773928830411651E-3</v>
      </c>
    </row>
    <row r="688" spans="1:12" x14ac:dyDescent="0.3">
      <c r="A688">
        <v>3</v>
      </c>
      <c r="B688">
        <v>34</v>
      </c>
      <c r="C688">
        <v>1</v>
      </c>
      <c r="D688">
        <v>1</v>
      </c>
      <c r="E688">
        <v>2025</v>
      </c>
      <c r="F688" t="s">
        <v>25</v>
      </c>
      <c r="G688" t="s">
        <v>29</v>
      </c>
      <c r="H688" t="s">
        <v>10</v>
      </c>
      <c r="I688" t="s">
        <v>45</v>
      </c>
      <c r="J688" t="s">
        <v>11</v>
      </c>
      <c r="K688">
        <v>8.4817328461538458E-2</v>
      </c>
      <c r="L688">
        <v>2.3531333072696549E-3</v>
      </c>
    </row>
    <row r="689" spans="1:12" x14ac:dyDescent="0.3">
      <c r="A689">
        <v>3</v>
      </c>
      <c r="B689">
        <v>34</v>
      </c>
      <c r="C689">
        <v>1</v>
      </c>
      <c r="D689">
        <v>1</v>
      </c>
      <c r="E689">
        <v>2025</v>
      </c>
      <c r="F689" t="s">
        <v>25</v>
      </c>
      <c r="G689" t="s">
        <v>29</v>
      </c>
      <c r="H689" t="s">
        <v>10</v>
      </c>
      <c r="I689" t="s">
        <v>45</v>
      </c>
      <c r="J689" t="s">
        <v>220</v>
      </c>
      <c r="K689">
        <v>1.1621584968E-4</v>
      </c>
      <c r="L689">
        <v>3.2242395707931389E-6</v>
      </c>
    </row>
    <row r="690" spans="1:12" x14ac:dyDescent="0.3">
      <c r="A690">
        <v>3</v>
      </c>
      <c r="B690">
        <v>34</v>
      </c>
      <c r="C690">
        <v>1</v>
      </c>
      <c r="D690">
        <v>1</v>
      </c>
      <c r="E690">
        <v>2025</v>
      </c>
      <c r="F690" t="s">
        <v>25</v>
      </c>
      <c r="G690" t="s">
        <v>29</v>
      </c>
      <c r="H690" t="s">
        <v>10</v>
      </c>
      <c r="I690" t="s">
        <v>45</v>
      </c>
      <c r="J690" t="s">
        <v>13</v>
      </c>
      <c r="K690">
        <v>0.32940174999999999</v>
      </c>
      <c r="L690">
        <v>9.1387720346485946E-3</v>
      </c>
    </row>
    <row r="691" spans="1:12" x14ac:dyDescent="0.3">
      <c r="A691">
        <v>3</v>
      </c>
      <c r="B691">
        <v>34</v>
      </c>
      <c r="C691">
        <v>1</v>
      </c>
      <c r="D691">
        <v>1</v>
      </c>
      <c r="E691">
        <v>2025</v>
      </c>
      <c r="F691" t="s">
        <v>25</v>
      </c>
      <c r="G691" t="s">
        <v>29</v>
      </c>
      <c r="H691" t="s">
        <v>10</v>
      </c>
      <c r="I691" t="s">
        <v>45</v>
      </c>
      <c r="J691" t="s">
        <v>15</v>
      </c>
      <c r="K691">
        <v>0.56491001654306006</v>
      </c>
      <c r="L691">
        <v>1.5672606054086213E-2</v>
      </c>
    </row>
    <row r="692" spans="1:12" x14ac:dyDescent="0.3">
      <c r="A692">
        <v>3</v>
      </c>
      <c r="B692">
        <v>34</v>
      </c>
      <c r="C692">
        <v>1</v>
      </c>
      <c r="D692">
        <v>1</v>
      </c>
      <c r="E692">
        <v>2025</v>
      </c>
      <c r="F692" t="s">
        <v>25</v>
      </c>
      <c r="G692" t="s">
        <v>29</v>
      </c>
      <c r="H692" t="s">
        <v>10</v>
      </c>
      <c r="I692" t="s">
        <v>45</v>
      </c>
      <c r="J692" t="s">
        <v>16</v>
      </c>
      <c r="K692">
        <v>0.82598950000000004</v>
      </c>
      <c r="L692">
        <v>2.2915876262082326E-2</v>
      </c>
    </row>
    <row r="693" spans="1:12" x14ac:dyDescent="0.3">
      <c r="A693">
        <v>3</v>
      </c>
      <c r="B693">
        <v>34</v>
      </c>
      <c r="C693">
        <v>1</v>
      </c>
      <c r="D693">
        <v>1</v>
      </c>
      <c r="E693">
        <v>2025</v>
      </c>
      <c r="F693" t="s">
        <v>25</v>
      </c>
      <c r="G693" t="s">
        <v>29</v>
      </c>
      <c r="H693" t="s">
        <v>10</v>
      </c>
      <c r="I693" t="s">
        <v>45</v>
      </c>
      <c r="J693" t="s">
        <v>24</v>
      </c>
      <c r="K693">
        <v>0.13807000019999999</v>
      </c>
      <c r="L693">
        <v>3.8305511632882516E-3</v>
      </c>
    </row>
    <row r="694" spans="1:12" x14ac:dyDescent="0.3">
      <c r="A694">
        <v>3</v>
      </c>
      <c r="B694">
        <v>34</v>
      </c>
      <c r="C694">
        <v>1</v>
      </c>
      <c r="D694">
        <v>1</v>
      </c>
      <c r="E694">
        <v>2025</v>
      </c>
      <c r="F694" t="s">
        <v>25</v>
      </c>
      <c r="G694" t="s">
        <v>29</v>
      </c>
      <c r="H694" t="s">
        <v>10</v>
      </c>
      <c r="I694" t="s">
        <v>46</v>
      </c>
      <c r="J694" t="s">
        <v>11</v>
      </c>
      <c r="K694">
        <v>0.13371226540383999</v>
      </c>
      <c r="L694">
        <v>3.7096521550420538E-3</v>
      </c>
    </row>
    <row r="695" spans="1:12" x14ac:dyDescent="0.3">
      <c r="A695">
        <v>3</v>
      </c>
      <c r="B695">
        <v>34</v>
      </c>
      <c r="C695">
        <v>1</v>
      </c>
      <c r="D695">
        <v>1</v>
      </c>
      <c r="E695">
        <v>2025</v>
      </c>
      <c r="F695" t="s">
        <v>25</v>
      </c>
      <c r="G695" t="s">
        <v>29</v>
      </c>
      <c r="H695" t="s">
        <v>10</v>
      </c>
      <c r="I695" t="s">
        <v>46</v>
      </c>
      <c r="J695" t="s">
        <v>221</v>
      </c>
      <c r="K695">
        <v>0.82899398800000001</v>
      </c>
      <c r="L695">
        <v>2.2999231407927291E-2</v>
      </c>
    </row>
    <row r="696" spans="1:12" x14ac:dyDescent="0.3">
      <c r="A696">
        <v>3</v>
      </c>
      <c r="B696">
        <v>34</v>
      </c>
      <c r="C696">
        <v>1</v>
      </c>
      <c r="D696">
        <v>1</v>
      </c>
      <c r="E696">
        <v>2025</v>
      </c>
      <c r="F696" t="s">
        <v>25</v>
      </c>
      <c r="G696" t="s">
        <v>29</v>
      </c>
      <c r="H696" t="s">
        <v>10</v>
      </c>
      <c r="I696" t="s">
        <v>46</v>
      </c>
      <c r="J696" t="s">
        <v>17</v>
      </c>
      <c r="K696">
        <v>12.216194853845762</v>
      </c>
      <c r="L696">
        <v>0.33892054277229472</v>
      </c>
    </row>
    <row r="697" spans="1:12" x14ac:dyDescent="0.3">
      <c r="A697">
        <v>3</v>
      </c>
      <c r="B697">
        <v>34</v>
      </c>
      <c r="C697">
        <v>1</v>
      </c>
      <c r="D697">
        <v>1</v>
      </c>
      <c r="E697">
        <v>2025</v>
      </c>
      <c r="F697" t="s">
        <v>25</v>
      </c>
      <c r="G697" t="s">
        <v>29</v>
      </c>
      <c r="H697" t="s">
        <v>10</v>
      </c>
      <c r="I697" t="s">
        <v>46</v>
      </c>
      <c r="J697" t="s">
        <v>18</v>
      </c>
      <c r="K697">
        <v>4.1450039330086321</v>
      </c>
      <c r="L697">
        <v>0.11499710012617641</v>
      </c>
    </row>
    <row r="698" spans="1:12" x14ac:dyDescent="0.3">
      <c r="A698">
        <v>3</v>
      </c>
      <c r="B698">
        <v>34</v>
      </c>
      <c r="C698">
        <v>1</v>
      </c>
      <c r="D698">
        <v>1</v>
      </c>
      <c r="E698">
        <v>2025</v>
      </c>
      <c r="F698" t="s">
        <v>25</v>
      </c>
      <c r="G698" t="s">
        <v>29</v>
      </c>
      <c r="H698" t="s">
        <v>10</v>
      </c>
      <c r="I698" t="s">
        <v>46</v>
      </c>
      <c r="J698" t="s">
        <v>19</v>
      </c>
      <c r="K698">
        <v>16.433225757467159</v>
      </c>
      <c r="L698">
        <v>0.45591592634649897</v>
      </c>
    </row>
    <row r="699" spans="1:12" x14ac:dyDescent="0.3">
      <c r="A699">
        <v>3</v>
      </c>
      <c r="B699">
        <v>30</v>
      </c>
      <c r="C699">
        <v>2</v>
      </c>
      <c r="D699">
        <v>0</v>
      </c>
      <c r="E699">
        <v>2023</v>
      </c>
      <c r="F699" t="s">
        <v>25</v>
      </c>
      <c r="G699" t="s">
        <v>26</v>
      </c>
      <c r="H699" t="s">
        <v>12</v>
      </c>
      <c r="I699" t="s">
        <v>44</v>
      </c>
      <c r="J699" t="s">
        <v>217</v>
      </c>
      <c r="K699">
        <v>8.0045752639757578E-3</v>
      </c>
      <c r="L699">
        <v>1.0752551281727142E-2</v>
      </c>
    </row>
    <row r="700" spans="1:12" x14ac:dyDescent="0.3">
      <c r="A700">
        <v>3</v>
      </c>
      <c r="B700">
        <v>30</v>
      </c>
      <c r="C700">
        <v>2</v>
      </c>
      <c r="D700">
        <v>0</v>
      </c>
      <c r="E700">
        <v>2023</v>
      </c>
      <c r="F700" t="s">
        <v>25</v>
      </c>
      <c r="G700" t="s">
        <v>26</v>
      </c>
      <c r="H700" t="s">
        <v>12</v>
      </c>
      <c r="I700" t="s">
        <v>44</v>
      </c>
      <c r="J700" t="s">
        <v>218</v>
      </c>
      <c r="K700">
        <v>4.9021734567000004E-4</v>
      </c>
      <c r="L700">
        <v>6.5850928683638401E-4</v>
      </c>
    </row>
    <row r="701" spans="1:12" x14ac:dyDescent="0.3">
      <c r="A701">
        <v>3</v>
      </c>
      <c r="B701">
        <v>30</v>
      </c>
      <c r="C701">
        <v>2</v>
      </c>
      <c r="D701">
        <v>0</v>
      </c>
      <c r="E701">
        <v>2023</v>
      </c>
      <c r="F701" t="s">
        <v>25</v>
      </c>
      <c r="G701" t="s">
        <v>26</v>
      </c>
      <c r="H701" t="s">
        <v>12</v>
      </c>
      <c r="I701" t="s">
        <v>44</v>
      </c>
      <c r="J701" t="s">
        <v>14</v>
      </c>
      <c r="K701">
        <v>1.205222222402553E-2</v>
      </c>
      <c r="L701">
        <v>1.6189758138177527E-2</v>
      </c>
    </row>
    <row r="702" spans="1:12" x14ac:dyDescent="0.3">
      <c r="A702">
        <v>3</v>
      </c>
      <c r="B702">
        <v>30</v>
      </c>
      <c r="C702">
        <v>2</v>
      </c>
      <c r="D702">
        <v>0</v>
      </c>
      <c r="E702">
        <v>2023</v>
      </c>
      <c r="F702" t="s">
        <v>25</v>
      </c>
      <c r="G702" t="s">
        <v>26</v>
      </c>
      <c r="H702" t="s">
        <v>12</v>
      </c>
      <c r="I702" t="s">
        <v>44</v>
      </c>
      <c r="J702" t="s">
        <v>219</v>
      </c>
      <c r="K702">
        <v>1.8743949755244755E-2</v>
      </c>
      <c r="L702">
        <v>2.5178760186368901E-2</v>
      </c>
    </row>
    <row r="703" spans="1:12" x14ac:dyDescent="0.3">
      <c r="A703">
        <v>3</v>
      </c>
      <c r="B703">
        <v>30</v>
      </c>
      <c r="C703">
        <v>2</v>
      </c>
      <c r="D703">
        <v>0</v>
      </c>
      <c r="E703">
        <v>2023</v>
      </c>
      <c r="F703" t="s">
        <v>25</v>
      </c>
      <c r="G703" t="s">
        <v>26</v>
      </c>
      <c r="H703" t="s">
        <v>12</v>
      </c>
      <c r="I703" t="s">
        <v>45</v>
      </c>
      <c r="J703" t="s">
        <v>11</v>
      </c>
      <c r="K703">
        <v>0.15956054969196554</v>
      </c>
      <c r="L703">
        <v>0.21433779264026512</v>
      </c>
    </row>
    <row r="704" spans="1:12" x14ac:dyDescent="0.3">
      <c r="A704">
        <v>3</v>
      </c>
      <c r="B704">
        <v>30</v>
      </c>
      <c r="C704">
        <v>2</v>
      </c>
      <c r="D704">
        <v>0</v>
      </c>
      <c r="E704">
        <v>2023</v>
      </c>
      <c r="F704" t="s">
        <v>25</v>
      </c>
      <c r="G704" t="s">
        <v>26</v>
      </c>
      <c r="H704" t="s">
        <v>12</v>
      </c>
      <c r="I704" t="s">
        <v>45</v>
      </c>
      <c r="J704" t="s">
        <v>220</v>
      </c>
      <c r="K704">
        <v>7.9858799999999995E-7</v>
      </c>
      <c r="L704">
        <v>1.0727437921180774E-6</v>
      </c>
    </row>
    <row r="705" spans="1:12" x14ac:dyDescent="0.3">
      <c r="A705">
        <v>3</v>
      </c>
      <c r="B705">
        <v>30</v>
      </c>
      <c r="C705">
        <v>2</v>
      </c>
      <c r="D705">
        <v>0</v>
      </c>
      <c r="E705">
        <v>2023</v>
      </c>
      <c r="F705" t="s">
        <v>25</v>
      </c>
      <c r="G705" t="s">
        <v>26</v>
      </c>
      <c r="H705" t="s">
        <v>12</v>
      </c>
      <c r="I705" t="s">
        <v>45</v>
      </c>
      <c r="J705" t="s">
        <v>13</v>
      </c>
      <c r="K705">
        <v>5.6692796407185626E-3</v>
      </c>
      <c r="L705">
        <v>7.6155471161127412E-3</v>
      </c>
    </row>
    <row r="706" spans="1:12" x14ac:dyDescent="0.3">
      <c r="A706">
        <v>3</v>
      </c>
      <c r="B706">
        <v>30</v>
      </c>
      <c r="C706">
        <v>2</v>
      </c>
      <c r="D706">
        <v>0</v>
      </c>
      <c r="E706">
        <v>2023</v>
      </c>
      <c r="F706" t="s">
        <v>25</v>
      </c>
      <c r="G706" t="s">
        <v>26</v>
      </c>
      <c r="H706" t="s">
        <v>12</v>
      </c>
      <c r="I706" t="s">
        <v>45</v>
      </c>
      <c r="J706" t="s">
        <v>15</v>
      </c>
      <c r="K706">
        <v>1.7225031642840003E-3</v>
      </c>
      <c r="L706">
        <v>2.3138396474645323E-3</v>
      </c>
    </row>
    <row r="707" spans="1:12" x14ac:dyDescent="0.3">
      <c r="A707">
        <v>3</v>
      </c>
      <c r="B707">
        <v>30</v>
      </c>
      <c r="C707">
        <v>2</v>
      </c>
      <c r="D707">
        <v>0</v>
      </c>
      <c r="E707">
        <v>2023</v>
      </c>
      <c r="F707" t="s">
        <v>25</v>
      </c>
      <c r="G707" t="s">
        <v>26</v>
      </c>
      <c r="H707" t="s">
        <v>12</v>
      </c>
      <c r="I707" t="s">
        <v>45</v>
      </c>
      <c r="J707" t="s">
        <v>16</v>
      </c>
      <c r="K707">
        <v>3.9566799999999999E-2</v>
      </c>
      <c r="L707">
        <v>5.3150108784476527E-2</v>
      </c>
    </row>
    <row r="708" spans="1:12" x14ac:dyDescent="0.3">
      <c r="A708">
        <v>3</v>
      </c>
      <c r="B708">
        <v>30</v>
      </c>
      <c r="C708">
        <v>2</v>
      </c>
      <c r="D708">
        <v>0</v>
      </c>
      <c r="E708">
        <v>2023</v>
      </c>
      <c r="F708" t="s">
        <v>25</v>
      </c>
      <c r="G708" t="s">
        <v>26</v>
      </c>
      <c r="H708" t="s">
        <v>12</v>
      </c>
      <c r="I708" t="s">
        <v>45</v>
      </c>
      <c r="J708" t="s">
        <v>24</v>
      </c>
      <c r="K708">
        <v>4.6997388E-4</v>
      </c>
      <c r="L708">
        <v>6.3131622592331243E-4</v>
      </c>
    </row>
    <row r="709" spans="1:12" x14ac:dyDescent="0.3">
      <c r="A709">
        <v>3</v>
      </c>
      <c r="B709">
        <v>30</v>
      </c>
      <c r="C709">
        <v>2</v>
      </c>
      <c r="D709">
        <v>0</v>
      </c>
      <c r="E709">
        <v>2023</v>
      </c>
      <c r="F709" t="s">
        <v>25</v>
      </c>
      <c r="G709" t="s">
        <v>26</v>
      </c>
      <c r="H709" t="s">
        <v>12</v>
      </c>
      <c r="I709" t="s">
        <v>46</v>
      </c>
      <c r="J709" t="s">
        <v>11</v>
      </c>
      <c r="K709">
        <v>2.6693982302399993E-3</v>
      </c>
      <c r="L709">
        <v>3.5858044200275255E-3</v>
      </c>
    </row>
    <row r="710" spans="1:12" x14ac:dyDescent="0.3">
      <c r="A710">
        <v>3</v>
      </c>
      <c r="B710">
        <v>30</v>
      </c>
      <c r="C710">
        <v>2</v>
      </c>
      <c r="D710">
        <v>0</v>
      </c>
      <c r="E710">
        <v>2023</v>
      </c>
      <c r="F710" t="s">
        <v>25</v>
      </c>
      <c r="G710" t="s">
        <v>26</v>
      </c>
      <c r="H710" t="s">
        <v>12</v>
      </c>
      <c r="I710" t="s">
        <v>46</v>
      </c>
      <c r="J710" t="s">
        <v>221</v>
      </c>
      <c r="K710">
        <v>4.6246082347300398E-3</v>
      </c>
      <c r="L710">
        <v>6.2122393208823455E-3</v>
      </c>
    </row>
    <row r="711" spans="1:12" x14ac:dyDescent="0.3">
      <c r="A711">
        <v>3</v>
      </c>
      <c r="B711">
        <v>30</v>
      </c>
      <c r="C711">
        <v>2</v>
      </c>
      <c r="D711">
        <v>0</v>
      </c>
      <c r="E711">
        <v>2023</v>
      </c>
      <c r="F711" t="s">
        <v>25</v>
      </c>
      <c r="G711" t="s">
        <v>26</v>
      </c>
      <c r="H711" t="s">
        <v>12</v>
      </c>
      <c r="I711" t="s">
        <v>46</v>
      </c>
      <c r="J711" t="s">
        <v>17</v>
      </c>
      <c r="K711">
        <v>0.42179644882748923</v>
      </c>
      <c r="L711">
        <v>0.56659945055164784</v>
      </c>
    </row>
    <row r="712" spans="1:12" x14ac:dyDescent="0.3">
      <c r="A712">
        <v>3</v>
      </c>
      <c r="B712">
        <v>30</v>
      </c>
      <c r="C712">
        <v>2</v>
      </c>
      <c r="D712">
        <v>0</v>
      </c>
      <c r="E712">
        <v>2023</v>
      </c>
      <c r="F712" t="s">
        <v>25</v>
      </c>
      <c r="G712" t="s">
        <v>26</v>
      </c>
      <c r="H712" t="s">
        <v>12</v>
      </c>
      <c r="I712" t="s">
        <v>46</v>
      </c>
      <c r="J712" t="s">
        <v>18</v>
      </c>
      <c r="K712">
        <v>2.3123233913787112E-2</v>
      </c>
      <c r="L712">
        <v>3.1061455512365974E-2</v>
      </c>
    </row>
    <row r="713" spans="1:12" x14ac:dyDescent="0.3">
      <c r="A713">
        <v>3</v>
      </c>
      <c r="B713">
        <v>30</v>
      </c>
      <c r="C713">
        <v>2</v>
      </c>
      <c r="D713">
        <v>0</v>
      </c>
      <c r="E713">
        <v>2023</v>
      </c>
      <c r="F713" t="s">
        <v>25</v>
      </c>
      <c r="G713" t="s">
        <v>26</v>
      </c>
      <c r="H713" t="s">
        <v>12</v>
      </c>
      <c r="I713" t="s">
        <v>46</v>
      </c>
      <c r="J713" t="s">
        <v>19</v>
      </c>
      <c r="K713">
        <v>4.5940418041952896E-2</v>
      </c>
      <c r="L713">
        <v>6.1711794143931901E-2</v>
      </c>
    </row>
    <row r="714" spans="1:12" x14ac:dyDescent="0.3">
      <c r="A714">
        <v>3</v>
      </c>
      <c r="B714">
        <v>30</v>
      </c>
      <c r="C714">
        <v>2</v>
      </c>
      <c r="D714">
        <v>0</v>
      </c>
      <c r="E714">
        <v>2024</v>
      </c>
      <c r="F714" t="s">
        <v>25</v>
      </c>
      <c r="G714" t="s">
        <v>26</v>
      </c>
      <c r="H714" t="s">
        <v>12</v>
      </c>
      <c r="I714" t="s">
        <v>44</v>
      </c>
      <c r="J714" t="s">
        <v>217</v>
      </c>
      <c r="K714">
        <v>4.3462190372000001E-3</v>
      </c>
      <c r="L714">
        <v>1.2895361990745516E-2</v>
      </c>
    </row>
    <row r="715" spans="1:12" x14ac:dyDescent="0.3">
      <c r="A715">
        <v>3</v>
      </c>
      <c r="B715">
        <v>30</v>
      </c>
      <c r="C715">
        <v>2</v>
      </c>
      <c r="D715">
        <v>0</v>
      </c>
      <c r="E715">
        <v>2024</v>
      </c>
      <c r="F715" t="s">
        <v>25</v>
      </c>
      <c r="G715" t="s">
        <v>26</v>
      </c>
      <c r="H715" t="s">
        <v>12</v>
      </c>
      <c r="I715" t="s">
        <v>44</v>
      </c>
      <c r="J715" t="s">
        <v>218</v>
      </c>
      <c r="K715">
        <v>3.7507010268000005E-4</v>
      </c>
      <c r="L715">
        <v>1.1128442226604057E-3</v>
      </c>
    </row>
    <row r="716" spans="1:12" x14ac:dyDescent="0.3">
      <c r="A716">
        <v>3</v>
      </c>
      <c r="B716">
        <v>30</v>
      </c>
      <c r="C716">
        <v>2</v>
      </c>
      <c r="D716">
        <v>0</v>
      </c>
      <c r="E716">
        <v>2024</v>
      </c>
      <c r="F716" t="s">
        <v>25</v>
      </c>
      <c r="G716" t="s">
        <v>26</v>
      </c>
      <c r="H716" t="s">
        <v>12</v>
      </c>
      <c r="I716" t="s">
        <v>44</v>
      </c>
      <c r="J716" t="s">
        <v>14</v>
      </c>
      <c r="K716">
        <v>5.7304027310101013E-3</v>
      </c>
      <c r="L716">
        <v>1.7002276446871932E-2</v>
      </c>
    </row>
    <row r="717" spans="1:12" x14ac:dyDescent="0.3">
      <c r="A717">
        <v>3</v>
      </c>
      <c r="B717">
        <v>30</v>
      </c>
      <c r="C717">
        <v>2</v>
      </c>
      <c r="D717">
        <v>0</v>
      </c>
      <c r="E717">
        <v>2024</v>
      </c>
      <c r="F717" t="s">
        <v>25</v>
      </c>
      <c r="G717" t="s">
        <v>26</v>
      </c>
      <c r="H717" t="s">
        <v>12</v>
      </c>
      <c r="I717" t="s">
        <v>44</v>
      </c>
      <c r="J717" t="s">
        <v>219</v>
      </c>
      <c r="K717">
        <v>3.7165287499999998E-3</v>
      </c>
      <c r="L717">
        <v>1.1027052058365353E-2</v>
      </c>
    </row>
    <row r="718" spans="1:12" x14ac:dyDescent="0.3">
      <c r="A718">
        <v>3</v>
      </c>
      <c r="B718">
        <v>30</v>
      </c>
      <c r="C718">
        <v>2</v>
      </c>
      <c r="D718">
        <v>0</v>
      </c>
      <c r="E718">
        <v>2024</v>
      </c>
      <c r="F718" t="s">
        <v>25</v>
      </c>
      <c r="G718" t="s">
        <v>26</v>
      </c>
      <c r="H718" t="s">
        <v>12</v>
      </c>
      <c r="I718" t="s">
        <v>45</v>
      </c>
      <c r="J718" t="s">
        <v>11</v>
      </c>
      <c r="K718">
        <v>7.025897778099538E-2</v>
      </c>
      <c r="L718">
        <v>0.2084604903321603</v>
      </c>
    </row>
    <row r="719" spans="1:12" x14ac:dyDescent="0.3">
      <c r="A719">
        <v>3</v>
      </c>
      <c r="B719">
        <v>30</v>
      </c>
      <c r="C719">
        <v>2</v>
      </c>
      <c r="D719">
        <v>0</v>
      </c>
      <c r="E719">
        <v>2024</v>
      </c>
      <c r="F719" t="s">
        <v>25</v>
      </c>
      <c r="G719" t="s">
        <v>26</v>
      </c>
      <c r="H719" t="s">
        <v>12</v>
      </c>
      <c r="I719" t="s">
        <v>45</v>
      </c>
      <c r="J719" t="s">
        <v>13</v>
      </c>
      <c r="K719">
        <v>2.4052944610778444E-3</v>
      </c>
      <c r="L719">
        <v>7.1365806703374028E-3</v>
      </c>
    </row>
    <row r="720" spans="1:12" x14ac:dyDescent="0.3">
      <c r="A720">
        <v>3</v>
      </c>
      <c r="B720">
        <v>30</v>
      </c>
      <c r="C720">
        <v>2</v>
      </c>
      <c r="D720">
        <v>0</v>
      </c>
      <c r="E720">
        <v>2024</v>
      </c>
      <c r="F720" t="s">
        <v>25</v>
      </c>
      <c r="G720" t="s">
        <v>26</v>
      </c>
      <c r="H720" t="s">
        <v>12</v>
      </c>
      <c r="I720" t="s">
        <v>45</v>
      </c>
      <c r="J720" t="s">
        <v>15</v>
      </c>
      <c r="K720">
        <v>3.8323645793880002E-3</v>
      </c>
      <c r="L720">
        <v>1.1370740431793222E-2</v>
      </c>
    </row>
    <row r="721" spans="1:12" x14ac:dyDescent="0.3">
      <c r="A721">
        <v>3</v>
      </c>
      <c r="B721">
        <v>30</v>
      </c>
      <c r="C721">
        <v>2</v>
      </c>
      <c r="D721">
        <v>0</v>
      </c>
      <c r="E721">
        <v>2024</v>
      </c>
      <c r="F721" t="s">
        <v>25</v>
      </c>
      <c r="G721" t="s">
        <v>26</v>
      </c>
      <c r="H721" t="s">
        <v>12</v>
      </c>
      <c r="I721" t="s">
        <v>45</v>
      </c>
      <c r="J721" t="s">
        <v>16</v>
      </c>
      <c r="K721">
        <v>1.9556728884615383E-2</v>
      </c>
      <c r="L721">
        <v>5.8025400046210117E-2</v>
      </c>
    </row>
    <row r="722" spans="1:12" x14ac:dyDescent="0.3">
      <c r="A722">
        <v>3</v>
      </c>
      <c r="B722">
        <v>30</v>
      </c>
      <c r="C722">
        <v>2</v>
      </c>
      <c r="D722">
        <v>0</v>
      </c>
      <c r="E722">
        <v>2024</v>
      </c>
      <c r="F722" t="s">
        <v>25</v>
      </c>
      <c r="G722" t="s">
        <v>26</v>
      </c>
      <c r="H722" t="s">
        <v>12</v>
      </c>
      <c r="I722" t="s">
        <v>45</v>
      </c>
      <c r="J722" t="s">
        <v>24</v>
      </c>
      <c r="K722">
        <v>8.5198290000000002E-4</v>
      </c>
      <c r="L722">
        <v>2.5278587690562284E-3</v>
      </c>
    </row>
    <row r="723" spans="1:12" x14ac:dyDescent="0.3">
      <c r="A723">
        <v>3</v>
      </c>
      <c r="B723">
        <v>30</v>
      </c>
      <c r="C723">
        <v>2</v>
      </c>
      <c r="D723">
        <v>0</v>
      </c>
      <c r="E723">
        <v>2024</v>
      </c>
      <c r="F723" t="s">
        <v>25</v>
      </c>
      <c r="G723" t="s">
        <v>26</v>
      </c>
      <c r="H723" t="s">
        <v>12</v>
      </c>
      <c r="I723" t="s">
        <v>46</v>
      </c>
      <c r="J723" t="s">
        <v>11</v>
      </c>
      <c r="K723">
        <v>2.5215927912000001E-3</v>
      </c>
      <c r="L723">
        <v>7.4816412972888201E-3</v>
      </c>
    </row>
    <row r="724" spans="1:12" x14ac:dyDescent="0.3">
      <c r="A724">
        <v>3</v>
      </c>
      <c r="B724">
        <v>30</v>
      </c>
      <c r="C724">
        <v>2</v>
      </c>
      <c r="D724">
        <v>0</v>
      </c>
      <c r="E724">
        <v>2024</v>
      </c>
      <c r="F724" t="s">
        <v>25</v>
      </c>
      <c r="G724" t="s">
        <v>26</v>
      </c>
      <c r="H724" t="s">
        <v>12</v>
      </c>
      <c r="I724" t="s">
        <v>46</v>
      </c>
      <c r="J724" t="s">
        <v>221</v>
      </c>
      <c r="K724">
        <v>1.652422E-3</v>
      </c>
      <c r="L724">
        <v>4.9027855405095935E-3</v>
      </c>
    </row>
    <row r="725" spans="1:12" x14ac:dyDescent="0.3">
      <c r="A725">
        <v>3</v>
      </c>
      <c r="B725">
        <v>30</v>
      </c>
      <c r="C725">
        <v>2</v>
      </c>
      <c r="D725">
        <v>0</v>
      </c>
      <c r="E725">
        <v>2024</v>
      </c>
      <c r="F725" t="s">
        <v>25</v>
      </c>
      <c r="G725" t="s">
        <v>26</v>
      </c>
      <c r="H725" t="s">
        <v>12</v>
      </c>
      <c r="I725" t="s">
        <v>46</v>
      </c>
      <c r="J725" t="s">
        <v>17</v>
      </c>
      <c r="K725">
        <v>0.18140302768993982</v>
      </c>
      <c r="L725">
        <v>0.53822821359368156</v>
      </c>
    </row>
    <row r="726" spans="1:12" x14ac:dyDescent="0.3">
      <c r="A726">
        <v>3</v>
      </c>
      <c r="B726">
        <v>30</v>
      </c>
      <c r="C726">
        <v>2</v>
      </c>
      <c r="D726">
        <v>0</v>
      </c>
      <c r="E726">
        <v>2024</v>
      </c>
      <c r="F726" t="s">
        <v>25</v>
      </c>
      <c r="G726" t="s">
        <v>26</v>
      </c>
      <c r="H726" t="s">
        <v>12</v>
      </c>
      <c r="I726" t="s">
        <v>46</v>
      </c>
      <c r="J726" t="s">
        <v>18</v>
      </c>
      <c r="K726">
        <v>8.2621799272120204E-3</v>
      </c>
      <c r="L726">
        <v>2.4514135178679355E-2</v>
      </c>
    </row>
    <row r="727" spans="1:12" x14ac:dyDescent="0.3">
      <c r="A727">
        <v>3</v>
      </c>
      <c r="B727">
        <v>30</v>
      </c>
      <c r="C727">
        <v>2</v>
      </c>
      <c r="D727">
        <v>0</v>
      </c>
      <c r="E727">
        <v>2024</v>
      </c>
      <c r="F727" t="s">
        <v>25</v>
      </c>
      <c r="G727" t="s">
        <v>26</v>
      </c>
      <c r="H727" t="s">
        <v>12</v>
      </c>
      <c r="I727" t="s">
        <v>46</v>
      </c>
      <c r="J727" t="s">
        <v>19</v>
      </c>
      <c r="K727">
        <v>3.2124589736302278E-2</v>
      </c>
      <c r="L727">
        <v>9.5314619421640295E-2</v>
      </c>
    </row>
    <row r="728" spans="1:12" x14ac:dyDescent="0.3">
      <c r="A728">
        <v>3</v>
      </c>
      <c r="B728">
        <v>30</v>
      </c>
      <c r="C728">
        <v>2</v>
      </c>
      <c r="D728">
        <v>0</v>
      </c>
      <c r="E728">
        <v>2025</v>
      </c>
      <c r="F728" t="s">
        <v>25</v>
      </c>
      <c r="G728" t="s">
        <v>26</v>
      </c>
      <c r="H728" t="s">
        <v>12</v>
      </c>
      <c r="I728" t="s">
        <v>44</v>
      </c>
      <c r="J728" t="s">
        <v>217</v>
      </c>
      <c r="K728">
        <v>1.7772031673999999E-3</v>
      </c>
      <c r="L728">
        <v>6.550559876704126E-3</v>
      </c>
    </row>
    <row r="729" spans="1:12" x14ac:dyDescent="0.3">
      <c r="A729">
        <v>3</v>
      </c>
      <c r="B729">
        <v>30</v>
      </c>
      <c r="C729">
        <v>2</v>
      </c>
      <c r="D729">
        <v>0</v>
      </c>
      <c r="E729">
        <v>2025</v>
      </c>
      <c r="F729" t="s">
        <v>25</v>
      </c>
      <c r="G729" t="s">
        <v>26</v>
      </c>
      <c r="H729" t="s">
        <v>12</v>
      </c>
      <c r="I729" t="s">
        <v>44</v>
      </c>
      <c r="J729" t="s">
        <v>218</v>
      </c>
      <c r="K729">
        <v>2.3215827635000004E-4</v>
      </c>
      <c r="L729">
        <v>8.5570784364960323E-4</v>
      </c>
    </row>
    <row r="730" spans="1:12" x14ac:dyDescent="0.3">
      <c r="A730">
        <v>3</v>
      </c>
      <c r="B730">
        <v>30</v>
      </c>
      <c r="C730">
        <v>2</v>
      </c>
      <c r="D730">
        <v>0</v>
      </c>
      <c r="E730">
        <v>2025</v>
      </c>
      <c r="F730" t="s">
        <v>25</v>
      </c>
      <c r="G730" t="s">
        <v>26</v>
      </c>
      <c r="H730" t="s">
        <v>12</v>
      </c>
      <c r="I730" t="s">
        <v>44</v>
      </c>
      <c r="J730" t="s">
        <v>14</v>
      </c>
      <c r="K730">
        <v>4.059656442696717E-3</v>
      </c>
      <c r="L730">
        <v>1.4963411665328838E-2</v>
      </c>
    </row>
    <row r="731" spans="1:12" x14ac:dyDescent="0.3">
      <c r="A731">
        <v>3</v>
      </c>
      <c r="B731">
        <v>30</v>
      </c>
      <c r="C731">
        <v>2</v>
      </c>
      <c r="D731">
        <v>0</v>
      </c>
      <c r="E731">
        <v>2025</v>
      </c>
      <c r="F731" t="s">
        <v>25</v>
      </c>
      <c r="G731" t="s">
        <v>26</v>
      </c>
      <c r="H731" t="s">
        <v>12</v>
      </c>
      <c r="I731" t="s">
        <v>44</v>
      </c>
      <c r="J731" t="s">
        <v>219</v>
      </c>
      <c r="K731">
        <v>3.7522800000000002E-3</v>
      </c>
      <c r="L731">
        <v>1.3830458590797221E-2</v>
      </c>
    </row>
    <row r="732" spans="1:12" x14ac:dyDescent="0.3">
      <c r="A732">
        <v>3</v>
      </c>
      <c r="B732">
        <v>30</v>
      </c>
      <c r="C732">
        <v>2</v>
      </c>
      <c r="D732">
        <v>0</v>
      </c>
      <c r="E732">
        <v>2025</v>
      </c>
      <c r="F732" t="s">
        <v>25</v>
      </c>
      <c r="G732" t="s">
        <v>26</v>
      </c>
      <c r="H732" t="s">
        <v>12</v>
      </c>
      <c r="I732" t="s">
        <v>45</v>
      </c>
      <c r="J732" t="s">
        <v>11</v>
      </c>
      <c r="K732">
        <v>6.4745588663399994E-2</v>
      </c>
      <c r="L732">
        <v>0.23864455289742331</v>
      </c>
    </row>
    <row r="733" spans="1:12" x14ac:dyDescent="0.3">
      <c r="A733">
        <v>3</v>
      </c>
      <c r="B733">
        <v>30</v>
      </c>
      <c r="C733">
        <v>2</v>
      </c>
      <c r="D733">
        <v>0</v>
      </c>
      <c r="E733">
        <v>2025</v>
      </c>
      <c r="F733" t="s">
        <v>25</v>
      </c>
      <c r="G733" t="s">
        <v>26</v>
      </c>
      <c r="H733" t="s">
        <v>12</v>
      </c>
      <c r="I733" t="s">
        <v>45</v>
      </c>
      <c r="J733" t="s">
        <v>13</v>
      </c>
      <c r="K733">
        <v>2.0820000000000001E-3</v>
      </c>
      <c r="L733">
        <v>7.6740048146832895E-3</v>
      </c>
    </row>
    <row r="734" spans="1:12" x14ac:dyDescent="0.3">
      <c r="A734">
        <v>3</v>
      </c>
      <c r="B734">
        <v>30</v>
      </c>
      <c r="C734">
        <v>2</v>
      </c>
      <c r="D734">
        <v>0</v>
      </c>
      <c r="E734">
        <v>2025</v>
      </c>
      <c r="F734" t="s">
        <v>25</v>
      </c>
      <c r="G734" t="s">
        <v>26</v>
      </c>
      <c r="H734" t="s">
        <v>12</v>
      </c>
      <c r="I734" t="s">
        <v>45</v>
      </c>
      <c r="J734" t="s">
        <v>15</v>
      </c>
      <c r="K734">
        <v>1.2698157292380002E-3</v>
      </c>
      <c r="L734">
        <v>4.6803900191801084E-3</v>
      </c>
    </row>
    <row r="735" spans="1:12" x14ac:dyDescent="0.3">
      <c r="A735">
        <v>3</v>
      </c>
      <c r="B735">
        <v>30</v>
      </c>
      <c r="C735">
        <v>2</v>
      </c>
      <c r="D735">
        <v>0</v>
      </c>
      <c r="E735">
        <v>2025</v>
      </c>
      <c r="F735" t="s">
        <v>25</v>
      </c>
      <c r="G735" t="s">
        <v>26</v>
      </c>
      <c r="H735" t="s">
        <v>12</v>
      </c>
      <c r="I735" t="s">
        <v>45</v>
      </c>
      <c r="J735" t="s">
        <v>16</v>
      </c>
      <c r="K735">
        <v>1.7817165555555552E-2</v>
      </c>
      <c r="L735">
        <v>6.5671956895937827E-2</v>
      </c>
    </row>
    <row r="736" spans="1:12" x14ac:dyDescent="0.3">
      <c r="A736">
        <v>3</v>
      </c>
      <c r="B736">
        <v>30</v>
      </c>
      <c r="C736">
        <v>2</v>
      </c>
      <c r="D736">
        <v>0</v>
      </c>
      <c r="E736">
        <v>2025</v>
      </c>
      <c r="F736" t="s">
        <v>25</v>
      </c>
      <c r="G736" t="s">
        <v>26</v>
      </c>
      <c r="H736" t="s">
        <v>12</v>
      </c>
      <c r="I736" t="s">
        <v>45</v>
      </c>
      <c r="J736" t="s">
        <v>24</v>
      </c>
      <c r="K736">
        <v>4.0499999999999998E-4</v>
      </c>
      <c r="L736">
        <v>1.4927819164009279E-3</v>
      </c>
    </row>
    <row r="737" spans="1:12" x14ac:dyDescent="0.3">
      <c r="A737">
        <v>3</v>
      </c>
      <c r="B737">
        <v>30</v>
      </c>
      <c r="C737">
        <v>2</v>
      </c>
      <c r="D737">
        <v>0</v>
      </c>
      <c r="E737">
        <v>2025</v>
      </c>
      <c r="F737" t="s">
        <v>25</v>
      </c>
      <c r="G737" t="s">
        <v>26</v>
      </c>
      <c r="H737" t="s">
        <v>12</v>
      </c>
      <c r="I737" t="s">
        <v>46</v>
      </c>
      <c r="J737" t="s">
        <v>11</v>
      </c>
      <c r="K737">
        <v>2.2862141295839993E-3</v>
      </c>
      <c r="L737">
        <v>8.4267138510204492E-3</v>
      </c>
    </row>
    <row r="738" spans="1:12" x14ac:dyDescent="0.3">
      <c r="A738">
        <v>3</v>
      </c>
      <c r="B738">
        <v>30</v>
      </c>
      <c r="C738">
        <v>2</v>
      </c>
      <c r="D738">
        <v>0</v>
      </c>
      <c r="E738">
        <v>2025</v>
      </c>
      <c r="F738" t="s">
        <v>25</v>
      </c>
      <c r="G738" t="s">
        <v>26</v>
      </c>
      <c r="H738" t="s">
        <v>12</v>
      </c>
      <c r="I738" t="s">
        <v>46</v>
      </c>
      <c r="J738" t="s">
        <v>221</v>
      </c>
      <c r="K738">
        <v>9.7426800000000003E-4</v>
      </c>
      <c r="L738">
        <v>3.5910361780940726E-3</v>
      </c>
    </row>
    <row r="739" spans="1:12" x14ac:dyDescent="0.3">
      <c r="A739">
        <v>3</v>
      </c>
      <c r="B739">
        <v>30</v>
      </c>
      <c r="C739">
        <v>2</v>
      </c>
      <c r="D739">
        <v>0</v>
      </c>
      <c r="E739">
        <v>2025</v>
      </c>
      <c r="F739" t="s">
        <v>25</v>
      </c>
      <c r="G739" t="s">
        <v>26</v>
      </c>
      <c r="H739" t="s">
        <v>12</v>
      </c>
      <c r="I739" t="s">
        <v>46</v>
      </c>
      <c r="J739" t="s">
        <v>17</v>
      </c>
      <c r="K739">
        <v>0.15223234193157745</v>
      </c>
      <c r="L739">
        <v>0.56111033858474446</v>
      </c>
    </row>
    <row r="740" spans="1:12" x14ac:dyDescent="0.3">
      <c r="A740">
        <v>3</v>
      </c>
      <c r="B740">
        <v>30</v>
      </c>
      <c r="C740">
        <v>2</v>
      </c>
      <c r="D740">
        <v>0</v>
      </c>
      <c r="E740">
        <v>2025</v>
      </c>
      <c r="F740" t="s">
        <v>25</v>
      </c>
      <c r="G740" t="s">
        <v>26</v>
      </c>
      <c r="H740" t="s">
        <v>12</v>
      </c>
      <c r="I740" t="s">
        <v>46</v>
      </c>
      <c r="J740" t="s">
        <v>18</v>
      </c>
      <c r="K740">
        <v>4.8713810034240008E-3</v>
      </c>
      <c r="L740">
        <v>1.79553320242231E-2</v>
      </c>
    </row>
    <row r="741" spans="1:12" x14ac:dyDescent="0.3">
      <c r="A741">
        <v>3</v>
      </c>
      <c r="B741">
        <v>30</v>
      </c>
      <c r="C741">
        <v>2</v>
      </c>
      <c r="D741">
        <v>0</v>
      </c>
      <c r="E741">
        <v>2025</v>
      </c>
      <c r="F741" t="s">
        <v>25</v>
      </c>
      <c r="G741" t="s">
        <v>26</v>
      </c>
      <c r="H741" t="s">
        <v>12</v>
      </c>
      <c r="I741" t="s">
        <v>46</v>
      </c>
      <c r="J741" t="s">
        <v>19</v>
      </c>
      <c r="K741">
        <v>1.4800464467175556E-2</v>
      </c>
      <c r="L741">
        <v>5.4552754841812753E-2</v>
      </c>
    </row>
    <row r="742" spans="1:12" x14ac:dyDescent="0.3">
      <c r="A742">
        <v>3</v>
      </c>
      <c r="B742">
        <v>30</v>
      </c>
      <c r="C742">
        <v>2</v>
      </c>
      <c r="D742">
        <v>1</v>
      </c>
      <c r="E742">
        <v>2023</v>
      </c>
      <c r="F742" t="s">
        <v>25</v>
      </c>
      <c r="G742" t="s">
        <v>26</v>
      </c>
      <c r="H742" t="s">
        <v>10</v>
      </c>
      <c r="I742" t="s">
        <v>44</v>
      </c>
      <c r="J742" t="s">
        <v>217</v>
      </c>
      <c r="K742">
        <v>4.0361387150636717E-2</v>
      </c>
      <c r="L742">
        <v>8.3621252088817641E-3</v>
      </c>
    </row>
    <row r="743" spans="1:12" x14ac:dyDescent="0.3">
      <c r="A743">
        <v>3</v>
      </c>
      <c r="B743">
        <v>30</v>
      </c>
      <c r="C743">
        <v>2</v>
      </c>
      <c r="D743">
        <v>1</v>
      </c>
      <c r="E743">
        <v>2023</v>
      </c>
      <c r="F743" t="s">
        <v>25</v>
      </c>
      <c r="G743" t="s">
        <v>26</v>
      </c>
      <c r="H743" t="s">
        <v>10</v>
      </c>
      <c r="I743" t="s">
        <v>44</v>
      </c>
      <c r="J743" t="s">
        <v>218</v>
      </c>
      <c r="K743">
        <v>4.869200975184001E-3</v>
      </c>
      <c r="L743">
        <v>1.0088074542565736E-3</v>
      </c>
    </row>
    <row r="744" spans="1:12" x14ac:dyDescent="0.3">
      <c r="A744">
        <v>3</v>
      </c>
      <c r="B744">
        <v>30</v>
      </c>
      <c r="C744">
        <v>2</v>
      </c>
      <c r="D744">
        <v>1</v>
      </c>
      <c r="E744">
        <v>2023</v>
      </c>
      <c r="F744" t="s">
        <v>25</v>
      </c>
      <c r="G744" t="s">
        <v>26</v>
      </c>
      <c r="H744" t="s">
        <v>10</v>
      </c>
      <c r="I744" t="s">
        <v>44</v>
      </c>
      <c r="J744" t="s">
        <v>14</v>
      </c>
      <c r="K744">
        <v>7.4220936713574229E-2</v>
      </c>
      <c r="L744">
        <v>1.5377191165482682E-2</v>
      </c>
    </row>
    <row r="745" spans="1:12" x14ac:dyDescent="0.3">
      <c r="A745">
        <v>3</v>
      </c>
      <c r="B745">
        <v>30</v>
      </c>
      <c r="C745">
        <v>2</v>
      </c>
      <c r="D745">
        <v>1</v>
      </c>
      <c r="E745">
        <v>2023</v>
      </c>
      <c r="F745" t="s">
        <v>25</v>
      </c>
      <c r="G745" t="s">
        <v>26</v>
      </c>
      <c r="H745" t="s">
        <v>10</v>
      </c>
      <c r="I745" t="s">
        <v>44</v>
      </c>
      <c r="J745" t="s">
        <v>219</v>
      </c>
      <c r="K745">
        <v>7.4710918716511268E-2</v>
      </c>
      <c r="L745">
        <v>1.5478706280495113E-2</v>
      </c>
    </row>
    <row r="746" spans="1:12" x14ac:dyDescent="0.3">
      <c r="A746">
        <v>3</v>
      </c>
      <c r="B746">
        <v>30</v>
      </c>
      <c r="C746">
        <v>2</v>
      </c>
      <c r="D746">
        <v>1</v>
      </c>
      <c r="E746">
        <v>2023</v>
      </c>
      <c r="F746" t="s">
        <v>25</v>
      </c>
      <c r="G746" t="s">
        <v>26</v>
      </c>
      <c r="H746" t="s">
        <v>10</v>
      </c>
      <c r="I746" t="s">
        <v>45</v>
      </c>
      <c r="J746" t="s">
        <v>11</v>
      </c>
      <c r="K746">
        <v>0.76608196431743436</v>
      </c>
      <c r="L746">
        <v>0.15871786769814775</v>
      </c>
    </row>
    <row r="747" spans="1:12" x14ac:dyDescent="0.3">
      <c r="A747">
        <v>3</v>
      </c>
      <c r="B747">
        <v>30</v>
      </c>
      <c r="C747">
        <v>2</v>
      </c>
      <c r="D747">
        <v>1</v>
      </c>
      <c r="E747">
        <v>2023</v>
      </c>
      <c r="F747" t="s">
        <v>25</v>
      </c>
      <c r="G747" t="s">
        <v>26</v>
      </c>
      <c r="H747" t="s">
        <v>10</v>
      </c>
      <c r="I747" t="s">
        <v>45</v>
      </c>
      <c r="J747" t="s">
        <v>13</v>
      </c>
      <c r="K747">
        <v>2.8114454640718566E-2</v>
      </c>
      <c r="L747">
        <v>5.8247896438169593E-3</v>
      </c>
    </row>
    <row r="748" spans="1:12" x14ac:dyDescent="0.3">
      <c r="A748">
        <v>3</v>
      </c>
      <c r="B748">
        <v>30</v>
      </c>
      <c r="C748">
        <v>2</v>
      </c>
      <c r="D748">
        <v>1</v>
      </c>
      <c r="E748">
        <v>2023</v>
      </c>
      <c r="F748" t="s">
        <v>25</v>
      </c>
      <c r="G748" t="s">
        <v>26</v>
      </c>
      <c r="H748" t="s">
        <v>10</v>
      </c>
      <c r="I748" t="s">
        <v>45</v>
      </c>
      <c r="J748" t="s">
        <v>15</v>
      </c>
      <c r="K748">
        <v>3.3651923074905797E-2</v>
      </c>
      <c r="L748">
        <v>6.9720496280708351E-3</v>
      </c>
    </row>
    <row r="749" spans="1:12" x14ac:dyDescent="0.3">
      <c r="A749">
        <v>3</v>
      </c>
      <c r="B749">
        <v>30</v>
      </c>
      <c r="C749">
        <v>2</v>
      </c>
      <c r="D749">
        <v>1</v>
      </c>
      <c r="E749">
        <v>2023</v>
      </c>
      <c r="F749" t="s">
        <v>25</v>
      </c>
      <c r="G749" t="s">
        <v>26</v>
      </c>
      <c r="H749" t="s">
        <v>10</v>
      </c>
      <c r="I749" t="s">
        <v>45</v>
      </c>
      <c r="J749" t="s">
        <v>16</v>
      </c>
      <c r="K749">
        <v>0.20491014969000002</v>
      </c>
      <c r="L749">
        <v>4.2453553984242935E-2</v>
      </c>
    </row>
    <row r="750" spans="1:12" x14ac:dyDescent="0.3">
      <c r="A750">
        <v>3</v>
      </c>
      <c r="B750">
        <v>30</v>
      </c>
      <c r="C750">
        <v>2</v>
      </c>
      <c r="D750">
        <v>1</v>
      </c>
      <c r="E750">
        <v>2023</v>
      </c>
      <c r="F750" t="s">
        <v>25</v>
      </c>
      <c r="G750" t="s">
        <v>26</v>
      </c>
      <c r="H750" t="s">
        <v>10</v>
      </c>
      <c r="I750" t="s">
        <v>45</v>
      </c>
      <c r="J750" t="s">
        <v>24</v>
      </c>
      <c r="K750">
        <v>4.37464216E-3</v>
      </c>
      <c r="L750">
        <v>9.063441092706817E-4</v>
      </c>
    </row>
    <row r="751" spans="1:12" x14ac:dyDescent="0.3">
      <c r="A751">
        <v>3</v>
      </c>
      <c r="B751">
        <v>30</v>
      </c>
      <c r="C751">
        <v>2</v>
      </c>
      <c r="D751">
        <v>1</v>
      </c>
      <c r="E751">
        <v>2023</v>
      </c>
      <c r="F751" t="s">
        <v>25</v>
      </c>
      <c r="G751" t="s">
        <v>26</v>
      </c>
      <c r="H751" t="s">
        <v>10</v>
      </c>
      <c r="I751" t="s">
        <v>46</v>
      </c>
      <c r="J751" t="s">
        <v>11</v>
      </c>
      <c r="K751">
        <v>3.7327962539677399E-2</v>
      </c>
      <c r="L751">
        <v>7.7336563132544963E-3</v>
      </c>
    </row>
    <row r="752" spans="1:12" x14ac:dyDescent="0.3">
      <c r="A752">
        <v>3</v>
      </c>
      <c r="B752">
        <v>30</v>
      </c>
      <c r="C752">
        <v>2</v>
      </c>
      <c r="D752">
        <v>1</v>
      </c>
      <c r="E752">
        <v>2023</v>
      </c>
      <c r="F752" t="s">
        <v>25</v>
      </c>
      <c r="G752" t="s">
        <v>26</v>
      </c>
      <c r="H752" t="s">
        <v>10</v>
      </c>
      <c r="I752" t="s">
        <v>46</v>
      </c>
      <c r="J752" t="s">
        <v>221</v>
      </c>
      <c r="K752">
        <v>3.4583942228228227E-2</v>
      </c>
      <c r="L752">
        <v>7.1651465805633412E-3</v>
      </c>
    </row>
    <row r="753" spans="1:12" x14ac:dyDescent="0.3">
      <c r="A753">
        <v>3</v>
      </c>
      <c r="B753">
        <v>30</v>
      </c>
      <c r="C753">
        <v>2</v>
      </c>
      <c r="D753">
        <v>1</v>
      </c>
      <c r="E753">
        <v>2023</v>
      </c>
      <c r="F753" t="s">
        <v>25</v>
      </c>
      <c r="G753" t="s">
        <v>26</v>
      </c>
      <c r="H753" t="s">
        <v>10</v>
      </c>
      <c r="I753" t="s">
        <v>46</v>
      </c>
      <c r="J753" t="s">
        <v>17</v>
      </c>
      <c r="K753">
        <v>3.1743972585929003</v>
      </c>
      <c r="L753">
        <v>0.65767579394669307</v>
      </c>
    </row>
    <row r="754" spans="1:12" x14ac:dyDescent="0.3">
      <c r="A754">
        <v>3</v>
      </c>
      <c r="B754">
        <v>30</v>
      </c>
      <c r="C754">
        <v>2</v>
      </c>
      <c r="D754">
        <v>1</v>
      </c>
      <c r="E754">
        <v>2023</v>
      </c>
      <c r="F754" t="s">
        <v>25</v>
      </c>
      <c r="G754" t="s">
        <v>26</v>
      </c>
      <c r="H754" t="s">
        <v>10</v>
      </c>
      <c r="I754" t="s">
        <v>46</v>
      </c>
      <c r="J754" t="s">
        <v>18</v>
      </c>
      <c r="K754">
        <v>0.17292325465746075</v>
      </c>
      <c r="L754">
        <v>3.5826467053182591E-2</v>
      </c>
    </row>
    <row r="755" spans="1:12" x14ac:dyDescent="0.3">
      <c r="A755">
        <v>3</v>
      </c>
      <c r="B755">
        <v>30</v>
      </c>
      <c r="C755">
        <v>2</v>
      </c>
      <c r="D755">
        <v>1</v>
      </c>
      <c r="E755">
        <v>2023</v>
      </c>
      <c r="F755" t="s">
        <v>25</v>
      </c>
      <c r="G755" t="s">
        <v>26</v>
      </c>
      <c r="H755" t="s">
        <v>10</v>
      </c>
      <c r="I755" t="s">
        <v>46</v>
      </c>
      <c r="J755" t="s">
        <v>19</v>
      </c>
      <c r="K755">
        <v>0.17616212726027944</v>
      </c>
      <c r="L755">
        <v>3.6497500933641264E-2</v>
      </c>
    </row>
    <row r="756" spans="1:12" x14ac:dyDescent="0.3">
      <c r="A756">
        <v>3</v>
      </c>
      <c r="B756">
        <v>30</v>
      </c>
      <c r="C756">
        <v>2</v>
      </c>
      <c r="D756">
        <v>1</v>
      </c>
      <c r="E756">
        <v>2024</v>
      </c>
      <c r="F756" t="s">
        <v>25</v>
      </c>
      <c r="G756" t="s">
        <v>26</v>
      </c>
      <c r="H756" t="s">
        <v>10</v>
      </c>
      <c r="I756" t="s">
        <v>44</v>
      </c>
      <c r="J756" t="s">
        <v>217</v>
      </c>
      <c r="K756">
        <v>4.8710406434417708E-2</v>
      </c>
      <c r="L756">
        <v>8.8388424765359647E-3</v>
      </c>
    </row>
    <row r="757" spans="1:12" x14ac:dyDescent="0.3">
      <c r="A757">
        <v>3</v>
      </c>
      <c r="B757">
        <v>30</v>
      </c>
      <c r="C757">
        <v>2</v>
      </c>
      <c r="D757">
        <v>1</v>
      </c>
      <c r="E757">
        <v>2024</v>
      </c>
      <c r="F757" t="s">
        <v>25</v>
      </c>
      <c r="G757" t="s">
        <v>26</v>
      </c>
      <c r="H757" t="s">
        <v>10</v>
      </c>
      <c r="I757" t="s">
        <v>44</v>
      </c>
      <c r="J757" t="s">
        <v>218</v>
      </c>
      <c r="K757">
        <v>5.0005613084034154E-3</v>
      </c>
      <c r="L757">
        <v>9.0738667431869749E-4</v>
      </c>
    </row>
    <row r="758" spans="1:12" x14ac:dyDescent="0.3">
      <c r="A758">
        <v>3</v>
      </c>
      <c r="B758">
        <v>30</v>
      </c>
      <c r="C758">
        <v>2</v>
      </c>
      <c r="D758">
        <v>1</v>
      </c>
      <c r="E758">
        <v>2024</v>
      </c>
      <c r="F758" t="s">
        <v>25</v>
      </c>
      <c r="G758" t="s">
        <v>26</v>
      </c>
      <c r="H758" t="s">
        <v>10</v>
      </c>
      <c r="I758" t="s">
        <v>44</v>
      </c>
      <c r="J758" t="s">
        <v>14</v>
      </c>
      <c r="K758">
        <v>8.5968317552952395E-2</v>
      </c>
      <c r="L758">
        <v>1.5599549920537456E-2</v>
      </c>
    </row>
    <row r="759" spans="1:12" x14ac:dyDescent="0.3">
      <c r="A759">
        <v>3</v>
      </c>
      <c r="B759">
        <v>30</v>
      </c>
      <c r="C759">
        <v>2</v>
      </c>
      <c r="D759">
        <v>1</v>
      </c>
      <c r="E759">
        <v>2024</v>
      </c>
      <c r="F759" t="s">
        <v>25</v>
      </c>
      <c r="G759" t="s">
        <v>26</v>
      </c>
      <c r="H759" t="s">
        <v>10</v>
      </c>
      <c r="I759" t="s">
        <v>44</v>
      </c>
      <c r="J759" t="s">
        <v>219</v>
      </c>
      <c r="K759">
        <v>7.159363273195489E-2</v>
      </c>
      <c r="L759">
        <v>1.2991163251587907E-2</v>
      </c>
    </row>
    <row r="760" spans="1:12" x14ac:dyDescent="0.3">
      <c r="A760">
        <v>3</v>
      </c>
      <c r="B760">
        <v>30</v>
      </c>
      <c r="C760">
        <v>2</v>
      </c>
      <c r="D760">
        <v>1</v>
      </c>
      <c r="E760">
        <v>2024</v>
      </c>
      <c r="F760" t="s">
        <v>25</v>
      </c>
      <c r="G760" t="s">
        <v>26</v>
      </c>
      <c r="H760" t="s">
        <v>10</v>
      </c>
      <c r="I760" t="s">
        <v>45</v>
      </c>
      <c r="J760" t="s">
        <v>11</v>
      </c>
      <c r="K760">
        <v>0.79332228351750922</v>
      </c>
      <c r="L760">
        <v>0.14395385319927254</v>
      </c>
    </row>
    <row r="761" spans="1:12" x14ac:dyDescent="0.3">
      <c r="A761">
        <v>3</v>
      </c>
      <c r="B761">
        <v>30</v>
      </c>
      <c r="C761">
        <v>2</v>
      </c>
      <c r="D761">
        <v>1</v>
      </c>
      <c r="E761">
        <v>2024</v>
      </c>
      <c r="F761" t="s">
        <v>25</v>
      </c>
      <c r="G761" t="s">
        <v>26</v>
      </c>
      <c r="H761" t="s">
        <v>10</v>
      </c>
      <c r="I761" t="s">
        <v>45</v>
      </c>
      <c r="J761" t="s">
        <v>13</v>
      </c>
      <c r="K761">
        <v>3.4035909640718565E-2</v>
      </c>
      <c r="L761">
        <v>6.1760528371891717E-3</v>
      </c>
    </row>
    <row r="762" spans="1:12" x14ac:dyDescent="0.3">
      <c r="A762">
        <v>3</v>
      </c>
      <c r="B762">
        <v>30</v>
      </c>
      <c r="C762">
        <v>2</v>
      </c>
      <c r="D762">
        <v>1</v>
      </c>
      <c r="E762">
        <v>2024</v>
      </c>
      <c r="F762" t="s">
        <v>25</v>
      </c>
      <c r="G762" t="s">
        <v>26</v>
      </c>
      <c r="H762" t="s">
        <v>10</v>
      </c>
      <c r="I762" t="s">
        <v>45</v>
      </c>
      <c r="J762" t="s">
        <v>15</v>
      </c>
      <c r="K762">
        <v>2.9119156950890002E-2</v>
      </c>
      <c r="L762">
        <v>5.2838738203708603E-3</v>
      </c>
    </row>
    <row r="763" spans="1:12" x14ac:dyDescent="0.3">
      <c r="A763">
        <v>3</v>
      </c>
      <c r="B763">
        <v>30</v>
      </c>
      <c r="C763">
        <v>2</v>
      </c>
      <c r="D763">
        <v>1</v>
      </c>
      <c r="E763">
        <v>2024</v>
      </c>
      <c r="F763" t="s">
        <v>25</v>
      </c>
      <c r="G763" t="s">
        <v>26</v>
      </c>
      <c r="H763" t="s">
        <v>10</v>
      </c>
      <c r="I763" t="s">
        <v>45</v>
      </c>
      <c r="J763" t="s">
        <v>16</v>
      </c>
      <c r="K763">
        <v>0.24038713625000002</v>
      </c>
      <c r="L763">
        <v>4.3619919976648783E-2</v>
      </c>
    </row>
    <row r="764" spans="1:12" x14ac:dyDescent="0.3">
      <c r="A764">
        <v>3</v>
      </c>
      <c r="B764">
        <v>30</v>
      </c>
      <c r="C764">
        <v>2</v>
      </c>
      <c r="D764">
        <v>1</v>
      </c>
      <c r="E764">
        <v>2024</v>
      </c>
      <c r="F764" t="s">
        <v>25</v>
      </c>
      <c r="G764" t="s">
        <v>26</v>
      </c>
      <c r="H764" t="s">
        <v>10</v>
      </c>
      <c r="I764" t="s">
        <v>45</v>
      </c>
      <c r="J764" t="s">
        <v>24</v>
      </c>
      <c r="K764">
        <v>6.0772734000000004E-3</v>
      </c>
      <c r="L764">
        <v>1.1027635817772103E-3</v>
      </c>
    </row>
    <row r="765" spans="1:12" x14ac:dyDescent="0.3">
      <c r="A765">
        <v>3</v>
      </c>
      <c r="B765">
        <v>30</v>
      </c>
      <c r="C765">
        <v>2</v>
      </c>
      <c r="D765">
        <v>1</v>
      </c>
      <c r="E765">
        <v>2024</v>
      </c>
      <c r="F765" t="s">
        <v>25</v>
      </c>
      <c r="G765" t="s">
        <v>26</v>
      </c>
      <c r="H765" t="s">
        <v>10</v>
      </c>
      <c r="I765" t="s">
        <v>46</v>
      </c>
      <c r="J765" t="s">
        <v>11</v>
      </c>
      <c r="K765">
        <v>3.0406503045119996E-2</v>
      </c>
      <c r="L765">
        <v>5.5174717345045192E-3</v>
      </c>
    </row>
    <row r="766" spans="1:12" x14ac:dyDescent="0.3">
      <c r="A766">
        <v>3</v>
      </c>
      <c r="B766">
        <v>30</v>
      </c>
      <c r="C766">
        <v>2</v>
      </c>
      <c r="D766">
        <v>1</v>
      </c>
      <c r="E766">
        <v>2024</v>
      </c>
      <c r="F766" t="s">
        <v>25</v>
      </c>
      <c r="G766" t="s">
        <v>26</v>
      </c>
      <c r="H766" t="s">
        <v>10</v>
      </c>
      <c r="I766" t="s">
        <v>46</v>
      </c>
      <c r="J766" t="s">
        <v>221</v>
      </c>
      <c r="K766">
        <v>5.2710620499999999E-2</v>
      </c>
      <c r="L766">
        <v>9.5647091770265334E-3</v>
      </c>
    </row>
    <row r="767" spans="1:12" x14ac:dyDescent="0.3">
      <c r="A767">
        <v>3</v>
      </c>
      <c r="B767">
        <v>30</v>
      </c>
      <c r="C767">
        <v>2</v>
      </c>
      <c r="D767">
        <v>1</v>
      </c>
      <c r="E767">
        <v>2024</v>
      </c>
      <c r="F767" t="s">
        <v>25</v>
      </c>
      <c r="G767" t="s">
        <v>26</v>
      </c>
      <c r="H767" t="s">
        <v>10</v>
      </c>
      <c r="I767" t="s">
        <v>46</v>
      </c>
      <c r="J767" t="s">
        <v>17</v>
      </c>
      <c r="K767">
        <v>3.7359210484771541</v>
      </c>
      <c r="L767">
        <v>0.67790889194742121</v>
      </c>
    </row>
    <row r="768" spans="1:12" x14ac:dyDescent="0.3">
      <c r="A768">
        <v>3</v>
      </c>
      <c r="B768">
        <v>30</v>
      </c>
      <c r="C768">
        <v>2</v>
      </c>
      <c r="D768">
        <v>1</v>
      </c>
      <c r="E768">
        <v>2024</v>
      </c>
      <c r="F768" t="s">
        <v>25</v>
      </c>
      <c r="G768" t="s">
        <v>26</v>
      </c>
      <c r="H768" t="s">
        <v>10</v>
      </c>
      <c r="I768" t="s">
        <v>46</v>
      </c>
      <c r="J768" t="s">
        <v>18</v>
      </c>
      <c r="K768">
        <v>0.26355747117429967</v>
      </c>
      <c r="L768">
        <v>4.7824338611508664E-2</v>
      </c>
    </row>
    <row r="769" spans="1:12" x14ac:dyDescent="0.3">
      <c r="A769">
        <v>3</v>
      </c>
      <c r="B769">
        <v>30</v>
      </c>
      <c r="C769">
        <v>2</v>
      </c>
      <c r="D769">
        <v>1</v>
      </c>
      <c r="E769">
        <v>2024</v>
      </c>
      <c r="F769" t="s">
        <v>25</v>
      </c>
      <c r="G769" t="s">
        <v>26</v>
      </c>
      <c r="H769" t="s">
        <v>10</v>
      </c>
      <c r="I769" t="s">
        <v>46</v>
      </c>
      <c r="J769" t="s">
        <v>19</v>
      </c>
      <c r="K769">
        <v>0.11413826348641297</v>
      </c>
      <c r="L769">
        <v>2.0711182791300409E-2</v>
      </c>
    </row>
    <row r="770" spans="1:12" x14ac:dyDescent="0.3">
      <c r="A770">
        <v>3</v>
      </c>
      <c r="B770">
        <v>30</v>
      </c>
      <c r="C770">
        <v>2</v>
      </c>
      <c r="D770">
        <v>1</v>
      </c>
      <c r="E770">
        <v>2025</v>
      </c>
      <c r="F770" t="s">
        <v>25</v>
      </c>
      <c r="G770" t="s">
        <v>26</v>
      </c>
      <c r="H770" t="s">
        <v>10</v>
      </c>
      <c r="I770" t="s">
        <v>44</v>
      </c>
      <c r="J770" t="s">
        <v>217</v>
      </c>
      <c r="K770">
        <v>4.4795905079115225E-2</v>
      </c>
      <c r="L770">
        <v>9.3336998338266908E-3</v>
      </c>
    </row>
    <row r="771" spans="1:12" x14ac:dyDescent="0.3">
      <c r="A771">
        <v>3</v>
      </c>
      <c r="B771">
        <v>30</v>
      </c>
      <c r="C771">
        <v>2</v>
      </c>
      <c r="D771">
        <v>1</v>
      </c>
      <c r="E771">
        <v>2025</v>
      </c>
      <c r="F771" t="s">
        <v>25</v>
      </c>
      <c r="G771" t="s">
        <v>26</v>
      </c>
      <c r="H771" t="s">
        <v>10</v>
      </c>
      <c r="I771" t="s">
        <v>44</v>
      </c>
      <c r="J771" t="s">
        <v>218</v>
      </c>
      <c r="K771">
        <v>3.9006090614400009E-3</v>
      </c>
      <c r="L771">
        <v>8.1273308540782594E-4</v>
      </c>
    </row>
    <row r="772" spans="1:12" x14ac:dyDescent="0.3">
      <c r="A772">
        <v>3</v>
      </c>
      <c r="B772">
        <v>30</v>
      </c>
      <c r="C772">
        <v>2</v>
      </c>
      <c r="D772">
        <v>1</v>
      </c>
      <c r="E772">
        <v>2025</v>
      </c>
      <c r="F772" t="s">
        <v>25</v>
      </c>
      <c r="G772" t="s">
        <v>26</v>
      </c>
      <c r="H772" t="s">
        <v>10</v>
      </c>
      <c r="I772" t="s">
        <v>44</v>
      </c>
      <c r="J772" t="s">
        <v>14</v>
      </c>
      <c r="K772">
        <v>9.6416285763196066E-2</v>
      </c>
      <c r="L772">
        <v>2.0089351221205514E-2</v>
      </c>
    </row>
    <row r="773" spans="1:12" x14ac:dyDescent="0.3">
      <c r="A773">
        <v>3</v>
      </c>
      <c r="B773">
        <v>30</v>
      </c>
      <c r="C773">
        <v>2</v>
      </c>
      <c r="D773">
        <v>1</v>
      </c>
      <c r="E773">
        <v>2025</v>
      </c>
      <c r="F773" t="s">
        <v>25</v>
      </c>
      <c r="G773" t="s">
        <v>26</v>
      </c>
      <c r="H773" t="s">
        <v>10</v>
      </c>
      <c r="I773" t="s">
        <v>44</v>
      </c>
      <c r="J773" t="s">
        <v>219</v>
      </c>
      <c r="K773">
        <v>6.6027684535714282E-2</v>
      </c>
      <c r="L773">
        <v>1.3757565275007272E-2</v>
      </c>
    </row>
    <row r="774" spans="1:12" x14ac:dyDescent="0.3">
      <c r="A774">
        <v>3</v>
      </c>
      <c r="B774">
        <v>30</v>
      </c>
      <c r="C774">
        <v>2</v>
      </c>
      <c r="D774">
        <v>1</v>
      </c>
      <c r="E774">
        <v>2025</v>
      </c>
      <c r="F774" t="s">
        <v>25</v>
      </c>
      <c r="G774" t="s">
        <v>26</v>
      </c>
      <c r="H774" t="s">
        <v>10</v>
      </c>
      <c r="I774" t="s">
        <v>45</v>
      </c>
      <c r="J774" t="s">
        <v>11</v>
      </c>
      <c r="K774">
        <v>0.76738738214653923</v>
      </c>
      <c r="L774">
        <v>0.15989326409572172</v>
      </c>
    </row>
    <row r="775" spans="1:12" x14ac:dyDescent="0.3">
      <c r="A775">
        <v>3</v>
      </c>
      <c r="B775">
        <v>30</v>
      </c>
      <c r="C775">
        <v>2</v>
      </c>
      <c r="D775">
        <v>1</v>
      </c>
      <c r="E775">
        <v>2025</v>
      </c>
      <c r="F775" t="s">
        <v>25</v>
      </c>
      <c r="G775" t="s">
        <v>26</v>
      </c>
      <c r="H775" t="s">
        <v>10</v>
      </c>
      <c r="I775" t="s">
        <v>45</v>
      </c>
      <c r="J775" t="s">
        <v>13</v>
      </c>
      <c r="K775">
        <v>3.3391379999999998E-2</v>
      </c>
      <c r="L775">
        <v>6.9574466105061144E-3</v>
      </c>
    </row>
    <row r="776" spans="1:12" x14ac:dyDescent="0.3">
      <c r="A776">
        <v>3</v>
      </c>
      <c r="B776">
        <v>30</v>
      </c>
      <c r="C776">
        <v>2</v>
      </c>
      <c r="D776">
        <v>1</v>
      </c>
      <c r="E776">
        <v>2025</v>
      </c>
      <c r="F776" t="s">
        <v>25</v>
      </c>
      <c r="G776" t="s">
        <v>26</v>
      </c>
      <c r="H776" t="s">
        <v>10</v>
      </c>
      <c r="I776" t="s">
        <v>45</v>
      </c>
      <c r="J776" t="s">
        <v>15</v>
      </c>
      <c r="K776">
        <v>2.0012316825311998E-2</v>
      </c>
      <c r="L776">
        <v>4.1697775253565876E-3</v>
      </c>
    </row>
    <row r="777" spans="1:12" x14ac:dyDescent="0.3">
      <c r="A777">
        <v>3</v>
      </c>
      <c r="B777">
        <v>30</v>
      </c>
      <c r="C777">
        <v>2</v>
      </c>
      <c r="D777">
        <v>1</v>
      </c>
      <c r="E777">
        <v>2025</v>
      </c>
      <c r="F777" t="s">
        <v>25</v>
      </c>
      <c r="G777" t="s">
        <v>26</v>
      </c>
      <c r="H777" t="s">
        <v>10</v>
      </c>
      <c r="I777" t="s">
        <v>45</v>
      </c>
      <c r="J777" t="s">
        <v>16</v>
      </c>
      <c r="K777">
        <v>0.22175618</v>
      </c>
      <c r="L777">
        <v>4.6205241679133473E-2</v>
      </c>
    </row>
    <row r="778" spans="1:12" x14ac:dyDescent="0.3">
      <c r="A778">
        <v>3</v>
      </c>
      <c r="B778">
        <v>30</v>
      </c>
      <c r="C778">
        <v>2</v>
      </c>
      <c r="D778">
        <v>1</v>
      </c>
      <c r="E778">
        <v>2025</v>
      </c>
      <c r="F778" t="s">
        <v>25</v>
      </c>
      <c r="G778" t="s">
        <v>26</v>
      </c>
      <c r="H778" t="s">
        <v>10</v>
      </c>
      <c r="I778" t="s">
        <v>45</v>
      </c>
      <c r="J778" t="s">
        <v>24</v>
      </c>
      <c r="K778">
        <v>3.2171140000000001E-3</v>
      </c>
      <c r="L778">
        <v>6.7031967217023576E-4</v>
      </c>
    </row>
    <row r="779" spans="1:12" x14ac:dyDescent="0.3">
      <c r="A779">
        <v>3</v>
      </c>
      <c r="B779">
        <v>30</v>
      </c>
      <c r="C779">
        <v>2</v>
      </c>
      <c r="D779">
        <v>1</v>
      </c>
      <c r="E779">
        <v>2025</v>
      </c>
      <c r="F779" t="s">
        <v>25</v>
      </c>
      <c r="G779" t="s">
        <v>26</v>
      </c>
      <c r="H779" t="s">
        <v>10</v>
      </c>
      <c r="I779" t="s">
        <v>46</v>
      </c>
      <c r="J779" t="s">
        <v>11</v>
      </c>
      <c r="K779">
        <v>3.5700198639599993E-2</v>
      </c>
      <c r="L779">
        <v>7.4385133534307351E-3</v>
      </c>
    </row>
    <row r="780" spans="1:12" x14ac:dyDescent="0.3">
      <c r="A780">
        <v>3</v>
      </c>
      <c r="B780">
        <v>30</v>
      </c>
      <c r="C780">
        <v>2</v>
      </c>
      <c r="D780">
        <v>1</v>
      </c>
      <c r="E780">
        <v>2025</v>
      </c>
      <c r="F780" t="s">
        <v>25</v>
      </c>
      <c r="G780" t="s">
        <v>26</v>
      </c>
      <c r="H780" t="s">
        <v>10</v>
      </c>
      <c r="I780" t="s">
        <v>46</v>
      </c>
      <c r="J780" t="s">
        <v>221</v>
      </c>
      <c r="K780">
        <v>3.3692424601503762E-2</v>
      </c>
      <c r="L780">
        <v>7.0201724320308164E-3</v>
      </c>
    </row>
    <row r="781" spans="1:12" x14ac:dyDescent="0.3">
      <c r="A781">
        <v>3</v>
      </c>
      <c r="B781">
        <v>30</v>
      </c>
      <c r="C781">
        <v>2</v>
      </c>
      <c r="D781">
        <v>1</v>
      </c>
      <c r="E781">
        <v>2025</v>
      </c>
      <c r="F781" t="s">
        <v>25</v>
      </c>
      <c r="G781" t="s">
        <v>26</v>
      </c>
      <c r="H781" t="s">
        <v>10</v>
      </c>
      <c r="I781" t="s">
        <v>46</v>
      </c>
      <c r="J781" t="s">
        <v>17</v>
      </c>
      <c r="K781">
        <v>3.167765938394115</v>
      </c>
      <c r="L781">
        <v>0.66003748245675553</v>
      </c>
    </row>
    <row r="782" spans="1:12" x14ac:dyDescent="0.3">
      <c r="A782">
        <v>3</v>
      </c>
      <c r="B782">
        <v>30</v>
      </c>
      <c r="C782">
        <v>2</v>
      </c>
      <c r="D782">
        <v>1</v>
      </c>
      <c r="E782">
        <v>2025</v>
      </c>
      <c r="F782" t="s">
        <v>25</v>
      </c>
      <c r="G782" t="s">
        <v>26</v>
      </c>
      <c r="H782" t="s">
        <v>10</v>
      </c>
      <c r="I782" t="s">
        <v>46</v>
      </c>
      <c r="J782" t="s">
        <v>18</v>
      </c>
      <c r="K782">
        <v>0.16847277550806511</v>
      </c>
      <c r="L782">
        <v>3.5103081721125189E-2</v>
      </c>
    </row>
    <row r="783" spans="1:12" x14ac:dyDescent="0.3">
      <c r="A783">
        <v>3</v>
      </c>
      <c r="B783">
        <v>30</v>
      </c>
      <c r="C783">
        <v>2</v>
      </c>
      <c r="D783">
        <v>1</v>
      </c>
      <c r="E783">
        <v>2025</v>
      </c>
      <c r="F783" t="s">
        <v>25</v>
      </c>
      <c r="G783" t="s">
        <v>26</v>
      </c>
      <c r="H783" t="s">
        <v>10</v>
      </c>
      <c r="I783" t="s">
        <v>46</v>
      </c>
      <c r="J783" t="s">
        <v>19</v>
      </c>
      <c r="K783">
        <v>0.1368366025829649</v>
      </c>
      <c r="L783">
        <v>2.8511351038322506E-2</v>
      </c>
    </row>
    <row r="784" spans="1:12" x14ac:dyDescent="0.3">
      <c r="A784">
        <v>3</v>
      </c>
      <c r="B784">
        <v>31</v>
      </c>
      <c r="C784">
        <v>3</v>
      </c>
      <c r="D784">
        <v>0</v>
      </c>
      <c r="E784">
        <v>2023</v>
      </c>
      <c r="F784" t="s">
        <v>25</v>
      </c>
      <c r="G784" t="s">
        <v>27</v>
      </c>
      <c r="H784" t="s">
        <v>12</v>
      </c>
      <c r="I784" t="s">
        <v>44</v>
      </c>
      <c r="J784" t="s">
        <v>217</v>
      </c>
      <c r="K784">
        <v>1.5937509299999999E-4</v>
      </c>
      <c r="L784">
        <v>6.4538689852720044E-5</v>
      </c>
    </row>
    <row r="785" spans="1:12" x14ac:dyDescent="0.3">
      <c r="A785">
        <v>3</v>
      </c>
      <c r="B785">
        <v>31</v>
      </c>
      <c r="C785">
        <v>3</v>
      </c>
      <c r="D785">
        <v>0</v>
      </c>
      <c r="E785">
        <v>2023</v>
      </c>
      <c r="F785" t="s">
        <v>25</v>
      </c>
      <c r="G785" t="s">
        <v>27</v>
      </c>
      <c r="H785" t="s">
        <v>12</v>
      </c>
      <c r="I785" t="s">
        <v>44</v>
      </c>
      <c r="J785" t="s">
        <v>218</v>
      </c>
      <c r="K785">
        <v>4.4327375820000009E-5</v>
      </c>
      <c r="L785">
        <v>1.7950300176652716E-5</v>
      </c>
    </row>
    <row r="786" spans="1:12" x14ac:dyDescent="0.3">
      <c r="A786">
        <v>3</v>
      </c>
      <c r="B786">
        <v>31</v>
      </c>
      <c r="C786">
        <v>3</v>
      </c>
      <c r="D786">
        <v>0</v>
      </c>
      <c r="E786">
        <v>2023</v>
      </c>
      <c r="F786" t="s">
        <v>25</v>
      </c>
      <c r="G786" t="s">
        <v>27</v>
      </c>
      <c r="H786" t="s">
        <v>12</v>
      </c>
      <c r="I786" t="s">
        <v>44</v>
      </c>
      <c r="J786" t="s">
        <v>14</v>
      </c>
      <c r="K786">
        <v>2.5677326324999999E-3</v>
      </c>
      <c r="L786">
        <v>1.0397992363438237E-3</v>
      </c>
    </row>
    <row r="787" spans="1:12" x14ac:dyDescent="0.3">
      <c r="A787">
        <v>3</v>
      </c>
      <c r="B787">
        <v>31</v>
      </c>
      <c r="C787">
        <v>3</v>
      </c>
      <c r="D787">
        <v>0</v>
      </c>
      <c r="E787">
        <v>2023</v>
      </c>
      <c r="F787" t="s">
        <v>25</v>
      </c>
      <c r="G787" t="s">
        <v>27</v>
      </c>
      <c r="H787" t="s">
        <v>12</v>
      </c>
      <c r="I787" t="s">
        <v>44</v>
      </c>
      <c r="J787" t="s">
        <v>219</v>
      </c>
      <c r="K787">
        <v>0.115064981518797</v>
      </c>
      <c r="L787">
        <v>4.6595380842542347E-2</v>
      </c>
    </row>
    <row r="788" spans="1:12" x14ac:dyDescent="0.3">
      <c r="A788">
        <v>3</v>
      </c>
      <c r="B788">
        <v>31</v>
      </c>
      <c r="C788">
        <v>3</v>
      </c>
      <c r="D788">
        <v>0</v>
      </c>
      <c r="E788">
        <v>2023</v>
      </c>
      <c r="F788" t="s">
        <v>25</v>
      </c>
      <c r="G788" t="s">
        <v>27</v>
      </c>
      <c r="H788" t="s">
        <v>12</v>
      </c>
      <c r="I788" t="s">
        <v>45</v>
      </c>
      <c r="J788" t="s">
        <v>11</v>
      </c>
      <c r="K788">
        <v>3.4038214255185904E-2</v>
      </c>
      <c r="L788">
        <v>1.3783720602791288E-2</v>
      </c>
    </row>
    <row r="789" spans="1:12" x14ac:dyDescent="0.3">
      <c r="A789">
        <v>3</v>
      </c>
      <c r="B789">
        <v>31</v>
      </c>
      <c r="C789">
        <v>3</v>
      </c>
      <c r="D789">
        <v>0</v>
      </c>
      <c r="E789">
        <v>2023</v>
      </c>
      <c r="F789" t="s">
        <v>25</v>
      </c>
      <c r="G789" t="s">
        <v>27</v>
      </c>
      <c r="H789" t="s">
        <v>12</v>
      </c>
      <c r="I789" t="s">
        <v>45</v>
      </c>
      <c r="J789" t="s">
        <v>13</v>
      </c>
      <c r="K789">
        <v>5.8473500000000003E-3</v>
      </c>
      <c r="L789">
        <v>2.3678750613202945E-3</v>
      </c>
    </row>
    <row r="790" spans="1:12" x14ac:dyDescent="0.3">
      <c r="A790">
        <v>3</v>
      </c>
      <c r="B790">
        <v>31</v>
      </c>
      <c r="C790">
        <v>3</v>
      </c>
      <c r="D790">
        <v>0</v>
      </c>
      <c r="E790">
        <v>2023</v>
      </c>
      <c r="F790" t="s">
        <v>25</v>
      </c>
      <c r="G790" t="s">
        <v>27</v>
      </c>
      <c r="H790" t="s">
        <v>12</v>
      </c>
      <c r="I790" t="s">
        <v>45</v>
      </c>
      <c r="J790" t="s">
        <v>15</v>
      </c>
      <c r="K790">
        <v>2.8989460723367205E-2</v>
      </c>
      <c r="L790">
        <v>1.1739235908229435E-2</v>
      </c>
    </row>
    <row r="791" spans="1:12" x14ac:dyDescent="0.3">
      <c r="A791">
        <v>3</v>
      </c>
      <c r="B791">
        <v>31</v>
      </c>
      <c r="C791">
        <v>3</v>
      </c>
      <c r="D791">
        <v>0</v>
      </c>
      <c r="E791">
        <v>2023</v>
      </c>
      <c r="F791" t="s">
        <v>25</v>
      </c>
      <c r="G791" t="s">
        <v>27</v>
      </c>
      <c r="H791" t="s">
        <v>12</v>
      </c>
      <c r="I791" t="s">
        <v>45</v>
      </c>
      <c r="J791" t="s">
        <v>16</v>
      </c>
      <c r="K791">
        <v>0.12530887297969281</v>
      </c>
      <c r="L791">
        <v>5.0743628359986505E-2</v>
      </c>
    </row>
    <row r="792" spans="1:12" x14ac:dyDescent="0.3">
      <c r="A792">
        <v>3</v>
      </c>
      <c r="B792">
        <v>31</v>
      </c>
      <c r="C792">
        <v>3</v>
      </c>
      <c r="D792">
        <v>0</v>
      </c>
      <c r="E792">
        <v>2023</v>
      </c>
      <c r="F792" t="s">
        <v>25</v>
      </c>
      <c r="G792" t="s">
        <v>27</v>
      </c>
      <c r="H792" t="s">
        <v>12</v>
      </c>
      <c r="I792" t="s">
        <v>45</v>
      </c>
      <c r="J792" t="s">
        <v>24</v>
      </c>
      <c r="K792">
        <v>4.54468994539E-2</v>
      </c>
      <c r="L792">
        <v>1.8403649487583384E-2</v>
      </c>
    </row>
    <row r="793" spans="1:12" x14ac:dyDescent="0.3">
      <c r="A793">
        <v>3</v>
      </c>
      <c r="B793">
        <v>31</v>
      </c>
      <c r="C793">
        <v>3</v>
      </c>
      <c r="D793">
        <v>0</v>
      </c>
      <c r="E793">
        <v>2023</v>
      </c>
      <c r="F793" t="s">
        <v>25</v>
      </c>
      <c r="G793" t="s">
        <v>27</v>
      </c>
      <c r="H793" t="s">
        <v>12</v>
      </c>
      <c r="I793" t="s">
        <v>46</v>
      </c>
      <c r="J793" t="s">
        <v>11</v>
      </c>
      <c r="K793">
        <v>5.3121907353935998E-3</v>
      </c>
      <c r="L793">
        <v>2.1511631702079096E-3</v>
      </c>
    </row>
    <row r="794" spans="1:12" x14ac:dyDescent="0.3">
      <c r="A794">
        <v>3</v>
      </c>
      <c r="B794">
        <v>31</v>
      </c>
      <c r="C794">
        <v>3</v>
      </c>
      <c r="D794">
        <v>0</v>
      </c>
      <c r="E794">
        <v>2023</v>
      </c>
      <c r="F794" t="s">
        <v>25</v>
      </c>
      <c r="G794" t="s">
        <v>27</v>
      </c>
      <c r="H794" t="s">
        <v>12</v>
      </c>
      <c r="I794" t="s">
        <v>46</v>
      </c>
      <c r="J794" t="s">
        <v>221</v>
      </c>
      <c r="K794">
        <v>1.0129900338075029E-2</v>
      </c>
      <c r="L794">
        <v>4.1020869939695555E-3</v>
      </c>
    </row>
    <row r="795" spans="1:12" x14ac:dyDescent="0.3">
      <c r="A795">
        <v>3</v>
      </c>
      <c r="B795">
        <v>31</v>
      </c>
      <c r="C795">
        <v>3</v>
      </c>
      <c r="D795">
        <v>0</v>
      </c>
      <c r="E795">
        <v>2023</v>
      </c>
      <c r="F795" t="s">
        <v>25</v>
      </c>
      <c r="G795" t="s">
        <v>27</v>
      </c>
      <c r="H795" t="s">
        <v>12</v>
      </c>
      <c r="I795" t="s">
        <v>46</v>
      </c>
      <c r="J795" t="s">
        <v>17</v>
      </c>
      <c r="K795">
        <v>1.5662730374676894</v>
      </c>
      <c r="L795">
        <v>0.63425976974836951</v>
      </c>
    </row>
    <row r="796" spans="1:12" x14ac:dyDescent="0.3">
      <c r="A796">
        <v>3</v>
      </c>
      <c r="B796">
        <v>31</v>
      </c>
      <c r="C796">
        <v>3</v>
      </c>
      <c r="D796">
        <v>0</v>
      </c>
      <c r="E796">
        <v>2023</v>
      </c>
      <c r="F796" t="s">
        <v>25</v>
      </c>
      <c r="G796" t="s">
        <v>27</v>
      </c>
      <c r="H796" t="s">
        <v>12</v>
      </c>
      <c r="I796" t="s">
        <v>46</v>
      </c>
      <c r="J796" t="s">
        <v>18</v>
      </c>
      <c r="K796">
        <v>5.2822739466703031E-2</v>
      </c>
      <c r="L796">
        <v>2.1390484143043492E-2</v>
      </c>
    </row>
    <row r="797" spans="1:12" x14ac:dyDescent="0.3">
      <c r="A797">
        <v>3</v>
      </c>
      <c r="B797">
        <v>31</v>
      </c>
      <c r="C797">
        <v>3</v>
      </c>
      <c r="D797">
        <v>0</v>
      </c>
      <c r="E797">
        <v>2023</v>
      </c>
      <c r="F797" t="s">
        <v>25</v>
      </c>
      <c r="G797" t="s">
        <v>27</v>
      </c>
      <c r="H797" t="s">
        <v>12</v>
      </c>
      <c r="I797" t="s">
        <v>46</v>
      </c>
      <c r="J797" t="s">
        <v>19</v>
      </c>
      <c r="K797">
        <v>0.47744531064216494</v>
      </c>
      <c r="L797">
        <v>0.19334071745558301</v>
      </c>
    </row>
    <row r="798" spans="1:12" x14ac:dyDescent="0.3">
      <c r="A798">
        <v>3</v>
      </c>
      <c r="B798">
        <v>31</v>
      </c>
      <c r="C798">
        <v>3</v>
      </c>
      <c r="D798">
        <v>0</v>
      </c>
      <c r="E798">
        <v>2024</v>
      </c>
      <c r="F798" t="s">
        <v>25</v>
      </c>
      <c r="G798" t="s">
        <v>27</v>
      </c>
      <c r="H798" t="s">
        <v>12</v>
      </c>
      <c r="I798" t="s">
        <v>44</v>
      </c>
      <c r="J798" t="s">
        <v>217</v>
      </c>
      <c r="K798">
        <v>5.0000000000000002E-5</v>
      </c>
      <c r="L798">
        <v>2.7027354174359773E-5</v>
      </c>
    </row>
    <row r="799" spans="1:12" x14ac:dyDescent="0.3">
      <c r="A799">
        <v>3</v>
      </c>
      <c r="B799">
        <v>31</v>
      </c>
      <c r="C799">
        <v>3</v>
      </c>
      <c r="D799">
        <v>0</v>
      </c>
      <c r="E799">
        <v>2024</v>
      </c>
      <c r="F799" t="s">
        <v>25</v>
      </c>
      <c r="G799" t="s">
        <v>27</v>
      </c>
      <c r="H799" t="s">
        <v>12</v>
      </c>
      <c r="I799" t="s">
        <v>44</v>
      </c>
      <c r="J799" t="s">
        <v>218</v>
      </c>
      <c r="K799">
        <v>5.7953106120000014E-5</v>
      </c>
      <c r="L799">
        <v>3.1326382492189944E-5</v>
      </c>
    </row>
    <row r="800" spans="1:12" x14ac:dyDescent="0.3">
      <c r="A800">
        <v>3</v>
      </c>
      <c r="B800">
        <v>31</v>
      </c>
      <c r="C800">
        <v>3</v>
      </c>
      <c r="D800">
        <v>0</v>
      </c>
      <c r="E800">
        <v>2024</v>
      </c>
      <c r="F800" t="s">
        <v>25</v>
      </c>
      <c r="G800" t="s">
        <v>27</v>
      </c>
      <c r="H800" t="s">
        <v>12</v>
      </c>
      <c r="I800" t="s">
        <v>44</v>
      </c>
      <c r="J800" t="s">
        <v>14</v>
      </c>
      <c r="K800">
        <v>2.1642415433999998E-3</v>
      </c>
      <c r="L800">
        <v>1.1698744542466965E-3</v>
      </c>
    </row>
    <row r="801" spans="1:12" x14ac:dyDescent="0.3">
      <c r="A801">
        <v>3</v>
      </c>
      <c r="B801">
        <v>31</v>
      </c>
      <c r="C801">
        <v>3</v>
      </c>
      <c r="D801">
        <v>0</v>
      </c>
      <c r="E801">
        <v>2024</v>
      </c>
      <c r="F801" t="s">
        <v>25</v>
      </c>
      <c r="G801" t="s">
        <v>27</v>
      </c>
      <c r="H801" t="s">
        <v>12</v>
      </c>
      <c r="I801" t="s">
        <v>44</v>
      </c>
      <c r="J801" t="s">
        <v>219</v>
      </c>
      <c r="K801">
        <v>0.10783931916923077</v>
      </c>
      <c r="L801">
        <v>5.8292229462172496E-2</v>
      </c>
    </row>
    <row r="802" spans="1:12" x14ac:dyDescent="0.3">
      <c r="A802">
        <v>3</v>
      </c>
      <c r="B802">
        <v>31</v>
      </c>
      <c r="C802">
        <v>3</v>
      </c>
      <c r="D802">
        <v>0</v>
      </c>
      <c r="E802">
        <v>2024</v>
      </c>
      <c r="F802" t="s">
        <v>25</v>
      </c>
      <c r="G802" t="s">
        <v>27</v>
      </c>
      <c r="H802" t="s">
        <v>12</v>
      </c>
      <c r="I802" t="s">
        <v>45</v>
      </c>
      <c r="J802" t="s">
        <v>11</v>
      </c>
      <c r="K802">
        <v>4.9091716834581606E-2</v>
      </c>
      <c r="L802">
        <v>2.6536384358312341E-2</v>
      </c>
    </row>
    <row r="803" spans="1:12" x14ac:dyDescent="0.3">
      <c r="A803">
        <v>3</v>
      </c>
      <c r="B803">
        <v>31</v>
      </c>
      <c r="C803">
        <v>3</v>
      </c>
      <c r="D803">
        <v>0</v>
      </c>
      <c r="E803">
        <v>2024</v>
      </c>
      <c r="F803" t="s">
        <v>25</v>
      </c>
      <c r="G803" t="s">
        <v>27</v>
      </c>
      <c r="H803" t="s">
        <v>12</v>
      </c>
      <c r="I803" t="s">
        <v>45</v>
      </c>
      <c r="J803" t="s">
        <v>13</v>
      </c>
      <c r="K803">
        <v>7.2047500000000002E-3</v>
      </c>
      <c r="L803">
        <v>3.8945065997543714E-3</v>
      </c>
    </row>
    <row r="804" spans="1:12" x14ac:dyDescent="0.3">
      <c r="A804">
        <v>3</v>
      </c>
      <c r="B804">
        <v>31</v>
      </c>
      <c r="C804">
        <v>3</v>
      </c>
      <c r="D804">
        <v>0</v>
      </c>
      <c r="E804">
        <v>2024</v>
      </c>
      <c r="F804" t="s">
        <v>25</v>
      </c>
      <c r="G804" t="s">
        <v>27</v>
      </c>
      <c r="H804" t="s">
        <v>12</v>
      </c>
      <c r="I804" t="s">
        <v>45</v>
      </c>
      <c r="J804" t="s">
        <v>15</v>
      </c>
      <c r="K804">
        <v>1.8703954301437637E-2</v>
      </c>
      <c r="L804">
        <v>1.0110367947319898E-2</v>
      </c>
    </row>
    <row r="805" spans="1:12" x14ac:dyDescent="0.3">
      <c r="A805">
        <v>3</v>
      </c>
      <c r="B805">
        <v>31</v>
      </c>
      <c r="C805">
        <v>3</v>
      </c>
      <c r="D805">
        <v>0</v>
      </c>
      <c r="E805">
        <v>2024</v>
      </c>
      <c r="F805" t="s">
        <v>25</v>
      </c>
      <c r="G805" t="s">
        <v>27</v>
      </c>
      <c r="H805" t="s">
        <v>12</v>
      </c>
      <c r="I805" t="s">
        <v>45</v>
      </c>
      <c r="J805" t="s">
        <v>16</v>
      </c>
      <c r="K805">
        <v>0.11463855398047619</v>
      </c>
      <c r="L805">
        <v>6.196753600933582E-2</v>
      </c>
    </row>
    <row r="806" spans="1:12" x14ac:dyDescent="0.3">
      <c r="A806">
        <v>3</v>
      </c>
      <c r="B806">
        <v>31</v>
      </c>
      <c r="C806">
        <v>3</v>
      </c>
      <c r="D806">
        <v>0</v>
      </c>
      <c r="E806">
        <v>2024</v>
      </c>
      <c r="F806" t="s">
        <v>25</v>
      </c>
      <c r="G806" t="s">
        <v>27</v>
      </c>
      <c r="H806" t="s">
        <v>12</v>
      </c>
      <c r="I806" t="s">
        <v>45</v>
      </c>
      <c r="J806" t="s">
        <v>24</v>
      </c>
      <c r="K806">
        <v>4.631631756E-2</v>
      </c>
      <c r="L806">
        <v>2.5036150374924775E-2</v>
      </c>
    </row>
    <row r="807" spans="1:12" x14ac:dyDescent="0.3">
      <c r="A807">
        <v>3</v>
      </c>
      <c r="B807">
        <v>31</v>
      </c>
      <c r="C807">
        <v>3</v>
      </c>
      <c r="D807">
        <v>0</v>
      </c>
      <c r="E807">
        <v>2024</v>
      </c>
      <c r="F807" t="s">
        <v>25</v>
      </c>
      <c r="G807" t="s">
        <v>27</v>
      </c>
      <c r="H807" t="s">
        <v>12</v>
      </c>
      <c r="I807" t="s">
        <v>46</v>
      </c>
      <c r="J807" t="s">
        <v>11</v>
      </c>
      <c r="K807">
        <v>6.7837042535447267E-3</v>
      </c>
      <c r="L807">
        <v>3.6669115494932839E-3</v>
      </c>
    </row>
    <row r="808" spans="1:12" x14ac:dyDescent="0.3">
      <c r="A808">
        <v>3</v>
      </c>
      <c r="B808">
        <v>31</v>
      </c>
      <c r="C808">
        <v>3</v>
      </c>
      <c r="D808">
        <v>0</v>
      </c>
      <c r="E808">
        <v>2024</v>
      </c>
      <c r="F808" t="s">
        <v>25</v>
      </c>
      <c r="G808" t="s">
        <v>27</v>
      </c>
      <c r="H808" t="s">
        <v>12</v>
      </c>
      <c r="I808" t="s">
        <v>46</v>
      </c>
      <c r="J808" t="s">
        <v>221</v>
      </c>
      <c r="K808">
        <v>1.0344509362168068E-2</v>
      </c>
      <c r="L808">
        <v>5.5916943658259376E-3</v>
      </c>
    </row>
    <row r="809" spans="1:12" x14ac:dyDescent="0.3">
      <c r="A809">
        <v>3</v>
      </c>
      <c r="B809">
        <v>31</v>
      </c>
      <c r="C809">
        <v>3</v>
      </c>
      <c r="D809">
        <v>0</v>
      </c>
      <c r="E809">
        <v>2024</v>
      </c>
      <c r="F809" t="s">
        <v>25</v>
      </c>
      <c r="G809" t="s">
        <v>27</v>
      </c>
      <c r="H809" t="s">
        <v>12</v>
      </c>
      <c r="I809" t="s">
        <v>46</v>
      </c>
      <c r="J809" t="s">
        <v>17</v>
      </c>
      <c r="K809">
        <v>1.0997305788373082</v>
      </c>
      <c r="L809">
        <v>0.59445615701219212</v>
      </c>
    </row>
    <row r="810" spans="1:12" x14ac:dyDescent="0.3">
      <c r="A810">
        <v>3</v>
      </c>
      <c r="B810">
        <v>31</v>
      </c>
      <c r="C810">
        <v>3</v>
      </c>
      <c r="D810">
        <v>0</v>
      </c>
      <c r="E810">
        <v>2024</v>
      </c>
      <c r="F810" t="s">
        <v>25</v>
      </c>
      <c r="G810" t="s">
        <v>27</v>
      </c>
      <c r="H810" t="s">
        <v>12</v>
      </c>
      <c r="I810" t="s">
        <v>46</v>
      </c>
      <c r="J810" t="s">
        <v>18</v>
      </c>
      <c r="K810">
        <v>5.3871930235581976E-2</v>
      </c>
      <c r="L810">
        <v>2.9120314770669498E-2</v>
      </c>
    </row>
    <row r="811" spans="1:12" x14ac:dyDescent="0.3">
      <c r="A811">
        <v>3</v>
      </c>
      <c r="B811">
        <v>31</v>
      </c>
      <c r="C811">
        <v>3</v>
      </c>
      <c r="D811">
        <v>0</v>
      </c>
      <c r="E811">
        <v>2024</v>
      </c>
      <c r="F811" t="s">
        <v>25</v>
      </c>
      <c r="G811" t="s">
        <v>27</v>
      </c>
      <c r="H811" t="s">
        <v>12</v>
      </c>
      <c r="I811" t="s">
        <v>46</v>
      </c>
      <c r="J811" t="s">
        <v>19</v>
      </c>
      <c r="K811">
        <v>0.33318007785227916</v>
      </c>
      <c r="L811">
        <v>0.18009951935908622</v>
      </c>
    </row>
    <row r="812" spans="1:12" x14ac:dyDescent="0.3">
      <c r="A812">
        <v>3</v>
      </c>
      <c r="B812">
        <v>31</v>
      </c>
      <c r="C812">
        <v>3</v>
      </c>
      <c r="D812">
        <v>0</v>
      </c>
      <c r="E812">
        <v>2025</v>
      </c>
      <c r="F812" t="s">
        <v>25</v>
      </c>
      <c r="G812" t="s">
        <v>27</v>
      </c>
      <c r="H812" t="s">
        <v>12</v>
      </c>
      <c r="I812" t="s">
        <v>44</v>
      </c>
      <c r="J812" t="s">
        <v>217</v>
      </c>
      <c r="K812">
        <v>1.009E-4</v>
      </c>
      <c r="L812">
        <v>5.9279480868508796E-5</v>
      </c>
    </row>
    <row r="813" spans="1:12" x14ac:dyDescent="0.3">
      <c r="A813">
        <v>3</v>
      </c>
      <c r="B813">
        <v>31</v>
      </c>
      <c r="C813">
        <v>3</v>
      </c>
      <c r="D813">
        <v>0</v>
      </c>
      <c r="E813">
        <v>2025</v>
      </c>
      <c r="F813" t="s">
        <v>25</v>
      </c>
      <c r="G813" t="s">
        <v>27</v>
      </c>
      <c r="H813" t="s">
        <v>12</v>
      </c>
      <c r="I813" t="s">
        <v>44</v>
      </c>
      <c r="J813" t="s">
        <v>218</v>
      </c>
      <c r="K813">
        <v>3.2239227930000002E-5</v>
      </c>
      <c r="L813">
        <v>1.894077993351764E-5</v>
      </c>
    </row>
    <row r="814" spans="1:12" x14ac:dyDescent="0.3">
      <c r="A814">
        <v>3</v>
      </c>
      <c r="B814">
        <v>31</v>
      </c>
      <c r="C814">
        <v>3</v>
      </c>
      <c r="D814">
        <v>0</v>
      </c>
      <c r="E814">
        <v>2025</v>
      </c>
      <c r="F814" t="s">
        <v>25</v>
      </c>
      <c r="G814" t="s">
        <v>27</v>
      </c>
      <c r="H814" t="s">
        <v>12</v>
      </c>
      <c r="I814" t="s">
        <v>44</v>
      </c>
      <c r="J814" t="s">
        <v>14</v>
      </c>
      <c r="K814">
        <v>2.4038115818779998E-3</v>
      </c>
      <c r="L814">
        <v>1.4122567163472426E-3</v>
      </c>
    </row>
    <row r="815" spans="1:12" x14ac:dyDescent="0.3">
      <c r="A815">
        <v>3</v>
      </c>
      <c r="B815">
        <v>31</v>
      </c>
      <c r="C815">
        <v>3</v>
      </c>
      <c r="D815">
        <v>0</v>
      </c>
      <c r="E815">
        <v>2025</v>
      </c>
      <c r="F815" t="s">
        <v>25</v>
      </c>
      <c r="G815" t="s">
        <v>27</v>
      </c>
      <c r="H815" t="s">
        <v>12</v>
      </c>
      <c r="I815" t="s">
        <v>44</v>
      </c>
      <c r="J815" t="s">
        <v>219</v>
      </c>
      <c r="K815">
        <v>9.3295729609022562E-2</v>
      </c>
      <c r="L815">
        <v>5.4811916932325302E-2</v>
      </c>
    </row>
    <row r="816" spans="1:12" x14ac:dyDescent="0.3">
      <c r="A816">
        <v>3</v>
      </c>
      <c r="B816">
        <v>31</v>
      </c>
      <c r="C816">
        <v>3</v>
      </c>
      <c r="D816">
        <v>0</v>
      </c>
      <c r="E816">
        <v>2025</v>
      </c>
      <c r="F816" t="s">
        <v>25</v>
      </c>
      <c r="G816" t="s">
        <v>27</v>
      </c>
      <c r="H816" t="s">
        <v>12</v>
      </c>
      <c r="I816" t="s">
        <v>45</v>
      </c>
      <c r="J816" t="s">
        <v>11</v>
      </c>
      <c r="K816">
        <v>5.6656664185200004E-2</v>
      </c>
      <c r="L816">
        <v>3.3286200600991987E-2</v>
      </c>
    </row>
    <row r="817" spans="1:12" x14ac:dyDescent="0.3">
      <c r="A817">
        <v>3</v>
      </c>
      <c r="B817">
        <v>31</v>
      </c>
      <c r="C817">
        <v>3</v>
      </c>
      <c r="D817">
        <v>0</v>
      </c>
      <c r="E817">
        <v>2025</v>
      </c>
      <c r="F817" t="s">
        <v>25</v>
      </c>
      <c r="G817" t="s">
        <v>27</v>
      </c>
      <c r="H817" t="s">
        <v>12</v>
      </c>
      <c r="I817" t="s">
        <v>45</v>
      </c>
      <c r="J817" t="s">
        <v>13</v>
      </c>
      <c r="K817">
        <v>7.7886600000000002E-3</v>
      </c>
      <c r="L817">
        <v>4.575894167109215E-3</v>
      </c>
    </row>
    <row r="818" spans="1:12" x14ac:dyDescent="0.3">
      <c r="A818">
        <v>3</v>
      </c>
      <c r="B818">
        <v>31</v>
      </c>
      <c r="C818">
        <v>3</v>
      </c>
      <c r="D818">
        <v>0</v>
      </c>
      <c r="E818">
        <v>2025</v>
      </c>
      <c r="F818" t="s">
        <v>25</v>
      </c>
      <c r="G818" t="s">
        <v>27</v>
      </c>
      <c r="H818" t="s">
        <v>12</v>
      </c>
      <c r="I818" t="s">
        <v>45</v>
      </c>
      <c r="J818" t="s">
        <v>15</v>
      </c>
      <c r="K818">
        <v>1.4937565284724803E-2</v>
      </c>
      <c r="L818">
        <v>8.7759278049350364E-3</v>
      </c>
    </row>
    <row r="819" spans="1:12" x14ac:dyDescent="0.3">
      <c r="A819">
        <v>3</v>
      </c>
      <c r="B819">
        <v>31</v>
      </c>
      <c r="C819">
        <v>3</v>
      </c>
      <c r="D819">
        <v>0</v>
      </c>
      <c r="E819">
        <v>2025</v>
      </c>
      <c r="F819" t="s">
        <v>25</v>
      </c>
      <c r="G819" t="s">
        <v>27</v>
      </c>
      <c r="H819" t="s">
        <v>12</v>
      </c>
      <c r="I819" t="s">
        <v>45</v>
      </c>
      <c r="J819" t="s">
        <v>16</v>
      </c>
      <c r="K819">
        <v>0.11547543426079999</v>
      </c>
      <c r="L819">
        <v>6.7842654073794237E-2</v>
      </c>
    </row>
    <row r="820" spans="1:12" x14ac:dyDescent="0.3">
      <c r="A820">
        <v>3</v>
      </c>
      <c r="B820">
        <v>31</v>
      </c>
      <c r="C820">
        <v>3</v>
      </c>
      <c r="D820">
        <v>0</v>
      </c>
      <c r="E820">
        <v>2025</v>
      </c>
      <c r="F820" t="s">
        <v>25</v>
      </c>
      <c r="G820" t="s">
        <v>27</v>
      </c>
      <c r="H820" t="s">
        <v>12</v>
      </c>
      <c r="I820" t="s">
        <v>45</v>
      </c>
      <c r="J820" t="s">
        <v>24</v>
      </c>
      <c r="K820">
        <v>2.158863015E-2</v>
      </c>
      <c r="L820">
        <v>1.2683476590230299E-2</v>
      </c>
    </row>
    <row r="821" spans="1:12" x14ac:dyDescent="0.3">
      <c r="A821">
        <v>3</v>
      </c>
      <c r="B821">
        <v>31</v>
      </c>
      <c r="C821">
        <v>3</v>
      </c>
      <c r="D821">
        <v>0</v>
      </c>
      <c r="E821">
        <v>2025</v>
      </c>
      <c r="F821" t="s">
        <v>25</v>
      </c>
      <c r="G821" t="s">
        <v>27</v>
      </c>
      <c r="H821" t="s">
        <v>12</v>
      </c>
      <c r="I821" t="s">
        <v>46</v>
      </c>
      <c r="J821" t="s">
        <v>11</v>
      </c>
      <c r="K821">
        <v>8.8054912259199983E-3</v>
      </c>
      <c r="L821">
        <v>5.1732898777477367E-3</v>
      </c>
    </row>
    <row r="822" spans="1:12" x14ac:dyDescent="0.3">
      <c r="A822">
        <v>3</v>
      </c>
      <c r="B822">
        <v>31</v>
      </c>
      <c r="C822">
        <v>3</v>
      </c>
      <c r="D822">
        <v>0</v>
      </c>
      <c r="E822">
        <v>2025</v>
      </c>
      <c r="F822" t="s">
        <v>25</v>
      </c>
      <c r="G822" t="s">
        <v>27</v>
      </c>
      <c r="H822" t="s">
        <v>12</v>
      </c>
      <c r="I822" t="s">
        <v>46</v>
      </c>
      <c r="J822" t="s">
        <v>221</v>
      </c>
      <c r="K822">
        <v>7.3093764000000004E-3</v>
      </c>
      <c r="L822">
        <v>4.2943115804215037E-3</v>
      </c>
    </row>
    <row r="823" spans="1:12" x14ac:dyDescent="0.3">
      <c r="A823">
        <v>3</v>
      </c>
      <c r="B823">
        <v>31</v>
      </c>
      <c r="C823">
        <v>3</v>
      </c>
      <c r="D823">
        <v>0</v>
      </c>
      <c r="E823">
        <v>2025</v>
      </c>
      <c r="F823" t="s">
        <v>25</v>
      </c>
      <c r="G823" t="s">
        <v>27</v>
      </c>
      <c r="H823" t="s">
        <v>12</v>
      </c>
      <c r="I823" t="s">
        <v>46</v>
      </c>
      <c r="J823" t="s">
        <v>17</v>
      </c>
      <c r="K823">
        <v>0.9836947235153255</v>
      </c>
      <c r="L823">
        <v>0.57792777545173235</v>
      </c>
    </row>
    <row r="824" spans="1:12" x14ac:dyDescent="0.3">
      <c r="A824">
        <v>3</v>
      </c>
      <c r="B824">
        <v>31</v>
      </c>
      <c r="C824">
        <v>3</v>
      </c>
      <c r="D824">
        <v>0</v>
      </c>
      <c r="E824">
        <v>2025</v>
      </c>
      <c r="F824" t="s">
        <v>25</v>
      </c>
      <c r="G824" t="s">
        <v>27</v>
      </c>
      <c r="H824" t="s">
        <v>12</v>
      </c>
      <c r="I824" t="s">
        <v>46</v>
      </c>
      <c r="J824" t="s">
        <v>18</v>
      </c>
      <c r="K824">
        <v>3.6547072247600003E-2</v>
      </c>
      <c r="L824">
        <v>2.1471669673950578E-2</v>
      </c>
    </row>
    <row r="825" spans="1:12" x14ac:dyDescent="0.3">
      <c r="A825">
        <v>3</v>
      </c>
      <c r="B825">
        <v>31</v>
      </c>
      <c r="C825">
        <v>3</v>
      </c>
      <c r="D825">
        <v>0</v>
      </c>
      <c r="E825">
        <v>2025</v>
      </c>
      <c r="F825" t="s">
        <v>25</v>
      </c>
      <c r="G825" t="s">
        <v>27</v>
      </c>
      <c r="H825" t="s">
        <v>12</v>
      </c>
      <c r="I825" t="s">
        <v>46</v>
      </c>
      <c r="J825" t="s">
        <v>19</v>
      </c>
      <c r="K825">
        <v>0.35347037601564257</v>
      </c>
      <c r="L825">
        <v>0.20766640626961244</v>
      </c>
    </row>
    <row r="826" spans="1:12" x14ac:dyDescent="0.3">
      <c r="A826">
        <v>3</v>
      </c>
      <c r="B826">
        <v>31</v>
      </c>
      <c r="C826">
        <v>3</v>
      </c>
      <c r="D826">
        <v>1</v>
      </c>
      <c r="E826">
        <v>2014</v>
      </c>
      <c r="F826" t="s">
        <v>25</v>
      </c>
      <c r="G826" t="s">
        <v>27</v>
      </c>
      <c r="H826" t="s">
        <v>10</v>
      </c>
      <c r="I826" t="s">
        <v>44</v>
      </c>
      <c r="J826" t="s">
        <v>217</v>
      </c>
      <c r="K826">
        <v>3.6435761736531271E-2</v>
      </c>
      <c r="L826">
        <v>1.8160760745898985E-4</v>
      </c>
    </row>
    <row r="827" spans="1:12" x14ac:dyDescent="0.3">
      <c r="A827">
        <v>3</v>
      </c>
      <c r="B827">
        <v>31</v>
      </c>
      <c r="C827">
        <v>3</v>
      </c>
      <c r="D827">
        <v>1</v>
      </c>
      <c r="E827">
        <v>2014</v>
      </c>
      <c r="F827" t="s">
        <v>25</v>
      </c>
      <c r="G827" t="s">
        <v>27</v>
      </c>
      <c r="H827" t="s">
        <v>10</v>
      </c>
      <c r="I827" t="s">
        <v>44</v>
      </c>
      <c r="J827" t="s">
        <v>218</v>
      </c>
      <c r="K827">
        <v>1.584077148947996E-2</v>
      </c>
      <c r="L827">
        <v>7.8955522634914166E-5</v>
      </c>
    </row>
    <row r="828" spans="1:12" x14ac:dyDescent="0.3">
      <c r="A828">
        <v>3</v>
      </c>
      <c r="B828">
        <v>31</v>
      </c>
      <c r="C828">
        <v>3</v>
      </c>
      <c r="D828">
        <v>1</v>
      </c>
      <c r="E828">
        <v>2014</v>
      </c>
      <c r="F828" t="s">
        <v>25</v>
      </c>
      <c r="G828" t="s">
        <v>27</v>
      </c>
      <c r="H828" t="s">
        <v>10</v>
      </c>
      <c r="I828" t="s">
        <v>44</v>
      </c>
      <c r="J828" t="s">
        <v>14</v>
      </c>
      <c r="K828">
        <v>0.18005891675705804</v>
      </c>
      <c r="L828">
        <v>8.9747181108391482E-4</v>
      </c>
    </row>
    <row r="829" spans="1:12" x14ac:dyDescent="0.3">
      <c r="A829">
        <v>3</v>
      </c>
      <c r="B829">
        <v>31</v>
      </c>
      <c r="C829">
        <v>3</v>
      </c>
      <c r="D829">
        <v>1</v>
      </c>
      <c r="E829">
        <v>2014</v>
      </c>
      <c r="F829" t="s">
        <v>25</v>
      </c>
      <c r="G829" t="s">
        <v>27</v>
      </c>
      <c r="H829" t="s">
        <v>10</v>
      </c>
      <c r="I829" t="s">
        <v>44</v>
      </c>
      <c r="J829" t="s">
        <v>219</v>
      </c>
      <c r="K829">
        <v>14.082298748921414</v>
      </c>
      <c r="L829">
        <v>7.0190726402467041E-2</v>
      </c>
    </row>
    <row r="830" spans="1:12" x14ac:dyDescent="0.3">
      <c r="A830">
        <v>3</v>
      </c>
      <c r="B830">
        <v>31</v>
      </c>
      <c r="C830">
        <v>3</v>
      </c>
      <c r="D830">
        <v>1</v>
      </c>
      <c r="E830">
        <v>2014</v>
      </c>
      <c r="F830" t="s">
        <v>25</v>
      </c>
      <c r="G830" t="s">
        <v>27</v>
      </c>
      <c r="H830" t="s">
        <v>10</v>
      </c>
      <c r="I830" t="s">
        <v>45</v>
      </c>
      <c r="J830" t="s">
        <v>11</v>
      </c>
      <c r="K830">
        <v>3.0546674642763425</v>
      </c>
      <c r="L830">
        <v>1.5225449485082148E-2</v>
      </c>
    </row>
    <row r="831" spans="1:12" x14ac:dyDescent="0.3">
      <c r="A831">
        <v>3</v>
      </c>
      <c r="B831">
        <v>31</v>
      </c>
      <c r="C831">
        <v>3</v>
      </c>
      <c r="D831">
        <v>1</v>
      </c>
      <c r="E831">
        <v>2014</v>
      </c>
      <c r="F831" t="s">
        <v>25</v>
      </c>
      <c r="G831" t="s">
        <v>27</v>
      </c>
      <c r="H831" t="s">
        <v>10</v>
      </c>
      <c r="I831" t="s">
        <v>45</v>
      </c>
      <c r="J831" t="s">
        <v>220</v>
      </c>
      <c r="K831">
        <v>0</v>
      </c>
      <c r="L831">
        <v>0</v>
      </c>
    </row>
    <row r="832" spans="1:12" x14ac:dyDescent="0.3">
      <c r="A832">
        <v>3</v>
      </c>
      <c r="B832">
        <v>31</v>
      </c>
      <c r="C832">
        <v>3</v>
      </c>
      <c r="D832">
        <v>1</v>
      </c>
      <c r="E832">
        <v>2014</v>
      </c>
      <c r="F832" t="s">
        <v>25</v>
      </c>
      <c r="G832" t="s">
        <v>27</v>
      </c>
      <c r="H832" t="s">
        <v>10</v>
      </c>
      <c r="I832" t="s">
        <v>45</v>
      </c>
      <c r="J832" t="s">
        <v>13</v>
      </c>
      <c r="K832">
        <v>0.38586821887936595</v>
      </c>
      <c r="L832">
        <v>1.9232918617667644E-3</v>
      </c>
    </row>
    <row r="833" spans="1:12" x14ac:dyDescent="0.3">
      <c r="A833">
        <v>3</v>
      </c>
      <c r="B833">
        <v>31</v>
      </c>
      <c r="C833">
        <v>3</v>
      </c>
      <c r="D833">
        <v>1</v>
      </c>
      <c r="E833">
        <v>2014</v>
      </c>
      <c r="F833" t="s">
        <v>25</v>
      </c>
      <c r="G833" t="s">
        <v>27</v>
      </c>
      <c r="H833" t="s">
        <v>10</v>
      </c>
      <c r="I833" t="s">
        <v>45</v>
      </c>
      <c r="J833" t="s">
        <v>15</v>
      </c>
      <c r="K833">
        <v>0.82140133500534007</v>
      </c>
      <c r="L833">
        <v>4.0941296161890383E-3</v>
      </c>
    </row>
    <row r="834" spans="1:12" x14ac:dyDescent="0.3">
      <c r="A834">
        <v>3</v>
      </c>
      <c r="B834">
        <v>31</v>
      </c>
      <c r="C834">
        <v>3</v>
      </c>
      <c r="D834">
        <v>1</v>
      </c>
      <c r="E834">
        <v>2014</v>
      </c>
      <c r="F834" t="s">
        <v>25</v>
      </c>
      <c r="G834" t="s">
        <v>27</v>
      </c>
      <c r="H834" t="s">
        <v>10</v>
      </c>
      <c r="I834" t="s">
        <v>45</v>
      </c>
      <c r="J834" t="s">
        <v>16</v>
      </c>
      <c r="K834">
        <v>5.8291825397451644</v>
      </c>
      <c r="L834">
        <v>2.9054528958109813E-2</v>
      </c>
    </row>
    <row r="835" spans="1:12" x14ac:dyDescent="0.3">
      <c r="A835">
        <v>3</v>
      </c>
      <c r="B835">
        <v>31</v>
      </c>
      <c r="C835">
        <v>3</v>
      </c>
      <c r="D835">
        <v>1</v>
      </c>
      <c r="E835">
        <v>2014</v>
      </c>
      <c r="F835" t="s">
        <v>25</v>
      </c>
      <c r="G835" t="s">
        <v>27</v>
      </c>
      <c r="H835" t="s">
        <v>10</v>
      </c>
      <c r="I835" t="s">
        <v>45</v>
      </c>
      <c r="J835" t="s">
        <v>24</v>
      </c>
      <c r="K835">
        <v>0.89127505665094153</v>
      </c>
      <c r="L835">
        <v>4.4424028183268774E-3</v>
      </c>
    </row>
    <row r="836" spans="1:12" x14ac:dyDescent="0.3">
      <c r="A836">
        <v>3</v>
      </c>
      <c r="B836">
        <v>31</v>
      </c>
      <c r="C836">
        <v>3</v>
      </c>
      <c r="D836">
        <v>1</v>
      </c>
      <c r="E836">
        <v>2014</v>
      </c>
      <c r="F836" t="s">
        <v>25</v>
      </c>
      <c r="G836" t="s">
        <v>27</v>
      </c>
      <c r="H836" t="s">
        <v>10</v>
      </c>
      <c r="I836" t="s">
        <v>46</v>
      </c>
      <c r="J836" t="s">
        <v>11</v>
      </c>
      <c r="K836">
        <v>0.77933063071987541</v>
      </c>
      <c r="L836">
        <v>3.8844356346374592E-3</v>
      </c>
    </row>
    <row r="837" spans="1:12" x14ac:dyDescent="0.3">
      <c r="A837">
        <v>3</v>
      </c>
      <c r="B837">
        <v>31</v>
      </c>
      <c r="C837">
        <v>3</v>
      </c>
      <c r="D837">
        <v>1</v>
      </c>
      <c r="E837">
        <v>2014</v>
      </c>
      <c r="F837" t="s">
        <v>25</v>
      </c>
      <c r="G837" t="s">
        <v>27</v>
      </c>
      <c r="H837" t="s">
        <v>10</v>
      </c>
      <c r="I837" t="s">
        <v>46</v>
      </c>
      <c r="J837" t="s">
        <v>221</v>
      </c>
      <c r="K837">
        <v>2.125711429371429</v>
      </c>
      <c r="L837">
        <v>1.0595232497892789E-2</v>
      </c>
    </row>
    <row r="838" spans="1:12" x14ac:dyDescent="0.3">
      <c r="A838">
        <v>3</v>
      </c>
      <c r="B838">
        <v>31</v>
      </c>
      <c r="C838">
        <v>3</v>
      </c>
      <c r="D838">
        <v>1</v>
      </c>
      <c r="E838">
        <v>2014</v>
      </c>
      <c r="F838" t="s">
        <v>25</v>
      </c>
      <c r="G838" t="s">
        <v>27</v>
      </c>
      <c r="H838" t="s">
        <v>10</v>
      </c>
      <c r="I838" t="s">
        <v>46</v>
      </c>
      <c r="J838" t="s">
        <v>17</v>
      </c>
      <c r="K838">
        <v>108.56799002626116</v>
      </c>
      <c r="L838">
        <v>0.54113793634599117</v>
      </c>
    </row>
    <row r="839" spans="1:12" x14ac:dyDescent="0.3">
      <c r="A839">
        <v>3</v>
      </c>
      <c r="B839">
        <v>31</v>
      </c>
      <c r="C839">
        <v>3</v>
      </c>
      <c r="D839">
        <v>1</v>
      </c>
      <c r="E839">
        <v>2014</v>
      </c>
      <c r="F839" t="s">
        <v>25</v>
      </c>
      <c r="G839" t="s">
        <v>27</v>
      </c>
      <c r="H839" t="s">
        <v>10</v>
      </c>
      <c r="I839" t="s">
        <v>46</v>
      </c>
      <c r="J839" t="s">
        <v>18</v>
      </c>
      <c r="K839">
        <v>10.763923646260189</v>
      </c>
      <c r="L839">
        <v>5.3650872854090065E-2</v>
      </c>
    </row>
    <row r="840" spans="1:12" x14ac:dyDescent="0.3">
      <c r="A840">
        <v>3</v>
      </c>
      <c r="B840">
        <v>31</v>
      </c>
      <c r="C840">
        <v>3</v>
      </c>
      <c r="D840">
        <v>1</v>
      </c>
      <c r="E840">
        <v>2014</v>
      </c>
      <c r="F840" t="s">
        <v>25</v>
      </c>
      <c r="G840" t="s">
        <v>27</v>
      </c>
      <c r="H840" t="s">
        <v>10</v>
      </c>
      <c r="I840" t="s">
        <v>46</v>
      </c>
      <c r="J840" t="s">
        <v>19</v>
      </c>
      <c r="K840">
        <v>53.095065339730191</v>
      </c>
      <c r="L840">
        <v>0.26464295858426901</v>
      </c>
    </row>
    <row r="841" spans="1:12" x14ac:dyDescent="0.3">
      <c r="A841">
        <v>3</v>
      </c>
      <c r="B841">
        <v>31</v>
      </c>
      <c r="C841">
        <v>3</v>
      </c>
      <c r="D841">
        <v>1</v>
      </c>
      <c r="E841">
        <v>2015</v>
      </c>
      <c r="F841" t="s">
        <v>25</v>
      </c>
      <c r="G841" t="s">
        <v>27</v>
      </c>
      <c r="H841" t="s">
        <v>10</v>
      </c>
      <c r="I841" t="s">
        <v>44</v>
      </c>
      <c r="J841" t="s">
        <v>217</v>
      </c>
      <c r="K841">
        <v>2.8423415337938133E-2</v>
      </c>
      <c r="L841">
        <v>2.0039288932146974E-4</v>
      </c>
    </row>
    <row r="842" spans="1:12" x14ac:dyDescent="0.3">
      <c r="A842">
        <v>3</v>
      </c>
      <c r="B842">
        <v>31</v>
      </c>
      <c r="C842">
        <v>3</v>
      </c>
      <c r="D842">
        <v>1</v>
      </c>
      <c r="E842">
        <v>2015</v>
      </c>
      <c r="F842" t="s">
        <v>25</v>
      </c>
      <c r="G842" t="s">
        <v>27</v>
      </c>
      <c r="H842" t="s">
        <v>10</v>
      </c>
      <c r="I842" t="s">
        <v>44</v>
      </c>
      <c r="J842" t="s">
        <v>218</v>
      </c>
      <c r="K842">
        <v>1.6608007759960096E-2</v>
      </c>
      <c r="L842">
        <v>1.1709101884211569E-4</v>
      </c>
    </row>
    <row r="843" spans="1:12" x14ac:dyDescent="0.3">
      <c r="A843">
        <v>3</v>
      </c>
      <c r="B843">
        <v>31</v>
      </c>
      <c r="C843">
        <v>3</v>
      </c>
      <c r="D843">
        <v>1</v>
      </c>
      <c r="E843">
        <v>2015</v>
      </c>
      <c r="F843" t="s">
        <v>25</v>
      </c>
      <c r="G843" t="s">
        <v>27</v>
      </c>
      <c r="H843" t="s">
        <v>10</v>
      </c>
      <c r="I843" t="s">
        <v>44</v>
      </c>
      <c r="J843" t="s">
        <v>14</v>
      </c>
      <c r="K843">
        <v>0.15964612587111895</v>
      </c>
      <c r="L843">
        <v>1.1255490605870766E-3</v>
      </c>
    </row>
    <row r="844" spans="1:12" x14ac:dyDescent="0.3">
      <c r="A844">
        <v>3</v>
      </c>
      <c r="B844">
        <v>31</v>
      </c>
      <c r="C844">
        <v>3</v>
      </c>
      <c r="D844">
        <v>1</v>
      </c>
      <c r="E844">
        <v>2015</v>
      </c>
      <c r="F844" t="s">
        <v>25</v>
      </c>
      <c r="G844" t="s">
        <v>27</v>
      </c>
      <c r="H844" t="s">
        <v>10</v>
      </c>
      <c r="I844" t="s">
        <v>44</v>
      </c>
      <c r="J844" t="s">
        <v>219</v>
      </c>
      <c r="K844">
        <v>10.123165622763441</v>
      </c>
      <c r="L844">
        <v>7.1371099641134791E-2</v>
      </c>
    </row>
    <row r="845" spans="1:12" x14ac:dyDescent="0.3">
      <c r="A845">
        <v>3</v>
      </c>
      <c r="B845">
        <v>31</v>
      </c>
      <c r="C845">
        <v>3</v>
      </c>
      <c r="D845">
        <v>1</v>
      </c>
      <c r="E845">
        <v>2015</v>
      </c>
      <c r="F845" t="s">
        <v>25</v>
      </c>
      <c r="G845" t="s">
        <v>27</v>
      </c>
      <c r="H845" t="s">
        <v>10</v>
      </c>
      <c r="I845" t="s">
        <v>45</v>
      </c>
      <c r="J845" t="s">
        <v>11</v>
      </c>
      <c r="K845">
        <v>2.3316796694810842</v>
      </c>
      <c r="L845">
        <v>1.643898245105611E-2</v>
      </c>
    </row>
    <row r="846" spans="1:12" x14ac:dyDescent="0.3">
      <c r="A846">
        <v>3</v>
      </c>
      <c r="B846">
        <v>31</v>
      </c>
      <c r="C846">
        <v>3</v>
      </c>
      <c r="D846">
        <v>1</v>
      </c>
      <c r="E846">
        <v>2015</v>
      </c>
      <c r="F846" t="s">
        <v>25</v>
      </c>
      <c r="G846" t="s">
        <v>27</v>
      </c>
      <c r="H846" t="s">
        <v>10</v>
      </c>
      <c r="I846" t="s">
        <v>45</v>
      </c>
      <c r="J846" t="s">
        <v>220</v>
      </c>
      <c r="K846">
        <v>0</v>
      </c>
      <c r="L846">
        <v>0</v>
      </c>
    </row>
    <row r="847" spans="1:12" x14ac:dyDescent="0.3">
      <c r="A847">
        <v>3</v>
      </c>
      <c r="B847">
        <v>31</v>
      </c>
      <c r="C847">
        <v>3</v>
      </c>
      <c r="D847">
        <v>1</v>
      </c>
      <c r="E847">
        <v>2015</v>
      </c>
      <c r="F847" t="s">
        <v>25</v>
      </c>
      <c r="G847" t="s">
        <v>27</v>
      </c>
      <c r="H847" t="s">
        <v>10</v>
      </c>
      <c r="I847" t="s">
        <v>45</v>
      </c>
      <c r="J847" t="s">
        <v>13</v>
      </c>
      <c r="K847">
        <v>0.35425142764285816</v>
      </c>
      <c r="L847">
        <v>2.4975699185894379E-3</v>
      </c>
    </row>
    <row r="848" spans="1:12" x14ac:dyDescent="0.3">
      <c r="A848">
        <v>3</v>
      </c>
      <c r="B848">
        <v>31</v>
      </c>
      <c r="C848">
        <v>3</v>
      </c>
      <c r="D848">
        <v>1</v>
      </c>
      <c r="E848">
        <v>2015</v>
      </c>
      <c r="F848" t="s">
        <v>25</v>
      </c>
      <c r="G848" t="s">
        <v>27</v>
      </c>
      <c r="H848" t="s">
        <v>10</v>
      </c>
      <c r="I848" t="s">
        <v>45</v>
      </c>
      <c r="J848" t="s">
        <v>15</v>
      </c>
      <c r="K848">
        <v>0.52159106005256739</v>
      </c>
      <c r="L848">
        <v>3.677360314566773E-3</v>
      </c>
    </row>
    <row r="849" spans="1:12" x14ac:dyDescent="0.3">
      <c r="A849">
        <v>3</v>
      </c>
      <c r="B849">
        <v>31</v>
      </c>
      <c r="C849">
        <v>3</v>
      </c>
      <c r="D849">
        <v>1</v>
      </c>
      <c r="E849">
        <v>2015</v>
      </c>
      <c r="F849" t="s">
        <v>25</v>
      </c>
      <c r="G849" t="s">
        <v>27</v>
      </c>
      <c r="H849" t="s">
        <v>10</v>
      </c>
      <c r="I849" t="s">
        <v>45</v>
      </c>
      <c r="J849" t="s">
        <v>16</v>
      </c>
      <c r="K849">
        <v>3.8111855713753107</v>
      </c>
      <c r="L849">
        <v>2.6869905650247491E-2</v>
      </c>
    </row>
    <row r="850" spans="1:12" x14ac:dyDescent="0.3">
      <c r="A850">
        <v>3</v>
      </c>
      <c r="B850">
        <v>31</v>
      </c>
      <c r="C850">
        <v>3</v>
      </c>
      <c r="D850">
        <v>1</v>
      </c>
      <c r="E850">
        <v>2015</v>
      </c>
      <c r="F850" t="s">
        <v>25</v>
      </c>
      <c r="G850" t="s">
        <v>27</v>
      </c>
      <c r="H850" t="s">
        <v>10</v>
      </c>
      <c r="I850" t="s">
        <v>45</v>
      </c>
      <c r="J850" t="s">
        <v>24</v>
      </c>
      <c r="K850">
        <v>0.95166206511922968</v>
      </c>
      <c r="L850">
        <v>6.7094790903728593E-3</v>
      </c>
    </row>
    <row r="851" spans="1:12" x14ac:dyDescent="0.3">
      <c r="A851">
        <v>3</v>
      </c>
      <c r="B851">
        <v>31</v>
      </c>
      <c r="C851">
        <v>3</v>
      </c>
      <c r="D851">
        <v>1</v>
      </c>
      <c r="E851">
        <v>2015</v>
      </c>
      <c r="F851" t="s">
        <v>25</v>
      </c>
      <c r="G851" t="s">
        <v>27</v>
      </c>
      <c r="H851" t="s">
        <v>10</v>
      </c>
      <c r="I851" t="s">
        <v>46</v>
      </c>
      <c r="J851" t="s">
        <v>11</v>
      </c>
      <c r="K851">
        <v>0.42479078289089722</v>
      </c>
      <c r="L851">
        <v>2.9948917583811768E-3</v>
      </c>
    </row>
    <row r="852" spans="1:12" x14ac:dyDescent="0.3">
      <c r="A852">
        <v>3</v>
      </c>
      <c r="B852">
        <v>31</v>
      </c>
      <c r="C852">
        <v>3</v>
      </c>
      <c r="D852">
        <v>1</v>
      </c>
      <c r="E852">
        <v>2015</v>
      </c>
      <c r="F852" t="s">
        <v>25</v>
      </c>
      <c r="G852" t="s">
        <v>27</v>
      </c>
      <c r="H852" t="s">
        <v>10</v>
      </c>
      <c r="I852" t="s">
        <v>46</v>
      </c>
      <c r="J852" t="s">
        <v>221</v>
      </c>
      <c r="K852">
        <v>1.045551009939075</v>
      </c>
      <c r="L852">
        <v>7.3714219534699614E-3</v>
      </c>
    </row>
    <row r="853" spans="1:12" x14ac:dyDescent="0.3">
      <c r="A853">
        <v>3</v>
      </c>
      <c r="B853">
        <v>31</v>
      </c>
      <c r="C853">
        <v>3</v>
      </c>
      <c r="D853">
        <v>1</v>
      </c>
      <c r="E853">
        <v>2015</v>
      </c>
      <c r="F853" t="s">
        <v>25</v>
      </c>
      <c r="G853" t="s">
        <v>27</v>
      </c>
      <c r="H853" t="s">
        <v>10</v>
      </c>
      <c r="I853" t="s">
        <v>46</v>
      </c>
      <c r="J853" t="s">
        <v>17</v>
      </c>
      <c r="K853">
        <v>78.526123205057658</v>
      </c>
      <c r="L853">
        <v>0.55363074877463792</v>
      </c>
    </row>
    <row r="854" spans="1:12" x14ac:dyDescent="0.3">
      <c r="A854">
        <v>3</v>
      </c>
      <c r="B854">
        <v>31</v>
      </c>
      <c r="C854">
        <v>3</v>
      </c>
      <c r="D854">
        <v>1</v>
      </c>
      <c r="E854">
        <v>2015</v>
      </c>
      <c r="F854" t="s">
        <v>25</v>
      </c>
      <c r="G854" t="s">
        <v>27</v>
      </c>
      <c r="H854" t="s">
        <v>10</v>
      </c>
      <c r="I854" t="s">
        <v>46</v>
      </c>
      <c r="J854" t="s">
        <v>18</v>
      </c>
      <c r="K854">
        <v>5.3261308943162788</v>
      </c>
      <c r="L854">
        <v>3.7550686507113018E-2</v>
      </c>
    </row>
    <row r="855" spans="1:12" x14ac:dyDescent="0.3">
      <c r="A855">
        <v>3</v>
      </c>
      <c r="B855">
        <v>31</v>
      </c>
      <c r="C855">
        <v>3</v>
      </c>
      <c r="D855">
        <v>1</v>
      </c>
      <c r="E855">
        <v>2015</v>
      </c>
      <c r="F855" t="s">
        <v>25</v>
      </c>
      <c r="G855" t="s">
        <v>27</v>
      </c>
      <c r="H855" t="s">
        <v>10</v>
      </c>
      <c r="I855" t="s">
        <v>46</v>
      </c>
      <c r="J855" t="s">
        <v>19</v>
      </c>
      <c r="K855">
        <v>38.217633784643041</v>
      </c>
      <c r="L855">
        <v>0.26944482097167971</v>
      </c>
    </row>
    <row r="856" spans="1:12" x14ac:dyDescent="0.3">
      <c r="A856">
        <v>3</v>
      </c>
      <c r="B856">
        <v>31</v>
      </c>
      <c r="C856">
        <v>3</v>
      </c>
      <c r="D856">
        <v>1</v>
      </c>
      <c r="E856">
        <v>2016</v>
      </c>
      <c r="F856" t="s">
        <v>25</v>
      </c>
      <c r="G856" t="s">
        <v>27</v>
      </c>
      <c r="H856" t="s">
        <v>10</v>
      </c>
      <c r="I856" t="s">
        <v>44</v>
      </c>
      <c r="J856" t="s">
        <v>217</v>
      </c>
      <c r="K856">
        <v>1.326622530606961E-2</v>
      </c>
      <c r="L856">
        <v>1.111529616450657E-4</v>
      </c>
    </row>
    <row r="857" spans="1:12" x14ac:dyDescent="0.3">
      <c r="A857">
        <v>3</v>
      </c>
      <c r="B857">
        <v>31</v>
      </c>
      <c r="C857">
        <v>3</v>
      </c>
      <c r="D857">
        <v>1</v>
      </c>
      <c r="E857">
        <v>2016</v>
      </c>
      <c r="F857" t="s">
        <v>25</v>
      </c>
      <c r="G857" t="s">
        <v>27</v>
      </c>
      <c r="H857" t="s">
        <v>10</v>
      </c>
      <c r="I857" t="s">
        <v>44</v>
      </c>
      <c r="J857" t="s">
        <v>218</v>
      </c>
      <c r="K857">
        <v>1.5226385896198272E-2</v>
      </c>
      <c r="L857">
        <v>1.2757644683893289E-4</v>
      </c>
    </row>
    <row r="858" spans="1:12" x14ac:dyDescent="0.3">
      <c r="A858">
        <v>3</v>
      </c>
      <c r="B858">
        <v>31</v>
      </c>
      <c r="C858">
        <v>3</v>
      </c>
      <c r="D858">
        <v>1</v>
      </c>
      <c r="E858">
        <v>2016</v>
      </c>
      <c r="F858" t="s">
        <v>25</v>
      </c>
      <c r="G858" t="s">
        <v>27</v>
      </c>
      <c r="H858" t="s">
        <v>10</v>
      </c>
      <c r="I858" t="s">
        <v>44</v>
      </c>
      <c r="J858" t="s">
        <v>14</v>
      </c>
      <c r="K858">
        <v>0.15368244781312299</v>
      </c>
      <c r="L858">
        <v>1.2876503174928239E-3</v>
      </c>
    </row>
    <row r="859" spans="1:12" x14ac:dyDescent="0.3">
      <c r="A859">
        <v>3</v>
      </c>
      <c r="B859">
        <v>31</v>
      </c>
      <c r="C859">
        <v>3</v>
      </c>
      <c r="D859">
        <v>1</v>
      </c>
      <c r="E859">
        <v>2016</v>
      </c>
      <c r="F859" t="s">
        <v>25</v>
      </c>
      <c r="G859" t="s">
        <v>27</v>
      </c>
      <c r="H859" t="s">
        <v>10</v>
      </c>
      <c r="I859" t="s">
        <v>44</v>
      </c>
      <c r="J859" t="s">
        <v>219</v>
      </c>
      <c r="K859">
        <v>7.8213751644486358</v>
      </c>
      <c r="L859">
        <v>6.5532507824050887E-2</v>
      </c>
    </row>
    <row r="860" spans="1:12" x14ac:dyDescent="0.3">
      <c r="A860">
        <v>3</v>
      </c>
      <c r="B860">
        <v>31</v>
      </c>
      <c r="C860">
        <v>3</v>
      </c>
      <c r="D860">
        <v>1</v>
      </c>
      <c r="E860">
        <v>2016</v>
      </c>
      <c r="F860" t="s">
        <v>25</v>
      </c>
      <c r="G860" t="s">
        <v>27</v>
      </c>
      <c r="H860" t="s">
        <v>10</v>
      </c>
      <c r="I860" t="s">
        <v>45</v>
      </c>
      <c r="J860" t="s">
        <v>11</v>
      </c>
      <c r="K860">
        <v>1.6887729950531969</v>
      </c>
      <c r="L860">
        <v>1.4149625505040082E-2</v>
      </c>
    </row>
    <row r="861" spans="1:12" x14ac:dyDescent="0.3">
      <c r="A861">
        <v>3</v>
      </c>
      <c r="B861">
        <v>31</v>
      </c>
      <c r="C861">
        <v>3</v>
      </c>
      <c r="D861">
        <v>1</v>
      </c>
      <c r="E861">
        <v>2016</v>
      </c>
      <c r="F861" t="s">
        <v>25</v>
      </c>
      <c r="G861" t="s">
        <v>27</v>
      </c>
      <c r="H861" t="s">
        <v>10</v>
      </c>
      <c r="I861" t="s">
        <v>45</v>
      </c>
      <c r="J861" t="s">
        <v>220</v>
      </c>
      <c r="K861">
        <v>0</v>
      </c>
      <c r="L861">
        <v>0</v>
      </c>
    </row>
    <row r="862" spans="1:12" x14ac:dyDescent="0.3">
      <c r="A862">
        <v>3</v>
      </c>
      <c r="B862">
        <v>31</v>
      </c>
      <c r="C862">
        <v>3</v>
      </c>
      <c r="D862">
        <v>1</v>
      </c>
      <c r="E862">
        <v>2016</v>
      </c>
      <c r="F862" t="s">
        <v>25</v>
      </c>
      <c r="G862" t="s">
        <v>27</v>
      </c>
      <c r="H862" t="s">
        <v>10</v>
      </c>
      <c r="I862" t="s">
        <v>45</v>
      </c>
      <c r="J862" t="s">
        <v>13</v>
      </c>
      <c r="K862">
        <v>0.4071921428333341</v>
      </c>
      <c r="L862">
        <v>3.4117174697626991E-3</v>
      </c>
    </row>
    <row r="863" spans="1:12" x14ac:dyDescent="0.3">
      <c r="A863">
        <v>3</v>
      </c>
      <c r="B863">
        <v>31</v>
      </c>
      <c r="C863">
        <v>3</v>
      </c>
      <c r="D863">
        <v>1</v>
      </c>
      <c r="E863">
        <v>2016</v>
      </c>
      <c r="F863" t="s">
        <v>25</v>
      </c>
      <c r="G863" t="s">
        <v>27</v>
      </c>
      <c r="H863" t="s">
        <v>10</v>
      </c>
      <c r="I863" t="s">
        <v>45</v>
      </c>
      <c r="J863" t="s">
        <v>15</v>
      </c>
      <c r="K863">
        <v>0.40312261870952437</v>
      </c>
      <c r="L863">
        <v>3.3776203812230874E-3</v>
      </c>
    </row>
    <row r="864" spans="1:12" x14ac:dyDescent="0.3">
      <c r="A864">
        <v>3</v>
      </c>
      <c r="B864">
        <v>31</v>
      </c>
      <c r="C864">
        <v>3</v>
      </c>
      <c r="D864">
        <v>1</v>
      </c>
      <c r="E864">
        <v>2016</v>
      </c>
      <c r="F864" t="s">
        <v>25</v>
      </c>
      <c r="G864" t="s">
        <v>27</v>
      </c>
      <c r="H864" t="s">
        <v>10</v>
      </c>
      <c r="I864" t="s">
        <v>45</v>
      </c>
      <c r="J864" t="s">
        <v>16</v>
      </c>
      <c r="K864">
        <v>2.8033353404192112</v>
      </c>
      <c r="L864">
        <v>2.348814514926939E-2</v>
      </c>
    </row>
    <row r="865" spans="1:12" x14ac:dyDescent="0.3">
      <c r="A865">
        <v>3</v>
      </c>
      <c r="B865">
        <v>31</v>
      </c>
      <c r="C865">
        <v>3</v>
      </c>
      <c r="D865">
        <v>1</v>
      </c>
      <c r="E865">
        <v>2016</v>
      </c>
      <c r="F865" t="s">
        <v>25</v>
      </c>
      <c r="G865" t="s">
        <v>27</v>
      </c>
      <c r="H865" t="s">
        <v>10</v>
      </c>
      <c r="I865" t="s">
        <v>45</v>
      </c>
      <c r="J865" t="s">
        <v>24</v>
      </c>
      <c r="K865">
        <v>0.92081827164594354</v>
      </c>
      <c r="L865">
        <v>7.7152072778010894E-3</v>
      </c>
    </row>
    <row r="866" spans="1:12" x14ac:dyDescent="0.3">
      <c r="A866">
        <v>3</v>
      </c>
      <c r="B866">
        <v>31</v>
      </c>
      <c r="C866">
        <v>3</v>
      </c>
      <c r="D866">
        <v>1</v>
      </c>
      <c r="E866">
        <v>2016</v>
      </c>
      <c r="F866" t="s">
        <v>25</v>
      </c>
      <c r="G866" t="s">
        <v>27</v>
      </c>
      <c r="H866" t="s">
        <v>10</v>
      </c>
      <c r="I866" t="s">
        <v>46</v>
      </c>
      <c r="J866" t="s">
        <v>11</v>
      </c>
      <c r="K866">
        <v>0.42350937139504885</v>
      </c>
      <c r="L866">
        <v>3.5484336975237516E-3</v>
      </c>
    </row>
    <row r="867" spans="1:12" x14ac:dyDescent="0.3">
      <c r="A867">
        <v>3</v>
      </c>
      <c r="B867">
        <v>31</v>
      </c>
      <c r="C867">
        <v>3</v>
      </c>
      <c r="D867">
        <v>1</v>
      </c>
      <c r="E867">
        <v>2016</v>
      </c>
      <c r="F867" t="s">
        <v>25</v>
      </c>
      <c r="G867" t="s">
        <v>27</v>
      </c>
      <c r="H867" t="s">
        <v>10</v>
      </c>
      <c r="I867" t="s">
        <v>46</v>
      </c>
      <c r="J867" t="s">
        <v>221</v>
      </c>
      <c r="K867">
        <v>0.89437452223695602</v>
      </c>
      <c r="L867">
        <v>7.4936445501980753E-3</v>
      </c>
    </row>
    <row r="868" spans="1:12" x14ac:dyDescent="0.3">
      <c r="A868">
        <v>3</v>
      </c>
      <c r="B868">
        <v>31</v>
      </c>
      <c r="C868">
        <v>3</v>
      </c>
      <c r="D868">
        <v>1</v>
      </c>
      <c r="E868">
        <v>2016</v>
      </c>
      <c r="F868" t="s">
        <v>25</v>
      </c>
      <c r="G868" t="s">
        <v>27</v>
      </c>
      <c r="H868" t="s">
        <v>10</v>
      </c>
      <c r="I868" t="s">
        <v>46</v>
      </c>
      <c r="J868" t="s">
        <v>17</v>
      </c>
      <c r="K868">
        <v>67.039899877657646</v>
      </c>
      <c r="L868">
        <v>0.56170336684851896</v>
      </c>
    </row>
    <row r="869" spans="1:12" x14ac:dyDescent="0.3">
      <c r="A869">
        <v>3</v>
      </c>
      <c r="B869">
        <v>31</v>
      </c>
      <c r="C869">
        <v>3</v>
      </c>
      <c r="D869">
        <v>1</v>
      </c>
      <c r="E869">
        <v>2016</v>
      </c>
      <c r="F869" t="s">
        <v>25</v>
      </c>
      <c r="G869" t="s">
        <v>27</v>
      </c>
      <c r="H869" t="s">
        <v>10</v>
      </c>
      <c r="I869" t="s">
        <v>46</v>
      </c>
      <c r="J869" t="s">
        <v>18</v>
      </c>
      <c r="K869">
        <v>4.5646877302839473</v>
      </c>
      <c r="L869">
        <v>3.8245887469875547E-2</v>
      </c>
    </row>
    <row r="870" spans="1:12" x14ac:dyDescent="0.3">
      <c r="A870">
        <v>3</v>
      </c>
      <c r="B870">
        <v>31</v>
      </c>
      <c r="C870">
        <v>3</v>
      </c>
      <c r="D870">
        <v>1</v>
      </c>
      <c r="E870">
        <v>2016</v>
      </c>
      <c r="F870" t="s">
        <v>25</v>
      </c>
      <c r="G870" t="s">
        <v>27</v>
      </c>
      <c r="H870" t="s">
        <v>10</v>
      </c>
      <c r="I870" t="s">
        <v>46</v>
      </c>
      <c r="J870" t="s">
        <v>19</v>
      </c>
      <c r="K870">
        <v>32.201810505504042</v>
      </c>
      <c r="L870">
        <v>0.26980746410075956</v>
      </c>
    </row>
    <row r="871" spans="1:12" x14ac:dyDescent="0.3">
      <c r="A871">
        <v>3</v>
      </c>
      <c r="B871">
        <v>31</v>
      </c>
      <c r="C871">
        <v>3</v>
      </c>
      <c r="D871">
        <v>1</v>
      </c>
      <c r="E871">
        <v>2017</v>
      </c>
      <c r="F871" t="s">
        <v>25</v>
      </c>
      <c r="G871" t="s">
        <v>27</v>
      </c>
      <c r="H871" t="s">
        <v>10</v>
      </c>
      <c r="I871" t="s">
        <v>44</v>
      </c>
      <c r="J871" t="s">
        <v>217</v>
      </c>
      <c r="K871">
        <v>8.3815909296697869E-3</v>
      </c>
      <c r="L871">
        <v>8.0334973498973078E-5</v>
      </c>
    </row>
    <row r="872" spans="1:12" x14ac:dyDescent="0.3">
      <c r="A872">
        <v>3</v>
      </c>
      <c r="B872">
        <v>31</v>
      </c>
      <c r="C872">
        <v>3</v>
      </c>
      <c r="D872">
        <v>1</v>
      </c>
      <c r="E872">
        <v>2017</v>
      </c>
      <c r="F872" t="s">
        <v>25</v>
      </c>
      <c r="G872" t="s">
        <v>27</v>
      </c>
      <c r="H872" t="s">
        <v>10</v>
      </c>
      <c r="I872" t="s">
        <v>44</v>
      </c>
      <c r="J872" t="s">
        <v>218</v>
      </c>
      <c r="K872">
        <v>1.4974934610502293E-2</v>
      </c>
      <c r="L872">
        <v>1.435301466246757E-4</v>
      </c>
    </row>
    <row r="873" spans="1:12" x14ac:dyDescent="0.3">
      <c r="A873">
        <v>3</v>
      </c>
      <c r="B873">
        <v>31</v>
      </c>
      <c r="C873">
        <v>3</v>
      </c>
      <c r="D873">
        <v>1</v>
      </c>
      <c r="E873">
        <v>2017</v>
      </c>
      <c r="F873" t="s">
        <v>25</v>
      </c>
      <c r="G873" t="s">
        <v>27</v>
      </c>
      <c r="H873" t="s">
        <v>10</v>
      </c>
      <c r="I873" t="s">
        <v>44</v>
      </c>
      <c r="J873" t="s">
        <v>14</v>
      </c>
      <c r="K873">
        <v>0.17223500509750148</v>
      </c>
      <c r="L873">
        <v>1.6508195981175613E-3</v>
      </c>
    </row>
    <row r="874" spans="1:12" x14ac:dyDescent="0.3">
      <c r="A874">
        <v>3</v>
      </c>
      <c r="B874">
        <v>31</v>
      </c>
      <c r="C874">
        <v>3</v>
      </c>
      <c r="D874">
        <v>1</v>
      </c>
      <c r="E874">
        <v>2017</v>
      </c>
      <c r="F874" t="s">
        <v>25</v>
      </c>
      <c r="G874" t="s">
        <v>27</v>
      </c>
      <c r="H874" t="s">
        <v>10</v>
      </c>
      <c r="I874" t="s">
        <v>44</v>
      </c>
      <c r="J874" t="s">
        <v>219</v>
      </c>
      <c r="K874">
        <v>6.468235388428516</v>
      </c>
      <c r="L874">
        <v>6.199604858728134E-2</v>
      </c>
    </row>
    <row r="875" spans="1:12" x14ac:dyDescent="0.3">
      <c r="A875">
        <v>3</v>
      </c>
      <c r="B875">
        <v>31</v>
      </c>
      <c r="C875">
        <v>3</v>
      </c>
      <c r="D875">
        <v>1</v>
      </c>
      <c r="E875">
        <v>2017</v>
      </c>
      <c r="F875" t="s">
        <v>25</v>
      </c>
      <c r="G875" t="s">
        <v>27</v>
      </c>
      <c r="H875" t="s">
        <v>10</v>
      </c>
      <c r="I875" t="s">
        <v>45</v>
      </c>
      <c r="J875" t="s">
        <v>11</v>
      </c>
      <c r="K875">
        <v>1.631284447299167</v>
      </c>
      <c r="L875">
        <v>1.563536015330547E-2</v>
      </c>
    </row>
    <row r="876" spans="1:12" x14ac:dyDescent="0.3">
      <c r="A876">
        <v>3</v>
      </c>
      <c r="B876">
        <v>31</v>
      </c>
      <c r="C876">
        <v>3</v>
      </c>
      <c r="D876">
        <v>1</v>
      </c>
      <c r="E876">
        <v>2017</v>
      </c>
      <c r="F876" t="s">
        <v>25</v>
      </c>
      <c r="G876" t="s">
        <v>27</v>
      </c>
      <c r="H876" t="s">
        <v>10</v>
      </c>
      <c r="I876" t="s">
        <v>45</v>
      </c>
      <c r="J876" t="s">
        <v>220</v>
      </c>
      <c r="K876">
        <v>0</v>
      </c>
      <c r="L876">
        <v>0</v>
      </c>
    </row>
    <row r="877" spans="1:12" x14ac:dyDescent="0.3">
      <c r="A877">
        <v>3</v>
      </c>
      <c r="B877">
        <v>31</v>
      </c>
      <c r="C877">
        <v>3</v>
      </c>
      <c r="D877">
        <v>1</v>
      </c>
      <c r="E877">
        <v>2017</v>
      </c>
      <c r="F877" t="s">
        <v>25</v>
      </c>
      <c r="G877" t="s">
        <v>27</v>
      </c>
      <c r="H877" t="s">
        <v>10</v>
      </c>
      <c r="I877" t="s">
        <v>45</v>
      </c>
      <c r="J877" t="s">
        <v>13</v>
      </c>
      <c r="K877">
        <v>0.37811404594880588</v>
      </c>
      <c r="L877">
        <v>3.6241069405284778E-3</v>
      </c>
    </row>
    <row r="878" spans="1:12" x14ac:dyDescent="0.3">
      <c r="A878">
        <v>3</v>
      </c>
      <c r="B878">
        <v>31</v>
      </c>
      <c r="C878">
        <v>3</v>
      </c>
      <c r="D878">
        <v>1</v>
      </c>
      <c r="E878">
        <v>2017</v>
      </c>
      <c r="F878" t="s">
        <v>25</v>
      </c>
      <c r="G878" t="s">
        <v>27</v>
      </c>
      <c r="H878" t="s">
        <v>10</v>
      </c>
      <c r="I878" t="s">
        <v>45</v>
      </c>
      <c r="J878" t="s">
        <v>15</v>
      </c>
      <c r="K878">
        <v>0.26376068363109828</v>
      </c>
      <c r="L878">
        <v>2.5280651021237686E-3</v>
      </c>
    </row>
    <row r="879" spans="1:12" x14ac:dyDescent="0.3">
      <c r="A879">
        <v>3</v>
      </c>
      <c r="B879">
        <v>31</v>
      </c>
      <c r="C879">
        <v>3</v>
      </c>
      <c r="D879">
        <v>1</v>
      </c>
      <c r="E879">
        <v>2017</v>
      </c>
      <c r="F879" t="s">
        <v>25</v>
      </c>
      <c r="G879" t="s">
        <v>27</v>
      </c>
      <c r="H879" t="s">
        <v>10</v>
      </c>
      <c r="I879" t="s">
        <v>45</v>
      </c>
      <c r="J879" t="s">
        <v>16</v>
      </c>
      <c r="K879">
        <v>3.8080182512306724</v>
      </c>
      <c r="L879">
        <v>3.6498684779916149E-2</v>
      </c>
    </row>
    <row r="880" spans="1:12" x14ac:dyDescent="0.3">
      <c r="A880">
        <v>3</v>
      </c>
      <c r="B880">
        <v>31</v>
      </c>
      <c r="C880">
        <v>3</v>
      </c>
      <c r="D880">
        <v>1</v>
      </c>
      <c r="E880">
        <v>2017</v>
      </c>
      <c r="F880" t="s">
        <v>25</v>
      </c>
      <c r="G880" t="s">
        <v>27</v>
      </c>
      <c r="H880" t="s">
        <v>10</v>
      </c>
      <c r="I880" t="s">
        <v>45</v>
      </c>
      <c r="J880" t="s">
        <v>24</v>
      </c>
      <c r="K880">
        <v>0.84165655500125025</v>
      </c>
      <c r="L880">
        <v>8.0670194487678544E-3</v>
      </c>
    </row>
    <row r="881" spans="1:12" x14ac:dyDescent="0.3">
      <c r="A881">
        <v>3</v>
      </c>
      <c r="B881">
        <v>31</v>
      </c>
      <c r="C881">
        <v>3</v>
      </c>
      <c r="D881">
        <v>1</v>
      </c>
      <c r="E881">
        <v>2017</v>
      </c>
      <c r="F881" t="s">
        <v>25</v>
      </c>
      <c r="G881" t="s">
        <v>27</v>
      </c>
      <c r="H881" t="s">
        <v>10</v>
      </c>
      <c r="I881" t="s">
        <v>46</v>
      </c>
      <c r="J881" t="s">
        <v>11</v>
      </c>
      <c r="K881">
        <v>0.23922788459867877</v>
      </c>
      <c r="L881">
        <v>2.2929257620316009E-3</v>
      </c>
    </row>
    <row r="882" spans="1:12" x14ac:dyDescent="0.3">
      <c r="A882">
        <v>3</v>
      </c>
      <c r="B882">
        <v>31</v>
      </c>
      <c r="C882">
        <v>3</v>
      </c>
      <c r="D882">
        <v>1</v>
      </c>
      <c r="E882">
        <v>2017</v>
      </c>
      <c r="F882" t="s">
        <v>25</v>
      </c>
      <c r="G882" t="s">
        <v>27</v>
      </c>
      <c r="H882" t="s">
        <v>10</v>
      </c>
      <c r="I882" t="s">
        <v>46</v>
      </c>
      <c r="J882" t="s">
        <v>221</v>
      </c>
      <c r="K882">
        <v>0.57774118934595553</v>
      </c>
      <c r="L882">
        <v>5.5374717669740862E-3</v>
      </c>
    </row>
    <row r="883" spans="1:12" x14ac:dyDescent="0.3">
      <c r="A883">
        <v>3</v>
      </c>
      <c r="B883">
        <v>31</v>
      </c>
      <c r="C883">
        <v>3</v>
      </c>
      <c r="D883">
        <v>1</v>
      </c>
      <c r="E883">
        <v>2017</v>
      </c>
      <c r="F883" t="s">
        <v>25</v>
      </c>
      <c r="G883" t="s">
        <v>27</v>
      </c>
      <c r="H883" t="s">
        <v>10</v>
      </c>
      <c r="I883" t="s">
        <v>46</v>
      </c>
      <c r="J883" t="s">
        <v>17</v>
      </c>
      <c r="K883">
        <v>62.302484995485258</v>
      </c>
      <c r="L883">
        <v>0.59715017387870339</v>
      </c>
    </row>
    <row r="884" spans="1:12" x14ac:dyDescent="0.3">
      <c r="A884">
        <v>3</v>
      </c>
      <c r="B884">
        <v>31</v>
      </c>
      <c r="C884">
        <v>3</v>
      </c>
      <c r="D884">
        <v>1</v>
      </c>
      <c r="E884">
        <v>2017</v>
      </c>
      <c r="F884" t="s">
        <v>25</v>
      </c>
      <c r="G884" t="s">
        <v>27</v>
      </c>
      <c r="H884" t="s">
        <v>10</v>
      </c>
      <c r="I884" t="s">
        <v>46</v>
      </c>
      <c r="J884" t="s">
        <v>18</v>
      </c>
      <c r="K884">
        <v>3.0374230721687381</v>
      </c>
      <c r="L884">
        <v>2.9112766783221951E-2</v>
      </c>
    </row>
    <row r="885" spans="1:12" x14ac:dyDescent="0.3">
      <c r="A885">
        <v>3</v>
      </c>
      <c r="B885">
        <v>31</v>
      </c>
      <c r="C885">
        <v>3</v>
      </c>
      <c r="D885">
        <v>1</v>
      </c>
      <c r="E885">
        <v>2017</v>
      </c>
      <c r="F885" t="s">
        <v>25</v>
      </c>
      <c r="G885" t="s">
        <v>27</v>
      </c>
      <c r="H885" t="s">
        <v>10</v>
      </c>
      <c r="I885" t="s">
        <v>46</v>
      </c>
      <c r="J885" t="s">
        <v>19</v>
      </c>
      <c r="K885">
        <v>24.589488589723089</v>
      </c>
      <c r="L885">
        <v>0.23568269207890474</v>
      </c>
    </row>
    <row r="886" spans="1:12" x14ac:dyDescent="0.3">
      <c r="A886">
        <v>3</v>
      </c>
      <c r="B886">
        <v>31</v>
      </c>
      <c r="C886">
        <v>3</v>
      </c>
      <c r="D886">
        <v>1</v>
      </c>
      <c r="E886">
        <v>2018</v>
      </c>
      <c r="F886" t="s">
        <v>25</v>
      </c>
      <c r="G886" t="s">
        <v>27</v>
      </c>
      <c r="H886" t="s">
        <v>10</v>
      </c>
      <c r="I886" t="s">
        <v>44</v>
      </c>
      <c r="J886" t="s">
        <v>217</v>
      </c>
      <c r="K886">
        <v>4.6576511983201022E-3</v>
      </c>
      <c r="L886">
        <v>4.7651758926296409E-5</v>
      </c>
    </row>
    <row r="887" spans="1:12" x14ac:dyDescent="0.3">
      <c r="A887">
        <v>3</v>
      </c>
      <c r="B887">
        <v>31</v>
      </c>
      <c r="C887">
        <v>3</v>
      </c>
      <c r="D887">
        <v>1</v>
      </c>
      <c r="E887">
        <v>2018</v>
      </c>
      <c r="F887" t="s">
        <v>25</v>
      </c>
      <c r="G887" t="s">
        <v>27</v>
      </c>
      <c r="H887" t="s">
        <v>10</v>
      </c>
      <c r="I887" t="s">
        <v>44</v>
      </c>
      <c r="J887" t="s">
        <v>218</v>
      </c>
      <c r="K887">
        <v>1.0059789838911502E-2</v>
      </c>
      <c r="L887">
        <v>1.0292026170313324E-4</v>
      </c>
    </row>
    <row r="888" spans="1:12" x14ac:dyDescent="0.3">
      <c r="A888">
        <v>3</v>
      </c>
      <c r="B888">
        <v>31</v>
      </c>
      <c r="C888">
        <v>3</v>
      </c>
      <c r="D888">
        <v>1</v>
      </c>
      <c r="E888">
        <v>2018</v>
      </c>
      <c r="F888" t="s">
        <v>25</v>
      </c>
      <c r="G888" t="s">
        <v>27</v>
      </c>
      <c r="H888" t="s">
        <v>10</v>
      </c>
      <c r="I888" t="s">
        <v>44</v>
      </c>
      <c r="J888" t="s">
        <v>14</v>
      </c>
      <c r="K888">
        <v>0.13141411022629385</v>
      </c>
      <c r="L888">
        <v>1.3444788442457188E-3</v>
      </c>
    </row>
    <row r="889" spans="1:12" x14ac:dyDescent="0.3">
      <c r="A889">
        <v>3</v>
      </c>
      <c r="B889">
        <v>31</v>
      </c>
      <c r="C889">
        <v>3</v>
      </c>
      <c r="D889">
        <v>1</v>
      </c>
      <c r="E889">
        <v>2018</v>
      </c>
      <c r="F889" t="s">
        <v>25</v>
      </c>
      <c r="G889" t="s">
        <v>27</v>
      </c>
      <c r="H889" t="s">
        <v>10</v>
      </c>
      <c r="I889" t="s">
        <v>44</v>
      </c>
      <c r="J889" t="s">
        <v>219</v>
      </c>
      <c r="K889">
        <v>5.5312998248678591</v>
      </c>
      <c r="L889">
        <v>5.6589932260005658E-2</v>
      </c>
    </row>
    <row r="890" spans="1:12" x14ac:dyDescent="0.3">
      <c r="A890">
        <v>3</v>
      </c>
      <c r="B890">
        <v>31</v>
      </c>
      <c r="C890">
        <v>3</v>
      </c>
      <c r="D890">
        <v>1</v>
      </c>
      <c r="E890">
        <v>2018</v>
      </c>
      <c r="F890" t="s">
        <v>25</v>
      </c>
      <c r="G890" t="s">
        <v>27</v>
      </c>
      <c r="H890" t="s">
        <v>10</v>
      </c>
      <c r="I890" t="s">
        <v>45</v>
      </c>
      <c r="J890" t="s">
        <v>11</v>
      </c>
      <c r="K890">
        <v>1.7810469754379064</v>
      </c>
      <c r="L890">
        <v>1.8221635218323554E-2</v>
      </c>
    </row>
    <row r="891" spans="1:12" x14ac:dyDescent="0.3">
      <c r="A891">
        <v>3</v>
      </c>
      <c r="B891">
        <v>31</v>
      </c>
      <c r="C891">
        <v>3</v>
      </c>
      <c r="D891">
        <v>1</v>
      </c>
      <c r="E891">
        <v>2018</v>
      </c>
      <c r="F891" t="s">
        <v>25</v>
      </c>
      <c r="G891" t="s">
        <v>27</v>
      </c>
      <c r="H891" t="s">
        <v>10</v>
      </c>
      <c r="I891" t="s">
        <v>45</v>
      </c>
      <c r="J891" t="s">
        <v>220</v>
      </c>
      <c r="K891">
        <v>0</v>
      </c>
      <c r="L891">
        <v>0</v>
      </c>
    </row>
    <row r="892" spans="1:12" x14ac:dyDescent="0.3">
      <c r="A892">
        <v>3</v>
      </c>
      <c r="B892">
        <v>31</v>
      </c>
      <c r="C892">
        <v>3</v>
      </c>
      <c r="D892">
        <v>1</v>
      </c>
      <c r="E892">
        <v>2018</v>
      </c>
      <c r="F892" t="s">
        <v>25</v>
      </c>
      <c r="G892" t="s">
        <v>27</v>
      </c>
      <c r="H892" t="s">
        <v>10</v>
      </c>
      <c r="I892" t="s">
        <v>45</v>
      </c>
      <c r="J892" t="s">
        <v>13</v>
      </c>
      <c r="K892">
        <v>0.67202467879359062</v>
      </c>
      <c r="L892">
        <v>6.8753877486454774E-3</v>
      </c>
    </row>
    <row r="893" spans="1:12" x14ac:dyDescent="0.3">
      <c r="A893">
        <v>3</v>
      </c>
      <c r="B893">
        <v>31</v>
      </c>
      <c r="C893">
        <v>3</v>
      </c>
      <c r="D893">
        <v>1</v>
      </c>
      <c r="E893">
        <v>2018</v>
      </c>
      <c r="F893" t="s">
        <v>25</v>
      </c>
      <c r="G893" t="s">
        <v>27</v>
      </c>
      <c r="H893" t="s">
        <v>10</v>
      </c>
      <c r="I893" t="s">
        <v>45</v>
      </c>
      <c r="J893" t="s">
        <v>15</v>
      </c>
      <c r="K893">
        <v>0.24624952828337704</v>
      </c>
      <c r="L893">
        <v>2.5193434754637554E-3</v>
      </c>
    </row>
    <row r="894" spans="1:12" x14ac:dyDescent="0.3">
      <c r="A894">
        <v>3</v>
      </c>
      <c r="B894">
        <v>31</v>
      </c>
      <c r="C894">
        <v>3</v>
      </c>
      <c r="D894">
        <v>1</v>
      </c>
      <c r="E894">
        <v>2018</v>
      </c>
      <c r="F894" t="s">
        <v>25</v>
      </c>
      <c r="G894" t="s">
        <v>27</v>
      </c>
      <c r="H894" t="s">
        <v>10</v>
      </c>
      <c r="I894" t="s">
        <v>45</v>
      </c>
      <c r="J894" t="s">
        <v>16</v>
      </c>
      <c r="K894">
        <v>3.4792465769740688</v>
      </c>
      <c r="L894">
        <v>3.559567088040156E-2</v>
      </c>
    </row>
    <row r="895" spans="1:12" x14ac:dyDescent="0.3">
      <c r="A895">
        <v>3</v>
      </c>
      <c r="B895">
        <v>31</v>
      </c>
      <c r="C895">
        <v>3</v>
      </c>
      <c r="D895">
        <v>1</v>
      </c>
      <c r="E895">
        <v>2018</v>
      </c>
      <c r="F895" t="s">
        <v>25</v>
      </c>
      <c r="G895" t="s">
        <v>27</v>
      </c>
      <c r="H895" t="s">
        <v>10</v>
      </c>
      <c r="I895" t="s">
        <v>45</v>
      </c>
      <c r="J895" t="s">
        <v>24</v>
      </c>
      <c r="K895">
        <v>0.61699329540594494</v>
      </c>
      <c r="L895">
        <v>6.3123695871492927E-3</v>
      </c>
    </row>
    <row r="896" spans="1:12" x14ac:dyDescent="0.3">
      <c r="A896">
        <v>3</v>
      </c>
      <c r="B896">
        <v>31</v>
      </c>
      <c r="C896">
        <v>3</v>
      </c>
      <c r="D896">
        <v>1</v>
      </c>
      <c r="E896">
        <v>2018</v>
      </c>
      <c r="F896" t="s">
        <v>25</v>
      </c>
      <c r="G896" t="s">
        <v>27</v>
      </c>
      <c r="H896" t="s">
        <v>10</v>
      </c>
      <c r="I896" t="s">
        <v>46</v>
      </c>
      <c r="J896" t="s">
        <v>11</v>
      </c>
      <c r="K896">
        <v>0.1804417265006506</v>
      </c>
      <c r="L896">
        <v>1.8460733286672318E-3</v>
      </c>
    </row>
    <row r="897" spans="1:12" x14ac:dyDescent="0.3">
      <c r="A897">
        <v>3</v>
      </c>
      <c r="B897">
        <v>31</v>
      </c>
      <c r="C897">
        <v>3</v>
      </c>
      <c r="D897">
        <v>1</v>
      </c>
      <c r="E897">
        <v>2018</v>
      </c>
      <c r="F897" t="s">
        <v>25</v>
      </c>
      <c r="G897" t="s">
        <v>27</v>
      </c>
      <c r="H897" t="s">
        <v>10</v>
      </c>
      <c r="I897" t="s">
        <v>46</v>
      </c>
      <c r="J897" t="s">
        <v>221</v>
      </c>
      <c r="K897">
        <v>0.2953123823242858</v>
      </c>
      <c r="L897">
        <v>3.0212984724022735E-3</v>
      </c>
    </row>
    <row r="898" spans="1:12" x14ac:dyDescent="0.3">
      <c r="A898">
        <v>3</v>
      </c>
      <c r="B898">
        <v>31</v>
      </c>
      <c r="C898">
        <v>3</v>
      </c>
      <c r="D898">
        <v>1</v>
      </c>
      <c r="E898">
        <v>2018</v>
      </c>
      <c r="F898" t="s">
        <v>25</v>
      </c>
      <c r="G898" t="s">
        <v>27</v>
      </c>
      <c r="H898" t="s">
        <v>10</v>
      </c>
      <c r="I898" t="s">
        <v>46</v>
      </c>
      <c r="J898" t="s">
        <v>17</v>
      </c>
      <c r="K898">
        <v>59.216599503164076</v>
      </c>
      <c r="L898">
        <v>0.60583650509887077</v>
      </c>
    </row>
    <row r="899" spans="1:12" x14ac:dyDescent="0.3">
      <c r="A899">
        <v>3</v>
      </c>
      <c r="B899">
        <v>31</v>
      </c>
      <c r="C899">
        <v>3</v>
      </c>
      <c r="D899">
        <v>1</v>
      </c>
      <c r="E899">
        <v>2018</v>
      </c>
      <c r="F899" t="s">
        <v>25</v>
      </c>
      <c r="G899" t="s">
        <v>27</v>
      </c>
      <c r="H899" t="s">
        <v>10</v>
      </c>
      <c r="I899" t="s">
        <v>46</v>
      </c>
      <c r="J899" t="s">
        <v>18</v>
      </c>
      <c r="K899">
        <v>2.2632761783069495</v>
      </c>
      <c r="L899">
        <v>2.3155252774447913E-2</v>
      </c>
    </row>
    <row r="900" spans="1:12" x14ac:dyDescent="0.3">
      <c r="A900">
        <v>3</v>
      </c>
      <c r="B900">
        <v>31</v>
      </c>
      <c r="C900">
        <v>3</v>
      </c>
      <c r="D900">
        <v>1</v>
      </c>
      <c r="E900">
        <v>2018</v>
      </c>
      <c r="F900" t="s">
        <v>25</v>
      </c>
      <c r="G900" t="s">
        <v>27</v>
      </c>
      <c r="H900" t="s">
        <v>10</v>
      </c>
      <c r="I900" t="s">
        <v>46</v>
      </c>
      <c r="J900" t="s">
        <v>19</v>
      </c>
      <c r="K900">
        <v>23.314909250918941</v>
      </c>
      <c r="L900">
        <v>0.23853148029074736</v>
      </c>
    </row>
    <row r="901" spans="1:12" x14ac:dyDescent="0.3">
      <c r="A901">
        <v>3</v>
      </c>
      <c r="B901">
        <v>31</v>
      </c>
      <c r="C901">
        <v>3</v>
      </c>
      <c r="D901">
        <v>1</v>
      </c>
      <c r="E901">
        <v>2019</v>
      </c>
      <c r="F901" t="s">
        <v>25</v>
      </c>
      <c r="G901" t="s">
        <v>27</v>
      </c>
      <c r="H901" t="s">
        <v>10</v>
      </c>
      <c r="I901" t="s">
        <v>44</v>
      </c>
      <c r="J901" t="s">
        <v>217</v>
      </c>
      <c r="K901">
        <v>3.5785139786788864E-3</v>
      </c>
      <c r="L901">
        <v>3.8125527927699574E-5</v>
      </c>
    </row>
    <row r="902" spans="1:12" x14ac:dyDescent="0.3">
      <c r="A902">
        <v>3</v>
      </c>
      <c r="B902">
        <v>31</v>
      </c>
      <c r="C902">
        <v>3</v>
      </c>
      <c r="D902">
        <v>1</v>
      </c>
      <c r="E902">
        <v>2019</v>
      </c>
      <c r="F902" t="s">
        <v>25</v>
      </c>
      <c r="G902" t="s">
        <v>27</v>
      </c>
      <c r="H902" t="s">
        <v>10</v>
      </c>
      <c r="I902" t="s">
        <v>44</v>
      </c>
      <c r="J902" t="s">
        <v>218</v>
      </c>
      <c r="K902">
        <v>4.8512260392998014E-3</v>
      </c>
      <c r="L902">
        <v>5.1685016447299093E-5</v>
      </c>
    </row>
    <row r="903" spans="1:12" x14ac:dyDescent="0.3">
      <c r="A903">
        <v>3</v>
      </c>
      <c r="B903">
        <v>31</v>
      </c>
      <c r="C903">
        <v>3</v>
      </c>
      <c r="D903">
        <v>1</v>
      </c>
      <c r="E903">
        <v>2019</v>
      </c>
      <c r="F903" t="s">
        <v>25</v>
      </c>
      <c r="G903" t="s">
        <v>27</v>
      </c>
      <c r="H903" t="s">
        <v>10</v>
      </c>
      <c r="I903" t="s">
        <v>44</v>
      </c>
      <c r="J903" t="s">
        <v>14</v>
      </c>
      <c r="K903">
        <v>0.10269059295871551</v>
      </c>
      <c r="L903">
        <v>1.0940667252066802E-3</v>
      </c>
    </row>
    <row r="904" spans="1:12" x14ac:dyDescent="0.3">
      <c r="A904">
        <v>3</v>
      </c>
      <c r="B904">
        <v>31</v>
      </c>
      <c r="C904">
        <v>3</v>
      </c>
      <c r="D904">
        <v>1</v>
      </c>
      <c r="E904">
        <v>2019</v>
      </c>
      <c r="F904" t="s">
        <v>25</v>
      </c>
      <c r="G904" t="s">
        <v>27</v>
      </c>
      <c r="H904" t="s">
        <v>10</v>
      </c>
      <c r="I904" t="s">
        <v>44</v>
      </c>
      <c r="J904" t="s">
        <v>219</v>
      </c>
      <c r="K904">
        <v>5.1223941930045864</v>
      </c>
      <c r="L904">
        <v>5.4574044987853031E-2</v>
      </c>
    </row>
    <row r="905" spans="1:12" x14ac:dyDescent="0.3">
      <c r="A905">
        <v>3</v>
      </c>
      <c r="B905">
        <v>31</v>
      </c>
      <c r="C905">
        <v>3</v>
      </c>
      <c r="D905">
        <v>1</v>
      </c>
      <c r="E905">
        <v>2019</v>
      </c>
      <c r="F905" t="s">
        <v>25</v>
      </c>
      <c r="G905" t="s">
        <v>27</v>
      </c>
      <c r="H905" t="s">
        <v>10</v>
      </c>
      <c r="I905" t="s">
        <v>45</v>
      </c>
      <c r="J905" t="s">
        <v>11</v>
      </c>
      <c r="K905">
        <v>1.8613548182942228</v>
      </c>
      <c r="L905">
        <v>1.9830895039407787E-2</v>
      </c>
    </row>
    <row r="906" spans="1:12" x14ac:dyDescent="0.3">
      <c r="A906">
        <v>3</v>
      </c>
      <c r="B906">
        <v>31</v>
      </c>
      <c r="C906">
        <v>3</v>
      </c>
      <c r="D906">
        <v>1</v>
      </c>
      <c r="E906">
        <v>2019</v>
      </c>
      <c r="F906" t="s">
        <v>25</v>
      </c>
      <c r="G906" t="s">
        <v>27</v>
      </c>
      <c r="H906" t="s">
        <v>10</v>
      </c>
      <c r="I906" t="s">
        <v>45</v>
      </c>
      <c r="J906" t="s">
        <v>220</v>
      </c>
      <c r="K906">
        <v>0</v>
      </c>
      <c r="L906">
        <v>0</v>
      </c>
    </row>
    <row r="907" spans="1:12" x14ac:dyDescent="0.3">
      <c r="A907">
        <v>3</v>
      </c>
      <c r="B907">
        <v>31</v>
      </c>
      <c r="C907">
        <v>3</v>
      </c>
      <c r="D907">
        <v>1</v>
      </c>
      <c r="E907">
        <v>2019</v>
      </c>
      <c r="F907" t="s">
        <v>25</v>
      </c>
      <c r="G907" t="s">
        <v>27</v>
      </c>
      <c r="H907" t="s">
        <v>10</v>
      </c>
      <c r="I907" t="s">
        <v>45</v>
      </c>
      <c r="J907" t="s">
        <v>13</v>
      </c>
      <c r="K907">
        <v>0.33030701180000166</v>
      </c>
      <c r="L907">
        <v>3.5190945957252009E-3</v>
      </c>
    </row>
    <row r="908" spans="1:12" x14ac:dyDescent="0.3">
      <c r="A908">
        <v>3</v>
      </c>
      <c r="B908">
        <v>31</v>
      </c>
      <c r="C908">
        <v>3</v>
      </c>
      <c r="D908">
        <v>1</v>
      </c>
      <c r="E908">
        <v>2019</v>
      </c>
      <c r="F908" t="s">
        <v>25</v>
      </c>
      <c r="G908" t="s">
        <v>27</v>
      </c>
      <c r="H908" t="s">
        <v>10</v>
      </c>
      <c r="I908" t="s">
        <v>45</v>
      </c>
      <c r="J908" t="s">
        <v>15</v>
      </c>
      <c r="K908">
        <v>0.3033897711745881</v>
      </c>
      <c r="L908">
        <v>3.232318013234477E-3</v>
      </c>
    </row>
    <row r="909" spans="1:12" x14ac:dyDescent="0.3">
      <c r="A909">
        <v>3</v>
      </c>
      <c r="B909">
        <v>31</v>
      </c>
      <c r="C909">
        <v>3</v>
      </c>
      <c r="D909">
        <v>1</v>
      </c>
      <c r="E909">
        <v>2019</v>
      </c>
      <c r="F909" t="s">
        <v>25</v>
      </c>
      <c r="G909" t="s">
        <v>27</v>
      </c>
      <c r="H909" t="s">
        <v>10</v>
      </c>
      <c r="I909" t="s">
        <v>45</v>
      </c>
      <c r="J909" t="s">
        <v>16</v>
      </c>
      <c r="K909">
        <v>3.6158923330903332</v>
      </c>
      <c r="L909">
        <v>3.8523757333395837E-2</v>
      </c>
    </row>
    <row r="910" spans="1:12" x14ac:dyDescent="0.3">
      <c r="A910">
        <v>3</v>
      </c>
      <c r="B910">
        <v>31</v>
      </c>
      <c r="C910">
        <v>3</v>
      </c>
      <c r="D910">
        <v>1</v>
      </c>
      <c r="E910">
        <v>2019</v>
      </c>
      <c r="F910" t="s">
        <v>25</v>
      </c>
      <c r="G910" t="s">
        <v>27</v>
      </c>
      <c r="H910" t="s">
        <v>10</v>
      </c>
      <c r="I910" t="s">
        <v>45</v>
      </c>
      <c r="J910" t="s">
        <v>24</v>
      </c>
      <c r="K910">
        <v>0.69959227865520046</v>
      </c>
      <c r="L910">
        <v>7.4534639564880784E-3</v>
      </c>
    </row>
    <row r="911" spans="1:12" x14ac:dyDescent="0.3">
      <c r="A911">
        <v>3</v>
      </c>
      <c r="B911">
        <v>31</v>
      </c>
      <c r="C911">
        <v>3</v>
      </c>
      <c r="D911">
        <v>1</v>
      </c>
      <c r="E911">
        <v>2019</v>
      </c>
      <c r="F911" t="s">
        <v>25</v>
      </c>
      <c r="G911" t="s">
        <v>27</v>
      </c>
      <c r="H911" t="s">
        <v>10</v>
      </c>
      <c r="I911" t="s">
        <v>46</v>
      </c>
      <c r="J911" t="s">
        <v>11</v>
      </c>
      <c r="K911">
        <v>0.11642336278300984</v>
      </c>
      <c r="L911">
        <v>1.2403758084128032E-3</v>
      </c>
    </row>
    <row r="912" spans="1:12" x14ac:dyDescent="0.3">
      <c r="A912">
        <v>3</v>
      </c>
      <c r="B912">
        <v>31</v>
      </c>
      <c r="C912">
        <v>3</v>
      </c>
      <c r="D912">
        <v>1</v>
      </c>
      <c r="E912">
        <v>2019</v>
      </c>
      <c r="F912" t="s">
        <v>25</v>
      </c>
      <c r="G912" t="s">
        <v>27</v>
      </c>
      <c r="H912" t="s">
        <v>10</v>
      </c>
      <c r="I912" t="s">
        <v>46</v>
      </c>
      <c r="J912" t="s">
        <v>221</v>
      </c>
      <c r="K912">
        <v>0.55288484382683678</v>
      </c>
      <c r="L912">
        <v>5.8904413060037351E-3</v>
      </c>
    </row>
    <row r="913" spans="1:12" x14ac:dyDescent="0.3">
      <c r="A913">
        <v>3</v>
      </c>
      <c r="B913">
        <v>31</v>
      </c>
      <c r="C913">
        <v>3</v>
      </c>
      <c r="D913">
        <v>1</v>
      </c>
      <c r="E913">
        <v>2019</v>
      </c>
      <c r="F913" t="s">
        <v>25</v>
      </c>
      <c r="G913" t="s">
        <v>27</v>
      </c>
      <c r="H913" t="s">
        <v>10</v>
      </c>
      <c r="I913" t="s">
        <v>46</v>
      </c>
      <c r="J913" t="s">
        <v>17</v>
      </c>
      <c r="K913">
        <v>59.006548062389747</v>
      </c>
      <c r="L913">
        <v>0.6286564226026341</v>
      </c>
    </row>
    <row r="914" spans="1:12" x14ac:dyDescent="0.3">
      <c r="A914">
        <v>3</v>
      </c>
      <c r="B914">
        <v>31</v>
      </c>
      <c r="C914">
        <v>3</v>
      </c>
      <c r="D914">
        <v>1</v>
      </c>
      <c r="E914">
        <v>2019</v>
      </c>
      <c r="F914" t="s">
        <v>25</v>
      </c>
      <c r="G914" t="s">
        <v>27</v>
      </c>
      <c r="H914" t="s">
        <v>10</v>
      </c>
      <c r="I914" t="s">
        <v>46</v>
      </c>
      <c r="J914" t="s">
        <v>18</v>
      </c>
      <c r="K914">
        <v>2.8088489652628739</v>
      </c>
      <c r="L914">
        <v>2.9925508271831523E-2</v>
      </c>
    </row>
    <row r="915" spans="1:12" x14ac:dyDescent="0.3">
      <c r="A915">
        <v>3</v>
      </c>
      <c r="B915">
        <v>31</v>
      </c>
      <c r="C915">
        <v>3</v>
      </c>
      <c r="D915">
        <v>1</v>
      </c>
      <c r="E915">
        <v>2019</v>
      </c>
      <c r="F915" t="s">
        <v>25</v>
      </c>
      <c r="G915" t="s">
        <v>27</v>
      </c>
      <c r="H915" t="s">
        <v>10</v>
      </c>
      <c r="I915" t="s">
        <v>46</v>
      </c>
      <c r="J915" t="s">
        <v>19</v>
      </c>
      <c r="K915">
        <v>19.332606037652376</v>
      </c>
      <c r="L915">
        <v>0.20596980081543192</v>
      </c>
    </row>
    <row r="916" spans="1:12" x14ac:dyDescent="0.3">
      <c r="A916">
        <v>3</v>
      </c>
      <c r="B916">
        <v>31</v>
      </c>
      <c r="C916">
        <v>3</v>
      </c>
      <c r="D916">
        <v>1</v>
      </c>
      <c r="E916">
        <v>2020</v>
      </c>
      <c r="F916" t="s">
        <v>25</v>
      </c>
      <c r="G916" t="s">
        <v>27</v>
      </c>
      <c r="H916" t="s">
        <v>10</v>
      </c>
      <c r="I916" t="s">
        <v>44</v>
      </c>
      <c r="J916" t="s">
        <v>217</v>
      </c>
      <c r="K916">
        <v>4.5204308739025647E-3</v>
      </c>
      <c r="L916">
        <v>4.8925926346781275E-5</v>
      </c>
    </row>
    <row r="917" spans="1:12" x14ac:dyDescent="0.3">
      <c r="A917">
        <v>3</v>
      </c>
      <c r="B917">
        <v>31</v>
      </c>
      <c r="C917">
        <v>3</v>
      </c>
      <c r="D917">
        <v>1</v>
      </c>
      <c r="E917">
        <v>2020</v>
      </c>
      <c r="F917" t="s">
        <v>25</v>
      </c>
      <c r="G917" t="s">
        <v>27</v>
      </c>
      <c r="H917" t="s">
        <v>10</v>
      </c>
      <c r="I917" t="s">
        <v>44</v>
      </c>
      <c r="J917" t="s">
        <v>218</v>
      </c>
      <c r="K917">
        <v>3.2339670813450027E-3</v>
      </c>
      <c r="L917">
        <v>3.500215790120083E-5</v>
      </c>
    </row>
    <row r="918" spans="1:12" x14ac:dyDescent="0.3">
      <c r="A918">
        <v>3</v>
      </c>
      <c r="B918">
        <v>31</v>
      </c>
      <c r="C918">
        <v>3</v>
      </c>
      <c r="D918">
        <v>1</v>
      </c>
      <c r="E918">
        <v>2020</v>
      </c>
      <c r="F918" t="s">
        <v>25</v>
      </c>
      <c r="G918" t="s">
        <v>27</v>
      </c>
      <c r="H918" t="s">
        <v>10</v>
      </c>
      <c r="I918" t="s">
        <v>44</v>
      </c>
      <c r="J918" t="s">
        <v>14</v>
      </c>
      <c r="K918">
        <v>8.9598095983203424E-2</v>
      </c>
      <c r="L918">
        <v>9.6974601916687507E-4</v>
      </c>
    </row>
    <row r="919" spans="1:12" x14ac:dyDescent="0.3">
      <c r="A919">
        <v>3</v>
      </c>
      <c r="B919">
        <v>31</v>
      </c>
      <c r="C919">
        <v>3</v>
      </c>
      <c r="D919">
        <v>1</v>
      </c>
      <c r="E919">
        <v>2020</v>
      </c>
      <c r="F919" t="s">
        <v>25</v>
      </c>
      <c r="G919" t="s">
        <v>27</v>
      </c>
      <c r="H919" t="s">
        <v>10</v>
      </c>
      <c r="I919" t="s">
        <v>44</v>
      </c>
      <c r="J919" t="s">
        <v>219</v>
      </c>
      <c r="K919">
        <v>4.7975414318865486</v>
      </c>
      <c r="L919">
        <v>5.1925173791999943E-2</v>
      </c>
    </row>
    <row r="920" spans="1:12" x14ac:dyDescent="0.3">
      <c r="A920">
        <v>3</v>
      </c>
      <c r="B920">
        <v>31</v>
      </c>
      <c r="C920">
        <v>3</v>
      </c>
      <c r="D920">
        <v>1</v>
      </c>
      <c r="E920">
        <v>2020</v>
      </c>
      <c r="F920" t="s">
        <v>25</v>
      </c>
      <c r="G920" t="s">
        <v>27</v>
      </c>
      <c r="H920" t="s">
        <v>10</v>
      </c>
      <c r="I920" t="s">
        <v>45</v>
      </c>
      <c r="J920" t="s">
        <v>11</v>
      </c>
      <c r="K920">
        <v>1.7895640403810638</v>
      </c>
      <c r="L920">
        <v>1.9368967444677147E-2</v>
      </c>
    </row>
    <row r="921" spans="1:12" x14ac:dyDescent="0.3">
      <c r="A921">
        <v>3</v>
      </c>
      <c r="B921">
        <v>31</v>
      </c>
      <c r="C921">
        <v>3</v>
      </c>
      <c r="D921">
        <v>1</v>
      </c>
      <c r="E921">
        <v>2020</v>
      </c>
      <c r="F921" t="s">
        <v>25</v>
      </c>
      <c r="G921" t="s">
        <v>27</v>
      </c>
      <c r="H921" t="s">
        <v>10</v>
      </c>
      <c r="I921" t="s">
        <v>45</v>
      </c>
      <c r="J921" t="s">
        <v>220</v>
      </c>
      <c r="K921">
        <v>0</v>
      </c>
      <c r="L921">
        <v>0</v>
      </c>
    </row>
    <row r="922" spans="1:12" x14ac:dyDescent="0.3">
      <c r="A922">
        <v>3</v>
      </c>
      <c r="B922">
        <v>31</v>
      </c>
      <c r="C922">
        <v>3</v>
      </c>
      <c r="D922">
        <v>1</v>
      </c>
      <c r="E922">
        <v>2020</v>
      </c>
      <c r="F922" t="s">
        <v>25</v>
      </c>
      <c r="G922" t="s">
        <v>27</v>
      </c>
      <c r="H922" t="s">
        <v>10</v>
      </c>
      <c r="I922" t="s">
        <v>45</v>
      </c>
      <c r="J922" t="s">
        <v>13</v>
      </c>
      <c r="K922">
        <v>0.33525249000000157</v>
      </c>
      <c r="L922">
        <v>3.6285343346384399E-3</v>
      </c>
    </row>
    <row r="923" spans="1:12" x14ac:dyDescent="0.3">
      <c r="A923">
        <v>3</v>
      </c>
      <c r="B923">
        <v>31</v>
      </c>
      <c r="C923">
        <v>3</v>
      </c>
      <c r="D923">
        <v>1</v>
      </c>
      <c r="E923">
        <v>2020</v>
      </c>
      <c r="F923" t="s">
        <v>25</v>
      </c>
      <c r="G923" t="s">
        <v>27</v>
      </c>
      <c r="H923" t="s">
        <v>10</v>
      </c>
      <c r="I923" t="s">
        <v>45</v>
      </c>
      <c r="J923" t="s">
        <v>15</v>
      </c>
      <c r="K923">
        <v>0.3159673090385765</v>
      </c>
      <c r="L923">
        <v>3.419805262206357E-3</v>
      </c>
    </row>
    <row r="924" spans="1:12" x14ac:dyDescent="0.3">
      <c r="A924">
        <v>3</v>
      </c>
      <c r="B924">
        <v>31</v>
      </c>
      <c r="C924">
        <v>3</v>
      </c>
      <c r="D924">
        <v>1</v>
      </c>
      <c r="E924">
        <v>2020</v>
      </c>
      <c r="F924" t="s">
        <v>25</v>
      </c>
      <c r="G924" t="s">
        <v>27</v>
      </c>
      <c r="H924" t="s">
        <v>10</v>
      </c>
      <c r="I924" t="s">
        <v>45</v>
      </c>
      <c r="J924" t="s">
        <v>16</v>
      </c>
      <c r="K924">
        <v>3.6046022324759481</v>
      </c>
      <c r="L924">
        <v>3.9013648976188926E-2</v>
      </c>
    </row>
    <row r="925" spans="1:12" x14ac:dyDescent="0.3">
      <c r="A925">
        <v>3</v>
      </c>
      <c r="B925">
        <v>31</v>
      </c>
      <c r="C925">
        <v>3</v>
      </c>
      <c r="D925">
        <v>1</v>
      </c>
      <c r="E925">
        <v>2020</v>
      </c>
      <c r="F925" t="s">
        <v>25</v>
      </c>
      <c r="G925" t="s">
        <v>27</v>
      </c>
      <c r="H925" t="s">
        <v>10</v>
      </c>
      <c r="I925" t="s">
        <v>45</v>
      </c>
      <c r="J925" t="s">
        <v>24</v>
      </c>
      <c r="K925">
        <v>0.73060121784251209</v>
      </c>
      <c r="L925">
        <v>7.9075075739786487E-3</v>
      </c>
    </row>
    <row r="926" spans="1:12" x14ac:dyDescent="0.3">
      <c r="A926">
        <v>3</v>
      </c>
      <c r="B926">
        <v>31</v>
      </c>
      <c r="C926">
        <v>3</v>
      </c>
      <c r="D926">
        <v>1</v>
      </c>
      <c r="E926">
        <v>2020</v>
      </c>
      <c r="F926" t="s">
        <v>25</v>
      </c>
      <c r="G926" t="s">
        <v>27</v>
      </c>
      <c r="H926" t="s">
        <v>10</v>
      </c>
      <c r="I926" t="s">
        <v>46</v>
      </c>
      <c r="J926" t="s">
        <v>11</v>
      </c>
      <c r="K926">
        <v>0.14679913110976014</v>
      </c>
      <c r="L926">
        <v>1.588849310341743E-3</v>
      </c>
    </row>
    <row r="927" spans="1:12" x14ac:dyDescent="0.3">
      <c r="A927">
        <v>3</v>
      </c>
      <c r="B927">
        <v>31</v>
      </c>
      <c r="C927">
        <v>3</v>
      </c>
      <c r="D927">
        <v>1</v>
      </c>
      <c r="E927">
        <v>2020</v>
      </c>
      <c r="F927" t="s">
        <v>25</v>
      </c>
      <c r="G927" t="s">
        <v>27</v>
      </c>
      <c r="H927" t="s">
        <v>10</v>
      </c>
      <c r="I927" t="s">
        <v>46</v>
      </c>
      <c r="J927" t="s">
        <v>221</v>
      </c>
      <c r="K927">
        <v>0.39649677616454582</v>
      </c>
      <c r="L927">
        <v>4.2913988972505465E-3</v>
      </c>
    </row>
    <row r="928" spans="1:12" x14ac:dyDescent="0.3">
      <c r="A928">
        <v>3</v>
      </c>
      <c r="B928">
        <v>31</v>
      </c>
      <c r="C928">
        <v>3</v>
      </c>
      <c r="D928">
        <v>1</v>
      </c>
      <c r="E928">
        <v>2020</v>
      </c>
      <c r="F928" t="s">
        <v>25</v>
      </c>
      <c r="G928" t="s">
        <v>27</v>
      </c>
      <c r="H928" t="s">
        <v>10</v>
      </c>
      <c r="I928" t="s">
        <v>46</v>
      </c>
      <c r="J928" t="s">
        <v>17</v>
      </c>
      <c r="K928">
        <v>59.66812906055263</v>
      </c>
      <c r="L928">
        <v>0.64580535995378252</v>
      </c>
    </row>
    <row r="929" spans="1:12" x14ac:dyDescent="0.3">
      <c r="A929">
        <v>3</v>
      </c>
      <c r="B929">
        <v>31</v>
      </c>
      <c r="C929">
        <v>3</v>
      </c>
      <c r="D929">
        <v>1</v>
      </c>
      <c r="E929">
        <v>2020</v>
      </c>
      <c r="F929" t="s">
        <v>25</v>
      </c>
      <c r="G929" t="s">
        <v>27</v>
      </c>
      <c r="H929" t="s">
        <v>10</v>
      </c>
      <c r="I929" t="s">
        <v>46</v>
      </c>
      <c r="J929" t="s">
        <v>18</v>
      </c>
      <c r="K929">
        <v>2.0135151677325465</v>
      </c>
      <c r="L929">
        <v>2.1792855049138599E-2</v>
      </c>
    </row>
    <row r="930" spans="1:12" x14ac:dyDescent="0.3">
      <c r="A930">
        <v>3</v>
      </c>
      <c r="B930">
        <v>31</v>
      </c>
      <c r="C930">
        <v>3</v>
      </c>
      <c r="D930">
        <v>1</v>
      </c>
      <c r="E930">
        <v>2020</v>
      </c>
      <c r="F930" t="s">
        <v>25</v>
      </c>
      <c r="G930" t="s">
        <v>27</v>
      </c>
      <c r="H930" t="s">
        <v>10</v>
      </c>
      <c r="I930" t="s">
        <v>46</v>
      </c>
      <c r="J930" t="s">
        <v>19</v>
      </c>
      <c r="K930">
        <v>18.497541665905967</v>
      </c>
      <c r="L930">
        <v>0.20020422530238213</v>
      </c>
    </row>
    <row r="931" spans="1:12" x14ac:dyDescent="0.3">
      <c r="A931">
        <v>3</v>
      </c>
      <c r="B931">
        <v>31</v>
      </c>
      <c r="C931">
        <v>3</v>
      </c>
      <c r="D931">
        <v>1</v>
      </c>
      <c r="E931">
        <v>2021</v>
      </c>
      <c r="F931" t="s">
        <v>25</v>
      </c>
      <c r="G931" t="s">
        <v>27</v>
      </c>
      <c r="H931" t="s">
        <v>10</v>
      </c>
      <c r="I931" t="s">
        <v>44</v>
      </c>
      <c r="J931" t="s">
        <v>217</v>
      </c>
      <c r="K931">
        <v>4.1991571632710332E-3</v>
      </c>
      <c r="L931">
        <v>5.4911410887699695E-5</v>
      </c>
    </row>
    <row r="932" spans="1:12" x14ac:dyDescent="0.3">
      <c r="A932">
        <v>3</v>
      </c>
      <c r="B932">
        <v>31</v>
      </c>
      <c r="C932">
        <v>3</v>
      </c>
      <c r="D932">
        <v>1</v>
      </c>
      <c r="E932">
        <v>2021</v>
      </c>
      <c r="F932" t="s">
        <v>25</v>
      </c>
      <c r="G932" t="s">
        <v>27</v>
      </c>
      <c r="H932" t="s">
        <v>10</v>
      </c>
      <c r="I932" t="s">
        <v>44</v>
      </c>
      <c r="J932" t="s">
        <v>218</v>
      </c>
      <c r="K932">
        <v>2.5291954037616029E-3</v>
      </c>
      <c r="L932">
        <v>3.3073705658363523E-5</v>
      </c>
    </row>
    <row r="933" spans="1:12" x14ac:dyDescent="0.3">
      <c r="A933">
        <v>3</v>
      </c>
      <c r="B933">
        <v>31</v>
      </c>
      <c r="C933">
        <v>3</v>
      </c>
      <c r="D933">
        <v>1</v>
      </c>
      <c r="E933">
        <v>2021</v>
      </c>
      <c r="F933" t="s">
        <v>25</v>
      </c>
      <c r="G933" t="s">
        <v>27</v>
      </c>
      <c r="H933" t="s">
        <v>10</v>
      </c>
      <c r="I933" t="s">
        <v>44</v>
      </c>
      <c r="J933" t="s">
        <v>14</v>
      </c>
      <c r="K933">
        <v>7.756369326623784E-2</v>
      </c>
      <c r="L933">
        <v>1.0142825489275423E-3</v>
      </c>
    </row>
    <row r="934" spans="1:12" x14ac:dyDescent="0.3">
      <c r="A934">
        <v>3</v>
      </c>
      <c r="B934">
        <v>31</v>
      </c>
      <c r="C934">
        <v>3</v>
      </c>
      <c r="D934">
        <v>1</v>
      </c>
      <c r="E934">
        <v>2021</v>
      </c>
      <c r="F934" t="s">
        <v>25</v>
      </c>
      <c r="G934" t="s">
        <v>27</v>
      </c>
      <c r="H934" t="s">
        <v>10</v>
      </c>
      <c r="I934" t="s">
        <v>44</v>
      </c>
      <c r="J934" t="s">
        <v>219</v>
      </c>
      <c r="K934">
        <v>3.8333896877599805</v>
      </c>
      <c r="L934">
        <v>5.0128353870253245E-2</v>
      </c>
    </row>
    <row r="935" spans="1:12" x14ac:dyDescent="0.3">
      <c r="A935">
        <v>3</v>
      </c>
      <c r="B935">
        <v>31</v>
      </c>
      <c r="C935">
        <v>3</v>
      </c>
      <c r="D935">
        <v>1</v>
      </c>
      <c r="E935">
        <v>2021</v>
      </c>
      <c r="F935" t="s">
        <v>25</v>
      </c>
      <c r="G935" t="s">
        <v>27</v>
      </c>
      <c r="H935" t="s">
        <v>10</v>
      </c>
      <c r="I935" t="s">
        <v>45</v>
      </c>
      <c r="J935" t="s">
        <v>11</v>
      </c>
      <c r="K935">
        <v>1.7327619145835693</v>
      </c>
      <c r="L935">
        <v>2.2658928390319515E-2</v>
      </c>
    </row>
    <row r="936" spans="1:12" x14ac:dyDescent="0.3">
      <c r="A936">
        <v>3</v>
      </c>
      <c r="B936">
        <v>31</v>
      </c>
      <c r="C936">
        <v>3</v>
      </c>
      <c r="D936">
        <v>1</v>
      </c>
      <c r="E936">
        <v>2021</v>
      </c>
      <c r="F936" t="s">
        <v>25</v>
      </c>
      <c r="G936" t="s">
        <v>27</v>
      </c>
      <c r="H936" t="s">
        <v>10</v>
      </c>
      <c r="I936" t="s">
        <v>45</v>
      </c>
      <c r="J936" t="s">
        <v>220</v>
      </c>
      <c r="K936">
        <v>0</v>
      </c>
      <c r="L936">
        <v>0</v>
      </c>
    </row>
    <row r="937" spans="1:12" x14ac:dyDescent="0.3">
      <c r="A937">
        <v>3</v>
      </c>
      <c r="B937">
        <v>31</v>
      </c>
      <c r="C937">
        <v>3</v>
      </c>
      <c r="D937">
        <v>1</v>
      </c>
      <c r="E937">
        <v>2021</v>
      </c>
      <c r="F937" t="s">
        <v>25</v>
      </c>
      <c r="G937" t="s">
        <v>27</v>
      </c>
      <c r="H937" t="s">
        <v>10</v>
      </c>
      <c r="I937" t="s">
        <v>45</v>
      </c>
      <c r="J937" t="s">
        <v>13</v>
      </c>
      <c r="K937">
        <v>0.28975703000000141</v>
      </c>
      <c r="L937">
        <v>3.7890859316004688E-3</v>
      </c>
    </row>
    <row r="938" spans="1:12" x14ac:dyDescent="0.3">
      <c r="A938">
        <v>3</v>
      </c>
      <c r="B938">
        <v>31</v>
      </c>
      <c r="C938">
        <v>3</v>
      </c>
      <c r="D938">
        <v>1</v>
      </c>
      <c r="E938">
        <v>2021</v>
      </c>
      <c r="F938" t="s">
        <v>25</v>
      </c>
      <c r="G938" t="s">
        <v>27</v>
      </c>
      <c r="H938" t="s">
        <v>10</v>
      </c>
      <c r="I938" t="s">
        <v>45</v>
      </c>
      <c r="J938" t="s">
        <v>15</v>
      </c>
      <c r="K938">
        <v>0.39368774298601505</v>
      </c>
      <c r="L938">
        <v>5.1481639233803694E-3</v>
      </c>
    </row>
    <row r="939" spans="1:12" x14ac:dyDescent="0.3">
      <c r="A939">
        <v>3</v>
      </c>
      <c r="B939">
        <v>31</v>
      </c>
      <c r="C939">
        <v>3</v>
      </c>
      <c r="D939">
        <v>1</v>
      </c>
      <c r="E939">
        <v>2021</v>
      </c>
      <c r="F939" t="s">
        <v>25</v>
      </c>
      <c r="G939" t="s">
        <v>27</v>
      </c>
      <c r="H939" t="s">
        <v>10</v>
      </c>
      <c r="I939" t="s">
        <v>45</v>
      </c>
      <c r="J939" t="s">
        <v>16</v>
      </c>
      <c r="K939">
        <v>2.7984656288984859</v>
      </c>
      <c r="L939">
        <v>3.6594890362199872E-2</v>
      </c>
    </row>
    <row r="940" spans="1:12" x14ac:dyDescent="0.3">
      <c r="A940">
        <v>3</v>
      </c>
      <c r="B940">
        <v>31</v>
      </c>
      <c r="C940">
        <v>3</v>
      </c>
      <c r="D940">
        <v>1</v>
      </c>
      <c r="E940">
        <v>2021</v>
      </c>
      <c r="F940" t="s">
        <v>25</v>
      </c>
      <c r="G940" t="s">
        <v>27</v>
      </c>
      <c r="H940" t="s">
        <v>10</v>
      </c>
      <c r="I940" t="s">
        <v>45</v>
      </c>
      <c r="J940" t="s">
        <v>24</v>
      </c>
      <c r="K940">
        <v>0.45277938206039992</v>
      </c>
      <c r="L940">
        <v>5.9208916749450618E-3</v>
      </c>
    </row>
    <row r="941" spans="1:12" x14ac:dyDescent="0.3">
      <c r="A941">
        <v>3</v>
      </c>
      <c r="B941">
        <v>31</v>
      </c>
      <c r="C941">
        <v>3</v>
      </c>
      <c r="D941">
        <v>1</v>
      </c>
      <c r="E941">
        <v>2021</v>
      </c>
      <c r="F941" t="s">
        <v>25</v>
      </c>
      <c r="G941" t="s">
        <v>27</v>
      </c>
      <c r="H941" t="s">
        <v>10</v>
      </c>
      <c r="I941" t="s">
        <v>46</v>
      </c>
      <c r="J941" t="s">
        <v>11</v>
      </c>
      <c r="K941">
        <v>0.33808150072976018</v>
      </c>
      <c r="L941">
        <v>4.4210139030949535E-3</v>
      </c>
    </row>
    <row r="942" spans="1:12" x14ac:dyDescent="0.3">
      <c r="A942">
        <v>3</v>
      </c>
      <c r="B942">
        <v>31</v>
      </c>
      <c r="C942">
        <v>3</v>
      </c>
      <c r="D942">
        <v>1</v>
      </c>
      <c r="E942">
        <v>2021</v>
      </c>
      <c r="F942" t="s">
        <v>25</v>
      </c>
      <c r="G942" t="s">
        <v>27</v>
      </c>
      <c r="H942" t="s">
        <v>10</v>
      </c>
      <c r="I942" t="s">
        <v>46</v>
      </c>
      <c r="J942" t="s">
        <v>221</v>
      </c>
      <c r="K942">
        <v>0.32389065676641737</v>
      </c>
      <c r="L942">
        <v>4.2354435056518296E-3</v>
      </c>
    </row>
    <row r="943" spans="1:12" x14ac:dyDescent="0.3">
      <c r="A943">
        <v>3</v>
      </c>
      <c r="B943">
        <v>31</v>
      </c>
      <c r="C943">
        <v>3</v>
      </c>
      <c r="D943">
        <v>1</v>
      </c>
      <c r="E943">
        <v>2021</v>
      </c>
      <c r="F943" t="s">
        <v>25</v>
      </c>
      <c r="G943" t="s">
        <v>27</v>
      </c>
      <c r="H943" t="s">
        <v>10</v>
      </c>
      <c r="I943" t="s">
        <v>46</v>
      </c>
      <c r="J943" t="s">
        <v>17</v>
      </c>
      <c r="K943">
        <v>49.475079220604826</v>
      </c>
      <c r="L943">
        <v>0.64697421367002383</v>
      </c>
    </row>
    <row r="944" spans="1:12" x14ac:dyDescent="0.3">
      <c r="A944">
        <v>3</v>
      </c>
      <c r="B944">
        <v>31</v>
      </c>
      <c r="C944">
        <v>3</v>
      </c>
      <c r="D944">
        <v>1</v>
      </c>
      <c r="E944">
        <v>2021</v>
      </c>
      <c r="F944" t="s">
        <v>25</v>
      </c>
      <c r="G944" t="s">
        <v>27</v>
      </c>
      <c r="H944" t="s">
        <v>10</v>
      </c>
      <c r="I944" t="s">
        <v>46</v>
      </c>
      <c r="J944" t="s">
        <v>18</v>
      </c>
      <c r="K944">
        <v>1.6227202180909892</v>
      </c>
      <c r="L944">
        <v>2.1219938474977402E-2</v>
      </c>
    </row>
    <row r="945" spans="1:12" x14ac:dyDescent="0.3">
      <c r="A945">
        <v>3</v>
      </c>
      <c r="B945">
        <v>31</v>
      </c>
      <c r="C945">
        <v>3</v>
      </c>
      <c r="D945">
        <v>1</v>
      </c>
      <c r="E945">
        <v>2021</v>
      </c>
      <c r="F945" t="s">
        <v>25</v>
      </c>
      <c r="G945" t="s">
        <v>27</v>
      </c>
      <c r="H945" t="s">
        <v>10</v>
      </c>
      <c r="I945" t="s">
        <v>46</v>
      </c>
      <c r="J945" t="s">
        <v>19</v>
      </c>
      <c r="K945">
        <v>15.126580504243519</v>
      </c>
      <c r="L945">
        <v>0.19780680862807976</v>
      </c>
    </row>
    <row r="946" spans="1:12" x14ac:dyDescent="0.3">
      <c r="A946">
        <v>3</v>
      </c>
      <c r="B946">
        <v>31</v>
      </c>
      <c r="C946">
        <v>3</v>
      </c>
      <c r="D946">
        <v>1</v>
      </c>
      <c r="E946">
        <v>2022</v>
      </c>
      <c r="F946" t="s">
        <v>25</v>
      </c>
      <c r="G946" t="s">
        <v>27</v>
      </c>
      <c r="H946" t="s">
        <v>10</v>
      </c>
      <c r="I946" t="s">
        <v>44</v>
      </c>
      <c r="J946" t="s">
        <v>217</v>
      </c>
      <c r="K946">
        <v>1.7065125223280006E-3</v>
      </c>
      <c r="L946">
        <v>2.7344024979941758E-5</v>
      </c>
    </row>
    <row r="947" spans="1:12" x14ac:dyDescent="0.3">
      <c r="A947">
        <v>3</v>
      </c>
      <c r="B947">
        <v>31</v>
      </c>
      <c r="C947">
        <v>3</v>
      </c>
      <c r="D947">
        <v>1</v>
      </c>
      <c r="E947">
        <v>2022</v>
      </c>
      <c r="F947" t="s">
        <v>25</v>
      </c>
      <c r="G947" t="s">
        <v>27</v>
      </c>
      <c r="H947" t="s">
        <v>10</v>
      </c>
      <c r="I947" t="s">
        <v>44</v>
      </c>
      <c r="J947" t="s">
        <v>218</v>
      </c>
      <c r="K947">
        <v>2.9450888483016019E-3</v>
      </c>
      <c r="L947">
        <v>4.7190150662503321E-5</v>
      </c>
    </row>
    <row r="948" spans="1:12" x14ac:dyDescent="0.3">
      <c r="A948">
        <v>3</v>
      </c>
      <c r="B948">
        <v>31</v>
      </c>
      <c r="C948">
        <v>3</v>
      </c>
      <c r="D948">
        <v>1</v>
      </c>
      <c r="E948">
        <v>2022</v>
      </c>
      <c r="F948" t="s">
        <v>25</v>
      </c>
      <c r="G948" t="s">
        <v>27</v>
      </c>
      <c r="H948" t="s">
        <v>10</v>
      </c>
      <c r="I948" t="s">
        <v>44</v>
      </c>
      <c r="J948" t="s">
        <v>14</v>
      </c>
      <c r="K948">
        <v>6.8495455388353776E-2</v>
      </c>
      <c r="L948">
        <v>1.097525754218663E-3</v>
      </c>
    </row>
    <row r="949" spans="1:12" x14ac:dyDescent="0.3">
      <c r="A949">
        <v>3</v>
      </c>
      <c r="B949">
        <v>31</v>
      </c>
      <c r="C949">
        <v>3</v>
      </c>
      <c r="D949">
        <v>1</v>
      </c>
      <c r="E949">
        <v>2022</v>
      </c>
      <c r="F949" t="s">
        <v>25</v>
      </c>
      <c r="G949" t="s">
        <v>27</v>
      </c>
      <c r="H949" t="s">
        <v>10</v>
      </c>
      <c r="I949" t="s">
        <v>44</v>
      </c>
      <c r="J949" t="s">
        <v>219</v>
      </c>
      <c r="K949">
        <v>3.240531448923436</v>
      </c>
      <c r="L949">
        <v>5.1924126971403584E-2</v>
      </c>
    </row>
    <row r="950" spans="1:12" x14ac:dyDescent="0.3">
      <c r="A950">
        <v>3</v>
      </c>
      <c r="B950">
        <v>31</v>
      </c>
      <c r="C950">
        <v>3</v>
      </c>
      <c r="D950">
        <v>1</v>
      </c>
      <c r="E950">
        <v>2022</v>
      </c>
      <c r="F950" t="s">
        <v>25</v>
      </c>
      <c r="G950" t="s">
        <v>27</v>
      </c>
      <c r="H950" t="s">
        <v>10</v>
      </c>
      <c r="I950" t="s">
        <v>45</v>
      </c>
      <c r="J950" t="s">
        <v>11</v>
      </c>
      <c r="K950">
        <v>1.3614512654585573</v>
      </c>
      <c r="L950">
        <v>2.181499222805983E-2</v>
      </c>
    </row>
    <row r="951" spans="1:12" x14ac:dyDescent="0.3">
      <c r="A951">
        <v>3</v>
      </c>
      <c r="B951">
        <v>31</v>
      </c>
      <c r="C951">
        <v>3</v>
      </c>
      <c r="D951">
        <v>1</v>
      </c>
      <c r="E951">
        <v>2022</v>
      </c>
      <c r="F951" t="s">
        <v>25</v>
      </c>
      <c r="G951" t="s">
        <v>27</v>
      </c>
      <c r="H951" t="s">
        <v>10</v>
      </c>
      <c r="I951" t="s">
        <v>45</v>
      </c>
      <c r="J951" t="s">
        <v>220</v>
      </c>
      <c r="K951">
        <v>0</v>
      </c>
      <c r="L951">
        <v>0</v>
      </c>
    </row>
    <row r="952" spans="1:12" x14ac:dyDescent="0.3">
      <c r="A952">
        <v>3</v>
      </c>
      <c r="B952">
        <v>31</v>
      </c>
      <c r="C952">
        <v>3</v>
      </c>
      <c r="D952">
        <v>1</v>
      </c>
      <c r="E952">
        <v>2022</v>
      </c>
      <c r="F952" t="s">
        <v>25</v>
      </c>
      <c r="G952" t="s">
        <v>27</v>
      </c>
      <c r="H952" t="s">
        <v>10</v>
      </c>
      <c r="I952" t="s">
        <v>45</v>
      </c>
      <c r="J952" t="s">
        <v>13</v>
      </c>
      <c r="K952">
        <v>0.22076996155310702</v>
      </c>
      <c r="L952">
        <v>3.537471459801364E-3</v>
      </c>
    </row>
    <row r="953" spans="1:12" x14ac:dyDescent="0.3">
      <c r="A953">
        <v>3</v>
      </c>
      <c r="B953">
        <v>31</v>
      </c>
      <c r="C953">
        <v>3</v>
      </c>
      <c r="D953">
        <v>1</v>
      </c>
      <c r="E953">
        <v>2022</v>
      </c>
      <c r="F953" t="s">
        <v>25</v>
      </c>
      <c r="G953" t="s">
        <v>27</v>
      </c>
      <c r="H953" t="s">
        <v>10</v>
      </c>
      <c r="I953" t="s">
        <v>45</v>
      </c>
      <c r="J953" t="s">
        <v>15</v>
      </c>
      <c r="K953">
        <v>0.41838465408216929</v>
      </c>
      <c r="L953">
        <v>6.7039182442332175E-3</v>
      </c>
    </row>
    <row r="954" spans="1:12" x14ac:dyDescent="0.3">
      <c r="A954">
        <v>3</v>
      </c>
      <c r="B954">
        <v>31</v>
      </c>
      <c r="C954">
        <v>3</v>
      </c>
      <c r="D954">
        <v>1</v>
      </c>
      <c r="E954">
        <v>2022</v>
      </c>
      <c r="F954" t="s">
        <v>25</v>
      </c>
      <c r="G954" t="s">
        <v>27</v>
      </c>
      <c r="H954" t="s">
        <v>10</v>
      </c>
      <c r="I954" t="s">
        <v>45</v>
      </c>
      <c r="J954" t="s">
        <v>16</v>
      </c>
      <c r="K954">
        <v>2.3972722602622376</v>
      </c>
      <c r="L954">
        <v>3.8412300941635169E-2</v>
      </c>
    </row>
    <row r="955" spans="1:12" x14ac:dyDescent="0.3">
      <c r="A955">
        <v>3</v>
      </c>
      <c r="B955">
        <v>31</v>
      </c>
      <c r="C955">
        <v>3</v>
      </c>
      <c r="D955">
        <v>1</v>
      </c>
      <c r="E955">
        <v>2022</v>
      </c>
      <c r="F955" t="s">
        <v>25</v>
      </c>
      <c r="G955" t="s">
        <v>27</v>
      </c>
      <c r="H955" t="s">
        <v>10</v>
      </c>
      <c r="I955" t="s">
        <v>45</v>
      </c>
      <c r="J955" t="s">
        <v>24</v>
      </c>
      <c r="K955">
        <v>0.50642213044287421</v>
      </c>
      <c r="L955">
        <v>8.1145723831751015E-3</v>
      </c>
    </row>
    <row r="956" spans="1:12" x14ac:dyDescent="0.3">
      <c r="A956">
        <v>3</v>
      </c>
      <c r="B956">
        <v>31</v>
      </c>
      <c r="C956">
        <v>3</v>
      </c>
      <c r="D956">
        <v>1</v>
      </c>
      <c r="E956">
        <v>2022</v>
      </c>
      <c r="F956" t="s">
        <v>25</v>
      </c>
      <c r="G956" t="s">
        <v>27</v>
      </c>
      <c r="H956" t="s">
        <v>10</v>
      </c>
      <c r="I956" t="s">
        <v>46</v>
      </c>
      <c r="J956" t="s">
        <v>11</v>
      </c>
      <c r="K956">
        <v>0.22368477441848011</v>
      </c>
      <c r="L956">
        <v>3.5841764881910112E-3</v>
      </c>
    </row>
    <row r="957" spans="1:12" x14ac:dyDescent="0.3">
      <c r="A957">
        <v>3</v>
      </c>
      <c r="B957">
        <v>31</v>
      </c>
      <c r="C957">
        <v>3</v>
      </c>
      <c r="D957">
        <v>1</v>
      </c>
      <c r="E957">
        <v>2022</v>
      </c>
      <c r="F957" t="s">
        <v>25</v>
      </c>
      <c r="G957" t="s">
        <v>27</v>
      </c>
      <c r="H957" t="s">
        <v>10</v>
      </c>
      <c r="I957" t="s">
        <v>46</v>
      </c>
      <c r="J957" t="s">
        <v>221</v>
      </c>
      <c r="K957">
        <v>0.30657421544897989</v>
      </c>
      <c r="L957">
        <v>4.9123419229335731E-3</v>
      </c>
    </row>
    <row r="958" spans="1:12" x14ac:dyDescent="0.3">
      <c r="A958">
        <v>3</v>
      </c>
      <c r="B958">
        <v>31</v>
      </c>
      <c r="C958">
        <v>3</v>
      </c>
      <c r="D958">
        <v>1</v>
      </c>
      <c r="E958">
        <v>2022</v>
      </c>
      <c r="F958" t="s">
        <v>25</v>
      </c>
      <c r="G958" t="s">
        <v>27</v>
      </c>
      <c r="H958" t="s">
        <v>10</v>
      </c>
      <c r="I958" t="s">
        <v>46</v>
      </c>
      <c r="J958" t="s">
        <v>17</v>
      </c>
      <c r="K958">
        <v>41.076252053253938</v>
      </c>
      <c r="L958">
        <v>0.65817862308699582</v>
      </c>
    </row>
    <row r="959" spans="1:12" x14ac:dyDescent="0.3">
      <c r="A959">
        <v>3</v>
      </c>
      <c r="B959">
        <v>31</v>
      </c>
      <c r="C959">
        <v>3</v>
      </c>
      <c r="D959">
        <v>1</v>
      </c>
      <c r="E959">
        <v>2022</v>
      </c>
      <c r="F959" t="s">
        <v>25</v>
      </c>
      <c r="G959" t="s">
        <v>27</v>
      </c>
      <c r="H959" t="s">
        <v>10</v>
      </c>
      <c r="I959" t="s">
        <v>46</v>
      </c>
      <c r="J959" t="s">
        <v>18</v>
      </c>
      <c r="K959">
        <v>1.5421248384034001</v>
      </c>
      <c r="L959">
        <v>2.4709985746817938E-2</v>
      </c>
    </row>
    <row r="960" spans="1:12" x14ac:dyDescent="0.3">
      <c r="A960">
        <v>3</v>
      </c>
      <c r="B960">
        <v>31</v>
      </c>
      <c r="C960">
        <v>3</v>
      </c>
      <c r="D960">
        <v>1</v>
      </c>
      <c r="E960">
        <v>2022</v>
      </c>
      <c r="F960" t="s">
        <v>25</v>
      </c>
      <c r="G960" t="s">
        <v>27</v>
      </c>
      <c r="H960" t="s">
        <v>10</v>
      </c>
      <c r="I960" t="s">
        <v>46</v>
      </c>
      <c r="J960" t="s">
        <v>19</v>
      </c>
      <c r="K960">
        <v>11.042358547382243</v>
      </c>
      <c r="L960">
        <v>0.17693543059689223</v>
      </c>
    </row>
    <row r="961" spans="1:12" x14ac:dyDescent="0.3">
      <c r="A961">
        <v>3</v>
      </c>
      <c r="B961">
        <v>31</v>
      </c>
      <c r="C961">
        <v>3</v>
      </c>
      <c r="D961">
        <v>1</v>
      </c>
      <c r="E961">
        <v>2023</v>
      </c>
      <c r="F961" t="s">
        <v>25</v>
      </c>
      <c r="G961" t="s">
        <v>27</v>
      </c>
      <c r="H961" t="s">
        <v>10</v>
      </c>
      <c r="I961" t="s">
        <v>44</v>
      </c>
      <c r="J961" t="s">
        <v>217</v>
      </c>
      <c r="K961">
        <v>2.2396962417999999E-3</v>
      </c>
      <c r="L961">
        <v>3.2949810708670069E-5</v>
      </c>
    </row>
    <row r="962" spans="1:12" x14ac:dyDescent="0.3">
      <c r="A962">
        <v>3</v>
      </c>
      <c r="B962">
        <v>31</v>
      </c>
      <c r="C962">
        <v>3</v>
      </c>
      <c r="D962">
        <v>1</v>
      </c>
      <c r="E962">
        <v>2023</v>
      </c>
      <c r="F962" t="s">
        <v>25</v>
      </c>
      <c r="G962" t="s">
        <v>27</v>
      </c>
      <c r="H962" t="s">
        <v>10</v>
      </c>
      <c r="I962" t="s">
        <v>44</v>
      </c>
      <c r="J962" t="s">
        <v>218</v>
      </c>
      <c r="K962">
        <v>2.3250621166500006E-3</v>
      </c>
      <c r="L962">
        <v>3.4205690575230431E-5</v>
      </c>
    </row>
    <row r="963" spans="1:12" x14ac:dyDescent="0.3">
      <c r="A963">
        <v>3</v>
      </c>
      <c r="B963">
        <v>31</v>
      </c>
      <c r="C963">
        <v>3</v>
      </c>
      <c r="D963">
        <v>1</v>
      </c>
      <c r="E963">
        <v>2023</v>
      </c>
      <c r="F963" t="s">
        <v>25</v>
      </c>
      <c r="G963" t="s">
        <v>27</v>
      </c>
      <c r="H963" t="s">
        <v>10</v>
      </c>
      <c r="I963" t="s">
        <v>44</v>
      </c>
      <c r="J963" t="s">
        <v>14</v>
      </c>
      <c r="K963">
        <v>7.6962350570670093E-2</v>
      </c>
      <c r="L963">
        <v>1.1322494701155709E-3</v>
      </c>
    </row>
    <row r="964" spans="1:12" x14ac:dyDescent="0.3">
      <c r="A964">
        <v>3</v>
      </c>
      <c r="B964">
        <v>31</v>
      </c>
      <c r="C964">
        <v>3</v>
      </c>
      <c r="D964">
        <v>1</v>
      </c>
      <c r="E964">
        <v>2023</v>
      </c>
      <c r="F964" t="s">
        <v>25</v>
      </c>
      <c r="G964" t="s">
        <v>27</v>
      </c>
      <c r="H964" t="s">
        <v>10</v>
      </c>
      <c r="I964" t="s">
        <v>44</v>
      </c>
      <c r="J964" t="s">
        <v>219</v>
      </c>
      <c r="K964">
        <v>3.1726473505593988</v>
      </c>
      <c r="L964">
        <v>4.6675137322318566E-2</v>
      </c>
    </row>
    <row r="965" spans="1:12" x14ac:dyDescent="0.3">
      <c r="A965">
        <v>3</v>
      </c>
      <c r="B965">
        <v>31</v>
      </c>
      <c r="C965">
        <v>3</v>
      </c>
      <c r="D965">
        <v>1</v>
      </c>
      <c r="E965">
        <v>2023</v>
      </c>
      <c r="F965" t="s">
        <v>25</v>
      </c>
      <c r="G965" t="s">
        <v>27</v>
      </c>
      <c r="H965" t="s">
        <v>10</v>
      </c>
      <c r="I965" t="s">
        <v>45</v>
      </c>
      <c r="J965" t="s">
        <v>11</v>
      </c>
      <c r="K965">
        <v>2.1147524648520863</v>
      </c>
      <c r="L965">
        <v>3.1111671356187431E-2</v>
      </c>
    </row>
    <row r="966" spans="1:12" x14ac:dyDescent="0.3">
      <c r="A966">
        <v>3</v>
      </c>
      <c r="B966">
        <v>31</v>
      </c>
      <c r="C966">
        <v>3</v>
      </c>
      <c r="D966">
        <v>1</v>
      </c>
      <c r="E966">
        <v>2023</v>
      </c>
      <c r="F966" t="s">
        <v>25</v>
      </c>
      <c r="G966" t="s">
        <v>27</v>
      </c>
      <c r="H966" t="s">
        <v>10</v>
      </c>
      <c r="I966" t="s">
        <v>45</v>
      </c>
      <c r="J966" t="s">
        <v>13</v>
      </c>
      <c r="K966">
        <v>0.22501597200000001</v>
      </c>
      <c r="L966">
        <v>3.3103746594979016E-3</v>
      </c>
    </row>
    <row r="967" spans="1:12" x14ac:dyDescent="0.3">
      <c r="A967">
        <v>3</v>
      </c>
      <c r="B967">
        <v>31</v>
      </c>
      <c r="C967">
        <v>3</v>
      </c>
      <c r="D967">
        <v>1</v>
      </c>
      <c r="E967">
        <v>2023</v>
      </c>
      <c r="F967" t="s">
        <v>25</v>
      </c>
      <c r="G967" t="s">
        <v>27</v>
      </c>
      <c r="H967" t="s">
        <v>10</v>
      </c>
      <c r="I967" t="s">
        <v>45</v>
      </c>
      <c r="J967" t="s">
        <v>15</v>
      </c>
      <c r="K967">
        <v>0.33637657768022539</v>
      </c>
      <c r="L967">
        <v>4.9486820375632956E-3</v>
      </c>
    </row>
    <row r="968" spans="1:12" x14ac:dyDescent="0.3">
      <c r="A968">
        <v>3</v>
      </c>
      <c r="B968">
        <v>31</v>
      </c>
      <c r="C968">
        <v>3</v>
      </c>
      <c r="D968">
        <v>1</v>
      </c>
      <c r="E968">
        <v>2023</v>
      </c>
      <c r="F968" t="s">
        <v>25</v>
      </c>
      <c r="G968" t="s">
        <v>27</v>
      </c>
      <c r="H968" t="s">
        <v>10</v>
      </c>
      <c r="I968" t="s">
        <v>45</v>
      </c>
      <c r="J968" t="s">
        <v>16</v>
      </c>
      <c r="K968">
        <v>2.5523448670065605</v>
      </c>
      <c r="L968">
        <v>3.7549413470249385E-2</v>
      </c>
    </row>
    <row r="969" spans="1:12" x14ac:dyDescent="0.3">
      <c r="A969">
        <v>3</v>
      </c>
      <c r="B969">
        <v>31</v>
      </c>
      <c r="C969">
        <v>3</v>
      </c>
      <c r="D969">
        <v>1</v>
      </c>
      <c r="E969">
        <v>2023</v>
      </c>
      <c r="F969" t="s">
        <v>25</v>
      </c>
      <c r="G969" t="s">
        <v>27</v>
      </c>
      <c r="H969" t="s">
        <v>10</v>
      </c>
      <c r="I969" t="s">
        <v>45</v>
      </c>
      <c r="J969" t="s">
        <v>24</v>
      </c>
      <c r="K969">
        <v>0.52966891820823814</v>
      </c>
      <c r="L969">
        <v>7.7923471350745633E-3</v>
      </c>
    </row>
    <row r="970" spans="1:12" x14ac:dyDescent="0.3">
      <c r="A970">
        <v>3</v>
      </c>
      <c r="B970">
        <v>31</v>
      </c>
      <c r="C970">
        <v>3</v>
      </c>
      <c r="D970">
        <v>1</v>
      </c>
      <c r="E970">
        <v>2023</v>
      </c>
      <c r="F970" t="s">
        <v>25</v>
      </c>
      <c r="G970" t="s">
        <v>27</v>
      </c>
      <c r="H970" t="s">
        <v>10</v>
      </c>
      <c r="I970" t="s">
        <v>46</v>
      </c>
      <c r="J970" t="s">
        <v>11</v>
      </c>
      <c r="K970">
        <v>0.26694598479836401</v>
      </c>
      <c r="L970">
        <v>3.9272377675093045E-3</v>
      </c>
    </row>
    <row r="971" spans="1:12" x14ac:dyDescent="0.3">
      <c r="A971">
        <v>3</v>
      </c>
      <c r="B971">
        <v>31</v>
      </c>
      <c r="C971">
        <v>3</v>
      </c>
      <c r="D971">
        <v>1</v>
      </c>
      <c r="E971">
        <v>2023</v>
      </c>
      <c r="F971" t="s">
        <v>25</v>
      </c>
      <c r="G971" t="s">
        <v>27</v>
      </c>
      <c r="H971" t="s">
        <v>10</v>
      </c>
      <c r="I971" t="s">
        <v>46</v>
      </c>
      <c r="J971" t="s">
        <v>221</v>
      </c>
      <c r="K971">
        <v>0.4045456226236453</v>
      </c>
      <c r="L971">
        <v>5.9515667525330881E-3</v>
      </c>
    </row>
    <row r="972" spans="1:12" x14ac:dyDescent="0.3">
      <c r="A972">
        <v>3</v>
      </c>
      <c r="B972">
        <v>31</v>
      </c>
      <c r="C972">
        <v>3</v>
      </c>
      <c r="D972">
        <v>1</v>
      </c>
      <c r="E972">
        <v>2023</v>
      </c>
      <c r="F972" t="s">
        <v>25</v>
      </c>
      <c r="G972" t="s">
        <v>27</v>
      </c>
      <c r="H972" t="s">
        <v>10</v>
      </c>
      <c r="I972" t="s">
        <v>46</v>
      </c>
      <c r="J972" t="s">
        <v>17</v>
      </c>
      <c r="K972">
        <v>45.280874644161749</v>
      </c>
      <c r="L972">
        <v>0.66616008921328529</v>
      </c>
    </row>
    <row r="973" spans="1:12" x14ac:dyDescent="0.3">
      <c r="A973">
        <v>3</v>
      </c>
      <c r="B973">
        <v>31</v>
      </c>
      <c r="C973">
        <v>3</v>
      </c>
      <c r="D973">
        <v>1</v>
      </c>
      <c r="E973">
        <v>2023</v>
      </c>
      <c r="F973" t="s">
        <v>25</v>
      </c>
      <c r="G973" t="s">
        <v>27</v>
      </c>
      <c r="H973" t="s">
        <v>10</v>
      </c>
      <c r="I973" t="s">
        <v>46</v>
      </c>
      <c r="J973" t="s">
        <v>18</v>
      </c>
      <c r="K973">
        <v>2.0306439799536244</v>
      </c>
      <c r="L973">
        <v>2.9874289873522589E-2</v>
      </c>
    </row>
    <row r="974" spans="1:12" x14ac:dyDescent="0.3">
      <c r="A974">
        <v>3</v>
      </c>
      <c r="B974">
        <v>31</v>
      </c>
      <c r="C974">
        <v>3</v>
      </c>
      <c r="D974">
        <v>1</v>
      </c>
      <c r="E974">
        <v>2023</v>
      </c>
      <c r="F974" t="s">
        <v>25</v>
      </c>
      <c r="G974" t="s">
        <v>27</v>
      </c>
      <c r="H974" t="s">
        <v>10</v>
      </c>
      <c r="I974" t="s">
        <v>46</v>
      </c>
      <c r="J974" t="s">
        <v>19</v>
      </c>
      <c r="K974">
        <v>10.977618830697008</v>
      </c>
      <c r="L974">
        <v>0.16149978544085908</v>
      </c>
    </row>
    <row r="975" spans="1:12" x14ac:dyDescent="0.3">
      <c r="A975">
        <v>3</v>
      </c>
      <c r="B975">
        <v>31</v>
      </c>
      <c r="C975">
        <v>3</v>
      </c>
      <c r="D975">
        <v>1</v>
      </c>
      <c r="E975">
        <v>2024</v>
      </c>
      <c r="F975" t="s">
        <v>25</v>
      </c>
      <c r="G975" t="s">
        <v>27</v>
      </c>
      <c r="H975" t="s">
        <v>10</v>
      </c>
      <c r="I975" t="s">
        <v>44</v>
      </c>
      <c r="J975" t="s">
        <v>217</v>
      </c>
      <c r="K975">
        <v>3.53822177464E-3</v>
      </c>
      <c r="L975">
        <v>4.5086092402019062E-5</v>
      </c>
    </row>
    <row r="976" spans="1:12" x14ac:dyDescent="0.3">
      <c r="A976">
        <v>3</v>
      </c>
      <c r="B976">
        <v>31</v>
      </c>
      <c r="C976">
        <v>3</v>
      </c>
      <c r="D976">
        <v>1</v>
      </c>
      <c r="E976">
        <v>2024</v>
      </c>
      <c r="F976" t="s">
        <v>25</v>
      </c>
      <c r="G976" t="s">
        <v>27</v>
      </c>
      <c r="H976" t="s">
        <v>10</v>
      </c>
      <c r="I976" t="s">
        <v>44</v>
      </c>
      <c r="J976" t="s">
        <v>218</v>
      </c>
      <c r="K976">
        <v>2.8879047834000004E-3</v>
      </c>
      <c r="L976">
        <v>3.6799372737412154E-5</v>
      </c>
    </row>
    <row r="977" spans="1:12" x14ac:dyDescent="0.3">
      <c r="A977">
        <v>3</v>
      </c>
      <c r="B977">
        <v>31</v>
      </c>
      <c r="C977">
        <v>3</v>
      </c>
      <c r="D977">
        <v>1</v>
      </c>
      <c r="E977">
        <v>2024</v>
      </c>
      <c r="F977" t="s">
        <v>25</v>
      </c>
      <c r="G977" t="s">
        <v>27</v>
      </c>
      <c r="H977" t="s">
        <v>10</v>
      </c>
      <c r="I977" t="s">
        <v>44</v>
      </c>
      <c r="J977" t="s">
        <v>14</v>
      </c>
      <c r="K977">
        <v>9.5427735742157974E-2</v>
      </c>
      <c r="L977">
        <v>1.2159960526567472E-3</v>
      </c>
    </row>
    <row r="978" spans="1:12" x14ac:dyDescent="0.3">
      <c r="A978">
        <v>3</v>
      </c>
      <c r="B978">
        <v>31</v>
      </c>
      <c r="C978">
        <v>3</v>
      </c>
      <c r="D978">
        <v>1</v>
      </c>
      <c r="E978">
        <v>2024</v>
      </c>
      <c r="F978" t="s">
        <v>25</v>
      </c>
      <c r="G978" t="s">
        <v>27</v>
      </c>
      <c r="H978" t="s">
        <v>10</v>
      </c>
      <c r="I978" t="s">
        <v>44</v>
      </c>
      <c r="J978" t="s">
        <v>219</v>
      </c>
      <c r="K978">
        <v>3.589126931</v>
      </c>
      <c r="L978">
        <v>4.5734755693799214E-2</v>
      </c>
    </row>
    <row r="979" spans="1:12" x14ac:dyDescent="0.3">
      <c r="A979">
        <v>3</v>
      </c>
      <c r="B979">
        <v>31</v>
      </c>
      <c r="C979">
        <v>3</v>
      </c>
      <c r="D979">
        <v>1</v>
      </c>
      <c r="E979">
        <v>2024</v>
      </c>
      <c r="F979" t="s">
        <v>25</v>
      </c>
      <c r="G979" t="s">
        <v>27</v>
      </c>
      <c r="H979" t="s">
        <v>10</v>
      </c>
      <c r="I979" t="s">
        <v>45</v>
      </c>
      <c r="J979" t="s">
        <v>11</v>
      </c>
      <c r="K979">
        <v>3.2005213375455255</v>
      </c>
      <c r="L979">
        <v>4.0782915811966886E-2</v>
      </c>
    </row>
    <row r="980" spans="1:12" x14ac:dyDescent="0.3">
      <c r="A980">
        <v>3</v>
      </c>
      <c r="B980">
        <v>31</v>
      </c>
      <c r="C980">
        <v>3</v>
      </c>
      <c r="D980">
        <v>1</v>
      </c>
      <c r="E980">
        <v>2024</v>
      </c>
      <c r="F980" t="s">
        <v>25</v>
      </c>
      <c r="G980" t="s">
        <v>27</v>
      </c>
      <c r="H980" t="s">
        <v>10</v>
      </c>
      <c r="I980" t="s">
        <v>45</v>
      </c>
      <c r="J980" t="s">
        <v>13</v>
      </c>
      <c r="K980">
        <v>0.32660189499999998</v>
      </c>
      <c r="L980">
        <v>4.1617524718734616E-3</v>
      </c>
    </row>
    <row r="981" spans="1:12" x14ac:dyDescent="0.3">
      <c r="A981">
        <v>3</v>
      </c>
      <c r="B981">
        <v>31</v>
      </c>
      <c r="C981">
        <v>3</v>
      </c>
      <c r="D981">
        <v>1</v>
      </c>
      <c r="E981">
        <v>2024</v>
      </c>
      <c r="F981" t="s">
        <v>25</v>
      </c>
      <c r="G981" t="s">
        <v>27</v>
      </c>
      <c r="H981" t="s">
        <v>10</v>
      </c>
      <c r="I981" t="s">
        <v>45</v>
      </c>
      <c r="J981" t="s">
        <v>15</v>
      </c>
      <c r="K981">
        <v>0.42543465037631445</v>
      </c>
      <c r="L981">
        <v>5.4211372773089661E-3</v>
      </c>
    </row>
    <row r="982" spans="1:12" x14ac:dyDescent="0.3">
      <c r="A982">
        <v>3</v>
      </c>
      <c r="B982">
        <v>31</v>
      </c>
      <c r="C982">
        <v>3</v>
      </c>
      <c r="D982">
        <v>1</v>
      </c>
      <c r="E982">
        <v>2024</v>
      </c>
      <c r="F982" t="s">
        <v>25</v>
      </c>
      <c r="G982" t="s">
        <v>27</v>
      </c>
      <c r="H982" t="s">
        <v>10</v>
      </c>
      <c r="I982" t="s">
        <v>45</v>
      </c>
      <c r="J982" t="s">
        <v>16</v>
      </c>
      <c r="K982">
        <v>2.9843847867048887</v>
      </c>
      <c r="L982">
        <v>3.8028777399134885E-2</v>
      </c>
    </row>
    <row r="983" spans="1:12" x14ac:dyDescent="0.3">
      <c r="A983">
        <v>3</v>
      </c>
      <c r="B983">
        <v>31</v>
      </c>
      <c r="C983">
        <v>3</v>
      </c>
      <c r="D983">
        <v>1</v>
      </c>
      <c r="E983">
        <v>2024</v>
      </c>
      <c r="F983" t="s">
        <v>25</v>
      </c>
      <c r="G983" t="s">
        <v>27</v>
      </c>
      <c r="H983" t="s">
        <v>10</v>
      </c>
      <c r="I983" t="s">
        <v>45</v>
      </c>
      <c r="J983" t="s">
        <v>24</v>
      </c>
      <c r="K983">
        <v>0.95312832630238087</v>
      </c>
      <c r="L983">
        <v>1.2145318899639419E-2</v>
      </c>
    </row>
    <row r="984" spans="1:12" x14ac:dyDescent="0.3">
      <c r="A984">
        <v>3</v>
      </c>
      <c r="B984">
        <v>31</v>
      </c>
      <c r="C984">
        <v>3</v>
      </c>
      <c r="D984">
        <v>1</v>
      </c>
      <c r="E984">
        <v>2024</v>
      </c>
      <c r="F984" t="s">
        <v>25</v>
      </c>
      <c r="G984" t="s">
        <v>27</v>
      </c>
      <c r="H984" t="s">
        <v>10</v>
      </c>
      <c r="I984" t="s">
        <v>46</v>
      </c>
      <c r="J984" t="s">
        <v>11</v>
      </c>
      <c r="K984">
        <v>0.2469172499269168</v>
      </c>
      <c r="L984">
        <v>3.1463640932994077E-3</v>
      </c>
    </row>
    <row r="985" spans="1:12" x14ac:dyDescent="0.3">
      <c r="A985">
        <v>3</v>
      </c>
      <c r="B985">
        <v>31</v>
      </c>
      <c r="C985">
        <v>3</v>
      </c>
      <c r="D985">
        <v>1</v>
      </c>
      <c r="E985">
        <v>2024</v>
      </c>
      <c r="F985" t="s">
        <v>25</v>
      </c>
      <c r="G985" t="s">
        <v>27</v>
      </c>
      <c r="H985" t="s">
        <v>10</v>
      </c>
      <c r="I985" t="s">
        <v>46</v>
      </c>
      <c r="J985" t="s">
        <v>221</v>
      </c>
      <c r="K985">
        <v>0.42127802800440173</v>
      </c>
      <c r="L985">
        <v>5.3681711626115836E-3</v>
      </c>
    </row>
    <row r="986" spans="1:12" x14ac:dyDescent="0.3">
      <c r="A986">
        <v>3</v>
      </c>
      <c r="B986">
        <v>31</v>
      </c>
      <c r="C986">
        <v>3</v>
      </c>
      <c r="D986">
        <v>1</v>
      </c>
      <c r="E986">
        <v>2024</v>
      </c>
      <c r="F986" t="s">
        <v>25</v>
      </c>
      <c r="G986" t="s">
        <v>27</v>
      </c>
      <c r="H986" t="s">
        <v>10</v>
      </c>
      <c r="I986" t="s">
        <v>46</v>
      </c>
      <c r="J986" t="s">
        <v>17</v>
      </c>
      <c r="K986">
        <v>51.38589641284107</v>
      </c>
      <c r="L986">
        <v>0.65478916286010824</v>
      </c>
    </row>
    <row r="987" spans="1:12" x14ac:dyDescent="0.3">
      <c r="A987">
        <v>3</v>
      </c>
      <c r="B987">
        <v>31</v>
      </c>
      <c r="C987">
        <v>3</v>
      </c>
      <c r="D987">
        <v>1</v>
      </c>
      <c r="E987">
        <v>2024</v>
      </c>
      <c r="F987" t="s">
        <v>25</v>
      </c>
      <c r="G987" t="s">
        <v>27</v>
      </c>
      <c r="H987" t="s">
        <v>10</v>
      </c>
      <c r="I987" t="s">
        <v>46</v>
      </c>
      <c r="J987" t="s">
        <v>18</v>
      </c>
      <c r="K987">
        <v>2.1093851651196158</v>
      </c>
      <c r="L987">
        <v>2.6879020175525226E-2</v>
      </c>
    </row>
    <row r="988" spans="1:12" x14ac:dyDescent="0.3">
      <c r="A988">
        <v>3</v>
      </c>
      <c r="B988">
        <v>31</v>
      </c>
      <c r="C988">
        <v>3</v>
      </c>
      <c r="D988">
        <v>1</v>
      </c>
      <c r="E988">
        <v>2024</v>
      </c>
      <c r="F988" t="s">
        <v>25</v>
      </c>
      <c r="G988" t="s">
        <v>27</v>
      </c>
      <c r="H988" t="s">
        <v>10</v>
      </c>
      <c r="I988" t="s">
        <v>46</v>
      </c>
      <c r="J988" t="s">
        <v>19</v>
      </c>
      <c r="K988">
        <v>12.732482471538473</v>
      </c>
      <c r="L988">
        <v>0.16224474263693653</v>
      </c>
    </row>
    <row r="989" spans="1:12" x14ac:dyDescent="0.3">
      <c r="A989">
        <v>3</v>
      </c>
      <c r="B989">
        <v>31</v>
      </c>
      <c r="C989">
        <v>3</v>
      </c>
      <c r="D989">
        <v>1</v>
      </c>
      <c r="E989">
        <v>2025</v>
      </c>
      <c r="F989" t="s">
        <v>25</v>
      </c>
      <c r="G989" t="s">
        <v>27</v>
      </c>
      <c r="H989" t="s">
        <v>10</v>
      </c>
      <c r="I989" t="s">
        <v>44</v>
      </c>
      <c r="J989" t="s">
        <v>217</v>
      </c>
      <c r="K989">
        <v>2.727596120394E-3</v>
      </c>
      <c r="L989">
        <v>3.3754765813854513E-5</v>
      </c>
    </row>
    <row r="990" spans="1:12" x14ac:dyDescent="0.3">
      <c r="A990">
        <v>3</v>
      </c>
      <c r="B990">
        <v>31</v>
      </c>
      <c r="C990">
        <v>3</v>
      </c>
      <c r="D990">
        <v>1</v>
      </c>
      <c r="E990">
        <v>2025</v>
      </c>
      <c r="F990" t="s">
        <v>25</v>
      </c>
      <c r="G990" t="s">
        <v>27</v>
      </c>
      <c r="H990" t="s">
        <v>10</v>
      </c>
      <c r="I990" t="s">
        <v>44</v>
      </c>
      <c r="J990" t="s">
        <v>218</v>
      </c>
      <c r="K990">
        <v>2.3669918639640003E-3</v>
      </c>
      <c r="L990">
        <v>2.9292187158508896E-5</v>
      </c>
    </row>
    <row r="991" spans="1:12" x14ac:dyDescent="0.3">
      <c r="A991">
        <v>3</v>
      </c>
      <c r="B991">
        <v>31</v>
      </c>
      <c r="C991">
        <v>3</v>
      </c>
      <c r="D991">
        <v>1</v>
      </c>
      <c r="E991">
        <v>2025</v>
      </c>
      <c r="F991" t="s">
        <v>25</v>
      </c>
      <c r="G991" t="s">
        <v>27</v>
      </c>
      <c r="H991" t="s">
        <v>10</v>
      </c>
      <c r="I991" t="s">
        <v>44</v>
      </c>
      <c r="J991" t="s">
        <v>14</v>
      </c>
      <c r="K991">
        <v>9.4027495768845448E-2</v>
      </c>
      <c r="L991">
        <v>1.1636165911843683E-3</v>
      </c>
    </row>
    <row r="992" spans="1:12" x14ac:dyDescent="0.3">
      <c r="A992">
        <v>3</v>
      </c>
      <c r="B992">
        <v>31</v>
      </c>
      <c r="C992">
        <v>3</v>
      </c>
      <c r="D992">
        <v>1</v>
      </c>
      <c r="E992">
        <v>2025</v>
      </c>
      <c r="F992" t="s">
        <v>25</v>
      </c>
      <c r="G992" t="s">
        <v>27</v>
      </c>
      <c r="H992" t="s">
        <v>10</v>
      </c>
      <c r="I992" t="s">
        <v>44</v>
      </c>
      <c r="J992" t="s">
        <v>219</v>
      </c>
      <c r="K992">
        <v>3.022426181378183</v>
      </c>
      <c r="L992">
        <v>3.7403370381442765E-2</v>
      </c>
    </row>
    <row r="993" spans="1:12" x14ac:dyDescent="0.3">
      <c r="A993">
        <v>3</v>
      </c>
      <c r="B993">
        <v>31</v>
      </c>
      <c r="C993">
        <v>3</v>
      </c>
      <c r="D993">
        <v>1</v>
      </c>
      <c r="E993">
        <v>2025</v>
      </c>
      <c r="F993" t="s">
        <v>25</v>
      </c>
      <c r="G993" t="s">
        <v>27</v>
      </c>
      <c r="H993" t="s">
        <v>10</v>
      </c>
      <c r="I993" t="s">
        <v>45</v>
      </c>
      <c r="J993" t="s">
        <v>11</v>
      </c>
      <c r="K993">
        <v>4.0788871463907883</v>
      </c>
      <c r="L993">
        <v>5.0477370670139493E-2</v>
      </c>
    </row>
    <row r="994" spans="1:12" x14ac:dyDescent="0.3">
      <c r="A994">
        <v>3</v>
      </c>
      <c r="B994">
        <v>31</v>
      </c>
      <c r="C994">
        <v>3</v>
      </c>
      <c r="D994">
        <v>1</v>
      </c>
      <c r="E994">
        <v>2025</v>
      </c>
      <c r="F994" t="s">
        <v>25</v>
      </c>
      <c r="G994" t="s">
        <v>27</v>
      </c>
      <c r="H994" t="s">
        <v>10</v>
      </c>
      <c r="I994" t="s">
        <v>45</v>
      </c>
      <c r="J994" t="s">
        <v>13</v>
      </c>
      <c r="K994">
        <v>0.32201662263157893</v>
      </c>
      <c r="L994">
        <v>3.9850458811795057E-3</v>
      </c>
    </row>
    <row r="995" spans="1:12" x14ac:dyDescent="0.3">
      <c r="A995">
        <v>3</v>
      </c>
      <c r="B995">
        <v>31</v>
      </c>
      <c r="C995">
        <v>3</v>
      </c>
      <c r="D995">
        <v>1</v>
      </c>
      <c r="E995">
        <v>2025</v>
      </c>
      <c r="F995" t="s">
        <v>25</v>
      </c>
      <c r="G995" t="s">
        <v>27</v>
      </c>
      <c r="H995" t="s">
        <v>10</v>
      </c>
      <c r="I995" t="s">
        <v>45</v>
      </c>
      <c r="J995" t="s">
        <v>15</v>
      </c>
      <c r="K995">
        <v>0.46580720256015207</v>
      </c>
      <c r="L995">
        <v>5.7644945742749533E-3</v>
      </c>
    </row>
    <row r="996" spans="1:12" x14ac:dyDescent="0.3">
      <c r="A996">
        <v>3</v>
      </c>
      <c r="B996">
        <v>31</v>
      </c>
      <c r="C996">
        <v>3</v>
      </c>
      <c r="D996">
        <v>1</v>
      </c>
      <c r="E996">
        <v>2025</v>
      </c>
      <c r="F996" t="s">
        <v>25</v>
      </c>
      <c r="G996" t="s">
        <v>27</v>
      </c>
      <c r="H996" t="s">
        <v>10</v>
      </c>
      <c r="I996" t="s">
        <v>45</v>
      </c>
      <c r="J996" t="s">
        <v>16</v>
      </c>
      <c r="K996">
        <v>2.9010696744794426</v>
      </c>
      <c r="L996">
        <v>3.590154962443029E-2</v>
      </c>
    </row>
    <row r="997" spans="1:12" x14ac:dyDescent="0.3">
      <c r="A997">
        <v>3</v>
      </c>
      <c r="B997">
        <v>31</v>
      </c>
      <c r="C997">
        <v>3</v>
      </c>
      <c r="D997">
        <v>1</v>
      </c>
      <c r="E997">
        <v>2025</v>
      </c>
      <c r="F997" t="s">
        <v>25</v>
      </c>
      <c r="G997" t="s">
        <v>27</v>
      </c>
      <c r="H997" t="s">
        <v>10</v>
      </c>
      <c r="I997" t="s">
        <v>45</v>
      </c>
      <c r="J997" t="s">
        <v>24</v>
      </c>
      <c r="K997">
        <v>0.74747573746640061</v>
      </c>
      <c r="L997">
        <v>9.2502215709530933E-3</v>
      </c>
    </row>
    <row r="998" spans="1:12" x14ac:dyDescent="0.3">
      <c r="A998">
        <v>3</v>
      </c>
      <c r="B998">
        <v>31</v>
      </c>
      <c r="C998">
        <v>3</v>
      </c>
      <c r="D998">
        <v>1</v>
      </c>
      <c r="E998">
        <v>2025</v>
      </c>
      <c r="F998" t="s">
        <v>25</v>
      </c>
      <c r="G998" t="s">
        <v>27</v>
      </c>
      <c r="H998" t="s">
        <v>10</v>
      </c>
      <c r="I998" t="s">
        <v>46</v>
      </c>
      <c r="J998" t="s">
        <v>11</v>
      </c>
      <c r="K998">
        <v>0.37864150174847994</v>
      </c>
      <c r="L998">
        <v>4.6857946172323781E-3</v>
      </c>
    </row>
    <row r="999" spans="1:12" x14ac:dyDescent="0.3">
      <c r="A999">
        <v>3</v>
      </c>
      <c r="B999">
        <v>31</v>
      </c>
      <c r="C999">
        <v>3</v>
      </c>
      <c r="D999">
        <v>1</v>
      </c>
      <c r="E999">
        <v>2025</v>
      </c>
      <c r="F999" t="s">
        <v>25</v>
      </c>
      <c r="G999" t="s">
        <v>27</v>
      </c>
      <c r="H999" t="s">
        <v>10</v>
      </c>
      <c r="I999" t="s">
        <v>46</v>
      </c>
      <c r="J999" t="s">
        <v>221</v>
      </c>
      <c r="K999">
        <v>0.47981894768004807</v>
      </c>
      <c r="L999">
        <v>5.9378938439209258E-3</v>
      </c>
    </row>
    <row r="1000" spans="1:12" x14ac:dyDescent="0.3">
      <c r="A1000">
        <v>3</v>
      </c>
      <c r="B1000">
        <v>31</v>
      </c>
      <c r="C1000">
        <v>3</v>
      </c>
      <c r="D1000">
        <v>1</v>
      </c>
      <c r="E1000">
        <v>2025</v>
      </c>
      <c r="F1000" t="s">
        <v>25</v>
      </c>
      <c r="G1000" t="s">
        <v>27</v>
      </c>
      <c r="H1000" t="s">
        <v>10</v>
      </c>
      <c r="I1000" t="s">
        <v>46</v>
      </c>
      <c r="J1000" t="s">
        <v>17</v>
      </c>
      <c r="K1000">
        <v>52.920286617241729</v>
      </c>
      <c r="L1000">
        <v>0.65490336645185632</v>
      </c>
    </row>
    <row r="1001" spans="1:12" x14ac:dyDescent="0.3">
      <c r="A1001">
        <v>3</v>
      </c>
      <c r="B1001">
        <v>31</v>
      </c>
      <c r="C1001">
        <v>3</v>
      </c>
      <c r="D1001">
        <v>1</v>
      </c>
      <c r="E1001">
        <v>2025</v>
      </c>
      <c r="F1001" t="s">
        <v>25</v>
      </c>
      <c r="G1001" t="s">
        <v>27</v>
      </c>
      <c r="H1001" t="s">
        <v>10</v>
      </c>
      <c r="I1001" t="s">
        <v>46</v>
      </c>
      <c r="J1001" t="s">
        <v>18</v>
      </c>
      <c r="K1001">
        <v>2.399109719385526</v>
      </c>
      <c r="L1001">
        <v>2.9689654613492749E-2</v>
      </c>
    </row>
    <row r="1002" spans="1:12" x14ac:dyDescent="0.3">
      <c r="A1002">
        <v>3</v>
      </c>
      <c r="B1002">
        <v>31</v>
      </c>
      <c r="C1002">
        <v>3</v>
      </c>
      <c r="D1002">
        <v>1</v>
      </c>
      <c r="E1002">
        <v>2025</v>
      </c>
      <c r="F1002" t="s">
        <v>25</v>
      </c>
      <c r="G1002" t="s">
        <v>27</v>
      </c>
      <c r="H1002" t="s">
        <v>10</v>
      </c>
      <c r="I1002" t="s">
        <v>46</v>
      </c>
      <c r="J1002" t="s">
        <v>19</v>
      </c>
      <c r="K1002">
        <v>12.991590797509074</v>
      </c>
      <c r="L1002">
        <v>0.16077457422692074</v>
      </c>
    </row>
    <row r="1003" spans="1:12" x14ac:dyDescent="0.3">
      <c r="A1003">
        <v>3</v>
      </c>
      <c r="B1003">
        <v>32</v>
      </c>
      <c r="C1003">
        <v>4</v>
      </c>
      <c r="D1003">
        <v>0</v>
      </c>
      <c r="E1003">
        <v>2023</v>
      </c>
      <c r="F1003" t="s">
        <v>25</v>
      </c>
      <c r="G1003" t="s">
        <v>28</v>
      </c>
      <c r="H1003" t="s">
        <v>12</v>
      </c>
      <c r="I1003" t="s">
        <v>44</v>
      </c>
      <c r="J1003" t="s">
        <v>217</v>
      </c>
      <c r="K1003">
        <v>7.2096491687999989E-5</v>
      </c>
      <c r="L1003">
        <v>2.0857061146346179E-5</v>
      </c>
    </row>
    <row r="1004" spans="1:12" x14ac:dyDescent="0.3">
      <c r="A1004">
        <v>3</v>
      </c>
      <c r="B1004">
        <v>32</v>
      </c>
      <c r="C1004">
        <v>4</v>
      </c>
      <c r="D1004">
        <v>0</v>
      </c>
      <c r="E1004">
        <v>2023</v>
      </c>
      <c r="F1004" t="s">
        <v>25</v>
      </c>
      <c r="G1004" t="s">
        <v>28</v>
      </c>
      <c r="H1004" t="s">
        <v>12</v>
      </c>
      <c r="I1004" t="s">
        <v>44</v>
      </c>
      <c r="J1004" t="s">
        <v>218</v>
      </c>
      <c r="K1004">
        <v>1.5248317266000004E-4</v>
      </c>
      <c r="L1004">
        <v>4.4112421859881325E-5</v>
      </c>
    </row>
    <row r="1005" spans="1:12" x14ac:dyDescent="0.3">
      <c r="A1005">
        <v>3</v>
      </c>
      <c r="B1005">
        <v>32</v>
      </c>
      <c r="C1005">
        <v>4</v>
      </c>
      <c r="D1005">
        <v>0</v>
      </c>
      <c r="E1005">
        <v>2023</v>
      </c>
      <c r="F1005" t="s">
        <v>25</v>
      </c>
      <c r="G1005" t="s">
        <v>28</v>
      </c>
      <c r="H1005" t="s">
        <v>12</v>
      </c>
      <c r="I1005" t="s">
        <v>44</v>
      </c>
      <c r="J1005" t="s">
        <v>14</v>
      </c>
      <c r="K1005">
        <v>4.5198463745500005E-3</v>
      </c>
      <c r="L1005">
        <v>1.3075631004909388E-3</v>
      </c>
    </row>
    <row r="1006" spans="1:12" x14ac:dyDescent="0.3">
      <c r="A1006">
        <v>3</v>
      </c>
      <c r="B1006">
        <v>32</v>
      </c>
      <c r="C1006">
        <v>4</v>
      </c>
      <c r="D1006">
        <v>0</v>
      </c>
      <c r="E1006">
        <v>2023</v>
      </c>
      <c r="F1006" t="s">
        <v>25</v>
      </c>
      <c r="G1006" t="s">
        <v>28</v>
      </c>
      <c r="H1006" t="s">
        <v>12</v>
      </c>
      <c r="I1006" t="s">
        <v>44</v>
      </c>
      <c r="J1006" t="s">
        <v>219</v>
      </c>
      <c r="K1006">
        <v>3.2049029999999999E-2</v>
      </c>
      <c r="L1006">
        <v>9.2715826074286235E-3</v>
      </c>
    </row>
    <row r="1007" spans="1:12" x14ac:dyDescent="0.3">
      <c r="A1007">
        <v>3</v>
      </c>
      <c r="B1007">
        <v>32</v>
      </c>
      <c r="C1007">
        <v>4</v>
      </c>
      <c r="D1007">
        <v>0</v>
      </c>
      <c r="E1007">
        <v>2023</v>
      </c>
      <c r="F1007" t="s">
        <v>25</v>
      </c>
      <c r="G1007" t="s">
        <v>28</v>
      </c>
      <c r="H1007" t="s">
        <v>12</v>
      </c>
      <c r="I1007" t="s">
        <v>45</v>
      </c>
      <c r="J1007" t="s">
        <v>11</v>
      </c>
      <c r="K1007">
        <v>2.1642461200126001E-2</v>
      </c>
      <c r="L1007">
        <v>6.2610277704204173E-3</v>
      </c>
    </row>
    <row r="1008" spans="1:12" x14ac:dyDescent="0.3">
      <c r="A1008">
        <v>3</v>
      </c>
      <c r="B1008">
        <v>32</v>
      </c>
      <c r="C1008">
        <v>4</v>
      </c>
      <c r="D1008">
        <v>0</v>
      </c>
      <c r="E1008">
        <v>2023</v>
      </c>
      <c r="F1008" t="s">
        <v>25</v>
      </c>
      <c r="G1008" t="s">
        <v>28</v>
      </c>
      <c r="H1008" t="s">
        <v>12</v>
      </c>
      <c r="I1008" t="s">
        <v>45</v>
      </c>
      <c r="J1008" t="s">
        <v>220</v>
      </c>
      <c r="K1008">
        <v>4.9910829999999997E-6</v>
      </c>
      <c r="L1008">
        <v>1.4438888894619488E-6</v>
      </c>
    </row>
    <row r="1009" spans="1:12" x14ac:dyDescent="0.3">
      <c r="A1009">
        <v>3</v>
      </c>
      <c r="B1009">
        <v>32</v>
      </c>
      <c r="C1009">
        <v>4</v>
      </c>
      <c r="D1009">
        <v>0</v>
      </c>
      <c r="E1009">
        <v>2023</v>
      </c>
      <c r="F1009" t="s">
        <v>25</v>
      </c>
      <c r="G1009" t="s">
        <v>28</v>
      </c>
      <c r="H1009" t="s">
        <v>12</v>
      </c>
      <c r="I1009" t="s">
        <v>45</v>
      </c>
      <c r="J1009" t="s">
        <v>13</v>
      </c>
      <c r="K1009">
        <v>3.0850842E-2</v>
      </c>
      <c r="L1009">
        <v>8.9249543624792555E-3</v>
      </c>
    </row>
    <row r="1010" spans="1:12" x14ac:dyDescent="0.3">
      <c r="A1010">
        <v>3</v>
      </c>
      <c r="B1010">
        <v>32</v>
      </c>
      <c r="C1010">
        <v>4</v>
      </c>
      <c r="D1010">
        <v>0</v>
      </c>
      <c r="E1010">
        <v>2023</v>
      </c>
      <c r="F1010" t="s">
        <v>25</v>
      </c>
      <c r="G1010" t="s">
        <v>28</v>
      </c>
      <c r="H1010" t="s">
        <v>12</v>
      </c>
      <c r="I1010" t="s">
        <v>45</v>
      </c>
      <c r="J1010" t="s">
        <v>15</v>
      </c>
      <c r="K1010">
        <v>8.1568651673505438E-2</v>
      </c>
      <c r="L1010">
        <v>2.3597297396129518E-2</v>
      </c>
    </row>
    <row r="1011" spans="1:12" x14ac:dyDescent="0.3">
      <c r="A1011">
        <v>3</v>
      </c>
      <c r="B1011">
        <v>32</v>
      </c>
      <c r="C1011">
        <v>4</v>
      </c>
      <c r="D1011">
        <v>0</v>
      </c>
      <c r="E1011">
        <v>2023</v>
      </c>
      <c r="F1011" t="s">
        <v>25</v>
      </c>
      <c r="G1011" t="s">
        <v>28</v>
      </c>
      <c r="H1011" t="s">
        <v>12</v>
      </c>
      <c r="I1011" t="s">
        <v>45</v>
      </c>
      <c r="J1011" t="s">
        <v>16</v>
      </c>
      <c r="K1011">
        <v>0.41750605517790579</v>
      </c>
      <c r="L1011">
        <v>0.12078187326367153</v>
      </c>
    </row>
    <row r="1012" spans="1:12" x14ac:dyDescent="0.3">
      <c r="A1012">
        <v>3</v>
      </c>
      <c r="B1012">
        <v>32</v>
      </c>
      <c r="C1012">
        <v>4</v>
      </c>
      <c r="D1012">
        <v>0</v>
      </c>
      <c r="E1012">
        <v>2023</v>
      </c>
      <c r="F1012" t="s">
        <v>25</v>
      </c>
      <c r="G1012" t="s">
        <v>28</v>
      </c>
      <c r="H1012" t="s">
        <v>12</v>
      </c>
      <c r="I1012" t="s">
        <v>45</v>
      </c>
      <c r="J1012" t="s">
        <v>24</v>
      </c>
      <c r="K1012">
        <v>8.9625331767026042E-2</v>
      </c>
      <c r="L1012">
        <v>2.5928044224620177E-2</v>
      </c>
    </row>
    <row r="1013" spans="1:12" x14ac:dyDescent="0.3">
      <c r="A1013">
        <v>3</v>
      </c>
      <c r="B1013">
        <v>32</v>
      </c>
      <c r="C1013">
        <v>4</v>
      </c>
      <c r="D1013">
        <v>0</v>
      </c>
      <c r="E1013">
        <v>2023</v>
      </c>
      <c r="F1013" t="s">
        <v>25</v>
      </c>
      <c r="G1013" t="s">
        <v>28</v>
      </c>
      <c r="H1013" t="s">
        <v>12</v>
      </c>
      <c r="I1013" t="s">
        <v>46</v>
      </c>
      <c r="J1013" t="s">
        <v>11</v>
      </c>
      <c r="K1013">
        <v>1.1066114584738461E-2</v>
      </c>
      <c r="L1013">
        <v>3.2013572802569485E-3</v>
      </c>
    </row>
    <row r="1014" spans="1:12" x14ac:dyDescent="0.3">
      <c r="A1014">
        <v>3</v>
      </c>
      <c r="B1014">
        <v>32</v>
      </c>
      <c r="C1014">
        <v>4</v>
      </c>
      <c r="D1014">
        <v>0</v>
      </c>
      <c r="E1014">
        <v>2023</v>
      </c>
      <c r="F1014" t="s">
        <v>25</v>
      </c>
      <c r="G1014" t="s">
        <v>28</v>
      </c>
      <c r="H1014" t="s">
        <v>12</v>
      </c>
      <c r="I1014" t="s">
        <v>46</v>
      </c>
      <c r="J1014" t="s">
        <v>221</v>
      </c>
      <c r="K1014">
        <v>1.0917468615384616E-2</v>
      </c>
      <c r="L1014">
        <v>3.1583549371555979E-3</v>
      </c>
    </row>
    <row r="1015" spans="1:12" x14ac:dyDescent="0.3">
      <c r="A1015">
        <v>3</v>
      </c>
      <c r="B1015">
        <v>32</v>
      </c>
      <c r="C1015">
        <v>4</v>
      </c>
      <c r="D1015">
        <v>0</v>
      </c>
      <c r="E1015">
        <v>2023</v>
      </c>
      <c r="F1015" t="s">
        <v>25</v>
      </c>
      <c r="G1015" t="s">
        <v>28</v>
      </c>
      <c r="H1015" t="s">
        <v>12</v>
      </c>
      <c r="I1015" t="s">
        <v>46</v>
      </c>
      <c r="J1015" t="s">
        <v>17</v>
      </c>
      <c r="K1015">
        <v>1.7737093585400274</v>
      </c>
      <c r="L1015">
        <v>0.51312295065632563</v>
      </c>
    </row>
    <row r="1016" spans="1:12" x14ac:dyDescent="0.3">
      <c r="A1016">
        <v>3</v>
      </c>
      <c r="B1016">
        <v>32</v>
      </c>
      <c r="C1016">
        <v>4</v>
      </c>
      <c r="D1016">
        <v>0</v>
      </c>
      <c r="E1016">
        <v>2023</v>
      </c>
      <c r="F1016" t="s">
        <v>25</v>
      </c>
      <c r="G1016" t="s">
        <v>28</v>
      </c>
      <c r="H1016" t="s">
        <v>12</v>
      </c>
      <c r="I1016" t="s">
        <v>46</v>
      </c>
      <c r="J1016" t="s">
        <v>18</v>
      </c>
      <c r="K1016">
        <v>6.2477085400928521E-2</v>
      </c>
      <c r="L1016">
        <v>1.80742274685406E-2</v>
      </c>
    </row>
    <row r="1017" spans="1:12" x14ac:dyDescent="0.3">
      <c r="A1017">
        <v>3</v>
      </c>
      <c r="B1017">
        <v>32</v>
      </c>
      <c r="C1017">
        <v>4</v>
      </c>
      <c r="D1017">
        <v>0</v>
      </c>
      <c r="E1017">
        <v>2023</v>
      </c>
      <c r="F1017" t="s">
        <v>25</v>
      </c>
      <c r="G1017" t="s">
        <v>28</v>
      </c>
      <c r="H1017" t="s">
        <v>12</v>
      </c>
      <c r="I1017" t="s">
        <v>46</v>
      </c>
      <c r="J1017" t="s">
        <v>19</v>
      </c>
      <c r="K1017">
        <v>0.92053283433569444</v>
      </c>
      <c r="L1017">
        <v>0.26630435356058513</v>
      </c>
    </row>
    <row r="1018" spans="1:12" x14ac:dyDescent="0.3">
      <c r="A1018">
        <v>3</v>
      </c>
      <c r="B1018">
        <v>32</v>
      </c>
      <c r="C1018">
        <v>4</v>
      </c>
      <c r="D1018">
        <v>0</v>
      </c>
      <c r="E1018">
        <v>2024</v>
      </c>
      <c r="F1018" t="s">
        <v>25</v>
      </c>
      <c r="G1018" t="s">
        <v>28</v>
      </c>
      <c r="H1018" t="s">
        <v>12</v>
      </c>
      <c r="I1018" t="s">
        <v>44</v>
      </c>
      <c r="J1018" t="s">
        <v>217</v>
      </c>
      <c r="K1018">
        <v>4.1258932154666671E-5</v>
      </c>
      <c r="L1018">
        <v>1.22791253220281E-5</v>
      </c>
    </row>
    <row r="1019" spans="1:12" x14ac:dyDescent="0.3">
      <c r="A1019">
        <v>3</v>
      </c>
      <c r="B1019">
        <v>32</v>
      </c>
      <c r="C1019">
        <v>4</v>
      </c>
      <c r="D1019">
        <v>0</v>
      </c>
      <c r="E1019">
        <v>2024</v>
      </c>
      <c r="F1019" t="s">
        <v>25</v>
      </c>
      <c r="G1019" t="s">
        <v>28</v>
      </c>
      <c r="H1019" t="s">
        <v>12</v>
      </c>
      <c r="I1019" t="s">
        <v>44</v>
      </c>
      <c r="J1019" t="s">
        <v>218</v>
      </c>
      <c r="K1019">
        <v>1.6411873219000003E-4</v>
      </c>
      <c r="L1019">
        <v>4.8843592769170608E-5</v>
      </c>
    </row>
    <row r="1020" spans="1:12" x14ac:dyDescent="0.3">
      <c r="A1020">
        <v>3</v>
      </c>
      <c r="B1020">
        <v>32</v>
      </c>
      <c r="C1020">
        <v>4</v>
      </c>
      <c r="D1020">
        <v>0</v>
      </c>
      <c r="E1020">
        <v>2024</v>
      </c>
      <c r="F1020" t="s">
        <v>25</v>
      </c>
      <c r="G1020" t="s">
        <v>28</v>
      </c>
      <c r="H1020" t="s">
        <v>12</v>
      </c>
      <c r="I1020" t="s">
        <v>44</v>
      </c>
      <c r="J1020" t="s">
        <v>14</v>
      </c>
      <c r="K1020">
        <v>4.1371804019000001E-3</v>
      </c>
      <c r="L1020">
        <v>1.2312717266731962E-3</v>
      </c>
    </row>
    <row r="1021" spans="1:12" x14ac:dyDescent="0.3">
      <c r="A1021">
        <v>3</v>
      </c>
      <c r="B1021">
        <v>32</v>
      </c>
      <c r="C1021">
        <v>4</v>
      </c>
      <c r="D1021">
        <v>0</v>
      </c>
      <c r="E1021">
        <v>2024</v>
      </c>
      <c r="F1021" t="s">
        <v>25</v>
      </c>
      <c r="G1021" t="s">
        <v>28</v>
      </c>
      <c r="H1021" t="s">
        <v>12</v>
      </c>
      <c r="I1021" t="s">
        <v>44</v>
      </c>
      <c r="J1021" t="s">
        <v>219</v>
      </c>
      <c r="K1021">
        <v>1.366639E-2</v>
      </c>
      <c r="L1021">
        <v>4.0672723879677771E-3</v>
      </c>
    </row>
    <row r="1022" spans="1:12" x14ac:dyDescent="0.3">
      <c r="A1022">
        <v>3</v>
      </c>
      <c r="B1022">
        <v>32</v>
      </c>
      <c r="C1022">
        <v>4</v>
      </c>
      <c r="D1022">
        <v>0</v>
      </c>
      <c r="E1022">
        <v>2024</v>
      </c>
      <c r="F1022" t="s">
        <v>25</v>
      </c>
      <c r="G1022" t="s">
        <v>28</v>
      </c>
      <c r="H1022" t="s">
        <v>12</v>
      </c>
      <c r="I1022" t="s">
        <v>45</v>
      </c>
      <c r="J1022" t="s">
        <v>11</v>
      </c>
      <c r="K1022">
        <v>3.5157584536650001E-2</v>
      </c>
      <c r="L1022">
        <v>1.0463295194529021E-2</v>
      </c>
    </row>
    <row r="1023" spans="1:12" x14ac:dyDescent="0.3">
      <c r="A1023">
        <v>3</v>
      </c>
      <c r="B1023">
        <v>32</v>
      </c>
      <c r="C1023">
        <v>4</v>
      </c>
      <c r="D1023">
        <v>0</v>
      </c>
      <c r="E1023">
        <v>2024</v>
      </c>
      <c r="F1023" t="s">
        <v>25</v>
      </c>
      <c r="G1023" t="s">
        <v>28</v>
      </c>
      <c r="H1023" t="s">
        <v>12</v>
      </c>
      <c r="I1023" t="s">
        <v>45</v>
      </c>
      <c r="J1023" t="s">
        <v>13</v>
      </c>
      <c r="K1023">
        <v>3.7142559999999998E-2</v>
      </c>
      <c r="L1023">
        <v>1.1054046365312013E-2</v>
      </c>
    </row>
    <row r="1024" spans="1:12" x14ac:dyDescent="0.3">
      <c r="A1024">
        <v>3</v>
      </c>
      <c r="B1024">
        <v>32</v>
      </c>
      <c r="C1024">
        <v>4</v>
      </c>
      <c r="D1024">
        <v>0</v>
      </c>
      <c r="E1024">
        <v>2024</v>
      </c>
      <c r="F1024" t="s">
        <v>25</v>
      </c>
      <c r="G1024" t="s">
        <v>28</v>
      </c>
      <c r="H1024" t="s">
        <v>12</v>
      </c>
      <c r="I1024" t="s">
        <v>45</v>
      </c>
      <c r="J1024" t="s">
        <v>15</v>
      </c>
      <c r="K1024">
        <v>8.877970736759401E-2</v>
      </c>
      <c r="L1024">
        <v>2.6421846031620243E-2</v>
      </c>
    </row>
    <row r="1025" spans="1:12" x14ac:dyDescent="0.3">
      <c r="A1025">
        <v>3</v>
      </c>
      <c r="B1025">
        <v>32</v>
      </c>
      <c r="C1025">
        <v>4</v>
      </c>
      <c r="D1025">
        <v>0</v>
      </c>
      <c r="E1025">
        <v>2024</v>
      </c>
      <c r="F1025" t="s">
        <v>25</v>
      </c>
      <c r="G1025" t="s">
        <v>28</v>
      </c>
      <c r="H1025" t="s">
        <v>12</v>
      </c>
      <c r="I1025" t="s">
        <v>45</v>
      </c>
      <c r="J1025" t="s">
        <v>16</v>
      </c>
      <c r="K1025">
        <v>0.39480033255414565</v>
      </c>
      <c r="L1025">
        <v>0.11749704869815457</v>
      </c>
    </row>
    <row r="1026" spans="1:12" x14ac:dyDescent="0.3">
      <c r="A1026">
        <v>3</v>
      </c>
      <c r="B1026">
        <v>32</v>
      </c>
      <c r="C1026">
        <v>4</v>
      </c>
      <c r="D1026">
        <v>0</v>
      </c>
      <c r="E1026">
        <v>2024</v>
      </c>
      <c r="F1026" t="s">
        <v>25</v>
      </c>
      <c r="G1026" t="s">
        <v>28</v>
      </c>
      <c r="H1026" t="s">
        <v>12</v>
      </c>
      <c r="I1026" t="s">
        <v>45</v>
      </c>
      <c r="J1026" t="s">
        <v>24</v>
      </c>
      <c r="K1026">
        <v>9.3677520254999994E-2</v>
      </c>
      <c r="L1026">
        <v>2.7879490597476995E-2</v>
      </c>
    </row>
    <row r="1027" spans="1:12" x14ac:dyDescent="0.3">
      <c r="A1027">
        <v>3</v>
      </c>
      <c r="B1027">
        <v>32</v>
      </c>
      <c r="C1027">
        <v>4</v>
      </c>
      <c r="D1027">
        <v>0</v>
      </c>
      <c r="E1027">
        <v>2024</v>
      </c>
      <c r="F1027" t="s">
        <v>25</v>
      </c>
      <c r="G1027" t="s">
        <v>28</v>
      </c>
      <c r="H1027" t="s">
        <v>12</v>
      </c>
      <c r="I1027" t="s">
        <v>46</v>
      </c>
      <c r="J1027" t="s">
        <v>11</v>
      </c>
      <c r="K1027">
        <v>1.1635312290719999E-2</v>
      </c>
      <c r="L1027">
        <v>3.4628006668496625E-3</v>
      </c>
    </row>
    <row r="1028" spans="1:12" x14ac:dyDescent="0.3">
      <c r="A1028">
        <v>3</v>
      </c>
      <c r="B1028">
        <v>32</v>
      </c>
      <c r="C1028">
        <v>4</v>
      </c>
      <c r="D1028">
        <v>0</v>
      </c>
      <c r="E1028">
        <v>2024</v>
      </c>
      <c r="F1028" t="s">
        <v>25</v>
      </c>
      <c r="G1028" t="s">
        <v>28</v>
      </c>
      <c r="H1028" t="s">
        <v>12</v>
      </c>
      <c r="I1028" t="s">
        <v>46</v>
      </c>
      <c r="J1028" t="s">
        <v>221</v>
      </c>
      <c r="K1028">
        <v>1.3267974334440753E-2</v>
      </c>
      <c r="L1028">
        <v>3.9486993752363298E-3</v>
      </c>
    </row>
    <row r="1029" spans="1:12" x14ac:dyDescent="0.3">
      <c r="A1029">
        <v>3</v>
      </c>
      <c r="B1029">
        <v>32</v>
      </c>
      <c r="C1029">
        <v>4</v>
      </c>
      <c r="D1029">
        <v>0</v>
      </c>
      <c r="E1029">
        <v>2024</v>
      </c>
      <c r="F1029" t="s">
        <v>25</v>
      </c>
      <c r="G1029" t="s">
        <v>28</v>
      </c>
      <c r="H1029" t="s">
        <v>12</v>
      </c>
      <c r="I1029" t="s">
        <v>46</v>
      </c>
      <c r="J1029" t="s">
        <v>17</v>
      </c>
      <c r="K1029">
        <v>1.7069592733316634</v>
      </c>
      <c r="L1029">
        <v>0.5080104050745966</v>
      </c>
    </row>
    <row r="1030" spans="1:12" x14ac:dyDescent="0.3">
      <c r="A1030">
        <v>3</v>
      </c>
      <c r="B1030">
        <v>32</v>
      </c>
      <c r="C1030">
        <v>4</v>
      </c>
      <c r="D1030">
        <v>0</v>
      </c>
      <c r="E1030">
        <v>2024</v>
      </c>
      <c r="F1030" t="s">
        <v>25</v>
      </c>
      <c r="G1030" t="s">
        <v>28</v>
      </c>
      <c r="H1030" t="s">
        <v>12</v>
      </c>
      <c r="I1030" t="s">
        <v>46</v>
      </c>
      <c r="J1030" t="s">
        <v>18</v>
      </c>
      <c r="K1030">
        <v>7.8339043698616509E-2</v>
      </c>
      <c r="L1030">
        <v>2.3314586319809694E-2</v>
      </c>
    </row>
    <row r="1031" spans="1:12" x14ac:dyDescent="0.3">
      <c r="A1031">
        <v>3</v>
      </c>
      <c r="B1031">
        <v>32</v>
      </c>
      <c r="C1031">
        <v>4</v>
      </c>
      <c r="D1031">
        <v>0</v>
      </c>
      <c r="E1031">
        <v>2024</v>
      </c>
      <c r="F1031" t="s">
        <v>25</v>
      </c>
      <c r="G1031" t="s">
        <v>28</v>
      </c>
      <c r="H1031" t="s">
        <v>12</v>
      </c>
      <c r="I1031" t="s">
        <v>46</v>
      </c>
      <c r="J1031" t="s">
        <v>19</v>
      </c>
      <c r="K1031">
        <v>0.88231897067794507</v>
      </c>
      <c r="L1031">
        <v>0.26258811484368272</v>
      </c>
    </row>
    <row r="1032" spans="1:12" x14ac:dyDescent="0.3">
      <c r="A1032">
        <v>3</v>
      </c>
      <c r="B1032">
        <v>32</v>
      </c>
      <c r="C1032">
        <v>4</v>
      </c>
      <c r="D1032">
        <v>0</v>
      </c>
      <c r="E1032">
        <v>2025</v>
      </c>
      <c r="F1032" t="s">
        <v>25</v>
      </c>
      <c r="G1032" t="s">
        <v>28</v>
      </c>
      <c r="H1032" t="s">
        <v>12</v>
      </c>
      <c r="I1032" t="s">
        <v>44</v>
      </c>
      <c r="J1032" t="s">
        <v>217</v>
      </c>
      <c r="K1032">
        <v>1.00665627684E-4</v>
      </c>
      <c r="L1032">
        <v>2.8927448075908638E-5</v>
      </c>
    </row>
    <row r="1033" spans="1:12" x14ac:dyDescent="0.3">
      <c r="A1033">
        <v>3</v>
      </c>
      <c r="B1033">
        <v>32</v>
      </c>
      <c r="C1033">
        <v>4</v>
      </c>
      <c r="D1033">
        <v>0</v>
      </c>
      <c r="E1033">
        <v>2025</v>
      </c>
      <c r="F1033" t="s">
        <v>25</v>
      </c>
      <c r="G1033" t="s">
        <v>28</v>
      </c>
      <c r="H1033" t="s">
        <v>12</v>
      </c>
      <c r="I1033" t="s">
        <v>44</v>
      </c>
      <c r="J1033" t="s">
        <v>218</v>
      </c>
      <c r="K1033">
        <v>1.4968302258000003E-4</v>
      </c>
      <c r="L1033">
        <v>4.3013171060932268E-5</v>
      </c>
    </row>
    <row r="1034" spans="1:12" x14ac:dyDescent="0.3">
      <c r="A1034">
        <v>3</v>
      </c>
      <c r="B1034">
        <v>32</v>
      </c>
      <c r="C1034">
        <v>4</v>
      </c>
      <c r="D1034">
        <v>0</v>
      </c>
      <c r="E1034">
        <v>2025</v>
      </c>
      <c r="F1034" t="s">
        <v>25</v>
      </c>
      <c r="G1034" t="s">
        <v>28</v>
      </c>
      <c r="H1034" t="s">
        <v>12</v>
      </c>
      <c r="I1034" t="s">
        <v>44</v>
      </c>
      <c r="J1034" t="s">
        <v>14</v>
      </c>
      <c r="K1034">
        <v>3.8336464643249999E-3</v>
      </c>
      <c r="L1034">
        <v>1.1016432479442877E-3</v>
      </c>
    </row>
    <row r="1035" spans="1:12" x14ac:dyDescent="0.3">
      <c r="A1035">
        <v>3</v>
      </c>
      <c r="B1035">
        <v>32</v>
      </c>
      <c r="C1035">
        <v>4</v>
      </c>
      <c r="D1035">
        <v>0</v>
      </c>
      <c r="E1035">
        <v>2025</v>
      </c>
      <c r="F1035" t="s">
        <v>25</v>
      </c>
      <c r="G1035" t="s">
        <v>28</v>
      </c>
      <c r="H1035" t="s">
        <v>12</v>
      </c>
      <c r="I1035" t="s">
        <v>44</v>
      </c>
      <c r="J1035" t="s">
        <v>219</v>
      </c>
      <c r="K1035">
        <v>1.4838501926423987E-2</v>
      </c>
      <c r="L1035">
        <v>4.2640174593489817E-3</v>
      </c>
    </row>
    <row r="1036" spans="1:12" x14ac:dyDescent="0.3">
      <c r="A1036">
        <v>3</v>
      </c>
      <c r="B1036">
        <v>32</v>
      </c>
      <c r="C1036">
        <v>4</v>
      </c>
      <c r="D1036">
        <v>0</v>
      </c>
      <c r="E1036">
        <v>2025</v>
      </c>
      <c r="F1036" t="s">
        <v>25</v>
      </c>
      <c r="G1036" t="s">
        <v>28</v>
      </c>
      <c r="H1036" t="s">
        <v>12</v>
      </c>
      <c r="I1036" t="s">
        <v>45</v>
      </c>
      <c r="J1036" t="s">
        <v>11</v>
      </c>
      <c r="K1036">
        <v>5.4833424999999998E-2</v>
      </c>
      <c r="L1036">
        <v>1.5757027408510791E-2</v>
      </c>
    </row>
    <row r="1037" spans="1:12" x14ac:dyDescent="0.3">
      <c r="A1037">
        <v>3</v>
      </c>
      <c r="B1037">
        <v>32</v>
      </c>
      <c r="C1037">
        <v>4</v>
      </c>
      <c r="D1037">
        <v>0</v>
      </c>
      <c r="E1037">
        <v>2025</v>
      </c>
      <c r="F1037" t="s">
        <v>25</v>
      </c>
      <c r="G1037" t="s">
        <v>28</v>
      </c>
      <c r="H1037" t="s">
        <v>12</v>
      </c>
      <c r="I1037" t="s">
        <v>45</v>
      </c>
      <c r="J1037" t="s">
        <v>13</v>
      </c>
      <c r="K1037">
        <v>3.1509046428571427E-2</v>
      </c>
      <c r="L1037">
        <v>9.0544938272785081E-3</v>
      </c>
    </row>
    <row r="1038" spans="1:12" x14ac:dyDescent="0.3">
      <c r="A1038">
        <v>3</v>
      </c>
      <c r="B1038">
        <v>32</v>
      </c>
      <c r="C1038">
        <v>4</v>
      </c>
      <c r="D1038">
        <v>0</v>
      </c>
      <c r="E1038">
        <v>2025</v>
      </c>
      <c r="F1038" t="s">
        <v>25</v>
      </c>
      <c r="G1038" t="s">
        <v>28</v>
      </c>
      <c r="H1038" t="s">
        <v>12</v>
      </c>
      <c r="I1038" t="s">
        <v>45</v>
      </c>
      <c r="J1038" t="s">
        <v>15</v>
      </c>
      <c r="K1038">
        <v>9.5992623212243541E-2</v>
      </c>
      <c r="L1038">
        <v>2.7584605465921026E-2</v>
      </c>
    </row>
    <row r="1039" spans="1:12" x14ac:dyDescent="0.3">
      <c r="A1039">
        <v>3</v>
      </c>
      <c r="B1039">
        <v>32</v>
      </c>
      <c r="C1039">
        <v>4</v>
      </c>
      <c r="D1039">
        <v>0</v>
      </c>
      <c r="E1039">
        <v>2025</v>
      </c>
      <c r="F1039" t="s">
        <v>25</v>
      </c>
      <c r="G1039" t="s">
        <v>28</v>
      </c>
      <c r="H1039" t="s">
        <v>12</v>
      </c>
      <c r="I1039" t="s">
        <v>45</v>
      </c>
      <c r="J1039" t="s">
        <v>16</v>
      </c>
      <c r="K1039">
        <v>0.37342571400000002</v>
      </c>
      <c r="L1039">
        <v>0.10730825605988888</v>
      </c>
    </row>
    <row r="1040" spans="1:12" x14ac:dyDescent="0.3">
      <c r="A1040">
        <v>3</v>
      </c>
      <c r="B1040">
        <v>32</v>
      </c>
      <c r="C1040">
        <v>4</v>
      </c>
      <c r="D1040">
        <v>0</v>
      </c>
      <c r="E1040">
        <v>2025</v>
      </c>
      <c r="F1040" t="s">
        <v>25</v>
      </c>
      <c r="G1040" t="s">
        <v>28</v>
      </c>
      <c r="H1040" t="s">
        <v>12</v>
      </c>
      <c r="I1040" t="s">
        <v>45</v>
      </c>
      <c r="J1040" t="s">
        <v>24</v>
      </c>
      <c r="K1040">
        <v>0.11272968026250001</v>
      </c>
      <c r="L1040">
        <v>3.23941949941823E-2</v>
      </c>
    </row>
    <row r="1041" spans="1:12" x14ac:dyDescent="0.3">
      <c r="A1041">
        <v>3</v>
      </c>
      <c r="B1041">
        <v>32</v>
      </c>
      <c r="C1041">
        <v>4</v>
      </c>
      <c r="D1041">
        <v>0</v>
      </c>
      <c r="E1041">
        <v>2025</v>
      </c>
      <c r="F1041" t="s">
        <v>25</v>
      </c>
      <c r="G1041" t="s">
        <v>28</v>
      </c>
      <c r="H1041" t="s">
        <v>12</v>
      </c>
      <c r="I1041" t="s">
        <v>46</v>
      </c>
      <c r="J1041" t="s">
        <v>11</v>
      </c>
      <c r="K1041">
        <v>9.0586045083999988E-3</v>
      </c>
      <c r="L1041">
        <v>2.6030961867094422E-3</v>
      </c>
    </row>
    <row r="1042" spans="1:12" x14ac:dyDescent="0.3">
      <c r="A1042">
        <v>3</v>
      </c>
      <c r="B1042">
        <v>32</v>
      </c>
      <c r="C1042">
        <v>4</v>
      </c>
      <c r="D1042">
        <v>0</v>
      </c>
      <c r="E1042">
        <v>2025</v>
      </c>
      <c r="F1042" t="s">
        <v>25</v>
      </c>
      <c r="G1042" t="s">
        <v>28</v>
      </c>
      <c r="H1042" t="s">
        <v>12</v>
      </c>
      <c r="I1042" t="s">
        <v>46</v>
      </c>
      <c r="J1042" t="s">
        <v>221</v>
      </c>
      <c r="K1042">
        <v>8.2521443E-3</v>
      </c>
      <c r="L1042">
        <v>2.3713503928322202E-3</v>
      </c>
    </row>
    <row r="1043" spans="1:12" x14ac:dyDescent="0.3">
      <c r="A1043">
        <v>3</v>
      </c>
      <c r="B1043">
        <v>32</v>
      </c>
      <c r="C1043">
        <v>4</v>
      </c>
      <c r="D1043">
        <v>0</v>
      </c>
      <c r="E1043">
        <v>2025</v>
      </c>
      <c r="F1043" t="s">
        <v>25</v>
      </c>
      <c r="G1043" t="s">
        <v>28</v>
      </c>
      <c r="H1043" t="s">
        <v>12</v>
      </c>
      <c r="I1043" t="s">
        <v>46</v>
      </c>
      <c r="J1043" t="s">
        <v>17</v>
      </c>
      <c r="K1043">
        <v>1.7407414344268544</v>
      </c>
      <c r="L1043">
        <v>0.50022245543469757</v>
      </c>
    </row>
    <row r="1044" spans="1:12" x14ac:dyDescent="0.3">
      <c r="A1044">
        <v>3</v>
      </c>
      <c r="B1044">
        <v>32</v>
      </c>
      <c r="C1044">
        <v>4</v>
      </c>
      <c r="D1044">
        <v>0</v>
      </c>
      <c r="E1044">
        <v>2025</v>
      </c>
      <c r="F1044" t="s">
        <v>25</v>
      </c>
      <c r="G1044" t="s">
        <v>28</v>
      </c>
      <c r="H1044" t="s">
        <v>12</v>
      </c>
      <c r="I1044" t="s">
        <v>46</v>
      </c>
      <c r="J1044" t="s">
        <v>18</v>
      </c>
      <c r="K1044">
        <v>4.4968001702960003E-2</v>
      </c>
      <c r="L1044">
        <v>1.2922082385689032E-2</v>
      </c>
    </row>
    <row r="1045" spans="1:12" x14ac:dyDescent="0.3">
      <c r="A1045">
        <v>3</v>
      </c>
      <c r="B1045">
        <v>32</v>
      </c>
      <c r="C1045">
        <v>4</v>
      </c>
      <c r="D1045">
        <v>0</v>
      </c>
      <c r="E1045">
        <v>2025</v>
      </c>
      <c r="F1045" t="s">
        <v>25</v>
      </c>
      <c r="G1045" t="s">
        <v>28</v>
      </c>
      <c r="H1045" t="s">
        <v>12</v>
      </c>
      <c r="I1045" t="s">
        <v>46</v>
      </c>
      <c r="J1045" t="s">
        <v>19</v>
      </c>
      <c r="K1045">
        <v>0.98950143723922868</v>
      </c>
      <c r="L1045">
        <v>0.28434483651786013</v>
      </c>
    </row>
    <row r="1046" spans="1:12" x14ac:dyDescent="0.3">
      <c r="A1046">
        <v>3</v>
      </c>
      <c r="B1046">
        <v>32</v>
      </c>
      <c r="C1046">
        <v>4</v>
      </c>
      <c r="D1046">
        <v>1</v>
      </c>
      <c r="E1046">
        <v>2014</v>
      </c>
      <c r="F1046" t="s">
        <v>25</v>
      </c>
      <c r="G1046" t="s">
        <v>28</v>
      </c>
      <c r="H1046" t="s">
        <v>10</v>
      </c>
      <c r="I1046" t="s">
        <v>44</v>
      </c>
      <c r="J1046" t="s">
        <v>217</v>
      </c>
      <c r="K1046">
        <v>3.0618156485346083E-2</v>
      </c>
      <c r="L1046">
        <v>1.2275739859791363E-4</v>
      </c>
    </row>
    <row r="1047" spans="1:12" x14ac:dyDescent="0.3">
      <c r="A1047">
        <v>3</v>
      </c>
      <c r="B1047">
        <v>32</v>
      </c>
      <c r="C1047">
        <v>4</v>
      </c>
      <c r="D1047">
        <v>1</v>
      </c>
      <c r="E1047">
        <v>2014</v>
      </c>
      <c r="F1047" t="s">
        <v>25</v>
      </c>
      <c r="G1047" t="s">
        <v>28</v>
      </c>
      <c r="H1047" t="s">
        <v>10</v>
      </c>
      <c r="I1047" t="s">
        <v>44</v>
      </c>
      <c r="J1047" t="s">
        <v>218</v>
      </c>
      <c r="K1047">
        <v>3.8843528371925305E-2</v>
      </c>
      <c r="L1047">
        <v>1.5573538849682003E-4</v>
      </c>
    </row>
    <row r="1048" spans="1:12" x14ac:dyDescent="0.3">
      <c r="A1048">
        <v>3</v>
      </c>
      <c r="B1048">
        <v>32</v>
      </c>
      <c r="C1048">
        <v>4</v>
      </c>
      <c r="D1048">
        <v>1</v>
      </c>
      <c r="E1048">
        <v>2014</v>
      </c>
      <c r="F1048" t="s">
        <v>25</v>
      </c>
      <c r="G1048" t="s">
        <v>28</v>
      </c>
      <c r="H1048" t="s">
        <v>10</v>
      </c>
      <c r="I1048" t="s">
        <v>44</v>
      </c>
      <c r="J1048" t="s">
        <v>14</v>
      </c>
      <c r="K1048">
        <v>0.6872937240422855</v>
      </c>
      <c r="L1048">
        <v>2.7555672620748137E-3</v>
      </c>
    </row>
    <row r="1049" spans="1:12" x14ac:dyDescent="0.3">
      <c r="A1049">
        <v>3</v>
      </c>
      <c r="B1049">
        <v>32</v>
      </c>
      <c r="C1049">
        <v>4</v>
      </c>
      <c r="D1049">
        <v>1</v>
      </c>
      <c r="E1049">
        <v>2014</v>
      </c>
      <c r="F1049" t="s">
        <v>25</v>
      </c>
      <c r="G1049" t="s">
        <v>28</v>
      </c>
      <c r="H1049" t="s">
        <v>10</v>
      </c>
      <c r="I1049" t="s">
        <v>44</v>
      </c>
      <c r="J1049" t="s">
        <v>219</v>
      </c>
      <c r="K1049">
        <v>5.0010136530125777</v>
      </c>
      <c r="L1049">
        <v>2.0050567926592593E-2</v>
      </c>
    </row>
    <row r="1050" spans="1:12" x14ac:dyDescent="0.3">
      <c r="A1050">
        <v>3</v>
      </c>
      <c r="B1050">
        <v>32</v>
      </c>
      <c r="C1050">
        <v>4</v>
      </c>
      <c r="D1050">
        <v>1</v>
      </c>
      <c r="E1050">
        <v>2014</v>
      </c>
      <c r="F1050" t="s">
        <v>25</v>
      </c>
      <c r="G1050" t="s">
        <v>28</v>
      </c>
      <c r="H1050" t="s">
        <v>10</v>
      </c>
      <c r="I1050" t="s">
        <v>45</v>
      </c>
      <c r="J1050" t="s">
        <v>11</v>
      </c>
      <c r="K1050">
        <v>1.3561156285908311</v>
      </c>
      <c r="L1050">
        <v>5.4370754438941909E-3</v>
      </c>
    </row>
    <row r="1051" spans="1:12" x14ac:dyDescent="0.3">
      <c r="A1051">
        <v>3</v>
      </c>
      <c r="B1051">
        <v>32</v>
      </c>
      <c r="C1051">
        <v>4</v>
      </c>
      <c r="D1051">
        <v>1</v>
      </c>
      <c r="E1051">
        <v>2014</v>
      </c>
      <c r="F1051" t="s">
        <v>25</v>
      </c>
      <c r="G1051" t="s">
        <v>28</v>
      </c>
      <c r="H1051" t="s">
        <v>10</v>
      </c>
      <c r="I1051" t="s">
        <v>45</v>
      </c>
      <c r="J1051" t="s">
        <v>220</v>
      </c>
      <c r="K1051">
        <v>0</v>
      </c>
      <c r="L1051">
        <v>0</v>
      </c>
    </row>
    <row r="1052" spans="1:12" x14ac:dyDescent="0.3">
      <c r="A1052">
        <v>3</v>
      </c>
      <c r="B1052">
        <v>32</v>
      </c>
      <c r="C1052">
        <v>4</v>
      </c>
      <c r="D1052">
        <v>1</v>
      </c>
      <c r="E1052">
        <v>2014</v>
      </c>
      <c r="F1052" t="s">
        <v>25</v>
      </c>
      <c r="G1052" t="s">
        <v>28</v>
      </c>
      <c r="H1052" t="s">
        <v>10</v>
      </c>
      <c r="I1052" t="s">
        <v>45</v>
      </c>
      <c r="J1052" t="s">
        <v>13</v>
      </c>
      <c r="K1052">
        <v>0.66954562599999901</v>
      </c>
      <c r="L1052">
        <v>2.6844097987972792E-3</v>
      </c>
    </row>
    <row r="1053" spans="1:12" x14ac:dyDescent="0.3">
      <c r="A1053">
        <v>3</v>
      </c>
      <c r="B1053">
        <v>32</v>
      </c>
      <c r="C1053">
        <v>4</v>
      </c>
      <c r="D1053">
        <v>1</v>
      </c>
      <c r="E1053">
        <v>2014</v>
      </c>
      <c r="F1053" t="s">
        <v>25</v>
      </c>
      <c r="G1053" t="s">
        <v>28</v>
      </c>
      <c r="H1053" t="s">
        <v>10</v>
      </c>
      <c r="I1053" t="s">
        <v>45</v>
      </c>
      <c r="J1053" t="s">
        <v>15</v>
      </c>
      <c r="K1053">
        <v>4.2461204927573908</v>
      </c>
      <c r="L1053">
        <v>1.7023974192360548E-2</v>
      </c>
    </row>
    <row r="1054" spans="1:12" x14ac:dyDescent="0.3">
      <c r="A1054">
        <v>3</v>
      </c>
      <c r="B1054">
        <v>32</v>
      </c>
      <c r="C1054">
        <v>4</v>
      </c>
      <c r="D1054">
        <v>1</v>
      </c>
      <c r="E1054">
        <v>2014</v>
      </c>
      <c r="F1054" t="s">
        <v>25</v>
      </c>
      <c r="G1054" t="s">
        <v>28</v>
      </c>
      <c r="H1054" t="s">
        <v>10</v>
      </c>
      <c r="I1054" t="s">
        <v>45</v>
      </c>
      <c r="J1054" t="s">
        <v>16</v>
      </c>
      <c r="K1054">
        <v>27.238042329032826</v>
      </c>
      <c r="L1054">
        <v>0.10920550428345401</v>
      </c>
    </row>
    <row r="1055" spans="1:12" x14ac:dyDescent="0.3">
      <c r="A1055">
        <v>3</v>
      </c>
      <c r="B1055">
        <v>32</v>
      </c>
      <c r="C1055">
        <v>4</v>
      </c>
      <c r="D1055">
        <v>1</v>
      </c>
      <c r="E1055">
        <v>2014</v>
      </c>
      <c r="F1055" t="s">
        <v>25</v>
      </c>
      <c r="G1055" t="s">
        <v>28</v>
      </c>
      <c r="H1055" t="s">
        <v>10</v>
      </c>
      <c r="I1055" t="s">
        <v>45</v>
      </c>
      <c r="J1055" t="s">
        <v>24</v>
      </c>
      <c r="K1055">
        <v>4.6150786730980968</v>
      </c>
      <c r="L1055">
        <v>1.8503238511612494E-2</v>
      </c>
    </row>
    <row r="1056" spans="1:12" x14ac:dyDescent="0.3">
      <c r="A1056">
        <v>3</v>
      </c>
      <c r="B1056">
        <v>32</v>
      </c>
      <c r="C1056">
        <v>4</v>
      </c>
      <c r="D1056">
        <v>1</v>
      </c>
      <c r="E1056">
        <v>2014</v>
      </c>
      <c r="F1056" t="s">
        <v>25</v>
      </c>
      <c r="G1056" t="s">
        <v>28</v>
      </c>
      <c r="H1056" t="s">
        <v>10</v>
      </c>
      <c r="I1056" t="s">
        <v>46</v>
      </c>
      <c r="J1056" t="s">
        <v>11</v>
      </c>
      <c r="K1056">
        <v>1.073103955534624</v>
      </c>
      <c r="L1056">
        <v>4.3023965231090448E-3</v>
      </c>
    </row>
    <row r="1057" spans="1:12" x14ac:dyDescent="0.3">
      <c r="A1057">
        <v>3</v>
      </c>
      <c r="B1057">
        <v>32</v>
      </c>
      <c r="C1057">
        <v>4</v>
      </c>
      <c r="D1057">
        <v>1</v>
      </c>
      <c r="E1057">
        <v>2014</v>
      </c>
      <c r="F1057" t="s">
        <v>25</v>
      </c>
      <c r="G1057" t="s">
        <v>28</v>
      </c>
      <c r="H1057" t="s">
        <v>10</v>
      </c>
      <c r="I1057" t="s">
        <v>46</v>
      </c>
      <c r="J1057" t="s">
        <v>221</v>
      </c>
      <c r="K1057">
        <v>3.2624370944999885</v>
      </c>
      <c r="L1057">
        <v>1.30800915790547E-2</v>
      </c>
    </row>
    <row r="1058" spans="1:12" x14ac:dyDescent="0.3">
      <c r="A1058">
        <v>3</v>
      </c>
      <c r="B1058">
        <v>32</v>
      </c>
      <c r="C1058">
        <v>4</v>
      </c>
      <c r="D1058">
        <v>1</v>
      </c>
      <c r="E1058">
        <v>2014</v>
      </c>
      <c r="F1058" t="s">
        <v>25</v>
      </c>
      <c r="G1058" t="s">
        <v>28</v>
      </c>
      <c r="H1058" t="s">
        <v>10</v>
      </c>
      <c r="I1058" t="s">
        <v>46</v>
      </c>
      <c r="J1058" t="s">
        <v>17</v>
      </c>
      <c r="K1058">
        <v>96.702594471870611</v>
      </c>
      <c r="L1058">
        <v>0.3877097871884379</v>
      </c>
    </row>
    <row r="1059" spans="1:12" x14ac:dyDescent="0.3">
      <c r="A1059">
        <v>3</v>
      </c>
      <c r="B1059">
        <v>32</v>
      </c>
      <c r="C1059">
        <v>4</v>
      </c>
      <c r="D1059">
        <v>1</v>
      </c>
      <c r="E1059">
        <v>2014</v>
      </c>
      <c r="F1059" t="s">
        <v>25</v>
      </c>
      <c r="G1059" t="s">
        <v>28</v>
      </c>
      <c r="H1059" t="s">
        <v>10</v>
      </c>
      <c r="I1059" t="s">
        <v>46</v>
      </c>
      <c r="J1059" t="s">
        <v>18</v>
      </c>
      <c r="K1059">
        <v>17.688825827844106</v>
      </c>
      <c r="L1059">
        <v>7.0919823142094843E-2</v>
      </c>
    </row>
    <row r="1060" spans="1:12" x14ac:dyDescent="0.3">
      <c r="A1060">
        <v>3</v>
      </c>
      <c r="B1060">
        <v>32</v>
      </c>
      <c r="C1060">
        <v>4</v>
      </c>
      <c r="D1060">
        <v>1</v>
      </c>
      <c r="E1060">
        <v>2014</v>
      </c>
      <c r="F1060" t="s">
        <v>25</v>
      </c>
      <c r="G1060" t="s">
        <v>28</v>
      </c>
      <c r="H1060" t="s">
        <v>10</v>
      </c>
      <c r="I1060" t="s">
        <v>46</v>
      </c>
      <c r="J1060" t="s">
        <v>19</v>
      </c>
      <c r="K1060">
        <v>86.810416750754996</v>
      </c>
      <c r="L1060">
        <v>0.34804907136142282</v>
      </c>
    </row>
    <row r="1061" spans="1:12" x14ac:dyDescent="0.3">
      <c r="A1061">
        <v>3</v>
      </c>
      <c r="B1061">
        <v>32</v>
      </c>
      <c r="C1061">
        <v>4</v>
      </c>
      <c r="D1061">
        <v>1</v>
      </c>
      <c r="E1061">
        <v>2015</v>
      </c>
      <c r="F1061" t="s">
        <v>25</v>
      </c>
      <c r="G1061" t="s">
        <v>28</v>
      </c>
      <c r="H1061" t="s">
        <v>10</v>
      </c>
      <c r="I1061" t="s">
        <v>44</v>
      </c>
      <c r="J1061" t="s">
        <v>217</v>
      </c>
      <c r="K1061">
        <v>5.4086184644648372E-2</v>
      </c>
      <c r="L1061">
        <v>3.143009904851184E-4</v>
      </c>
    </row>
    <row r="1062" spans="1:12" x14ac:dyDescent="0.3">
      <c r="A1062">
        <v>3</v>
      </c>
      <c r="B1062">
        <v>32</v>
      </c>
      <c r="C1062">
        <v>4</v>
      </c>
      <c r="D1062">
        <v>1</v>
      </c>
      <c r="E1062">
        <v>2015</v>
      </c>
      <c r="F1062" t="s">
        <v>25</v>
      </c>
      <c r="G1062" t="s">
        <v>28</v>
      </c>
      <c r="H1062" t="s">
        <v>10</v>
      </c>
      <c r="I1062" t="s">
        <v>44</v>
      </c>
      <c r="J1062" t="s">
        <v>218</v>
      </c>
      <c r="K1062">
        <v>4.0132901178347752E-2</v>
      </c>
      <c r="L1062">
        <v>2.3321686812020605E-4</v>
      </c>
    </row>
    <row r="1063" spans="1:12" x14ac:dyDescent="0.3">
      <c r="A1063">
        <v>3</v>
      </c>
      <c r="B1063">
        <v>32</v>
      </c>
      <c r="C1063">
        <v>4</v>
      </c>
      <c r="D1063">
        <v>1</v>
      </c>
      <c r="E1063">
        <v>2015</v>
      </c>
      <c r="F1063" t="s">
        <v>25</v>
      </c>
      <c r="G1063" t="s">
        <v>28</v>
      </c>
      <c r="H1063" t="s">
        <v>10</v>
      </c>
      <c r="I1063" t="s">
        <v>44</v>
      </c>
      <c r="J1063" t="s">
        <v>14</v>
      </c>
      <c r="K1063">
        <v>0.77339732868918243</v>
      </c>
      <c r="L1063">
        <v>4.4943001256718615E-3</v>
      </c>
    </row>
    <row r="1064" spans="1:12" x14ac:dyDescent="0.3">
      <c r="A1064">
        <v>3</v>
      </c>
      <c r="B1064">
        <v>32</v>
      </c>
      <c r="C1064">
        <v>4</v>
      </c>
      <c r="D1064">
        <v>1</v>
      </c>
      <c r="E1064">
        <v>2015</v>
      </c>
      <c r="F1064" t="s">
        <v>25</v>
      </c>
      <c r="G1064" t="s">
        <v>28</v>
      </c>
      <c r="H1064" t="s">
        <v>10</v>
      </c>
      <c r="I1064" t="s">
        <v>44</v>
      </c>
      <c r="J1064" t="s">
        <v>219</v>
      </c>
      <c r="K1064">
        <v>2.9471215412688907</v>
      </c>
      <c r="L1064">
        <v>1.7126059558214619E-2</v>
      </c>
    </row>
    <row r="1065" spans="1:12" x14ac:dyDescent="0.3">
      <c r="A1065">
        <v>3</v>
      </c>
      <c r="B1065">
        <v>32</v>
      </c>
      <c r="C1065">
        <v>4</v>
      </c>
      <c r="D1065">
        <v>1</v>
      </c>
      <c r="E1065">
        <v>2015</v>
      </c>
      <c r="F1065" t="s">
        <v>25</v>
      </c>
      <c r="G1065" t="s">
        <v>28</v>
      </c>
      <c r="H1065" t="s">
        <v>10</v>
      </c>
      <c r="I1065" t="s">
        <v>45</v>
      </c>
      <c r="J1065" t="s">
        <v>11</v>
      </c>
      <c r="K1065">
        <v>0.81184485539783535</v>
      </c>
      <c r="L1065">
        <v>4.7177230904386757E-3</v>
      </c>
    </row>
    <row r="1066" spans="1:12" x14ac:dyDescent="0.3">
      <c r="A1066">
        <v>3</v>
      </c>
      <c r="B1066">
        <v>32</v>
      </c>
      <c r="C1066">
        <v>4</v>
      </c>
      <c r="D1066">
        <v>1</v>
      </c>
      <c r="E1066">
        <v>2015</v>
      </c>
      <c r="F1066" t="s">
        <v>25</v>
      </c>
      <c r="G1066" t="s">
        <v>28</v>
      </c>
      <c r="H1066" t="s">
        <v>10</v>
      </c>
      <c r="I1066" t="s">
        <v>45</v>
      </c>
      <c r="J1066" t="s">
        <v>220</v>
      </c>
      <c r="K1066">
        <v>0</v>
      </c>
      <c r="L1066">
        <v>0</v>
      </c>
    </row>
    <row r="1067" spans="1:12" x14ac:dyDescent="0.3">
      <c r="A1067">
        <v>3</v>
      </c>
      <c r="B1067">
        <v>32</v>
      </c>
      <c r="C1067">
        <v>4</v>
      </c>
      <c r="D1067">
        <v>1</v>
      </c>
      <c r="E1067">
        <v>2015</v>
      </c>
      <c r="F1067" t="s">
        <v>25</v>
      </c>
      <c r="G1067" t="s">
        <v>28</v>
      </c>
      <c r="H1067" t="s">
        <v>10</v>
      </c>
      <c r="I1067" t="s">
        <v>45</v>
      </c>
      <c r="J1067" t="s">
        <v>13</v>
      </c>
      <c r="K1067">
        <v>0.60004630011111248</v>
      </c>
      <c r="L1067">
        <v>3.4869375183504288E-3</v>
      </c>
    </row>
    <row r="1068" spans="1:12" x14ac:dyDescent="0.3">
      <c r="A1068">
        <v>3</v>
      </c>
      <c r="B1068">
        <v>32</v>
      </c>
      <c r="C1068">
        <v>4</v>
      </c>
      <c r="D1068">
        <v>1</v>
      </c>
      <c r="E1068">
        <v>2015</v>
      </c>
      <c r="F1068" t="s">
        <v>25</v>
      </c>
      <c r="G1068" t="s">
        <v>28</v>
      </c>
      <c r="H1068" t="s">
        <v>10</v>
      </c>
      <c r="I1068" t="s">
        <v>45</v>
      </c>
      <c r="J1068" t="s">
        <v>15</v>
      </c>
      <c r="K1068">
        <v>3.507366042548083</v>
      </c>
      <c r="L1068">
        <v>2.0381704281960435E-2</v>
      </c>
    </row>
    <row r="1069" spans="1:12" x14ac:dyDescent="0.3">
      <c r="A1069">
        <v>3</v>
      </c>
      <c r="B1069">
        <v>32</v>
      </c>
      <c r="C1069">
        <v>4</v>
      </c>
      <c r="D1069">
        <v>1</v>
      </c>
      <c r="E1069">
        <v>2015</v>
      </c>
      <c r="F1069" t="s">
        <v>25</v>
      </c>
      <c r="G1069" t="s">
        <v>28</v>
      </c>
      <c r="H1069" t="s">
        <v>10</v>
      </c>
      <c r="I1069" t="s">
        <v>45</v>
      </c>
      <c r="J1069" t="s">
        <v>16</v>
      </c>
      <c r="K1069">
        <v>20.330671813682425</v>
      </c>
      <c r="L1069">
        <v>0.11814385374473861</v>
      </c>
    </row>
    <row r="1070" spans="1:12" x14ac:dyDescent="0.3">
      <c r="A1070">
        <v>3</v>
      </c>
      <c r="B1070">
        <v>32</v>
      </c>
      <c r="C1070">
        <v>4</v>
      </c>
      <c r="D1070">
        <v>1</v>
      </c>
      <c r="E1070">
        <v>2015</v>
      </c>
      <c r="F1070" t="s">
        <v>25</v>
      </c>
      <c r="G1070" t="s">
        <v>28</v>
      </c>
      <c r="H1070" t="s">
        <v>10</v>
      </c>
      <c r="I1070" t="s">
        <v>45</v>
      </c>
      <c r="J1070" t="s">
        <v>24</v>
      </c>
      <c r="K1070">
        <v>4.2904003055786539</v>
      </c>
      <c r="L1070">
        <v>2.4932005732714452E-2</v>
      </c>
    </row>
    <row r="1071" spans="1:12" x14ac:dyDescent="0.3">
      <c r="A1071">
        <v>3</v>
      </c>
      <c r="B1071">
        <v>32</v>
      </c>
      <c r="C1071">
        <v>4</v>
      </c>
      <c r="D1071">
        <v>1</v>
      </c>
      <c r="E1071">
        <v>2015</v>
      </c>
      <c r="F1071" t="s">
        <v>25</v>
      </c>
      <c r="G1071" t="s">
        <v>28</v>
      </c>
      <c r="H1071" t="s">
        <v>10</v>
      </c>
      <c r="I1071" t="s">
        <v>46</v>
      </c>
      <c r="J1071" t="s">
        <v>11</v>
      </c>
      <c r="K1071">
        <v>0.77307291921937682</v>
      </c>
      <c r="L1071">
        <v>4.492414945226013E-3</v>
      </c>
    </row>
    <row r="1072" spans="1:12" x14ac:dyDescent="0.3">
      <c r="A1072">
        <v>3</v>
      </c>
      <c r="B1072">
        <v>32</v>
      </c>
      <c r="C1072">
        <v>4</v>
      </c>
      <c r="D1072">
        <v>1</v>
      </c>
      <c r="E1072">
        <v>2015</v>
      </c>
      <c r="F1072" t="s">
        <v>25</v>
      </c>
      <c r="G1072" t="s">
        <v>28</v>
      </c>
      <c r="H1072" t="s">
        <v>10</v>
      </c>
      <c r="I1072" t="s">
        <v>46</v>
      </c>
      <c r="J1072" t="s">
        <v>221</v>
      </c>
      <c r="K1072">
        <v>1.2491904030422281</v>
      </c>
      <c r="L1072">
        <v>7.259187971202642E-3</v>
      </c>
    </row>
    <row r="1073" spans="1:12" x14ac:dyDescent="0.3">
      <c r="A1073">
        <v>3</v>
      </c>
      <c r="B1073">
        <v>32</v>
      </c>
      <c r="C1073">
        <v>4</v>
      </c>
      <c r="D1073">
        <v>1</v>
      </c>
      <c r="E1073">
        <v>2015</v>
      </c>
      <c r="F1073" t="s">
        <v>25</v>
      </c>
      <c r="G1073" t="s">
        <v>28</v>
      </c>
      <c r="H1073" t="s">
        <v>10</v>
      </c>
      <c r="I1073" t="s">
        <v>46</v>
      </c>
      <c r="J1073" t="s">
        <v>17</v>
      </c>
      <c r="K1073">
        <v>69.168133992362556</v>
      </c>
      <c r="L1073">
        <v>0.40194391907357419</v>
      </c>
    </row>
    <row r="1074" spans="1:12" x14ac:dyDescent="0.3">
      <c r="A1074">
        <v>3</v>
      </c>
      <c r="B1074">
        <v>32</v>
      </c>
      <c r="C1074">
        <v>4</v>
      </c>
      <c r="D1074">
        <v>1</v>
      </c>
      <c r="E1074">
        <v>2015</v>
      </c>
      <c r="F1074" t="s">
        <v>25</v>
      </c>
      <c r="G1074" t="s">
        <v>28</v>
      </c>
      <c r="H1074" t="s">
        <v>10</v>
      </c>
      <c r="I1074" t="s">
        <v>46</v>
      </c>
      <c r="J1074" t="s">
        <v>18</v>
      </c>
      <c r="K1074">
        <v>6.8954703904719086</v>
      </c>
      <c r="L1074">
        <v>4.0070365248079456E-2</v>
      </c>
    </row>
    <row r="1075" spans="1:12" x14ac:dyDescent="0.3">
      <c r="A1075">
        <v>3</v>
      </c>
      <c r="B1075">
        <v>32</v>
      </c>
      <c r="C1075">
        <v>4</v>
      </c>
      <c r="D1075">
        <v>1</v>
      </c>
      <c r="E1075">
        <v>2015</v>
      </c>
      <c r="F1075" t="s">
        <v>25</v>
      </c>
      <c r="G1075" t="s">
        <v>28</v>
      </c>
      <c r="H1075" t="s">
        <v>10</v>
      </c>
      <c r="I1075" t="s">
        <v>46</v>
      </c>
      <c r="J1075" t="s">
        <v>19</v>
      </c>
      <c r="K1075">
        <v>60.643106377090447</v>
      </c>
      <c r="L1075">
        <v>0.35240401085122319</v>
      </c>
    </row>
    <row r="1076" spans="1:12" x14ac:dyDescent="0.3">
      <c r="A1076">
        <v>3</v>
      </c>
      <c r="B1076">
        <v>32</v>
      </c>
      <c r="C1076">
        <v>4</v>
      </c>
      <c r="D1076">
        <v>1</v>
      </c>
      <c r="E1076">
        <v>2016</v>
      </c>
      <c r="F1076" t="s">
        <v>25</v>
      </c>
      <c r="G1076" t="s">
        <v>28</v>
      </c>
      <c r="H1076" t="s">
        <v>10</v>
      </c>
      <c r="I1076" t="s">
        <v>44</v>
      </c>
      <c r="J1076" t="s">
        <v>217</v>
      </c>
      <c r="K1076">
        <v>3.8726340248090463E-2</v>
      </c>
      <c r="L1076">
        <v>2.6171819970833529E-4</v>
      </c>
    </row>
    <row r="1077" spans="1:12" x14ac:dyDescent="0.3">
      <c r="A1077">
        <v>3</v>
      </c>
      <c r="B1077">
        <v>32</v>
      </c>
      <c r="C1077">
        <v>4</v>
      </c>
      <c r="D1077">
        <v>1</v>
      </c>
      <c r="E1077">
        <v>2016</v>
      </c>
      <c r="F1077" t="s">
        <v>25</v>
      </c>
      <c r="G1077" t="s">
        <v>28</v>
      </c>
      <c r="H1077" t="s">
        <v>10</v>
      </c>
      <c r="I1077" t="s">
        <v>44</v>
      </c>
      <c r="J1077" t="s">
        <v>218</v>
      </c>
      <c r="K1077">
        <v>3.6138549554001705E-2</v>
      </c>
      <c r="L1077">
        <v>2.4422953650545784E-4</v>
      </c>
    </row>
    <row r="1078" spans="1:12" x14ac:dyDescent="0.3">
      <c r="A1078">
        <v>3</v>
      </c>
      <c r="B1078">
        <v>32</v>
      </c>
      <c r="C1078">
        <v>4</v>
      </c>
      <c r="D1078">
        <v>1</v>
      </c>
      <c r="E1078">
        <v>2016</v>
      </c>
      <c r="F1078" t="s">
        <v>25</v>
      </c>
      <c r="G1078" t="s">
        <v>28</v>
      </c>
      <c r="H1078" t="s">
        <v>10</v>
      </c>
      <c r="I1078" t="s">
        <v>44</v>
      </c>
      <c r="J1078" t="s">
        <v>14</v>
      </c>
      <c r="K1078">
        <v>0.63765587944308955</v>
      </c>
      <c r="L1078">
        <v>4.3093705145429949E-3</v>
      </c>
    </row>
    <row r="1079" spans="1:12" x14ac:dyDescent="0.3">
      <c r="A1079">
        <v>3</v>
      </c>
      <c r="B1079">
        <v>32</v>
      </c>
      <c r="C1079">
        <v>4</v>
      </c>
      <c r="D1079">
        <v>1</v>
      </c>
      <c r="E1079">
        <v>2016</v>
      </c>
      <c r="F1079" t="s">
        <v>25</v>
      </c>
      <c r="G1079" t="s">
        <v>28</v>
      </c>
      <c r="H1079" t="s">
        <v>10</v>
      </c>
      <c r="I1079" t="s">
        <v>44</v>
      </c>
      <c r="J1079" t="s">
        <v>219</v>
      </c>
      <c r="K1079">
        <v>1.8722733738214472</v>
      </c>
      <c r="L1079">
        <v>1.2653093827593527E-2</v>
      </c>
    </row>
    <row r="1080" spans="1:12" x14ac:dyDescent="0.3">
      <c r="A1080">
        <v>3</v>
      </c>
      <c r="B1080">
        <v>32</v>
      </c>
      <c r="C1080">
        <v>4</v>
      </c>
      <c r="D1080">
        <v>1</v>
      </c>
      <c r="E1080">
        <v>2016</v>
      </c>
      <c r="F1080" t="s">
        <v>25</v>
      </c>
      <c r="G1080" t="s">
        <v>28</v>
      </c>
      <c r="H1080" t="s">
        <v>10</v>
      </c>
      <c r="I1080" t="s">
        <v>45</v>
      </c>
      <c r="J1080" t="s">
        <v>11</v>
      </c>
      <c r="K1080">
        <v>0.67065974898487557</v>
      </c>
      <c r="L1080">
        <v>4.5324154308596333E-3</v>
      </c>
    </row>
    <row r="1081" spans="1:12" x14ac:dyDescent="0.3">
      <c r="A1081">
        <v>3</v>
      </c>
      <c r="B1081">
        <v>32</v>
      </c>
      <c r="C1081">
        <v>4</v>
      </c>
      <c r="D1081">
        <v>1</v>
      </c>
      <c r="E1081">
        <v>2016</v>
      </c>
      <c r="F1081" t="s">
        <v>25</v>
      </c>
      <c r="G1081" t="s">
        <v>28</v>
      </c>
      <c r="H1081" t="s">
        <v>10</v>
      </c>
      <c r="I1081" t="s">
        <v>45</v>
      </c>
      <c r="J1081" t="s">
        <v>220</v>
      </c>
      <c r="K1081">
        <v>0</v>
      </c>
      <c r="L1081">
        <v>0</v>
      </c>
    </row>
    <row r="1082" spans="1:12" x14ac:dyDescent="0.3">
      <c r="A1082">
        <v>3</v>
      </c>
      <c r="B1082">
        <v>32</v>
      </c>
      <c r="C1082">
        <v>4</v>
      </c>
      <c r="D1082">
        <v>1</v>
      </c>
      <c r="E1082">
        <v>2016</v>
      </c>
      <c r="F1082" t="s">
        <v>25</v>
      </c>
      <c r="G1082" t="s">
        <v>28</v>
      </c>
      <c r="H1082" t="s">
        <v>10</v>
      </c>
      <c r="I1082" t="s">
        <v>45</v>
      </c>
      <c r="J1082" t="s">
        <v>13</v>
      </c>
      <c r="K1082">
        <v>0.51136196967368952</v>
      </c>
      <c r="L1082">
        <v>3.4558580347365891E-3</v>
      </c>
    </row>
    <row r="1083" spans="1:12" x14ac:dyDescent="0.3">
      <c r="A1083">
        <v>3</v>
      </c>
      <c r="B1083">
        <v>32</v>
      </c>
      <c r="C1083">
        <v>4</v>
      </c>
      <c r="D1083">
        <v>1</v>
      </c>
      <c r="E1083">
        <v>2016</v>
      </c>
      <c r="F1083" t="s">
        <v>25</v>
      </c>
      <c r="G1083" t="s">
        <v>28</v>
      </c>
      <c r="H1083" t="s">
        <v>10</v>
      </c>
      <c r="I1083" t="s">
        <v>45</v>
      </c>
      <c r="J1083" t="s">
        <v>15</v>
      </c>
      <c r="K1083">
        <v>3.3534830021375499</v>
      </c>
      <c r="L1083">
        <v>2.266332239115261E-2</v>
      </c>
    </row>
    <row r="1084" spans="1:12" x14ac:dyDescent="0.3">
      <c r="A1084">
        <v>3</v>
      </c>
      <c r="B1084">
        <v>32</v>
      </c>
      <c r="C1084">
        <v>4</v>
      </c>
      <c r="D1084">
        <v>1</v>
      </c>
      <c r="E1084">
        <v>2016</v>
      </c>
      <c r="F1084" t="s">
        <v>25</v>
      </c>
      <c r="G1084" t="s">
        <v>28</v>
      </c>
      <c r="H1084" t="s">
        <v>10</v>
      </c>
      <c r="I1084" t="s">
        <v>45</v>
      </c>
      <c r="J1084" t="s">
        <v>16</v>
      </c>
      <c r="K1084">
        <v>17.10923288567129</v>
      </c>
      <c r="L1084">
        <v>0.11562666651541724</v>
      </c>
    </row>
    <row r="1085" spans="1:12" x14ac:dyDescent="0.3">
      <c r="A1085">
        <v>3</v>
      </c>
      <c r="B1085">
        <v>32</v>
      </c>
      <c r="C1085">
        <v>4</v>
      </c>
      <c r="D1085">
        <v>1</v>
      </c>
      <c r="E1085">
        <v>2016</v>
      </c>
      <c r="F1085" t="s">
        <v>25</v>
      </c>
      <c r="G1085" t="s">
        <v>28</v>
      </c>
      <c r="H1085" t="s">
        <v>10</v>
      </c>
      <c r="I1085" t="s">
        <v>45</v>
      </c>
      <c r="J1085" t="s">
        <v>24</v>
      </c>
      <c r="K1085">
        <v>4.6316364717463108</v>
      </c>
      <c r="L1085">
        <v>3.1301268111661583E-2</v>
      </c>
    </row>
    <row r="1086" spans="1:12" x14ac:dyDescent="0.3">
      <c r="A1086">
        <v>3</v>
      </c>
      <c r="B1086">
        <v>32</v>
      </c>
      <c r="C1086">
        <v>4</v>
      </c>
      <c r="D1086">
        <v>1</v>
      </c>
      <c r="E1086">
        <v>2016</v>
      </c>
      <c r="F1086" t="s">
        <v>25</v>
      </c>
      <c r="G1086" t="s">
        <v>28</v>
      </c>
      <c r="H1086" t="s">
        <v>10</v>
      </c>
      <c r="I1086" t="s">
        <v>46</v>
      </c>
      <c r="J1086" t="s">
        <v>11</v>
      </c>
      <c r="K1086">
        <v>0.63530138137420233</v>
      </c>
      <c r="L1086">
        <v>4.2934584765900591E-3</v>
      </c>
    </row>
    <row r="1087" spans="1:12" x14ac:dyDescent="0.3">
      <c r="A1087">
        <v>3</v>
      </c>
      <c r="B1087">
        <v>32</v>
      </c>
      <c r="C1087">
        <v>4</v>
      </c>
      <c r="D1087">
        <v>1</v>
      </c>
      <c r="E1087">
        <v>2016</v>
      </c>
      <c r="F1087" t="s">
        <v>25</v>
      </c>
      <c r="G1087" t="s">
        <v>28</v>
      </c>
      <c r="H1087" t="s">
        <v>10</v>
      </c>
      <c r="I1087" t="s">
        <v>46</v>
      </c>
      <c r="J1087" t="s">
        <v>221</v>
      </c>
      <c r="K1087">
        <v>0.74014842354761901</v>
      </c>
      <c r="L1087">
        <v>5.0020299281287465E-3</v>
      </c>
    </row>
    <row r="1088" spans="1:12" x14ac:dyDescent="0.3">
      <c r="A1088">
        <v>3</v>
      </c>
      <c r="B1088">
        <v>32</v>
      </c>
      <c r="C1088">
        <v>4</v>
      </c>
      <c r="D1088">
        <v>1</v>
      </c>
      <c r="E1088">
        <v>2016</v>
      </c>
      <c r="F1088" t="s">
        <v>25</v>
      </c>
      <c r="G1088" t="s">
        <v>28</v>
      </c>
      <c r="H1088" t="s">
        <v>10</v>
      </c>
      <c r="I1088" t="s">
        <v>46</v>
      </c>
      <c r="J1088" t="s">
        <v>17</v>
      </c>
      <c r="K1088">
        <v>62.550286649385455</v>
      </c>
      <c r="L1088">
        <v>0.42272386980653792</v>
      </c>
    </row>
    <row r="1089" spans="1:12" x14ac:dyDescent="0.3">
      <c r="A1089">
        <v>3</v>
      </c>
      <c r="B1089">
        <v>32</v>
      </c>
      <c r="C1089">
        <v>4</v>
      </c>
      <c r="D1089">
        <v>1</v>
      </c>
      <c r="E1089">
        <v>2016</v>
      </c>
      <c r="F1089" t="s">
        <v>25</v>
      </c>
      <c r="G1089" t="s">
        <v>28</v>
      </c>
      <c r="H1089" t="s">
        <v>10</v>
      </c>
      <c r="I1089" t="s">
        <v>46</v>
      </c>
      <c r="J1089" t="s">
        <v>18</v>
      </c>
      <c r="K1089">
        <v>3.9673487856463439</v>
      </c>
      <c r="L1089">
        <v>2.6811916001941591E-2</v>
      </c>
    </row>
    <row r="1090" spans="1:12" x14ac:dyDescent="0.3">
      <c r="A1090">
        <v>3</v>
      </c>
      <c r="B1090">
        <v>32</v>
      </c>
      <c r="C1090">
        <v>4</v>
      </c>
      <c r="D1090">
        <v>1</v>
      </c>
      <c r="E1090">
        <v>2016</v>
      </c>
      <c r="F1090" t="s">
        <v>25</v>
      </c>
      <c r="G1090" t="s">
        <v>28</v>
      </c>
      <c r="H1090" t="s">
        <v>10</v>
      </c>
      <c r="I1090" t="s">
        <v>46</v>
      </c>
      <c r="J1090" t="s">
        <v>19</v>
      </c>
      <c r="K1090">
        <v>51.215357713105355</v>
      </c>
      <c r="L1090">
        <v>0.3461207832246237</v>
      </c>
    </row>
    <row r="1091" spans="1:12" x14ac:dyDescent="0.3">
      <c r="A1091">
        <v>3</v>
      </c>
      <c r="B1091">
        <v>32</v>
      </c>
      <c r="C1091">
        <v>4</v>
      </c>
      <c r="D1091">
        <v>1</v>
      </c>
      <c r="E1091">
        <v>2017</v>
      </c>
      <c r="F1091" t="s">
        <v>25</v>
      </c>
      <c r="G1091" t="s">
        <v>28</v>
      </c>
      <c r="H1091" t="s">
        <v>10</v>
      </c>
      <c r="I1091" t="s">
        <v>44</v>
      </c>
      <c r="J1091" t="s">
        <v>217</v>
      </c>
      <c r="K1091">
        <v>3.2827018059662122E-2</v>
      </c>
      <c r="L1091">
        <v>2.4544162581468989E-4</v>
      </c>
    </row>
    <row r="1092" spans="1:12" x14ac:dyDescent="0.3">
      <c r="A1092">
        <v>3</v>
      </c>
      <c r="B1092">
        <v>32</v>
      </c>
      <c r="C1092">
        <v>4</v>
      </c>
      <c r="D1092">
        <v>1</v>
      </c>
      <c r="E1092">
        <v>2017</v>
      </c>
      <c r="F1092" t="s">
        <v>25</v>
      </c>
      <c r="G1092" t="s">
        <v>28</v>
      </c>
      <c r="H1092" t="s">
        <v>10</v>
      </c>
      <c r="I1092" t="s">
        <v>44</v>
      </c>
      <c r="J1092" t="s">
        <v>218</v>
      </c>
      <c r="K1092">
        <v>3.2764246761850774E-2</v>
      </c>
      <c r="L1092">
        <v>2.4497229627152775E-4</v>
      </c>
    </row>
    <row r="1093" spans="1:12" x14ac:dyDescent="0.3">
      <c r="A1093">
        <v>3</v>
      </c>
      <c r="B1093">
        <v>32</v>
      </c>
      <c r="C1093">
        <v>4</v>
      </c>
      <c r="D1093">
        <v>1</v>
      </c>
      <c r="E1093">
        <v>2017</v>
      </c>
      <c r="F1093" t="s">
        <v>25</v>
      </c>
      <c r="G1093" t="s">
        <v>28</v>
      </c>
      <c r="H1093" t="s">
        <v>10</v>
      </c>
      <c r="I1093" t="s">
        <v>44</v>
      </c>
      <c r="J1093" t="s">
        <v>14</v>
      </c>
      <c r="K1093">
        <v>0.62441198612792725</v>
      </c>
      <c r="L1093">
        <v>4.6686145167032407E-3</v>
      </c>
    </row>
    <row r="1094" spans="1:12" x14ac:dyDescent="0.3">
      <c r="A1094">
        <v>3</v>
      </c>
      <c r="B1094">
        <v>32</v>
      </c>
      <c r="C1094">
        <v>4</v>
      </c>
      <c r="D1094">
        <v>1</v>
      </c>
      <c r="E1094">
        <v>2017</v>
      </c>
      <c r="F1094" t="s">
        <v>25</v>
      </c>
      <c r="G1094" t="s">
        <v>28</v>
      </c>
      <c r="H1094" t="s">
        <v>10</v>
      </c>
      <c r="I1094" t="s">
        <v>44</v>
      </c>
      <c r="J1094" t="s">
        <v>219</v>
      </c>
      <c r="K1094">
        <v>1.5341243660789989</v>
      </c>
      <c r="L1094">
        <v>1.1470368034282415E-2</v>
      </c>
    </row>
    <row r="1095" spans="1:12" x14ac:dyDescent="0.3">
      <c r="A1095">
        <v>3</v>
      </c>
      <c r="B1095">
        <v>32</v>
      </c>
      <c r="C1095">
        <v>4</v>
      </c>
      <c r="D1095">
        <v>1</v>
      </c>
      <c r="E1095">
        <v>2017</v>
      </c>
      <c r="F1095" t="s">
        <v>25</v>
      </c>
      <c r="G1095" t="s">
        <v>28</v>
      </c>
      <c r="H1095" t="s">
        <v>10</v>
      </c>
      <c r="I1095" t="s">
        <v>45</v>
      </c>
      <c r="J1095" t="s">
        <v>11</v>
      </c>
      <c r="K1095">
        <v>0.53339674395475078</v>
      </c>
      <c r="L1095">
        <v>3.988110153733025E-3</v>
      </c>
    </row>
    <row r="1096" spans="1:12" x14ac:dyDescent="0.3">
      <c r="A1096">
        <v>3</v>
      </c>
      <c r="B1096">
        <v>32</v>
      </c>
      <c r="C1096">
        <v>4</v>
      </c>
      <c r="D1096">
        <v>1</v>
      </c>
      <c r="E1096">
        <v>2017</v>
      </c>
      <c r="F1096" t="s">
        <v>25</v>
      </c>
      <c r="G1096" t="s">
        <v>28</v>
      </c>
      <c r="H1096" t="s">
        <v>10</v>
      </c>
      <c r="I1096" t="s">
        <v>45</v>
      </c>
      <c r="J1096" t="s">
        <v>220</v>
      </c>
      <c r="K1096">
        <v>0</v>
      </c>
      <c r="L1096">
        <v>0</v>
      </c>
    </row>
    <row r="1097" spans="1:12" x14ac:dyDescent="0.3">
      <c r="A1097">
        <v>3</v>
      </c>
      <c r="B1097">
        <v>32</v>
      </c>
      <c r="C1097">
        <v>4</v>
      </c>
      <c r="D1097">
        <v>1</v>
      </c>
      <c r="E1097">
        <v>2017</v>
      </c>
      <c r="F1097" t="s">
        <v>25</v>
      </c>
      <c r="G1097" t="s">
        <v>28</v>
      </c>
      <c r="H1097" t="s">
        <v>10</v>
      </c>
      <c r="I1097" t="s">
        <v>45</v>
      </c>
      <c r="J1097" t="s">
        <v>13</v>
      </c>
      <c r="K1097">
        <v>0.54787400084685256</v>
      </c>
      <c r="L1097">
        <v>4.0963539626125379E-3</v>
      </c>
    </row>
    <row r="1098" spans="1:12" x14ac:dyDescent="0.3">
      <c r="A1098">
        <v>3</v>
      </c>
      <c r="B1098">
        <v>32</v>
      </c>
      <c r="C1098">
        <v>4</v>
      </c>
      <c r="D1098">
        <v>1</v>
      </c>
      <c r="E1098">
        <v>2017</v>
      </c>
      <c r="F1098" t="s">
        <v>25</v>
      </c>
      <c r="G1098" t="s">
        <v>28</v>
      </c>
      <c r="H1098" t="s">
        <v>10</v>
      </c>
      <c r="I1098" t="s">
        <v>45</v>
      </c>
      <c r="J1098" t="s">
        <v>15</v>
      </c>
      <c r="K1098">
        <v>3.0074506602905045</v>
      </c>
      <c r="L1098">
        <v>2.2486159975834294E-2</v>
      </c>
    </row>
    <row r="1099" spans="1:12" x14ac:dyDescent="0.3">
      <c r="A1099">
        <v>3</v>
      </c>
      <c r="B1099">
        <v>32</v>
      </c>
      <c r="C1099">
        <v>4</v>
      </c>
      <c r="D1099">
        <v>1</v>
      </c>
      <c r="E1099">
        <v>2017</v>
      </c>
      <c r="F1099" t="s">
        <v>25</v>
      </c>
      <c r="G1099" t="s">
        <v>28</v>
      </c>
      <c r="H1099" t="s">
        <v>10</v>
      </c>
      <c r="I1099" t="s">
        <v>45</v>
      </c>
      <c r="J1099" t="s">
        <v>16</v>
      </c>
      <c r="K1099">
        <v>16.685792728263387</v>
      </c>
      <c r="L1099">
        <v>0.12475662845125469</v>
      </c>
    </row>
    <row r="1100" spans="1:12" x14ac:dyDescent="0.3">
      <c r="A1100">
        <v>3</v>
      </c>
      <c r="B1100">
        <v>32</v>
      </c>
      <c r="C1100">
        <v>4</v>
      </c>
      <c r="D1100">
        <v>1</v>
      </c>
      <c r="E1100">
        <v>2017</v>
      </c>
      <c r="F1100" t="s">
        <v>25</v>
      </c>
      <c r="G1100" t="s">
        <v>28</v>
      </c>
      <c r="H1100" t="s">
        <v>10</v>
      </c>
      <c r="I1100" t="s">
        <v>45</v>
      </c>
      <c r="J1100" t="s">
        <v>24</v>
      </c>
      <c r="K1100">
        <v>3.5665432219825219</v>
      </c>
      <c r="L1100">
        <v>2.666639307142607E-2</v>
      </c>
    </row>
    <row r="1101" spans="1:12" x14ac:dyDescent="0.3">
      <c r="A1101">
        <v>3</v>
      </c>
      <c r="B1101">
        <v>32</v>
      </c>
      <c r="C1101">
        <v>4</v>
      </c>
      <c r="D1101">
        <v>1</v>
      </c>
      <c r="E1101">
        <v>2017</v>
      </c>
      <c r="F1101" t="s">
        <v>25</v>
      </c>
      <c r="G1101" t="s">
        <v>28</v>
      </c>
      <c r="H1101" t="s">
        <v>10</v>
      </c>
      <c r="I1101" t="s">
        <v>46</v>
      </c>
      <c r="J1101" t="s">
        <v>11</v>
      </c>
      <c r="K1101">
        <v>0.43876415154830534</v>
      </c>
      <c r="L1101">
        <v>3.2805595229360735E-3</v>
      </c>
    </row>
    <row r="1102" spans="1:12" x14ac:dyDescent="0.3">
      <c r="A1102">
        <v>3</v>
      </c>
      <c r="B1102">
        <v>32</v>
      </c>
      <c r="C1102">
        <v>4</v>
      </c>
      <c r="D1102">
        <v>1</v>
      </c>
      <c r="E1102">
        <v>2017</v>
      </c>
      <c r="F1102" t="s">
        <v>25</v>
      </c>
      <c r="G1102" t="s">
        <v>28</v>
      </c>
      <c r="H1102" t="s">
        <v>10</v>
      </c>
      <c r="I1102" t="s">
        <v>46</v>
      </c>
      <c r="J1102" t="s">
        <v>221</v>
      </c>
      <c r="K1102">
        <v>0.46651052044444474</v>
      </c>
      <c r="L1102">
        <v>3.4880140617536237E-3</v>
      </c>
    </row>
    <row r="1103" spans="1:12" x14ac:dyDescent="0.3">
      <c r="A1103">
        <v>3</v>
      </c>
      <c r="B1103">
        <v>32</v>
      </c>
      <c r="C1103">
        <v>4</v>
      </c>
      <c r="D1103">
        <v>1</v>
      </c>
      <c r="E1103">
        <v>2017</v>
      </c>
      <c r="F1103" t="s">
        <v>25</v>
      </c>
      <c r="G1103" t="s">
        <v>28</v>
      </c>
      <c r="H1103" t="s">
        <v>10</v>
      </c>
      <c r="I1103" t="s">
        <v>46</v>
      </c>
      <c r="J1103" t="s">
        <v>17</v>
      </c>
      <c r="K1103">
        <v>56.492576500000588</v>
      </c>
      <c r="L1103">
        <v>0.42238468926481593</v>
      </c>
    </row>
    <row r="1104" spans="1:12" x14ac:dyDescent="0.3">
      <c r="A1104">
        <v>3</v>
      </c>
      <c r="B1104">
        <v>32</v>
      </c>
      <c r="C1104">
        <v>4</v>
      </c>
      <c r="D1104">
        <v>1</v>
      </c>
      <c r="E1104">
        <v>2017</v>
      </c>
      <c r="F1104" t="s">
        <v>25</v>
      </c>
      <c r="G1104" t="s">
        <v>28</v>
      </c>
      <c r="H1104" t="s">
        <v>10</v>
      </c>
      <c r="I1104" t="s">
        <v>46</v>
      </c>
      <c r="J1104" t="s">
        <v>18</v>
      </c>
      <c r="K1104">
        <v>2.5962045696356562</v>
      </c>
      <c r="L1104">
        <v>1.9411347974427055E-2</v>
      </c>
    </row>
    <row r="1105" spans="1:12" x14ac:dyDescent="0.3">
      <c r="A1105">
        <v>3</v>
      </c>
      <c r="B1105">
        <v>32</v>
      </c>
      <c r="C1105">
        <v>4</v>
      </c>
      <c r="D1105">
        <v>1</v>
      </c>
      <c r="E1105">
        <v>2017</v>
      </c>
      <c r="F1105" t="s">
        <v>25</v>
      </c>
      <c r="G1105" t="s">
        <v>28</v>
      </c>
      <c r="H1105" t="s">
        <v>10</v>
      </c>
      <c r="I1105" t="s">
        <v>46</v>
      </c>
      <c r="J1105" t="s">
        <v>19</v>
      </c>
      <c r="K1105">
        <v>47.187502328061917</v>
      </c>
      <c r="L1105">
        <v>0.35281234708813475</v>
      </c>
    </row>
    <row r="1106" spans="1:12" x14ac:dyDescent="0.3">
      <c r="A1106">
        <v>3</v>
      </c>
      <c r="B1106">
        <v>32</v>
      </c>
      <c r="C1106">
        <v>4</v>
      </c>
      <c r="D1106">
        <v>1</v>
      </c>
      <c r="E1106">
        <v>2018</v>
      </c>
      <c r="F1106" t="s">
        <v>25</v>
      </c>
      <c r="G1106" t="s">
        <v>28</v>
      </c>
      <c r="H1106" t="s">
        <v>10</v>
      </c>
      <c r="I1106" t="s">
        <v>44</v>
      </c>
      <c r="J1106" t="s">
        <v>217</v>
      </c>
      <c r="K1106">
        <v>1.0612705133593886E-2</v>
      </c>
      <c r="L1106">
        <v>8.3991546488407169E-5</v>
      </c>
    </row>
    <row r="1107" spans="1:12" x14ac:dyDescent="0.3">
      <c r="A1107">
        <v>3</v>
      </c>
      <c r="B1107">
        <v>32</v>
      </c>
      <c r="C1107">
        <v>4</v>
      </c>
      <c r="D1107">
        <v>1</v>
      </c>
      <c r="E1107">
        <v>2018</v>
      </c>
      <c r="F1107" t="s">
        <v>25</v>
      </c>
      <c r="G1107" t="s">
        <v>28</v>
      </c>
      <c r="H1107" t="s">
        <v>10</v>
      </c>
      <c r="I1107" t="s">
        <v>44</v>
      </c>
      <c r="J1107" t="s">
        <v>218</v>
      </c>
      <c r="K1107">
        <v>1.5344438130605806E-2</v>
      </c>
      <c r="L1107">
        <v>1.2143963978662101E-4</v>
      </c>
    </row>
    <row r="1108" spans="1:12" x14ac:dyDescent="0.3">
      <c r="A1108">
        <v>3</v>
      </c>
      <c r="B1108">
        <v>32</v>
      </c>
      <c r="C1108">
        <v>4</v>
      </c>
      <c r="D1108">
        <v>1</v>
      </c>
      <c r="E1108">
        <v>2018</v>
      </c>
      <c r="F1108" t="s">
        <v>25</v>
      </c>
      <c r="G1108" t="s">
        <v>28</v>
      </c>
      <c r="H1108" t="s">
        <v>10</v>
      </c>
      <c r="I1108" t="s">
        <v>44</v>
      </c>
      <c r="J1108" t="s">
        <v>14</v>
      </c>
      <c r="K1108">
        <v>0.32874551972175298</v>
      </c>
      <c r="L1108">
        <v>2.6017725221783032E-3</v>
      </c>
    </row>
    <row r="1109" spans="1:12" x14ac:dyDescent="0.3">
      <c r="A1109">
        <v>3</v>
      </c>
      <c r="B1109">
        <v>32</v>
      </c>
      <c r="C1109">
        <v>4</v>
      </c>
      <c r="D1109">
        <v>1</v>
      </c>
      <c r="E1109">
        <v>2018</v>
      </c>
      <c r="F1109" t="s">
        <v>25</v>
      </c>
      <c r="G1109" t="s">
        <v>28</v>
      </c>
      <c r="H1109" t="s">
        <v>10</v>
      </c>
      <c r="I1109" t="s">
        <v>44</v>
      </c>
      <c r="J1109" t="s">
        <v>219</v>
      </c>
      <c r="K1109">
        <v>1.0685854023000023</v>
      </c>
      <c r="L1109">
        <v>8.4570464706504346E-3</v>
      </c>
    </row>
    <row r="1110" spans="1:12" x14ac:dyDescent="0.3">
      <c r="A1110">
        <v>3</v>
      </c>
      <c r="B1110">
        <v>32</v>
      </c>
      <c r="C1110">
        <v>4</v>
      </c>
      <c r="D1110">
        <v>1</v>
      </c>
      <c r="E1110">
        <v>2018</v>
      </c>
      <c r="F1110" t="s">
        <v>25</v>
      </c>
      <c r="G1110" t="s">
        <v>28</v>
      </c>
      <c r="H1110" t="s">
        <v>10</v>
      </c>
      <c r="I1110" t="s">
        <v>45</v>
      </c>
      <c r="J1110" t="s">
        <v>11</v>
      </c>
      <c r="K1110">
        <v>0.47815186142460897</v>
      </c>
      <c r="L1110">
        <v>3.7842108860856897E-3</v>
      </c>
    </row>
    <row r="1111" spans="1:12" x14ac:dyDescent="0.3">
      <c r="A1111">
        <v>3</v>
      </c>
      <c r="B1111">
        <v>32</v>
      </c>
      <c r="C1111">
        <v>4</v>
      </c>
      <c r="D1111">
        <v>1</v>
      </c>
      <c r="E1111">
        <v>2018</v>
      </c>
      <c r="F1111" t="s">
        <v>25</v>
      </c>
      <c r="G1111" t="s">
        <v>28</v>
      </c>
      <c r="H1111" t="s">
        <v>10</v>
      </c>
      <c r="I1111" t="s">
        <v>45</v>
      </c>
      <c r="J1111" t="s">
        <v>220</v>
      </c>
      <c r="K1111">
        <v>0</v>
      </c>
      <c r="L1111">
        <v>0</v>
      </c>
    </row>
    <row r="1112" spans="1:12" x14ac:dyDescent="0.3">
      <c r="A1112">
        <v>3</v>
      </c>
      <c r="B1112">
        <v>32</v>
      </c>
      <c r="C1112">
        <v>4</v>
      </c>
      <c r="D1112">
        <v>1</v>
      </c>
      <c r="E1112">
        <v>2018</v>
      </c>
      <c r="F1112" t="s">
        <v>25</v>
      </c>
      <c r="G1112" t="s">
        <v>28</v>
      </c>
      <c r="H1112" t="s">
        <v>10</v>
      </c>
      <c r="I1112" t="s">
        <v>45</v>
      </c>
      <c r="J1112" t="s">
        <v>13</v>
      </c>
      <c r="K1112">
        <v>0.74614527226752714</v>
      </c>
      <c r="L1112">
        <v>5.9051763460746124E-3</v>
      </c>
    </row>
    <row r="1113" spans="1:12" x14ac:dyDescent="0.3">
      <c r="A1113">
        <v>3</v>
      </c>
      <c r="B1113">
        <v>32</v>
      </c>
      <c r="C1113">
        <v>4</v>
      </c>
      <c r="D1113">
        <v>1</v>
      </c>
      <c r="E1113">
        <v>2018</v>
      </c>
      <c r="F1113" t="s">
        <v>25</v>
      </c>
      <c r="G1113" t="s">
        <v>28</v>
      </c>
      <c r="H1113" t="s">
        <v>10</v>
      </c>
      <c r="I1113" t="s">
        <v>45</v>
      </c>
      <c r="J1113" t="s">
        <v>15</v>
      </c>
      <c r="K1113">
        <v>3.13637193222731</v>
      </c>
      <c r="L1113">
        <v>2.4822015276457419E-2</v>
      </c>
    </row>
    <row r="1114" spans="1:12" x14ac:dyDescent="0.3">
      <c r="A1114">
        <v>3</v>
      </c>
      <c r="B1114">
        <v>32</v>
      </c>
      <c r="C1114">
        <v>4</v>
      </c>
      <c r="D1114">
        <v>1</v>
      </c>
      <c r="E1114">
        <v>2018</v>
      </c>
      <c r="F1114" t="s">
        <v>25</v>
      </c>
      <c r="G1114" t="s">
        <v>28</v>
      </c>
      <c r="H1114" t="s">
        <v>10</v>
      </c>
      <c r="I1114" t="s">
        <v>45</v>
      </c>
      <c r="J1114" t="s">
        <v>16</v>
      </c>
      <c r="K1114">
        <v>16.759923089733121</v>
      </c>
      <c r="L1114">
        <v>0.13264213427333277</v>
      </c>
    </row>
    <row r="1115" spans="1:12" x14ac:dyDescent="0.3">
      <c r="A1115">
        <v>3</v>
      </c>
      <c r="B1115">
        <v>32</v>
      </c>
      <c r="C1115">
        <v>4</v>
      </c>
      <c r="D1115">
        <v>1</v>
      </c>
      <c r="E1115">
        <v>2018</v>
      </c>
      <c r="F1115" t="s">
        <v>25</v>
      </c>
      <c r="G1115" t="s">
        <v>28</v>
      </c>
      <c r="H1115" t="s">
        <v>10</v>
      </c>
      <c r="I1115" t="s">
        <v>45</v>
      </c>
      <c r="J1115" t="s">
        <v>24</v>
      </c>
      <c r="K1115">
        <v>3.4591093598101703</v>
      </c>
      <c r="L1115">
        <v>2.7376238286627417E-2</v>
      </c>
    </row>
    <row r="1116" spans="1:12" x14ac:dyDescent="0.3">
      <c r="A1116">
        <v>3</v>
      </c>
      <c r="B1116">
        <v>32</v>
      </c>
      <c r="C1116">
        <v>4</v>
      </c>
      <c r="D1116">
        <v>1</v>
      </c>
      <c r="E1116">
        <v>2018</v>
      </c>
      <c r="F1116" t="s">
        <v>25</v>
      </c>
      <c r="G1116" t="s">
        <v>28</v>
      </c>
      <c r="H1116" t="s">
        <v>10</v>
      </c>
      <c r="I1116" t="s">
        <v>46</v>
      </c>
      <c r="J1116" t="s">
        <v>11</v>
      </c>
      <c r="K1116">
        <v>0.43440495824811931</v>
      </c>
      <c r="L1116">
        <v>3.4379871848126769E-3</v>
      </c>
    </row>
    <row r="1117" spans="1:12" x14ac:dyDescent="0.3">
      <c r="A1117">
        <v>3</v>
      </c>
      <c r="B1117">
        <v>32</v>
      </c>
      <c r="C1117">
        <v>4</v>
      </c>
      <c r="D1117">
        <v>1</v>
      </c>
      <c r="E1117">
        <v>2018</v>
      </c>
      <c r="F1117" t="s">
        <v>25</v>
      </c>
      <c r="G1117" t="s">
        <v>28</v>
      </c>
      <c r="H1117" t="s">
        <v>10</v>
      </c>
      <c r="I1117" t="s">
        <v>46</v>
      </c>
      <c r="J1117" t="s">
        <v>221</v>
      </c>
      <c r="K1117">
        <v>0.2585015856556101</v>
      </c>
      <c r="L1117">
        <v>2.0458448317943242E-3</v>
      </c>
    </row>
    <row r="1118" spans="1:12" x14ac:dyDescent="0.3">
      <c r="A1118">
        <v>3</v>
      </c>
      <c r="B1118">
        <v>32</v>
      </c>
      <c r="C1118">
        <v>4</v>
      </c>
      <c r="D1118">
        <v>1</v>
      </c>
      <c r="E1118">
        <v>2018</v>
      </c>
      <c r="F1118" t="s">
        <v>25</v>
      </c>
      <c r="G1118" t="s">
        <v>28</v>
      </c>
      <c r="H1118" t="s">
        <v>10</v>
      </c>
      <c r="I1118" t="s">
        <v>46</v>
      </c>
      <c r="J1118" t="s">
        <v>17</v>
      </c>
      <c r="K1118">
        <v>53.117809705898274</v>
      </c>
      <c r="L1118">
        <v>0.42038734960730001</v>
      </c>
    </row>
    <row r="1119" spans="1:12" x14ac:dyDescent="0.3">
      <c r="A1119">
        <v>3</v>
      </c>
      <c r="B1119">
        <v>32</v>
      </c>
      <c r="C1119">
        <v>4</v>
      </c>
      <c r="D1119">
        <v>1</v>
      </c>
      <c r="E1119">
        <v>2018</v>
      </c>
      <c r="F1119" t="s">
        <v>25</v>
      </c>
      <c r="G1119" t="s">
        <v>28</v>
      </c>
      <c r="H1119" t="s">
        <v>10</v>
      </c>
      <c r="I1119" t="s">
        <v>46</v>
      </c>
      <c r="J1119" t="s">
        <v>18</v>
      </c>
      <c r="K1119">
        <v>1.751780519917699</v>
      </c>
      <c r="L1119">
        <v>1.3864019882207713E-2</v>
      </c>
    </row>
    <row r="1120" spans="1:12" x14ac:dyDescent="0.3">
      <c r="A1120">
        <v>3</v>
      </c>
      <c r="B1120">
        <v>32</v>
      </c>
      <c r="C1120">
        <v>4</v>
      </c>
      <c r="D1120">
        <v>1</v>
      </c>
      <c r="E1120">
        <v>2018</v>
      </c>
      <c r="F1120" t="s">
        <v>25</v>
      </c>
      <c r="G1120" t="s">
        <v>28</v>
      </c>
      <c r="H1120" t="s">
        <v>10</v>
      </c>
      <c r="I1120" t="s">
        <v>46</v>
      </c>
      <c r="J1120" t="s">
        <v>19</v>
      </c>
      <c r="K1120">
        <v>44.788957367968095</v>
      </c>
      <c r="L1120">
        <v>0.35447077324620357</v>
      </c>
    </row>
    <row r="1121" spans="1:12" x14ac:dyDescent="0.3">
      <c r="A1121">
        <v>3</v>
      </c>
      <c r="B1121">
        <v>32</v>
      </c>
      <c r="C1121">
        <v>4</v>
      </c>
      <c r="D1121">
        <v>1</v>
      </c>
      <c r="E1121">
        <v>2019</v>
      </c>
      <c r="F1121" t="s">
        <v>25</v>
      </c>
      <c r="G1121" t="s">
        <v>28</v>
      </c>
      <c r="H1121" t="s">
        <v>10</v>
      </c>
      <c r="I1121" t="s">
        <v>44</v>
      </c>
      <c r="J1121" t="s">
        <v>217</v>
      </c>
      <c r="K1121">
        <v>5.6890156708459434E-3</v>
      </c>
      <c r="L1121">
        <v>4.5279926482935982E-5</v>
      </c>
    </row>
    <row r="1122" spans="1:12" x14ac:dyDescent="0.3">
      <c r="A1122">
        <v>3</v>
      </c>
      <c r="B1122">
        <v>32</v>
      </c>
      <c r="C1122">
        <v>4</v>
      </c>
      <c r="D1122">
        <v>1</v>
      </c>
      <c r="E1122">
        <v>2019</v>
      </c>
      <c r="F1122" t="s">
        <v>25</v>
      </c>
      <c r="G1122" t="s">
        <v>28</v>
      </c>
      <c r="H1122" t="s">
        <v>10</v>
      </c>
      <c r="I1122" t="s">
        <v>44</v>
      </c>
      <c r="J1122" t="s">
        <v>218</v>
      </c>
      <c r="K1122">
        <v>6.6954569291189925E-3</v>
      </c>
      <c r="L1122">
        <v>5.3290378346785541E-5</v>
      </c>
    </row>
    <row r="1123" spans="1:12" x14ac:dyDescent="0.3">
      <c r="A1123">
        <v>3</v>
      </c>
      <c r="B1123">
        <v>32</v>
      </c>
      <c r="C1123">
        <v>4</v>
      </c>
      <c r="D1123">
        <v>1</v>
      </c>
      <c r="E1123">
        <v>2019</v>
      </c>
      <c r="F1123" t="s">
        <v>25</v>
      </c>
      <c r="G1123" t="s">
        <v>28</v>
      </c>
      <c r="H1123" t="s">
        <v>10</v>
      </c>
      <c r="I1123" t="s">
        <v>44</v>
      </c>
      <c r="J1123" t="s">
        <v>14</v>
      </c>
      <c r="K1123">
        <v>0.22739610258074566</v>
      </c>
      <c r="L1123">
        <v>1.8098875803995228E-3</v>
      </c>
    </row>
    <row r="1124" spans="1:12" x14ac:dyDescent="0.3">
      <c r="A1124">
        <v>3</v>
      </c>
      <c r="B1124">
        <v>32</v>
      </c>
      <c r="C1124">
        <v>4</v>
      </c>
      <c r="D1124">
        <v>1</v>
      </c>
      <c r="E1124">
        <v>2019</v>
      </c>
      <c r="F1124" t="s">
        <v>25</v>
      </c>
      <c r="G1124" t="s">
        <v>28</v>
      </c>
      <c r="H1124" t="s">
        <v>10</v>
      </c>
      <c r="I1124" t="s">
        <v>44</v>
      </c>
      <c r="J1124" t="s">
        <v>219</v>
      </c>
      <c r="K1124">
        <v>1.2108627950030433</v>
      </c>
      <c r="L1124">
        <v>9.6374806312508228E-3</v>
      </c>
    </row>
    <row r="1125" spans="1:12" x14ac:dyDescent="0.3">
      <c r="A1125">
        <v>3</v>
      </c>
      <c r="B1125">
        <v>32</v>
      </c>
      <c r="C1125">
        <v>4</v>
      </c>
      <c r="D1125">
        <v>1</v>
      </c>
      <c r="E1125">
        <v>2019</v>
      </c>
      <c r="F1125" t="s">
        <v>25</v>
      </c>
      <c r="G1125" t="s">
        <v>28</v>
      </c>
      <c r="H1125" t="s">
        <v>10</v>
      </c>
      <c r="I1125" t="s">
        <v>45</v>
      </c>
      <c r="J1125" t="s">
        <v>11</v>
      </c>
      <c r="K1125">
        <v>0.45618740441525513</v>
      </c>
      <c r="L1125">
        <v>3.6308798093524354E-3</v>
      </c>
    </row>
    <row r="1126" spans="1:12" x14ac:dyDescent="0.3">
      <c r="A1126">
        <v>3</v>
      </c>
      <c r="B1126">
        <v>32</v>
      </c>
      <c r="C1126">
        <v>4</v>
      </c>
      <c r="D1126">
        <v>1</v>
      </c>
      <c r="E1126">
        <v>2019</v>
      </c>
      <c r="F1126" t="s">
        <v>25</v>
      </c>
      <c r="G1126" t="s">
        <v>28</v>
      </c>
      <c r="H1126" t="s">
        <v>10</v>
      </c>
      <c r="I1126" t="s">
        <v>45</v>
      </c>
      <c r="J1126" t="s">
        <v>220</v>
      </c>
      <c r="K1126">
        <v>0</v>
      </c>
      <c r="L1126">
        <v>0</v>
      </c>
    </row>
    <row r="1127" spans="1:12" x14ac:dyDescent="0.3">
      <c r="A1127">
        <v>3</v>
      </c>
      <c r="B1127">
        <v>32</v>
      </c>
      <c r="C1127">
        <v>4</v>
      </c>
      <c r="D1127">
        <v>1</v>
      </c>
      <c r="E1127">
        <v>2019</v>
      </c>
      <c r="F1127" t="s">
        <v>25</v>
      </c>
      <c r="G1127" t="s">
        <v>28</v>
      </c>
      <c r="H1127" t="s">
        <v>10</v>
      </c>
      <c r="I1127" t="s">
        <v>45</v>
      </c>
      <c r="J1127" t="s">
        <v>13</v>
      </c>
      <c r="K1127">
        <v>0.85879881257141388</v>
      </c>
      <c r="L1127">
        <v>6.8353383690159582E-3</v>
      </c>
    </row>
    <row r="1128" spans="1:12" x14ac:dyDescent="0.3">
      <c r="A1128">
        <v>3</v>
      </c>
      <c r="B1128">
        <v>32</v>
      </c>
      <c r="C1128">
        <v>4</v>
      </c>
      <c r="D1128">
        <v>1</v>
      </c>
      <c r="E1128">
        <v>2019</v>
      </c>
      <c r="F1128" t="s">
        <v>25</v>
      </c>
      <c r="G1128" t="s">
        <v>28</v>
      </c>
      <c r="H1128" t="s">
        <v>10</v>
      </c>
      <c r="I1128" t="s">
        <v>45</v>
      </c>
      <c r="J1128" t="s">
        <v>15</v>
      </c>
      <c r="K1128">
        <v>3.6391944649653851</v>
      </c>
      <c r="L1128">
        <v>2.8965020904264342E-2</v>
      </c>
    </row>
    <row r="1129" spans="1:12" x14ac:dyDescent="0.3">
      <c r="A1129">
        <v>3</v>
      </c>
      <c r="B1129">
        <v>32</v>
      </c>
      <c r="C1129">
        <v>4</v>
      </c>
      <c r="D1129">
        <v>1</v>
      </c>
      <c r="E1129">
        <v>2019</v>
      </c>
      <c r="F1129" t="s">
        <v>25</v>
      </c>
      <c r="G1129" t="s">
        <v>28</v>
      </c>
      <c r="H1129" t="s">
        <v>10</v>
      </c>
      <c r="I1129" t="s">
        <v>45</v>
      </c>
      <c r="J1129" t="s">
        <v>16</v>
      </c>
      <c r="K1129">
        <v>18.198655614045471</v>
      </c>
      <c r="L1129">
        <v>0.14484646131581444</v>
      </c>
    </row>
    <row r="1130" spans="1:12" x14ac:dyDescent="0.3">
      <c r="A1130">
        <v>3</v>
      </c>
      <c r="B1130">
        <v>32</v>
      </c>
      <c r="C1130">
        <v>4</v>
      </c>
      <c r="D1130">
        <v>1</v>
      </c>
      <c r="E1130">
        <v>2019</v>
      </c>
      <c r="F1130" t="s">
        <v>25</v>
      </c>
      <c r="G1130" t="s">
        <v>28</v>
      </c>
      <c r="H1130" t="s">
        <v>10</v>
      </c>
      <c r="I1130" t="s">
        <v>45</v>
      </c>
      <c r="J1130" t="s">
        <v>24</v>
      </c>
      <c r="K1130">
        <v>4.1751345098291495</v>
      </c>
      <c r="L1130">
        <v>3.3230666709223811E-2</v>
      </c>
    </row>
    <row r="1131" spans="1:12" x14ac:dyDescent="0.3">
      <c r="A1131">
        <v>3</v>
      </c>
      <c r="B1131">
        <v>32</v>
      </c>
      <c r="C1131">
        <v>4</v>
      </c>
      <c r="D1131">
        <v>1</v>
      </c>
      <c r="E1131">
        <v>2019</v>
      </c>
      <c r="F1131" t="s">
        <v>25</v>
      </c>
      <c r="G1131" t="s">
        <v>28</v>
      </c>
      <c r="H1131" t="s">
        <v>10</v>
      </c>
      <c r="I1131" t="s">
        <v>46</v>
      </c>
      <c r="J1131" t="s">
        <v>11</v>
      </c>
      <c r="K1131">
        <v>0.36881329249835126</v>
      </c>
      <c r="L1131">
        <v>2.9354531146460494E-3</v>
      </c>
    </row>
    <row r="1132" spans="1:12" x14ac:dyDescent="0.3">
      <c r="A1132">
        <v>3</v>
      </c>
      <c r="B1132">
        <v>32</v>
      </c>
      <c r="C1132">
        <v>4</v>
      </c>
      <c r="D1132">
        <v>1</v>
      </c>
      <c r="E1132">
        <v>2019</v>
      </c>
      <c r="F1132" t="s">
        <v>25</v>
      </c>
      <c r="G1132" t="s">
        <v>28</v>
      </c>
      <c r="H1132" t="s">
        <v>10</v>
      </c>
      <c r="I1132" t="s">
        <v>46</v>
      </c>
      <c r="J1132" t="s">
        <v>221</v>
      </c>
      <c r="K1132">
        <v>0.35056410710797986</v>
      </c>
      <c r="L1132">
        <v>2.7902044775076299E-3</v>
      </c>
    </row>
    <row r="1133" spans="1:12" x14ac:dyDescent="0.3">
      <c r="A1133">
        <v>3</v>
      </c>
      <c r="B1133">
        <v>32</v>
      </c>
      <c r="C1133">
        <v>4</v>
      </c>
      <c r="D1133">
        <v>1</v>
      </c>
      <c r="E1133">
        <v>2019</v>
      </c>
      <c r="F1133" t="s">
        <v>25</v>
      </c>
      <c r="G1133" t="s">
        <v>28</v>
      </c>
      <c r="H1133" t="s">
        <v>10</v>
      </c>
      <c r="I1133" t="s">
        <v>46</v>
      </c>
      <c r="J1133" t="s">
        <v>17</v>
      </c>
      <c r="K1133">
        <v>54.74214440866951</v>
      </c>
      <c r="L1133">
        <v>0.43570283819841199</v>
      </c>
    </row>
    <row r="1134" spans="1:12" x14ac:dyDescent="0.3">
      <c r="A1134">
        <v>3</v>
      </c>
      <c r="B1134">
        <v>32</v>
      </c>
      <c r="C1134">
        <v>4</v>
      </c>
      <c r="D1134">
        <v>1</v>
      </c>
      <c r="E1134">
        <v>2019</v>
      </c>
      <c r="F1134" t="s">
        <v>25</v>
      </c>
      <c r="G1134" t="s">
        <v>28</v>
      </c>
      <c r="H1134" t="s">
        <v>10</v>
      </c>
      <c r="I1134" t="s">
        <v>46</v>
      </c>
      <c r="J1134" t="s">
        <v>18</v>
      </c>
      <c r="K1134">
        <v>1.8895568612872902</v>
      </c>
      <c r="L1134">
        <v>1.5039332059300399E-2</v>
      </c>
    </row>
    <row r="1135" spans="1:12" x14ac:dyDescent="0.3">
      <c r="A1135">
        <v>3</v>
      </c>
      <c r="B1135">
        <v>32</v>
      </c>
      <c r="C1135">
        <v>4</v>
      </c>
      <c r="D1135">
        <v>1</v>
      </c>
      <c r="E1135">
        <v>2019</v>
      </c>
      <c r="F1135" t="s">
        <v>25</v>
      </c>
      <c r="G1135" t="s">
        <v>28</v>
      </c>
      <c r="H1135" t="s">
        <v>10</v>
      </c>
      <c r="I1135" t="s">
        <v>46</v>
      </c>
      <c r="J1135" t="s">
        <v>19</v>
      </c>
      <c r="K1135">
        <v>39.511316597979402</v>
      </c>
      <c r="L1135">
        <v>0.31447786652598286</v>
      </c>
    </row>
    <row r="1136" spans="1:12" x14ac:dyDescent="0.3">
      <c r="A1136">
        <v>3</v>
      </c>
      <c r="B1136">
        <v>32</v>
      </c>
      <c r="C1136">
        <v>4</v>
      </c>
      <c r="D1136">
        <v>1</v>
      </c>
      <c r="E1136">
        <v>2020</v>
      </c>
      <c r="F1136" t="s">
        <v>25</v>
      </c>
      <c r="G1136" t="s">
        <v>28</v>
      </c>
      <c r="H1136" t="s">
        <v>10</v>
      </c>
      <c r="I1136" t="s">
        <v>44</v>
      </c>
      <c r="J1136" t="s">
        <v>217</v>
      </c>
      <c r="K1136">
        <v>7.7259012334643757E-3</v>
      </c>
      <c r="L1136">
        <v>6.2760993225321096E-5</v>
      </c>
    </row>
    <row r="1137" spans="1:12" x14ac:dyDescent="0.3">
      <c r="A1137">
        <v>3</v>
      </c>
      <c r="B1137">
        <v>32</v>
      </c>
      <c r="C1137">
        <v>4</v>
      </c>
      <c r="D1137">
        <v>1</v>
      </c>
      <c r="E1137">
        <v>2020</v>
      </c>
      <c r="F1137" t="s">
        <v>25</v>
      </c>
      <c r="G1137" t="s">
        <v>28</v>
      </c>
      <c r="H1137" t="s">
        <v>10</v>
      </c>
      <c r="I1137" t="s">
        <v>44</v>
      </c>
      <c r="J1137" t="s">
        <v>218</v>
      </c>
      <c r="K1137">
        <v>5.2333867444950043E-3</v>
      </c>
      <c r="L1137">
        <v>4.2513169673210362E-5</v>
      </c>
    </row>
    <row r="1138" spans="1:12" x14ac:dyDescent="0.3">
      <c r="A1138">
        <v>3</v>
      </c>
      <c r="B1138">
        <v>32</v>
      </c>
      <c r="C1138">
        <v>4</v>
      </c>
      <c r="D1138">
        <v>1</v>
      </c>
      <c r="E1138">
        <v>2020</v>
      </c>
      <c r="F1138" t="s">
        <v>25</v>
      </c>
      <c r="G1138" t="s">
        <v>28</v>
      </c>
      <c r="H1138" t="s">
        <v>10</v>
      </c>
      <c r="I1138" t="s">
        <v>44</v>
      </c>
      <c r="J1138" t="s">
        <v>14</v>
      </c>
      <c r="K1138">
        <v>0.20336197227537969</v>
      </c>
      <c r="L1138">
        <v>1.6520013625051079E-3</v>
      </c>
    </row>
    <row r="1139" spans="1:12" x14ac:dyDescent="0.3">
      <c r="A1139">
        <v>3</v>
      </c>
      <c r="B1139">
        <v>32</v>
      </c>
      <c r="C1139">
        <v>4</v>
      </c>
      <c r="D1139">
        <v>1</v>
      </c>
      <c r="E1139">
        <v>2020</v>
      </c>
      <c r="F1139" t="s">
        <v>25</v>
      </c>
      <c r="G1139" t="s">
        <v>28</v>
      </c>
      <c r="H1139" t="s">
        <v>10</v>
      </c>
      <c r="I1139" t="s">
        <v>44</v>
      </c>
      <c r="J1139" t="s">
        <v>219</v>
      </c>
      <c r="K1139">
        <v>0.98812483401111295</v>
      </c>
      <c r="L1139">
        <v>8.0269853495570122E-3</v>
      </c>
    </row>
    <row r="1140" spans="1:12" x14ac:dyDescent="0.3">
      <c r="A1140">
        <v>3</v>
      </c>
      <c r="B1140">
        <v>32</v>
      </c>
      <c r="C1140">
        <v>4</v>
      </c>
      <c r="D1140">
        <v>1</v>
      </c>
      <c r="E1140">
        <v>2020</v>
      </c>
      <c r="F1140" t="s">
        <v>25</v>
      </c>
      <c r="G1140" t="s">
        <v>28</v>
      </c>
      <c r="H1140" t="s">
        <v>10</v>
      </c>
      <c r="I1140" t="s">
        <v>45</v>
      </c>
      <c r="J1140" t="s">
        <v>11</v>
      </c>
      <c r="K1140">
        <v>0.4842429883767953</v>
      </c>
      <c r="L1140">
        <v>3.9337250107839387E-3</v>
      </c>
    </row>
    <row r="1141" spans="1:12" x14ac:dyDescent="0.3">
      <c r="A1141">
        <v>3</v>
      </c>
      <c r="B1141">
        <v>32</v>
      </c>
      <c r="C1141">
        <v>4</v>
      </c>
      <c r="D1141">
        <v>1</v>
      </c>
      <c r="E1141">
        <v>2020</v>
      </c>
      <c r="F1141" t="s">
        <v>25</v>
      </c>
      <c r="G1141" t="s">
        <v>28</v>
      </c>
      <c r="H1141" t="s">
        <v>10</v>
      </c>
      <c r="I1141" t="s">
        <v>45</v>
      </c>
      <c r="J1141" t="s">
        <v>220</v>
      </c>
      <c r="K1141">
        <v>0</v>
      </c>
      <c r="L1141">
        <v>0</v>
      </c>
    </row>
    <row r="1142" spans="1:12" x14ac:dyDescent="0.3">
      <c r="A1142">
        <v>3</v>
      </c>
      <c r="B1142">
        <v>32</v>
      </c>
      <c r="C1142">
        <v>4</v>
      </c>
      <c r="D1142">
        <v>1</v>
      </c>
      <c r="E1142">
        <v>2020</v>
      </c>
      <c r="F1142" t="s">
        <v>25</v>
      </c>
      <c r="G1142" t="s">
        <v>28</v>
      </c>
      <c r="H1142" t="s">
        <v>10</v>
      </c>
      <c r="I1142" t="s">
        <v>45</v>
      </c>
      <c r="J1142" t="s">
        <v>13</v>
      </c>
      <c r="K1142">
        <v>0.84379247371427191</v>
      </c>
      <c r="L1142">
        <v>6.8545082477855807E-3</v>
      </c>
    </row>
    <row r="1143" spans="1:12" x14ac:dyDescent="0.3">
      <c r="A1143">
        <v>3</v>
      </c>
      <c r="B1143">
        <v>32</v>
      </c>
      <c r="C1143">
        <v>4</v>
      </c>
      <c r="D1143">
        <v>1</v>
      </c>
      <c r="E1143">
        <v>2020</v>
      </c>
      <c r="F1143" t="s">
        <v>25</v>
      </c>
      <c r="G1143" t="s">
        <v>28</v>
      </c>
      <c r="H1143" t="s">
        <v>10</v>
      </c>
      <c r="I1143" t="s">
        <v>45</v>
      </c>
      <c r="J1143" t="s">
        <v>15</v>
      </c>
      <c r="K1143">
        <v>3.6771848925994841</v>
      </c>
      <c r="L1143">
        <v>2.9871437539618073E-2</v>
      </c>
    </row>
    <row r="1144" spans="1:12" x14ac:dyDescent="0.3">
      <c r="A1144">
        <v>3</v>
      </c>
      <c r="B1144">
        <v>32</v>
      </c>
      <c r="C1144">
        <v>4</v>
      </c>
      <c r="D1144">
        <v>1</v>
      </c>
      <c r="E1144">
        <v>2020</v>
      </c>
      <c r="F1144" t="s">
        <v>25</v>
      </c>
      <c r="G1144" t="s">
        <v>28</v>
      </c>
      <c r="H1144" t="s">
        <v>10</v>
      </c>
      <c r="I1144" t="s">
        <v>45</v>
      </c>
      <c r="J1144" t="s">
        <v>16</v>
      </c>
      <c r="K1144">
        <v>18.653973827322975</v>
      </c>
      <c r="L1144">
        <v>0.15153467403012105</v>
      </c>
    </row>
    <row r="1145" spans="1:12" x14ac:dyDescent="0.3">
      <c r="A1145">
        <v>3</v>
      </c>
      <c r="B1145">
        <v>32</v>
      </c>
      <c r="C1145">
        <v>4</v>
      </c>
      <c r="D1145">
        <v>1</v>
      </c>
      <c r="E1145">
        <v>2020</v>
      </c>
      <c r="F1145" t="s">
        <v>25</v>
      </c>
      <c r="G1145" t="s">
        <v>28</v>
      </c>
      <c r="H1145" t="s">
        <v>10</v>
      </c>
      <c r="I1145" t="s">
        <v>45</v>
      </c>
      <c r="J1145" t="s">
        <v>24</v>
      </c>
      <c r="K1145">
        <v>4.0497723340472778</v>
      </c>
      <c r="L1145">
        <v>3.289813399637035E-2</v>
      </c>
    </row>
    <row r="1146" spans="1:12" x14ac:dyDescent="0.3">
      <c r="A1146">
        <v>3</v>
      </c>
      <c r="B1146">
        <v>32</v>
      </c>
      <c r="C1146">
        <v>4</v>
      </c>
      <c r="D1146">
        <v>1</v>
      </c>
      <c r="E1146">
        <v>2020</v>
      </c>
      <c r="F1146" t="s">
        <v>25</v>
      </c>
      <c r="G1146" t="s">
        <v>28</v>
      </c>
      <c r="H1146" t="s">
        <v>10</v>
      </c>
      <c r="I1146" t="s">
        <v>46</v>
      </c>
      <c r="J1146" t="s">
        <v>11</v>
      </c>
      <c r="K1146">
        <v>0.37472457679823529</v>
      </c>
      <c r="L1146">
        <v>3.0440573746824359E-3</v>
      </c>
    </row>
    <row r="1147" spans="1:12" x14ac:dyDescent="0.3">
      <c r="A1147">
        <v>3</v>
      </c>
      <c r="B1147">
        <v>32</v>
      </c>
      <c r="C1147">
        <v>4</v>
      </c>
      <c r="D1147">
        <v>1</v>
      </c>
      <c r="E1147">
        <v>2020</v>
      </c>
      <c r="F1147" t="s">
        <v>25</v>
      </c>
      <c r="G1147" t="s">
        <v>28</v>
      </c>
      <c r="H1147" t="s">
        <v>10</v>
      </c>
      <c r="I1147" t="s">
        <v>46</v>
      </c>
      <c r="J1147" t="s">
        <v>221</v>
      </c>
      <c r="K1147">
        <v>0.30492662096763334</v>
      </c>
      <c r="L1147">
        <v>2.4770569820225666E-3</v>
      </c>
    </row>
    <row r="1148" spans="1:12" x14ac:dyDescent="0.3">
      <c r="A1148">
        <v>3</v>
      </c>
      <c r="B1148">
        <v>32</v>
      </c>
      <c r="C1148">
        <v>4</v>
      </c>
      <c r="D1148">
        <v>1</v>
      </c>
      <c r="E1148">
        <v>2020</v>
      </c>
      <c r="F1148" t="s">
        <v>25</v>
      </c>
      <c r="G1148" t="s">
        <v>28</v>
      </c>
      <c r="H1148" t="s">
        <v>10</v>
      </c>
      <c r="I1148" t="s">
        <v>46</v>
      </c>
      <c r="J1148" t="s">
        <v>17</v>
      </c>
      <c r="K1148">
        <v>54.099769133481971</v>
      </c>
      <c r="L1148">
        <v>0.43947691556954893</v>
      </c>
    </row>
    <row r="1149" spans="1:12" x14ac:dyDescent="0.3">
      <c r="A1149">
        <v>3</v>
      </c>
      <c r="B1149">
        <v>32</v>
      </c>
      <c r="C1149">
        <v>4</v>
      </c>
      <c r="D1149">
        <v>1</v>
      </c>
      <c r="E1149">
        <v>2020</v>
      </c>
      <c r="F1149" t="s">
        <v>25</v>
      </c>
      <c r="G1149" t="s">
        <v>28</v>
      </c>
      <c r="H1149" t="s">
        <v>10</v>
      </c>
      <c r="I1149" t="s">
        <v>46</v>
      </c>
      <c r="J1149" t="s">
        <v>18</v>
      </c>
      <c r="K1149">
        <v>1.8910472594958387</v>
      </c>
      <c r="L1149">
        <v>1.5361832963629696E-2</v>
      </c>
    </row>
    <row r="1150" spans="1:12" x14ac:dyDescent="0.3">
      <c r="A1150">
        <v>3</v>
      </c>
      <c r="B1150">
        <v>32</v>
      </c>
      <c r="C1150">
        <v>4</v>
      </c>
      <c r="D1150">
        <v>1</v>
      </c>
      <c r="E1150">
        <v>2020</v>
      </c>
      <c r="F1150" t="s">
        <v>25</v>
      </c>
      <c r="G1150" t="s">
        <v>28</v>
      </c>
      <c r="H1150" t="s">
        <v>10</v>
      </c>
      <c r="I1150" t="s">
        <v>46</v>
      </c>
      <c r="J1150" t="s">
        <v>19</v>
      </c>
      <c r="K1150">
        <v>37.51648574959831</v>
      </c>
      <c r="L1150">
        <v>0.30476339741047664</v>
      </c>
    </row>
    <row r="1151" spans="1:12" x14ac:dyDescent="0.3">
      <c r="A1151">
        <v>3</v>
      </c>
      <c r="B1151">
        <v>32</v>
      </c>
      <c r="C1151">
        <v>4</v>
      </c>
      <c r="D1151">
        <v>1</v>
      </c>
      <c r="E1151">
        <v>2021</v>
      </c>
      <c r="F1151" t="s">
        <v>25</v>
      </c>
      <c r="G1151" t="s">
        <v>28</v>
      </c>
      <c r="H1151" t="s">
        <v>10</v>
      </c>
      <c r="I1151" t="s">
        <v>44</v>
      </c>
      <c r="J1151" t="s">
        <v>217</v>
      </c>
      <c r="K1151">
        <v>9.6010364745435541E-3</v>
      </c>
      <c r="L1151">
        <v>9.4370984225395905E-5</v>
      </c>
    </row>
    <row r="1152" spans="1:12" x14ac:dyDescent="0.3">
      <c r="A1152">
        <v>3</v>
      </c>
      <c r="B1152">
        <v>32</v>
      </c>
      <c r="C1152">
        <v>4</v>
      </c>
      <c r="D1152">
        <v>1</v>
      </c>
      <c r="E1152">
        <v>2021</v>
      </c>
      <c r="F1152" t="s">
        <v>25</v>
      </c>
      <c r="G1152" t="s">
        <v>28</v>
      </c>
      <c r="H1152" t="s">
        <v>10</v>
      </c>
      <c r="I1152" t="s">
        <v>44</v>
      </c>
      <c r="J1152" t="s">
        <v>218</v>
      </c>
      <c r="K1152">
        <v>4.1607105021300057E-3</v>
      </c>
      <c r="L1152">
        <v>4.0896662168093363E-5</v>
      </c>
    </row>
    <row r="1153" spans="1:12" x14ac:dyDescent="0.3">
      <c r="A1153">
        <v>3</v>
      </c>
      <c r="B1153">
        <v>32</v>
      </c>
      <c r="C1153">
        <v>4</v>
      </c>
      <c r="D1153">
        <v>1</v>
      </c>
      <c r="E1153">
        <v>2021</v>
      </c>
      <c r="F1153" t="s">
        <v>25</v>
      </c>
      <c r="G1153" t="s">
        <v>28</v>
      </c>
      <c r="H1153" t="s">
        <v>10</v>
      </c>
      <c r="I1153" t="s">
        <v>44</v>
      </c>
      <c r="J1153" t="s">
        <v>14</v>
      </c>
      <c r="K1153">
        <v>0.1666521466778052</v>
      </c>
      <c r="L1153">
        <v>1.6380655512515598E-3</v>
      </c>
    </row>
    <row r="1154" spans="1:12" x14ac:dyDescent="0.3">
      <c r="A1154">
        <v>3</v>
      </c>
      <c r="B1154">
        <v>32</v>
      </c>
      <c r="C1154">
        <v>4</v>
      </c>
      <c r="D1154">
        <v>1</v>
      </c>
      <c r="E1154">
        <v>2021</v>
      </c>
      <c r="F1154" t="s">
        <v>25</v>
      </c>
      <c r="G1154" t="s">
        <v>28</v>
      </c>
      <c r="H1154" t="s">
        <v>10</v>
      </c>
      <c r="I1154" t="s">
        <v>44</v>
      </c>
      <c r="J1154" t="s">
        <v>219</v>
      </c>
      <c r="K1154">
        <v>1.004544575926269</v>
      </c>
      <c r="L1154">
        <v>9.8739194023270138E-3</v>
      </c>
    </row>
    <row r="1155" spans="1:12" x14ac:dyDescent="0.3">
      <c r="A1155">
        <v>3</v>
      </c>
      <c r="B1155">
        <v>32</v>
      </c>
      <c r="C1155">
        <v>4</v>
      </c>
      <c r="D1155">
        <v>1</v>
      </c>
      <c r="E1155">
        <v>2021</v>
      </c>
      <c r="F1155" t="s">
        <v>25</v>
      </c>
      <c r="G1155" t="s">
        <v>28</v>
      </c>
      <c r="H1155" t="s">
        <v>10</v>
      </c>
      <c r="I1155" t="s">
        <v>45</v>
      </c>
      <c r="J1155" t="s">
        <v>11</v>
      </c>
      <c r="K1155">
        <v>0.48677811949597777</v>
      </c>
      <c r="L1155">
        <v>4.7846636514738104E-3</v>
      </c>
    </row>
    <row r="1156" spans="1:12" x14ac:dyDescent="0.3">
      <c r="A1156">
        <v>3</v>
      </c>
      <c r="B1156">
        <v>32</v>
      </c>
      <c r="C1156">
        <v>4</v>
      </c>
      <c r="D1156">
        <v>1</v>
      </c>
      <c r="E1156">
        <v>2021</v>
      </c>
      <c r="F1156" t="s">
        <v>25</v>
      </c>
      <c r="G1156" t="s">
        <v>28</v>
      </c>
      <c r="H1156" t="s">
        <v>10</v>
      </c>
      <c r="I1156" t="s">
        <v>45</v>
      </c>
      <c r="J1156" t="s">
        <v>220</v>
      </c>
      <c r="K1156">
        <v>0</v>
      </c>
      <c r="L1156">
        <v>0</v>
      </c>
    </row>
    <row r="1157" spans="1:12" x14ac:dyDescent="0.3">
      <c r="A1157">
        <v>3</v>
      </c>
      <c r="B1157">
        <v>32</v>
      </c>
      <c r="C1157">
        <v>4</v>
      </c>
      <c r="D1157">
        <v>1</v>
      </c>
      <c r="E1157">
        <v>2021</v>
      </c>
      <c r="F1157" t="s">
        <v>25</v>
      </c>
      <c r="G1157" t="s">
        <v>28</v>
      </c>
      <c r="H1157" t="s">
        <v>10</v>
      </c>
      <c r="I1157" t="s">
        <v>45</v>
      </c>
      <c r="J1157" t="s">
        <v>13</v>
      </c>
      <c r="K1157">
        <v>0.7519367844285636</v>
      </c>
      <c r="L1157">
        <v>7.3909743609401795E-3</v>
      </c>
    </row>
    <row r="1158" spans="1:12" x14ac:dyDescent="0.3">
      <c r="A1158">
        <v>3</v>
      </c>
      <c r="B1158">
        <v>32</v>
      </c>
      <c r="C1158">
        <v>4</v>
      </c>
      <c r="D1158">
        <v>1</v>
      </c>
      <c r="E1158">
        <v>2021</v>
      </c>
      <c r="F1158" t="s">
        <v>25</v>
      </c>
      <c r="G1158" t="s">
        <v>28</v>
      </c>
      <c r="H1158" t="s">
        <v>10</v>
      </c>
      <c r="I1158" t="s">
        <v>45</v>
      </c>
      <c r="J1158" t="s">
        <v>15</v>
      </c>
      <c r="K1158">
        <v>3.325300670368613</v>
      </c>
      <c r="L1158">
        <v>3.268521038745182E-2</v>
      </c>
    </row>
    <row r="1159" spans="1:12" x14ac:dyDescent="0.3">
      <c r="A1159">
        <v>3</v>
      </c>
      <c r="B1159">
        <v>32</v>
      </c>
      <c r="C1159">
        <v>4</v>
      </c>
      <c r="D1159">
        <v>1</v>
      </c>
      <c r="E1159">
        <v>2021</v>
      </c>
      <c r="F1159" t="s">
        <v>25</v>
      </c>
      <c r="G1159" t="s">
        <v>28</v>
      </c>
      <c r="H1159" t="s">
        <v>10</v>
      </c>
      <c r="I1159" t="s">
        <v>45</v>
      </c>
      <c r="J1159" t="s">
        <v>16</v>
      </c>
      <c r="K1159">
        <v>14.67495968854146</v>
      </c>
      <c r="L1159">
        <v>0.14424384210471466</v>
      </c>
    </row>
    <row r="1160" spans="1:12" x14ac:dyDescent="0.3">
      <c r="A1160">
        <v>3</v>
      </c>
      <c r="B1160">
        <v>32</v>
      </c>
      <c r="C1160">
        <v>4</v>
      </c>
      <c r="D1160">
        <v>1</v>
      </c>
      <c r="E1160">
        <v>2021</v>
      </c>
      <c r="F1160" t="s">
        <v>25</v>
      </c>
      <c r="G1160" t="s">
        <v>28</v>
      </c>
      <c r="H1160" t="s">
        <v>10</v>
      </c>
      <c r="I1160" t="s">
        <v>45</v>
      </c>
      <c r="J1160" t="s">
        <v>24</v>
      </c>
      <c r="K1160">
        <v>3.2530453923613383</v>
      </c>
      <c r="L1160">
        <v>3.1974995222755209E-2</v>
      </c>
    </row>
    <row r="1161" spans="1:12" x14ac:dyDescent="0.3">
      <c r="A1161">
        <v>3</v>
      </c>
      <c r="B1161">
        <v>32</v>
      </c>
      <c r="C1161">
        <v>4</v>
      </c>
      <c r="D1161">
        <v>1</v>
      </c>
      <c r="E1161">
        <v>2021</v>
      </c>
      <c r="F1161" t="s">
        <v>25</v>
      </c>
      <c r="G1161" t="s">
        <v>28</v>
      </c>
      <c r="H1161" t="s">
        <v>10</v>
      </c>
      <c r="I1161" t="s">
        <v>46</v>
      </c>
      <c r="J1161" t="s">
        <v>11</v>
      </c>
      <c r="K1161">
        <v>0.35394133118622806</v>
      </c>
      <c r="L1161">
        <v>3.4789776989863088E-3</v>
      </c>
    </row>
    <row r="1162" spans="1:12" x14ac:dyDescent="0.3">
      <c r="A1162">
        <v>3</v>
      </c>
      <c r="B1162">
        <v>32</v>
      </c>
      <c r="C1162">
        <v>4</v>
      </c>
      <c r="D1162">
        <v>1</v>
      </c>
      <c r="E1162">
        <v>2021</v>
      </c>
      <c r="F1162" t="s">
        <v>25</v>
      </c>
      <c r="G1162" t="s">
        <v>28</v>
      </c>
      <c r="H1162" t="s">
        <v>10</v>
      </c>
      <c r="I1162" t="s">
        <v>46</v>
      </c>
      <c r="J1162" t="s">
        <v>221</v>
      </c>
      <c r="K1162">
        <v>0.1965529895466667</v>
      </c>
      <c r="L1162">
        <v>1.9319683999893071E-3</v>
      </c>
    </row>
    <row r="1163" spans="1:12" x14ac:dyDescent="0.3">
      <c r="A1163">
        <v>3</v>
      </c>
      <c r="B1163">
        <v>32</v>
      </c>
      <c r="C1163">
        <v>4</v>
      </c>
      <c r="D1163">
        <v>1</v>
      </c>
      <c r="E1163">
        <v>2021</v>
      </c>
      <c r="F1163" t="s">
        <v>25</v>
      </c>
      <c r="G1163" t="s">
        <v>28</v>
      </c>
      <c r="H1163" t="s">
        <v>10</v>
      </c>
      <c r="I1163" t="s">
        <v>46</v>
      </c>
      <c r="J1163" t="s">
        <v>17</v>
      </c>
      <c r="K1163">
        <v>46.429970349770485</v>
      </c>
      <c r="L1163">
        <v>0.45637176893155162</v>
      </c>
    </row>
    <row r="1164" spans="1:12" x14ac:dyDescent="0.3">
      <c r="A1164">
        <v>3</v>
      </c>
      <c r="B1164">
        <v>32</v>
      </c>
      <c r="C1164">
        <v>4</v>
      </c>
      <c r="D1164">
        <v>1</v>
      </c>
      <c r="E1164">
        <v>2021</v>
      </c>
      <c r="F1164" t="s">
        <v>25</v>
      </c>
      <c r="G1164" t="s">
        <v>28</v>
      </c>
      <c r="H1164" t="s">
        <v>10</v>
      </c>
      <c r="I1164" t="s">
        <v>46</v>
      </c>
      <c r="J1164" t="s">
        <v>18</v>
      </c>
      <c r="K1164">
        <v>1.1639860638023629</v>
      </c>
      <c r="L1164">
        <v>1.1441109588212007E-2</v>
      </c>
    </row>
    <row r="1165" spans="1:12" x14ac:dyDescent="0.3">
      <c r="A1165">
        <v>3</v>
      </c>
      <c r="B1165">
        <v>32</v>
      </c>
      <c r="C1165">
        <v>4</v>
      </c>
      <c r="D1165">
        <v>1</v>
      </c>
      <c r="E1165">
        <v>2021</v>
      </c>
      <c r="F1165" t="s">
        <v>25</v>
      </c>
      <c r="G1165" t="s">
        <v>28</v>
      </c>
      <c r="H1165" t="s">
        <v>10</v>
      </c>
      <c r="I1165" t="s">
        <v>46</v>
      </c>
      <c r="J1165" t="s">
        <v>19</v>
      </c>
      <c r="K1165">
        <v>29.915736001267312</v>
      </c>
      <c r="L1165">
        <v>0.29404923705395292</v>
      </c>
    </row>
    <row r="1166" spans="1:12" x14ac:dyDescent="0.3">
      <c r="A1166">
        <v>3</v>
      </c>
      <c r="B1166">
        <v>32</v>
      </c>
      <c r="C1166">
        <v>4</v>
      </c>
      <c r="D1166">
        <v>1</v>
      </c>
      <c r="E1166">
        <v>2022</v>
      </c>
      <c r="F1166" t="s">
        <v>25</v>
      </c>
      <c r="G1166" t="s">
        <v>28</v>
      </c>
      <c r="H1166" t="s">
        <v>10</v>
      </c>
      <c r="I1166" t="s">
        <v>44</v>
      </c>
      <c r="J1166" t="s">
        <v>217</v>
      </c>
      <c r="K1166">
        <v>6.0521481745773962E-3</v>
      </c>
      <c r="L1166">
        <v>6.6543204434167812E-5</v>
      </c>
    </row>
    <row r="1167" spans="1:12" x14ac:dyDescent="0.3">
      <c r="A1167">
        <v>3</v>
      </c>
      <c r="B1167">
        <v>32</v>
      </c>
      <c r="C1167">
        <v>4</v>
      </c>
      <c r="D1167">
        <v>1</v>
      </c>
      <c r="E1167">
        <v>2022</v>
      </c>
      <c r="F1167" t="s">
        <v>25</v>
      </c>
      <c r="G1167" t="s">
        <v>28</v>
      </c>
      <c r="H1167" t="s">
        <v>10</v>
      </c>
      <c r="I1167" t="s">
        <v>44</v>
      </c>
      <c r="J1167" t="s">
        <v>218</v>
      </c>
      <c r="K1167">
        <v>3.6798261080000063E-3</v>
      </c>
      <c r="L1167">
        <v>4.0459587889044188E-5</v>
      </c>
    </row>
    <row r="1168" spans="1:12" x14ac:dyDescent="0.3">
      <c r="A1168">
        <v>3</v>
      </c>
      <c r="B1168">
        <v>32</v>
      </c>
      <c r="C1168">
        <v>4</v>
      </c>
      <c r="D1168">
        <v>1</v>
      </c>
      <c r="E1168">
        <v>2022</v>
      </c>
      <c r="F1168" t="s">
        <v>25</v>
      </c>
      <c r="G1168" t="s">
        <v>28</v>
      </c>
      <c r="H1168" t="s">
        <v>10</v>
      </c>
      <c r="I1168" t="s">
        <v>44</v>
      </c>
      <c r="J1168" t="s">
        <v>14</v>
      </c>
      <c r="K1168">
        <v>0.14091780879549226</v>
      </c>
      <c r="L1168">
        <v>1.5493874717877657E-3</v>
      </c>
    </row>
    <row r="1169" spans="1:12" x14ac:dyDescent="0.3">
      <c r="A1169">
        <v>3</v>
      </c>
      <c r="B1169">
        <v>32</v>
      </c>
      <c r="C1169">
        <v>4</v>
      </c>
      <c r="D1169">
        <v>1</v>
      </c>
      <c r="E1169">
        <v>2022</v>
      </c>
      <c r="F1169" t="s">
        <v>25</v>
      </c>
      <c r="G1169" t="s">
        <v>28</v>
      </c>
      <c r="H1169" t="s">
        <v>10</v>
      </c>
      <c r="I1169" t="s">
        <v>44</v>
      </c>
      <c r="J1169" t="s">
        <v>219</v>
      </c>
      <c r="K1169">
        <v>0.7167661213551032</v>
      </c>
      <c r="L1169">
        <v>7.8808239932342105E-3</v>
      </c>
    </row>
    <row r="1170" spans="1:12" x14ac:dyDescent="0.3">
      <c r="A1170">
        <v>3</v>
      </c>
      <c r="B1170">
        <v>32</v>
      </c>
      <c r="C1170">
        <v>4</v>
      </c>
      <c r="D1170">
        <v>1</v>
      </c>
      <c r="E1170">
        <v>2022</v>
      </c>
      <c r="F1170" t="s">
        <v>25</v>
      </c>
      <c r="G1170" t="s">
        <v>28</v>
      </c>
      <c r="H1170" t="s">
        <v>10</v>
      </c>
      <c r="I1170" t="s">
        <v>45</v>
      </c>
      <c r="J1170" t="s">
        <v>11</v>
      </c>
      <c r="K1170">
        <v>0.39458217372255322</v>
      </c>
      <c r="L1170">
        <v>4.3384202591721264E-3</v>
      </c>
    </row>
    <row r="1171" spans="1:12" x14ac:dyDescent="0.3">
      <c r="A1171">
        <v>3</v>
      </c>
      <c r="B1171">
        <v>32</v>
      </c>
      <c r="C1171">
        <v>4</v>
      </c>
      <c r="D1171">
        <v>1</v>
      </c>
      <c r="E1171">
        <v>2022</v>
      </c>
      <c r="F1171" t="s">
        <v>25</v>
      </c>
      <c r="G1171" t="s">
        <v>28</v>
      </c>
      <c r="H1171" t="s">
        <v>10</v>
      </c>
      <c r="I1171" t="s">
        <v>45</v>
      </c>
      <c r="J1171" t="s">
        <v>220</v>
      </c>
      <c r="K1171">
        <v>0</v>
      </c>
      <c r="L1171">
        <v>0</v>
      </c>
    </row>
    <row r="1172" spans="1:12" x14ac:dyDescent="0.3">
      <c r="A1172">
        <v>3</v>
      </c>
      <c r="B1172">
        <v>32</v>
      </c>
      <c r="C1172">
        <v>4</v>
      </c>
      <c r="D1172">
        <v>1</v>
      </c>
      <c r="E1172">
        <v>2022</v>
      </c>
      <c r="F1172" t="s">
        <v>25</v>
      </c>
      <c r="G1172" t="s">
        <v>28</v>
      </c>
      <c r="H1172" t="s">
        <v>10</v>
      </c>
      <c r="I1172" t="s">
        <v>45</v>
      </c>
      <c r="J1172" t="s">
        <v>13</v>
      </c>
      <c r="K1172">
        <v>0.6458779560000002</v>
      </c>
      <c r="L1172">
        <v>7.1014105447990859E-3</v>
      </c>
    </row>
    <row r="1173" spans="1:12" x14ac:dyDescent="0.3">
      <c r="A1173">
        <v>3</v>
      </c>
      <c r="B1173">
        <v>32</v>
      </c>
      <c r="C1173">
        <v>4</v>
      </c>
      <c r="D1173">
        <v>1</v>
      </c>
      <c r="E1173">
        <v>2022</v>
      </c>
      <c r="F1173" t="s">
        <v>25</v>
      </c>
      <c r="G1173" t="s">
        <v>28</v>
      </c>
      <c r="H1173" t="s">
        <v>10</v>
      </c>
      <c r="I1173" t="s">
        <v>45</v>
      </c>
      <c r="J1173" t="s">
        <v>15</v>
      </c>
      <c r="K1173">
        <v>2.570562497828413</v>
      </c>
      <c r="L1173">
        <v>2.8263264690432884E-2</v>
      </c>
    </row>
    <row r="1174" spans="1:12" x14ac:dyDescent="0.3">
      <c r="A1174">
        <v>3</v>
      </c>
      <c r="B1174">
        <v>32</v>
      </c>
      <c r="C1174">
        <v>4</v>
      </c>
      <c r="D1174">
        <v>1</v>
      </c>
      <c r="E1174">
        <v>2022</v>
      </c>
      <c r="F1174" t="s">
        <v>25</v>
      </c>
      <c r="G1174" t="s">
        <v>28</v>
      </c>
      <c r="H1174" t="s">
        <v>10</v>
      </c>
      <c r="I1174" t="s">
        <v>45</v>
      </c>
      <c r="J1174" t="s">
        <v>16</v>
      </c>
      <c r="K1174">
        <v>14.814088608775643</v>
      </c>
      <c r="L1174">
        <v>0.16288050099970797</v>
      </c>
    </row>
    <row r="1175" spans="1:12" x14ac:dyDescent="0.3">
      <c r="A1175">
        <v>3</v>
      </c>
      <c r="B1175">
        <v>32</v>
      </c>
      <c r="C1175">
        <v>4</v>
      </c>
      <c r="D1175">
        <v>1</v>
      </c>
      <c r="E1175">
        <v>2022</v>
      </c>
      <c r="F1175" t="s">
        <v>25</v>
      </c>
      <c r="G1175" t="s">
        <v>28</v>
      </c>
      <c r="H1175" t="s">
        <v>10</v>
      </c>
      <c r="I1175" t="s">
        <v>45</v>
      </c>
      <c r="J1175" t="s">
        <v>24</v>
      </c>
      <c r="K1175">
        <v>2.9913614073273083</v>
      </c>
      <c r="L1175">
        <v>3.2889937245821059E-2</v>
      </c>
    </row>
    <row r="1176" spans="1:12" x14ac:dyDescent="0.3">
      <c r="A1176">
        <v>3</v>
      </c>
      <c r="B1176">
        <v>32</v>
      </c>
      <c r="C1176">
        <v>4</v>
      </c>
      <c r="D1176">
        <v>1</v>
      </c>
      <c r="E1176">
        <v>2022</v>
      </c>
      <c r="F1176" t="s">
        <v>25</v>
      </c>
      <c r="G1176" t="s">
        <v>28</v>
      </c>
      <c r="H1176" t="s">
        <v>10</v>
      </c>
      <c r="I1176" t="s">
        <v>46</v>
      </c>
      <c r="J1176" t="s">
        <v>11</v>
      </c>
      <c r="K1176">
        <v>0.4555155855048415</v>
      </c>
      <c r="L1176">
        <v>5.0083814630521462E-3</v>
      </c>
    </row>
    <row r="1177" spans="1:12" x14ac:dyDescent="0.3">
      <c r="A1177">
        <v>3</v>
      </c>
      <c r="B1177">
        <v>32</v>
      </c>
      <c r="C1177">
        <v>4</v>
      </c>
      <c r="D1177">
        <v>1</v>
      </c>
      <c r="E1177">
        <v>2022</v>
      </c>
      <c r="F1177" t="s">
        <v>25</v>
      </c>
      <c r="G1177" t="s">
        <v>28</v>
      </c>
      <c r="H1177" t="s">
        <v>10</v>
      </c>
      <c r="I1177" t="s">
        <v>46</v>
      </c>
      <c r="J1177" t="s">
        <v>221</v>
      </c>
      <c r="K1177">
        <v>0.14200723150886074</v>
      </c>
      <c r="L1177">
        <v>1.561365644866115E-3</v>
      </c>
    </row>
    <row r="1178" spans="1:12" x14ac:dyDescent="0.3">
      <c r="A1178">
        <v>3</v>
      </c>
      <c r="B1178">
        <v>32</v>
      </c>
      <c r="C1178">
        <v>4</v>
      </c>
      <c r="D1178">
        <v>1</v>
      </c>
      <c r="E1178">
        <v>2022</v>
      </c>
      <c r="F1178" t="s">
        <v>25</v>
      </c>
      <c r="G1178" t="s">
        <v>28</v>
      </c>
      <c r="H1178" t="s">
        <v>10</v>
      </c>
      <c r="I1178" t="s">
        <v>46</v>
      </c>
      <c r="J1178" t="s">
        <v>17</v>
      </c>
      <c r="K1178">
        <v>42.1025296429994</v>
      </c>
      <c r="L1178">
        <v>0.46291616735331331</v>
      </c>
    </row>
    <row r="1179" spans="1:12" x14ac:dyDescent="0.3">
      <c r="A1179">
        <v>3</v>
      </c>
      <c r="B1179">
        <v>32</v>
      </c>
      <c r="C1179">
        <v>4</v>
      </c>
      <c r="D1179">
        <v>1</v>
      </c>
      <c r="E1179">
        <v>2022</v>
      </c>
      <c r="F1179" t="s">
        <v>25</v>
      </c>
      <c r="G1179" t="s">
        <v>28</v>
      </c>
      <c r="H1179" t="s">
        <v>10</v>
      </c>
      <c r="I1179" t="s">
        <v>46</v>
      </c>
      <c r="J1179" t="s">
        <v>18</v>
      </c>
      <c r="K1179">
        <v>0.7710015998016273</v>
      </c>
      <c r="L1179">
        <v>8.4771416024117079E-3</v>
      </c>
    </row>
    <row r="1180" spans="1:12" x14ac:dyDescent="0.3">
      <c r="A1180">
        <v>3</v>
      </c>
      <c r="B1180">
        <v>32</v>
      </c>
      <c r="C1180">
        <v>4</v>
      </c>
      <c r="D1180">
        <v>1</v>
      </c>
      <c r="E1180">
        <v>2022</v>
      </c>
      <c r="F1180" t="s">
        <v>25</v>
      </c>
      <c r="G1180" t="s">
        <v>28</v>
      </c>
      <c r="H1180" t="s">
        <v>10</v>
      </c>
      <c r="I1180" t="s">
        <v>46</v>
      </c>
      <c r="J1180" t="s">
        <v>19</v>
      </c>
      <c r="K1180">
        <v>25.195714578511208</v>
      </c>
      <c r="L1180">
        <v>0.27702619593907846</v>
      </c>
    </row>
    <row r="1181" spans="1:12" x14ac:dyDescent="0.3">
      <c r="A1181">
        <v>3</v>
      </c>
      <c r="B1181">
        <v>32</v>
      </c>
      <c r="C1181">
        <v>4</v>
      </c>
      <c r="D1181">
        <v>1</v>
      </c>
      <c r="E1181">
        <v>2023</v>
      </c>
      <c r="F1181" t="s">
        <v>25</v>
      </c>
      <c r="G1181" t="s">
        <v>28</v>
      </c>
      <c r="H1181" t="s">
        <v>10</v>
      </c>
      <c r="I1181" t="s">
        <v>44</v>
      </c>
      <c r="J1181" t="s">
        <v>217</v>
      </c>
      <c r="K1181">
        <v>1.8229857505025115E-3</v>
      </c>
      <c r="L1181">
        <v>1.7687865876777585E-5</v>
      </c>
    </row>
    <row r="1182" spans="1:12" x14ac:dyDescent="0.3">
      <c r="A1182">
        <v>3</v>
      </c>
      <c r="B1182">
        <v>32</v>
      </c>
      <c r="C1182">
        <v>4</v>
      </c>
      <c r="D1182">
        <v>1</v>
      </c>
      <c r="E1182">
        <v>2023</v>
      </c>
      <c r="F1182" t="s">
        <v>25</v>
      </c>
      <c r="G1182" t="s">
        <v>28</v>
      </c>
      <c r="H1182" t="s">
        <v>10</v>
      </c>
      <c r="I1182" t="s">
        <v>44</v>
      </c>
      <c r="J1182" t="s">
        <v>218</v>
      </c>
      <c r="K1182">
        <v>2.6096148678600006E-3</v>
      </c>
      <c r="L1182">
        <v>2.5320284461921115E-5</v>
      </c>
    </row>
    <row r="1183" spans="1:12" x14ac:dyDescent="0.3">
      <c r="A1183">
        <v>3</v>
      </c>
      <c r="B1183">
        <v>32</v>
      </c>
      <c r="C1183">
        <v>4</v>
      </c>
      <c r="D1183">
        <v>1</v>
      </c>
      <c r="E1183">
        <v>2023</v>
      </c>
      <c r="F1183" t="s">
        <v>25</v>
      </c>
      <c r="G1183" t="s">
        <v>28</v>
      </c>
      <c r="H1183" t="s">
        <v>10</v>
      </c>
      <c r="I1183" t="s">
        <v>44</v>
      </c>
      <c r="J1183" t="s">
        <v>14</v>
      </c>
      <c r="K1183">
        <v>0.13991746061892654</v>
      </c>
      <c r="L1183">
        <v>1.3575757663298711E-3</v>
      </c>
    </row>
    <row r="1184" spans="1:12" x14ac:dyDescent="0.3">
      <c r="A1184">
        <v>3</v>
      </c>
      <c r="B1184">
        <v>32</v>
      </c>
      <c r="C1184">
        <v>4</v>
      </c>
      <c r="D1184">
        <v>1</v>
      </c>
      <c r="E1184">
        <v>2023</v>
      </c>
      <c r="F1184" t="s">
        <v>25</v>
      </c>
      <c r="G1184" t="s">
        <v>28</v>
      </c>
      <c r="H1184" t="s">
        <v>10</v>
      </c>
      <c r="I1184" t="s">
        <v>44</v>
      </c>
      <c r="J1184" t="s">
        <v>219</v>
      </c>
      <c r="K1184">
        <v>0.70108051728671505</v>
      </c>
      <c r="L1184">
        <v>6.802367026275985E-3</v>
      </c>
    </row>
    <row r="1185" spans="1:12" x14ac:dyDescent="0.3">
      <c r="A1185">
        <v>3</v>
      </c>
      <c r="B1185">
        <v>32</v>
      </c>
      <c r="C1185">
        <v>4</v>
      </c>
      <c r="D1185">
        <v>1</v>
      </c>
      <c r="E1185">
        <v>2023</v>
      </c>
      <c r="F1185" t="s">
        <v>25</v>
      </c>
      <c r="G1185" t="s">
        <v>28</v>
      </c>
      <c r="H1185" t="s">
        <v>10</v>
      </c>
      <c r="I1185" t="s">
        <v>45</v>
      </c>
      <c r="J1185" t="s">
        <v>11</v>
      </c>
      <c r="K1185">
        <v>0.44942580430079998</v>
      </c>
      <c r="L1185">
        <v>4.3606393225203042E-3</v>
      </c>
    </row>
    <row r="1186" spans="1:12" x14ac:dyDescent="0.3">
      <c r="A1186">
        <v>3</v>
      </c>
      <c r="B1186">
        <v>32</v>
      </c>
      <c r="C1186">
        <v>4</v>
      </c>
      <c r="D1186">
        <v>1</v>
      </c>
      <c r="E1186">
        <v>2023</v>
      </c>
      <c r="F1186" t="s">
        <v>25</v>
      </c>
      <c r="G1186" t="s">
        <v>28</v>
      </c>
      <c r="H1186" t="s">
        <v>10</v>
      </c>
      <c r="I1186" t="s">
        <v>45</v>
      </c>
      <c r="J1186" t="s">
        <v>220</v>
      </c>
      <c r="K1186">
        <v>4.491436E-6</v>
      </c>
      <c r="L1186">
        <v>4.3579011816319165E-8</v>
      </c>
    </row>
    <row r="1187" spans="1:12" x14ac:dyDescent="0.3">
      <c r="A1187">
        <v>3</v>
      </c>
      <c r="B1187">
        <v>32</v>
      </c>
      <c r="C1187">
        <v>4</v>
      </c>
      <c r="D1187">
        <v>1</v>
      </c>
      <c r="E1187">
        <v>2023</v>
      </c>
      <c r="F1187" t="s">
        <v>25</v>
      </c>
      <c r="G1187" t="s">
        <v>28</v>
      </c>
      <c r="H1187" t="s">
        <v>10</v>
      </c>
      <c r="I1187" t="s">
        <v>45</v>
      </c>
      <c r="J1187" t="s">
        <v>13</v>
      </c>
      <c r="K1187">
        <v>0.65024218749999996</v>
      </c>
      <c r="L1187">
        <v>6.3090984648410259E-3</v>
      </c>
    </row>
    <row r="1188" spans="1:12" x14ac:dyDescent="0.3">
      <c r="A1188">
        <v>3</v>
      </c>
      <c r="B1188">
        <v>32</v>
      </c>
      <c r="C1188">
        <v>4</v>
      </c>
      <c r="D1188">
        <v>1</v>
      </c>
      <c r="E1188">
        <v>2023</v>
      </c>
      <c r="F1188" t="s">
        <v>25</v>
      </c>
      <c r="G1188" t="s">
        <v>28</v>
      </c>
      <c r="H1188" t="s">
        <v>10</v>
      </c>
      <c r="I1188" t="s">
        <v>45</v>
      </c>
      <c r="J1188" t="s">
        <v>15</v>
      </c>
      <c r="K1188">
        <v>2.5476438483090447</v>
      </c>
      <c r="L1188">
        <v>2.4718998861217811E-2</v>
      </c>
    </row>
    <row r="1189" spans="1:12" x14ac:dyDescent="0.3">
      <c r="A1189">
        <v>3</v>
      </c>
      <c r="B1189">
        <v>32</v>
      </c>
      <c r="C1189">
        <v>4</v>
      </c>
      <c r="D1189">
        <v>1</v>
      </c>
      <c r="E1189">
        <v>2023</v>
      </c>
      <c r="F1189" t="s">
        <v>25</v>
      </c>
      <c r="G1189" t="s">
        <v>28</v>
      </c>
      <c r="H1189" t="s">
        <v>10</v>
      </c>
      <c r="I1189" t="s">
        <v>45</v>
      </c>
      <c r="J1189" t="s">
        <v>16</v>
      </c>
      <c r="K1189">
        <v>16.664334759577606</v>
      </c>
      <c r="L1189">
        <v>0.16168887665297482</v>
      </c>
    </row>
    <row r="1190" spans="1:12" x14ac:dyDescent="0.3">
      <c r="A1190">
        <v>3</v>
      </c>
      <c r="B1190">
        <v>32</v>
      </c>
      <c r="C1190">
        <v>4</v>
      </c>
      <c r="D1190">
        <v>1</v>
      </c>
      <c r="E1190">
        <v>2023</v>
      </c>
      <c r="F1190" t="s">
        <v>25</v>
      </c>
      <c r="G1190" t="s">
        <v>28</v>
      </c>
      <c r="H1190" t="s">
        <v>10</v>
      </c>
      <c r="I1190" t="s">
        <v>45</v>
      </c>
      <c r="J1190" t="s">
        <v>24</v>
      </c>
      <c r="K1190">
        <v>3.8490346244633336</v>
      </c>
      <c r="L1190">
        <v>3.7345990320447449E-2</v>
      </c>
    </row>
    <row r="1191" spans="1:12" x14ac:dyDescent="0.3">
      <c r="A1191">
        <v>3</v>
      </c>
      <c r="B1191">
        <v>32</v>
      </c>
      <c r="C1191">
        <v>4</v>
      </c>
      <c r="D1191">
        <v>1</v>
      </c>
      <c r="E1191">
        <v>2023</v>
      </c>
      <c r="F1191" t="s">
        <v>25</v>
      </c>
      <c r="G1191" t="s">
        <v>28</v>
      </c>
      <c r="H1191" t="s">
        <v>10</v>
      </c>
      <c r="I1191" t="s">
        <v>46</v>
      </c>
      <c r="J1191" t="s">
        <v>11</v>
      </c>
      <c r="K1191">
        <v>0.38657850518662112</v>
      </c>
      <c r="L1191">
        <v>3.7508514527342168E-3</v>
      </c>
    </row>
    <row r="1192" spans="1:12" x14ac:dyDescent="0.3">
      <c r="A1192">
        <v>3</v>
      </c>
      <c r="B1192">
        <v>32</v>
      </c>
      <c r="C1192">
        <v>4</v>
      </c>
      <c r="D1192">
        <v>1</v>
      </c>
      <c r="E1192">
        <v>2023</v>
      </c>
      <c r="F1192" t="s">
        <v>25</v>
      </c>
      <c r="G1192" t="s">
        <v>28</v>
      </c>
      <c r="H1192" t="s">
        <v>10</v>
      </c>
      <c r="I1192" t="s">
        <v>46</v>
      </c>
      <c r="J1192" t="s">
        <v>221</v>
      </c>
      <c r="K1192">
        <v>0.23319691978131871</v>
      </c>
      <c r="L1192">
        <v>2.2626374555218686E-3</v>
      </c>
    </row>
    <row r="1193" spans="1:12" x14ac:dyDescent="0.3">
      <c r="A1193">
        <v>3</v>
      </c>
      <c r="B1193">
        <v>32</v>
      </c>
      <c r="C1193">
        <v>4</v>
      </c>
      <c r="D1193">
        <v>1</v>
      </c>
      <c r="E1193">
        <v>2023</v>
      </c>
      <c r="F1193" t="s">
        <v>25</v>
      </c>
      <c r="G1193" t="s">
        <v>28</v>
      </c>
      <c r="H1193" t="s">
        <v>10</v>
      </c>
      <c r="I1193" t="s">
        <v>46</v>
      </c>
      <c r="J1193" t="s">
        <v>17</v>
      </c>
      <c r="K1193">
        <v>49.316223215397088</v>
      </c>
      <c r="L1193">
        <v>0.47850003300503957</v>
      </c>
    </row>
    <row r="1194" spans="1:12" x14ac:dyDescent="0.3">
      <c r="A1194">
        <v>3</v>
      </c>
      <c r="B1194">
        <v>32</v>
      </c>
      <c r="C1194">
        <v>4</v>
      </c>
      <c r="D1194">
        <v>1</v>
      </c>
      <c r="E1194">
        <v>2023</v>
      </c>
      <c r="F1194" t="s">
        <v>25</v>
      </c>
      <c r="G1194" t="s">
        <v>28</v>
      </c>
      <c r="H1194" t="s">
        <v>10</v>
      </c>
      <c r="I1194" t="s">
        <v>46</v>
      </c>
      <c r="J1194" t="s">
        <v>18</v>
      </c>
      <c r="K1194">
        <v>1.2215971180376735</v>
      </c>
      <c r="L1194">
        <v>1.1852778318948596E-2</v>
      </c>
    </row>
    <row r="1195" spans="1:12" x14ac:dyDescent="0.3">
      <c r="A1195">
        <v>3</v>
      </c>
      <c r="B1195">
        <v>32</v>
      </c>
      <c r="C1195">
        <v>4</v>
      </c>
      <c r="D1195">
        <v>1</v>
      </c>
      <c r="E1195">
        <v>2023</v>
      </c>
      <c r="F1195" t="s">
        <v>25</v>
      </c>
      <c r="G1195" t="s">
        <v>28</v>
      </c>
      <c r="H1195" t="s">
        <v>10</v>
      </c>
      <c r="I1195" t="s">
        <v>46</v>
      </c>
      <c r="J1195" t="s">
        <v>19</v>
      </c>
      <c r="K1195">
        <v>26.90048818522753</v>
      </c>
      <c r="L1195">
        <v>0.26100710162379792</v>
      </c>
    </row>
    <row r="1196" spans="1:12" x14ac:dyDescent="0.3">
      <c r="A1196">
        <v>3</v>
      </c>
      <c r="B1196">
        <v>32</v>
      </c>
      <c r="C1196">
        <v>4</v>
      </c>
      <c r="D1196">
        <v>1</v>
      </c>
      <c r="E1196">
        <v>2024</v>
      </c>
      <c r="F1196" t="s">
        <v>25</v>
      </c>
      <c r="G1196" t="s">
        <v>28</v>
      </c>
      <c r="H1196" t="s">
        <v>10</v>
      </c>
      <c r="I1196" t="s">
        <v>44</v>
      </c>
      <c r="J1196" t="s">
        <v>217</v>
      </c>
      <c r="K1196">
        <v>2.0325501301426512E-3</v>
      </c>
      <c r="L1196">
        <v>1.8110379415721363E-5</v>
      </c>
    </row>
    <row r="1197" spans="1:12" x14ac:dyDescent="0.3">
      <c r="A1197">
        <v>3</v>
      </c>
      <c r="B1197">
        <v>32</v>
      </c>
      <c r="C1197">
        <v>4</v>
      </c>
      <c r="D1197">
        <v>1</v>
      </c>
      <c r="E1197">
        <v>2024</v>
      </c>
      <c r="F1197" t="s">
        <v>25</v>
      </c>
      <c r="G1197" t="s">
        <v>28</v>
      </c>
      <c r="H1197" t="s">
        <v>10</v>
      </c>
      <c r="I1197" t="s">
        <v>44</v>
      </c>
      <c r="J1197" t="s">
        <v>218</v>
      </c>
      <c r="K1197">
        <v>2.7208958322000004E-3</v>
      </c>
      <c r="L1197">
        <v>2.424366077915065E-5</v>
      </c>
    </row>
    <row r="1198" spans="1:12" x14ac:dyDescent="0.3">
      <c r="A1198">
        <v>3</v>
      </c>
      <c r="B1198">
        <v>32</v>
      </c>
      <c r="C1198">
        <v>4</v>
      </c>
      <c r="D1198">
        <v>1</v>
      </c>
      <c r="E1198">
        <v>2024</v>
      </c>
      <c r="F1198" t="s">
        <v>25</v>
      </c>
      <c r="G1198" t="s">
        <v>28</v>
      </c>
      <c r="H1198" t="s">
        <v>10</v>
      </c>
      <c r="I1198" t="s">
        <v>44</v>
      </c>
      <c r="J1198" t="s">
        <v>14</v>
      </c>
      <c r="K1198">
        <v>0.16213070832241699</v>
      </c>
      <c r="L1198">
        <v>1.4446131483372316E-3</v>
      </c>
    </row>
    <row r="1199" spans="1:12" x14ac:dyDescent="0.3">
      <c r="A1199">
        <v>3</v>
      </c>
      <c r="B1199">
        <v>32</v>
      </c>
      <c r="C1199">
        <v>4</v>
      </c>
      <c r="D1199">
        <v>1</v>
      </c>
      <c r="E1199">
        <v>2024</v>
      </c>
      <c r="F1199" t="s">
        <v>25</v>
      </c>
      <c r="G1199" t="s">
        <v>28</v>
      </c>
      <c r="H1199" t="s">
        <v>10</v>
      </c>
      <c r="I1199" t="s">
        <v>44</v>
      </c>
      <c r="J1199" t="s">
        <v>219</v>
      </c>
      <c r="K1199">
        <v>0.70347459958913861</v>
      </c>
      <c r="L1199">
        <v>6.2680825033268996E-3</v>
      </c>
    </row>
    <row r="1200" spans="1:12" x14ac:dyDescent="0.3">
      <c r="A1200">
        <v>3</v>
      </c>
      <c r="B1200">
        <v>32</v>
      </c>
      <c r="C1200">
        <v>4</v>
      </c>
      <c r="D1200">
        <v>1</v>
      </c>
      <c r="E1200">
        <v>2024</v>
      </c>
      <c r="F1200" t="s">
        <v>25</v>
      </c>
      <c r="G1200" t="s">
        <v>28</v>
      </c>
      <c r="H1200" t="s">
        <v>10</v>
      </c>
      <c r="I1200" t="s">
        <v>45</v>
      </c>
      <c r="J1200" t="s">
        <v>11</v>
      </c>
      <c r="K1200">
        <v>0.56955797671696062</v>
      </c>
      <c r="L1200">
        <v>5.0748618224096724E-3</v>
      </c>
    </row>
    <row r="1201" spans="1:12" x14ac:dyDescent="0.3">
      <c r="A1201">
        <v>3</v>
      </c>
      <c r="B1201">
        <v>32</v>
      </c>
      <c r="C1201">
        <v>4</v>
      </c>
      <c r="D1201">
        <v>1</v>
      </c>
      <c r="E1201">
        <v>2024</v>
      </c>
      <c r="F1201" t="s">
        <v>25</v>
      </c>
      <c r="G1201" t="s">
        <v>28</v>
      </c>
      <c r="H1201" t="s">
        <v>10</v>
      </c>
      <c r="I1201" t="s">
        <v>45</v>
      </c>
      <c r="J1201" t="s">
        <v>220</v>
      </c>
      <c r="K1201">
        <v>5.1908220000000005E-6</v>
      </c>
      <c r="L1201">
        <v>4.6251137674462097E-8</v>
      </c>
    </row>
    <row r="1202" spans="1:12" x14ac:dyDescent="0.3">
      <c r="A1202">
        <v>3</v>
      </c>
      <c r="B1202">
        <v>32</v>
      </c>
      <c r="C1202">
        <v>4</v>
      </c>
      <c r="D1202">
        <v>1</v>
      </c>
      <c r="E1202">
        <v>2024</v>
      </c>
      <c r="F1202" t="s">
        <v>25</v>
      </c>
      <c r="G1202" t="s">
        <v>28</v>
      </c>
      <c r="H1202" t="s">
        <v>10</v>
      </c>
      <c r="I1202" t="s">
        <v>45</v>
      </c>
      <c r="J1202" t="s">
        <v>13</v>
      </c>
      <c r="K1202">
        <v>0.72839977499999997</v>
      </c>
      <c r="L1202">
        <v>6.4901702034036637E-3</v>
      </c>
    </row>
    <row r="1203" spans="1:12" x14ac:dyDescent="0.3">
      <c r="A1203">
        <v>3</v>
      </c>
      <c r="B1203">
        <v>32</v>
      </c>
      <c r="C1203">
        <v>4</v>
      </c>
      <c r="D1203">
        <v>1</v>
      </c>
      <c r="E1203">
        <v>2024</v>
      </c>
      <c r="F1203" t="s">
        <v>25</v>
      </c>
      <c r="G1203" t="s">
        <v>28</v>
      </c>
      <c r="H1203" t="s">
        <v>10</v>
      </c>
      <c r="I1203" t="s">
        <v>45</v>
      </c>
      <c r="J1203" t="s">
        <v>15</v>
      </c>
      <c r="K1203">
        <v>2.8521472931767158</v>
      </c>
      <c r="L1203">
        <v>2.5413134398474976E-2</v>
      </c>
    </row>
    <row r="1204" spans="1:12" x14ac:dyDescent="0.3">
      <c r="A1204">
        <v>3</v>
      </c>
      <c r="B1204">
        <v>32</v>
      </c>
      <c r="C1204">
        <v>4</v>
      </c>
      <c r="D1204">
        <v>1</v>
      </c>
      <c r="E1204">
        <v>2024</v>
      </c>
      <c r="F1204" t="s">
        <v>25</v>
      </c>
      <c r="G1204" t="s">
        <v>28</v>
      </c>
      <c r="H1204" t="s">
        <v>10</v>
      </c>
      <c r="I1204" t="s">
        <v>45</v>
      </c>
      <c r="J1204" t="s">
        <v>16</v>
      </c>
      <c r="K1204">
        <v>17.006772757447518</v>
      </c>
      <c r="L1204">
        <v>0.15153333868951707</v>
      </c>
    </row>
    <row r="1205" spans="1:12" x14ac:dyDescent="0.3">
      <c r="A1205">
        <v>3</v>
      </c>
      <c r="B1205">
        <v>32</v>
      </c>
      <c r="C1205">
        <v>4</v>
      </c>
      <c r="D1205">
        <v>1</v>
      </c>
      <c r="E1205">
        <v>2024</v>
      </c>
      <c r="F1205" t="s">
        <v>25</v>
      </c>
      <c r="G1205" t="s">
        <v>28</v>
      </c>
      <c r="H1205" t="s">
        <v>10</v>
      </c>
      <c r="I1205" t="s">
        <v>45</v>
      </c>
      <c r="J1205" t="s">
        <v>24</v>
      </c>
      <c r="K1205">
        <v>4.1231925905155</v>
      </c>
      <c r="L1205">
        <v>3.6738371718824957E-2</v>
      </c>
    </row>
    <row r="1206" spans="1:12" x14ac:dyDescent="0.3">
      <c r="A1206">
        <v>3</v>
      </c>
      <c r="B1206">
        <v>32</v>
      </c>
      <c r="C1206">
        <v>4</v>
      </c>
      <c r="D1206">
        <v>1</v>
      </c>
      <c r="E1206">
        <v>2024</v>
      </c>
      <c r="F1206" t="s">
        <v>25</v>
      </c>
      <c r="G1206" t="s">
        <v>28</v>
      </c>
      <c r="H1206" t="s">
        <v>10</v>
      </c>
      <c r="I1206" t="s">
        <v>46</v>
      </c>
      <c r="J1206" t="s">
        <v>11</v>
      </c>
      <c r="K1206">
        <v>0.34213241840203323</v>
      </c>
      <c r="L1206">
        <v>3.0484600678676917E-3</v>
      </c>
    </row>
    <row r="1207" spans="1:12" x14ac:dyDescent="0.3">
      <c r="A1207">
        <v>3</v>
      </c>
      <c r="B1207">
        <v>32</v>
      </c>
      <c r="C1207">
        <v>4</v>
      </c>
      <c r="D1207">
        <v>1</v>
      </c>
      <c r="E1207">
        <v>2024</v>
      </c>
      <c r="F1207" t="s">
        <v>25</v>
      </c>
      <c r="G1207" t="s">
        <v>28</v>
      </c>
      <c r="H1207" t="s">
        <v>10</v>
      </c>
      <c r="I1207" t="s">
        <v>46</v>
      </c>
      <c r="J1207" t="s">
        <v>221</v>
      </c>
      <c r="K1207">
        <v>0.25223367867353269</v>
      </c>
      <c r="L1207">
        <v>2.2474464734998801E-3</v>
      </c>
    </row>
    <row r="1208" spans="1:12" x14ac:dyDescent="0.3">
      <c r="A1208">
        <v>3</v>
      </c>
      <c r="B1208">
        <v>32</v>
      </c>
      <c r="C1208">
        <v>4</v>
      </c>
      <c r="D1208">
        <v>1</v>
      </c>
      <c r="E1208">
        <v>2024</v>
      </c>
      <c r="F1208" t="s">
        <v>25</v>
      </c>
      <c r="G1208" t="s">
        <v>28</v>
      </c>
      <c r="H1208" t="s">
        <v>10</v>
      </c>
      <c r="I1208" t="s">
        <v>46</v>
      </c>
      <c r="J1208" t="s">
        <v>17</v>
      </c>
      <c r="K1208">
        <v>53.836247376129393</v>
      </c>
      <c r="L1208">
        <v>0.47969044002467415</v>
      </c>
    </row>
    <row r="1209" spans="1:12" x14ac:dyDescent="0.3">
      <c r="A1209">
        <v>3</v>
      </c>
      <c r="B1209">
        <v>32</v>
      </c>
      <c r="C1209">
        <v>4</v>
      </c>
      <c r="D1209">
        <v>1</v>
      </c>
      <c r="E1209">
        <v>2024</v>
      </c>
      <c r="F1209" t="s">
        <v>25</v>
      </c>
      <c r="G1209" t="s">
        <v>28</v>
      </c>
      <c r="H1209" t="s">
        <v>10</v>
      </c>
      <c r="I1209" t="s">
        <v>46</v>
      </c>
      <c r="J1209" t="s">
        <v>18</v>
      </c>
      <c r="K1209">
        <v>1.3354190233931296</v>
      </c>
      <c r="L1209">
        <v>1.1898818550135479E-2</v>
      </c>
    </row>
    <row r="1210" spans="1:12" x14ac:dyDescent="0.3">
      <c r="A1210">
        <v>3</v>
      </c>
      <c r="B1210">
        <v>32</v>
      </c>
      <c r="C1210">
        <v>4</v>
      </c>
      <c r="D1210">
        <v>1</v>
      </c>
      <c r="E1210">
        <v>2024</v>
      </c>
      <c r="F1210" t="s">
        <v>25</v>
      </c>
      <c r="G1210" t="s">
        <v>28</v>
      </c>
      <c r="H1210" t="s">
        <v>10</v>
      </c>
      <c r="I1210" t="s">
        <v>46</v>
      </c>
      <c r="J1210" t="s">
        <v>19</v>
      </c>
      <c r="K1210">
        <v>30.314761650119671</v>
      </c>
      <c r="L1210">
        <v>0.27010986210819571</v>
      </c>
    </row>
    <row r="1211" spans="1:12" x14ac:dyDescent="0.3">
      <c r="A1211">
        <v>3</v>
      </c>
      <c r="B1211">
        <v>32</v>
      </c>
      <c r="C1211">
        <v>4</v>
      </c>
      <c r="D1211">
        <v>1</v>
      </c>
      <c r="E1211">
        <v>2025</v>
      </c>
      <c r="F1211" t="s">
        <v>25</v>
      </c>
      <c r="G1211" t="s">
        <v>28</v>
      </c>
      <c r="H1211" t="s">
        <v>10</v>
      </c>
      <c r="I1211" t="s">
        <v>44</v>
      </c>
      <c r="J1211" t="s">
        <v>217</v>
      </c>
      <c r="K1211">
        <v>2.1104205786075816E-3</v>
      </c>
      <c r="L1211">
        <v>1.9660058958754083E-5</v>
      </c>
    </row>
    <row r="1212" spans="1:12" x14ac:dyDescent="0.3">
      <c r="A1212">
        <v>3</v>
      </c>
      <c r="B1212">
        <v>32</v>
      </c>
      <c r="C1212">
        <v>4</v>
      </c>
      <c r="D1212">
        <v>1</v>
      </c>
      <c r="E1212">
        <v>2025</v>
      </c>
      <c r="F1212" t="s">
        <v>25</v>
      </c>
      <c r="G1212" t="s">
        <v>28</v>
      </c>
      <c r="H1212" t="s">
        <v>10</v>
      </c>
      <c r="I1212" t="s">
        <v>44</v>
      </c>
      <c r="J1212" t="s">
        <v>218</v>
      </c>
      <c r="K1212">
        <v>2.4601668578760004E-3</v>
      </c>
      <c r="L1212">
        <v>2.2918192688457702E-5</v>
      </c>
    </row>
    <row r="1213" spans="1:12" x14ac:dyDescent="0.3">
      <c r="A1213">
        <v>3</v>
      </c>
      <c r="B1213">
        <v>32</v>
      </c>
      <c r="C1213">
        <v>4</v>
      </c>
      <c r="D1213">
        <v>1</v>
      </c>
      <c r="E1213">
        <v>2025</v>
      </c>
      <c r="F1213" t="s">
        <v>25</v>
      </c>
      <c r="G1213" t="s">
        <v>28</v>
      </c>
      <c r="H1213" t="s">
        <v>10</v>
      </c>
      <c r="I1213" t="s">
        <v>44</v>
      </c>
      <c r="J1213" t="s">
        <v>14</v>
      </c>
      <c r="K1213">
        <v>0.15235116950481878</v>
      </c>
      <c r="L1213">
        <v>1.4192587985832077E-3</v>
      </c>
    </row>
    <row r="1214" spans="1:12" x14ac:dyDescent="0.3">
      <c r="A1214">
        <v>3</v>
      </c>
      <c r="B1214">
        <v>32</v>
      </c>
      <c r="C1214">
        <v>4</v>
      </c>
      <c r="D1214">
        <v>1</v>
      </c>
      <c r="E1214">
        <v>2025</v>
      </c>
      <c r="F1214" t="s">
        <v>25</v>
      </c>
      <c r="G1214" t="s">
        <v>28</v>
      </c>
      <c r="H1214" t="s">
        <v>10</v>
      </c>
      <c r="I1214" t="s">
        <v>44</v>
      </c>
      <c r="J1214" t="s">
        <v>219</v>
      </c>
      <c r="K1214">
        <v>0.63603790500000001</v>
      </c>
      <c r="L1214">
        <v>5.925142523275008E-3</v>
      </c>
    </row>
    <row r="1215" spans="1:12" x14ac:dyDescent="0.3">
      <c r="A1215">
        <v>3</v>
      </c>
      <c r="B1215">
        <v>32</v>
      </c>
      <c r="C1215">
        <v>4</v>
      </c>
      <c r="D1215">
        <v>1</v>
      </c>
      <c r="E1215">
        <v>2025</v>
      </c>
      <c r="F1215" t="s">
        <v>25</v>
      </c>
      <c r="G1215" t="s">
        <v>28</v>
      </c>
      <c r="H1215" t="s">
        <v>10</v>
      </c>
      <c r="I1215" t="s">
        <v>45</v>
      </c>
      <c r="J1215" t="s">
        <v>11</v>
      </c>
      <c r="K1215">
        <v>0.94333348142660001</v>
      </c>
      <c r="L1215">
        <v>8.7878179594183189E-3</v>
      </c>
    </row>
    <row r="1216" spans="1:12" x14ac:dyDescent="0.3">
      <c r="A1216">
        <v>3</v>
      </c>
      <c r="B1216">
        <v>32</v>
      </c>
      <c r="C1216">
        <v>4</v>
      </c>
      <c r="D1216">
        <v>1</v>
      </c>
      <c r="E1216">
        <v>2025</v>
      </c>
      <c r="F1216" t="s">
        <v>25</v>
      </c>
      <c r="G1216" t="s">
        <v>28</v>
      </c>
      <c r="H1216" t="s">
        <v>10</v>
      </c>
      <c r="I1216" t="s">
        <v>45</v>
      </c>
      <c r="J1216" t="s">
        <v>13</v>
      </c>
      <c r="K1216">
        <v>0.73196357135714274</v>
      </c>
      <c r="L1216">
        <v>6.8187578885513861E-3</v>
      </c>
    </row>
    <row r="1217" spans="1:12" x14ac:dyDescent="0.3">
      <c r="A1217">
        <v>3</v>
      </c>
      <c r="B1217">
        <v>32</v>
      </c>
      <c r="C1217">
        <v>4</v>
      </c>
      <c r="D1217">
        <v>1</v>
      </c>
      <c r="E1217">
        <v>2025</v>
      </c>
      <c r="F1217" t="s">
        <v>25</v>
      </c>
      <c r="G1217" t="s">
        <v>28</v>
      </c>
      <c r="H1217" t="s">
        <v>10</v>
      </c>
      <c r="I1217" t="s">
        <v>45</v>
      </c>
      <c r="J1217" t="s">
        <v>15</v>
      </c>
      <c r="K1217">
        <v>2.8368362935067135</v>
      </c>
      <c r="L1217">
        <v>2.642713464416321E-2</v>
      </c>
    </row>
    <row r="1218" spans="1:12" x14ac:dyDescent="0.3">
      <c r="A1218">
        <v>3</v>
      </c>
      <c r="B1218">
        <v>32</v>
      </c>
      <c r="C1218">
        <v>4</v>
      </c>
      <c r="D1218">
        <v>1</v>
      </c>
      <c r="E1218">
        <v>2025</v>
      </c>
      <c r="F1218" t="s">
        <v>25</v>
      </c>
      <c r="G1218" t="s">
        <v>28</v>
      </c>
      <c r="H1218" t="s">
        <v>10</v>
      </c>
      <c r="I1218" t="s">
        <v>45</v>
      </c>
      <c r="J1218" t="s">
        <v>16</v>
      </c>
      <c r="K1218">
        <v>16.084162825865217</v>
      </c>
      <c r="L1218">
        <v>0.14983534214177552</v>
      </c>
    </row>
    <row r="1219" spans="1:12" x14ac:dyDescent="0.3">
      <c r="A1219">
        <v>3</v>
      </c>
      <c r="B1219">
        <v>32</v>
      </c>
      <c r="C1219">
        <v>4</v>
      </c>
      <c r="D1219">
        <v>1</v>
      </c>
      <c r="E1219">
        <v>2025</v>
      </c>
      <c r="F1219" t="s">
        <v>25</v>
      </c>
      <c r="G1219" t="s">
        <v>28</v>
      </c>
      <c r="H1219" t="s">
        <v>10</v>
      </c>
      <c r="I1219" t="s">
        <v>45</v>
      </c>
      <c r="J1219" t="s">
        <v>24</v>
      </c>
      <c r="K1219">
        <v>4.0956803678011653</v>
      </c>
      <c r="L1219">
        <v>3.8154156722784167E-2</v>
      </c>
    </row>
    <row r="1220" spans="1:12" x14ac:dyDescent="0.3">
      <c r="A1220">
        <v>3</v>
      </c>
      <c r="B1220">
        <v>32</v>
      </c>
      <c r="C1220">
        <v>4</v>
      </c>
      <c r="D1220">
        <v>1</v>
      </c>
      <c r="E1220">
        <v>2025</v>
      </c>
      <c r="F1220" t="s">
        <v>25</v>
      </c>
      <c r="G1220" t="s">
        <v>28</v>
      </c>
      <c r="H1220" t="s">
        <v>10</v>
      </c>
      <c r="I1220" t="s">
        <v>46</v>
      </c>
      <c r="J1220" t="s">
        <v>11</v>
      </c>
      <c r="K1220">
        <v>0.31921599725043087</v>
      </c>
      <c r="L1220">
        <v>2.9737225793455909E-3</v>
      </c>
    </row>
    <row r="1221" spans="1:12" x14ac:dyDescent="0.3">
      <c r="A1221">
        <v>3</v>
      </c>
      <c r="B1221">
        <v>32</v>
      </c>
      <c r="C1221">
        <v>4</v>
      </c>
      <c r="D1221">
        <v>1</v>
      </c>
      <c r="E1221">
        <v>2025</v>
      </c>
      <c r="F1221" t="s">
        <v>25</v>
      </c>
      <c r="G1221" t="s">
        <v>28</v>
      </c>
      <c r="H1221" t="s">
        <v>10</v>
      </c>
      <c r="I1221" t="s">
        <v>46</v>
      </c>
      <c r="J1221" t="s">
        <v>221</v>
      </c>
      <c r="K1221">
        <v>0.21620960147222221</v>
      </c>
      <c r="L1221">
        <v>2.0141452161147638E-3</v>
      </c>
    </row>
    <row r="1222" spans="1:12" x14ac:dyDescent="0.3">
      <c r="A1222">
        <v>3</v>
      </c>
      <c r="B1222">
        <v>32</v>
      </c>
      <c r="C1222">
        <v>4</v>
      </c>
      <c r="D1222">
        <v>1</v>
      </c>
      <c r="E1222">
        <v>2025</v>
      </c>
      <c r="F1222" t="s">
        <v>25</v>
      </c>
      <c r="G1222" t="s">
        <v>28</v>
      </c>
      <c r="H1222" t="s">
        <v>10</v>
      </c>
      <c r="I1222" t="s">
        <v>46</v>
      </c>
      <c r="J1222" t="s">
        <v>17</v>
      </c>
      <c r="K1222">
        <v>51.255878295066445</v>
      </c>
      <c r="L1222">
        <v>0.47748472483555315</v>
      </c>
    </row>
    <row r="1223" spans="1:12" x14ac:dyDescent="0.3">
      <c r="A1223">
        <v>3</v>
      </c>
      <c r="B1223">
        <v>32</v>
      </c>
      <c r="C1223">
        <v>4</v>
      </c>
      <c r="D1223">
        <v>1</v>
      </c>
      <c r="E1223">
        <v>2025</v>
      </c>
      <c r="F1223" t="s">
        <v>25</v>
      </c>
      <c r="G1223" t="s">
        <v>28</v>
      </c>
      <c r="H1223" t="s">
        <v>10</v>
      </c>
      <c r="I1223" t="s">
        <v>46</v>
      </c>
      <c r="J1223" t="s">
        <v>18</v>
      </c>
      <c r="K1223">
        <v>1.1446128985225086</v>
      </c>
      <c r="L1223">
        <v>1.066287795807512E-2</v>
      </c>
    </row>
    <row r="1224" spans="1:12" x14ac:dyDescent="0.3">
      <c r="A1224">
        <v>3</v>
      </c>
      <c r="B1224">
        <v>32</v>
      </c>
      <c r="C1224">
        <v>4</v>
      </c>
      <c r="D1224">
        <v>1</v>
      </c>
      <c r="E1224">
        <v>2025</v>
      </c>
      <c r="F1224" t="s">
        <v>25</v>
      </c>
      <c r="G1224" t="s">
        <v>28</v>
      </c>
      <c r="H1224" t="s">
        <v>10</v>
      </c>
      <c r="I1224" t="s">
        <v>46</v>
      </c>
      <c r="J1224" t="s">
        <v>19</v>
      </c>
      <c r="K1224">
        <v>28.92473447504193</v>
      </c>
      <c r="L1224">
        <v>0.26945434048071326</v>
      </c>
    </row>
    <row r="1225" spans="1:12" x14ac:dyDescent="0.3">
      <c r="A1225">
        <v>3</v>
      </c>
      <c r="B1225">
        <v>102</v>
      </c>
      <c r="C1225">
        <v>5</v>
      </c>
      <c r="D1225">
        <v>0</v>
      </c>
      <c r="E1225">
        <v>2023</v>
      </c>
      <c r="F1225" t="s">
        <v>25</v>
      </c>
      <c r="G1225" t="s">
        <v>40</v>
      </c>
      <c r="H1225" t="s">
        <v>12</v>
      </c>
      <c r="I1225" t="s">
        <v>45</v>
      </c>
      <c r="J1225" t="s">
        <v>16</v>
      </c>
      <c r="K1225">
        <v>2.0109599999999996E-3</v>
      </c>
      <c r="L1225">
        <v>0.32196670589903403</v>
      </c>
    </row>
    <row r="1226" spans="1:12" x14ac:dyDescent="0.3">
      <c r="A1226">
        <v>3</v>
      </c>
      <c r="B1226">
        <v>102</v>
      </c>
      <c r="C1226">
        <v>5</v>
      </c>
      <c r="D1226">
        <v>0</v>
      </c>
      <c r="E1226">
        <v>2023</v>
      </c>
      <c r="F1226" t="s">
        <v>25</v>
      </c>
      <c r="G1226" t="s">
        <v>40</v>
      </c>
      <c r="H1226" t="s">
        <v>12</v>
      </c>
      <c r="I1226" t="s">
        <v>46</v>
      </c>
      <c r="J1226" t="s">
        <v>17</v>
      </c>
      <c r="K1226">
        <v>4.2349032E-3</v>
      </c>
      <c r="L1226">
        <v>0.67803329410096591</v>
      </c>
    </row>
    <row r="1227" spans="1:12" x14ac:dyDescent="0.3">
      <c r="A1227">
        <v>3</v>
      </c>
      <c r="B1227">
        <v>102</v>
      </c>
      <c r="C1227">
        <v>5</v>
      </c>
      <c r="D1227">
        <v>0</v>
      </c>
      <c r="E1227">
        <v>2024</v>
      </c>
      <c r="F1227" t="s">
        <v>25</v>
      </c>
      <c r="G1227" t="s">
        <v>40</v>
      </c>
      <c r="H1227" t="s">
        <v>12</v>
      </c>
      <c r="I1227" t="s">
        <v>45</v>
      </c>
      <c r="J1227" t="s">
        <v>16</v>
      </c>
      <c r="K1227">
        <v>1.296E-5</v>
      </c>
      <c r="L1227">
        <v>2.5716054305306209E-3</v>
      </c>
    </row>
    <row r="1228" spans="1:12" x14ac:dyDescent="0.3">
      <c r="A1228">
        <v>3</v>
      </c>
      <c r="B1228">
        <v>102</v>
      </c>
      <c r="C1228">
        <v>5</v>
      </c>
      <c r="D1228">
        <v>0</v>
      </c>
      <c r="E1228">
        <v>2024</v>
      </c>
      <c r="F1228" t="s">
        <v>25</v>
      </c>
      <c r="G1228" t="s">
        <v>40</v>
      </c>
      <c r="H1228" t="s">
        <v>12</v>
      </c>
      <c r="I1228" t="s">
        <v>46</v>
      </c>
      <c r="J1228" t="s">
        <v>17</v>
      </c>
      <c r="K1228">
        <v>2.2446685799999999E-3</v>
      </c>
      <c r="L1228">
        <v>0.44540138194980383</v>
      </c>
    </row>
    <row r="1229" spans="1:12" x14ac:dyDescent="0.3">
      <c r="A1229">
        <v>3</v>
      </c>
      <c r="B1229">
        <v>102</v>
      </c>
      <c r="C1229">
        <v>5</v>
      </c>
      <c r="D1229">
        <v>0</v>
      </c>
      <c r="E1229">
        <v>2024</v>
      </c>
      <c r="F1229" t="s">
        <v>25</v>
      </c>
      <c r="G1229" t="s">
        <v>40</v>
      </c>
      <c r="H1229" t="s">
        <v>12</v>
      </c>
      <c r="I1229" t="s">
        <v>46</v>
      </c>
      <c r="J1229" t="s">
        <v>19</v>
      </c>
      <c r="K1229">
        <v>2.7820248000000004E-3</v>
      </c>
      <c r="L1229">
        <v>0.55202701261966558</v>
      </c>
    </row>
    <row r="1230" spans="1:12" x14ac:dyDescent="0.3">
      <c r="A1230">
        <v>3</v>
      </c>
      <c r="B1230">
        <v>102</v>
      </c>
      <c r="C1230">
        <v>5</v>
      </c>
      <c r="D1230">
        <v>0</v>
      </c>
      <c r="E1230">
        <v>2025</v>
      </c>
      <c r="F1230" t="s">
        <v>25</v>
      </c>
      <c r="G1230" t="s">
        <v>40</v>
      </c>
      <c r="H1230" t="s">
        <v>12</v>
      </c>
      <c r="I1230" t="s">
        <v>45</v>
      </c>
      <c r="J1230" t="s">
        <v>16</v>
      </c>
      <c r="K1230">
        <v>5.9809999999999996E-4</v>
      </c>
      <c r="L1230">
        <v>1</v>
      </c>
    </row>
    <row r="1231" spans="1:12" x14ac:dyDescent="0.3">
      <c r="A1231">
        <v>3</v>
      </c>
      <c r="B1231">
        <v>43</v>
      </c>
      <c r="C1231">
        <v>6</v>
      </c>
      <c r="D1231">
        <v>0</v>
      </c>
      <c r="E1231">
        <v>2023</v>
      </c>
      <c r="F1231" t="s">
        <v>25</v>
      </c>
      <c r="G1231" t="s">
        <v>30</v>
      </c>
      <c r="H1231" t="s">
        <v>12</v>
      </c>
      <c r="I1231" t="s">
        <v>44</v>
      </c>
      <c r="J1231" t="s">
        <v>217</v>
      </c>
      <c r="K1231">
        <v>1.1168088202440001E-3</v>
      </c>
      <c r="L1231">
        <v>4.0272646818352185E-4</v>
      </c>
    </row>
    <row r="1232" spans="1:12" x14ac:dyDescent="0.3">
      <c r="A1232">
        <v>3</v>
      </c>
      <c r="B1232">
        <v>43</v>
      </c>
      <c r="C1232">
        <v>6</v>
      </c>
      <c r="D1232">
        <v>0</v>
      </c>
      <c r="E1232">
        <v>2023</v>
      </c>
      <c r="F1232" t="s">
        <v>25</v>
      </c>
      <c r="G1232" t="s">
        <v>30</v>
      </c>
      <c r="H1232" t="s">
        <v>12</v>
      </c>
      <c r="I1232" t="s">
        <v>44</v>
      </c>
      <c r="J1232" t="s">
        <v>218</v>
      </c>
      <c r="K1232">
        <v>1.1448113586000003E-4</v>
      </c>
      <c r="L1232">
        <v>4.1282431408862642E-5</v>
      </c>
    </row>
    <row r="1233" spans="1:12" x14ac:dyDescent="0.3">
      <c r="A1233">
        <v>3</v>
      </c>
      <c r="B1233">
        <v>43</v>
      </c>
      <c r="C1233">
        <v>6</v>
      </c>
      <c r="D1233">
        <v>0</v>
      </c>
      <c r="E1233">
        <v>2023</v>
      </c>
      <c r="F1233" t="s">
        <v>25</v>
      </c>
      <c r="G1233" t="s">
        <v>30</v>
      </c>
      <c r="H1233" t="s">
        <v>12</v>
      </c>
      <c r="I1233" t="s">
        <v>44</v>
      </c>
      <c r="J1233" t="s">
        <v>14</v>
      </c>
      <c r="K1233">
        <v>2.1199469552457E-3</v>
      </c>
      <c r="L1233">
        <v>7.6446275722999977E-4</v>
      </c>
    </row>
    <row r="1234" spans="1:12" x14ac:dyDescent="0.3">
      <c r="A1234">
        <v>3</v>
      </c>
      <c r="B1234">
        <v>43</v>
      </c>
      <c r="C1234">
        <v>6</v>
      </c>
      <c r="D1234">
        <v>0</v>
      </c>
      <c r="E1234">
        <v>2023</v>
      </c>
      <c r="F1234" t="s">
        <v>25</v>
      </c>
      <c r="G1234" t="s">
        <v>30</v>
      </c>
      <c r="H1234" t="s">
        <v>12</v>
      </c>
      <c r="I1234" t="s">
        <v>44</v>
      </c>
      <c r="J1234" t="s">
        <v>219</v>
      </c>
      <c r="K1234">
        <v>2.3317600000000001E-2</v>
      </c>
      <c r="L1234">
        <v>8.4084352883821521E-3</v>
      </c>
    </row>
    <row r="1235" spans="1:12" x14ac:dyDescent="0.3">
      <c r="A1235">
        <v>3</v>
      </c>
      <c r="B1235">
        <v>43</v>
      </c>
      <c r="C1235">
        <v>6</v>
      </c>
      <c r="D1235">
        <v>0</v>
      </c>
      <c r="E1235">
        <v>2023</v>
      </c>
      <c r="F1235" t="s">
        <v>25</v>
      </c>
      <c r="G1235" t="s">
        <v>30</v>
      </c>
      <c r="H1235" t="s">
        <v>12</v>
      </c>
      <c r="I1235" t="s">
        <v>45</v>
      </c>
      <c r="J1235" t="s">
        <v>11</v>
      </c>
      <c r="K1235">
        <v>1.5178832044609E-2</v>
      </c>
      <c r="L1235">
        <v>5.4735576131469841E-3</v>
      </c>
    </row>
    <row r="1236" spans="1:12" x14ac:dyDescent="0.3">
      <c r="A1236">
        <v>3</v>
      </c>
      <c r="B1236">
        <v>43</v>
      </c>
      <c r="C1236">
        <v>6</v>
      </c>
      <c r="D1236">
        <v>0</v>
      </c>
      <c r="E1236">
        <v>2023</v>
      </c>
      <c r="F1236" t="s">
        <v>25</v>
      </c>
      <c r="G1236" t="s">
        <v>30</v>
      </c>
      <c r="H1236" t="s">
        <v>12</v>
      </c>
      <c r="I1236" t="s">
        <v>45</v>
      </c>
      <c r="J1236" t="s">
        <v>13</v>
      </c>
      <c r="K1236">
        <v>1.14086E-2</v>
      </c>
      <c r="L1236">
        <v>4.1139943575255007E-3</v>
      </c>
    </row>
    <row r="1237" spans="1:12" x14ac:dyDescent="0.3">
      <c r="A1237">
        <v>3</v>
      </c>
      <c r="B1237">
        <v>43</v>
      </c>
      <c r="C1237">
        <v>6</v>
      </c>
      <c r="D1237">
        <v>0</v>
      </c>
      <c r="E1237">
        <v>2023</v>
      </c>
      <c r="F1237" t="s">
        <v>25</v>
      </c>
      <c r="G1237" t="s">
        <v>30</v>
      </c>
      <c r="H1237" t="s">
        <v>12</v>
      </c>
      <c r="I1237" t="s">
        <v>45</v>
      </c>
      <c r="J1237" t="s">
        <v>15</v>
      </c>
      <c r="K1237">
        <v>5.261167582037201E-2</v>
      </c>
      <c r="L1237">
        <v>1.8972015625490529E-2</v>
      </c>
    </row>
    <row r="1238" spans="1:12" x14ac:dyDescent="0.3">
      <c r="A1238">
        <v>3</v>
      </c>
      <c r="B1238">
        <v>43</v>
      </c>
      <c r="C1238">
        <v>6</v>
      </c>
      <c r="D1238">
        <v>0</v>
      </c>
      <c r="E1238">
        <v>2023</v>
      </c>
      <c r="F1238" t="s">
        <v>25</v>
      </c>
      <c r="G1238" t="s">
        <v>30</v>
      </c>
      <c r="H1238" t="s">
        <v>12</v>
      </c>
      <c r="I1238" t="s">
        <v>45</v>
      </c>
      <c r="J1238" t="s">
        <v>16</v>
      </c>
      <c r="K1238">
        <v>0.15200107999999998</v>
      </c>
      <c r="L1238">
        <v>5.4812298218693108E-2</v>
      </c>
    </row>
    <row r="1239" spans="1:12" x14ac:dyDescent="0.3">
      <c r="A1239">
        <v>3</v>
      </c>
      <c r="B1239">
        <v>43</v>
      </c>
      <c r="C1239">
        <v>6</v>
      </c>
      <c r="D1239">
        <v>0</v>
      </c>
      <c r="E1239">
        <v>2023</v>
      </c>
      <c r="F1239" t="s">
        <v>25</v>
      </c>
      <c r="G1239" t="s">
        <v>30</v>
      </c>
      <c r="H1239" t="s">
        <v>12</v>
      </c>
      <c r="I1239" t="s">
        <v>45</v>
      </c>
      <c r="J1239" t="s">
        <v>24</v>
      </c>
      <c r="K1239">
        <v>0.10819261099999999</v>
      </c>
      <c r="L1239">
        <v>3.9014760021383113E-2</v>
      </c>
    </row>
    <row r="1240" spans="1:12" x14ac:dyDescent="0.3">
      <c r="A1240">
        <v>3</v>
      </c>
      <c r="B1240">
        <v>43</v>
      </c>
      <c r="C1240">
        <v>6</v>
      </c>
      <c r="D1240">
        <v>0</v>
      </c>
      <c r="E1240">
        <v>2023</v>
      </c>
      <c r="F1240" t="s">
        <v>25</v>
      </c>
      <c r="G1240" t="s">
        <v>30</v>
      </c>
      <c r="H1240" t="s">
        <v>12</v>
      </c>
      <c r="I1240" t="s">
        <v>46</v>
      </c>
      <c r="J1240" t="s">
        <v>11</v>
      </c>
      <c r="K1240">
        <v>3.4113400829599997E-3</v>
      </c>
      <c r="L1240">
        <v>1.2301451407620578E-3</v>
      </c>
    </row>
    <row r="1241" spans="1:12" x14ac:dyDescent="0.3">
      <c r="A1241">
        <v>3</v>
      </c>
      <c r="B1241">
        <v>43</v>
      </c>
      <c r="C1241">
        <v>6</v>
      </c>
      <c r="D1241">
        <v>0</v>
      </c>
      <c r="E1241">
        <v>2023</v>
      </c>
      <c r="F1241" t="s">
        <v>25</v>
      </c>
      <c r="G1241" t="s">
        <v>30</v>
      </c>
      <c r="H1241" t="s">
        <v>12</v>
      </c>
      <c r="I1241" t="s">
        <v>46</v>
      </c>
      <c r="J1241" t="s">
        <v>221</v>
      </c>
      <c r="K1241">
        <v>1.1235702869999999E-2</v>
      </c>
      <c r="L1241">
        <v>4.0516468462399478E-3</v>
      </c>
    </row>
    <row r="1242" spans="1:12" x14ac:dyDescent="0.3">
      <c r="A1242">
        <v>3</v>
      </c>
      <c r="B1242">
        <v>43</v>
      </c>
      <c r="C1242">
        <v>6</v>
      </c>
      <c r="D1242">
        <v>0</v>
      </c>
      <c r="E1242">
        <v>2023</v>
      </c>
      <c r="F1242" t="s">
        <v>25</v>
      </c>
      <c r="G1242" t="s">
        <v>30</v>
      </c>
      <c r="H1242" t="s">
        <v>12</v>
      </c>
      <c r="I1242" t="s">
        <v>46</v>
      </c>
      <c r="J1242" t="s">
        <v>17</v>
      </c>
      <c r="K1242">
        <v>1.4731984514491492</v>
      </c>
      <c r="L1242">
        <v>0.53124223101669832</v>
      </c>
    </row>
    <row r="1243" spans="1:12" x14ac:dyDescent="0.3">
      <c r="A1243">
        <v>3</v>
      </c>
      <c r="B1243">
        <v>43</v>
      </c>
      <c r="C1243">
        <v>6</v>
      </c>
      <c r="D1243">
        <v>0</v>
      </c>
      <c r="E1243">
        <v>2023</v>
      </c>
      <c r="F1243" t="s">
        <v>25</v>
      </c>
      <c r="G1243" t="s">
        <v>30</v>
      </c>
      <c r="H1243" t="s">
        <v>12</v>
      </c>
      <c r="I1243" t="s">
        <v>46</v>
      </c>
      <c r="J1243" t="s">
        <v>18</v>
      </c>
      <c r="K1243">
        <v>5.7105429694759999E-2</v>
      </c>
      <c r="L1243">
        <v>2.0592484226663377E-2</v>
      </c>
    </row>
    <row r="1244" spans="1:12" x14ac:dyDescent="0.3">
      <c r="A1244">
        <v>3</v>
      </c>
      <c r="B1244">
        <v>43</v>
      </c>
      <c r="C1244">
        <v>6</v>
      </c>
      <c r="D1244">
        <v>0</v>
      </c>
      <c r="E1244">
        <v>2023</v>
      </c>
      <c r="F1244" t="s">
        <v>25</v>
      </c>
      <c r="G1244" t="s">
        <v>30</v>
      </c>
      <c r="H1244" t="s">
        <v>12</v>
      </c>
      <c r="I1244" t="s">
        <v>46</v>
      </c>
      <c r="J1244" t="s">
        <v>19</v>
      </c>
      <c r="K1244">
        <v>0.86210743216832653</v>
      </c>
      <c r="L1244">
        <v>0.31087995998819257</v>
      </c>
    </row>
    <row r="1245" spans="1:12" x14ac:dyDescent="0.3">
      <c r="A1245">
        <v>3</v>
      </c>
      <c r="B1245">
        <v>43</v>
      </c>
      <c r="C1245">
        <v>6</v>
      </c>
      <c r="D1245">
        <v>0</v>
      </c>
      <c r="E1245">
        <v>2024</v>
      </c>
      <c r="F1245" t="s">
        <v>25</v>
      </c>
      <c r="G1245" t="s">
        <v>30</v>
      </c>
      <c r="H1245" t="s">
        <v>12</v>
      </c>
      <c r="I1245" t="s">
        <v>44</v>
      </c>
      <c r="J1245" t="s">
        <v>217</v>
      </c>
      <c r="K1245">
        <v>1.3532100930000002E-3</v>
      </c>
      <c r="L1245">
        <v>5.465874536458189E-4</v>
      </c>
    </row>
    <row r="1246" spans="1:12" x14ac:dyDescent="0.3">
      <c r="A1246">
        <v>3</v>
      </c>
      <c r="B1246">
        <v>43</v>
      </c>
      <c r="C1246">
        <v>6</v>
      </c>
      <c r="D1246">
        <v>0</v>
      </c>
      <c r="E1246">
        <v>2024</v>
      </c>
      <c r="F1246" t="s">
        <v>25</v>
      </c>
      <c r="G1246" t="s">
        <v>30</v>
      </c>
      <c r="H1246" t="s">
        <v>12</v>
      </c>
      <c r="I1246" t="s">
        <v>44</v>
      </c>
      <c r="J1246" t="s">
        <v>218</v>
      </c>
      <c r="K1246">
        <v>1.0363055430000002E-4</v>
      </c>
      <c r="L1246">
        <v>4.1858364113414703E-5</v>
      </c>
    </row>
    <row r="1247" spans="1:12" x14ac:dyDescent="0.3">
      <c r="A1247">
        <v>3</v>
      </c>
      <c r="B1247">
        <v>43</v>
      </c>
      <c r="C1247">
        <v>6</v>
      </c>
      <c r="D1247">
        <v>0</v>
      </c>
      <c r="E1247">
        <v>2024</v>
      </c>
      <c r="F1247" t="s">
        <v>25</v>
      </c>
      <c r="G1247" t="s">
        <v>30</v>
      </c>
      <c r="H1247" t="s">
        <v>12</v>
      </c>
      <c r="I1247" t="s">
        <v>44</v>
      </c>
      <c r="J1247" t="s">
        <v>14</v>
      </c>
      <c r="K1247">
        <v>2.548346129582353E-3</v>
      </c>
      <c r="L1247">
        <v>1.0293257707593793E-3</v>
      </c>
    </row>
    <row r="1248" spans="1:12" x14ac:dyDescent="0.3">
      <c r="A1248">
        <v>3</v>
      </c>
      <c r="B1248">
        <v>43</v>
      </c>
      <c r="C1248">
        <v>6</v>
      </c>
      <c r="D1248">
        <v>0</v>
      </c>
      <c r="E1248">
        <v>2024</v>
      </c>
      <c r="F1248" t="s">
        <v>25</v>
      </c>
      <c r="G1248" t="s">
        <v>30</v>
      </c>
      <c r="H1248" t="s">
        <v>12</v>
      </c>
      <c r="I1248" t="s">
        <v>44</v>
      </c>
      <c r="J1248" t="s">
        <v>219</v>
      </c>
      <c r="K1248">
        <v>9.9600000000000001E-3</v>
      </c>
      <c r="L1248">
        <v>4.0230346096837427E-3</v>
      </c>
    </row>
    <row r="1249" spans="1:12" x14ac:dyDescent="0.3">
      <c r="A1249">
        <v>3</v>
      </c>
      <c r="B1249">
        <v>43</v>
      </c>
      <c r="C1249">
        <v>6</v>
      </c>
      <c r="D1249">
        <v>0</v>
      </c>
      <c r="E1249">
        <v>2024</v>
      </c>
      <c r="F1249" t="s">
        <v>25</v>
      </c>
      <c r="G1249" t="s">
        <v>30</v>
      </c>
      <c r="H1249" t="s">
        <v>12</v>
      </c>
      <c r="I1249" t="s">
        <v>45</v>
      </c>
      <c r="J1249" t="s">
        <v>11</v>
      </c>
      <c r="K1249">
        <v>2.7630499518966001E-2</v>
      </c>
      <c r="L1249">
        <v>1.116048753490464E-2</v>
      </c>
    </row>
    <row r="1250" spans="1:12" x14ac:dyDescent="0.3">
      <c r="A1250">
        <v>3</v>
      </c>
      <c r="B1250">
        <v>43</v>
      </c>
      <c r="C1250">
        <v>6</v>
      </c>
      <c r="D1250">
        <v>0</v>
      </c>
      <c r="E1250">
        <v>2024</v>
      </c>
      <c r="F1250" t="s">
        <v>25</v>
      </c>
      <c r="G1250" t="s">
        <v>30</v>
      </c>
      <c r="H1250" t="s">
        <v>12</v>
      </c>
      <c r="I1250" t="s">
        <v>45</v>
      </c>
      <c r="J1250" t="s">
        <v>13</v>
      </c>
      <c r="K1250">
        <v>1.077786E-2</v>
      </c>
      <c r="L1250">
        <v>4.3533839154945801E-3</v>
      </c>
    </row>
    <row r="1251" spans="1:12" x14ac:dyDescent="0.3">
      <c r="A1251">
        <v>3</v>
      </c>
      <c r="B1251">
        <v>43</v>
      </c>
      <c r="C1251">
        <v>6</v>
      </c>
      <c r="D1251">
        <v>0</v>
      </c>
      <c r="E1251">
        <v>2024</v>
      </c>
      <c r="F1251" t="s">
        <v>25</v>
      </c>
      <c r="G1251" t="s">
        <v>30</v>
      </c>
      <c r="H1251" t="s">
        <v>12</v>
      </c>
      <c r="I1251" t="s">
        <v>45</v>
      </c>
      <c r="J1251" t="s">
        <v>15</v>
      </c>
      <c r="K1251">
        <v>3.2329353685440002E-2</v>
      </c>
      <c r="L1251">
        <v>1.3058444657151785E-2</v>
      </c>
    </row>
    <row r="1252" spans="1:12" x14ac:dyDescent="0.3">
      <c r="A1252">
        <v>3</v>
      </c>
      <c r="B1252">
        <v>43</v>
      </c>
      <c r="C1252">
        <v>6</v>
      </c>
      <c r="D1252">
        <v>0</v>
      </c>
      <c r="E1252">
        <v>2024</v>
      </c>
      <c r="F1252" t="s">
        <v>25</v>
      </c>
      <c r="G1252" t="s">
        <v>30</v>
      </c>
      <c r="H1252" t="s">
        <v>12</v>
      </c>
      <c r="I1252" t="s">
        <v>45</v>
      </c>
      <c r="J1252" t="s">
        <v>16</v>
      </c>
      <c r="K1252">
        <v>0.19951068556074764</v>
      </c>
      <c r="L1252">
        <v>8.0586184037411468E-2</v>
      </c>
    </row>
    <row r="1253" spans="1:12" x14ac:dyDescent="0.3">
      <c r="A1253">
        <v>3</v>
      </c>
      <c r="B1253">
        <v>43</v>
      </c>
      <c r="C1253">
        <v>6</v>
      </c>
      <c r="D1253">
        <v>0</v>
      </c>
      <c r="E1253">
        <v>2024</v>
      </c>
      <c r="F1253" t="s">
        <v>25</v>
      </c>
      <c r="G1253" t="s">
        <v>30</v>
      </c>
      <c r="H1253" t="s">
        <v>12</v>
      </c>
      <c r="I1253" t="s">
        <v>45</v>
      </c>
      <c r="J1253" t="s">
        <v>24</v>
      </c>
      <c r="K1253">
        <v>0.151463769</v>
      </c>
      <c r="L1253">
        <v>6.1179114939773446E-2</v>
      </c>
    </row>
    <row r="1254" spans="1:12" x14ac:dyDescent="0.3">
      <c r="A1254">
        <v>3</v>
      </c>
      <c r="B1254">
        <v>43</v>
      </c>
      <c r="C1254">
        <v>6</v>
      </c>
      <c r="D1254">
        <v>0</v>
      </c>
      <c r="E1254">
        <v>2024</v>
      </c>
      <c r="F1254" t="s">
        <v>25</v>
      </c>
      <c r="G1254" t="s">
        <v>30</v>
      </c>
      <c r="H1254" t="s">
        <v>12</v>
      </c>
      <c r="I1254" t="s">
        <v>46</v>
      </c>
      <c r="J1254" t="s">
        <v>11</v>
      </c>
      <c r="K1254">
        <v>1.98237136128E-3</v>
      </c>
      <c r="L1254">
        <v>8.0071773048948937E-4</v>
      </c>
    </row>
    <row r="1255" spans="1:12" x14ac:dyDescent="0.3">
      <c r="A1255">
        <v>3</v>
      </c>
      <c r="B1255">
        <v>43</v>
      </c>
      <c r="C1255">
        <v>6</v>
      </c>
      <c r="D1255">
        <v>0</v>
      </c>
      <c r="E1255">
        <v>2024</v>
      </c>
      <c r="F1255" t="s">
        <v>25</v>
      </c>
      <c r="G1255" t="s">
        <v>30</v>
      </c>
      <c r="H1255" t="s">
        <v>12</v>
      </c>
      <c r="I1255" t="s">
        <v>46</v>
      </c>
      <c r="J1255" t="s">
        <v>221</v>
      </c>
      <c r="K1255">
        <v>1.371241868E-2</v>
      </c>
      <c r="L1255">
        <v>5.5387083265174553E-3</v>
      </c>
    </row>
    <row r="1256" spans="1:12" x14ac:dyDescent="0.3">
      <c r="A1256">
        <v>3</v>
      </c>
      <c r="B1256">
        <v>43</v>
      </c>
      <c r="C1256">
        <v>6</v>
      </c>
      <c r="D1256">
        <v>0</v>
      </c>
      <c r="E1256">
        <v>2024</v>
      </c>
      <c r="F1256" t="s">
        <v>25</v>
      </c>
      <c r="G1256" t="s">
        <v>30</v>
      </c>
      <c r="H1256" t="s">
        <v>12</v>
      </c>
      <c r="I1256" t="s">
        <v>46</v>
      </c>
      <c r="J1256" t="s">
        <v>17</v>
      </c>
      <c r="K1256">
        <v>1.1757703508072788</v>
      </c>
      <c r="L1256">
        <v>0.4749161460178391</v>
      </c>
    </row>
    <row r="1257" spans="1:12" x14ac:dyDescent="0.3">
      <c r="A1257">
        <v>3</v>
      </c>
      <c r="B1257">
        <v>43</v>
      </c>
      <c r="C1257">
        <v>6</v>
      </c>
      <c r="D1257">
        <v>0</v>
      </c>
      <c r="E1257">
        <v>2024</v>
      </c>
      <c r="F1257" t="s">
        <v>25</v>
      </c>
      <c r="G1257" t="s">
        <v>30</v>
      </c>
      <c r="H1257" t="s">
        <v>12</v>
      </c>
      <c r="I1257" t="s">
        <v>46</v>
      </c>
      <c r="J1257" t="s">
        <v>18</v>
      </c>
      <c r="K1257">
        <v>6.85622345956E-2</v>
      </c>
      <c r="L1257">
        <v>2.7693598664192253E-2</v>
      </c>
    </row>
    <row r="1258" spans="1:12" x14ac:dyDescent="0.3">
      <c r="A1258">
        <v>3</v>
      </c>
      <c r="B1258">
        <v>43</v>
      </c>
      <c r="C1258">
        <v>6</v>
      </c>
      <c r="D1258">
        <v>0</v>
      </c>
      <c r="E1258">
        <v>2024</v>
      </c>
      <c r="F1258" t="s">
        <v>25</v>
      </c>
      <c r="G1258" t="s">
        <v>30</v>
      </c>
      <c r="H1258" t="s">
        <v>12</v>
      </c>
      <c r="I1258" t="s">
        <v>46</v>
      </c>
      <c r="J1258" t="s">
        <v>19</v>
      </c>
      <c r="K1258">
        <v>0.78003832626928482</v>
      </c>
      <c r="L1258">
        <v>0.31507240797802327</v>
      </c>
    </row>
    <row r="1259" spans="1:12" x14ac:dyDescent="0.3">
      <c r="A1259">
        <v>3</v>
      </c>
      <c r="B1259">
        <v>43</v>
      </c>
      <c r="C1259">
        <v>6</v>
      </c>
      <c r="D1259">
        <v>0</v>
      </c>
      <c r="E1259">
        <v>2025</v>
      </c>
      <c r="F1259" t="s">
        <v>25</v>
      </c>
      <c r="G1259" t="s">
        <v>30</v>
      </c>
      <c r="H1259" t="s">
        <v>12</v>
      </c>
      <c r="I1259" t="s">
        <v>44</v>
      </c>
      <c r="J1259" t="s">
        <v>217</v>
      </c>
      <c r="K1259">
        <v>7.7220000000000001E-4</v>
      </c>
      <c r="L1259">
        <v>2.3092894627165021E-4</v>
      </c>
    </row>
    <row r="1260" spans="1:12" x14ac:dyDescent="0.3">
      <c r="A1260">
        <v>3</v>
      </c>
      <c r="B1260">
        <v>43</v>
      </c>
      <c r="C1260">
        <v>6</v>
      </c>
      <c r="D1260">
        <v>0</v>
      </c>
      <c r="E1260">
        <v>2025</v>
      </c>
      <c r="F1260" t="s">
        <v>25</v>
      </c>
      <c r="G1260" t="s">
        <v>30</v>
      </c>
      <c r="H1260" t="s">
        <v>12</v>
      </c>
      <c r="I1260" t="s">
        <v>44</v>
      </c>
      <c r="J1260" t="s">
        <v>218</v>
      </c>
      <c r="K1260">
        <v>1.2825687420000003E-4</v>
      </c>
      <c r="L1260">
        <v>3.8355639486016069E-5</v>
      </c>
    </row>
    <row r="1261" spans="1:12" x14ac:dyDescent="0.3">
      <c r="A1261">
        <v>3</v>
      </c>
      <c r="B1261">
        <v>43</v>
      </c>
      <c r="C1261">
        <v>6</v>
      </c>
      <c r="D1261">
        <v>0</v>
      </c>
      <c r="E1261">
        <v>2025</v>
      </c>
      <c r="F1261" t="s">
        <v>25</v>
      </c>
      <c r="G1261" t="s">
        <v>30</v>
      </c>
      <c r="H1261" t="s">
        <v>12</v>
      </c>
      <c r="I1261" t="s">
        <v>44</v>
      </c>
      <c r="J1261" t="s">
        <v>14</v>
      </c>
      <c r="K1261">
        <v>1.7491274747900001E-3</v>
      </c>
      <c r="L1261">
        <v>5.2308231630153739E-4</v>
      </c>
    </row>
    <row r="1262" spans="1:12" x14ac:dyDescent="0.3">
      <c r="A1262">
        <v>3</v>
      </c>
      <c r="B1262">
        <v>43</v>
      </c>
      <c r="C1262">
        <v>6</v>
      </c>
      <c r="D1262">
        <v>0</v>
      </c>
      <c r="E1262">
        <v>2025</v>
      </c>
      <c r="F1262" t="s">
        <v>25</v>
      </c>
      <c r="G1262" t="s">
        <v>30</v>
      </c>
      <c r="H1262" t="s">
        <v>12</v>
      </c>
      <c r="I1262" t="s">
        <v>44</v>
      </c>
      <c r="J1262" t="s">
        <v>219</v>
      </c>
      <c r="K1262">
        <v>2.0840000000000001E-2</v>
      </c>
      <c r="L1262">
        <v>6.2322704484604908E-3</v>
      </c>
    </row>
    <row r="1263" spans="1:12" x14ac:dyDescent="0.3">
      <c r="A1263">
        <v>3</v>
      </c>
      <c r="B1263">
        <v>43</v>
      </c>
      <c r="C1263">
        <v>6</v>
      </c>
      <c r="D1263">
        <v>0</v>
      </c>
      <c r="E1263">
        <v>2025</v>
      </c>
      <c r="F1263" t="s">
        <v>25</v>
      </c>
      <c r="G1263" t="s">
        <v>30</v>
      </c>
      <c r="H1263" t="s">
        <v>12</v>
      </c>
      <c r="I1263" t="s">
        <v>45</v>
      </c>
      <c r="J1263" t="s">
        <v>11</v>
      </c>
      <c r="K1263">
        <v>1.4500000000000001E-2</v>
      </c>
      <c r="L1263">
        <v>4.3362726248885371E-3</v>
      </c>
    </row>
    <row r="1264" spans="1:12" x14ac:dyDescent="0.3">
      <c r="A1264">
        <v>3</v>
      </c>
      <c r="B1264">
        <v>43</v>
      </c>
      <c r="C1264">
        <v>6</v>
      </c>
      <c r="D1264">
        <v>0</v>
      </c>
      <c r="E1264">
        <v>2025</v>
      </c>
      <c r="F1264" t="s">
        <v>25</v>
      </c>
      <c r="G1264" t="s">
        <v>30</v>
      </c>
      <c r="H1264" t="s">
        <v>12</v>
      </c>
      <c r="I1264" t="s">
        <v>45</v>
      </c>
      <c r="J1264" t="s">
        <v>13</v>
      </c>
      <c r="K1264">
        <v>8.5413360000000001E-3</v>
      </c>
      <c r="L1264">
        <v>2.5543145846051692E-3</v>
      </c>
    </row>
    <row r="1265" spans="1:12" x14ac:dyDescent="0.3">
      <c r="A1265">
        <v>3</v>
      </c>
      <c r="B1265">
        <v>43</v>
      </c>
      <c r="C1265">
        <v>6</v>
      </c>
      <c r="D1265">
        <v>0</v>
      </c>
      <c r="E1265">
        <v>2025</v>
      </c>
      <c r="F1265" t="s">
        <v>25</v>
      </c>
      <c r="G1265" t="s">
        <v>30</v>
      </c>
      <c r="H1265" t="s">
        <v>12</v>
      </c>
      <c r="I1265" t="s">
        <v>45</v>
      </c>
      <c r="J1265" t="s">
        <v>15</v>
      </c>
      <c r="K1265">
        <v>5.7677643088610002E-2</v>
      </c>
      <c r="L1265">
        <v>1.7248688606429727E-2</v>
      </c>
    </row>
    <row r="1266" spans="1:12" x14ac:dyDescent="0.3">
      <c r="A1266">
        <v>3</v>
      </c>
      <c r="B1266">
        <v>43</v>
      </c>
      <c r="C1266">
        <v>6</v>
      </c>
      <c r="D1266">
        <v>0</v>
      </c>
      <c r="E1266">
        <v>2025</v>
      </c>
      <c r="F1266" t="s">
        <v>25</v>
      </c>
      <c r="G1266" t="s">
        <v>30</v>
      </c>
      <c r="H1266" t="s">
        <v>12</v>
      </c>
      <c r="I1266" t="s">
        <v>45</v>
      </c>
      <c r="J1266" t="s">
        <v>16</v>
      </c>
      <c r="K1266">
        <v>0.166120305</v>
      </c>
      <c r="L1266">
        <v>4.9678822828250646E-2</v>
      </c>
    </row>
    <row r="1267" spans="1:12" x14ac:dyDescent="0.3">
      <c r="A1267">
        <v>3</v>
      </c>
      <c r="B1267">
        <v>43</v>
      </c>
      <c r="C1267">
        <v>6</v>
      </c>
      <c r="D1267">
        <v>0</v>
      </c>
      <c r="E1267">
        <v>2025</v>
      </c>
      <c r="F1267" t="s">
        <v>25</v>
      </c>
      <c r="G1267" t="s">
        <v>30</v>
      </c>
      <c r="H1267" t="s">
        <v>12</v>
      </c>
      <c r="I1267" t="s">
        <v>45</v>
      </c>
      <c r="J1267" t="s">
        <v>24</v>
      </c>
      <c r="K1267">
        <v>8.8456821599999999E-2</v>
      </c>
      <c r="L1267">
        <v>2.6453303033705449E-2</v>
      </c>
    </row>
    <row r="1268" spans="1:12" x14ac:dyDescent="0.3">
      <c r="A1268">
        <v>3</v>
      </c>
      <c r="B1268">
        <v>43</v>
      </c>
      <c r="C1268">
        <v>6</v>
      </c>
      <c r="D1268">
        <v>0</v>
      </c>
      <c r="E1268">
        <v>2025</v>
      </c>
      <c r="F1268" t="s">
        <v>25</v>
      </c>
      <c r="G1268" t="s">
        <v>30</v>
      </c>
      <c r="H1268" t="s">
        <v>12</v>
      </c>
      <c r="I1268" t="s">
        <v>46</v>
      </c>
      <c r="J1268" t="s">
        <v>11</v>
      </c>
      <c r="K1268">
        <v>1.0347880788E-3</v>
      </c>
      <c r="L1268">
        <v>3.0945677370078909E-4</v>
      </c>
    </row>
    <row r="1269" spans="1:12" x14ac:dyDescent="0.3">
      <c r="A1269">
        <v>3</v>
      </c>
      <c r="B1269">
        <v>43</v>
      </c>
      <c r="C1269">
        <v>6</v>
      </c>
      <c r="D1269">
        <v>0</v>
      </c>
      <c r="E1269">
        <v>2025</v>
      </c>
      <c r="F1269" t="s">
        <v>25</v>
      </c>
      <c r="G1269" t="s">
        <v>30</v>
      </c>
      <c r="H1269" t="s">
        <v>12</v>
      </c>
      <c r="I1269" t="s">
        <v>46</v>
      </c>
      <c r="J1269" t="s">
        <v>221</v>
      </c>
      <c r="K1269">
        <v>1.1040849667703703E-2</v>
      </c>
      <c r="L1269">
        <v>3.3018023565222943E-3</v>
      </c>
    </row>
    <row r="1270" spans="1:12" x14ac:dyDescent="0.3">
      <c r="A1270">
        <v>3</v>
      </c>
      <c r="B1270">
        <v>43</v>
      </c>
      <c r="C1270">
        <v>6</v>
      </c>
      <c r="D1270">
        <v>0</v>
      </c>
      <c r="E1270">
        <v>2025</v>
      </c>
      <c r="F1270" t="s">
        <v>25</v>
      </c>
      <c r="G1270" t="s">
        <v>30</v>
      </c>
      <c r="H1270" t="s">
        <v>12</v>
      </c>
      <c r="I1270" t="s">
        <v>46</v>
      </c>
      <c r="J1270" t="s">
        <v>17</v>
      </c>
      <c r="K1270">
        <v>1.6464899989660173</v>
      </c>
      <c r="L1270">
        <v>0.49238824204614456</v>
      </c>
    </row>
    <row r="1271" spans="1:12" x14ac:dyDescent="0.3">
      <c r="A1271">
        <v>3</v>
      </c>
      <c r="B1271">
        <v>43</v>
      </c>
      <c r="C1271">
        <v>6</v>
      </c>
      <c r="D1271">
        <v>0</v>
      </c>
      <c r="E1271">
        <v>2025</v>
      </c>
      <c r="F1271" t="s">
        <v>25</v>
      </c>
      <c r="G1271" t="s">
        <v>30</v>
      </c>
      <c r="H1271" t="s">
        <v>12</v>
      </c>
      <c r="I1271" t="s">
        <v>46</v>
      </c>
      <c r="J1271" t="s">
        <v>18</v>
      </c>
      <c r="K1271">
        <v>5.5199435859679999E-2</v>
      </c>
      <c r="L1271">
        <v>1.6507572595008346E-2</v>
      </c>
    </row>
    <row r="1272" spans="1:12" x14ac:dyDescent="0.3">
      <c r="A1272">
        <v>3</v>
      </c>
      <c r="B1272">
        <v>43</v>
      </c>
      <c r="C1272">
        <v>6</v>
      </c>
      <c r="D1272">
        <v>0</v>
      </c>
      <c r="E1272">
        <v>2025</v>
      </c>
      <c r="F1272" t="s">
        <v>25</v>
      </c>
      <c r="G1272" t="s">
        <v>30</v>
      </c>
      <c r="H1272" t="s">
        <v>12</v>
      </c>
      <c r="I1272" t="s">
        <v>46</v>
      </c>
      <c r="J1272" t="s">
        <v>19</v>
      </c>
      <c r="K1272">
        <v>1.271334932393686</v>
      </c>
      <c r="L1272">
        <v>0.38019688720022476</v>
      </c>
    </row>
    <row r="1273" spans="1:12" x14ac:dyDescent="0.3">
      <c r="A1273">
        <v>5</v>
      </c>
      <c r="B1273">
        <v>51</v>
      </c>
      <c r="C1273">
        <v>1</v>
      </c>
      <c r="D1273">
        <v>0</v>
      </c>
      <c r="E1273">
        <v>2023</v>
      </c>
      <c r="F1273" t="s">
        <v>31</v>
      </c>
      <c r="G1273" t="s">
        <v>32</v>
      </c>
      <c r="H1273" t="s">
        <v>12</v>
      </c>
      <c r="I1273" t="s">
        <v>44</v>
      </c>
      <c r="J1273" t="s">
        <v>14</v>
      </c>
      <c r="K1273">
        <v>6.9395953086419755E-3</v>
      </c>
      <c r="L1273">
        <v>7.7267271489323422E-3</v>
      </c>
    </row>
    <row r="1274" spans="1:12" x14ac:dyDescent="0.3">
      <c r="A1274">
        <v>5</v>
      </c>
      <c r="B1274">
        <v>51</v>
      </c>
      <c r="C1274">
        <v>1</v>
      </c>
      <c r="D1274">
        <v>0</v>
      </c>
      <c r="E1274">
        <v>2023</v>
      </c>
      <c r="F1274" t="s">
        <v>31</v>
      </c>
      <c r="G1274" t="s">
        <v>32</v>
      </c>
      <c r="H1274" t="s">
        <v>12</v>
      </c>
      <c r="I1274" t="s">
        <v>44</v>
      </c>
      <c r="J1274" t="s">
        <v>219</v>
      </c>
      <c r="K1274">
        <v>0.18210838260000001</v>
      </c>
      <c r="L1274">
        <v>0.20276424219309944</v>
      </c>
    </row>
    <row r="1275" spans="1:12" x14ac:dyDescent="0.3">
      <c r="A1275">
        <v>5</v>
      </c>
      <c r="B1275">
        <v>51</v>
      </c>
      <c r="C1275">
        <v>1</v>
      </c>
      <c r="D1275">
        <v>0</v>
      </c>
      <c r="E1275">
        <v>2023</v>
      </c>
      <c r="F1275" t="s">
        <v>31</v>
      </c>
      <c r="G1275" t="s">
        <v>32</v>
      </c>
      <c r="H1275" t="s">
        <v>12</v>
      </c>
      <c r="I1275" t="s">
        <v>45</v>
      </c>
      <c r="J1275" t="s">
        <v>11</v>
      </c>
      <c r="K1275">
        <v>5.0013016244116387E-2</v>
      </c>
      <c r="L1275">
        <v>5.5685802013868586E-2</v>
      </c>
    </row>
    <row r="1276" spans="1:12" x14ac:dyDescent="0.3">
      <c r="A1276">
        <v>5</v>
      </c>
      <c r="B1276">
        <v>51</v>
      </c>
      <c r="C1276">
        <v>1</v>
      </c>
      <c r="D1276">
        <v>0</v>
      </c>
      <c r="E1276">
        <v>2023</v>
      </c>
      <c r="F1276" t="s">
        <v>31</v>
      </c>
      <c r="G1276" t="s">
        <v>32</v>
      </c>
      <c r="H1276" t="s">
        <v>12</v>
      </c>
      <c r="I1276" t="s">
        <v>45</v>
      </c>
      <c r="J1276" t="s">
        <v>15</v>
      </c>
      <c r="K1276">
        <v>9.0455149344408514E-2</v>
      </c>
      <c r="L1276">
        <v>0.10071513209564154</v>
      </c>
    </row>
    <row r="1277" spans="1:12" x14ac:dyDescent="0.3">
      <c r="A1277">
        <v>5</v>
      </c>
      <c r="B1277">
        <v>51</v>
      </c>
      <c r="C1277">
        <v>1</v>
      </c>
      <c r="D1277">
        <v>0</v>
      </c>
      <c r="E1277">
        <v>2023</v>
      </c>
      <c r="F1277" t="s">
        <v>31</v>
      </c>
      <c r="G1277" t="s">
        <v>32</v>
      </c>
      <c r="H1277" t="s">
        <v>12</v>
      </c>
      <c r="I1277" t="s">
        <v>45</v>
      </c>
      <c r="J1277" t="s">
        <v>16</v>
      </c>
      <c r="K1277">
        <v>9.2034469428007873E-2</v>
      </c>
      <c r="L1277">
        <v>0.10247358843553857</v>
      </c>
    </row>
    <row r="1278" spans="1:12" x14ac:dyDescent="0.3">
      <c r="A1278">
        <v>5</v>
      </c>
      <c r="B1278">
        <v>51</v>
      </c>
      <c r="C1278">
        <v>1</v>
      </c>
      <c r="D1278">
        <v>0</v>
      </c>
      <c r="E1278">
        <v>2023</v>
      </c>
      <c r="F1278" t="s">
        <v>31</v>
      </c>
      <c r="G1278" t="s">
        <v>32</v>
      </c>
      <c r="H1278" t="s">
        <v>12</v>
      </c>
      <c r="I1278" t="s">
        <v>45</v>
      </c>
      <c r="J1278" t="s">
        <v>24</v>
      </c>
      <c r="K1278">
        <v>2.1052199999999998E-5</v>
      </c>
      <c r="L1278">
        <v>2.3440070789457266E-5</v>
      </c>
    </row>
    <row r="1279" spans="1:12" x14ac:dyDescent="0.3">
      <c r="A1279">
        <v>5</v>
      </c>
      <c r="B1279">
        <v>51</v>
      </c>
      <c r="C1279">
        <v>1</v>
      </c>
      <c r="D1279">
        <v>0</v>
      </c>
      <c r="E1279">
        <v>2023</v>
      </c>
      <c r="F1279" t="s">
        <v>31</v>
      </c>
      <c r="G1279" t="s">
        <v>32</v>
      </c>
      <c r="H1279" t="s">
        <v>12</v>
      </c>
      <c r="I1279" t="s">
        <v>46</v>
      </c>
      <c r="J1279" t="s">
        <v>11</v>
      </c>
      <c r="K1279">
        <v>0.142573949266356</v>
      </c>
      <c r="L1279">
        <v>0.15874556880211443</v>
      </c>
    </row>
    <row r="1280" spans="1:12" x14ac:dyDescent="0.3">
      <c r="A1280">
        <v>5</v>
      </c>
      <c r="B1280">
        <v>51</v>
      </c>
      <c r="C1280">
        <v>1</v>
      </c>
      <c r="D1280">
        <v>0</v>
      </c>
      <c r="E1280">
        <v>2023</v>
      </c>
      <c r="F1280" t="s">
        <v>31</v>
      </c>
      <c r="G1280" t="s">
        <v>32</v>
      </c>
      <c r="H1280" t="s">
        <v>12</v>
      </c>
      <c r="I1280" t="s">
        <v>46</v>
      </c>
      <c r="J1280" t="s">
        <v>221</v>
      </c>
      <c r="K1280">
        <v>1.0664702568018918E-2</v>
      </c>
      <c r="L1280">
        <v>1.1874359123648367E-2</v>
      </c>
    </row>
    <row r="1281" spans="1:12" x14ac:dyDescent="0.3">
      <c r="A1281">
        <v>5</v>
      </c>
      <c r="B1281">
        <v>51</v>
      </c>
      <c r="C1281">
        <v>1</v>
      </c>
      <c r="D1281">
        <v>0</v>
      </c>
      <c r="E1281">
        <v>2023</v>
      </c>
      <c r="F1281" t="s">
        <v>31</v>
      </c>
      <c r="G1281" t="s">
        <v>32</v>
      </c>
      <c r="H1281" t="s">
        <v>12</v>
      </c>
      <c r="I1281" t="s">
        <v>46</v>
      </c>
      <c r="J1281" t="s">
        <v>17</v>
      </c>
      <c r="K1281">
        <v>0.24641458070207231</v>
      </c>
      <c r="L1281">
        <v>0.27436444719369024</v>
      </c>
    </row>
    <row r="1282" spans="1:12" x14ac:dyDescent="0.3">
      <c r="A1282">
        <v>5</v>
      </c>
      <c r="B1282">
        <v>51</v>
      </c>
      <c r="C1282">
        <v>1</v>
      </c>
      <c r="D1282">
        <v>0</v>
      </c>
      <c r="E1282">
        <v>2023</v>
      </c>
      <c r="F1282" t="s">
        <v>31</v>
      </c>
      <c r="G1282" t="s">
        <v>32</v>
      </c>
      <c r="H1282" t="s">
        <v>12</v>
      </c>
      <c r="I1282" t="s">
        <v>46</v>
      </c>
      <c r="J1282" t="s">
        <v>18</v>
      </c>
      <c r="K1282">
        <v>5.8333700840094593E-2</v>
      </c>
      <c r="L1282">
        <v>6.4950270142922831E-2</v>
      </c>
    </row>
    <row r="1283" spans="1:12" x14ac:dyDescent="0.3">
      <c r="A1283">
        <v>5</v>
      </c>
      <c r="B1283">
        <v>51</v>
      </c>
      <c r="C1283">
        <v>1</v>
      </c>
      <c r="D1283">
        <v>0</v>
      </c>
      <c r="E1283">
        <v>2023</v>
      </c>
      <c r="F1283" t="s">
        <v>31</v>
      </c>
      <c r="G1283" t="s">
        <v>32</v>
      </c>
      <c r="H1283" t="s">
        <v>12</v>
      </c>
      <c r="I1283" t="s">
        <v>46</v>
      </c>
      <c r="J1283" t="s">
        <v>19</v>
      </c>
      <c r="K1283">
        <v>1.8570088441871201E-2</v>
      </c>
      <c r="L1283">
        <v>2.0676422779754285E-2</v>
      </c>
    </row>
    <row r="1284" spans="1:12" x14ac:dyDescent="0.3">
      <c r="A1284">
        <v>5</v>
      </c>
      <c r="B1284">
        <v>51</v>
      </c>
      <c r="C1284">
        <v>1</v>
      </c>
      <c r="D1284">
        <v>0</v>
      </c>
      <c r="E1284">
        <v>2024</v>
      </c>
      <c r="F1284" t="s">
        <v>31</v>
      </c>
      <c r="G1284" t="s">
        <v>32</v>
      </c>
      <c r="H1284" t="s">
        <v>12</v>
      </c>
      <c r="I1284" t="s">
        <v>44</v>
      </c>
      <c r="J1284" t="s">
        <v>14</v>
      </c>
      <c r="K1284">
        <v>8.7515000000000006E-3</v>
      </c>
      <c r="L1284">
        <v>9.0309385869004576E-3</v>
      </c>
    </row>
    <row r="1285" spans="1:12" x14ac:dyDescent="0.3">
      <c r="A1285">
        <v>5</v>
      </c>
      <c r="B1285">
        <v>51</v>
      </c>
      <c r="C1285">
        <v>1</v>
      </c>
      <c r="D1285">
        <v>0</v>
      </c>
      <c r="E1285">
        <v>2024</v>
      </c>
      <c r="F1285" t="s">
        <v>31</v>
      </c>
      <c r="G1285" t="s">
        <v>32</v>
      </c>
      <c r="H1285" t="s">
        <v>12</v>
      </c>
      <c r="I1285" t="s">
        <v>44</v>
      </c>
      <c r="J1285" t="s">
        <v>219</v>
      </c>
      <c r="K1285">
        <v>0.1991506858</v>
      </c>
      <c r="L1285">
        <v>0.20550963983304679</v>
      </c>
    </row>
    <row r="1286" spans="1:12" x14ac:dyDescent="0.3">
      <c r="A1286">
        <v>5</v>
      </c>
      <c r="B1286">
        <v>51</v>
      </c>
      <c r="C1286">
        <v>1</v>
      </c>
      <c r="D1286">
        <v>0</v>
      </c>
      <c r="E1286">
        <v>2024</v>
      </c>
      <c r="F1286" t="s">
        <v>31</v>
      </c>
      <c r="G1286" t="s">
        <v>32</v>
      </c>
      <c r="H1286" t="s">
        <v>12</v>
      </c>
      <c r="I1286" t="s">
        <v>45</v>
      </c>
      <c r="J1286" t="s">
        <v>11</v>
      </c>
      <c r="K1286">
        <v>2.9390275E-2</v>
      </c>
      <c r="L1286">
        <v>3.0328717200150356E-2</v>
      </c>
    </row>
    <row r="1287" spans="1:12" x14ac:dyDescent="0.3">
      <c r="A1287">
        <v>5</v>
      </c>
      <c r="B1287">
        <v>51</v>
      </c>
      <c r="C1287">
        <v>1</v>
      </c>
      <c r="D1287">
        <v>0</v>
      </c>
      <c r="E1287">
        <v>2024</v>
      </c>
      <c r="F1287" t="s">
        <v>31</v>
      </c>
      <c r="G1287" t="s">
        <v>32</v>
      </c>
      <c r="H1287" t="s">
        <v>12</v>
      </c>
      <c r="I1287" t="s">
        <v>45</v>
      </c>
      <c r="J1287" t="s">
        <v>13</v>
      </c>
      <c r="K1287">
        <v>4.0000000000000003E-5</v>
      </c>
      <c r="L1287">
        <v>4.1277214589043974E-5</v>
      </c>
    </row>
    <row r="1288" spans="1:12" x14ac:dyDescent="0.3">
      <c r="A1288">
        <v>5</v>
      </c>
      <c r="B1288">
        <v>51</v>
      </c>
      <c r="C1288">
        <v>1</v>
      </c>
      <c r="D1288">
        <v>0</v>
      </c>
      <c r="E1288">
        <v>2024</v>
      </c>
      <c r="F1288" t="s">
        <v>31</v>
      </c>
      <c r="G1288" t="s">
        <v>32</v>
      </c>
      <c r="H1288" t="s">
        <v>12</v>
      </c>
      <c r="I1288" t="s">
        <v>45</v>
      </c>
      <c r="J1288" t="s">
        <v>15</v>
      </c>
      <c r="K1288">
        <v>8.8542251671753155E-2</v>
      </c>
      <c r="L1288">
        <v>9.1369438061302294E-2</v>
      </c>
    </row>
    <row r="1289" spans="1:12" x14ac:dyDescent="0.3">
      <c r="A1289">
        <v>5</v>
      </c>
      <c r="B1289">
        <v>51</v>
      </c>
      <c r="C1289">
        <v>1</v>
      </c>
      <c r="D1289">
        <v>0</v>
      </c>
      <c r="E1289">
        <v>2024</v>
      </c>
      <c r="F1289" t="s">
        <v>31</v>
      </c>
      <c r="G1289" t="s">
        <v>32</v>
      </c>
      <c r="H1289" t="s">
        <v>12</v>
      </c>
      <c r="I1289" t="s">
        <v>45</v>
      </c>
      <c r="J1289" t="s">
        <v>16</v>
      </c>
      <c r="K1289">
        <v>0.13299944415000001</v>
      </c>
      <c r="L1289">
        <v>0.13724616491007796</v>
      </c>
    </row>
    <row r="1290" spans="1:12" x14ac:dyDescent="0.3">
      <c r="A1290">
        <v>5</v>
      </c>
      <c r="B1290">
        <v>51</v>
      </c>
      <c r="C1290">
        <v>1</v>
      </c>
      <c r="D1290">
        <v>0</v>
      </c>
      <c r="E1290">
        <v>2024</v>
      </c>
      <c r="F1290" t="s">
        <v>31</v>
      </c>
      <c r="G1290" t="s">
        <v>32</v>
      </c>
      <c r="H1290" t="s">
        <v>12</v>
      </c>
      <c r="I1290" t="s">
        <v>45</v>
      </c>
      <c r="J1290" t="s">
        <v>24</v>
      </c>
      <c r="K1290">
        <v>1.1943075000000001E-3</v>
      </c>
      <c r="L1290">
        <v>1.2324421740701158E-3</v>
      </c>
    </row>
    <row r="1291" spans="1:12" x14ac:dyDescent="0.3">
      <c r="A1291">
        <v>5</v>
      </c>
      <c r="B1291">
        <v>51</v>
      </c>
      <c r="C1291">
        <v>1</v>
      </c>
      <c r="D1291">
        <v>0</v>
      </c>
      <c r="E1291">
        <v>2024</v>
      </c>
      <c r="F1291" t="s">
        <v>31</v>
      </c>
      <c r="G1291" t="s">
        <v>32</v>
      </c>
      <c r="H1291" t="s">
        <v>12</v>
      </c>
      <c r="I1291" t="s">
        <v>46</v>
      </c>
      <c r="J1291" t="s">
        <v>11</v>
      </c>
      <c r="K1291">
        <v>0.15888580855970741</v>
      </c>
      <c r="L1291">
        <v>0.16395909037682005</v>
      </c>
    </row>
    <row r="1292" spans="1:12" x14ac:dyDescent="0.3">
      <c r="A1292">
        <v>5</v>
      </c>
      <c r="B1292">
        <v>51</v>
      </c>
      <c r="C1292">
        <v>1</v>
      </c>
      <c r="D1292">
        <v>0</v>
      </c>
      <c r="E1292">
        <v>2024</v>
      </c>
      <c r="F1292" t="s">
        <v>31</v>
      </c>
      <c r="G1292" t="s">
        <v>32</v>
      </c>
      <c r="H1292" t="s">
        <v>12</v>
      </c>
      <c r="I1292" t="s">
        <v>46</v>
      </c>
      <c r="J1292" t="s">
        <v>221</v>
      </c>
      <c r="K1292">
        <v>1.2400700000000001E-2</v>
      </c>
      <c r="L1292">
        <v>1.2796658873858939E-2</v>
      </c>
    </row>
    <row r="1293" spans="1:12" x14ac:dyDescent="0.3">
      <c r="A1293">
        <v>5</v>
      </c>
      <c r="B1293">
        <v>51</v>
      </c>
      <c r="C1293">
        <v>1</v>
      </c>
      <c r="D1293">
        <v>0</v>
      </c>
      <c r="E1293">
        <v>2024</v>
      </c>
      <c r="F1293" t="s">
        <v>31</v>
      </c>
      <c r="G1293" t="s">
        <v>32</v>
      </c>
      <c r="H1293" t="s">
        <v>12</v>
      </c>
      <c r="I1293" t="s">
        <v>46</v>
      </c>
      <c r="J1293" t="s">
        <v>17</v>
      </c>
      <c r="K1293">
        <v>0.2647225067189628</v>
      </c>
      <c r="L1293">
        <v>0.27317519290970654</v>
      </c>
    </row>
    <row r="1294" spans="1:12" x14ac:dyDescent="0.3">
      <c r="A1294">
        <v>5</v>
      </c>
      <c r="B1294">
        <v>51</v>
      </c>
      <c r="C1294">
        <v>1</v>
      </c>
      <c r="D1294">
        <v>0</v>
      </c>
      <c r="E1294">
        <v>2024</v>
      </c>
      <c r="F1294" t="s">
        <v>31</v>
      </c>
      <c r="G1294" t="s">
        <v>32</v>
      </c>
      <c r="H1294" t="s">
        <v>12</v>
      </c>
      <c r="I1294" t="s">
        <v>46</v>
      </c>
      <c r="J1294" t="s">
        <v>18</v>
      </c>
      <c r="K1294">
        <v>6.3370772000000006E-2</v>
      </c>
      <c r="L1294">
        <v>6.5394223862934475E-2</v>
      </c>
    </row>
    <row r="1295" spans="1:12" x14ac:dyDescent="0.3">
      <c r="A1295">
        <v>5</v>
      </c>
      <c r="B1295">
        <v>51</v>
      </c>
      <c r="C1295">
        <v>1</v>
      </c>
      <c r="D1295">
        <v>0</v>
      </c>
      <c r="E1295">
        <v>2024</v>
      </c>
      <c r="F1295" t="s">
        <v>31</v>
      </c>
      <c r="G1295" t="s">
        <v>32</v>
      </c>
      <c r="H1295" t="s">
        <v>12</v>
      </c>
      <c r="I1295" t="s">
        <v>46</v>
      </c>
      <c r="J1295" t="s">
        <v>19</v>
      </c>
      <c r="K1295">
        <v>9.6093848340000013E-3</v>
      </c>
      <c r="L1295">
        <v>9.9162159965430676E-3</v>
      </c>
    </row>
    <row r="1296" spans="1:12" x14ac:dyDescent="0.3">
      <c r="A1296">
        <v>5</v>
      </c>
      <c r="B1296">
        <v>51</v>
      </c>
      <c r="C1296">
        <v>1</v>
      </c>
      <c r="D1296">
        <v>0</v>
      </c>
      <c r="E1296">
        <v>2025</v>
      </c>
      <c r="F1296" t="s">
        <v>31</v>
      </c>
      <c r="G1296" t="s">
        <v>32</v>
      </c>
      <c r="H1296" t="s">
        <v>12</v>
      </c>
      <c r="I1296" t="s">
        <v>44</v>
      </c>
      <c r="J1296" t="s">
        <v>14</v>
      </c>
      <c r="K1296">
        <v>1.8636515261117724E-2</v>
      </c>
      <c r="L1296">
        <v>1.9082259335852069E-2</v>
      </c>
    </row>
    <row r="1297" spans="1:12" x14ac:dyDescent="0.3">
      <c r="A1297">
        <v>5</v>
      </c>
      <c r="B1297">
        <v>51</v>
      </c>
      <c r="C1297">
        <v>1</v>
      </c>
      <c r="D1297">
        <v>0</v>
      </c>
      <c r="E1297">
        <v>2025</v>
      </c>
      <c r="F1297" t="s">
        <v>31</v>
      </c>
      <c r="G1297" t="s">
        <v>32</v>
      </c>
      <c r="H1297" t="s">
        <v>12</v>
      </c>
      <c r="I1297" t="s">
        <v>44</v>
      </c>
      <c r="J1297" t="s">
        <v>219</v>
      </c>
      <c r="K1297">
        <v>0.12877338759999998</v>
      </c>
      <c r="L1297">
        <v>0.13185336117348911</v>
      </c>
    </row>
    <row r="1298" spans="1:12" x14ac:dyDescent="0.3">
      <c r="A1298">
        <v>5</v>
      </c>
      <c r="B1298">
        <v>51</v>
      </c>
      <c r="C1298">
        <v>1</v>
      </c>
      <c r="D1298">
        <v>0</v>
      </c>
      <c r="E1298">
        <v>2025</v>
      </c>
      <c r="F1298" t="s">
        <v>31</v>
      </c>
      <c r="G1298" t="s">
        <v>32</v>
      </c>
      <c r="H1298" t="s">
        <v>12</v>
      </c>
      <c r="I1298" t="s">
        <v>45</v>
      </c>
      <c r="J1298" t="s">
        <v>11</v>
      </c>
      <c r="K1298">
        <v>6.0131051249999998E-2</v>
      </c>
      <c r="L1298">
        <v>6.1569252513846533E-2</v>
      </c>
    </row>
    <row r="1299" spans="1:12" x14ac:dyDescent="0.3">
      <c r="A1299">
        <v>5</v>
      </c>
      <c r="B1299">
        <v>51</v>
      </c>
      <c r="C1299">
        <v>1</v>
      </c>
      <c r="D1299">
        <v>0</v>
      </c>
      <c r="E1299">
        <v>2025</v>
      </c>
      <c r="F1299" t="s">
        <v>31</v>
      </c>
      <c r="G1299" t="s">
        <v>32</v>
      </c>
      <c r="H1299" t="s">
        <v>12</v>
      </c>
      <c r="I1299" t="s">
        <v>45</v>
      </c>
      <c r="J1299" t="s">
        <v>15</v>
      </c>
      <c r="K1299">
        <v>8.4043253385668037E-2</v>
      </c>
      <c r="L1299">
        <v>8.6053381443042434E-2</v>
      </c>
    </row>
    <row r="1300" spans="1:12" x14ac:dyDescent="0.3">
      <c r="A1300">
        <v>5</v>
      </c>
      <c r="B1300">
        <v>51</v>
      </c>
      <c r="C1300">
        <v>1</v>
      </c>
      <c r="D1300">
        <v>0</v>
      </c>
      <c r="E1300">
        <v>2025</v>
      </c>
      <c r="F1300" t="s">
        <v>31</v>
      </c>
      <c r="G1300" t="s">
        <v>32</v>
      </c>
      <c r="H1300" t="s">
        <v>12</v>
      </c>
      <c r="I1300" t="s">
        <v>45</v>
      </c>
      <c r="J1300" t="s">
        <v>16</v>
      </c>
      <c r="K1300">
        <v>0.16313499999999997</v>
      </c>
      <c r="L1300">
        <v>0.16703682706439218</v>
      </c>
    </row>
    <row r="1301" spans="1:12" x14ac:dyDescent="0.3">
      <c r="A1301">
        <v>5</v>
      </c>
      <c r="B1301">
        <v>51</v>
      </c>
      <c r="C1301">
        <v>1</v>
      </c>
      <c r="D1301">
        <v>0</v>
      </c>
      <c r="E1301">
        <v>2025</v>
      </c>
      <c r="F1301" t="s">
        <v>31</v>
      </c>
      <c r="G1301" t="s">
        <v>32</v>
      </c>
      <c r="H1301" t="s">
        <v>12</v>
      </c>
      <c r="I1301" t="s">
        <v>46</v>
      </c>
      <c r="J1301" t="s">
        <v>11</v>
      </c>
      <c r="K1301">
        <v>0.12097605018371754</v>
      </c>
      <c r="L1301">
        <v>0.12386952875514672</v>
      </c>
    </row>
    <row r="1302" spans="1:12" x14ac:dyDescent="0.3">
      <c r="A1302">
        <v>5</v>
      </c>
      <c r="B1302">
        <v>51</v>
      </c>
      <c r="C1302">
        <v>1</v>
      </c>
      <c r="D1302">
        <v>0</v>
      </c>
      <c r="E1302">
        <v>2025</v>
      </c>
      <c r="F1302" t="s">
        <v>31</v>
      </c>
      <c r="G1302" t="s">
        <v>32</v>
      </c>
      <c r="H1302" t="s">
        <v>12</v>
      </c>
      <c r="I1302" t="s">
        <v>46</v>
      </c>
      <c r="J1302" t="s">
        <v>221</v>
      </c>
      <c r="K1302">
        <v>2.4766078114478115E-2</v>
      </c>
      <c r="L1302">
        <v>2.5358427725940536E-2</v>
      </c>
    </row>
    <row r="1303" spans="1:12" x14ac:dyDescent="0.3">
      <c r="A1303">
        <v>5</v>
      </c>
      <c r="B1303">
        <v>51</v>
      </c>
      <c r="C1303">
        <v>1</v>
      </c>
      <c r="D1303">
        <v>0</v>
      </c>
      <c r="E1303">
        <v>2025</v>
      </c>
      <c r="F1303" t="s">
        <v>31</v>
      </c>
      <c r="G1303" t="s">
        <v>32</v>
      </c>
      <c r="H1303" t="s">
        <v>12</v>
      </c>
      <c r="I1303" t="s">
        <v>46</v>
      </c>
      <c r="J1303" t="s">
        <v>17</v>
      </c>
      <c r="K1303">
        <v>0.2219169875</v>
      </c>
      <c r="L1303">
        <v>0.22722474921806105</v>
      </c>
    </row>
    <row r="1304" spans="1:12" x14ac:dyDescent="0.3">
      <c r="A1304">
        <v>5</v>
      </c>
      <c r="B1304">
        <v>51</v>
      </c>
      <c r="C1304">
        <v>1</v>
      </c>
      <c r="D1304">
        <v>0</v>
      </c>
      <c r="E1304">
        <v>2025</v>
      </c>
      <c r="F1304" t="s">
        <v>31</v>
      </c>
      <c r="G1304" t="s">
        <v>32</v>
      </c>
      <c r="H1304" t="s">
        <v>12</v>
      </c>
      <c r="I1304" t="s">
        <v>46</v>
      </c>
      <c r="J1304" t="s">
        <v>18</v>
      </c>
      <c r="K1304">
        <v>0.12383039057239058</v>
      </c>
      <c r="L1304">
        <v>0.12679213862970268</v>
      </c>
    </row>
    <row r="1305" spans="1:12" x14ac:dyDescent="0.3">
      <c r="A1305">
        <v>5</v>
      </c>
      <c r="B1305">
        <v>51</v>
      </c>
      <c r="C1305">
        <v>1</v>
      </c>
      <c r="D1305">
        <v>0</v>
      </c>
      <c r="E1305">
        <v>2025</v>
      </c>
      <c r="F1305" t="s">
        <v>31</v>
      </c>
      <c r="G1305" t="s">
        <v>32</v>
      </c>
      <c r="H1305" t="s">
        <v>12</v>
      </c>
      <c r="I1305" t="s">
        <v>46</v>
      </c>
      <c r="J1305" t="s">
        <v>19</v>
      </c>
      <c r="K1305">
        <v>3.0432203390425083E-2</v>
      </c>
      <c r="L1305">
        <v>3.1160074140526833E-2</v>
      </c>
    </row>
    <row r="1306" spans="1:12" x14ac:dyDescent="0.3">
      <c r="A1306">
        <v>5</v>
      </c>
      <c r="B1306">
        <v>51</v>
      </c>
      <c r="C1306">
        <v>1</v>
      </c>
      <c r="D1306">
        <v>1</v>
      </c>
      <c r="E1306">
        <v>2014</v>
      </c>
      <c r="F1306" t="s">
        <v>31</v>
      </c>
      <c r="G1306" t="s">
        <v>32</v>
      </c>
      <c r="H1306" t="s">
        <v>10</v>
      </c>
      <c r="I1306" t="s">
        <v>44</v>
      </c>
      <c r="J1306" t="s">
        <v>217</v>
      </c>
      <c r="K1306">
        <v>0</v>
      </c>
      <c r="L1306">
        <v>0</v>
      </c>
    </row>
    <row r="1307" spans="1:12" x14ac:dyDescent="0.3">
      <c r="A1307">
        <v>5</v>
      </c>
      <c r="B1307">
        <v>51</v>
      </c>
      <c r="C1307">
        <v>1</v>
      </c>
      <c r="D1307">
        <v>1</v>
      </c>
      <c r="E1307">
        <v>2014</v>
      </c>
      <c r="F1307" t="s">
        <v>31</v>
      </c>
      <c r="G1307" t="s">
        <v>32</v>
      </c>
      <c r="H1307" t="s">
        <v>10</v>
      </c>
      <c r="I1307" t="s">
        <v>44</v>
      </c>
      <c r="J1307" t="s">
        <v>218</v>
      </c>
      <c r="K1307">
        <v>0</v>
      </c>
      <c r="L1307">
        <v>0</v>
      </c>
    </row>
    <row r="1308" spans="1:12" x14ac:dyDescent="0.3">
      <c r="A1308">
        <v>5</v>
      </c>
      <c r="B1308">
        <v>51</v>
      </c>
      <c r="C1308">
        <v>1</v>
      </c>
      <c r="D1308">
        <v>1</v>
      </c>
      <c r="E1308">
        <v>2014</v>
      </c>
      <c r="F1308" t="s">
        <v>31</v>
      </c>
      <c r="G1308" t="s">
        <v>32</v>
      </c>
      <c r="H1308" t="s">
        <v>10</v>
      </c>
      <c r="I1308" t="s">
        <v>44</v>
      </c>
      <c r="J1308" t="s">
        <v>14</v>
      </c>
      <c r="K1308">
        <v>0.71788738490492088</v>
      </c>
      <c r="L1308">
        <v>1.0176047331036411E-2</v>
      </c>
    </row>
    <row r="1309" spans="1:12" x14ac:dyDescent="0.3">
      <c r="A1309">
        <v>5</v>
      </c>
      <c r="B1309">
        <v>51</v>
      </c>
      <c r="C1309">
        <v>1</v>
      </c>
      <c r="D1309">
        <v>1</v>
      </c>
      <c r="E1309">
        <v>2014</v>
      </c>
      <c r="F1309" t="s">
        <v>31</v>
      </c>
      <c r="G1309" t="s">
        <v>32</v>
      </c>
      <c r="H1309" t="s">
        <v>10</v>
      </c>
      <c r="I1309" t="s">
        <v>44</v>
      </c>
      <c r="J1309" t="s">
        <v>219</v>
      </c>
      <c r="K1309">
        <v>24.525077199999952</v>
      </c>
      <c r="L1309">
        <v>0.34764275237623105</v>
      </c>
    </row>
    <row r="1310" spans="1:12" x14ac:dyDescent="0.3">
      <c r="A1310">
        <v>5</v>
      </c>
      <c r="B1310">
        <v>51</v>
      </c>
      <c r="C1310">
        <v>1</v>
      </c>
      <c r="D1310">
        <v>1</v>
      </c>
      <c r="E1310">
        <v>2014</v>
      </c>
      <c r="F1310" t="s">
        <v>31</v>
      </c>
      <c r="G1310" t="s">
        <v>32</v>
      </c>
      <c r="H1310" t="s">
        <v>10</v>
      </c>
      <c r="I1310" t="s">
        <v>45</v>
      </c>
      <c r="J1310" t="s">
        <v>11</v>
      </c>
      <c r="K1310">
        <v>0.44800072727272733</v>
      </c>
      <c r="L1310">
        <v>6.3504063463516629E-3</v>
      </c>
    </row>
    <row r="1311" spans="1:12" x14ac:dyDescent="0.3">
      <c r="A1311">
        <v>5</v>
      </c>
      <c r="B1311">
        <v>51</v>
      </c>
      <c r="C1311">
        <v>1</v>
      </c>
      <c r="D1311">
        <v>1</v>
      </c>
      <c r="E1311">
        <v>2014</v>
      </c>
      <c r="F1311" t="s">
        <v>31</v>
      </c>
      <c r="G1311" t="s">
        <v>32</v>
      </c>
      <c r="H1311" t="s">
        <v>10</v>
      </c>
      <c r="I1311" t="s">
        <v>45</v>
      </c>
      <c r="J1311" t="s">
        <v>220</v>
      </c>
      <c r="K1311">
        <v>0</v>
      </c>
      <c r="L1311">
        <v>0</v>
      </c>
    </row>
    <row r="1312" spans="1:12" x14ac:dyDescent="0.3">
      <c r="A1312">
        <v>5</v>
      </c>
      <c r="B1312">
        <v>51</v>
      </c>
      <c r="C1312">
        <v>1</v>
      </c>
      <c r="D1312">
        <v>1</v>
      </c>
      <c r="E1312">
        <v>2014</v>
      </c>
      <c r="F1312" t="s">
        <v>31</v>
      </c>
      <c r="G1312" t="s">
        <v>32</v>
      </c>
      <c r="H1312" t="s">
        <v>10</v>
      </c>
      <c r="I1312" t="s">
        <v>45</v>
      </c>
      <c r="J1312" t="s">
        <v>13</v>
      </c>
      <c r="K1312">
        <v>0</v>
      </c>
      <c r="L1312">
        <v>0</v>
      </c>
    </row>
    <row r="1313" spans="1:12" x14ac:dyDescent="0.3">
      <c r="A1313">
        <v>5</v>
      </c>
      <c r="B1313">
        <v>51</v>
      </c>
      <c r="C1313">
        <v>1</v>
      </c>
      <c r="D1313">
        <v>1</v>
      </c>
      <c r="E1313">
        <v>2014</v>
      </c>
      <c r="F1313" t="s">
        <v>31</v>
      </c>
      <c r="G1313" t="s">
        <v>32</v>
      </c>
      <c r="H1313" t="s">
        <v>10</v>
      </c>
      <c r="I1313" t="s">
        <v>45</v>
      </c>
      <c r="J1313" t="s">
        <v>15</v>
      </c>
      <c r="K1313">
        <v>2.5554146169557757</v>
      </c>
      <c r="L1313">
        <v>3.6222979591720092E-2</v>
      </c>
    </row>
    <row r="1314" spans="1:12" x14ac:dyDescent="0.3">
      <c r="A1314">
        <v>5</v>
      </c>
      <c r="B1314">
        <v>51</v>
      </c>
      <c r="C1314">
        <v>1</v>
      </c>
      <c r="D1314">
        <v>1</v>
      </c>
      <c r="E1314">
        <v>2014</v>
      </c>
      <c r="F1314" t="s">
        <v>31</v>
      </c>
      <c r="G1314" t="s">
        <v>32</v>
      </c>
      <c r="H1314" t="s">
        <v>10</v>
      </c>
      <c r="I1314" t="s">
        <v>45</v>
      </c>
      <c r="J1314" t="s">
        <v>16</v>
      </c>
      <c r="K1314">
        <v>10.221636940522064</v>
      </c>
      <c r="L1314">
        <v>0.14489161321757857</v>
      </c>
    </row>
    <row r="1315" spans="1:12" x14ac:dyDescent="0.3">
      <c r="A1315">
        <v>5</v>
      </c>
      <c r="B1315">
        <v>51</v>
      </c>
      <c r="C1315">
        <v>1</v>
      </c>
      <c r="D1315">
        <v>1</v>
      </c>
      <c r="E1315">
        <v>2014</v>
      </c>
      <c r="F1315" t="s">
        <v>31</v>
      </c>
      <c r="G1315" t="s">
        <v>32</v>
      </c>
      <c r="H1315" t="s">
        <v>10</v>
      </c>
      <c r="I1315" t="s">
        <v>45</v>
      </c>
      <c r="J1315" t="s">
        <v>24</v>
      </c>
      <c r="K1315">
        <v>0</v>
      </c>
      <c r="L1315">
        <v>0</v>
      </c>
    </row>
    <row r="1316" spans="1:12" x14ac:dyDescent="0.3">
      <c r="A1316">
        <v>5</v>
      </c>
      <c r="B1316">
        <v>51</v>
      </c>
      <c r="C1316">
        <v>1</v>
      </c>
      <c r="D1316">
        <v>1</v>
      </c>
      <c r="E1316">
        <v>2014</v>
      </c>
      <c r="F1316" t="s">
        <v>31</v>
      </c>
      <c r="G1316" t="s">
        <v>32</v>
      </c>
      <c r="H1316" t="s">
        <v>10</v>
      </c>
      <c r="I1316" t="s">
        <v>46</v>
      </c>
      <c r="J1316" t="s">
        <v>11</v>
      </c>
      <c r="K1316">
        <v>5.1479366635665142</v>
      </c>
      <c r="L1316">
        <v>7.2971956670569757E-2</v>
      </c>
    </row>
    <row r="1317" spans="1:12" x14ac:dyDescent="0.3">
      <c r="A1317">
        <v>5</v>
      </c>
      <c r="B1317">
        <v>51</v>
      </c>
      <c r="C1317">
        <v>1</v>
      </c>
      <c r="D1317">
        <v>1</v>
      </c>
      <c r="E1317">
        <v>2014</v>
      </c>
      <c r="F1317" t="s">
        <v>31</v>
      </c>
      <c r="G1317" t="s">
        <v>32</v>
      </c>
      <c r="H1317" t="s">
        <v>10</v>
      </c>
      <c r="I1317" t="s">
        <v>46</v>
      </c>
      <c r="J1317" t="s">
        <v>221</v>
      </c>
      <c r="K1317">
        <v>0.36737329457834267</v>
      </c>
      <c r="L1317">
        <v>5.207513201089504E-3</v>
      </c>
    </row>
    <row r="1318" spans="1:12" x14ac:dyDescent="0.3">
      <c r="A1318">
        <v>5</v>
      </c>
      <c r="B1318">
        <v>51</v>
      </c>
      <c r="C1318">
        <v>1</v>
      </c>
      <c r="D1318">
        <v>1</v>
      </c>
      <c r="E1318">
        <v>2014</v>
      </c>
      <c r="F1318" t="s">
        <v>31</v>
      </c>
      <c r="G1318" t="s">
        <v>32</v>
      </c>
      <c r="H1318" t="s">
        <v>10</v>
      </c>
      <c r="I1318" t="s">
        <v>46</v>
      </c>
      <c r="J1318" t="s">
        <v>17</v>
      </c>
      <c r="K1318">
        <v>21.589285902518164</v>
      </c>
      <c r="L1318">
        <v>0.30602793670263317</v>
      </c>
    </row>
    <row r="1319" spans="1:12" x14ac:dyDescent="0.3">
      <c r="A1319">
        <v>5</v>
      </c>
      <c r="B1319">
        <v>51</v>
      </c>
      <c r="C1319">
        <v>1</v>
      </c>
      <c r="D1319">
        <v>1</v>
      </c>
      <c r="E1319">
        <v>2014</v>
      </c>
      <c r="F1319" t="s">
        <v>31</v>
      </c>
      <c r="G1319" t="s">
        <v>32</v>
      </c>
      <c r="H1319" t="s">
        <v>10</v>
      </c>
      <c r="I1319" t="s">
        <v>46</v>
      </c>
      <c r="J1319" t="s">
        <v>18</v>
      </c>
      <c r="K1319">
        <v>4.0826559557777751</v>
      </c>
      <c r="L1319">
        <v>5.7871612060483163E-2</v>
      </c>
    </row>
    <row r="1320" spans="1:12" x14ac:dyDescent="0.3">
      <c r="A1320">
        <v>5</v>
      </c>
      <c r="B1320">
        <v>51</v>
      </c>
      <c r="C1320">
        <v>1</v>
      </c>
      <c r="D1320">
        <v>1</v>
      </c>
      <c r="E1320">
        <v>2014</v>
      </c>
      <c r="F1320" t="s">
        <v>31</v>
      </c>
      <c r="G1320" t="s">
        <v>32</v>
      </c>
      <c r="H1320" t="s">
        <v>10</v>
      </c>
      <c r="I1320" t="s">
        <v>46</v>
      </c>
      <c r="J1320" t="s">
        <v>19</v>
      </c>
      <c r="K1320">
        <v>0.89151254942354996</v>
      </c>
      <c r="L1320">
        <v>1.2637182502306422E-2</v>
      </c>
    </row>
    <row r="1321" spans="1:12" x14ac:dyDescent="0.3">
      <c r="A1321">
        <v>5</v>
      </c>
      <c r="B1321">
        <v>51</v>
      </c>
      <c r="C1321">
        <v>1</v>
      </c>
      <c r="D1321">
        <v>1</v>
      </c>
      <c r="E1321">
        <v>2015</v>
      </c>
      <c r="F1321" t="s">
        <v>31</v>
      </c>
      <c r="G1321" t="s">
        <v>32</v>
      </c>
      <c r="H1321" t="s">
        <v>10</v>
      </c>
      <c r="I1321" t="s">
        <v>44</v>
      </c>
      <c r="J1321" t="s">
        <v>217</v>
      </c>
      <c r="K1321">
        <v>0</v>
      </c>
      <c r="L1321">
        <v>0</v>
      </c>
    </row>
    <row r="1322" spans="1:12" x14ac:dyDescent="0.3">
      <c r="A1322">
        <v>5</v>
      </c>
      <c r="B1322">
        <v>51</v>
      </c>
      <c r="C1322">
        <v>1</v>
      </c>
      <c r="D1322">
        <v>1</v>
      </c>
      <c r="E1322">
        <v>2015</v>
      </c>
      <c r="F1322" t="s">
        <v>31</v>
      </c>
      <c r="G1322" t="s">
        <v>32</v>
      </c>
      <c r="H1322" t="s">
        <v>10</v>
      </c>
      <c r="I1322" t="s">
        <v>44</v>
      </c>
      <c r="J1322" t="s">
        <v>218</v>
      </c>
      <c r="K1322">
        <v>0</v>
      </c>
      <c r="L1322">
        <v>0</v>
      </c>
    </row>
    <row r="1323" spans="1:12" x14ac:dyDescent="0.3">
      <c r="A1323">
        <v>5</v>
      </c>
      <c r="B1323">
        <v>51</v>
      </c>
      <c r="C1323">
        <v>1</v>
      </c>
      <c r="D1323">
        <v>1</v>
      </c>
      <c r="E1323">
        <v>2015</v>
      </c>
      <c r="F1323" t="s">
        <v>31</v>
      </c>
      <c r="G1323" t="s">
        <v>32</v>
      </c>
      <c r="H1323" t="s">
        <v>10</v>
      </c>
      <c r="I1323" t="s">
        <v>44</v>
      </c>
      <c r="J1323" t="s">
        <v>14</v>
      </c>
      <c r="K1323">
        <v>0.85225247649914637</v>
      </c>
      <c r="L1323">
        <v>1.3464297775185891E-2</v>
      </c>
    </row>
    <row r="1324" spans="1:12" x14ac:dyDescent="0.3">
      <c r="A1324">
        <v>5</v>
      </c>
      <c r="B1324">
        <v>51</v>
      </c>
      <c r="C1324">
        <v>1</v>
      </c>
      <c r="D1324">
        <v>1</v>
      </c>
      <c r="E1324">
        <v>2015</v>
      </c>
      <c r="F1324" t="s">
        <v>31</v>
      </c>
      <c r="G1324" t="s">
        <v>32</v>
      </c>
      <c r="H1324" t="s">
        <v>10</v>
      </c>
      <c r="I1324" t="s">
        <v>44</v>
      </c>
      <c r="J1324" t="s">
        <v>219</v>
      </c>
      <c r="K1324">
        <v>24.97439164493219</v>
      </c>
      <c r="L1324">
        <v>0.39455754618956324</v>
      </c>
    </row>
    <row r="1325" spans="1:12" x14ac:dyDescent="0.3">
      <c r="A1325">
        <v>5</v>
      </c>
      <c r="B1325">
        <v>51</v>
      </c>
      <c r="C1325">
        <v>1</v>
      </c>
      <c r="D1325">
        <v>1</v>
      </c>
      <c r="E1325">
        <v>2015</v>
      </c>
      <c r="F1325" t="s">
        <v>31</v>
      </c>
      <c r="G1325" t="s">
        <v>32</v>
      </c>
      <c r="H1325" t="s">
        <v>10</v>
      </c>
      <c r="I1325" t="s">
        <v>45</v>
      </c>
      <c r="J1325" t="s">
        <v>11</v>
      </c>
      <c r="K1325">
        <v>0.1784195288888889</v>
      </c>
      <c r="L1325">
        <v>2.8187582108724889E-3</v>
      </c>
    </row>
    <row r="1326" spans="1:12" x14ac:dyDescent="0.3">
      <c r="A1326">
        <v>5</v>
      </c>
      <c r="B1326">
        <v>51</v>
      </c>
      <c r="C1326">
        <v>1</v>
      </c>
      <c r="D1326">
        <v>1</v>
      </c>
      <c r="E1326">
        <v>2015</v>
      </c>
      <c r="F1326" t="s">
        <v>31</v>
      </c>
      <c r="G1326" t="s">
        <v>32</v>
      </c>
      <c r="H1326" t="s">
        <v>10</v>
      </c>
      <c r="I1326" t="s">
        <v>45</v>
      </c>
      <c r="J1326" t="s">
        <v>220</v>
      </c>
      <c r="K1326">
        <v>0</v>
      </c>
      <c r="L1326">
        <v>0</v>
      </c>
    </row>
    <row r="1327" spans="1:12" x14ac:dyDescent="0.3">
      <c r="A1327">
        <v>5</v>
      </c>
      <c r="B1327">
        <v>51</v>
      </c>
      <c r="C1327">
        <v>1</v>
      </c>
      <c r="D1327">
        <v>1</v>
      </c>
      <c r="E1327">
        <v>2015</v>
      </c>
      <c r="F1327" t="s">
        <v>31</v>
      </c>
      <c r="G1327" t="s">
        <v>32</v>
      </c>
      <c r="H1327" t="s">
        <v>10</v>
      </c>
      <c r="I1327" t="s">
        <v>45</v>
      </c>
      <c r="J1327" t="s">
        <v>13</v>
      </c>
      <c r="K1327">
        <v>5.7499999999999999E-4</v>
      </c>
      <c r="L1327">
        <v>9.0841287461364645E-6</v>
      </c>
    </row>
    <row r="1328" spans="1:12" x14ac:dyDescent="0.3">
      <c r="A1328">
        <v>5</v>
      </c>
      <c r="B1328">
        <v>51</v>
      </c>
      <c r="C1328">
        <v>1</v>
      </c>
      <c r="D1328">
        <v>1</v>
      </c>
      <c r="E1328">
        <v>2015</v>
      </c>
      <c r="F1328" t="s">
        <v>31</v>
      </c>
      <c r="G1328" t="s">
        <v>32</v>
      </c>
      <c r="H1328" t="s">
        <v>10</v>
      </c>
      <c r="I1328" t="s">
        <v>45</v>
      </c>
      <c r="J1328" t="s">
        <v>15</v>
      </c>
      <c r="K1328">
        <v>2.0022618545408948</v>
      </c>
      <c r="L1328">
        <v>3.1632703426308612E-2</v>
      </c>
    </row>
    <row r="1329" spans="1:12" x14ac:dyDescent="0.3">
      <c r="A1329">
        <v>5</v>
      </c>
      <c r="B1329">
        <v>51</v>
      </c>
      <c r="C1329">
        <v>1</v>
      </c>
      <c r="D1329">
        <v>1</v>
      </c>
      <c r="E1329">
        <v>2015</v>
      </c>
      <c r="F1329" t="s">
        <v>31</v>
      </c>
      <c r="G1329" t="s">
        <v>32</v>
      </c>
      <c r="H1329" t="s">
        <v>10</v>
      </c>
      <c r="I1329" t="s">
        <v>45</v>
      </c>
      <c r="J1329" t="s">
        <v>16</v>
      </c>
      <c r="K1329">
        <v>9.7244572494227857</v>
      </c>
      <c r="L1329">
        <v>0.15363168980879419</v>
      </c>
    </row>
    <row r="1330" spans="1:12" x14ac:dyDescent="0.3">
      <c r="A1330">
        <v>5</v>
      </c>
      <c r="B1330">
        <v>51</v>
      </c>
      <c r="C1330">
        <v>1</v>
      </c>
      <c r="D1330">
        <v>1</v>
      </c>
      <c r="E1330">
        <v>2015</v>
      </c>
      <c r="F1330" t="s">
        <v>31</v>
      </c>
      <c r="G1330" t="s">
        <v>32</v>
      </c>
      <c r="H1330" t="s">
        <v>10</v>
      </c>
      <c r="I1330" t="s">
        <v>45</v>
      </c>
      <c r="J1330" t="s">
        <v>24</v>
      </c>
      <c r="K1330">
        <v>0</v>
      </c>
      <c r="L1330">
        <v>0</v>
      </c>
    </row>
    <row r="1331" spans="1:12" x14ac:dyDescent="0.3">
      <c r="A1331">
        <v>5</v>
      </c>
      <c r="B1331">
        <v>51</v>
      </c>
      <c r="C1331">
        <v>1</v>
      </c>
      <c r="D1331">
        <v>1</v>
      </c>
      <c r="E1331">
        <v>2015</v>
      </c>
      <c r="F1331" t="s">
        <v>31</v>
      </c>
      <c r="G1331" t="s">
        <v>32</v>
      </c>
      <c r="H1331" t="s">
        <v>10</v>
      </c>
      <c r="I1331" t="s">
        <v>46</v>
      </c>
      <c r="J1331" t="s">
        <v>11</v>
      </c>
      <c r="K1331">
        <v>4.0435014925337187</v>
      </c>
      <c r="L1331">
        <v>6.3881196771080437E-2</v>
      </c>
    </row>
    <row r="1332" spans="1:12" x14ac:dyDescent="0.3">
      <c r="A1332">
        <v>5</v>
      </c>
      <c r="B1332">
        <v>51</v>
      </c>
      <c r="C1332">
        <v>1</v>
      </c>
      <c r="D1332">
        <v>1</v>
      </c>
      <c r="E1332">
        <v>2015</v>
      </c>
      <c r="F1332" t="s">
        <v>31</v>
      </c>
      <c r="G1332" t="s">
        <v>32</v>
      </c>
      <c r="H1332" t="s">
        <v>10</v>
      </c>
      <c r="I1332" t="s">
        <v>46</v>
      </c>
      <c r="J1332" t="s">
        <v>221</v>
      </c>
      <c r="K1332">
        <v>0.23444337998404136</v>
      </c>
      <c r="L1332">
        <v>3.7038501694859555E-3</v>
      </c>
    </row>
    <row r="1333" spans="1:12" x14ac:dyDescent="0.3">
      <c r="A1333">
        <v>5</v>
      </c>
      <c r="B1333">
        <v>51</v>
      </c>
      <c r="C1333">
        <v>1</v>
      </c>
      <c r="D1333">
        <v>1</v>
      </c>
      <c r="E1333">
        <v>2015</v>
      </c>
      <c r="F1333" t="s">
        <v>31</v>
      </c>
      <c r="G1333" t="s">
        <v>32</v>
      </c>
      <c r="H1333" t="s">
        <v>10</v>
      </c>
      <c r="I1333" t="s">
        <v>46</v>
      </c>
      <c r="J1333" t="s">
        <v>17</v>
      </c>
      <c r="K1333">
        <v>19.167517221387374</v>
      </c>
      <c r="L1333">
        <v>0.30281772901368831</v>
      </c>
    </row>
    <row r="1334" spans="1:12" x14ac:dyDescent="0.3">
      <c r="A1334">
        <v>5</v>
      </c>
      <c r="B1334">
        <v>51</v>
      </c>
      <c r="C1334">
        <v>1</v>
      </c>
      <c r="D1334">
        <v>1</v>
      </c>
      <c r="E1334">
        <v>2015</v>
      </c>
      <c r="F1334" t="s">
        <v>31</v>
      </c>
      <c r="G1334" t="s">
        <v>32</v>
      </c>
      <c r="H1334" t="s">
        <v>10</v>
      </c>
      <c r="I1334" t="s">
        <v>46</v>
      </c>
      <c r="J1334" t="s">
        <v>18</v>
      </c>
      <c r="K1334">
        <v>1.5563060424129898</v>
      </c>
      <c r="L1334">
        <v>2.4587277317686462E-2</v>
      </c>
    </row>
    <row r="1335" spans="1:12" x14ac:dyDescent="0.3">
      <c r="A1335">
        <v>5</v>
      </c>
      <c r="B1335">
        <v>51</v>
      </c>
      <c r="C1335">
        <v>1</v>
      </c>
      <c r="D1335">
        <v>1</v>
      </c>
      <c r="E1335">
        <v>2015</v>
      </c>
      <c r="F1335" t="s">
        <v>31</v>
      </c>
      <c r="G1335" t="s">
        <v>32</v>
      </c>
      <c r="H1335" t="s">
        <v>10</v>
      </c>
      <c r="I1335" t="s">
        <v>46</v>
      </c>
      <c r="J1335" t="s">
        <v>19</v>
      </c>
      <c r="K1335">
        <v>0.56308356875871723</v>
      </c>
      <c r="L1335">
        <v>8.8958671885881243E-3</v>
      </c>
    </row>
    <row r="1336" spans="1:12" x14ac:dyDescent="0.3">
      <c r="A1336">
        <v>5</v>
      </c>
      <c r="B1336">
        <v>51</v>
      </c>
      <c r="C1336">
        <v>1</v>
      </c>
      <c r="D1336">
        <v>1</v>
      </c>
      <c r="E1336">
        <v>2016</v>
      </c>
      <c r="F1336" t="s">
        <v>31</v>
      </c>
      <c r="G1336" t="s">
        <v>32</v>
      </c>
      <c r="H1336" t="s">
        <v>10</v>
      </c>
      <c r="I1336" t="s">
        <v>44</v>
      </c>
      <c r="J1336" t="s">
        <v>217</v>
      </c>
      <c r="K1336">
        <v>0</v>
      </c>
      <c r="L1336">
        <v>0</v>
      </c>
    </row>
    <row r="1337" spans="1:12" x14ac:dyDescent="0.3">
      <c r="A1337">
        <v>5</v>
      </c>
      <c r="B1337">
        <v>51</v>
      </c>
      <c r="C1337">
        <v>1</v>
      </c>
      <c r="D1337">
        <v>1</v>
      </c>
      <c r="E1337">
        <v>2016</v>
      </c>
      <c r="F1337" t="s">
        <v>31</v>
      </c>
      <c r="G1337" t="s">
        <v>32</v>
      </c>
      <c r="H1337" t="s">
        <v>10</v>
      </c>
      <c r="I1337" t="s">
        <v>44</v>
      </c>
      <c r="J1337" t="s">
        <v>218</v>
      </c>
      <c r="K1337">
        <v>0</v>
      </c>
      <c r="L1337">
        <v>0</v>
      </c>
    </row>
    <row r="1338" spans="1:12" x14ac:dyDescent="0.3">
      <c r="A1338">
        <v>5</v>
      </c>
      <c r="B1338">
        <v>51</v>
      </c>
      <c r="C1338">
        <v>1</v>
      </c>
      <c r="D1338">
        <v>1</v>
      </c>
      <c r="E1338">
        <v>2016</v>
      </c>
      <c r="F1338" t="s">
        <v>31</v>
      </c>
      <c r="G1338" t="s">
        <v>32</v>
      </c>
      <c r="H1338" t="s">
        <v>10</v>
      </c>
      <c r="I1338" t="s">
        <v>44</v>
      </c>
      <c r="J1338" t="s">
        <v>14</v>
      </c>
      <c r="K1338">
        <v>0.68707134030223516</v>
      </c>
      <c r="L1338">
        <v>1.0845955772069166E-2</v>
      </c>
    </row>
    <row r="1339" spans="1:12" x14ac:dyDescent="0.3">
      <c r="A1339">
        <v>5</v>
      </c>
      <c r="B1339">
        <v>51</v>
      </c>
      <c r="C1339">
        <v>1</v>
      </c>
      <c r="D1339">
        <v>1</v>
      </c>
      <c r="E1339">
        <v>2016</v>
      </c>
      <c r="F1339" t="s">
        <v>31</v>
      </c>
      <c r="G1339" t="s">
        <v>32</v>
      </c>
      <c r="H1339" t="s">
        <v>10</v>
      </c>
      <c r="I1339" t="s">
        <v>44</v>
      </c>
      <c r="J1339" t="s">
        <v>219</v>
      </c>
      <c r="K1339">
        <v>25.56605310815651</v>
      </c>
      <c r="L1339">
        <v>0.40358004331174818</v>
      </c>
    </row>
    <row r="1340" spans="1:12" x14ac:dyDescent="0.3">
      <c r="A1340">
        <v>5</v>
      </c>
      <c r="B1340">
        <v>51</v>
      </c>
      <c r="C1340">
        <v>1</v>
      </c>
      <c r="D1340">
        <v>1</v>
      </c>
      <c r="E1340">
        <v>2016</v>
      </c>
      <c r="F1340" t="s">
        <v>31</v>
      </c>
      <c r="G1340" t="s">
        <v>32</v>
      </c>
      <c r="H1340" t="s">
        <v>10</v>
      </c>
      <c r="I1340" t="s">
        <v>45</v>
      </c>
      <c r="J1340" t="s">
        <v>11</v>
      </c>
      <c r="K1340">
        <v>0.1209041666666667</v>
      </c>
      <c r="L1340">
        <v>1.9085663560769546E-3</v>
      </c>
    </row>
    <row r="1341" spans="1:12" x14ac:dyDescent="0.3">
      <c r="A1341">
        <v>5</v>
      </c>
      <c r="B1341">
        <v>51</v>
      </c>
      <c r="C1341">
        <v>1</v>
      </c>
      <c r="D1341">
        <v>1</v>
      </c>
      <c r="E1341">
        <v>2016</v>
      </c>
      <c r="F1341" t="s">
        <v>31</v>
      </c>
      <c r="G1341" t="s">
        <v>32</v>
      </c>
      <c r="H1341" t="s">
        <v>10</v>
      </c>
      <c r="I1341" t="s">
        <v>45</v>
      </c>
      <c r="J1341" t="s">
        <v>220</v>
      </c>
      <c r="K1341">
        <v>0</v>
      </c>
      <c r="L1341">
        <v>0</v>
      </c>
    </row>
    <row r="1342" spans="1:12" x14ac:dyDescent="0.3">
      <c r="A1342">
        <v>5</v>
      </c>
      <c r="B1342">
        <v>51</v>
      </c>
      <c r="C1342">
        <v>1</v>
      </c>
      <c r="D1342">
        <v>1</v>
      </c>
      <c r="E1342">
        <v>2016</v>
      </c>
      <c r="F1342" t="s">
        <v>31</v>
      </c>
      <c r="G1342" t="s">
        <v>32</v>
      </c>
      <c r="H1342" t="s">
        <v>10</v>
      </c>
      <c r="I1342" t="s">
        <v>45</v>
      </c>
      <c r="J1342" t="s">
        <v>13</v>
      </c>
      <c r="K1342">
        <v>1.0349999999999999E-3</v>
      </c>
      <c r="L1342">
        <v>1.6338280416635603E-5</v>
      </c>
    </row>
    <row r="1343" spans="1:12" x14ac:dyDescent="0.3">
      <c r="A1343">
        <v>5</v>
      </c>
      <c r="B1343">
        <v>51</v>
      </c>
      <c r="C1343">
        <v>1</v>
      </c>
      <c r="D1343">
        <v>1</v>
      </c>
      <c r="E1343">
        <v>2016</v>
      </c>
      <c r="F1343" t="s">
        <v>31</v>
      </c>
      <c r="G1343" t="s">
        <v>32</v>
      </c>
      <c r="H1343" t="s">
        <v>10</v>
      </c>
      <c r="I1343" t="s">
        <v>45</v>
      </c>
      <c r="J1343" t="s">
        <v>15</v>
      </c>
      <c r="K1343">
        <v>2.3825319100969855</v>
      </c>
      <c r="L1343">
        <v>3.7610120240335269E-2</v>
      </c>
    </row>
    <row r="1344" spans="1:12" x14ac:dyDescent="0.3">
      <c r="A1344">
        <v>5</v>
      </c>
      <c r="B1344">
        <v>51</v>
      </c>
      <c r="C1344">
        <v>1</v>
      </c>
      <c r="D1344">
        <v>1</v>
      </c>
      <c r="E1344">
        <v>2016</v>
      </c>
      <c r="F1344" t="s">
        <v>31</v>
      </c>
      <c r="G1344" t="s">
        <v>32</v>
      </c>
      <c r="H1344" t="s">
        <v>10</v>
      </c>
      <c r="I1344" t="s">
        <v>45</v>
      </c>
      <c r="J1344" t="s">
        <v>16</v>
      </c>
      <c r="K1344">
        <v>5.4462227853342355</v>
      </c>
      <c r="L1344">
        <v>8.5972864809913979E-2</v>
      </c>
    </row>
    <row r="1345" spans="1:12" x14ac:dyDescent="0.3">
      <c r="A1345">
        <v>5</v>
      </c>
      <c r="B1345">
        <v>51</v>
      </c>
      <c r="C1345">
        <v>1</v>
      </c>
      <c r="D1345">
        <v>1</v>
      </c>
      <c r="E1345">
        <v>2016</v>
      </c>
      <c r="F1345" t="s">
        <v>31</v>
      </c>
      <c r="G1345" t="s">
        <v>32</v>
      </c>
      <c r="H1345" t="s">
        <v>10</v>
      </c>
      <c r="I1345" t="s">
        <v>45</v>
      </c>
      <c r="J1345" t="s">
        <v>24</v>
      </c>
      <c r="K1345">
        <v>7.4589564000000002E-3</v>
      </c>
      <c r="L1345">
        <v>1.1774543118710998E-4</v>
      </c>
    </row>
    <row r="1346" spans="1:12" x14ac:dyDescent="0.3">
      <c r="A1346">
        <v>5</v>
      </c>
      <c r="B1346">
        <v>51</v>
      </c>
      <c r="C1346">
        <v>1</v>
      </c>
      <c r="D1346">
        <v>1</v>
      </c>
      <c r="E1346">
        <v>2016</v>
      </c>
      <c r="F1346" t="s">
        <v>31</v>
      </c>
      <c r="G1346" t="s">
        <v>32</v>
      </c>
      <c r="H1346" t="s">
        <v>10</v>
      </c>
      <c r="I1346" t="s">
        <v>46</v>
      </c>
      <c r="J1346" t="s">
        <v>11</v>
      </c>
      <c r="K1346">
        <v>4.8207716302627617</v>
      </c>
      <c r="L1346">
        <v>7.6099631613328098E-2</v>
      </c>
    </row>
    <row r="1347" spans="1:12" x14ac:dyDescent="0.3">
      <c r="A1347">
        <v>5</v>
      </c>
      <c r="B1347">
        <v>51</v>
      </c>
      <c r="C1347">
        <v>1</v>
      </c>
      <c r="D1347">
        <v>1</v>
      </c>
      <c r="E1347">
        <v>2016</v>
      </c>
      <c r="F1347" t="s">
        <v>31</v>
      </c>
      <c r="G1347" t="s">
        <v>32</v>
      </c>
      <c r="H1347" t="s">
        <v>10</v>
      </c>
      <c r="I1347" t="s">
        <v>46</v>
      </c>
      <c r="J1347" t="s">
        <v>221</v>
      </c>
      <c r="K1347">
        <v>0.17398938497625846</v>
      </c>
      <c r="L1347">
        <v>2.7465578369662577E-3</v>
      </c>
    </row>
    <row r="1348" spans="1:12" x14ac:dyDescent="0.3">
      <c r="A1348">
        <v>5</v>
      </c>
      <c r="B1348">
        <v>51</v>
      </c>
      <c r="C1348">
        <v>1</v>
      </c>
      <c r="D1348">
        <v>1</v>
      </c>
      <c r="E1348">
        <v>2016</v>
      </c>
      <c r="F1348" t="s">
        <v>31</v>
      </c>
      <c r="G1348" t="s">
        <v>32</v>
      </c>
      <c r="H1348" t="s">
        <v>10</v>
      </c>
      <c r="I1348" t="s">
        <v>46</v>
      </c>
      <c r="J1348" t="s">
        <v>17</v>
      </c>
      <c r="K1348">
        <v>22.657806175362079</v>
      </c>
      <c r="L1348">
        <v>0.35767110233704691</v>
      </c>
    </row>
    <row r="1349" spans="1:12" x14ac:dyDescent="0.3">
      <c r="A1349">
        <v>5</v>
      </c>
      <c r="B1349">
        <v>51</v>
      </c>
      <c r="C1349">
        <v>1</v>
      </c>
      <c r="D1349">
        <v>1</v>
      </c>
      <c r="E1349">
        <v>2016</v>
      </c>
      <c r="F1349" t="s">
        <v>31</v>
      </c>
      <c r="G1349" t="s">
        <v>32</v>
      </c>
      <c r="H1349" t="s">
        <v>10</v>
      </c>
      <c r="I1349" t="s">
        <v>46</v>
      </c>
      <c r="J1349" t="s">
        <v>18</v>
      </c>
      <c r="K1349">
        <v>0.92898912179487225</v>
      </c>
      <c r="L1349">
        <v>1.4664816208588088E-2</v>
      </c>
    </row>
    <row r="1350" spans="1:12" x14ac:dyDescent="0.3">
      <c r="A1350">
        <v>5</v>
      </c>
      <c r="B1350">
        <v>51</v>
      </c>
      <c r="C1350">
        <v>1</v>
      </c>
      <c r="D1350">
        <v>1</v>
      </c>
      <c r="E1350">
        <v>2016</v>
      </c>
      <c r="F1350" t="s">
        <v>31</v>
      </c>
      <c r="G1350" t="s">
        <v>32</v>
      </c>
      <c r="H1350" t="s">
        <v>10</v>
      </c>
      <c r="I1350" t="s">
        <v>46</v>
      </c>
      <c r="J1350" t="s">
        <v>19</v>
      </c>
      <c r="K1350">
        <v>0.55532630081232726</v>
      </c>
      <c r="L1350">
        <v>8.7662578023234208E-3</v>
      </c>
    </row>
    <row r="1351" spans="1:12" x14ac:dyDescent="0.3">
      <c r="A1351">
        <v>5</v>
      </c>
      <c r="B1351">
        <v>51</v>
      </c>
      <c r="C1351">
        <v>1</v>
      </c>
      <c r="D1351">
        <v>1</v>
      </c>
      <c r="E1351">
        <v>2017</v>
      </c>
      <c r="F1351" t="s">
        <v>31</v>
      </c>
      <c r="G1351" t="s">
        <v>32</v>
      </c>
      <c r="H1351" t="s">
        <v>10</v>
      </c>
      <c r="I1351" t="s">
        <v>44</v>
      </c>
      <c r="J1351" t="s">
        <v>217</v>
      </c>
      <c r="K1351">
        <v>0</v>
      </c>
      <c r="L1351">
        <v>0</v>
      </c>
    </row>
    <row r="1352" spans="1:12" x14ac:dyDescent="0.3">
      <c r="A1352">
        <v>5</v>
      </c>
      <c r="B1352">
        <v>51</v>
      </c>
      <c r="C1352">
        <v>1</v>
      </c>
      <c r="D1352">
        <v>1</v>
      </c>
      <c r="E1352">
        <v>2017</v>
      </c>
      <c r="F1352" t="s">
        <v>31</v>
      </c>
      <c r="G1352" t="s">
        <v>32</v>
      </c>
      <c r="H1352" t="s">
        <v>10</v>
      </c>
      <c r="I1352" t="s">
        <v>44</v>
      </c>
      <c r="J1352" t="s">
        <v>218</v>
      </c>
      <c r="K1352">
        <v>0</v>
      </c>
      <c r="L1352">
        <v>0</v>
      </c>
    </row>
    <row r="1353" spans="1:12" x14ac:dyDescent="0.3">
      <c r="A1353">
        <v>5</v>
      </c>
      <c r="B1353">
        <v>51</v>
      </c>
      <c r="C1353">
        <v>1</v>
      </c>
      <c r="D1353">
        <v>1</v>
      </c>
      <c r="E1353">
        <v>2017</v>
      </c>
      <c r="F1353" t="s">
        <v>31</v>
      </c>
      <c r="G1353" t="s">
        <v>32</v>
      </c>
      <c r="H1353" t="s">
        <v>10</v>
      </c>
      <c r="I1353" t="s">
        <v>44</v>
      </c>
      <c r="J1353" t="s">
        <v>14</v>
      </c>
      <c r="K1353">
        <v>0.71857271381561472</v>
      </c>
      <c r="L1353">
        <v>1.0953232550040978E-2</v>
      </c>
    </row>
    <row r="1354" spans="1:12" x14ac:dyDescent="0.3">
      <c r="A1354">
        <v>5</v>
      </c>
      <c r="B1354">
        <v>51</v>
      </c>
      <c r="C1354">
        <v>1</v>
      </c>
      <c r="D1354">
        <v>1</v>
      </c>
      <c r="E1354">
        <v>2017</v>
      </c>
      <c r="F1354" t="s">
        <v>31</v>
      </c>
      <c r="G1354" t="s">
        <v>32</v>
      </c>
      <c r="H1354" t="s">
        <v>10</v>
      </c>
      <c r="I1354" t="s">
        <v>44</v>
      </c>
      <c r="J1354" t="s">
        <v>219</v>
      </c>
      <c r="K1354">
        <v>28.170971237160479</v>
      </c>
      <c r="L1354">
        <v>0.42941123867989156</v>
      </c>
    </row>
    <row r="1355" spans="1:12" x14ac:dyDescent="0.3">
      <c r="A1355">
        <v>5</v>
      </c>
      <c r="B1355">
        <v>51</v>
      </c>
      <c r="C1355">
        <v>1</v>
      </c>
      <c r="D1355">
        <v>1</v>
      </c>
      <c r="E1355">
        <v>2017</v>
      </c>
      <c r="F1355" t="s">
        <v>31</v>
      </c>
      <c r="G1355" t="s">
        <v>32</v>
      </c>
      <c r="H1355" t="s">
        <v>10</v>
      </c>
      <c r="I1355" t="s">
        <v>45</v>
      </c>
      <c r="J1355" t="s">
        <v>11</v>
      </c>
      <c r="K1355">
        <v>0.30414755227813128</v>
      </c>
      <c r="L1355">
        <v>4.6361332758356761E-3</v>
      </c>
    </row>
    <row r="1356" spans="1:12" x14ac:dyDescent="0.3">
      <c r="A1356">
        <v>5</v>
      </c>
      <c r="B1356">
        <v>51</v>
      </c>
      <c r="C1356">
        <v>1</v>
      </c>
      <c r="D1356">
        <v>1</v>
      </c>
      <c r="E1356">
        <v>2017</v>
      </c>
      <c r="F1356" t="s">
        <v>31</v>
      </c>
      <c r="G1356" t="s">
        <v>32</v>
      </c>
      <c r="H1356" t="s">
        <v>10</v>
      </c>
      <c r="I1356" t="s">
        <v>45</v>
      </c>
      <c r="J1356" t="s">
        <v>220</v>
      </c>
      <c r="K1356">
        <v>0</v>
      </c>
      <c r="L1356">
        <v>0</v>
      </c>
    </row>
    <row r="1357" spans="1:12" x14ac:dyDescent="0.3">
      <c r="A1357">
        <v>5</v>
      </c>
      <c r="B1357">
        <v>51</v>
      </c>
      <c r="C1357">
        <v>1</v>
      </c>
      <c r="D1357">
        <v>1</v>
      </c>
      <c r="E1357">
        <v>2017</v>
      </c>
      <c r="F1357" t="s">
        <v>31</v>
      </c>
      <c r="G1357" t="s">
        <v>32</v>
      </c>
      <c r="H1357" t="s">
        <v>10</v>
      </c>
      <c r="I1357" t="s">
        <v>45</v>
      </c>
      <c r="J1357" t="s">
        <v>13</v>
      </c>
      <c r="K1357">
        <v>0</v>
      </c>
      <c r="L1357">
        <v>0</v>
      </c>
    </row>
    <row r="1358" spans="1:12" x14ac:dyDescent="0.3">
      <c r="A1358">
        <v>5</v>
      </c>
      <c r="B1358">
        <v>51</v>
      </c>
      <c r="C1358">
        <v>1</v>
      </c>
      <c r="D1358">
        <v>1</v>
      </c>
      <c r="E1358">
        <v>2017</v>
      </c>
      <c r="F1358" t="s">
        <v>31</v>
      </c>
      <c r="G1358" t="s">
        <v>32</v>
      </c>
      <c r="H1358" t="s">
        <v>10</v>
      </c>
      <c r="I1358" t="s">
        <v>45</v>
      </c>
      <c r="J1358" t="s">
        <v>15</v>
      </c>
      <c r="K1358">
        <v>3.0186614434183174</v>
      </c>
      <c r="L1358">
        <v>4.6013576836271886E-2</v>
      </c>
    </row>
    <row r="1359" spans="1:12" x14ac:dyDescent="0.3">
      <c r="A1359">
        <v>5</v>
      </c>
      <c r="B1359">
        <v>51</v>
      </c>
      <c r="C1359">
        <v>1</v>
      </c>
      <c r="D1359">
        <v>1</v>
      </c>
      <c r="E1359">
        <v>2017</v>
      </c>
      <c r="F1359" t="s">
        <v>31</v>
      </c>
      <c r="G1359" t="s">
        <v>32</v>
      </c>
      <c r="H1359" t="s">
        <v>10</v>
      </c>
      <c r="I1359" t="s">
        <v>45</v>
      </c>
      <c r="J1359" t="s">
        <v>16</v>
      </c>
      <c r="K1359">
        <v>5.3659609166666664</v>
      </c>
      <c r="L1359">
        <v>8.1793556371753048E-2</v>
      </c>
    </row>
    <row r="1360" spans="1:12" x14ac:dyDescent="0.3">
      <c r="A1360">
        <v>5</v>
      </c>
      <c r="B1360">
        <v>51</v>
      </c>
      <c r="C1360">
        <v>1</v>
      </c>
      <c r="D1360">
        <v>1</v>
      </c>
      <c r="E1360">
        <v>2017</v>
      </c>
      <c r="F1360" t="s">
        <v>31</v>
      </c>
      <c r="G1360" t="s">
        <v>32</v>
      </c>
      <c r="H1360" t="s">
        <v>10</v>
      </c>
      <c r="I1360" t="s">
        <v>45</v>
      </c>
      <c r="J1360" t="s">
        <v>24</v>
      </c>
      <c r="K1360">
        <v>0</v>
      </c>
      <c r="L1360">
        <v>0</v>
      </c>
    </row>
    <row r="1361" spans="1:12" x14ac:dyDescent="0.3">
      <c r="A1361">
        <v>5</v>
      </c>
      <c r="B1361">
        <v>51</v>
      </c>
      <c r="C1361">
        <v>1</v>
      </c>
      <c r="D1361">
        <v>1</v>
      </c>
      <c r="E1361">
        <v>2017</v>
      </c>
      <c r="F1361" t="s">
        <v>31</v>
      </c>
      <c r="G1361" t="s">
        <v>32</v>
      </c>
      <c r="H1361" t="s">
        <v>10</v>
      </c>
      <c r="I1361" t="s">
        <v>46</v>
      </c>
      <c r="J1361" t="s">
        <v>11</v>
      </c>
      <c r="K1361">
        <v>6.1146067933983153</v>
      </c>
      <c r="L1361">
        <v>9.3205195344138528E-2</v>
      </c>
    </row>
    <row r="1362" spans="1:12" x14ac:dyDescent="0.3">
      <c r="A1362">
        <v>5</v>
      </c>
      <c r="B1362">
        <v>51</v>
      </c>
      <c r="C1362">
        <v>1</v>
      </c>
      <c r="D1362">
        <v>1</v>
      </c>
      <c r="E1362">
        <v>2017</v>
      </c>
      <c r="F1362" t="s">
        <v>31</v>
      </c>
      <c r="G1362" t="s">
        <v>32</v>
      </c>
      <c r="H1362" t="s">
        <v>10</v>
      </c>
      <c r="I1362" t="s">
        <v>46</v>
      </c>
      <c r="J1362" t="s">
        <v>221</v>
      </c>
      <c r="K1362">
        <v>0.17576438204330153</v>
      </c>
      <c r="L1362">
        <v>2.6791834890470532E-3</v>
      </c>
    </row>
    <row r="1363" spans="1:12" x14ac:dyDescent="0.3">
      <c r="A1363">
        <v>5</v>
      </c>
      <c r="B1363">
        <v>51</v>
      </c>
      <c r="C1363">
        <v>1</v>
      </c>
      <c r="D1363">
        <v>1</v>
      </c>
      <c r="E1363">
        <v>2017</v>
      </c>
      <c r="F1363" t="s">
        <v>31</v>
      </c>
      <c r="G1363" t="s">
        <v>32</v>
      </c>
      <c r="H1363" t="s">
        <v>10</v>
      </c>
      <c r="I1363" t="s">
        <v>46</v>
      </c>
      <c r="J1363" t="s">
        <v>17</v>
      </c>
      <c r="K1363">
        <v>20.112176452997222</v>
      </c>
      <c r="L1363">
        <v>0.30657070821320387</v>
      </c>
    </row>
    <row r="1364" spans="1:12" x14ac:dyDescent="0.3">
      <c r="A1364">
        <v>5</v>
      </c>
      <c r="B1364">
        <v>51</v>
      </c>
      <c r="C1364">
        <v>1</v>
      </c>
      <c r="D1364">
        <v>1</v>
      </c>
      <c r="E1364">
        <v>2017</v>
      </c>
      <c r="F1364" t="s">
        <v>31</v>
      </c>
      <c r="G1364" t="s">
        <v>32</v>
      </c>
      <c r="H1364" t="s">
        <v>10</v>
      </c>
      <c r="I1364" t="s">
        <v>46</v>
      </c>
      <c r="J1364" t="s">
        <v>18</v>
      </c>
      <c r="K1364">
        <v>0.93055139602166648</v>
      </c>
      <c r="L1364">
        <v>1.4184432061535237E-2</v>
      </c>
    </row>
    <row r="1365" spans="1:12" x14ac:dyDescent="0.3">
      <c r="A1365">
        <v>5</v>
      </c>
      <c r="B1365">
        <v>51</v>
      </c>
      <c r="C1365">
        <v>1</v>
      </c>
      <c r="D1365">
        <v>1</v>
      </c>
      <c r="E1365">
        <v>2017</v>
      </c>
      <c r="F1365" t="s">
        <v>31</v>
      </c>
      <c r="G1365" t="s">
        <v>32</v>
      </c>
      <c r="H1365" t="s">
        <v>10</v>
      </c>
      <c r="I1365" t="s">
        <v>46</v>
      </c>
      <c r="J1365" t="s">
        <v>19</v>
      </c>
      <c r="K1365">
        <v>0.6922991244067922</v>
      </c>
      <c r="L1365">
        <v>1.0552743178282045E-2</v>
      </c>
    </row>
    <row r="1366" spans="1:12" x14ac:dyDescent="0.3">
      <c r="A1366">
        <v>5</v>
      </c>
      <c r="B1366">
        <v>51</v>
      </c>
      <c r="C1366">
        <v>1</v>
      </c>
      <c r="D1366">
        <v>1</v>
      </c>
      <c r="E1366">
        <v>2018</v>
      </c>
      <c r="F1366" t="s">
        <v>31</v>
      </c>
      <c r="G1366" t="s">
        <v>32</v>
      </c>
      <c r="H1366" t="s">
        <v>10</v>
      </c>
      <c r="I1366" t="s">
        <v>44</v>
      </c>
      <c r="J1366" t="s">
        <v>217</v>
      </c>
      <c r="K1366">
        <v>0</v>
      </c>
      <c r="L1366">
        <v>0</v>
      </c>
    </row>
    <row r="1367" spans="1:12" x14ac:dyDescent="0.3">
      <c r="A1367">
        <v>5</v>
      </c>
      <c r="B1367">
        <v>51</v>
      </c>
      <c r="C1367">
        <v>1</v>
      </c>
      <c r="D1367">
        <v>1</v>
      </c>
      <c r="E1367">
        <v>2018</v>
      </c>
      <c r="F1367" t="s">
        <v>31</v>
      </c>
      <c r="G1367" t="s">
        <v>32</v>
      </c>
      <c r="H1367" t="s">
        <v>10</v>
      </c>
      <c r="I1367" t="s">
        <v>44</v>
      </c>
      <c r="J1367" t="s">
        <v>218</v>
      </c>
      <c r="K1367">
        <v>0</v>
      </c>
      <c r="L1367">
        <v>0</v>
      </c>
    </row>
    <row r="1368" spans="1:12" x14ac:dyDescent="0.3">
      <c r="A1368">
        <v>5</v>
      </c>
      <c r="B1368">
        <v>51</v>
      </c>
      <c r="C1368">
        <v>1</v>
      </c>
      <c r="D1368">
        <v>1</v>
      </c>
      <c r="E1368">
        <v>2018</v>
      </c>
      <c r="F1368" t="s">
        <v>31</v>
      </c>
      <c r="G1368" t="s">
        <v>32</v>
      </c>
      <c r="H1368" t="s">
        <v>10</v>
      </c>
      <c r="I1368" t="s">
        <v>44</v>
      </c>
      <c r="J1368" t="s">
        <v>14</v>
      </c>
      <c r="K1368">
        <v>0.61029016432950201</v>
      </c>
      <c r="L1368">
        <v>8.2907471869421174E-3</v>
      </c>
    </row>
    <row r="1369" spans="1:12" x14ac:dyDescent="0.3">
      <c r="A1369">
        <v>5</v>
      </c>
      <c r="B1369">
        <v>51</v>
      </c>
      <c r="C1369">
        <v>1</v>
      </c>
      <c r="D1369">
        <v>1</v>
      </c>
      <c r="E1369">
        <v>2018</v>
      </c>
      <c r="F1369" t="s">
        <v>31</v>
      </c>
      <c r="G1369" t="s">
        <v>32</v>
      </c>
      <c r="H1369" t="s">
        <v>10</v>
      </c>
      <c r="I1369" t="s">
        <v>44</v>
      </c>
      <c r="J1369" t="s">
        <v>219</v>
      </c>
      <c r="K1369">
        <v>33.554288733603556</v>
      </c>
      <c r="L1369">
        <v>0.45583255504961656</v>
      </c>
    </row>
    <row r="1370" spans="1:12" x14ac:dyDescent="0.3">
      <c r="A1370">
        <v>5</v>
      </c>
      <c r="B1370">
        <v>51</v>
      </c>
      <c r="C1370">
        <v>1</v>
      </c>
      <c r="D1370">
        <v>1</v>
      </c>
      <c r="E1370">
        <v>2018</v>
      </c>
      <c r="F1370" t="s">
        <v>31</v>
      </c>
      <c r="G1370" t="s">
        <v>32</v>
      </c>
      <c r="H1370" t="s">
        <v>10</v>
      </c>
      <c r="I1370" t="s">
        <v>45</v>
      </c>
      <c r="J1370" t="s">
        <v>11</v>
      </c>
      <c r="K1370">
        <v>0.25300000000000006</v>
      </c>
      <c r="L1370">
        <v>3.4369864711826853E-3</v>
      </c>
    </row>
    <row r="1371" spans="1:12" x14ac:dyDescent="0.3">
      <c r="A1371">
        <v>5</v>
      </c>
      <c r="B1371">
        <v>51</v>
      </c>
      <c r="C1371">
        <v>1</v>
      </c>
      <c r="D1371">
        <v>1</v>
      </c>
      <c r="E1371">
        <v>2018</v>
      </c>
      <c r="F1371" t="s">
        <v>31</v>
      </c>
      <c r="G1371" t="s">
        <v>32</v>
      </c>
      <c r="H1371" t="s">
        <v>10</v>
      </c>
      <c r="I1371" t="s">
        <v>45</v>
      </c>
      <c r="J1371" t="s">
        <v>220</v>
      </c>
      <c r="K1371">
        <v>0</v>
      </c>
      <c r="L1371">
        <v>0</v>
      </c>
    </row>
    <row r="1372" spans="1:12" x14ac:dyDescent="0.3">
      <c r="A1372">
        <v>5</v>
      </c>
      <c r="B1372">
        <v>51</v>
      </c>
      <c r="C1372">
        <v>1</v>
      </c>
      <c r="D1372">
        <v>1</v>
      </c>
      <c r="E1372">
        <v>2018</v>
      </c>
      <c r="F1372" t="s">
        <v>31</v>
      </c>
      <c r="G1372" t="s">
        <v>32</v>
      </c>
      <c r="H1372" t="s">
        <v>10</v>
      </c>
      <c r="I1372" t="s">
        <v>45</v>
      </c>
      <c r="J1372" t="s">
        <v>13</v>
      </c>
      <c r="K1372">
        <v>0</v>
      </c>
      <c r="L1372">
        <v>0</v>
      </c>
    </row>
    <row r="1373" spans="1:12" x14ac:dyDescent="0.3">
      <c r="A1373">
        <v>5</v>
      </c>
      <c r="B1373">
        <v>51</v>
      </c>
      <c r="C1373">
        <v>1</v>
      </c>
      <c r="D1373">
        <v>1</v>
      </c>
      <c r="E1373">
        <v>2018</v>
      </c>
      <c r="F1373" t="s">
        <v>31</v>
      </c>
      <c r="G1373" t="s">
        <v>32</v>
      </c>
      <c r="H1373" t="s">
        <v>10</v>
      </c>
      <c r="I1373" t="s">
        <v>45</v>
      </c>
      <c r="J1373" t="s">
        <v>15</v>
      </c>
      <c r="K1373">
        <v>3.3813320980470203</v>
      </c>
      <c r="L1373">
        <v>4.5935148915270244E-2</v>
      </c>
    </row>
    <row r="1374" spans="1:12" x14ac:dyDescent="0.3">
      <c r="A1374">
        <v>5</v>
      </c>
      <c r="B1374">
        <v>51</v>
      </c>
      <c r="C1374">
        <v>1</v>
      </c>
      <c r="D1374">
        <v>1</v>
      </c>
      <c r="E1374">
        <v>2018</v>
      </c>
      <c r="F1374" t="s">
        <v>31</v>
      </c>
      <c r="G1374" t="s">
        <v>32</v>
      </c>
      <c r="H1374" t="s">
        <v>10</v>
      </c>
      <c r="I1374" t="s">
        <v>45</v>
      </c>
      <c r="J1374" t="s">
        <v>16</v>
      </c>
      <c r="K1374">
        <v>5.2592149244050255</v>
      </c>
      <c r="L1374">
        <v>7.1446049581905674E-2</v>
      </c>
    </row>
    <row r="1375" spans="1:12" x14ac:dyDescent="0.3">
      <c r="A1375">
        <v>5</v>
      </c>
      <c r="B1375">
        <v>51</v>
      </c>
      <c r="C1375">
        <v>1</v>
      </c>
      <c r="D1375">
        <v>1</v>
      </c>
      <c r="E1375">
        <v>2018</v>
      </c>
      <c r="F1375" t="s">
        <v>31</v>
      </c>
      <c r="G1375" t="s">
        <v>32</v>
      </c>
      <c r="H1375" t="s">
        <v>10</v>
      </c>
      <c r="I1375" t="s">
        <v>45</v>
      </c>
      <c r="J1375" t="s">
        <v>24</v>
      </c>
      <c r="K1375">
        <v>1.2914715E-2</v>
      </c>
      <c r="L1375">
        <v>1.7544545744735212E-4</v>
      </c>
    </row>
    <row r="1376" spans="1:12" x14ac:dyDescent="0.3">
      <c r="A1376">
        <v>5</v>
      </c>
      <c r="B1376">
        <v>51</v>
      </c>
      <c r="C1376">
        <v>1</v>
      </c>
      <c r="D1376">
        <v>1</v>
      </c>
      <c r="E1376">
        <v>2018</v>
      </c>
      <c r="F1376" t="s">
        <v>31</v>
      </c>
      <c r="G1376" t="s">
        <v>32</v>
      </c>
      <c r="H1376" t="s">
        <v>10</v>
      </c>
      <c r="I1376" t="s">
        <v>46</v>
      </c>
      <c r="J1376" t="s">
        <v>11</v>
      </c>
      <c r="K1376">
        <v>6.3986716786893512</v>
      </c>
      <c r="L1376">
        <v>8.6925486139111052E-2</v>
      </c>
    </row>
    <row r="1377" spans="1:12" x14ac:dyDescent="0.3">
      <c r="A1377">
        <v>5</v>
      </c>
      <c r="B1377">
        <v>51</v>
      </c>
      <c r="C1377">
        <v>1</v>
      </c>
      <c r="D1377">
        <v>1</v>
      </c>
      <c r="E1377">
        <v>2018</v>
      </c>
      <c r="F1377" t="s">
        <v>31</v>
      </c>
      <c r="G1377" t="s">
        <v>32</v>
      </c>
      <c r="H1377" t="s">
        <v>10</v>
      </c>
      <c r="I1377" t="s">
        <v>46</v>
      </c>
      <c r="J1377" t="s">
        <v>221</v>
      </c>
      <c r="K1377">
        <v>0.3435725965320835</v>
      </c>
      <c r="L1377">
        <v>4.6674085618572244E-3</v>
      </c>
    </row>
    <row r="1378" spans="1:12" x14ac:dyDescent="0.3">
      <c r="A1378">
        <v>5</v>
      </c>
      <c r="B1378">
        <v>51</v>
      </c>
      <c r="C1378">
        <v>1</v>
      </c>
      <c r="D1378">
        <v>1</v>
      </c>
      <c r="E1378">
        <v>2018</v>
      </c>
      <c r="F1378" t="s">
        <v>31</v>
      </c>
      <c r="G1378" t="s">
        <v>32</v>
      </c>
      <c r="H1378" t="s">
        <v>10</v>
      </c>
      <c r="I1378" t="s">
        <v>46</v>
      </c>
      <c r="J1378" t="s">
        <v>17</v>
      </c>
      <c r="K1378">
        <v>21.24766399602013</v>
      </c>
      <c r="L1378">
        <v>0.28864795928283243</v>
      </c>
    </row>
    <row r="1379" spans="1:12" x14ac:dyDescent="0.3">
      <c r="A1379">
        <v>5</v>
      </c>
      <c r="B1379">
        <v>51</v>
      </c>
      <c r="C1379">
        <v>1</v>
      </c>
      <c r="D1379">
        <v>1</v>
      </c>
      <c r="E1379">
        <v>2018</v>
      </c>
      <c r="F1379" t="s">
        <v>31</v>
      </c>
      <c r="G1379" t="s">
        <v>32</v>
      </c>
      <c r="H1379" t="s">
        <v>10</v>
      </c>
      <c r="I1379" t="s">
        <v>46</v>
      </c>
      <c r="J1379" t="s">
        <v>18</v>
      </c>
      <c r="K1379">
        <v>1.769950372499228</v>
      </c>
      <c r="L1379">
        <v>2.4044646185551778E-2</v>
      </c>
    </row>
    <row r="1380" spans="1:12" x14ac:dyDescent="0.3">
      <c r="A1380">
        <v>5</v>
      </c>
      <c r="B1380">
        <v>51</v>
      </c>
      <c r="C1380">
        <v>1</v>
      </c>
      <c r="D1380">
        <v>1</v>
      </c>
      <c r="E1380">
        <v>2018</v>
      </c>
      <c r="F1380" t="s">
        <v>31</v>
      </c>
      <c r="G1380" t="s">
        <v>32</v>
      </c>
      <c r="H1380" t="s">
        <v>10</v>
      </c>
      <c r="I1380" t="s">
        <v>46</v>
      </c>
      <c r="J1380" t="s">
        <v>19</v>
      </c>
      <c r="K1380">
        <v>0.78009748250565725</v>
      </c>
      <c r="L1380">
        <v>1.0597567168283063E-2</v>
      </c>
    </row>
    <row r="1381" spans="1:12" x14ac:dyDescent="0.3">
      <c r="A1381">
        <v>5</v>
      </c>
      <c r="B1381">
        <v>51</v>
      </c>
      <c r="C1381">
        <v>1</v>
      </c>
      <c r="D1381">
        <v>1</v>
      </c>
      <c r="E1381">
        <v>2019</v>
      </c>
      <c r="F1381" t="s">
        <v>31</v>
      </c>
      <c r="G1381" t="s">
        <v>32</v>
      </c>
      <c r="H1381" t="s">
        <v>10</v>
      </c>
      <c r="I1381" t="s">
        <v>44</v>
      </c>
      <c r="J1381" t="s">
        <v>217</v>
      </c>
      <c r="K1381">
        <v>0</v>
      </c>
      <c r="L1381">
        <v>0</v>
      </c>
    </row>
    <row r="1382" spans="1:12" x14ac:dyDescent="0.3">
      <c r="A1382">
        <v>5</v>
      </c>
      <c r="B1382">
        <v>51</v>
      </c>
      <c r="C1382">
        <v>1</v>
      </c>
      <c r="D1382">
        <v>1</v>
      </c>
      <c r="E1382">
        <v>2019</v>
      </c>
      <c r="F1382" t="s">
        <v>31</v>
      </c>
      <c r="G1382" t="s">
        <v>32</v>
      </c>
      <c r="H1382" t="s">
        <v>10</v>
      </c>
      <c r="I1382" t="s">
        <v>44</v>
      </c>
      <c r="J1382" t="s">
        <v>218</v>
      </c>
      <c r="K1382">
        <v>0</v>
      </c>
      <c r="L1382">
        <v>0</v>
      </c>
    </row>
    <row r="1383" spans="1:12" x14ac:dyDescent="0.3">
      <c r="A1383">
        <v>5</v>
      </c>
      <c r="B1383">
        <v>51</v>
      </c>
      <c r="C1383">
        <v>1</v>
      </c>
      <c r="D1383">
        <v>1</v>
      </c>
      <c r="E1383">
        <v>2019</v>
      </c>
      <c r="F1383" t="s">
        <v>31</v>
      </c>
      <c r="G1383" t="s">
        <v>32</v>
      </c>
      <c r="H1383" t="s">
        <v>10</v>
      </c>
      <c r="I1383" t="s">
        <v>44</v>
      </c>
      <c r="J1383" t="s">
        <v>14</v>
      </c>
      <c r="K1383">
        <v>0.45336765004128149</v>
      </c>
      <c r="L1383">
        <v>6.752264781951533E-3</v>
      </c>
    </row>
    <row r="1384" spans="1:12" x14ac:dyDescent="0.3">
      <c r="A1384">
        <v>5</v>
      </c>
      <c r="B1384">
        <v>51</v>
      </c>
      <c r="C1384">
        <v>1</v>
      </c>
      <c r="D1384">
        <v>1</v>
      </c>
      <c r="E1384">
        <v>2019</v>
      </c>
      <c r="F1384" t="s">
        <v>31</v>
      </c>
      <c r="G1384" t="s">
        <v>32</v>
      </c>
      <c r="H1384" t="s">
        <v>10</v>
      </c>
      <c r="I1384" t="s">
        <v>44</v>
      </c>
      <c r="J1384" t="s">
        <v>219</v>
      </c>
      <c r="K1384">
        <v>26.213041459460896</v>
      </c>
      <c r="L1384">
        <v>0.39040588065433585</v>
      </c>
    </row>
    <row r="1385" spans="1:12" x14ac:dyDescent="0.3">
      <c r="A1385">
        <v>5</v>
      </c>
      <c r="B1385">
        <v>51</v>
      </c>
      <c r="C1385">
        <v>1</v>
      </c>
      <c r="D1385">
        <v>1</v>
      </c>
      <c r="E1385">
        <v>2019</v>
      </c>
      <c r="F1385" t="s">
        <v>31</v>
      </c>
      <c r="G1385" t="s">
        <v>32</v>
      </c>
      <c r="H1385" t="s">
        <v>10</v>
      </c>
      <c r="I1385" t="s">
        <v>45</v>
      </c>
      <c r="J1385" t="s">
        <v>11</v>
      </c>
      <c r="K1385">
        <v>1.2637050588235297</v>
      </c>
      <c r="L1385">
        <v>1.8821085189230303E-2</v>
      </c>
    </row>
    <row r="1386" spans="1:12" x14ac:dyDescent="0.3">
      <c r="A1386">
        <v>5</v>
      </c>
      <c r="B1386">
        <v>51</v>
      </c>
      <c r="C1386">
        <v>1</v>
      </c>
      <c r="D1386">
        <v>1</v>
      </c>
      <c r="E1386">
        <v>2019</v>
      </c>
      <c r="F1386" t="s">
        <v>31</v>
      </c>
      <c r="G1386" t="s">
        <v>32</v>
      </c>
      <c r="H1386" t="s">
        <v>10</v>
      </c>
      <c r="I1386" t="s">
        <v>45</v>
      </c>
      <c r="J1386" t="s">
        <v>220</v>
      </c>
      <c r="K1386">
        <v>0</v>
      </c>
      <c r="L1386">
        <v>0</v>
      </c>
    </row>
    <row r="1387" spans="1:12" x14ac:dyDescent="0.3">
      <c r="A1387">
        <v>5</v>
      </c>
      <c r="B1387">
        <v>51</v>
      </c>
      <c r="C1387">
        <v>1</v>
      </c>
      <c r="D1387">
        <v>1</v>
      </c>
      <c r="E1387">
        <v>2019</v>
      </c>
      <c r="F1387" t="s">
        <v>31</v>
      </c>
      <c r="G1387" t="s">
        <v>32</v>
      </c>
      <c r="H1387" t="s">
        <v>10</v>
      </c>
      <c r="I1387" t="s">
        <v>45</v>
      </c>
      <c r="J1387" t="s">
        <v>13</v>
      </c>
      <c r="K1387">
        <v>2.8012972972972977E-2</v>
      </c>
      <c r="L1387">
        <v>4.1721329438909545E-4</v>
      </c>
    </row>
    <row r="1388" spans="1:12" x14ac:dyDescent="0.3">
      <c r="A1388">
        <v>5</v>
      </c>
      <c r="B1388">
        <v>51</v>
      </c>
      <c r="C1388">
        <v>1</v>
      </c>
      <c r="D1388">
        <v>1</v>
      </c>
      <c r="E1388">
        <v>2019</v>
      </c>
      <c r="F1388" t="s">
        <v>31</v>
      </c>
      <c r="G1388" t="s">
        <v>32</v>
      </c>
      <c r="H1388" t="s">
        <v>10</v>
      </c>
      <c r="I1388" t="s">
        <v>45</v>
      </c>
      <c r="J1388" t="s">
        <v>15</v>
      </c>
      <c r="K1388">
        <v>4.4219376893534514</v>
      </c>
      <c r="L1388">
        <v>6.5858457534600706E-2</v>
      </c>
    </row>
    <row r="1389" spans="1:12" x14ac:dyDescent="0.3">
      <c r="A1389">
        <v>5</v>
      </c>
      <c r="B1389">
        <v>51</v>
      </c>
      <c r="C1389">
        <v>1</v>
      </c>
      <c r="D1389">
        <v>1</v>
      </c>
      <c r="E1389">
        <v>2019</v>
      </c>
      <c r="F1389" t="s">
        <v>31</v>
      </c>
      <c r="G1389" t="s">
        <v>32</v>
      </c>
      <c r="H1389" t="s">
        <v>10</v>
      </c>
      <c r="I1389" t="s">
        <v>45</v>
      </c>
      <c r="J1389" t="s">
        <v>16</v>
      </c>
      <c r="K1389">
        <v>6.3960646896295472</v>
      </c>
      <c r="L1389">
        <v>9.5260264694529639E-2</v>
      </c>
    </row>
    <row r="1390" spans="1:12" x14ac:dyDescent="0.3">
      <c r="A1390">
        <v>5</v>
      </c>
      <c r="B1390">
        <v>51</v>
      </c>
      <c r="C1390">
        <v>1</v>
      </c>
      <c r="D1390">
        <v>1</v>
      </c>
      <c r="E1390">
        <v>2019</v>
      </c>
      <c r="F1390" t="s">
        <v>31</v>
      </c>
      <c r="G1390" t="s">
        <v>32</v>
      </c>
      <c r="H1390" t="s">
        <v>10</v>
      </c>
      <c r="I1390" t="s">
        <v>45</v>
      </c>
      <c r="J1390" t="s">
        <v>24</v>
      </c>
      <c r="K1390">
        <v>1.3805263545E-2</v>
      </c>
      <c r="L1390">
        <v>2.0560971836427897E-4</v>
      </c>
    </row>
    <row r="1391" spans="1:12" x14ac:dyDescent="0.3">
      <c r="A1391">
        <v>5</v>
      </c>
      <c r="B1391">
        <v>51</v>
      </c>
      <c r="C1391">
        <v>1</v>
      </c>
      <c r="D1391">
        <v>1</v>
      </c>
      <c r="E1391">
        <v>2019</v>
      </c>
      <c r="F1391" t="s">
        <v>31</v>
      </c>
      <c r="G1391" t="s">
        <v>32</v>
      </c>
      <c r="H1391" t="s">
        <v>10</v>
      </c>
      <c r="I1391" t="s">
        <v>46</v>
      </c>
      <c r="J1391" t="s">
        <v>11</v>
      </c>
      <c r="K1391">
        <v>6.1617577036778828</v>
      </c>
      <c r="L1391">
        <v>9.1770596189812606E-2</v>
      </c>
    </row>
    <row r="1392" spans="1:12" x14ac:dyDescent="0.3">
      <c r="A1392">
        <v>5</v>
      </c>
      <c r="B1392">
        <v>51</v>
      </c>
      <c r="C1392">
        <v>1</v>
      </c>
      <c r="D1392">
        <v>1</v>
      </c>
      <c r="E1392">
        <v>2019</v>
      </c>
      <c r="F1392" t="s">
        <v>31</v>
      </c>
      <c r="G1392" t="s">
        <v>32</v>
      </c>
      <c r="H1392" t="s">
        <v>10</v>
      </c>
      <c r="I1392" t="s">
        <v>46</v>
      </c>
      <c r="J1392" t="s">
        <v>221</v>
      </c>
      <c r="K1392">
        <v>0.42993436736699414</v>
      </c>
      <c r="L1392">
        <v>6.4032594453054406E-3</v>
      </c>
    </row>
    <row r="1393" spans="1:12" x14ac:dyDescent="0.3">
      <c r="A1393">
        <v>5</v>
      </c>
      <c r="B1393">
        <v>51</v>
      </c>
      <c r="C1393">
        <v>1</v>
      </c>
      <c r="D1393">
        <v>1</v>
      </c>
      <c r="E1393">
        <v>2019</v>
      </c>
      <c r="F1393" t="s">
        <v>31</v>
      </c>
      <c r="G1393" t="s">
        <v>32</v>
      </c>
      <c r="H1393" t="s">
        <v>10</v>
      </c>
      <c r="I1393" t="s">
        <v>46</v>
      </c>
      <c r="J1393" t="s">
        <v>17</v>
      </c>
      <c r="K1393">
        <v>18.689853814324334</v>
      </c>
      <c r="L1393">
        <v>0.27835872647462534</v>
      </c>
    </row>
    <row r="1394" spans="1:12" x14ac:dyDescent="0.3">
      <c r="A1394">
        <v>5</v>
      </c>
      <c r="B1394">
        <v>51</v>
      </c>
      <c r="C1394">
        <v>1</v>
      </c>
      <c r="D1394">
        <v>1</v>
      </c>
      <c r="E1394">
        <v>2019</v>
      </c>
      <c r="F1394" t="s">
        <v>31</v>
      </c>
      <c r="G1394" t="s">
        <v>32</v>
      </c>
      <c r="H1394" t="s">
        <v>10</v>
      </c>
      <c r="I1394" t="s">
        <v>46</v>
      </c>
      <c r="J1394" t="s">
        <v>18</v>
      </c>
      <c r="K1394">
        <v>2.1494919968349642</v>
      </c>
      <c r="L1394">
        <v>3.2013618766124657E-2</v>
      </c>
    </row>
    <row r="1395" spans="1:12" x14ac:dyDescent="0.3">
      <c r="A1395">
        <v>5</v>
      </c>
      <c r="B1395">
        <v>51</v>
      </c>
      <c r="C1395">
        <v>1</v>
      </c>
      <c r="D1395">
        <v>1</v>
      </c>
      <c r="E1395">
        <v>2019</v>
      </c>
      <c r="F1395" t="s">
        <v>31</v>
      </c>
      <c r="G1395" t="s">
        <v>32</v>
      </c>
      <c r="H1395" t="s">
        <v>10</v>
      </c>
      <c r="I1395" t="s">
        <v>46</v>
      </c>
      <c r="J1395" t="s">
        <v>19</v>
      </c>
      <c r="K1395">
        <v>0.92207706346294482</v>
      </c>
      <c r="L1395">
        <v>1.3733023256730408E-2</v>
      </c>
    </row>
    <row r="1396" spans="1:12" x14ac:dyDescent="0.3">
      <c r="A1396">
        <v>5</v>
      </c>
      <c r="B1396">
        <v>51</v>
      </c>
      <c r="C1396">
        <v>1</v>
      </c>
      <c r="D1396">
        <v>1</v>
      </c>
      <c r="E1396">
        <v>2020</v>
      </c>
      <c r="F1396" t="s">
        <v>31</v>
      </c>
      <c r="G1396" t="s">
        <v>32</v>
      </c>
      <c r="H1396" t="s">
        <v>10</v>
      </c>
      <c r="I1396" t="s">
        <v>44</v>
      </c>
      <c r="J1396" t="s">
        <v>217</v>
      </c>
      <c r="K1396">
        <v>0</v>
      </c>
      <c r="L1396">
        <v>0</v>
      </c>
    </row>
    <row r="1397" spans="1:12" x14ac:dyDescent="0.3">
      <c r="A1397">
        <v>5</v>
      </c>
      <c r="B1397">
        <v>51</v>
      </c>
      <c r="C1397">
        <v>1</v>
      </c>
      <c r="D1397">
        <v>1</v>
      </c>
      <c r="E1397">
        <v>2020</v>
      </c>
      <c r="F1397" t="s">
        <v>31</v>
      </c>
      <c r="G1397" t="s">
        <v>32</v>
      </c>
      <c r="H1397" t="s">
        <v>10</v>
      </c>
      <c r="I1397" t="s">
        <v>44</v>
      </c>
      <c r="J1397" t="s">
        <v>218</v>
      </c>
      <c r="K1397">
        <v>0</v>
      </c>
      <c r="L1397">
        <v>0</v>
      </c>
    </row>
    <row r="1398" spans="1:12" x14ac:dyDescent="0.3">
      <c r="A1398">
        <v>5</v>
      </c>
      <c r="B1398">
        <v>51</v>
      </c>
      <c r="C1398">
        <v>1</v>
      </c>
      <c r="D1398">
        <v>1</v>
      </c>
      <c r="E1398">
        <v>2020</v>
      </c>
      <c r="F1398" t="s">
        <v>31</v>
      </c>
      <c r="G1398" t="s">
        <v>32</v>
      </c>
      <c r="H1398" t="s">
        <v>10</v>
      </c>
      <c r="I1398" t="s">
        <v>44</v>
      </c>
      <c r="J1398" t="s">
        <v>14</v>
      </c>
      <c r="K1398">
        <v>0.40756279090909125</v>
      </c>
      <c r="L1398">
        <v>6.0845232886369222E-3</v>
      </c>
    </row>
    <row r="1399" spans="1:12" x14ac:dyDescent="0.3">
      <c r="A1399">
        <v>5</v>
      </c>
      <c r="B1399">
        <v>51</v>
      </c>
      <c r="C1399">
        <v>1</v>
      </c>
      <c r="D1399">
        <v>1</v>
      </c>
      <c r="E1399">
        <v>2020</v>
      </c>
      <c r="F1399" t="s">
        <v>31</v>
      </c>
      <c r="G1399" t="s">
        <v>32</v>
      </c>
      <c r="H1399" t="s">
        <v>10</v>
      </c>
      <c r="I1399" t="s">
        <v>44</v>
      </c>
      <c r="J1399" t="s">
        <v>219</v>
      </c>
      <c r="K1399">
        <v>27.450130698539617</v>
      </c>
      <c r="L1399">
        <v>0.40980423933902838</v>
      </c>
    </row>
    <row r="1400" spans="1:12" x14ac:dyDescent="0.3">
      <c r="A1400">
        <v>5</v>
      </c>
      <c r="B1400">
        <v>51</v>
      </c>
      <c r="C1400">
        <v>1</v>
      </c>
      <c r="D1400">
        <v>1</v>
      </c>
      <c r="E1400">
        <v>2020</v>
      </c>
      <c r="F1400" t="s">
        <v>31</v>
      </c>
      <c r="G1400" t="s">
        <v>32</v>
      </c>
      <c r="H1400" t="s">
        <v>10</v>
      </c>
      <c r="I1400" t="s">
        <v>45</v>
      </c>
      <c r="J1400" t="s">
        <v>11</v>
      </c>
      <c r="K1400">
        <v>0.90920212962963021</v>
      </c>
      <c r="L1400">
        <v>1.3573519602881811E-2</v>
      </c>
    </row>
    <row r="1401" spans="1:12" x14ac:dyDescent="0.3">
      <c r="A1401">
        <v>5</v>
      </c>
      <c r="B1401">
        <v>51</v>
      </c>
      <c r="C1401">
        <v>1</v>
      </c>
      <c r="D1401">
        <v>1</v>
      </c>
      <c r="E1401">
        <v>2020</v>
      </c>
      <c r="F1401" t="s">
        <v>31</v>
      </c>
      <c r="G1401" t="s">
        <v>32</v>
      </c>
      <c r="H1401" t="s">
        <v>10</v>
      </c>
      <c r="I1401" t="s">
        <v>45</v>
      </c>
      <c r="J1401" t="s">
        <v>220</v>
      </c>
      <c r="K1401">
        <v>0</v>
      </c>
      <c r="L1401">
        <v>0</v>
      </c>
    </row>
    <row r="1402" spans="1:12" x14ac:dyDescent="0.3">
      <c r="A1402">
        <v>5</v>
      </c>
      <c r="B1402">
        <v>51</v>
      </c>
      <c r="C1402">
        <v>1</v>
      </c>
      <c r="D1402">
        <v>1</v>
      </c>
      <c r="E1402">
        <v>2020</v>
      </c>
      <c r="F1402" t="s">
        <v>31</v>
      </c>
      <c r="G1402" t="s">
        <v>32</v>
      </c>
      <c r="H1402" t="s">
        <v>10</v>
      </c>
      <c r="I1402" t="s">
        <v>45</v>
      </c>
      <c r="J1402" t="s">
        <v>13</v>
      </c>
      <c r="K1402">
        <v>6.9999999999999993E-3</v>
      </c>
      <c r="L1402">
        <v>1.0450331573560826E-4</v>
      </c>
    </row>
    <row r="1403" spans="1:12" x14ac:dyDescent="0.3">
      <c r="A1403">
        <v>5</v>
      </c>
      <c r="B1403">
        <v>51</v>
      </c>
      <c r="C1403">
        <v>1</v>
      </c>
      <c r="D1403">
        <v>1</v>
      </c>
      <c r="E1403">
        <v>2020</v>
      </c>
      <c r="F1403" t="s">
        <v>31</v>
      </c>
      <c r="G1403" t="s">
        <v>32</v>
      </c>
      <c r="H1403" t="s">
        <v>10</v>
      </c>
      <c r="I1403" t="s">
        <v>45</v>
      </c>
      <c r="J1403" t="s">
        <v>15</v>
      </c>
      <c r="K1403">
        <v>5.2205900491851551</v>
      </c>
      <c r="L1403">
        <v>7.7938424319452998E-2</v>
      </c>
    </row>
    <row r="1404" spans="1:12" x14ac:dyDescent="0.3">
      <c r="A1404">
        <v>5</v>
      </c>
      <c r="B1404">
        <v>51</v>
      </c>
      <c r="C1404">
        <v>1</v>
      </c>
      <c r="D1404">
        <v>1</v>
      </c>
      <c r="E1404">
        <v>2020</v>
      </c>
      <c r="F1404" t="s">
        <v>31</v>
      </c>
      <c r="G1404" t="s">
        <v>32</v>
      </c>
      <c r="H1404" t="s">
        <v>10</v>
      </c>
      <c r="I1404" t="s">
        <v>45</v>
      </c>
      <c r="J1404" t="s">
        <v>16</v>
      </c>
      <c r="K1404">
        <v>4.7822294811295984</v>
      </c>
      <c r="L1404">
        <v>7.1394119626660077E-2</v>
      </c>
    </row>
    <row r="1405" spans="1:12" x14ac:dyDescent="0.3">
      <c r="A1405">
        <v>5</v>
      </c>
      <c r="B1405">
        <v>51</v>
      </c>
      <c r="C1405">
        <v>1</v>
      </c>
      <c r="D1405">
        <v>1</v>
      </c>
      <c r="E1405">
        <v>2020</v>
      </c>
      <c r="F1405" t="s">
        <v>31</v>
      </c>
      <c r="G1405" t="s">
        <v>32</v>
      </c>
      <c r="H1405" t="s">
        <v>10</v>
      </c>
      <c r="I1405" t="s">
        <v>45</v>
      </c>
      <c r="J1405" t="s">
        <v>24</v>
      </c>
      <c r="K1405">
        <v>0</v>
      </c>
      <c r="L1405">
        <v>0</v>
      </c>
    </row>
    <row r="1406" spans="1:12" x14ac:dyDescent="0.3">
      <c r="A1406">
        <v>5</v>
      </c>
      <c r="B1406">
        <v>51</v>
      </c>
      <c r="C1406">
        <v>1</v>
      </c>
      <c r="D1406">
        <v>1</v>
      </c>
      <c r="E1406">
        <v>2020</v>
      </c>
      <c r="F1406" t="s">
        <v>31</v>
      </c>
      <c r="G1406" t="s">
        <v>32</v>
      </c>
      <c r="H1406" t="s">
        <v>10</v>
      </c>
      <c r="I1406" t="s">
        <v>46</v>
      </c>
      <c r="J1406" t="s">
        <v>11</v>
      </c>
      <c r="K1406">
        <v>8.3677501671597394</v>
      </c>
      <c r="L1406">
        <v>0.12492251967362615</v>
      </c>
    </row>
    <row r="1407" spans="1:12" x14ac:dyDescent="0.3">
      <c r="A1407">
        <v>5</v>
      </c>
      <c r="B1407">
        <v>51</v>
      </c>
      <c r="C1407">
        <v>1</v>
      </c>
      <c r="D1407">
        <v>1</v>
      </c>
      <c r="E1407">
        <v>2020</v>
      </c>
      <c r="F1407" t="s">
        <v>31</v>
      </c>
      <c r="G1407" t="s">
        <v>32</v>
      </c>
      <c r="H1407" t="s">
        <v>10</v>
      </c>
      <c r="I1407" t="s">
        <v>46</v>
      </c>
      <c r="J1407" t="s">
        <v>221</v>
      </c>
      <c r="K1407">
        <v>0.43846037486928113</v>
      </c>
      <c r="L1407">
        <v>6.5457947132168065E-3</v>
      </c>
    </row>
    <row r="1408" spans="1:12" x14ac:dyDescent="0.3">
      <c r="A1408">
        <v>5</v>
      </c>
      <c r="B1408">
        <v>51</v>
      </c>
      <c r="C1408">
        <v>1</v>
      </c>
      <c r="D1408">
        <v>1</v>
      </c>
      <c r="E1408">
        <v>2020</v>
      </c>
      <c r="F1408" t="s">
        <v>31</v>
      </c>
      <c r="G1408" t="s">
        <v>32</v>
      </c>
      <c r="H1408" t="s">
        <v>10</v>
      </c>
      <c r="I1408" t="s">
        <v>46</v>
      </c>
      <c r="J1408" t="s">
        <v>17</v>
      </c>
      <c r="K1408">
        <v>16.391994338254975</v>
      </c>
      <c r="L1408">
        <v>0.24471682283813753</v>
      </c>
    </row>
    <row r="1409" spans="1:12" x14ac:dyDescent="0.3">
      <c r="A1409">
        <v>5</v>
      </c>
      <c r="B1409">
        <v>51</v>
      </c>
      <c r="C1409">
        <v>1</v>
      </c>
      <c r="D1409">
        <v>1</v>
      </c>
      <c r="E1409">
        <v>2020</v>
      </c>
      <c r="F1409" t="s">
        <v>31</v>
      </c>
      <c r="G1409" t="s">
        <v>32</v>
      </c>
      <c r="H1409" t="s">
        <v>10</v>
      </c>
      <c r="I1409" t="s">
        <v>46</v>
      </c>
      <c r="J1409" t="s">
        <v>18</v>
      </c>
      <c r="K1409">
        <v>2.2800746743463991</v>
      </c>
      <c r="L1409">
        <v>3.4039337656283704E-2</v>
      </c>
    </row>
    <row r="1410" spans="1:12" x14ac:dyDescent="0.3">
      <c r="A1410">
        <v>5</v>
      </c>
      <c r="B1410">
        <v>51</v>
      </c>
      <c r="C1410">
        <v>1</v>
      </c>
      <c r="D1410">
        <v>1</v>
      </c>
      <c r="E1410">
        <v>2020</v>
      </c>
      <c r="F1410" t="s">
        <v>31</v>
      </c>
      <c r="G1410" t="s">
        <v>32</v>
      </c>
      <c r="H1410" t="s">
        <v>10</v>
      </c>
      <c r="I1410" t="s">
        <v>46</v>
      </c>
      <c r="J1410" t="s">
        <v>19</v>
      </c>
      <c r="K1410">
        <v>0.72852587354257814</v>
      </c>
      <c r="L1410">
        <v>1.087619562633998E-2</v>
      </c>
    </row>
    <row r="1411" spans="1:12" x14ac:dyDescent="0.3">
      <c r="A1411">
        <v>5</v>
      </c>
      <c r="B1411">
        <v>51</v>
      </c>
      <c r="C1411">
        <v>1</v>
      </c>
      <c r="D1411">
        <v>1</v>
      </c>
      <c r="E1411">
        <v>2021</v>
      </c>
      <c r="F1411" t="s">
        <v>31</v>
      </c>
      <c r="G1411" t="s">
        <v>32</v>
      </c>
      <c r="H1411" t="s">
        <v>10</v>
      </c>
      <c r="I1411" t="s">
        <v>44</v>
      </c>
      <c r="J1411" t="s">
        <v>217</v>
      </c>
      <c r="K1411">
        <v>0</v>
      </c>
      <c r="L1411">
        <v>0</v>
      </c>
    </row>
    <row r="1412" spans="1:12" x14ac:dyDescent="0.3">
      <c r="A1412">
        <v>5</v>
      </c>
      <c r="B1412">
        <v>51</v>
      </c>
      <c r="C1412">
        <v>1</v>
      </c>
      <c r="D1412">
        <v>1</v>
      </c>
      <c r="E1412">
        <v>2021</v>
      </c>
      <c r="F1412" t="s">
        <v>31</v>
      </c>
      <c r="G1412" t="s">
        <v>32</v>
      </c>
      <c r="H1412" t="s">
        <v>10</v>
      </c>
      <c r="I1412" t="s">
        <v>44</v>
      </c>
      <c r="J1412" t="s">
        <v>218</v>
      </c>
      <c r="K1412">
        <v>0</v>
      </c>
      <c r="L1412">
        <v>0</v>
      </c>
    </row>
    <row r="1413" spans="1:12" x14ac:dyDescent="0.3">
      <c r="A1413">
        <v>5</v>
      </c>
      <c r="B1413">
        <v>51</v>
      </c>
      <c r="C1413">
        <v>1</v>
      </c>
      <c r="D1413">
        <v>1</v>
      </c>
      <c r="E1413">
        <v>2021</v>
      </c>
      <c r="F1413" t="s">
        <v>31</v>
      </c>
      <c r="G1413" t="s">
        <v>32</v>
      </c>
      <c r="H1413" t="s">
        <v>10</v>
      </c>
      <c r="I1413" t="s">
        <v>44</v>
      </c>
      <c r="J1413" t="s">
        <v>14</v>
      </c>
      <c r="K1413">
        <v>0.4316580212600849</v>
      </c>
      <c r="L1413">
        <v>7.4432122348776749E-3</v>
      </c>
    </row>
    <row r="1414" spans="1:12" x14ac:dyDescent="0.3">
      <c r="A1414">
        <v>5</v>
      </c>
      <c r="B1414">
        <v>51</v>
      </c>
      <c r="C1414">
        <v>1</v>
      </c>
      <c r="D1414">
        <v>1</v>
      </c>
      <c r="E1414">
        <v>2021</v>
      </c>
      <c r="F1414" t="s">
        <v>31</v>
      </c>
      <c r="G1414" t="s">
        <v>32</v>
      </c>
      <c r="H1414" t="s">
        <v>10</v>
      </c>
      <c r="I1414" t="s">
        <v>44</v>
      </c>
      <c r="J1414" t="s">
        <v>219</v>
      </c>
      <c r="K1414">
        <v>23.616802744649721</v>
      </c>
      <c r="L1414">
        <v>0.40723180499350575</v>
      </c>
    </row>
    <row r="1415" spans="1:12" x14ac:dyDescent="0.3">
      <c r="A1415">
        <v>5</v>
      </c>
      <c r="B1415">
        <v>51</v>
      </c>
      <c r="C1415">
        <v>1</v>
      </c>
      <c r="D1415">
        <v>1</v>
      </c>
      <c r="E1415">
        <v>2021</v>
      </c>
      <c r="F1415" t="s">
        <v>31</v>
      </c>
      <c r="G1415" t="s">
        <v>32</v>
      </c>
      <c r="H1415" t="s">
        <v>10</v>
      </c>
      <c r="I1415" t="s">
        <v>45</v>
      </c>
      <c r="J1415" t="s">
        <v>11</v>
      </c>
      <c r="K1415">
        <v>0.90634880000000029</v>
      </c>
      <c r="L1415">
        <v>1.5628451563424038E-2</v>
      </c>
    </row>
    <row r="1416" spans="1:12" x14ac:dyDescent="0.3">
      <c r="A1416">
        <v>5</v>
      </c>
      <c r="B1416">
        <v>51</v>
      </c>
      <c r="C1416">
        <v>1</v>
      </c>
      <c r="D1416">
        <v>1</v>
      </c>
      <c r="E1416">
        <v>2021</v>
      </c>
      <c r="F1416" t="s">
        <v>31</v>
      </c>
      <c r="G1416" t="s">
        <v>32</v>
      </c>
      <c r="H1416" t="s">
        <v>10</v>
      </c>
      <c r="I1416" t="s">
        <v>45</v>
      </c>
      <c r="J1416" t="s">
        <v>220</v>
      </c>
      <c r="K1416">
        <v>0</v>
      </c>
      <c r="L1416">
        <v>0</v>
      </c>
    </row>
    <row r="1417" spans="1:12" x14ac:dyDescent="0.3">
      <c r="A1417">
        <v>5</v>
      </c>
      <c r="B1417">
        <v>51</v>
      </c>
      <c r="C1417">
        <v>1</v>
      </c>
      <c r="D1417">
        <v>1</v>
      </c>
      <c r="E1417">
        <v>2021</v>
      </c>
      <c r="F1417" t="s">
        <v>31</v>
      </c>
      <c r="G1417" t="s">
        <v>32</v>
      </c>
      <c r="H1417" t="s">
        <v>10</v>
      </c>
      <c r="I1417" t="s">
        <v>45</v>
      </c>
      <c r="J1417" t="s">
        <v>13</v>
      </c>
      <c r="K1417">
        <v>3.7239999999999995E-2</v>
      </c>
      <c r="L1417">
        <v>6.4214079195769997E-4</v>
      </c>
    </row>
    <row r="1418" spans="1:12" x14ac:dyDescent="0.3">
      <c r="A1418">
        <v>5</v>
      </c>
      <c r="B1418">
        <v>51</v>
      </c>
      <c r="C1418">
        <v>1</v>
      </c>
      <c r="D1418">
        <v>1</v>
      </c>
      <c r="E1418">
        <v>2021</v>
      </c>
      <c r="F1418" t="s">
        <v>31</v>
      </c>
      <c r="G1418" t="s">
        <v>32</v>
      </c>
      <c r="H1418" t="s">
        <v>10</v>
      </c>
      <c r="I1418" t="s">
        <v>45</v>
      </c>
      <c r="J1418" t="s">
        <v>15</v>
      </c>
      <c r="K1418">
        <v>5.2731400697876198</v>
      </c>
      <c r="L1418">
        <v>9.0926378639025335E-2</v>
      </c>
    </row>
    <row r="1419" spans="1:12" x14ac:dyDescent="0.3">
      <c r="A1419">
        <v>5</v>
      </c>
      <c r="B1419">
        <v>51</v>
      </c>
      <c r="C1419">
        <v>1</v>
      </c>
      <c r="D1419">
        <v>1</v>
      </c>
      <c r="E1419">
        <v>2021</v>
      </c>
      <c r="F1419" t="s">
        <v>31</v>
      </c>
      <c r="G1419" t="s">
        <v>32</v>
      </c>
      <c r="H1419" t="s">
        <v>10</v>
      </c>
      <c r="I1419" t="s">
        <v>45</v>
      </c>
      <c r="J1419" t="s">
        <v>16</v>
      </c>
      <c r="K1419">
        <v>3.1904669033333337</v>
      </c>
      <c r="L1419">
        <v>5.5014203652559011E-2</v>
      </c>
    </row>
    <row r="1420" spans="1:12" x14ac:dyDescent="0.3">
      <c r="A1420">
        <v>5</v>
      </c>
      <c r="B1420">
        <v>51</v>
      </c>
      <c r="C1420">
        <v>1</v>
      </c>
      <c r="D1420">
        <v>1</v>
      </c>
      <c r="E1420">
        <v>2021</v>
      </c>
      <c r="F1420" t="s">
        <v>31</v>
      </c>
      <c r="G1420" t="s">
        <v>32</v>
      </c>
      <c r="H1420" t="s">
        <v>10</v>
      </c>
      <c r="I1420" t="s">
        <v>45</v>
      </c>
      <c r="J1420" t="s">
        <v>24</v>
      </c>
      <c r="K1420">
        <v>1.5667695000000002E-2</v>
      </c>
      <c r="L1420">
        <v>2.7016289139236569E-4</v>
      </c>
    </row>
    <row r="1421" spans="1:12" x14ac:dyDescent="0.3">
      <c r="A1421">
        <v>5</v>
      </c>
      <c r="B1421">
        <v>51</v>
      </c>
      <c r="C1421">
        <v>1</v>
      </c>
      <c r="D1421">
        <v>1</v>
      </c>
      <c r="E1421">
        <v>2021</v>
      </c>
      <c r="F1421" t="s">
        <v>31</v>
      </c>
      <c r="G1421" t="s">
        <v>32</v>
      </c>
      <c r="H1421" t="s">
        <v>10</v>
      </c>
      <c r="I1421" t="s">
        <v>46</v>
      </c>
      <c r="J1421" t="s">
        <v>11</v>
      </c>
      <c r="K1421">
        <v>8.4526537106306812</v>
      </c>
      <c r="L1421">
        <v>0.1457517118122604</v>
      </c>
    </row>
    <row r="1422" spans="1:12" x14ac:dyDescent="0.3">
      <c r="A1422">
        <v>5</v>
      </c>
      <c r="B1422">
        <v>51</v>
      </c>
      <c r="C1422">
        <v>1</v>
      </c>
      <c r="D1422">
        <v>1</v>
      </c>
      <c r="E1422">
        <v>2021</v>
      </c>
      <c r="F1422" t="s">
        <v>31</v>
      </c>
      <c r="G1422" t="s">
        <v>32</v>
      </c>
      <c r="H1422" t="s">
        <v>10</v>
      </c>
      <c r="I1422" t="s">
        <v>46</v>
      </c>
      <c r="J1422" t="s">
        <v>221</v>
      </c>
      <c r="K1422">
        <v>0.58614559363636376</v>
      </c>
      <c r="L1422">
        <v>1.0107089035987402E-2</v>
      </c>
    </row>
    <row r="1423" spans="1:12" x14ac:dyDescent="0.3">
      <c r="A1423">
        <v>5</v>
      </c>
      <c r="B1423">
        <v>51</v>
      </c>
      <c r="C1423">
        <v>1</v>
      </c>
      <c r="D1423">
        <v>1</v>
      </c>
      <c r="E1423">
        <v>2021</v>
      </c>
      <c r="F1423" t="s">
        <v>31</v>
      </c>
      <c r="G1423" t="s">
        <v>32</v>
      </c>
      <c r="H1423" t="s">
        <v>10</v>
      </c>
      <c r="I1423" t="s">
        <v>46</v>
      </c>
      <c r="J1423" t="s">
        <v>17</v>
      </c>
      <c r="K1423">
        <v>11.651771875145045</v>
      </c>
      <c r="L1423">
        <v>0.20091509182642572</v>
      </c>
    </row>
    <row r="1424" spans="1:12" x14ac:dyDescent="0.3">
      <c r="A1424">
        <v>5</v>
      </c>
      <c r="B1424">
        <v>51</v>
      </c>
      <c r="C1424">
        <v>1</v>
      </c>
      <c r="D1424">
        <v>1</v>
      </c>
      <c r="E1424">
        <v>2021</v>
      </c>
      <c r="F1424" t="s">
        <v>31</v>
      </c>
      <c r="G1424" t="s">
        <v>32</v>
      </c>
      <c r="H1424" t="s">
        <v>10</v>
      </c>
      <c r="I1424" t="s">
        <v>46</v>
      </c>
      <c r="J1424" t="s">
        <v>18</v>
      </c>
      <c r="K1424">
        <v>2.9964568481818055</v>
      </c>
      <c r="L1424">
        <v>5.1668828505868375E-2</v>
      </c>
    </row>
    <row r="1425" spans="1:12" x14ac:dyDescent="0.3">
      <c r="A1425">
        <v>5</v>
      </c>
      <c r="B1425">
        <v>51</v>
      </c>
      <c r="C1425">
        <v>1</v>
      </c>
      <c r="D1425">
        <v>1</v>
      </c>
      <c r="E1425">
        <v>2021</v>
      </c>
      <c r="F1425" t="s">
        <v>31</v>
      </c>
      <c r="G1425" t="s">
        <v>32</v>
      </c>
      <c r="H1425" t="s">
        <v>10</v>
      </c>
      <c r="I1425" t="s">
        <v>46</v>
      </c>
      <c r="J1425" t="s">
        <v>19</v>
      </c>
      <c r="K1425">
        <v>0.83516016804999949</v>
      </c>
      <c r="L1425">
        <v>1.4400924052716233E-2</v>
      </c>
    </row>
    <row r="1426" spans="1:12" x14ac:dyDescent="0.3">
      <c r="A1426">
        <v>5</v>
      </c>
      <c r="B1426">
        <v>51</v>
      </c>
      <c r="C1426">
        <v>1</v>
      </c>
      <c r="D1426">
        <v>1</v>
      </c>
      <c r="E1426">
        <v>2022</v>
      </c>
      <c r="F1426" t="s">
        <v>31</v>
      </c>
      <c r="G1426" t="s">
        <v>32</v>
      </c>
      <c r="H1426" t="s">
        <v>10</v>
      </c>
      <c r="I1426" t="s">
        <v>44</v>
      </c>
      <c r="J1426" t="s">
        <v>217</v>
      </c>
      <c r="K1426">
        <v>0</v>
      </c>
      <c r="L1426">
        <v>0</v>
      </c>
    </row>
    <row r="1427" spans="1:12" x14ac:dyDescent="0.3">
      <c r="A1427">
        <v>5</v>
      </c>
      <c r="B1427">
        <v>51</v>
      </c>
      <c r="C1427">
        <v>1</v>
      </c>
      <c r="D1427">
        <v>1</v>
      </c>
      <c r="E1427">
        <v>2022</v>
      </c>
      <c r="F1427" t="s">
        <v>31</v>
      </c>
      <c r="G1427" t="s">
        <v>32</v>
      </c>
      <c r="H1427" t="s">
        <v>10</v>
      </c>
      <c r="I1427" t="s">
        <v>44</v>
      </c>
      <c r="J1427" t="s">
        <v>218</v>
      </c>
      <c r="K1427">
        <v>0</v>
      </c>
      <c r="L1427">
        <v>0</v>
      </c>
    </row>
    <row r="1428" spans="1:12" x14ac:dyDescent="0.3">
      <c r="A1428">
        <v>5</v>
      </c>
      <c r="B1428">
        <v>51</v>
      </c>
      <c r="C1428">
        <v>1</v>
      </c>
      <c r="D1428">
        <v>1</v>
      </c>
      <c r="E1428">
        <v>2022</v>
      </c>
      <c r="F1428" t="s">
        <v>31</v>
      </c>
      <c r="G1428" t="s">
        <v>32</v>
      </c>
      <c r="H1428" t="s">
        <v>10</v>
      </c>
      <c r="I1428" t="s">
        <v>44</v>
      </c>
      <c r="J1428" t="s">
        <v>14</v>
      </c>
      <c r="K1428">
        <v>0.2746418202295553</v>
      </c>
      <c r="L1428">
        <v>5.3044881323512016E-3</v>
      </c>
    </row>
    <row r="1429" spans="1:12" x14ac:dyDescent="0.3">
      <c r="A1429">
        <v>5</v>
      </c>
      <c r="B1429">
        <v>51</v>
      </c>
      <c r="C1429">
        <v>1</v>
      </c>
      <c r="D1429">
        <v>1</v>
      </c>
      <c r="E1429">
        <v>2022</v>
      </c>
      <c r="F1429" t="s">
        <v>31</v>
      </c>
      <c r="G1429" t="s">
        <v>32</v>
      </c>
      <c r="H1429" t="s">
        <v>10</v>
      </c>
      <c r="I1429" t="s">
        <v>44</v>
      </c>
      <c r="J1429" t="s">
        <v>219</v>
      </c>
      <c r="K1429">
        <v>17.633177297187089</v>
      </c>
      <c r="L1429">
        <v>0.34057078281229614</v>
      </c>
    </row>
    <row r="1430" spans="1:12" x14ac:dyDescent="0.3">
      <c r="A1430">
        <v>5</v>
      </c>
      <c r="B1430">
        <v>51</v>
      </c>
      <c r="C1430">
        <v>1</v>
      </c>
      <c r="D1430">
        <v>1</v>
      </c>
      <c r="E1430">
        <v>2022</v>
      </c>
      <c r="F1430" t="s">
        <v>31</v>
      </c>
      <c r="G1430" t="s">
        <v>32</v>
      </c>
      <c r="H1430" t="s">
        <v>10</v>
      </c>
      <c r="I1430" t="s">
        <v>45</v>
      </c>
      <c r="J1430" t="s">
        <v>11</v>
      </c>
      <c r="K1430">
        <v>0.98038967130511812</v>
      </c>
      <c r="L1430">
        <v>1.8935446073620407E-2</v>
      </c>
    </row>
    <row r="1431" spans="1:12" x14ac:dyDescent="0.3">
      <c r="A1431">
        <v>5</v>
      </c>
      <c r="B1431">
        <v>51</v>
      </c>
      <c r="C1431">
        <v>1</v>
      </c>
      <c r="D1431">
        <v>1</v>
      </c>
      <c r="E1431">
        <v>2022</v>
      </c>
      <c r="F1431" t="s">
        <v>31</v>
      </c>
      <c r="G1431" t="s">
        <v>32</v>
      </c>
      <c r="H1431" t="s">
        <v>10</v>
      </c>
      <c r="I1431" t="s">
        <v>45</v>
      </c>
      <c r="J1431" t="s">
        <v>220</v>
      </c>
      <c r="K1431">
        <v>0</v>
      </c>
      <c r="L1431">
        <v>0</v>
      </c>
    </row>
    <row r="1432" spans="1:12" x14ac:dyDescent="0.3">
      <c r="A1432">
        <v>5</v>
      </c>
      <c r="B1432">
        <v>51</v>
      </c>
      <c r="C1432">
        <v>1</v>
      </c>
      <c r="D1432">
        <v>1</v>
      </c>
      <c r="E1432">
        <v>2022</v>
      </c>
      <c r="F1432" t="s">
        <v>31</v>
      </c>
      <c r="G1432" t="s">
        <v>32</v>
      </c>
      <c r="H1432" t="s">
        <v>10</v>
      </c>
      <c r="I1432" t="s">
        <v>45</v>
      </c>
      <c r="J1432" t="s">
        <v>13</v>
      </c>
      <c r="K1432">
        <v>2.8E-3</v>
      </c>
      <c r="L1432">
        <v>5.4079771093015138E-5</v>
      </c>
    </row>
    <row r="1433" spans="1:12" x14ac:dyDescent="0.3">
      <c r="A1433">
        <v>5</v>
      </c>
      <c r="B1433">
        <v>51</v>
      </c>
      <c r="C1433">
        <v>1</v>
      </c>
      <c r="D1433">
        <v>1</v>
      </c>
      <c r="E1433">
        <v>2022</v>
      </c>
      <c r="F1433" t="s">
        <v>31</v>
      </c>
      <c r="G1433" t="s">
        <v>32</v>
      </c>
      <c r="H1433" t="s">
        <v>10</v>
      </c>
      <c r="I1433" t="s">
        <v>45</v>
      </c>
      <c r="J1433" t="s">
        <v>15</v>
      </c>
      <c r="K1433">
        <v>4.8913998619674617</v>
      </c>
      <c r="L1433">
        <v>9.4473494592716492E-2</v>
      </c>
    </row>
    <row r="1434" spans="1:12" x14ac:dyDescent="0.3">
      <c r="A1434">
        <v>5</v>
      </c>
      <c r="B1434">
        <v>51</v>
      </c>
      <c r="C1434">
        <v>1</v>
      </c>
      <c r="D1434">
        <v>1</v>
      </c>
      <c r="E1434">
        <v>2022</v>
      </c>
      <c r="F1434" t="s">
        <v>31</v>
      </c>
      <c r="G1434" t="s">
        <v>32</v>
      </c>
      <c r="H1434" t="s">
        <v>10</v>
      </c>
      <c r="I1434" t="s">
        <v>45</v>
      </c>
      <c r="J1434" t="s">
        <v>16</v>
      </c>
      <c r="K1434">
        <v>3.3305760204293371</v>
      </c>
      <c r="L1434">
        <v>6.4327424568822802E-2</v>
      </c>
    </row>
    <row r="1435" spans="1:12" x14ac:dyDescent="0.3">
      <c r="A1435">
        <v>5</v>
      </c>
      <c r="B1435">
        <v>51</v>
      </c>
      <c r="C1435">
        <v>1</v>
      </c>
      <c r="D1435">
        <v>1</v>
      </c>
      <c r="E1435">
        <v>2022</v>
      </c>
      <c r="F1435" t="s">
        <v>31</v>
      </c>
      <c r="G1435" t="s">
        <v>32</v>
      </c>
      <c r="H1435" t="s">
        <v>10</v>
      </c>
      <c r="I1435" t="s">
        <v>45</v>
      </c>
      <c r="J1435" t="s">
        <v>24</v>
      </c>
      <c r="K1435">
        <v>2.1495713175E-2</v>
      </c>
      <c r="L1435">
        <v>4.1517258856611062E-4</v>
      </c>
    </row>
    <row r="1436" spans="1:12" x14ac:dyDescent="0.3">
      <c r="A1436">
        <v>5</v>
      </c>
      <c r="B1436">
        <v>51</v>
      </c>
      <c r="C1436">
        <v>1</v>
      </c>
      <c r="D1436">
        <v>1</v>
      </c>
      <c r="E1436">
        <v>2022</v>
      </c>
      <c r="F1436" t="s">
        <v>31</v>
      </c>
      <c r="G1436" t="s">
        <v>32</v>
      </c>
      <c r="H1436" t="s">
        <v>10</v>
      </c>
      <c r="I1436" t="s">
        <v>46</v>
      </c>
      <c r="J1436" t="s">
        <v>11</v>
      </c>
      <c r="K1436">
        <v>8.3278296594862908</v>
      </c>
      <c r="L1436">
        <v>0.16084540060237171</v>
      </c>
    </row>
    <row r="1437" spans="1:12" x14ac:dyDescent="0.3">
      <c r="A1437">
        <v>5</v>
      </c>
      <c r="B1437">
        <v>51</v>
      </c>
      <c r="C1437">
        <v>1</v>
      </c>
      <c r="D1437">
        <v>1</v>
      </c>
      <c r="E1437">
        <v>2022</v>
      </c>
      <c r="F1437" t="s">
        <v>31</v>
      </c>
      <c r="G1437" t="s">
        <v>32</v>
      </c>
      <c r="H1437" t="s">
        <v>10</v>
      </c>
      <c r="I1437" t="s">
        <v>46</v>
      </c>
      <c r="J1437" t="s">
        <v>221</v>
      </c>
      <c r="K1437">
        <v>0.59519401283483442</v>
      </c>
      <c r="L1437">
        <v>1.1495698560728915E-2</v>
      </c>
    </row>
    <row r="1438" spans="1:12" x14ac:dyDescent="0.3">
      <c r="A1438">
        <v>5</v>
      </c>
      <c r="B1438">
        <v>51</v>
      </c>
      <c r="C1438">
        <v>1</v>
      </c>
      <c r="D1438">
        <v>1</v>
      </c>
      <c r="E1438">
        <v>2022</v>
      </c>
      <c r="F1438" t="s">
        <v>31</v>
      </c>
      <c r="G1438" t="s">
        <v>32</v>
      </c>
      <c r="H1438" t="s">
        <v>10</v>
      </c>
      <c r="I1438" t="s">
        <v>46</v>
      </c>
      <c r="J1438" t="s">
        <v>17</v>
      </c>
      <c r="K1438">
        <v>12.190172800973979</v>
      </c>
      <c r="L1438">
        <v>0.23544348380749</v>
      </c>
    </row>
    <row r="1439" spans="1:12" x14ac:dyDescent="0.3">
      <c r="A1439">
        <v>5</v>
      </c>
      <c r="B1439">
        <v>51</v>
      </c>
      <c r="C1439">
        <v>1</v>
      </c>
      <c r="D1439">
        <v>1</v>
      </c>
      <c r="E1439">
        <v>2022</v>
      </c>
      <c r="F1439" t="s">
        <v>31</v>
      </c>
      <c r="G1439" t="s">
        <v>32</v>
      </c>
      <c r="H1439" t="s">
        <v>10</v>
      </c>
      <c r="I1439" t="s">
        <v>46</v>
      </c>
      <c r="J1439" t="s">
        <v>18</v>
      </c>
      <c r="K1439">
        <v>2.9932307041741577</v>
      </c>
      <c r="L1439">
        <v>5.7811868325115347E-2</v>
      </c>
    </row>
    <row r="1440" spans="1:12" x14ac:dyDescent="0.3">
      <c r="A1440">
        <v>5</v>
      </c>
      <c r="B1440">
        <v>51</v>
      </c>
      <c r="C1440">
        <v>1</v>
      </c>
      <c r="D1440">
        <v>1</v>
      </c>
      <c r="E1440">
        <v>2022</v>
      </c>
      <c r="F1440" t="s">
        <v>31</v>
      </c>
      <c r="G1440" t="s">
        <v>32</v>
      </c>
      <c r="H1440" t="s">
        <v>10</v>
      </c>
      <c r="I1440" t="s">
        <v>46</v>
      </c>
      <c r="J1440" t="s">
        <v>19</v>
      </c>
      <c r="K1440">
        <v>0.53445951928690116</v>
      </c>
      <c r="L1440">
        <v>1.0322660164828044E-2</v>
      </c>
    </row>
    <row r="1441" spans="1:12" x14ac:dyDescent="0.3">
      <c r="A1441">
        <v>5</v>
      </c>
      <c r="B1441">
        <v>51</v>
      </c>
      <c r="C1441">
        <v>1</v>
      </c>
      <c r="D1441">
        <v>1</v>
      </c>
      <c r="E1441">
        <v>2023</v>
      </c>
      <c r="F1441" t="s">
        <v>31</v>
      </c>
      <c r="G1441" t="s">
        <v>32</v>
      </c>
      <c r="H1441" t="s">
        <v>10</v>
      </c>
      <c r="I1441" t="s">
        <v>44</v>
      </c>
      <c r="J1441" t="s">
        <v>14</v>
      </c>
      <c r="K1441">
        <v>0.22078443827160493</v>
      </c>
      <c r="L1441">
        <v>4.388204687890856E-3</v>
      </c>
    </row>
    <row r="1442" spans="1:12" x14ac:dyDescent="0.3">
      <c r="A1442">
        <v>5</v>
      </c>
      <c r="B1442">
        <v>51</v>
      </c>
      <c r="C1442">
        <v>1</v>
      </c>
      <c r="D1442">
        <v>1</v>
      </c>
      <c r="E1442">
        <v>2023</v>
      </c>
      <c r="F1442" t="s">
        <v>31</v>
      </c>
      <c r="G1442" t="s">
        <v>32</v>
      </c>
      <c r="H1442" t="s">
        <v>10</v>
      </c>
      <c r="I1442" t="s">
        <v>44</v>
      </c>
      <c r="J1442" t="s">
        <v>219</v>
      </c>
      <c r="K1442">
        <v>13.360891964240741</v>
      </c>
      <c r="L1442">
        <v>0.26555462518494416</v>
      </c>
    </row>
    <row r="1443" spans="1:12" x14ac:dyDescent="0.3">
      <c r="A1443">
        <v>5</v>
      </c>
      <c r="B1443">
        <v>51</v>
      </c>
      <c r="C1443">
        <v>1</v>
      </c>
      <c r="D1443">
        <v>1</v>
      </c>
      <c r="E1443">
        <v>2023</v>
      </c>
      <c r="F1443" t="s">
        <v>31</v>
      </c>
      <c r="G1443" t="s">
        <v>32</v>
      </c>
      <c r="H1443" t="s">
        <v>10</v>
      </c>
      <c r="I1443" t="s">
        <v>45</v>
      </c>
      <c r="J1443" t="s">
        <v>11</v>
      </c>
      <c r="K1443">
        <v>1.8158280375</v>
      </c>
      <c r="L1443">
        <v>3.6090519644137196E-2</v>
      </c>
    </row>
    <row r="1444" spans="1:12" x14ac:dyDescent="0.3">
      <c r="A1444">
        <v>5</v>
      </c>
      <c r="B1444">
        <v>51</v>
      </c>
      <c r="C1444">
        <v>1</v>
      </c>
      <c r="D1444">
        <v>1</v>
      </c>
      <c r="E1444">
        <v>2023</v>
      </c>
      <c r="F1444" t="s">
        <v>31</v>
      </c>
      <c r="G1444" t="s">
        <v>32</v>
      </c>
      <c r="H1444" t="s">
        <v>10</v>
      </c>
      <c r="I1444" t="s">
        <v>45</v>
      </c>
      <c r="J1444" t="s">
        <v>15</v>
      </c>
      <c r="K1444">
        <v>5.5634535291742546</v>
      </c>
      <c r="L1444">
        <v>0.11057651095659317</v>
      </c>
    </row>
    <row r="1445" spans="1:12" x14ac:dyDescent="0.3">
      <c r="A1445">
        <v>5</v>
      </c>
      <c r="B1445">
        <v>51</v>
      </c>
      <c r="C1445">
        <v>1</v>
      </c>
      <c r="D1445">
        <v>1</v>
      </c>
      <c r="E1445">
        <v>2023</v>
      </c>
      <c r="F1445" t="s">
        <v>31</v>
      </c>
      <c r="G1445" t="s">
        <v>32</v>
      </c>
      <c r="H1445" t="s">
        <v>10</v>
      </c>
      <c r="I1445" t="s">
        <v>45</v>
      </c>
      <c r="J1445" t="s">
        <v>16</v>
      </c>
      <c r="K1445">
        <v>3.2433035798816561</v>
      </c>
      <c r="L1445">
        <v>6.4462332965612323E-2</v>
      </c>
    </row>
    <row r="1446" spans="1:12" x14ac:dyDescent="0.3">
      <c r="A1446">
        <v>5</v>
      </c>
      <c r="B1446">
        <v>51</v>
      </c>
      <c r="C1446">
        <v>1</v>
      </c>
      <c r="D1446">
        <v>1</v>
      </c>
      <c r="E1446">
        <v>2023</v>
      </c>
      <c r="F1446" t="s">
        <v>31</v>
      </c>
      <c r="G1446" t="s">
        <v>32</v>
      </c>
      <c r="H1446" t="s">
        <v>10</v>
      </c>
      <c r="I1446" t="s">
        <v>45</v>
      </c>
      <c r="J1446" t="s">
        <v>24</v>
      </c>
      <c r="K1446">
        <v>1.085224716E-2</v>
      </c>
      <c r="L1446">
        <v>2.1569401464372536E-4</v>
      </c>
    </row>
    <row r="1447" spans="1:12" x14ac:dyDescent="0.3">
      <c r="A1447">
        <v>5</v>
      </c>
      <c r="B1447">
        <v>51</v>
      </c>
      <c r="C1447">
        <v>1</v>
      </c>
      <c r="D1447">
        <v>1</v>
      </c>
      <c r="E1447">
        <v>2023</v>
      </c>
      <c r="F1447" t="s">
        <v>31</v>
      </c>
      <c r="G1447" t="s">
        <v>32</v>
      </c>
      <c r="H1447" t="s">
        <v>10</v>
      </c>
      <c r="I1447" t="s">
        <v>46</v>
      </c>
      <c r="J1447" t="s">
        <v>11</v>
      </c>
      <c r="K1447">
        <v>9.7746561273173178</v>
      </c>
      <c r="L1447">
        <v>0.19427633657607934</v>
      </c>
    </row>
    <row r="1448" spans="1:12" x14ac:dyDescent="0.3">
      <c r="A1448">
        <v>5</v>
      </c>
      <c r="B1448">
        <v>51</v>
      </c>
      <c r="C1448">
        <v>1</v>
      </c>
      <c r="D1448">
        <v>1</v>
      </c>
      <c r="E1448">
        <v>2023</v>
      </c>
      <c r="F1448" t="s">
        <v>31</v>
      </c>
      <c r="G1448" t="s">
        <v>32</v>
      </c>
      <c r="H1448" t="s">
        <v>10</v>
      </c>
      <c r="I1448" t="s">
        <v>46</v>
      </c>
      <c r="J1448" t="s">
        <v>221</v>
      </c>
      <c r="K1448">
        <v>0.64893769590535844</v>
      </c>
      <c r="L1448">
        <v>1.2897971712199353E-2</v>
      </c>
    </row>
    <row r="1449" spans="1:12" x14ac:dyDescent="0.3">
      <c r="A1449">
        <v>5</v>
      </c>
      <c r="B1449">
        <v>51</v>
      </c>
      <c r="C1449">
        <v>1</v>
      </c>
      <c r="D1449">
        <v>1</v>
      </c>
      <c r="E1449">
        <v>2023</v>
      </c>
      <c r="F1449" t="s">
        <v>31</v>
      </c>
      <c r="G1449" t="s">
        <v>32</v>
      </c>
      <c r="H1449" t="s">
        <v>10</v>
      </c>
      <c r="I1449" t="s">
        <v>46</v>
      </c>
      <c r="J1449" t="s">
        <v>17</v>
      </c>
      <c r="K1449">
        <v>11.997978432654774</v>
      </c>
      <c r="L1449">
        <v>0.23846601515737501</v>
      </c>
    </row>
    <row r="1450" spans="1:12" x14ac:dyDescent="0.3">
      <c r="A1450">
        <v>5</v>
      </c>
      <c r="B1450">
        <v>51</v>
      </c>
      <c r="C1450">
        <v>1</v>
      </c>
      <c r="D1450">
        <v>1</v>
      </c>
      <c r="E1450">
        <v>2023</v>
      </c>
      <c r="F1450" t="s">
        <v>31</v>
      </c>
      <c r="G1450" t="s">
        <v>32</v>
      </c>
      <c r="H1450" t="s">
        <v>10</v>
      </c>
      <c r="I1450" t="s">
        <v>46</v>
      </c>
      <c r="J1450" t="s">
        <v>18</v>
      </c>
      <c r="K1450">
        <v>3.247844959526792</v>
      </c>
      <c r="L1450">
        <v>6.4552595230490631E-2</v>
      </c>
    </row>
    <row r="1451" spans="1:12" x14ac:dyDescent="0.3">
      <c r="A1451">
        <v>5</v>
      </c>
      <c r="B1451">
        <v>51</v>
      </c>
      <c r="C1451">
        <v>1</v>
      </c>
      <c r="D1451">
        <v>1</v>
      </c>
      <c r="E1451">
        <v>2023</v>
      </c>
      <c r="F1451" t="s">
        <v>31</v>
      </c>
      <c r="G1451" t="s">
        <v>32</v>
      </c>
      <c r="H1451" t="s">
        <v>10</v>
      </c>
      <c r="I1451" t="s">
        <v>46</v>
      </c>
      <c r="J1451" t="s">
        <v>19</v>
      </c>
      <c r="K1451">
        <v>0.42862755201749997</v>
      </c>
      <c r="L1451">
        <v>8.5191938700340825E-3</v>
      </c>
    </row>
    <row r="1452" spans="1:12" x14ac:dyDescent="0.3">
      <c r="A1452">
        <v>5</v>
      </c>
      <c r="B1452">
        <v>51</v>
      </c>
      <c r="C1452">
        <v>1</v>
      </c>
      <c r="D1452">
        <v>1</v>
      </c>
      <c r="E1452">
        <v>2024</v>
      </c>
      <c r="F1452" t="s">
        <v>31</v>
      </c>
      <c r="G1452" t="s">
        <v>32</v>
      </c>
      <c r="H1452" t="s">
        <v>10</v>
      </c>
      <c r="I1452" t="s">
        <v>44</v>
      </c>
      <c r="J1452" t="s">
        <v>14</v>
      </c>
      <c r="K1452">
        <v>0.19805501169590642</v>
      </c>
      <c r="L1452">
        <v>3.8951604656925569E-3</v>
      </c>
    </row>
    <row r="1453" spans="1:12" x14ac:dyDescent="0.3">
      <c r="A1453">
        <v>5</v>
      </c>
      <c r="B1453">
        <v>51</v>
      </c>
      <c r="C1453">
        <v>1</v>
      </c>
      <c r="D1453">
        <v>1</v>
      </c>
      <c r="E1453">
        <v>2024</v>
      </c>
      <c r="F1453" t="s">
        <v>31</v>
      </c>
      <c r="G1453" t="s">
        <v>32</v>
      </c>
      <c r="H1453" t="s">
        <v>10</v>
      </c>
      <c r="I1453" t="s">
        <v>44</v>
      </c>
      <c r="J1453" t="s">
        <v>219</v>
      </c>
      <c r="K1453">
        <v>12.463485485203321</v>
      </c>
      <c r="L1453">
        <v>0.24512015884372804</v>
      </c>
    </row>
    <row r="1454" spans="1:12" x14ac:dyDescent="0.3">
      <c r="A1454">
        <v>5</v>
      </c>
      <c r="B1454">
        <v>51</v>
      </c>
      <c r="C1454">
        <v>1</v>
      </c>
      <c r="D1454">
        <v>1</v>
      </c>
      <c r="E1454">
        <v>2024</v>
      </c>
      <c r="F1454" t="s">
        <v>31</v>
      </c>
      <c r="G1454" t="s">
        <v>32</v>
      </c>
      <c r="H1454" t="s">
        <v>10</v>
      </c>
      <c r="I1454" t="s">
        <v>45</v>
      </c>
      <c r="J1454" t="s">
        <v>11</v>
      </c>
      <c r="K1454">
        <v>1.9517847312500001</v>
      </c>
      <c r="L1454">
        <v>3.8385873993334083E-2</v>
      </c>
    </row>
    <row r="1455" spans="1:12" x14ac:dyDescent="0.3">
      <c r="A1455">
        <v>5</v>
      </c>
      <c r="B1455">
        <v>51</v>
      </c>
      <c r="C1455">
        <v>1</v>
      </c>
      <c r="D1455">
        <v>1</v>
      </c>
      <c r="E1455">
        <v>2024</v>
      </c>
      <c r="F1455" t="s">
        <v>31</v>
      </c>
      <c r="G1455" t="s">
        <v>32</v>
      </c>
      <c r="H1455" t="s">
        <v>10</v>
      </c>
      <c r="I1455" t="s">
        <v>45</v>
      </c>
      <c r="J1455" t="s">
        <v>15</v>
      </c>
      <c r="K1455">
        <v>5.7390279160012403</v>
      </c>
      <c r="L1455">
        <v>0.11286982570396635</v>
      </c>
    </row>
    <row r="1456" spans="1:12" x14ac:dyDescent="0.3">
      <c r="A1456">
        <v>5</v>
      </c>
      <c r="B1456">
        <v>51</v>
      </c>
      <c r="C1456">
        <v>1</v>
      </c>
      <c r="D1456">
        <v>1</v>
      </c>
      <c r="E1456">
        <v>2024</v>
      </c>
      <c r="F1456" t="s">
        <v>31</v>
      </c>
      <c r="G1456" t="s">
        <v>32</v>
      </c>
      <c r="H1456" t="s">
        <v>10</v>
      </c>
      <c r="I1456" t="s">
        <v>45</v>
      </c>
      <c r="J1456" t="s">
        <v>16</v>
      </c>
      <c r="K1456">
        <v>4.0634099999999993</v>
      </c>
      <c r="L1456">
        <v>7.9915341966713432E-2</v>
      </c>
    </row>
    <row r="1457" spans="1:12" x14ac:dyDescent="0.3">
      <c r="A1457">
        <v>5</v>
      </c>
      <c r="B1457">
        <v>51</v>
      </c>
      <c r="C1457">
        <v>1</v>
      </c>
      <c r="D1457">
        <v>1</v>
      </c>
      <c r="E1457">
        <v>2024</v>
      </c>
      <c r="F1457" t="s">
        <v>31</v>
      </c>
      <c r="G1457" t="s">
        <v>32</v>
      </c>
      <c r="H1457" t="s">
        <v>10</v>
      </c>
      <c r="I1457" t="s">
        <v>45</v>
      </c>
      <c r="J1457" t="s">
        <v>24</v>
      </c>
      <c r="K1457">
        <v>2.6679615E-2</v>
      </c>
      <c r="L1457">
        <v>5.2470967888184001E-4</v>
      </c>
    </row>
    <row r="1458" spans="1:12" x14ac:dyDescent="0.3">
      <c r="A1458">
        <v>5</v>
      </c>
      <c r="B1458">
        <v>51</v>
      </c>
      <c r="C1458">
        <v>1</v>
      </c>
      <c r="D1458">
        <v>1</v>
      </c>
      <c r="E1458">
        <v>2024</v>
      </c>
      <c r="F1458" t="s">
        <v>31</v>
      </c>
      <c r="G1458" t="s">
        <v>32</v>
      </c>
      <c r="H1458" t="s">
        <v>10</v>
      </c>
      <c r="I1458" t="s">
        <v>46</v>
      </c>
      <c r="J1458" t="s">
        <v>11</v>
      </c>
      <c r="K1458">
        <v>10.20996268036496</v>
      </c>
      <c r="L1458">
        <v>0.2007999830361071</v>
      </c>
    </row>
    <row r="1459" spans="1:12" x14ac:dyDescent="0.3">
      <c r="A1459">
        <v>5</v>
      </c>
      <c r="B1459">
        <v>51</v>
      </c>
      <c r="C1459">
        <v>1</v>
      </c>
      <c r="D1459">
        <v>1</v>
      </c>
      <c r="E1459">
        <v>2024</v>
      </c>
      <c r="F1459" t="s">
        <v>31</v>
      </c>
      <c r="G1459" t="s">
        <v>32</v>
      </c>
      <c r="H1459" t="s">
        <v>10</v>
      </c>
      <c r="I1459" t="s">
        <v>46</v>
      </c>
      <c r="J1459" t="s">
        <v>221</v>
      </c>
      <c r="K1459">
        <v>0.86511179916324898</v>
      </c>
      <c r="L1459">
        <v>1.7014208575942314E-2</v>
      </c>
    </row>
    <row r="1460" spans="1:12" x14ac:dyDescent="0.3">
      <c r="A1460">
        <v>5</v>
      </c>
      <c r="B1460">
        <v>51</v>
      </c>
      <c r="C1460">
        <v>1</v>
      </c>
      <c r="D1460">
        <v>1</v>
      </c>
      <c r="E1460">
        <v>2024</v>
      </c>
      <c r="F1460" t="s">
        <v>31</v>
      </c>
      <c r="G1460" t="s">
        <v>32</v>
      </c>
      <c r="H1460" t="s">
        <v>10</v>
      </c>
      <c r="I1460" t="s">
        <v>46</v>
      </c>
      <c r="J1460" t="s">
        <v>17</v>
      </c>
      <c r="K1460">
        <v>10.502987550399798</v>
      </c>
      <c r="L1460">
        <v>0.20656292172395446</v>
      </c>
    </row>
    <row r="1461" spans="1:12" x14ac:dyDescent="0.3">
      <c r="A1461">
        <v>5</v>
      </c>
      <c r="B1461">
        <v>51</v>
      </c>
      <c r="C1461">
        <v>1</v>
      </c>
      <c r="D1461">
        <v>1</v>
      </c>
      <c r="E1461">
        <v>2024</v>
      </c>
      <c r="F1461" t="s">
        <v>31</v>
      </c>
      <c r="G1461" t="s">
        <v>32</v>
      </c>
      <c r="H1461" t="s">
        <v>10</v>
      </c>
      <c r="I1461" t="s">
        <v>46</v>
      </c>
      <c r="J1461" t="s">
        <v>18</v>
      </c>
      <c r="K1461">
        <v>4.3460743487868809</v>
      </c>
      <c r="L1461">
        <v>8.547451962663502E-2</v>
      </c>
    </row>
    <row r="1462" spans="1:12" x14ac:dyDescent="0.3">
      <c r="A1462">
        <v>5</v>
      </c>
      <c r="B1462">
        <v>51</v>
      </c>
      <c r="C1462">
        <v>1</v>
      </c>
      <c r="D1462">
        <v>1</v>
      </c>
      <c r="E1462">
        <v>2024</v>
      </c>
      <c r="F1462" t="s">
        <v>31</v>
      </c>
      <c r="G1462" t="s">
        <v>32</v>
      </c>
      <c r="H1462" t="s">
        <v>10</v>
      </c>
      <c r="I1462" t="s">
        <v>46</v>
      </c>
      <c r="J1462" t="s">
        <v>19</v>
      </c>
      <c r="K1462">
        <v>0.47985284878000001</v>
      </c>
      <c r="L1462">
        <v>9.4372963850449087E-3</v>
      </c>
    </row>
    <row r="1463" spans="1:12" x14ac:dyDescent="0.3">
      <c r="A1463">
        <v>5</v>
      </c>
      <c r="B1463">
        <v>51</v>
      </c>
      <c r="C1463">
        <v>1</v>
      </c>
      <c r="D1463">
        <v>1</v>
      </c>
      <c r="E1463">
        <v>2025</v>
      </c>
      <c r="F1463" t="s">
        <v>31</v>
      </c>
      <c r="G1463" t="s">
        <v>32</v>
      </c>
      <c r="H1463" t="s">
        <v>10</v>
      </c>
      <c r="I1463" t="s">
        <v>44</v>
      </c>
      <c r="J1463" t="s">
        <v>14</v>
      </c>
      <c r="K1463">
        <v>0.50881100000000001</v>
      </c>
      <c r="L1463">
        <v>8.9408163526228431E-3</v>
      </c>
    </row>
    <row r="1464" spans="1:12" x14ac:dyDescent="0.3">
      <c r="A1464">
        <v>5</v>
      </c>
      <c r="B1464">
        <v>51</v>
      </c>
      <c r="C1464">
        <v>1</v>
      </c>
      <c r="D1464">
        <v>1</v>
      </c>
      <c r="E1464">
        <v>2025</v>
      </c>
      <c r="F1464" t="s">
        <v>31</v>
      </c>
      <c r="G1464" t="s">
        <v>32</v>
      </c>
      <c r="H1464" t="s">
        <v>10</v>
      </c>
      <c r="I1464" t="s">
        <v>44</v>
      </c>
      <c r="J1464" t="s">
        <v>219</v>
      </c>
      <c r="K1464">
        <v>13.780756258682352</v>
      </c>
      <c r="L1464">
        <v>0.24215516352660765</v>
      </c>
    </row>
    <row r="1465" spans="1:12" x14ac:dyDescent="0.3">
      <c r="A1465">
        <v>5</v>
      </c>
      <c r="B1465">
        <v>51</v>
      </c>
      <c r="C1465">
        <v>1</v>
      </c>
      <c r="D1465">
        <v>1</v>
      </c>
      <c r="E1465">
        <v>2025</v>
      </c>
      <c r="F1465" t="s">
        <v>31</v>
      </c>
      <c r="G1465" t="s">
        <v>32</v>
      </c>
      <c r="H1465" t="s">
        <v>10</v>
      </c>
      <c r="I1465" t="s">
        <v>45</v>
      </c>
      <c r="J1465" t="s">
        <v>11</v>
      </c>
      <c r="K1465">
        <v>2.6220944138141027</v>
      </c>
      <c r="L1465">
        <v>4.6075388726167746E-2</v>
      </c>
    </row>
    <row r="1466" spans="1:12" x14ac:dyDescent="0.3">
      <c r="A1466">
        <v>5</v>
      </c>
      <c r="B1466">
        <v>51</v>
      </c>
      <c r="C1466">
        <v>1</v>
      </c>
      <c r="D1466">
        <v>1</v>
      </c>
      <c r="E1466">
        <v>2025</v>
      </c>
      <c r="F1466" t="s">
        <v>31</v>
      </c>
      <c r="G1466" t="s">
        <v>32</v>
      </c>
      <c r="H1466" t="s">
        <v>10</v>
      </c>
      <c r="I1466" t="s">
        <v>45</v>
      </c>
      <c r="J1466" t="s">
        <v>15</v>
      </c>
      <c r="K1466">
        <v>5.7623144700440694</v>
      </c>
      <c r="L1466">
        <v>0.10125527050854885</v>
      </c>
    </row>
    <row r="1467" spans="1:12" x14ac:dyDescent="0.3">
      <c r="A1467">
        <v>5</v>
      </c>
      <c r="B1467">
        <v>51</v>
      </c>
      <c r="C1467">
        <v>1</v>
      </c>
      <c r="D1467">
        <v>1</v>
      </c>
      <c r="E1467">
        <v>2025</v>
      </c>
      <c r="F1467" t="s">
        <v>31</v>
      </c>
      <c r="G1467" t="s">
        <v>32</v>
      </c>
      <c r="H1467" t="s">
        <v>10</v>
      </c>
      <c r="I1467" t="s">
        <v>45</v>
      </c>
      <c r="J1467" t="s">
        <v>16</v>
      </c>
      <c r="K1467">
        <v>6.6131199999999994</v>
      </c>
      <c r="L1467">
        <v>0.1162056076575726</v>
      </c>
    </row>
    <row r="1468" spans="1:12" x14ac:dyDescent="0.3">
      <c r="A1468">
        <v>5</v>
      </c>
      <c r="B1468">
        <v>51</v>
      </c>
      <c r="C1468">
        <v>1</v>
      </c>
      <c r="D1468">
        <v>1</v>
      </c>
      <c r="E1468">
        <v>2025</v>
      </c>
      <c r="F1468" t="s">
        <v>31</v>
      </c>
      <c r="G1468" t="s">
        <v>32</v>
      </c>
      <c r="H1468" t="s">
        <v>10</v>
      </c>
      <c r="I1468" t="s">
        <v>46</v>
      </c>
      <c r="J1468" t="s">
        <v>11</v>
      </c>
      <c r="K1468">
        <v>10.488117008574589</v>
      </c>
      <c r="L1468">
        <v>0.18429697482657698</v>
      </c>
    </row>
    <row r="1469" spans="1:12" x14ac:dyDescent="0.3">
      <c r="A1469">
        <v>5</v>
      </c>
      <c r="B1469">
        <v>51</v>
      </c>
      <c r="C1469">
        <v>1</v>
      </c>
      <c r="D1469">
        <v>1</v>
      </c>
      <c r="E1469">
        <v>2025</v>
      </c>
      <c r="F1469" t="s">
        <v>31</v>
      </c>
      <c r="G1469" t="s">
        <v>32</v>
      </c>
      <c r="H1469" t="s">
        <v>10</v>
      </c>
      <c r="I1469" t="s">
        <v>46</v>
      </c>
      <c r="J1469" t="s">
        <v>221</v>
      </c>
      <c r="K1469">
        <v>1.1402586198026778</v>
      </c>
      <c r="L1469">
        <v>2.0036600848155672E-2</v>
      </c>
    </row>
    <row r="1470" spans="1:12" x14ac:dyDescent="0.3">
      <c r="A1470">
        <v>5</v>
      </c>
      <c r="B1470">
        <v>51</v>
      </c>
      <c r="C1470">
        <v>1</v>
      </c>
      <c r="D1470">
        <v>1</v>
      </c>
      <c r="E1470">
        <v>2025</v>
      </c>
      <c r="F1470" t="s">
        <v>31</v>
      </c>
      <c r="G1470" t="s">
        <v>32</v>
      </c>
      <c r="H1470" t="s">
        <v>10</v>
      </c>
      <c r="I1470" t="s">
        <v>46</v>
      </c>
      <c r="J1470" t="s">
        <v>17</v>
      </c>
      <c r="K1470">
        <v>9.4503257589960477</v>
      </c>
      <c r="L1470">
        <v>0.16606092848551771</v>
      </c>
    </row>
    <row r="1471" spans="1:12" x14ac:dyDescent="0.3">
      <c r="A1471">
        <v>5</v>
      </c>
      <c r="B1471">
        <v>51</v>
      </c>
      <c r="C1471">
        <v>1</v>
      </c>
      <c r="D1471">
        <v>1</v>
      </c>
      <c r="E1471">
        <v>2025</v>
      </c>
      <c r="F1471" t="s">
        <v>31</v>
      </c>
      <c r="G1471" t="s">
        <v>32</v>
      </c>
      <c r="H1471" t="s">
        <v>10</v>
      </c>
      <c r="I1471" t="s">
        <v>46</v>
      </c>
      <c r="J1471" t="s">
        <v>18</v>
      </c>
      <c r="K1471">
        <v>5.7012930990133892</v>
      </c>
      <c r="L1471">
        <v>0.10018300424077836</v>
      </c>
    </row>
    <row r="1472" spans="1:12" x14ac:dyDescent="0.3">
      <c r="A1472">
        <v>5</v>
      </c>
      <c r="B1472">
        <v>51</v>
      </c>
      <c r="C1472">
        <v>1</v>
      </c>
      <c r="D1472">
        <v>1</v>
      </c>
      <c r="E1472">
        <v>2025</v>
      </c>
      <c r="F1472" t="s">
        <v>31</v>
      </c>
      <c r="G1472" t="s">
        <v>32</v>
      </c>
      <c r="H1472" t="s">
        <v>10</v>
      </c>
      <c r="I1472" t="s">
        <v>46</v>
      </c>
      <c r="J1472" t="s">
        <v>19</v>
      </c>
      <c r="K1472">
        <v>0.84169487036750001</v>
      </c>
      <c r="L1472">
        <v>1.4790244827451664E-2</v>
      </c>
    </row>
    <row r="1473" spans="1:12" x14ac:dyDescent="0.3">
      <c r="A1473">
        <v>5</v>
      </c>
      <c r="B1473">
        <v>54</v>
      </c>
      <c r="C1473">
        <v>2</v>
      </c>
      <c r="D1473">
        <v>0</v>
      </c>
      <c r="E1473">
        <v>2023</v>
      </c>
      <c r="F1473" t="s">
        <v>31</v>
      </c>
      <c r="G1473" t="s">
        <v>34</v>
      </c>
      <c r="H1473" t="s">
        <v>12</v>
      </c>
      <c r="I1473" t="s">
        <v>44</v>
      </c>
      <c r="J1473" t="s">
        <v>14</v>
      </c>
      <c r="K1473">
        <v>5.500525E-3</v>
      </c>
      <c r="L1473">
        <v>1.107940180065442E-2</v>
      </c>
    </row>
    <row r="1474" spans="1:12" x14ac:dyDescent="0.3">
      <c r="A1474">
        <v>5</v>
      </c>
      <c r="B1474">
        <v>54</v>
      </c>
      <c r="C1474">
        <v>2</v>
      </c>
      <c r="D1474">
        <v>0</v>
      </c>
      <c r="E1474">
        <v>2023</v>
      </c>
      <c r="F1474" t="s">
        <v>31</v>
      </c>
      <c r="G1474" t="s">
        <v>34</v>
      </c>
      <c r="H1474" t="s">
        <v>12</v>
      </c>
      <c r="I1474" t="s">
        <v>44</v>
      </c>
      <c r="J1474" t="s">
        <v>219</v>
      </c>
      <c r="K1474">
        <v>5.2399999999999999E-3</v>
      </c>
      <c r="L1474">
        <v>1.055464077254974E-2</v>
      </c>
    </row>
    <row r="1475" spans="1:12" x14ac:dyDescent="0.3">
      <c r="A1475">
        <v>5</v>
      </c>
      <c r="B1475">
        <v>54</v>
      </c>
      <c r="C1475">
        <v>2</v>
      </c>
      <c r="D1475">
        <v>0</v>
      </c>
      <c r="E1475">
        <v>2023</v>
      </c>
      <c r="F1475" t="s">
        <v>31</v>
      </c>
      <c r="G1475" t="s">
        <v>34</v>
      </c>
      <c r="H1475" t="s">
        <v>12</v>
      </c>
      <c r="I1475" t="s">
        <v>45</v>
      </c>
      <c r="J1475" t="s">
        <v>11</v>
      </c>
      <c r="K1475">
        <v>8.3999999999999995E-3</v>
      </c>
      <c r="L1475">
        <v>1.691965314683546E-2</v>
      </c>
    </row>
    <row r="1476" spans="1:12" x14ac:dyDescent="0.3">
      <c r="A1476">
        <v>5</v>
      </c>
      <c r="B1476">
        <v>54</v>
      </c>
      <c r="C1476">
        <v>2</v>
      </c>
      <c r="D1476">
        <v>0</v>
      </c>
      <c r="E1476">
        <v>2023</v>
      </c>
      <c r="F1476" t="s">
        <v>31</v>
      </c>
      <c r="G1476" t="s">
        <v>34</v>
      </c>
      <c r="H1476" t="s">
        <v>12</v>
      </c>
      <c r="I1476" t="s">
        <v>45</v>
      </c>
      <c r="J1476" t="s">
        <v>13</v>
      </c>
      <c r="K1476">
        <v>4.0012000000000001E-4</v>
      </c>
      <c r="L1476">
        <v>8.0593947822759585E-4</v>
      </c>
    </row>
    <row r="1477" spans="1:12" x14ac:dyDescent="0.3">
      <c r="A1477">
        <v>5</v>
      </c>
      <c r="B1477">
        <v>54</v>
      </c>
      <c r="C1477">
        <v>2</v>
      </c>
      <c r="D1477">
        <v>0</v>
      </c>
      <c r="E1477">
        <v>2023</v>
      </c>
      <c r="F1477" t="s">
        <v>31</v>
      </c>
      <c r="G1477" t="s">
        <v>34</v>
      </c>
      <c r="H1477" t="s">
        <v>12</v>
      </c>
      <c r="I1477" t="s">
        <v>45</v>
      </c>
      <c r="J1477" t="s">
        <v>15</v>
      </c>
      <c r="K1477">
        <v>6.503901078E-3</v>
      </c>
      <c r="L1477">
        <v>1.3100446469177292E-2</v>
      </c>
    </row>
    <row r="1478" spans="1:12" x14ac:dyDescent="0.3">
      <c r="A1478">
        <v>5</v>
      </c>
      <c r="B1478">
        <v>54</v>
      </c>
      <c r="C1478">
        <v>2</v>
      </c>
      <c r="D1478">
        <v>0</v>
      </c>
      <c r="E1478">
        <v>2023</v>
      </c>
      <c r="F1478" t="s">
        <v>31</v>
      </c>
      <c r="G1478" t="s">
        <v>34</v>
      </c>
      <c r="H1478" t="s">
        <v>12</v>
      </c>
      <c r="I1478" t="s">
        <v>45</v>
      </c>
      <c r="J1478" t="s">
        <v>16</v>
      </c>
      <c r="K1478">
        <v>0.27171578233860344</v>
      </c>
      <c r="L1478">
        <v>0.54730199901073939</v>
      </c>
    </row>
    <row r="1479" spans="1:12" x14ac:dyDescent="0.3">
      <c r="A1479">
        <v>5</v>
      </c>
      <c r="B1479">
        <v>54</v>
      </c>
      <c r="C1479">
        <v>2</v>
      </c>
      <c r="D1479">
        <v>0</v>
      </c>
      <c r="E1479">
        <v>2023</v>
      </c>
      <c r="F1479" t="s">
        <v>31</v>
      </c>
      <c r="G1479" t="s">
        <v>34</v>
      </c>
      <c r="H1479" t="s">
        <v>12</v>
      </c>
      <c r="I1479" t="s">
        <v>45</v>
      </c>
      <c r="J1479" t="s">
        <v>24</v>
      </c>
      <c r="K1479">
        <v>9.4937324999999997E-4</v>
      </c>
      <c r="L1479">
        <v>1.9122697734385607E-3</v>
      </c>
    </row>
    <row r="1480" spans="1:12" x14ac:dyDescent="0.3">
      <c r="A1480">
        <v>5</v>
      </c>
      <c r="B1480">
        <v>54</v>
      </c>
      <c r="C1480">
        <v>2</v>
      </c>
      <c r="D1480">
        <v>0</v>
      </c>
      <c r="E1480">
        <v>2023</v>
      </c>
      <c r="F1480" t="s">
        <v>31</v>
      </c>
      <c r="G1480" t="s">
        <v>34</v>
      </c>
      <c r="H1480" t="s">
        <v>12</v>
      </c>
      <c r="I1480" t="s">
        <v>46</v>
      </c>
      <c r="J1480" t="s">
        <v>11</v>
      </c>
      <c r="K1480">
        <v>1.3103200434E-2</v>
      </c>
      <c r="L1480">
        <v>2.6393048387707604E-2</v>
      </c>
    </row>
    <row r="1481" spans="1:12" x14ac:dyDescent="0.3">
      <c r="A1481">
        <v>5</v>
      </c>
      <c r="B1481">
        <v>54</v>
      </c>
      <c r="C1481">
        <v>2</v>
      </c>
      <c r="D1481">
        <v>0</v>
      </c>
      <c r="E1481">
        <v>2023</v>
      </c>
      <c r="F1481" t="s">
        <v>31</v>
      </c>
      <c r="G1481" t="s">
        <v>34</v>
      </c>
      <c r="H1481" t="s">
        <v>12</v>
      </c>
      <c r="I1481" t="s">
        <v>46</v>
      </c>
      <c r="J1481" t="s">
        <v>221</v>
      </c>
      <c r="K1481">
        <v>1E-3</v>
      </c>
      <c r="L1481">
        <v>2.0142444222423167E-3</v>
      </c>
    </row>
    <row r="1482" spans="1:12" x14ac:dyDescent="0.3">
      <c r="A1482">
        <v>5</v>
      </c>
      <c r="B1482">
        <v>54</v>
      </c>
      <c r="C1482">
        <v>2</v>
      </c>
      <c r="D1482">
        <v>0</v>
      </c>
      <c r="E1482">
        <v>2023</v>
      </c>
      <c r="F1482" t="s">
        <v>31</v>
      </c>
      <c r="G1482" t="s">
        <v>34</v>
      </c>
      <c r="H1482" t="s">
        <v>12</v>
      </c>
      <c r="I1482" t="s">
        <v>46</v>
      </c>
      <c r="J1482" t="s">
        <v>17</v>
      </c>
      <c r="K1482">
        <v>0.16192422455765082</v>
      </c>
      <c r="L1482">
        <v>0.32615496614116057</v>
      </c>
    </row>
    <row r="1483" spans="1:12" x14ac:dyDescent="0.3">
      <c r="A1483">
        <v>5</v>
      </c>
      <c r="B1483">
        <v>54</v>
      </c>
      <c r="C1483">
        <v>2</v>
      </c>
      <c r="D1483">
        <v>0</v>
      </c>
      <c r="E1483">
        <v>2023</v>
      </c>
      <c r="F1483" t="s">
        <v>31</v>
      </c>
      <c r="G1483" t="s">
        <v>34</v>
      </c>
      <c r="H1483" t="s">
        <v>12</v>
      </c>
      <c r="I1483" t="s">
        <v>46</v>
      </c>
      <c r="J1483" t="s">
        <v>18</v>
      </c>
      <c r="K1483">
        <v>1.2390598400000001E-2</v>
      </c>
      <c r="L1483">
        <v>2.4957693715444578E-2</v>
      </c>
    </row>
    <row r="1484" spans="1:12" x14ac:dyDescent="0.3">
      <c r="A1484">
        <v>5</v>
      </c>
      <c r="B1484">
        <v>54</v>
      </c>
      <c r="C1484">
        <v>2</v>
      </c>
      <c r="D1484">
        <v>0</v>
      </c>
      <c r="E1484">
        <v>2023</v>
      </c>
      <c r="F1484" t="s">
        <v>31</v>
      </c>
      <c r="G1484" t="s">
        <v>34</v>
      </c>
      <c r="H1484" t="s">
        <v>12</v>
      </c>
      <c r="I1484" t="s">
        <v>46</v>
      </c>
      <c r="J1484" t="s">
        <v>19</v>
      </c>
      <c r="K1484">
        <v>9.3363529640000005E-3</v>
      </c>
      <c r="L1484">
        <v>1.8805696881822525E-2</v>
      </c>
    </row>
    <row r="1485" spans="1:12" x14ac:dyDescent="0.3">
      <c r="A1485">
        <v>5</v>
      </c>
      <c r="B1485">
        <v>54</v>
      </c>
      <c r="C1485">
        <v>2</v>
      </c>
      <c r="D1485">
        <v>0</v>
      </c>
      <c r="E1485">
        <v>2024</v>
      </c>
      <c r="F1485" t="s">
        <v>31</v>
      </c>
      <c r="G1485" t="s">
        <v>34</v>
      </c>
      <c r="H1485" t="s">
        <v>12</v>
      </c>
      <c r="I1485" t="s">
        <v>44</v>
      </c>
      <c r="J1485" t="s">
        <v>14</v>
      </c>
      <c r="K1485">
        <v>2.1379200000000002E-3</v>
      </c>
      <c r="L1485">
        <v>1.3472639281979846E-2</v>
      </c>
    </row>
    <row r="1486" spans="1:12" x14ac:dyDescent="0.3">
      <c r="A1486">
        <v>5</v>
      </c>
      <c r="B1486">
        <v>54</v>
      </c>
      <c r="C1486">
        <v>2</v>
      </c>
      <c r="D1486">
        <v>0</v>
      </c>
      <c r="E1486">
        <v>2024</v>
      </c>
      <c r="F1486" t="s">
        <v>31</v>
      </c>
      <c r="G1486" t="s">
        <v>34</v>
      </c>
      <c r="H1486" t="s">
        <v>12</v>
      </c>
      <c r="I1486" t="s">
        <v>44</v>
      </c>
      <c r="J1486" t="s">
        <v>219</v>
      </c>
      <c r="K1486">
        <v>9.0005999999999992E-3</v>
      </c>
      <c r="L1486">
        <v>5.67195391414963E-2</v>
      </c>
    </row>
    <row r="1487" spans="1:12" x14ac:dyDescent="0.3">
      <c r="A1487">
        <v>5</v>
      </c>
      <c r="B1487">
        <v>54</v>
      </c>
      <c r="C1487">
        <v>2</v>
      </c>
      <c r="D1487">
        <v>0</v>
      </c>
      <c r="E1487">
        <v>2024</v>
      </c>
      <c r="F1487" t="s">
        <v>31</v>
      </c>
      <c r="G1487" t="s">
        <v>34</v>
      </c>
      <c r="H1487" t="s">
        <v>12</v>
      </c>
      <c r="I1487" t="s">
        <v>45</v>
      </c>
      <c r="J1487" t="s">
        <v>11</v>
      </c>
      <c r="K1487">
        <v>1.1010000000000001E-2</v>
      </c>
      <c r="L1487">
        <v>6.9382277397937286E-2</v>
      </c>
    </row>
    <row r="1488" spans="1:12" x14ac:dyDescent="0.3">
      <c r="A1488">
        <v>5</v>
      </c>
      <c r="B1488">
        <v>54</v>
      </c>
      <c r="C1488">
        <v>2</v>
      </c>
      <c r="D1488">
        <v>0</v>
      </c>
      <c r="E1488">
        <v>2024</v>
      </c>
      <c r="F1488" t="s">
        <v>31</v>
      </c>
      <c r="G1488" t="s">
        <v>34</v>
      </c>
      <c r="H1488" t="s">
        <v>12</v>
      </c>
      <c r="I1488" t="s">
        <v>45</v>
      </c>
      <c r="J1488" t="s">
        <v>13</v>
      </c>
      <c r="K1488">
        <v>1.8E-7</v>
      </c>
      <c r="L1488">
        <v>1.1343151618191382E-6</v>
      </c>
    </row>
    <row r="1489" spans="1:12" x14ac:dyDescent="0.3">
      <c r="A1489">
        <v>5</v>
      </c>
      <c r="B1489">
        <v>54</v>
      </c>
      <c r="C1489">
        <v>2</v>
      </c>
      <c r="D1489">
        <v>0</v>
      </c>
      <c r="E1489">
        <v>2024</v>
      </c>
      <c r="F1489" t="s">
        <v>31</v>
      </c>
      <c r="G1489" t="s">
        <v>34</v>
      </c>
      <c r="H1489" t="s">
        <v>12</v>
      </c>
      <c r="I1489" t="s">
        <v>45</v>
      </c>
      <c r="J1489" t="s">
        <v>16</v>
      </c>
      <c r="K1489">
        <v>7.8440264869927362E-2</v>
      </c>
      <c r="L1489">
        <v>0.49431100966148733</v>
      </c>
    </row>
    <row r="1490" spans="1:12" x14ac:dyDescent="0.3">
      <c r="A1490">
        <v>5</v>
      </c>
      <c r="B1490">
        <v>54</v>
      </c>
      <c r="C1490">
        <v>2</v>
      </c>
      <c r="D1490">
        <v>0</v>
      </c>
      <c r="E1490">
        <v>2024</v>
      </c>
      <c r="F1490" t="s">
        <v>31</v>
      </c>
      <c r="G1490" t="s">
        <v>34</v>
      </c>
      <c r="H1490" t="s">
        <v>12</v>
      </c>
      <c r="I1490" t="s">
        <v>45</v>
      </c>
      <c r="J1490" t="s">
        <v>24</v>
      </c>
      <c r="K1490">
        <v>4.2509249999999995E-6</v>
      </c>
      <c r="L1490">
        <v>2.678827044031122E-5</v>
      </c>
    </row>
    <row r="1491" spans="1:12" x14ac:dyDescent="0.3">
      <c r="A1491">
        <v>5</v>
      </c>
      <c r="B1491">
        <v>54</v>
      </c>
      <c r="C1491">
        <v>2</v>
      </c>
      <c r="D1491">
        <v>0</v>
      </c>
      <c r="E1491">
        <v>2024</v>
      </c>
      <c r="F1491" t="s">
        <v>31</v>
      </c>
      <c r="G1491" t="s">
        <v>34</v>
      </c>
      <c r="H1491" t="s">
        <v>12</v>
      </c>
      <c r="I1491" t="s">
        <v>46</v>
      </c>
      <c r="J1491" t="s">
        <v>221</v>
      </c>
      <c r="K1491">
        <v>1.5300000000000001E-4</v>
      </c>
      <c r="L1491">
        <v>9.6416788754626753E-4</v>
      </c>
    </row>
    <row r="1492" spans="1:12" x14ac:dyDescent="0.3">
      <c r="A1492">
        <v>5</v>
      </c>
      <c r="B1492">
        <v>54</v>
      </c>
      <c r="C1492">
        <v>2</v>
      </c>
      <c r="D1492">
        <v>0</v>
      </c>
      <c r="E1492">
        <v>2024</v>
      </c>
      <c r="F1492" t="s">
        <v>31</v>
      </c>
      <c r="G1492" t="s">
        <v>34</v>
      </c>
      <c r="H1492" t="s">
        <v>12</v>
      </c>
      <c r="I1492" t="s">
        <v>46</v>
      </c>
      <c r="J1492" t="s">
        <v>17</v>
      </c>
      <c r="K1492">
        <v>4.4814485486209719E-2</v>
      </c>
      <c r="L1492">
        <v>0.28240972420072996</v>
      </c>
    </row>
    <row r="1493" spans="1:12" x14ac:dyDescent="0.3">
      <c r="A1493">
        <v>5</v>
      </c>
      <c r="B1493">
        <v>54</v>
      </c>
      <c r="C1493">
        <v>2</v>
      </c>
      <c r="D1493">
        <v>0</v>
      </c>
      <c r="E1493">
        <v>2024</v>
      </c>
      <c r="F1493" t="s">
        <v>31</v>
      </c>
      <c r="G1493" t="s">
        <v>34</v>
      </c>
      <c r="H1493" t="s">
        <v>12</v>
      </c>
      <c r="I1493" t="s">
        <v>46</v>
      </c>
      <c r="J1493" t="s">
        <v>18</v>
      </c>
      <c r="K1493">
        <v>6.5518800000000012E-3</v>
      </c>
      <c r="L1493">
        <v>4.128831568010876E-2</v>
      </c>
    </row>
    <row r="1494" spans="1:12" x14ac:dyDescent="0.3">
      <c r="A1494">
        <v>5</v>
      </c>
      <c r="B1494">
        <v>54</v>
      </c>
      <c r="C1494">
        <v>2</v>
      </c>
      <c r="D1494">
        <v>0</v>
      </c>
      <c r="E1494">
        <v>2024</v>
      </c>
      <c r="F1494" t="s">
        <v>31</v>
      </c>
      <c r="G1494" t="s">
        <v>34</v>
      </c>
      <c r="H1494" t="s">
        <v>12</v>
      </c>
      <c r="I1494" t="s">
        <v>46</v>
      </c>
      <c r="J1494" t="s">
        <v>19</v>
      </c>
      <c r="K1494">
        <v>6.5734753447199996E-3</v>
      </c>
      <c r="L1494">
        <v>4.1424404163112119E-2</v>
      </c>
    </row>
    <row r="1495" spans="1:12" x14ac:dyDescent="0.3">
      <c r="A1495">
        <v>5</v>
      </c>
      <c r="B1495">
        <v>54</v>
      </c>
      <c r="C1495">
        <v>2</v>
      </c>
      <c r="D1495">
        <v>0</v>
      </c>
      <c r="E1495">
        <v>2025</v>
      </c>
      <c r="F1495" t="s">
        <v>31</v>
      </c>
      <c r="G1495" t="s">
        <v>34</v>
      </c>
      <c r="H1495" t="s">
        <v>12</v>
      </c>
      <c r="I1495" t="s">
        <v>44</v>
      </c>
      <c r="J1495" t="s">
        <v>14</v>
      </c>
      <c r="K1495">
        <v>2.7434734126984129E-3</v>
      </c>
      <c r="L1495">
        <v>3.3115041142799881E-2</v>
      </c>
    </row>
    <row r="1496" spans="1:12" x14ac:dyDescent="0.3">
      <c r="A1496">
        <v>5</v>
      </c>
      <c r="B1496">
        <v>54</v>
      </c>
      <c r="C1496">
        <v>2</v>
      </c>
      <c r="D1496">
        <v>0</v>
      </c>
      <c r="E1496">
        <v>2025</v>
      </c>
      <c r="F1496" t="s">
        <v>31</v>
      </c>
      <c r="G1496" t="s">
        <v>34</v>
      </c>
      <c r="H1496" t="s">
        <v>12</v>
      </c>
      <c r="I1496" t="s">
        <v>45</v>
      </c>
      <c r="J1496" t="s">
        <v>11</v>
      </c>
      <c r="K1496">
        <v>1.8E-3</v>
      </c>
      <c r="L1496">
        <v>2.1726864120914416E-2</v>
      </c>
    </row>
    <row r="1497" spans="1:12" x14ac:dyDescent="0.3">
      <c r="A1497">
        <v>5</v>
      </c>
      <c r="B1497">
        <v>54</v>
      </c>
      <c r="C1497">
        <v>2</v>
      </c>
      <c r="D1497">
        <v>0</v>
      </c>
      <c r="E1497">
        <v>2025</v>
      </c>
      <c r="F1497" t="s">
        <v>31</v>
      </c>
      <c r="G1497" t="s">
        <v>34</v>
      </c>
      <c r="H1497" t="s">
        <v>12</v>
      </c>
      <c r="I1497" t="s">
        <v>45</v>
      </c>
      <c r="J1497" t="s">
        <v>16</v>
      </c>
      <c r="K1497">
        <v>7.0418226110166279E-2</v>
      </c>
      <c r="L1497">
        <v>0.84998179462856138</v>
      </c>
    </row>
    <row r="1498" spans="1:12" x14ac:dyDescent="0.3">
      <c r="A1498">
        <v>5</v>
      </c>
      <c r="B1498">
        <v>54</v>
      </c>
      <c r="C1498">
        <v>2</v>
      </c>
      <c r="D1498">
        <v>0</v>
      </c>
      <c r="E1498">
        <v>2025</v>
      </c>
      <c r="F1498" t="s">
        <v>31</v>
      </c>
      <c r="G1498" t="s">
        <v>34</v>
      </c>
      <c r="H1498" t="s">
        <v>12</v>
      </c>
      <c r="I1498" t="s">
        <v>46</v>
      </c>
      <c r="J1498" t="s">
        <v>221</v>
      </c>
      <c r="K1498">
        <v>1.4999999999999999E-4</v>
      </c>
      <c r="L1498">
        <v>1.8105720100762013E-3</v>
      </c>
    </row>
    <row r="1499" spans="1:12" x14ac:dyDescent="0.3">
      <c r="A1499">
        <v>5</v>
      </c>
      <c r="B1499">
        <v>54</v>
      </c>
      <c r="C1499">
        <v>2</v>
      </c>
      <c r="D1499">
        <v>0</v>
      </c>
      <c r="E1499">
        <v>2025</v>
      </c>
      <c r="F1499" t="s">
        <v>31</v>
      </c>
      <c r="G1499" t="s">
        <v>34</v>
      </c>
      <c r="H1499" t="s">
        <v>12</v>
      </c>
      <c r="I1499" t="s">
        <v>46</v>
      </c>
      <c r="J1499" t="s">
        <v>17</v>
      </c>
      <c r="K1499">
        <v>6.9850467900240002E-3</v>
      </c>
      <c r="L1499">
        <v>8.4312868047267148E-2</v>
      </c>
    </row>
    <row r="1500" spans="1:12" x14ac:dyDescent="0.3">
      <c r="A1500">
        <v>5</v>
      </c>
      <c r="B1500">
        <v>54</v>
      </c>
      <c r="C1500">
        <v>2</v>
      </c>
      <c r="D1500">
        <v>0</v>
      </c>
      <c r="E1500">
        <v>2025</v>
      </c>
      <c r="F1500" t="s">
        <v>31</v>
      </c>
      <c r="G1500" t="s">
        <v>34</v>
      </c>
      <c r="H1500" t="s">
        <v>12</v>
      </c>
      <c r="I1500" t="s">
        <v>46</v>
      </c>
      <c r="J1500" t="s">
        <v>18</v>
      </c>
      <c r="K1500">
        <v>7.5000000000000002E-4</v>
      </c>
      <c r="L1500">
        <v>9.0528600503810078E-3</v>
      </c>
    </row>
    <row r="1501" spans="1:12" x14ac:dyDescent="0.3">
      <c r="A1501">
        <v>5</v>
      </c>
      <c r="B1501">
        <v>54</v>
      </c>
      <c r="C1501">
        <v>2</v>
      </c>
      <c r="D1501">
        <v>1</v>
      </c>
      <c r="E1501">
        <v>2023</v>
      </c>
      <c r="F1501" t="s">
        <v>31</v>
      </c>
      <c r="G1501" t="s">
        <v>34</v>
      </c>
      <c r="H1501" t="s">
        <v>10</v>
      </c>
      <c r="I1501" t="s">
        <v>44</v>
      </c>
      <c r="J1501" t="s">
        <v>14</v>
      </c>
      <c r="K1501">
        <v>1.0083999999999999E-2</v>
      </c>
      <c r="L1501">
        <v>8.8086637545953667E-3</v>
      </c>
    </row>
    <row r="1502" spans="1:12" x14ac:dyDescent="0.3">
      <c r="A1502">
        <v>5</v>
      </c>
      <c r="B1502">
        <v>54</v>
      </c>
      <c r="C1502">
        <v>2</v>
      </c>
      <c r="D1502">
        <v>1</v>
      </c>
      <c r="E1502">
        <v>2023</v>
      </c>
      <c r="F1502" t="s">
        <v>31</v>
      </c>
      <c r="G1502" t="s">
        <v>34</v>
      </c>
      <c r="H1502" t="s">
        <v>10</v>
      </c>
      <c r="I1502" t="s">
        <v>44</v>
      </c>
      <c r="J1502" t="s">
        <v>219</v>
      </c>
      <c r="K1502">
        <v>6.2E-4</v>
      </c>
      <c r="L1502">
        <v>5.4158781513775564E-4</v>
      </c>
    </row>
    <row r="1503" spans="1:12" x14ac:dyDescent="0.3">
      <c r="A1503">
        <v>5</v>
      </c>
      <c r="B1503">
        <v>54</v>
      </c>
      <c r="C1503">
        <v>2</v>
      </c>
      <c r="D1503">
        <v>1</v>
      </c>
      <c r="E1503">
        <v>2023</v>
      </c>
      <c r="F1503" t="s">
        <v>31</v>
      </c>
      <c r="G1503" t="s">
        <v>34</v>
      </c>
      <c r="H1503" t="s">
        <v>10</v>
      </c>
      <c r="I1503" t="s">
        <v>45</v>
      </c>
      <c r="J1503" t="s">
        <v>11</v>
      </c>
      <c r="K1503">
        <v>2.3E-5</v>
      </c>
      <c r="L1503">
        <v>2.0091160884142547E-5</v>
      </c>
    </row>
    <row r="1504" spans="1:12" x14ac:dyDescent="0.3">
      <c r="A1504">
        <v>5</v>
      </c>
      <c r="B1504">
        <v>54</v>
      </c>
      <c r="C1504">
        <v>2</v>
      </c>
      <c r="D1504">
        <v>1</v>
      </c>
      <c r="E1504">
        <v>2023</v>
      </c>
      <c r="F1504" t="s">
        <v>31</v>
      </c>
      <c r="G1504" t="s">
        <v>34</v>
      </c>
      <c r="H1504" t="s">
        <v>10</v>
      </c>
      <c r="I1504" t="s">
        <v>45</v>
      </c>
      <c r="J1504" t="s">
        <v>16</v>
      </c>
      <c r="K1504">
        <v>0.76322115904362819</v>
      </c>
      <c r="L1504">
        <v>0.66669561289249046</v>
      </c>
    </row>
    <row r="1505" spans="1:12" x14ac:dyDescent="0.3">
      <c r="A1505">
        <v>5</v>
      </c>
      <c r="B1505">
        <v>54</v>
      </c>
      <c r="C1505">
        <v>2</v>
      </c>
      <c r="D1505">
        <v>1</v>
      </c>
      <c r="E1505">
        <v>2023</v>
      </c>
      <c r="F1505" t="s">
        <v>31</v>
      </c>
      <c r="G1505" t="s">
        <v>34</v>
      </c>
      <c r="H1505" t="s">
        <v>10</v>
      </c>
      <c r="I1505" t="s">
        <v>46</v>
      </c>
      <c r="J1505" t="s">
        <v>221</v>
      </c>
      <c r="K1505">
        <v>1.1168424908424908E-3</v>
      </c>
      <c r="L1505">
        <v>9.7559400720708615E-4</v>
      </c>
    </row>
    <row r="1506" spans="1:12" x14ac:dyDescent="0.3">
      <c r="A1506">
        <v>5</v>
      </c>
      <c r="B1506">
        <v>54</v>
      </c>
      <c r="C1506">
        <v>2</v>
      </c>
      <c r="D1506">
        <v>1</v>
      </c>
      <c r="E1506">
        <v>2023</v>
      </c>
      <c r="F1506" t="s">
        <v>31</v>
      </c>
      <c r="G1506" t="s">
        <v>34</v>
      </c>
      <c r="H1506" t="s">
        <v>10</v>
      </c>
      <c r="I1506" t="s">
        <v>46</v>
      </c>
      <c r="J1506" t="s">
        <v>17</v>
      </c>
      <c r="K1506">
        <v>0.34693906489789472</v>
      </c>
      <c r="L1506">
        <v>0.30306124216772062</v>
      </c>
    </row>
    <row r="1507" spans="1:12" x14ac:dyDescent="0.3">
      <c r="A1507">
        <v>5</v>
      </c>
      <c r="B1507">
        <v>54</v>
      </c>
      <c r="C1507">
        <v>2</v>
      </c>
      <c r="D1507">
        <v>1</v>
      </c>
      <c r="E1507">
        <v>2023</v>
      </c>
      <c r="F1507" t="s">
        <v>31</v>
      </c>
      <c r="G1507" t="s">
        <v>34</v>
      </c>
      <c r="H1507" t="s">
        <v>10</v>
      </c>
      <c r="I1507" t="s">
        <v>46</v>
      </c>
      <c r="J1507" t="s">
        <v>18</v>
      </c>
      <c r="K1507">
        <v>1.0213716454212454E-2</v>
      </c>
      <c r="L1507">
        <v>8.9219748046346237E-3</v>
      </c>
    </row>
    <row r="1508" spans="1:12" x14ac:dyDescent="0.3">
      <c r="A1508">
        <v>5</v>
      </c>
      <c r="B1508">
        <v>54</v>
      </c>
      <c r="C1508">
        <v>2</v>
      </c>
      <c r="D1508">
        <v>1</v>
      </c>
      <c r="E1508">
        <v>2023</v>
      </c>
      <c r="F1508" t="s">
        <v>31</v>
      </c>
      <c r="G1508" t="s">
        <v>34</v>
      </c>
      <c r="H1508" t="s">
        <v>10</v>
      </c>
      <c r="I1508" t="s">
        <v>46</v>
      </c>
      <c r="J1508" t="s">
        <v>19</v>
      </c>
      <c r="K1508">
        <v>1.2564250000000001E-2</v>
      </c>
      <c r="L1508">
        <v>1.0975233397329913E-2</v>
      </c>
    </row>
    <row r="1509" spans="1:12" x14ac:dyDescent="0.3">
      <c r="A1509">
        <v>5</v>
      </c>
      <c r="B1509">
        <v>54</v>
      </c>
      <c r="C1509">
        <v>2</v>
      </c>
      <c r="D1509">
        <v>1</v>
      </c>
      <c r="E1509">
        <v>2024</v>
      </c>
      <c r="F1509" t="s">
        <v>31</v>
      </c>
      <c r="G1509" t="s">
        <v>34</v>
      </c>
      <c r="H1509" t="s">
        <v>10</v>
      </c>
      <c r="I1509" t="s">
        <v>44</v>
      </c>
      <c r="J1509" t="s">
        <v>14</v>
      </c>
      <c r="K1509">
        <v>9.9903000000000006E-3</v>
      </c>
      <c r="L1509">
        <v>7.7269947985353455E-3</v>
      </c>
    </row>
    <row r="1510" spans="1:12" x14ac:dyDescent="0.3">
      <c r="A1510">
        <v>5</v>
      </c>
      <c r="B1510">
        <v>54</v>
      </c>
      <c r="C1510">
        <v>2</v>
      </c>
      <c r="D1510">
        <v>1</v>
      </c>
      <c r="E1510">
        <v>2024</v>
      </c>
      <c r="F1510" t="s">
        <v>31</v>
      </c>
      <c r="G1510" t="s">
        <v>34</v>
      </c>
      <c r="H1510" t="s">
        <v>10</v>
      </c>
      <c r="I1510" t="s">
        <v>44</v>
      </c>
      <c r="J1510" t="s">
        <v>219</v>
      </c>
      <c r="K1510">
        <v>1.0737E-2</v>
      </c>
      <c r="L1510">
        <v>8.3045297090051356E-3</v>
      </c>
    </row>
    <row r="1511" spans="1:12" x14ac:dyDescent="0.3">
      <c r="A1511">
        <v>5</v>
      </c>
      <c r="B1511">
        <v>54</v>
      </c>
      <c r="C1511">
        <v>2</v>
      </c>
      <c r="D1511">
        <v>1</v>
      </c>
      <c r="E1511">
        <v>2024</v>
      </c>
      <c r="F1511" t="s">
        <v>31</v>
      </c>
      <c r="G1511" t="s">
        <v>34</v>
      </c>
      <c r="H1511" t="s">
        <v>10</v>
      </c>
      <c r="I1511" t="s">
        <v>45</v>
      </c>
      <c r="J1511" t="s">
        <v>11</v>
      </c>
      <c r="K1511">
        <v>1.0999999999999999E-2</v>
      </c>
      <c r="L1511">
        <v>8.5079469869662368E-3</v>
      </c>
    </row>
    <row r="1512" spans="1:12" x14ac:dyDescent="0.3">
      <c r="A1512">
        <v>5</v>
      </c>
      <c r="B1512">
        <v>54</v>
      </c>
      <c r="C1512">
        <v>2</v>
      </c>
      <c r="D1512">
        <v>1</v>
      </c>
      <c r="E1512">
        <v>2024</v>
      </c>
      <c r="F1512" t="s">
        <v>31</v>
      </c>
      <c r="G1512" t="s">
        <v>34</v>
      </c>
      <c r="H1512" t="s">
        <v>10</v>
      </c>
      <c r="I1512" t="s">
        <v>45</v>
      </c>
      <c r="J1512" t="s">
        <v>16</v>
      </c>
      <c r="K1512">
        <v>0.86764999999999992</v>
      </c>
      <c r="L1512">
        <v>0.67108365484011412</v>
      </c>
    </row>
    <row r="1513" spans="1:12" x14ac:dyDescent="0.3">
      <c r="A1513">
        <v>5</v>
      </c>
      <c r="B1513">
        <v>54</v>
      </c>
      <c r="C1513">
        <v>2</v>
      </c>
      <c r="D1513">
        <v>1</v>
      </c>
      <c r="E1513">
        <v>2024</v>
      </c>
      <c r="F1513" t="s">
        <v>31</v>
      </c>
      <c r="G1513" t="s">
        <v>34</v>
      </c>
      <c r="H1513" t="s">
        <v>10</v>
      </c>
      <c r="I1513" t="s">
        <v>45</v>
      </c>
      <c r="J1513" t="s">
        <v>24</v>
      </c>
      <c r="K1513">
        <v>8.0969999999999989E-4</v>
      </c>
      <c r="L1513">
        <v>6.2626224321332376E-4</v>
      </c>
    </row>
    <row r="1514" spans="1:12" x14ac:dyDescent="0.3">
      <c r="A1514">
        <v>5</v>
      </c>
      <c r="B1514">
        <v>54</v>
      </c>
      <c r="C1514">
        <v>2</v>
      </c>
      <c r="D1514">
        <v>1</v>
      </c>
      <c r="E1514">
        <v>2024</v>
      </c>
      <c r="F1514" t="s">
        <v>31</v>
      </c>
      <c r="G1514" t="s">
        <v>34</v>
      </c>
      <c r="H1514" t="s">
        <v>10</v>
      </c>
      <c r="I1514" t="s">
        <v>46</v>
      </c>
      <c r="J1514" t="s">
        <v>221</v>
      </c>
      <c r="K1514">
        <v>2.8600000000000001E-3</v>
      </c>
      <c r="L1514">
        <v>2.2120662166112215E-3</v>
      </c>
    </row>
    <row r="1515" spans="1:12" x14ac:dyDescent="0.3">
      <c r="A1515">
        <v>5</v>
      </c>
      <c r="B1515">
        <v>54</v>
      </c>
      <c r="C1515">
        <v>2</v>
      </c>
      <c r="D1515">
        <v>1</v>
      </c>
      <c r="E1515">
        <v>2024</v>
      </c>
      <c r="F1515" t="s">
        <v>31</v>
      </c>
      <c r="G1515" t="s">
        <v>34</v>
      </c>
      <c r="H1515" t="s">
        <v>10</v>
      </c>
      <c r="I1515" t="s">
        <v>46</v>
      </c>
      <c r="J1515" t="s">
        <v>17</v>
      </c>
      <c r="K1515">
        <v>0.37319449531509163</v>
      </c>
      <c r="L1515">
        <v>0.28864718017894719</v>
      </c>
    </row>
    <row r="1516" spans="1:12" x14ac:dyDescent="0.3">
      <c r="A1516">
        <v>5</v>
      </c>
      <c r="B1516">
        <v>54</v>
      </c>
      <c r="C1516">
        <v>2</v>
      </c>
      <c r="D1516">
        <v>1</v>
      </c>
      <c r="E1516">
        <v>2024</v>
      </c>
      <c r="F1516" t="s">
        <v>31</v>
      </c>
      <c r="G1516" t="s">
        <v>34</v>
      </c>
      <c r="H1516" t="s">
        <v>10</v>
      </c>
      <c r="I1516" t="s">
        <v>46</v>
      </c>
      <c r="J1516" t="s">
        <v>18</v>
      </c>
      <c r="K1516">
        <v>1.6667359999999999E-2</v>
      </c>
      <c r="L1516">
        <v>1.2891365026607416E-2</v>
      </c>
    </row>
    <row r="1517" spans="1:12" x14ac:dyDescent="0.3">
      <c r="A1517">
        <v>5</v>
      </c>
      <c r="B1517">
        <v>54</v>
      </c>
      <c r="C1517">
        <v>2</v>
      </c>
      <c r="D1517">
        <v>1</v>
      </c>
      <c r="E1517">
        <v>2025</v>
      </c>
      <c r="F1517" t="s">
        <v>31</v>
      </c>
      <c r="G1517" t="s">
        <v>34</v>
      </c>
      <c r="H1517" t="s">
        <v>10</v>
      </c>
      <c r="I1517" t="s">
        <v>44</v>
      </c>
      <c r="J1517" t="s">
        <v>14</v>
      </c>
      <c r="K1517">
        <v>1.2999999999999999E-2</v>
      </c>
      <c r="L1517">
        <v>1.3807320768372438E-2</v>
      </c>
    </row>
    <row r="1518" spans="1:12" x14ac:dyDescent="0.3">
      <c r="A1518">
        <v>5</v>
      </c>
      <c r="B1518">
        <v>54</v>
      </c>
      <c r="C1518">
        <v>2</v>
      </c>
      <c r="D1518">
        <v>1</v>
      </c>
      <c r="E1518">
        <v>2025</v>
      </c>
      <c r="F1518" t="s">
        <v>31</v>
      </c>
      <c r="G1518" t="s">
        <v>34</v>
      </c>
      <c r="H1518" t="s">
        <v>10</v>
      </c>
      <c r="I1518" t="s">
        <v>45</v>
      </c>
      <c r="J1518" t="s">
        <v>11</v>
      </c>
      <c r="K1518">
        <v>5.2081081081081081E-2</v>
      </c>
      <c r="L1518">
        <v>5.5315399419238444E-2</v>
      </c>
    </row>
    <row r="1519" spans="1:12" x14ac:dyDescent="0.3">
      <c r="A1519">
        <v>5</v>
      </c>
      <c r="B1519">
        <v>54</v>
      </c>
      <c r="C1519">
        <v>2</v>
      </c>
      <c r="D1519">
        <v>1</v>
      </c>
      <c r="E1519">
        <v>2025</v>
      </c>
      <c r="F1519" t="s">
        <v>31</v>
      </c>
      <c r="G1519" t="s">
        <v>34</v>
      </c>
      <c r="H1519" t="s">
        <v>10</v>
      </c>
      <c r="I1519" t="s">
        <v>45</v>
      </c>
      <c r="J1519" t="s">
        <v>16</v>
      </c>
      <c r="K1519">
        <v>0.57089999999999985</v>
      </c>
      <c r="L1519">
        <v>0.60635380205106337</v>
      </c>
    </row>
    <row r="1520" spans="1:12" x14ac:dyDescent="0.3">
      <c r="A1520">
        <v>5</v>
      </c>
      <c r="B1520">
        <v>54</v>
      </c>
      <c r="C1520">
        <v>2</v>
      </c>
      <c r="D1520">
        <v>1</v>
      </c>
      <c r="E1520">
        <v>2025</v>
      </c>
      <c r="F1520" t="s">
        <v>31</v>
      </c>
      <c r="G1520" t="s">
        <v>34</v>
      </c>
      <c r="H1520" t="s">
        <v>10</v>
      </c>
      <c r="I1520" t="s">
        <v>46</v>
      </c>
      <c r="J1520" t="s">
        <v>221</v>
      </c>
      <c r="K1520">
        <v>3.64E-3</v>
      </c>
      <c r="L1520">
        <v>3.8660498151442831E-3</v>
      </c>
    </row>
    <row r="1521" spans="1:12" x14ac:dyDescent="0.3">
      <c r="A1521">
        <v>5</v>
      </c>
      <c r="B1521">
        <v>54</v>
      </c>
      <c r="C1521">
        <v>2</v>
      </c>
      <c r="D1521">
        <v>1</v>
      </c>
      <c r="E1521">
        <v>2025</v>
      </c>
      <c r="F1521" t="s">
        <v>31</v>
      </c>
      <c r="G1521" t="s">
        <v>34</v>
      </c>
      <c r="H1521" t="s">
        <v>10</v>
      </c>
      <c r="I1521" t="s">
        <v>46</v>
      </c>
      <c r="J1521" t="s">
        <v>17</v>
      </c>
      <c r="K1521">
        <v>0.28370843200000001</v>
      </c>
      <c r="L1521">
        <v>0.30132717887046001</v>
      </c>
    </row>
    <row r="1522" spans="1:12" x14ac:dyDescent="0.3">
      <c r="A1522">
        <v>5</v>
      </c>
      <c r="B1522">
        <v>54</v>
      </c>
      <c r="C1522">
        <v>2</v>
      </c>
      <c r="D1522">
        <v>1</v>
      </c>
      <c r="E1522">
        <v>2025</v>
      </c>
      <c r="F1522" t="s">
        <v>31</v>
      </c>
      <c r="G1522" t="s">
        <v>34</v>
      </c>
      <c r="H1522" t="s">
        <v>10</v>
      </c>
      <c r="I1522" t="s">
        <v>46</v>
      </c>
      <c r="J1522" t="s">
        <v>18</v>
      </c>
      <c r="K1522">
        <v>1.8200000000000001E-2</v>
      </c>
      <c r="L1522">
        <v>1.9330249075721416E-2</v>
      </c>
    </row>
    <row r="1523" spans="1:12" x14ac:dyDescent="0.3">
      <c r="A1523">
        <v>5</v>
      </c>
      <c r="B1523">
        <v>53</v>
      </c>
      <c r="C1523">
        <v>3</v>
      </c>
      <c r="D1523">
        <v>0</v>
      </c>
      <c r="E1523">
        <v>2023</v>
      </c>
      <c r="F1523" t="s">
        <v>31</v>
      </c>
      <c r="G1523" t="s">
        <v>33</v>
      </c>
      <c r="H1523" t="s">
        <v>12</v>
      </c>
      <c r="I1523" t="s">
        <v>44</v>
      </c>
      <c r="J1523" t="s">
        <v>217</v>
      </c>
      <c r="K1523">
        <v>1.3889248360000003E-7</v>
      </c>
      <c r="L1523">
        <v>4.0527497528910777E-8</v>
      </c>
    </row>
    <row r="1524" spans="1:12" x14ac:dyDescent="0.3">
      <c r="A1524">
        <v>5</v>
      </c>
      <c r="B1524">
        <v>53</v>
      </c>
      <c r="C1524">
        <v>3</v>
      </c>
      <c r="D1524">
        <v>0</v>
      </c>
      <c r="E1524">
        <v>2023</v>
      </c>
      <c r="F1524" t="s">
        <v>31</v>
      </c>
      <c r="G1524" t="s">
        <v>33</v>
      </c>
      <c r="H1524" t="s">
        <v>12</v>
      </c>
      <c r="I1524" t="s">
        <v>44</v>
      </c>
      <c r="J1524" t="s">
        <v>14</v>
      </c>
      <c r="K1524">
        <v>3.7148066666666668E-4</v>
      </c>
      <c r="L1524">
        <v>1.0839450350480636E-4</v>
      </c>
    </row>
    <row r="1525" spans="1:12" x14ac:dyDescent="0.3">
      <c r="A1525">
        <v>5</v>
      </c>
      <c r="B1525">
        <v>53</v>
      </c>
      <c r="C1525">
        <v>3</v>
      </c>
      <c r="D1525">
        <v>0</v>
      </c>
      <c r="E1525">
        <v>2023</v>
      </c>
      <c r="F1525" t="s">
        <v>31</v>
      </c>
      <c r="G1525" t="s">
        <v>33</v>
      </c>
      <c r="H1525" t="s">
        <v>12</v>
      </c>
      <c r="I1525" t="s">
        <v>44</v>
      </c>
      <c r="J1525" t="s">
        <v>219</v>
      </c>
      <c r="K1525">
        <v>1.615429948088837</v>
      </c>
      <c r="L1525">
        <v>0.47136699936798304</v>
      </c>
    </row>
    <row r="1526" spans="1:12" x14ac:dyDescent="0.3">
      <c r="A1526">
        <v>5</v>
      </c>
      <c r="B1526">
        <v>53</v>
      </c>
      <c r="C1526">
        <v>3</v>
      </c>
      <c r="D1526">
        <v>0</v>
      </c>
      <c r="E1526">
        <v>2023</v>
      </c>
      <c r="F1526" t="s">
        <v>31</v>
      </c>
      <c r="G1526" t="s">
        <v>33</v>
      </c>
      <c r="H1526" t="s">
        <v>12</v>
      </c>
      <c r="I1526" t="s">
        <v>45</v>
      </c>
      <c r="J1526" t="s">
        <v>11</v>
      </c>
      <c r="K1526">
        <v>0.50680388516874331</v>
      </c>
      <c r="L1526">
        <v>0.1478805236356118</v>
      </c>
    </row>
    <row r="1527" spans="1:12" x14ac:dyDescent="0.3">
      <c r="A1527">
        <v>5</v>
      </c>
      <c r="B1527">
        <v>53</v>
      </c>
      <c r="C1527">
        <v>3</v>
      </c>
      <c r="D1527">
        <v>0</v>
      </c>
      <c r="E1527">
        <v>2023</v>
      </c>
      <c r="F1527" t="s">
        <v>31</v>
      </c>
      <c r="G1527" t="s">
        <v>33</v>
      </c>
      <c r="H1527" t="s">
        <v>12</v>
      </c>
      <c r="I1527" t="s">
        <v>45</v>
      </c>
      <c r="J1527" t="s">
        <v>13</v>
      </c>
      <c r="K1527">
        <v>1.1999999999999999E-7</v>
      </c>
      <c r="L1527">
        <v>3.5014851613390637E-8</v>
      </c>
    </row>
    <row r="1528" spans="1:12" x14ac:dyDescent="0.3">
      <c r="A1528">
        <v>5</v>
      </c>
      <c r="B1528">
        <v>53</v>
      </c>
      <c r="C1528">
        <v>3</v>
      </c>
      <c r="D1528">
        <v>0</v>
      </c>
      <c r="E1528">
        <v>2023</v>
      </c>
      <c r="F1528" t="s">
        <v>31</v>
      </c>
      <c r="G1528" t="s">
        <v>33</v>
      </c>
      <c r="H1528" t="s">
        <v>12</v>
      </c>
      <c r="I1528" t="s">
        <v>45</v>
      </c>
      <c r="J1528" t="s">
        <v>15</v>
      </c>
      <c r="K1528">
        <v>1.3651193080000002E-2</v>
      </c>
      <c r="L1528">
        <v>3.9832875003495433E-3</v>
      </c>
    </row>
    <row r="1529" spans="1:12" x14ac:dyDescent="0.3">
      <c r="A1529">
        <v>5</v>
      </c>
      <c r="B1529">
        <v>53</v>
      </c>
      <c r="C1529">
        <v>3</v>
      </c>
      <c r="D1529">
        <v>0</v>
      </c>
      <c r="E1529">
        <v>2023</v>
      </c>
      <c r="F1529" t="s">
        <v>31</v>
      </c>
      <c r="G1529" t="s">
        <v>33</v>
      </c>
      <c r="H1529" t="s">
        <v>12</v>
      </c>
      <c r="I1529" t="s">
        <v>45</v>
      </c>
      <c r="J1529" t="s">
        <v>16</v>
      </c>
      <c r="K1529">
        <v>1.0443161599999999</v>
      </c>
      <c r="L1529">
        <v>0.30472146149888263</v>
      </c>
    </row>
    <row r="1530" spans="1:12" x14ac:dyDescent="0.3">
      <c r="A1530">
        <v>5</v>
      </c>
      <c r="B1530">
        <v>53</v>
      </c>
      <c r="C1530">
        <v>3</v>
      </c>
      <c r="D1530">
        <v>0</v>
      </c>
      <c r="E1530">
        <v>2023</v>
      </c>
      <c r="F1530" t="s">
        <v>31</v>
      </c>
      <c r="G1530" t="s">
        <v>33</v>
      </c>
      <c r="H1530" t="s">
        <v>12</v>
      </c>
      <c r="I1530" t="s">
        <v>45</v>
      </c>
      <c r="J1530" t="s">
        <v>24</v>
      </c>
      <c r="K1530">
        <v>5.885259887546071E-2</v>
      </c>
      <c r="L1530">
        <v>1.7172625139055479E-2</v>
      </c>
    </row>
    <row r="1531" spans="1:12" x14ac:dyDescent="0.3">
      <c r="A1531">
        <v>5</v>
      </c>
      <c r="B1531">
        <v>53</v>
      </c>
      <c r="C1531">
        <v>3</v>
      </c>
      <c r="D1531">
        <v>0</v>
      </c>
      <c r="E1531">
        <v>2023</v>
      </c>
      <c r="F1531" t="s">
        <v>31</v>
      </c>
      <c r="G1531" t="s">
        <v>33</v>
      </c>
      <c r="H1531" t="s">
        <v>12</v>
      </c>
      <c r="I1531" t="s">
        <v>46</v>
      </c>
      <c r="J1531" t="s">
        <v>11</v>
      </c>
      <c r="K1531">
        <v>2.7346641239999997E-2</v>
      </c>
      <c r="L1531">
        <v>7.9794882095269061E-3</v>
      </c>
    </row>
    <row r="1532" spans="1:12" x14ac:dyDescent="0.3">
      <c r="A1532">
        <v>5</v>
      </c>
      <c r="B1532">
        <v>53</v>
      </c>
      <c r="C1532">
        <v>3</v>
      </c>
      <c r="D1532">
        <v>0</v>
      </c>
      <c r="E1532">
        <v>2023</v>
      </c>
      <c r="F1532" t="s">
        <v>31</v>
      </c>
      <c r="G1532" t="s">
        <v>33</v>
      </c>
      <c r="H1532" t="s">
        <v>12</v>
      </c>
      <c r="I1532" t="s">
        <v>46</v>
      </c>
      <c r="J1532" t="s">
        <v>221</v>
      </c>
      <c r="K1532">
        <v>1.23194E-4</v>
      </c>
      <c r="L1532">
        <v>3.5946830247167048E-5</v>
      </c>
    </row>
    <row r="1533" spans="1:12" x14ac:dyDescent="0.3">
      <c r="A1533">
        <v>5</v>
      </c>
      <c r="B1533">
        <v>53</v>
      </c>
      <c r="C1533">
        <v>3</v>
      </c>
      <c r="D1533">
        <v>0</v>
      </c>
      <c r="E1533">
        <v>2023</v>
      </c>
      <c r="F1533" t="s">
        <v>31</v>
      </c>
      <c r="G1533" t="s">
        <v>33</v>
      </c>
      <c r="H1533" t="s">
        <v>12</v>
      </c>
      <c r="I1533" t="s">
        <v>46</v>
      </c>
      <c r="J1533" t="s">
        <v>17</v>
      </c>
      <c r="K1533">
        <v>0.15729676192630668</v>
      </c>
      <c r="L1533">
        <v>4.5897689817637186E-2</v>
      </c>
    </row>
    <row r="1534" spans="1:12" x14ac:dyDescent="0.3">
      <c r="A1534">
        <v>5</v>
      </c>
      <c r="B1534">
        <v>53</v>
      </c>
      <c r="C1534">
        <v>3</v>
      </c>
      <c r="D1534">
        <v>0</v>
      </c>
      <c r="E1534">
        <v>2023</v>
      </c>
      <c r="F1534" t="s">
        <v>31</v>
      </c>
      <c r="G1534" t="s">
        <v>33</v>
      </c>
      <c r="H1534" t="s">
        <v>12</v>
      </c>
      <c r="I1534" t="s">
        <v>46</v>
      </c>
      <c r="J1534" t="s">
        <v>18</v>
      </c>
      <c r="K1534">
        <v>6.2523799999999997E-4</v>
      </c>
      <c r="L1534">
        <v>1.8243846494210946E-4</v>
      </c>
    </row>
    <row r="1535" spans="1:12" x14ac:dyDescent="0.3">
      <c r="A1535">
        <v>5</v>
      </c>
      <c r="B1535">
        <v>53</v>
      </c>
      <c r="C1535">
        <v>3</v>
      </c>
      <c r="D1535">
        <v>0</v>
      </c>
      <c r="E1535">
        <v>2023</v>
      </c>
      <c r="F1535" t="s">
        <v>31</v>
      </c>
      <c r="G1535" t="s">
        <v>33</v>
      </c>
      <c r="H1535" t="s">
        <v>12</v>
      </c>
      <c r="I1535" t="s">
        <v>46</v>
      </c>
      <c r="J1535" t="s">
        <v>19</v>
      </c>
      <c r="K1535">
        <v>2.2998337870560001E-3</v>
      </c>
      <c r="L1535">
        <v>6.7106948991023407E-4</v>
      </c>
    </row>
    <row r="1536" spans="1:12" x14ac:dyDescent="0.3">
      <c r="A1536">
        <v>5</v>
      </c>
      <c r="B1536">
        <v>53</v>
      </c>
      <c r="C1536">
        <v>3</v>
      </c>
      <c r="D1536">
        <v>0</v>
      </c>
      <c r="E1536">
        <v>2024</v>
      </c>
      <c r="F1536" t="s">
        <v>31</v>
      </c>
      <c r="G1536" t="s">
        <v>33</v>
      </c>
      <c r="H1536" t="s">
        <v>12</v>
      </c>
      <c r="I1536" t="s">
        <v>44</v>
      </c>
      <c r="J1536" t="s">
        <v>14</v>
      </c>
      <c r="K1536">
        <v>6.448687589782E-4</v>
      </c>
      <c r="L1536">
        <v>3.5126938333375805E-4</v>
      </c>
    </row>
    <row r="1537" spans="1:12" x14ac:dyDescent="0.3">
      <c r="A1537">
        <v>5</v>
      </c>
      <c r="B1537">
        <v>53</v>
      </c>
      <c r="C1537">
        <v>3</v>
      </c>
      <c r="D1537">
        <v>0</v>
      </c>
      <c r="E1537">
        <v>2024</v>
      </c>
      <c r="F1537" t="s">
        <v>31</v>
      </c>
      <c r="G1537" t="s">
        <v>33</v>
      </c>
      <c r="H1537" t="s">
        <v>12</v>
      </c>
      <c r="I1537" t="s">
        <v>44</v>
      </c>
      <c r="J1537" t="s">
        <v>219</v>
      </c>
      <c r="K1537">
        <v>0.771192120372302</v>
      </c>
      <c r="L1537">
        <v>0.42007955383707707</v>
      </c>
    </row>
    <row r="1538" spans="1:12" x14ac:dyDescent="0.3">
      <c r="A1538">
        <v>5</v>
      </c>
      <c r="B1538">
        <v>53</v>
      </c>
      <c r="C1538">
        <v>3</v>
      </c>
      <c r="D1538">
        <v>0</v>
      </c>
      <c r="E1538">
        <v>2024</v>
      </c>
      <c r="F1538" t="s">
        <v>31</v>
      </c>
      <c r="G1538" t="s">
        <v>33</v>
      </c>
      <c r="H1538" t="s">
        <v>12</v>
      </c>
      <c r="I1538" t="s">
        <v>45</v>
      </c>
      <c r="J1538" t="s">
        <v>11</v>
      </c>
      <c r="K1538">
        <v>0.1533587863387097</v>
      </c>
      <c r="L1538">
        <v>8.3536759311103825E-2</v>
      </c>
    </row>
    <row r="1539" spans="1:12" x14ac:dyDescent="0.3">
      <c r="A1539">
        <v>5</v>
      </c>
      <c r="B1539">
        <v>53</v>
      </c>
      <c r="C1539">
        <v>3</v>
      </c>
      <c r="D1539">
        <v>0</v>
      </c>
      <c r="E1539">
        <v>2024</v>
      </c>
      <c r="F1539" t="s">
        <v>31</v>
      </c>
      <c r="G1539" t="s">
        <v>33</v>
      </c>
      <c r="H1539" t="s">
        <v>12</v>
      </c>
      <c r="I1539" t="s">
        <v>45</v>
      </c>
      <c r="J1539" t="s">
        <v>13</v>
      </c>
      <c r="K1539">
        <v>1.8899999999999999E-6</v>
      </c>
      <c r="L1539">
        <v>1.0295104627998362E-6</v>
      </c>
    </row>
    <row r="1540" spans="1:12" x14ac:dyDescent="0.3">
      <c r="A1540">
        <v>5</v>
      </c>
      <c r="B1540">
        <v>53</v>
      </c>
      <c r="C1540">
        <v>3</v>
      </c>
      <c r="D1540">
        <v>0</v>
      </c>
      <c r="E1540">
        <v>2024</v>
      </c>
      <c r="F1540" t="s">
        <v>31</v>
      </c>
      <c r="G1540" t="s">
        <v>33</v>
      </c>
      <c r="H1540" t="s">
        <v>12</v>
      </c>
      <c r="I1540" t="s">
        <v>45</v>
      </c>
      <c r="J1540" t="s">
        <v>15</v>
      </c>
      <c r="K1540">
        <v>2.0476189620000002E-3</v>
      </c>
      <c r="L1540">
        <v>1.1153678016964765E-3</v>
      </c>
    </row>
    <row r="1541" spans="1:12" x14ac:dyDescent="0.3">
      <c r="A1541">
        <v>5</v>
      </c>
      <c r="B1541">
        <v>53</v>
      </c>
      <c r="C1541">
        <v>3</v>
      </c>
      <c r="D1541">
        <v>0</v>
      </c>
      <c r="E1541">
        <v>2024</v>
      </c>
      <c r="F1541" t="s">
        <v>31</v>
      </c>
      <c r="G1541" t="s">
        <v>33</v>
      </c>
      <c r="H1541" t="s">
        <v>12</v>
      </c>
      <c r="I1541" t="s">
        <v>45</v>
      </c>
      <c r="J1541" t="s">
        <v>16</v>
      </c>
      <c r="K1541">
        <v>0.81460242999999988</v>
      </c>
      <c r="L1541">
        <v>0.44372578026834447</v>
      </c>
    </row>
    <row r="1542" spans="1:12" x14ac:dyDescent="0.3">
      <c r="A1542">
        <v>5</v>
      </c>
      <c r="B1542">
        <v>53</v>
      </c>
      <c r="C1542">
        <v>3</v>
      </c>
      <c r="D1542">
        <v>0</v>
      </c>
      <c r="E1542">
        <v>2024</v>
      </c>
      <c r="F1542" t="s">
        <v>31</v>
      </c>
      <c r="G1542" t="s">
        <v>33</v>
      </c>
      <c r="H1542" t="s">
        <v>12</v>
      </c>
      <c r="I1542" t="s">
        <v>45</v>
      </c>
      <c r="J1542" t="s">
        <v>24</v>
      </c>
      <c r="K1542">
        <v>1.7758411956214287E-2</v>
      </c>
      <c r="L1542">
        <v>9.6732650326096913E-3</v>
      </c>
    </row>
    <row r="1543" spans="1:12" x14ac:dyDescent="0.3">
      <c r="A1543">
        <v>5</v>
      </c>
      <c r="B1543">
        <v>53</v>
      </c>
      <c r="C1543">
        <v>3</v>
      </c>
      <c r="D1543">
        <v>0</v>
      </c>
      <c r="E1543">
        <v>2024</v>
      </c>
      <c r="F1543" t="s">
        <v>31</v>
      </c>
      <c r="G1543" t="s">
        <v>33</v>
      </c>
      <c r="H1543" t="s">
        <v>12</v>
      </c>
      <c r="I1543" t="s">
        <v>46</v>
      </c>
      <c r="J1543" t="s">
        <v>11</v>
      </c>
      <c r="K1543">
        <v>4.1019961860000002E-3</v>
      </c>
      <c r="L1543">
        <v>2.2344169269058324E-3</v>
      </c>
    </row>
    <row r="1544" spans="1:12" x14ac:dyDescent="0.3">
      <c r="A1544">
        <v>5</v>
      </c>
      <c r="B1544">
        <v>53</v>
      </c>
      <c r="C1544">
        <v>3</v>
      </c>
      <c r="D1544">
        <v>0</v>
      </c>
      <c r="E1544">
        <v>2024</v>
      </c>
      <c r="F1544" t="s">
        <v>31</v>
      </c>
      <c r="G1544" t="s">
        <v>33</v>
      </c>
      <c r="H1544" t="s">
        <v>12</v>
      </c>
      <c r="I1544" t="s">
        <v>46</v>
      </c>
      <c r="J1544" t="s">
        <v>221</v>
      </c>
      <c r="K1544">
        <v>1.9592000000000001E-5</v>
      </c>
      <c r="L1544">
        <v>1.0672047083161055E-5</v>
      </c>
    </row>
    <row r="1545" spans="1:12" x14ac:dyDescent="0.3">
      <c r="A1545">
        <v>5</v>
      </c>
      <c r="B1545">
        <v>53</v>
      </c>
      <c r="C1545">
        <v>3</v>
      </c>
      <c r="D1545">
        <v>0</v>
      </c>
      <c r="E1545">
        <v>2024</v>
      </c>
      <c r="F1545" t="s">
        <v>31</v>
      </c>
      <c r="G1545" t="s">
        <v>33</v>
      </c>
      <c r="H1545" t="s">
        <v>12</v>
      </c>
      <c r="I1545" t="s">
        <v>46</v>
      </c>
      <c r="J1545" t="s">
        <v>17</v>
      </c>
      <c r="K1545">
        <v>6.7085317517660017E-2</v>
      </c>
      <c r="L1545">
        <v>3.6542347240571496E-2</v>
      </c>
    </row>
    <row r="1546" spans="1:12" x14ac:dyDescent="0.3">
      <c r="A1546">
        <v>5</v>
      </c>
      <c r="B1546">
        <v>53</v>
      </c>
      <c r="C1546">
        <v>3</v>
      </c>
      <c r="D1546">
        <v>0</v>
      </c>
      <c r="E1546">
        <v>2024</v>
      </c>
      <c r="F1546" t="s">
        <v>31</v>
      </c>
      <c r="G1546" t="s">
        <v>33</v>
      </c>
      <c r="H1546" t="s">
        <v>12</v>
      </c>
      <c r="I1546" t="s">
        <v>46</v>
      </c>
      <c r="J1546" t="s">
        <v>18</v>
      </c>
      <c r="K1546">
        <v>9.7964003096000005E-5</v>
      </c>
      <c r="L1546">
        <v>5.3362415960363784E-5</v>
      </c>
    </row>
    <row r="1547" spans="1:12" x14ac:dyDescent="0.3">
      <c r="A1547">
        <v>5</v>
      </c>
      <c r="B1547">
        <v>53</v>
      </c>
      <c r="C1547">
        <v>3</v>
      </c>
      <c r="D1547">
        <v>0</v>
      </c>
      <c r="E1547">
        <v>2024</v>
      </c>
      <c r="F1547" t="s">
        <v>31</v>
      </c>
      <c r="G1547" t="s">
        <v>33</v>
      </c>
      <c r="H1547" t="s">
        <v>12</v>
      </c>
      <c r="I1547" t="s">
        <v>46</v>
      </c>
      <c r="J1547" t="s">
        <v>19</v>
      </c>
      <c r="K1547">
        <v>4.9129885005859998E-3</v>
      </c>
      <c r="L1547">
        <v>2.6761762248510932E-3</v>
      </c>
    </row>
    <row r="1548" spans="1:12" x14ac:dyDescent="0.3">
      <c r="A1548">
        <v>5</v>
      </c>
      <c r="B1548">
        <v>53</v>
      </c>
      <c r="C1548">
        <v>3</v>
      </c>
      <c r="D1548">
        <v>0</v>
      </c>
      <c r="E1548">
        <v>2025</v>
      </c>
      <c r="F1548" t="s">
        <v>31</v>
      </c>
      <c r="G1548" t="s">
        <v>33</v>
      </c>
      <c r="H1548" t="s">
        <v>12</v>
      </c>
      <c r="I1548" t="s">
        <v>44</v>
      </c>
      <c r="J1548" t="s">
        <v>217</v>
      </c>
      <c r="K1548">
        <v>9.0729999999999994E-6</v>
      </c>
      <c r="L1548">
        <v>6.6036284102616952E-6</v>
      </c>
    </row>
    <row r="1549" spans="1:12" x14ac:dyDescent="0.3">
      <c r="A1549">
        <v>5</v>
      </c>
      <c r="B1549">
        <v>53</v>
      </c>
      <c r="C1549">
        <v>3</v>
      </c>
      <c r="D1549">
        <v>0</v>
      </c>
      <c r="E1549">
        <v>2025</v>
      </c>
      <c r="F1549" t="s">
        <v>31</v>
      </c>
      <c r="G1549" t="s">
        <v>33</v>
      </c>
      <c r="H1549" t="s">
        <v>12</v>
      </c>
      <c r="I1549" t="s">
        <v>44</v>
      </c>
      <c r="J1549" t="s">
        <v>14</v>
      </c>
      <c r="K1549">
        <v>6.3072500000000003E-5</v>
      </c>
      <c r="L1549">
        <v>4.5906244120602982E-5</v>
      </c>
    </row>
    <row r="1550" spans="1:12" x14ac:dyDescent="0.3">
      <c r="A1550">
        <v>5</v>
      </c>
      <c r="B1550">
        <v>53</v>
      </c>
      <c r="C1550">
        <v>3</v>
      </c>
      <c r="D1550">
        <v>0</v>
      </c>
      <c r="E1550">
        <v>2025</v>
      </c>
      <c r="F1550" t="s">
        <v>31</v>
      </c>
      <c r="G1550" t="s">
        <v>33</v>
      </c>
      <c r="H1550" t="s">
        <v>12</v>
      </c>
      <c r="I1550" t="s">
        <v>44</v>
      </c>
      <c r="J1550" t="s">
        <v>219</v>
      </c>
      <c r="K1550">
        <v>0.3601686138837793</v>
      </c>
      <c r="L1550">
        <v>0.26214258692025794</v>
      </c>
    </row>
    <row r="1551" spans="1:12" x14ac:dyDescent="0.3">
      <c r="A1551">
        <v>5</v>
      </c>
      <c r="B1551">
        <v>53</v>
      </c>
      <c r="C1551">
        <v>3</v>
      </c>
      <c r="D1551">
        <v>0</v>
      </c>
      <c r="E1551">
        <v>2025</v>
      </c>
      <c r="F1551" t="s">
        <v>31</v>
      </c>
      <c r="G1551" t="s">
        <v>33</v>
      </c>
      <c r="H1551" t="s">
        <v>12</v>
      </c>
      <c r="I1551" t="s">
        <v>45</v>
      </c>
      <c r="J1551" t="s">
        <v>11</v>
      </c>
      <c r="K1551">
        <v>0.23291788920472642</v>
      </c>
      <c r="L1551">
        <v>0.16952531581731703</v>
      </c>
    </row>
    <row r="1552" spans="1:12" x14ac:dyDescent="0.3">
      <c r="A1552">
        <v>5</v>
      </c>
      <c r="B1552">
        <v>53</v>
      </c>
      <c r="C1552">
        <v>3</v>
      </c>
      <c r="D1552">
        <v>0</v>
      </c>
      <c r="E1552">
        <v>2025</v>
      </c>
      <c r="F1552" t="s">
        <v>31</v>
      </c>
      <c r="G1552" t="s">
        <v>33</v>
      </c>
      <c r="H1552" t="s">
        <v>12</v>
      </c>
      <c r="I1552" t="s">
        <v>45</v>
      </c>
      <c r="J1552" t="s">
        <v>16</v>
      </c>
      <c r="K1552">
        <v>0.74769453399999986</v>
      </c>
      <c r="L1552">
        <v>0.54419672290529908</v>
      </c>
    </row>
    <row r="1553" spans="1:12" x14ac:dyDescent="0.3">
      <c r="A1553">
        <v>5</v>
      </c>
      <c r="B1553">
        <v>53</v>
      </c>
      <c r="C1553">
        <v>3</v>
      </c>
      <c r="D1553">
        <v>0</v>
      </c>
      <c r="E1553">
        <v>2025</v>
      </c>
      <c r="F1553" t="s">
        <v>31</v>
      </c>
      <c r="G1553" t="s">
        <v>33</v>
      </c>
      <c r="H1553" t="s">
        <v>12</v>
      </c>
      <c r="I1553" t="s">
        <v>45</v>
      </c>
      <c r="J1553" t="s">
        <v>24</v>
      </c>
      <c r="K1553">
        <v>9.8123492118529394E-3</v>
      </c>
      <c r="L1553">
        <v>7.1417511326794924E-3</v>
      </c>
    </row>
    <row r="1554" spans="1:12" x14ac:dyDescent="0.3">
      <c r="A1554">
        <v>5</v>
      </c>
      <c r="B1554">
        <v>53</v>
      </c>
      <c r="C1554">
        <v>3</v>
      </c>
      <c r="D1554">
        <v>0</v>
      </c>
      <c r="E1554">
        <v>2025</v>
      </c>
      <c r="F1554" t="s">
        <v>31</v>
      </c>
      <c r="G1554" t="s">
        <v>33</v>
      </c>
      <c r="H1554" t="s">
        <v>12</v>
      </c>
      <c r="I1554" t="s">
        <v>46</v>
      </c>
      <c r="J1554" t="s">
        <v>17</v>
      </c>
      <c r="K1554">
        <v>2.0836191517460006E-2</v>
      </c>
      <c r="L1554">
        <v>1.5165266865022887E-2</v>
      </c>
    </row>
    <row r="1555" spans="1:12" x14ac:dyDescent="0.3">
      <c r="A1555">
        <v>5</v>
      </c>
      <c r="B1555">
        <v>53</v>
      </c>
      <c r="C1555">
        <v>3</v>
      </c>
      <c r="D1555">
        <v>0</v>
      </c>
      <c r="E1555">
        <v>2025</v>
      </c>
      <c r="F1555" t="s">
        <v>31</v>
      </c>
      <c r="G1555" t="s">
        <v>33</v>
      </c>
      <c r="H1555" t="s">
        <v>12</v>
      </c>
      <c r="I1555" t="s">
        <v>46</v>
      </c>
      <c r="J1555" t="s">
        <v>19</v>
      </c>
      <c r="K1555">
        <v>2.4399094216960003E-3</v>
      </c>
      <c r="L1555">
        <v>1.7758464868926366E-3</v>
      </c>
    </row>
    <row r="1556" spans="1:12" x14ac:dyDescent="0.3">
      <c r="A1556">
        <v>5</v>
      </c>
      <c r="B1556">
        <v>53</v>
      </c>
      <c r="C1556">
        <v>3</v>
      </c>
      <c r="D1556">
        <v>1</v>
      </c>
      <c r="E1556">
        <v>2023</v>
      </c>
      <c r="F1556" t="s">
        <v>31</v>
      </c>
      <c r="G1556" t="s">
        <v>33</v>
      </c>
      <c r="H1556" t="s">
        <v>10</v>
      </c>
      <c r="I1556" t="s">
        <v>44</v>
      </c>
      <c r="J1556" t="s">
        <v>219</v>
      </c>
      <c r="K1556">
        <v>3.3906034419632842</v>
      </c>
      <c r="L1556">
        <v>0.43907934892843714</v>
      </c>
    </row>
    <row r="1557" spans="1:12" x14ac:dyDescent="0.3">
      <c r="A1557">
        <v>5</v>
      </c>
      <c r="B1557">
        <v>53</v>
      </c>
      <c r="C1557">
        <v>3</v>
      </c>
      <c r="D1557">
        <v>1</v>
      </c>
      <c r="E1557">
        <v>2023</v>
      </c>
      <c r="F1557" t="s">
        <v>31</v>
      </c>
      <c r="G1557" t="s">
        <v>33</v>
      </c>
      <c r="H1557" t="s">
        <v>10</v>
      </c>
      <c r="I1557" t="s">
        <v>45</v>
      </c>
      <c r="J1557" t="s">
        <v>11</v>
      </c>
      <c r="K1557">
        <v>1.9065145101659848</v>
      </c>
      <c r="L1557">
        <v>0.24689149414700667</v>
      </c>
    </row>
    <row r="1558" spans="1:12" x14ac:dyDescent="0.3">
      <c r="A1558">
        <v>5</v>
      </c>
      <c r="B1558">
        <v>53</v>
      </c>
      <c r="C1558">
        <v>3</v>
      </c>
      <c r="D1558">
        <v>1</v>
      </c>
      <c r="E1558">
        <v>2023</v>
      </c>
      <c r="F1558" t="s">
        <v>31</v>
      </c>
      <c r="G1558" t="s">
        <v>33</v>
      </c>
      <c r="H1558" t="s">
        <v>10</v>
      </c>
      <c r="I1558" t="s">
        <v>45</v>
      </c>
      <c r="J1558" t="s">
        <v>16</v>
      </c>
      <c r="K1558">
        <v>2.1969709999999996</v>
      </c>
      <c r="L1558">
        <v>0.28450528432664263</v>
      </c>
    </row>
    <row r="1559" spans="1:12" x14ac:dyDescent="0.3">
      <c r="A1559">
        <v>5</v>
      </c>
      <c r="B1559">
        <v>53</v>
      </c>
      <c r="C1559">
        <v>3</v>
      </c>
      <c r="D1559">
        <v>1</v>
      </c>
      <c r="E1559">
        <v>2023</v>
      </c>
      <c r="F1559" t="s">
        <v>31</v>
      </c>
      <c r="G1559" t="s">
        <v>33</v>
      </c>
      <c r="H1559" t="s">
        <v>10</v>
      </c>
      <c r="I1559" t="s">
        <v>45</v>
      </c>
      <c r="J1559" t="s">
        <v>24</v>
      </c>
      <c r="K1559">
        <v>6.1832305559797296E-2</v>
      </c>
      <c r="L1559">
        <v>8.0072143300307461E-3</v>
      </c>
    </row>
    <row r="1560" spans="1:12" x14ac:dyDescent="0.3">
      <c r="A1560">
        <v>5</v>
      </c>
      <c r="B1560">
        <v>53</v>
      </c>
      <c r="C1560">
        <v>3</v>
      </c>
      <c r="D1560">
        <v>1</v>
      </c>
      <c r="E1560">
        <v>2023</v>
      </c>
      <c r="F1560" t="s">
        <v>31</v>
      </c>
      <c r="G1560" t="s">
        <v>33</v>
      </c>
      <c r="H1560" t="s">
        <v>10</v>
      </c>
      <c r="I1560" t="s">
        <v>46</v>
      </c>
      <c r="J1560" t="s">
        <v>17</v>
      </c>
      <c r="K1560">
        <v>0.16615323804381862</v>
      </c>
      <c r="L1560">
        <v>2.1516658267882897E-2</v>
      </c>
    </row>
    <row r="1561" spans="1:12" x14ac:dyDescent="0.3">
      <c r="A1561">
        <v>5</v>
      </c>
      <c r="B1561">
        <v>53</v>
      </c>
      <c r="C1561">
        <v>3</v>
      </c>
      <c r="D1561">
        <v>1</v>
      </c>
      <c r="E1561">
        <v>2024</v>
      </c>
      <c r="F1561" t="s">
        <v>31</v>
      </c>
      <c r="G1561" t="s">
        <v>33</v>
      </c>
      <c r="H1561" t="s">
        <v>10</v>
      </c>
      <c r="I1561" t="s">
        <v>44</v>
      </c>
      <c r="J1561" t="s">
        <v>219</v>
      </c>
      <c r="K1561">
        <v>3.6579453582257924</v>
      </c>
      <c r="L1561">
        <v>0.46987245862496579</v>
      </c>
    </row>
    <row r="1562" spans="1:12" x14ac:dyDescent="0.3">
      <c r="A1562">
        <v>5</v>
      </c>
      <c r="B1562">
        <v>53</v>
      </c>
      <c r="C1562">
        <v>3</v>
      </c>
      <c r="D1562">
        <v>1</v>
      </c>
      <c r="E1562">
        <v>2024</v>
      </c>
      <c r="F1562" t="s">
        <v>31</v>
      </c>
      <c r="G1562" t="s">
        <v>33</v>
      </c>
      <c r="H1562" t="s">
        <v>10</v>
      </c>
      <c r="I1562" t="s">
        <v>45</v>
      </c>
      <c r="J1562" t="s">
        <v>11</v>
      </c>
      <c r="K1562">
        <v>1.4991000000000001</v>
      </c>
      <c r="L1562">
        <v>0.19256323803216496</v>
      </c>
    </row>
    <row r="1563" spans="1:12" x14ac:dyDescent="0.3">
      <c r="A1563">
        <v>5</v>
      </c>
      <c r="B1563">
        <v>53</v>
      </c>
      <c r="C1563">
        <v>3</v>
      </c>
      <c r="D1563">
        <v>1</v>
      </c>
      <c r="E1563">
        <v>2024</v>
      </c>
      <c r="F1563" t="s">
        <v>31</v>
      </c>
      <c r="G1563" t="s">
        <v>33</v>
      </c>
      <c r="H1563" t="s">
        <v>10</v>
      </c>
      <c r="I1563" t="s">
        <v>45</v>
      </c>
      <c r="J1563" t="s">
        <v>16</v>
      </c>
      <c r="K1563">
        <v>2.2043803</v>
      </c>
      <c r="L1563">
        <v>0.28315830059523395</v>
      </c>
    </row>
    <row r="1564" spans="1:12" x14ac:dyDescent="0.3">
      <c r="A1564">
        <v>5</v>
      </c>
      <c r="B1564">
        <v>53</v>
      </c>
      <c r="C1564">
        <v>3</v>
      </c>
      <c r="D1564">
        <v>1</v>
      </c>
      <c r="E1564">
        <v>2024</v>
      </c>
      <c r="F1564" t="s">
        <v>31</v>
      </c>
      <c r="G1564" t="s">
        <v>33</v>
      </c>
      <c r="H1564" t="s">
        <v>10</v>
      </c>
      <c r="I1564" t="s">
        <v>45</v>
      </c>
      <c r="J1564" t="s">
        <v>24</v>
      </c>
      <c r="K1564">
        <v>7.6136091000000003E-2</v>
      </c>
      <c r="L1564">
        <v>9.7798760683553958E-3</v>
      </c>
    </row>
    <row r="1565" spans="1:12" x14ac:dyDescent="0.3">
      <c r="A1565">
        <v>5</v>
      </c>
      <c r="B1565">
        <v>53</v>
      </c>
      <c r="C1565">
        <v>3</v>
      </c>
      <c r="D1565">
        <v>1</v>
      </c>
      <c r="E1565">
        <v>2024</v>
      </c>
      <c r="F1565" t="s">
        <v>31</v>
      </c>
      <c r="G1565" t="s">
        <v>33</v>
      </c>
      <c r="H1565" t="s">
        <v>10</v>
      </c>
      <c r="I1565" t="s">
        <v>46</v>
      </c>
      <c r="J1565" t="s">
        <v>221</v>
      </c>
      <c r="K1565">
        <v>8.0000000000000002E-8</v>
      </c>
      <c r="L1565">
        <v>1.0276205084766326E-8</v>
      </c>
    </row>
    <row r="1566" spans="1:12" x14ac:dyDescent="0.3">
      <c r="A1566">
        <v>5</v>
      </c>
      <c r="B1566">
        <v>53</v>
      </c>
      <c r="C1566">
        <v>3</v>
      </c>
      <c r="D1566">
        <v>1</v>
      </c>
      <c r="E1566">
        <v>2024</v>
      </c>
      <c r="F1566" t="s">
        <v>31</v>
      </c>
      <c r="G1566" t="s">
        <v>33</v>
      </c>
      <c r="H1566" t="s">
        <v>10</v>
      </c>
      <c r="I1566" t="s">
        <v>46</v>
      </c>
      <c r="J1566" t="s">
        <v>17</v>
      </c>
      <c r="K1566">
        <v>0.34741277877064008</v>
      </c>
      <c r="L1566">
        <v>4.4626062046445626E-2</v>
      </c>
    </row>
    <row r="1567" spans="1:12" x14ac:dyDescent="0.3">
      <c r="A1567">
        <v>5</v>
      </c>
      <c r="B1567">
        <v>53</v>
      </c>
      <c r="C1567">
        <v>3</v>
      </c>
      <c r="D1567">
        <v>1</v>
      </c>
      <c r="E1567">
        <v>2024</v>
      </c>
      <c r="F1567" t="s">
        <v>31</v>
      </c>
      <c r="G1567" t="s">
        <v>33</v>
      </c>
      <c r="H1567" t="s">
        <v>10</v>
      </c>
      <c r="I1567" t="s">
        <v>46</v>
      </c>
      <c r="J1567" t="s">
        <v>18</v>
      </c>
      <c r="K1567">
        <v>3.9999999999999998E-7</v>
      </c>
      <c r="L1567">
        <v>5.1381025423831623E-8</v>
      </c>
    </row>
    <row r="1568" spans="1:12" x14ac:dyDescent="0.3">
      <c r="A1568">
        <v>5</v>
      </c>
      <c r="B1568">
        <v>53</v>
      </c>
      <c r="C1568">
        <v>3</v>
      </c>
      <c r="D1568">
        <v>1</v>
      </c>
      <c r="E1568">
        <v>2024</v>
      </c>
      <c r="F1568" t="s">
        <v>31</v>
      </c>
      <c r="G1568" t="s">
        <v>33</v>
      </c>
      <c r="H1568" t="s">
        <v>10</v>
      </c>
      <c r="I1568" t="s">
        <v>46</v>
      </c>
      <c r="J1568" t="s">
        <v>19</v>
      </c>
      <c r="K1568">
        <v>2.3164999999999999E-8</v>
      </c>
      <c r="L1568">
        <v>2.9756036348576489E-9</v>
      </c>
    </row>
    <row r="1569" spans="1:12" x14ac:dyDescent="0.3">
      <c r="A1569">
        <v>5</v>
      </c>
      <c r="B1569">
        <v>53</v>
      </c>
      <c r="C1569">
        <v>3</v>
      </c>
      <c r="D1569">
        <v>1</v>
      </c>
      <c r="E1569">
        <v>2025</v>
      </c>
      <c r="F1569" t="s">
        <v>31</v>
      </c>
      <c r="G1569" t="s">
        <v>33</v>
      </c>
      <c r="H1569" t="s">
        <v>10</v>
      </c>
      <c r="I1569" t="s">
        <v>44</v>
      </c>
      <c r="J1569" t="s">
        <v>219</v>
      </c>
      <c r="K1569">
        <v>1.6873816811942588</v>
      </c>
      <c r="L1569">
        <v>0.29844754654286193</v>
      </c>
    </row>
    <row r="1570" spans="1:12" x14ac:dyDescent="0.3">
      <c r="A1570">
        <v>5</v>
      </c>
      <c r="B1570">
        <v>53</v>
      </c>
      <c r="C1570">
        <v>3</v>
      </c>
      <c r="D1570">
        <v>1</v>
      </c>
      <c r="E1570">
        <v>2025</v>
      </c>
      <c r="F1570" t="s">
        <v>31</v>
      </c>
      <c r="G1570" t="s">
        <v>33</v>
      </c>
      <c r="H1570" t="s">
        <v>10</v>
      </c>
      <c r="I1570" t="s">
        <v>45</v>
      </c>
      <c r="J1570" t="s">
        <v>11</v>
      </c>
      <c r="K1570">
        <v>1.6736699530386956</v>
      </c>
      <c r="L1570">
        <v>0.29602235035133151</v>
      </c>
    </row>
    <row r="1571" spans="1:12" x14ac:dyDescent="0.3">
      <c r="A1571">
        <v>5</v>
      </c>
      <c r="B1571">
        <v>53</v>
      </c>
      <c r="C1571">
        <v>3</v>
      </c>
      <c r="D1571">
        <v>1</v>
      </c>
      <c r="E1571">
        <v>2025</v>
      </c>
      <c r="F1571" t="s">
        <v>31</v>
      </c>
      <c r="G1571" t="s">
        <v>33</v>
      </c>
      <c r="H1571" t="s">
        <v>10</v>
      </c>
      <c r="I1571" t="s">
        <v>45</v>
      </c>
      <c r="J1571" t="s">
        <v>16</v>
      </c>
      <c r="K1571">
        <v>1.9289859999999999</v>
      </c>
      <c r="L1571">
        <v>0.34118015232218923</v>
      </c>
    </row>
    <row r="1572" spans="1:12" x14ac:dyDescent="0.3">
      <c r="A1572">
        <v>5</v>
      </c>
      <c r="B1572">
        <v>53</v>
      </c>
      <c r="C1572">
        <v>3</v>
      </c>
      <c r="D1572">
        <v>1</v>
      </c>
      <c r="E1572">
        <v>2025</v>
      </c>
      <c r="F1572" t="s">
        <v>31</v>
      </c>
      <c r="G1572" t="s">
        <v>33</v>
      </c>
      <c r="H1572" t="s">
        <v>10</v>
      </c>
      <c r="I1572" t="s">
        <v>45</v>
      </c>
      <c r="J1572" t="s">
        <v>24</v>
      </c>
      <c r="K1572">
        <v>5.4059620500000002E-2</v>
      </c>
      <c r="L1572">
        <v>9.561536245815027E-3</v>
      </c>
    </row>
    <row r="1573" spans="1:12" x14ac:dyDescent="0.3">
      <c r="A1573">
        <v>5</v>
      </c>
      <c r="B1573">
        <v>53</v>
      </c>
      <c r="C1573">
        <v>3</v>
      </c>
      <c r="D1573">
        <v>1</v>
      </c>
      <c r="E1573">
        <v>2025</v>
      </c>
      <c r="F1573" t="s">
        <v>31</v>
      </c>
      <c r="G1573" t="s">
        <v>33</v>
      </c>
      <c r="H1573" t="s">
        <v>10</v>
      </c>
      <c r="I1573" t="s">
        <v>46</v>
      </c>
      <c r="J1573" t="s">
        <v>17</v>
      </c>
      <c r="K1573">
        <v>0.30976621555000006</v>
      </c>
      <c r="L1573">
        <v>5.4788414537802317E-2</v>
      </c>
    </row>
    <row r="1574" spans="1:12" x14ac:dyDescent="0.3">
      <c r="A1574">
        <v>5</v>
      </c>
      <c r="B1574">
        <v>62</v>
      </c>
      <c r="C1574">
        <v>5</v>
      </c>
      <c r="D1574">
        <v>0</v>
      </c>
      <c r="E1574">
        <v>2023</v>
      </c>
      <c r="F1574" t="s">
        <v>31</v>
      </c>
      <c r="G1574" t="s">
        <v>35</v>
      </c>
      <c r="H1574" t="s">
        <v>12</v>
      </c>
      <c r="I1574" t="s">
        <v>44</v>
      </c>
      <c r="J1574" t="s">
        <v>217</v>
      </c>
      <c r="K1574">
        <v>5.0000000000000004E-6</v>
      </c>
      <c r="L1574">
        <v>1.2554623786887534E-6</v>
      </c>
    </row>
    <row r="1575" spans="1:12" x14ac:dyDescent="0.3">
      <c r="A1575">
        <v>5</v>
      </c>
      <c r="B1575">
        <v>62</v>
      </c>
      <c r="C1575">
        <v>5</v>
      </c>
      <c r="D1575">
        <v>0</v>
      </c>
      <c r="E1575">
        <v>2023</v>
      </c>
      <c r="F1575" t="s">
        <v>31</v>
      </c>
      <c r="G1575" t="s">
        <v>35</v>
      </c>
      <c r="H1575" t="s">
        <v>12</v>
      </c>
      <c r="I1575" t="s">
        <v>44</v>
      </c>
      <c r="J1575" t="s">
        <v>14</v>
      </c>
      <c r="K1575">
        <v>0.29741825341531364</v>
      </c>
      <c r="L1575">
        <v>7.4679485579648805E-2</v>
      </c>
    </row>
    <row r="1576" spans="1:12" x14ac:dyDescent="0.3">
      <c r="A1576">
        <v>5</v>
      </c>
      <c r="B1576">
        <v>62</v>
      </c>
      <c r="C1576">
        <v>5</v>
      </c>
      <c r="D1576">
        <v>0</v>
      </c>
      <c r="E1576">
        <v>2023</v>
      </c>
      <c r="F1576" t="s">
        <v>31</v>
      </c>
      <c r="G1576" t="s">
        <v>35</v>
      </c>
      <c r="H1576" t="s">
        <v>12</v>
      </c>
      <c r="I1576" t="s">
        <v>44</v>
      </c>
      <c r="J1576" t="s">
        <v>219</v>
      </c>
      <c r="K1576">
        <v>0.45124151712153521</v>
      </c>
      <c r="L1576">
        <v>0.11330334968970487</v>
      </c>
    </row>
    <row r="1577" spans="1:12" x14ac:dyDescent="0.3">
      <c r="A1577">
        <v>5</v>
      </c>
      <c r="B1577">
        <v>62</v>
      </c>
      <c r="C1577">
        <v>5</v>
      </c>
      <c r="D1577">
        <v>0</v>
      </c>
      <c r="E1577">
        <v>2023</v>
      </c>
      <c r="F1577" t="s">
        <v>31</v>
      </c>
      <c r="G1577" t="s">
        <v>35</v>
      </c>
      <c r="H1577" t="s">
        <v>12</v>
      </c>
      <c r="I1577" t="s">
        <v>45</v>
      </c>
      <c r="J1577" t="s">
        <v>11</v>
      </c>
      <c r="K1577">
        <v>0.68834434523366472</v>
      </c>
      <c r="L1577">
        <v>0.17283808580480181</v>
      </c>
    </row>
    <row r="1578" spans="1:12" x14ac:dyDescent="0.3">
      <c r="A1578">
        <v>5</v>
      </c>
      <c r="B1578">
        <v>62</v>
      </c>
      <c r="C1578">
        <v>5</v>
      </c>
      <c r="D1578">
        <v>0</v>
      </c>
      <c r="E1578">
        <v>2023</v>
      </c>
      <c r="F1578" t="s">
        <v>31</v>
      </c>
      <c r="G1578" t="s">
        <v>35</v>
      </c>
      <c r="H1578" t="s">
        <v>12</v>
      </c>
      <c r="I1578" t="s">
        <v>45</v>
      </c>
      <c r="J1578" t="s">
        <v>13</v>
      </c>
      <c r="K1578">
        <v>4.7007200000000002E-3</v>
      </c>
      <c r="L1578">
        <v>1.1803154225499591E-3</v>
      </c>
    </row>
    <row r="1579" spans="1:12" x14ac:dyDescent="0.3">
      <c r="A1579">
        <v>5</v>
      </c>
      <c r="B1579">
        <v>62</v>
      </c>
      <c r="C1579">
        <v>5</v>
      </c>
      <c r="D1579">
        <v>0</v>
      </c>
      <c r="E1579">
        <v>2023</v>
      </c>
      <c r="F1579" t="s">
        <v>31</v>
      </c>
      <c r="G1579" t="s">
        <v>35</v>
      </c>
      <c r="H1579" t="s">
        <v>12</v>
      </c>
      <c r="I1579" t="s">
        <v>45</v>
      </c>
      <c r="J1579" t="s">
        <v>15</v>
      </c>
      <c r="K1579">
        <v>1.5308733394447528E-2</v>
      </c>
      <c r="L1579">
        <v>3.8439077684210088E-3</v>
      </c>
    </row>
    <row r="1580" spans="1:12" x14ac:dyDescent="0.3">
      <c r="A1580">
        <v>5</v>
      </c>
      <c r="B1580">
        <v>62</v>
      </c>
      <c r="C1580">
        <v>5</v>
      </c>
      <c r="D1580">
        <v>0</v>
      </c>
      <c r="E1580">
        <v>2023</v>
      </c>
      <c r="F1580" t="s">
        <v>31</v>
      </c>
      <c r="G1580" t="s">
        <v>35</v>
      </c>
      <c r="H1580" t="s">
        <v>12</v>
      </c>
      <c r="I1580" t="s">
        <v>45</v>
      </c>
      <c r="J1580" t="s">
        <v>16</v>
      </c>
      <c r="K1580">
        <v>0.53385038298214271</v>
      </c>
      <c r="L1580">
        <v>0.13404581433653256</v>
      </c>
    </row>
    <row r="1581" spans="1:12" x14ac:dyDescent="0.3">
      <c r="A1581">
        <v>5</v>
      </c>
      <c r="B1581">
        <v>62</v>
      </c>
      <c r="C1581">
        <v>5</v>
      </c>
      <c r="D1581">
        <v>0</v>
      </c>
      <c r="E1581">
        <v>2023</v>
      </c>
      <c r="F1581" t="s">
        <v>31</v>
      </c>
      <c r="G1581" t="s">
        <v>35</v>
      </c>
      <c r="H1581" t="s">
        <v>12</v>
      </c>
      <c r="I1581" t="s">
        <v>45</v>
      </c>
      <c r="J1581" t="s">
        <v>24</v>
      </c>
      <c r="K1581">
        <v>6.8677977844714281E-3</v>
      </c>
      <c r="L1581">
        <v>1.7244523485691696E-3</v>
      </c>
    </row>
    <row r="1582" spans="1:12" x14ac:dyDescent="0.3">
      <c r="A1582">
        <v>5</v>
      </c>
      <c r="B1582">
        <v>62</v>
      </c>
      <c r="C1582">
        <v>5</v>
      </c>
      <c r="D1582">
        <v>0</v>
      </c>
      <c r="E1582">
        <v>2023</v>
      </c>
      <c r="F1582" t="s">
        <v>31</v>
      </c>
      <c r="G1582" t="s">
        <v>35</v>
      </c>
      <c r="H1582" t="s">
        <v>12</v>
      </c>
      <c r="I1582" t="s">
        <v>46</v>
      </c>
      <c r="J1582" t="s">
        <v>11</v>
      </c>
      <c r="K1582">
        <v>2.2234876448222415E-2</v>
      </c>
      <c r="L1582">
        <v>5.5830101751071694E-3</v>
      </c>
    </row>
    <row r="1583" spans="1:12" x14ac:dyDescent="0.3">
      <c r="A1583">
        <v>5</v>
      </c>
      <c r="B1583">
        <v>62</v>
      </c>
      <c r="C1583">
        <v>5</v>
      </c>
      <c r="D1583">
        <v>0</v>
      </c>
      <c r="E1583">
        <v>2023</v>
      </c>
      <c r="F1583" t="s">
        <v>31</v>
      </c>
      <c r="G1583" t="s">
        <v>35</v>
      </c>
      <c r="H1583" t="s">
        <v>12</v>
      </c>
      <c r="I1583" t="s">
        <v>46</v>
      </c>
      <c r="J1583" t="s">
        <v>221</v>
      </c>
      <c r="K1583">
        <v>2.8757316000000001E-3</v>
      </c>
      <c r="L1583">
        <v>7.220745670012828E-4</v>
      </c>
    </row>
    <row r="1584" spans="1:12" x14ac:dyDescent="0.3">
      <c r="A1584">
        <v>5</v>
      </c>
      <c r="B1584">
        <v>62</v>
      </c>
      <c r="C1584">
        <v>5</v>
      </c>
      <c r="D1584">
        <v>0</v>
      </c>
      <c r="E1584">
        <v>2023</v>
      </c>
      <c r="F1584" t="s">
        <v>31</v>
      </c>
      <c r="G1584" t="s">
        <v>35</v>
      </c>
      <c r="H1584" t="s">
        <v>12</v>
      </c>
      <c r="I1584" t="s">
        <v>46</v>
      </c>
      <c r="J1584" t="s">
        <v>17</v>
      </c>
      <c r="K1584">
        <v>0.8949137070508888</v>
      </c>
      <c r="L1584">
        <v>0.22470609827505578</v>
      </c>
    </row>
    <row r="1585" spans="1:12" x14ac:dyDescent="0.3">
      <c r="A1585">
        <v>5</v>
      </c>
      <c r="B1585">
        <v>62</v>
      </c>
      <c r="C1585">
        <v>5</v>
      </c>
      <c r="D1585">
        <v>0</v>
      </c>
      <c r="E1585">
        <v>2023</v>
      </c>
      <c r="F1585" t="s">
        <v>31</v>
      </c>
      <c r="G1585" t="s">
        <v>35</v>
      </c>
      <c r="H1585" t="s">
        <v>12</v>
      </c>
      <c r="I1585" t="s">
        <v>46</v>
      </c>
      <c r="J1585" t="s">
        <v>18</v>
      </c>
      <c r="K1585">
        <v>1.4471415960000001E-2</v>
      </c>
      <c r="L1585">
        <v>3.6336636608271977E-3</v>
      </c>
    </row>
    <row r="1586" spans="1:12" x14ac:dyDescent="0.3">
      <c r="A1586">
        <v>5</v>
      </c>
      <c r="B1586">
        <v>62</v>
      </c>
      <c r="C1586">
        <v>5</v>
      </c>
      <c r="D1586">
        <v>0</v>
      </c>
      <c r="E1586">
        <v>2023</v>
      </c>
      <c r="F1586" t="s">
        <v>31</v>
      </c>
      <c r="G1586" t="s">
        <v>35</v>
      </c>
      <c r="H1586" t="s">
        <v>12</v>
      </c>
      <c r="I1586" t="s">
        <v>46</v>
      </c>
      <c r="J1586" t="s">
        <v>19</v>
      </c>
      <c r="K1586">
        <v>1.0503639590732261</v>
      </c>
      <c r="L1586">
        <v>0.26373848690940171</v>
      </c>
    </row>
    <row r="1587" spans="1:12" x14ac:dyDescent="0.3">
      <c r="A1587">
        <v>5</v>
      </c>
      <c r="B1587">
        <v>62</v>
      </c>
      <c r="C1587">
        <v>5</v>
      </c>
      <c r="D1587">
        <v>0</v>
      </c>
      <c r="E1587">
        <v>2024</v>
      </c>
      <c r="F1587" t="s">
        <v>31</v>
      </c>
      <c r="G1587" t="s">
        <v>35</v>
      </c>
      <c r="H1587" t="s">
        <v>12</v>
      </c>
      <c r="I1587" t="s">
        <v>44</v>
      </c>
      <c r="J1587" t="s">
        <v>14</v>
      </c>
      <c r="K1587">
        <v>0.45923475484999998</v>
      </c>
      <c r="L1587">
        <v>0.10176069136539745</v>
      </c>
    </row>
    <row r="1588" spans="1:12" x14ac:dyDescent="0.3">
      <c r="A1588">
        <v>5</v>
      </c>
      <c r="B1588">
        <v>62</v>
      </c>
      <c r="C1588">
        <v>5</v>
      </c>
      <c r="D1588">
        <v>0</v>
      </c>
      <c r="E1588">
        <v>2024</v>
      </c>
      <c r="F1588" t="s">
        <v>31</v>
      </c>
      <c r="G1588" t="s">
        <v>35</v>
      </c>
      <c r="H1588" t="s">
        <v>12</v>
      </c>
      <c r="I1588" t="s">
        <v>44</v>
      </c>
      <c r="J1588" t="s">
        <v>219</v>
      </c>
      <c r="K1588">
        <v>0.65647158059496724</v>
      </c>
      <c r="L1588">
        <v>0.14546591083878002</v>
      </c>
    </row>
    <row r="1589" spans="1:12" x14ac:dyDescent="0.3">
      <c r="A1589">
        <v>5</v>
      </c>
      <c r="B1589">
        <v>62</v>
      </c>
      <c r="C1589">
        <v>5</v>
      </c>
      <c r="D1589">
        <v>0</v>
      </c>
      <c r="E1589">
        <v>2024</v>
      </c>
      <c r="F1589" t="s">
        <v>31</v>
      </c>
      <c r="G1589" t="s">
        <v>35</v>
      </c>
      <c r="H1589" t="s">
        <v>12</v>
      </c>
      <c r="I1589" t="s">
        <v>45</v>
      </c>
      <c r="J1589" t="s">
        <v>11</v>
      </c>
      <c r="K1589">
        <v>0.3570831929853801</v>
      </c>
      <c r="L1589">
        <v>7.9125179898513337E-2</v>
      </c>
    </row>
    <row r="1590" spans="1:12" x14ac:dyDescent="0.3">
      <c r="A1590">
        <v>5</v>
      </c>
      <c r="B1590">
        <v>62</v>
      </c>
      <c r="C1590">
        <v>5</v>
      </c>
      <c r="D1590">
        <v>0</v>
      </c>
      <c r="E1590">
        <v>2024</v>
      </c>
      <c r="F1590" t="s">
        <v>31</v>
      </c>
      <c r="G1590" t="s">
        <v>35</v>
      </c>
      <c r="H1590" t="s">
        <v>12</v>
      </c>
      <c r="I1590" t="s">
        <v>45</v>
      </c>
      <c r="J1590" t="s">
        <v>220</v>
      </c>
      <c r="K1590">
        <v>5.9894099999999996E-6</v>
      </c>
      <c r="L1590">
        <v>1.3271785204277535E-6</v>
      </c>
    </row>
    <row r="1591" spans="1:12" x14ac:dyDescent="0.3">
      <c r="A1591">
        <v>5</v>
      </c>
      <c r="B1591">
        <v>62</v>
      </c>
      <c r="C1591">
        <v>5</v>
      </c>
      <c r="D1591">
        <v>0</v>
      </c>
      <c r="E1591">
        <v>2024</v>
      </c>
      <c r="F1591" t="s">
        <v>31</v>
      </c>
      <c r="G1591" t="s">
        <v>35</v>
      </c>
      <c r="H1591" t="s">
        <v>12</v>
      </c>
      <c r="I1591" t="s">
        <v>45</v>
      </c>
      <c r="J1591" t="s">
        <v>13</v>
      </c>
      <c r="K1591">
        <v>1.9793343000000001E-2</v>
      </c>
      <c r="L1591">
        <v>4.3859578284103171E-3</v>
      </c>
    </row>
    <row r="1592" spans="1:12" x14ac:dyDescent="0.3">
      <c r="A1592">
        <v>5</v>
      </c>
      <c r="B1592">
        <v>62</v>
      </c>
      <c r="C1592">
        <v>5</v>
      </c>
      <c r="D1592">
        <v>0</v>
      </c>
      <c r="E1592">
        <v>2024</v>
      </c>
      <c r="F1592" t="s">
        <v>31</v>
      </c>
      <c r="G1592" t="s">
        <v>35</v>
      </c>
      <c r="H1592" t="s">
        <v>12</v>
      </c>
      <c r="I1592" t="s">
        <v>45</v>
      </c>
      <c r="J1592" t="s">
        <v>15</v>
      </c>
      <c r="K1592">
        <v>2.0763226502700002E-2</v>
      </c>
      <c r="L1592">
        <v>4.6008719104485597E-3</v>
      </c>
    </row>
    <row r="1593" spans="1:12" x14ac:dyDescent="0.3">
      <c r="A1593">
        <v>5</v>
      </c>
      <c r="B1593">
        <v>62</v>
      </c>
      <c r="C1593">
        <v>5</v>
      </c>
      <c r="D1593">
        <v>0</v>
      </c>
      <c r="E1593">
        <v>2024</v>
      </c>
      <c r="F1593" t="s">
        <v>31</v>
      </c>
      <c r="G1593" t="s">
        <v>35</v>
      </c>
      <c r="H1593" t="s">
        <v>12</v>
      </c>
      <c r="I1593" t="s">
        <v>45</v>
      </c>
      <c r="J1593" t="s">
        <v>16</v>
      </c>
      <c r="K1593">
        <v>0.43902572142857144</v>
      </c>
      <c r="L1593">
        <v>9.7282621726563809E-2</v>
      </c>
    </row>
    <row r="1594" spans="1:12" x14ac:dyDescent="0.3">
      <c r="A1594">
        <v>5</v>
      </c>
      <c r="B1594">
        <v>62</v>
      </c>
      <c r="C1594">
        <v>5</v>
      </c>
      <c r="D1594">
        <v>0</v>
      </c>
      <c r="E1594">
        <v>2024</v>
      </c>
      <c r="F1594" t="s">
        <v>31</v>
      </c>
      <c r="G1594" t="s">
        <v>35</v>
      </c>
      <c r="H1594" t="s">
        <v>12</v>
      </c>
      <c r="I1594" t="s">
        <v>45</v>
      </c>
      <c r="J1594" t="s">
        <v>24</v>
      </c>
      <c r="K1594">
        <v>3.5174720199000003E-3</v>
      </c>
      <c r="L1594">
        <v>7.7942790876178193E-4</v>
      </c>
    </row>
    <row r="1595" spans="1:12" x14ac:dyDescent="0.3">
      <c r="A1595">
        <v>5</v>
      </c>
      <c r="B1595">
        <v>62</v>
      </c>
      <c r="C1595">
        <v>5</v>
      </c>
      <c r="D1595">
        <v>0</v>
      </c>
      <c r="E1595">
        <v>2024</v>
      </c>
      <c r="F1595" t="s">
        <v>31</v>
      </c>
      <c r="G1595" t="s">
        <v>35</v>
      </c>
      <c r="H1595" t="s">
        <v>12</v>
      </c>
      <c r="I1595" t="s">
        <v>46</v>
      </c>
      <c r="J1595" t="s">
        <v>11</v>
      </c>
      <c r="K1595">
        <v>2.3631976106199999E-2</v>
      </c>
      <c r="L1595">
        <v>5.236551026463465E-3</v>
      </c>
    </row>
    <row r="1596" spans="1:12" x14ac:dyDescent="0.3">
      <c r="A1596">
        <v>5</v>
      </c>
      <c r="B1596">
        <v>62</v>
      </c>
      <c r="C1596">
        <v>5</v>
      </c>
      <c r="D1596">
        <v>0</v>
      </c>
      <c r="E1596">
        <v>2024</v>
      </c>
      <c r="F1596" t="s">
        <v>31</v>
      </c>
      <c r="G1596" t="s">
        <v>35</v>
      </c>
      <c r="H1596" t="s">
        <v>12</v>
      </c>
      <c r="I1596" t="s">
        <v>46</v>
      </c>
      <c r="J1596" t="s">
        <v>221</v>
      </c>
      <c r="K1596">
        <v>1.3549908519999999E-2</v>
      </c>
      <c r="L1596">
        <v>3.0024906529199057E-3</v>
      </c>
    </row>
    <row r="1597" spans="1:12" x14ac:dyDescent="0.3">
      <c r="A1597">
        <v>5</v>
      </c>
      <c r="B1597">
        <v>62</v>
      </c>
      <c r="C1597">
        <v>5</v>
      </c>
      <c r="D1597">
        <v>0</v>
      </c>
      <c r="E1597">
        <v>2024</v>
      </c>
      <c r="F1597" t="s">
        <v>31</v>
      </c>
      <c r="G1597" t="s">
        <v>35</v>
      </c>
      <c r="H1597" t="s">
        <v>12</v>
      </c>
      <c r="I1597" t="s">
        <v>46</v>
      </c>
      <c r="J1597" t="s">
        <v>17</v>
      </c>
      <c r="K1597">
        <v>1.0887283108654553</v>
      </c>
      <c r="L1597">
        <v>0.24124860858786129</v>
      </c>
    </row>
    <row r="1598" spans="1:12" x14ac:dyDescent="0.3">
      <c r="A1598">
        <v>5</v>
      </c>
      <c r="B1598">
        <v>62</v>
      </c>
      <c r="C1598">
        <v>5</v>
      </c>
      <c r="D1598">
        <v>0</v>
      </c>
      <c r="E1598">
        <v>2024</v>
      </c>
      <c r="F1598" t="s">
        <v>31</v>
      </c>
      <c r="G1598" t="s">
        <v>35</v>
      </c>
      <c r="H1598" t="s">
        <v>12</v>
      </c>
      <c r="I1598" t="s">
        <v>46</v>
      </c>
      <c r="J1598" t="s">
        <v>18</v>
      </c>
      <c r="K1598">
        <v>6.8356472680000002E-2</v>
      </c>
      <c r="L1598">
        <v>1.5146941397082945E-2</v>
      </c>
    </row>
    <row r="1599" spans="1:12" x14ac:dyDescent="0.3">
      <c r="A1599">
        <v>5</v>
      </c>
      <c r="B1599">
        <v>62</v>
      </c>
      <c r="C1599">
        <v>5</v>
      </c>
      <c r="D1599">
        <v>0</v>
      </c>
      <c r="E1599">
        <v>2024</v>
      </c>
      <c r="F1599" t="s">
        <v>31</v>
      </c>
      <c r="G1599" t="s">
        <v>35</v>
      </c>
      <c r="H1599" t="s">
        <v>12</v>
      </c>
      <c r="I1599" t="s">
        <v>46</v>
      </c>
      <c r="J1599" t="s">
        <v>19</v>
      </c>
      <c r="K1599">
        <v>1.362727543905951</v>
      </c>
      <c r="L1599">
        <v>0.30196341968027679</v>
      </c>
    </row>
    <row r="1600" spans="1:12" x14ac:dyDescent="0.3">
      <c r="A1600">
        <v>5</v>
      </c>
      <c r="B1600">
        <v>62</v>
      </c>
      <c r="C1600">
        <v>5</v>
      </c>
      <c r="D1600">
        <v>0</v>
      </c>
      <c r="E1600">
        <v>2025</v>
      </c>
      <c r="F1600" t="s">
        <v>31</v>
      </c>
      <c r="G1600" t="s">
        <v>35</v>
      </c>
      <c r="H1600" t="s">
        <v>12</v>
      </c>
      <c r="I1600" t="s">
        <v>44</v>
      </c>
      <c r="J1600" t="s">
        <v>14</v>
      </c>
      <c r="K1600">
        <v>0.44671072920454546</v>
      </c>
      <c r="L1600">
        <v>0.1199721587757353</v>
      </c>
    </row>
    <row r="1601" spans="1:12" x14ac:dyDescent="0.3">
      <c r="A1601">
        <v>5</v>
      </c>
      <c r="B1601">
        <v>62</v>
      </c>
      <c r="C1601">
        <v>5</v>
      </c>
      <c r="D1601">
        <v>0</v>
      </c>
      <c r="E1601">
        <v>2025</v>
      </c>
      <c r="F1601" t="s">
        <v>31</v>
      </c>
      <c r="G1601" t="s">
        <v>35</v>
      </c>
      <c r="H1601" t="s">
        <v>12</v>
      </c>
      <c r="I1601" t="s">
        <v>44</v>
      </c>
      <c r="J1601" t="s">
        <v>219</v>
      </c>
      <c r="K1601">
        <v>0.34490417000000001</v>
      </c>
      <c r="L1601">
        <v>9.263018580130436E-2</v>
      </c>
    </row>
    <row r="1602" spans="1:12" x14ac:dyDescent="0.3">
      <c r="A1602">
        <v>5</v>
      </c>
      <c r="B1602">
        <v>62</v>
      </c>
      <c r="C1602">
        <v>5</v>
      </c>
      <c r="D1602">
        <v>0</v>
      </c>
      <c r="E1602">
        <v>2025</v>
      </c>
      <c r="F1602" t="s">
        <v>31</v>
      </c>
      <c r="G1602" t="s">
        <v>35</v>
      </c>
      <c r="H1602" t="s">
        <v>12</v>
      </c>
      <c r="I1602" t="s">
        <v>45</v>
      </c>
      <c r="J1602" t="s">
        <v>11</v>
      </c>
      <c r="K1602">
        <v>0.43008370015536723</v>
      </c>
      <c r="L1602">
        <v>0.11550667263751592</v>
      </c>
    </row>
    <row r="1603" spans="1:12" x14ac:dyDescent="0.3">
      <c r="A1603">
        <v>5</v>
      </c>
      <c r="B1603">
        <v>62</v>
      </c>
      <c r="C1603">
        <v>5</v>
      </c>
      <c r="D1603">
        <v>0</v>
      </c>
      <c r="E1603">
        <v>2025</v>
      </c>
      <c r="F1603" t="s">
        <v>31</v>
      </c>
      <c r="G1603" t="s">
        <v>35</v>
      </c>
      <c r="H1603" t="s">
        <v>12</v>
      </c>
      <c r="I1603" t="s">
        <v>45</v>
      </c>
      <c r="J1603" t="s">
        <v>13</v>
      </c>
      <c r="K1603">
        <v>3.1350000000000001E-6</v>
      </c>
      <c r="L1603">
        <v>8.4196034071460821E-7</v>
      </c>
    </row>
    <row r="1604" spans="1:12" x14ac:dyDescent="0.3">
      <c r="A1604">
        <v>5</v>
      </c>
      <c r="B1604">
        <v>62</v>
      </c>
      <c r="C1604">
        <v>5</v>
      </c>
      <c r="D1604">
        <v>0</v>
      </c>
      <c r="E1604">
        <v>2025</v>
      </c>
      <c r="F1604" t="s">
        <v>31</v>
      </c>
      <c r="G1604" t="s">
        <v>35</v>
      </c>
      <c r="H1604" t="s">
        <v>12</v>
      </c>
      <c r="I1604" t="s">
        <v>45</v>
      </c>
      <c r="J1604" t="s">
        <v>15</v>
      </c>
      <c r="K1604">
        <v>1.0098179373638114E-2</v>
      </c>
      <c r="L1604">
        <v>2.7120467451437241E-3</v>
      </c>
    </row>
    <row r="1605" spans="1:12" x14ac:dyDescent="0.3">
      <c r="A1605">
        <v>5</v>
      </c>
      <c r="B1605">
        <v>62</v>
      </c>
      <c r="C1605">
        <v>5</v>
      </c>
      <c r="D1605">
        <v>0</v>
      </c>
      <c r="E1605">
        <v>2025</v>
      </c>
      <c r="F1605" t="s">
        <v>31</v>
      </c>
      <c r="G1605" t="s">
        <v>35</v>
      </c>
      <c r="H1605" t="s">
        <v>12</v>
      </c>
      <c r="I1605" t="s">
        <v>45</v>
      </c>
      <c r="J1605" t="s">
        <v>16</v>
      </c>
      <c r="K1605">
        <v>0.34443391999999995</v>
      </c>
      <c r="L1605">
        <v>9.2503891750197159E-2</v>
      </c>
    </row>
    <row r="1606" spans="1:12" x14ac:dyDescent="0.3">
      <c r="A1606">
        <v>5</v>
      </c>
      <c r="B1606">
        <v>62</v>
      </c>
      <c r="C1606">
        <v>5</v>
      </c>
      <c r="D1606">
        <v>0</v>
      </c>
      <c r="E1606">
        <v>2025</v>
      </c>
      <c r="F1606" t="s">
        <v>31</v>
      </c>
      <c r="G1606" t="s">
        <v>35</v>
      </c>
      <c r="H1606" t="s">
        <v>12</v>
      </c>
      <c r="I1606" t="s">
        <v>45</v>
      </c>
      <c r="J1606" t="s">
        <v>24</v>
      </c>
      <c r="K1606">
        <v>1.727470659E-3</v>
      </c>
      <c r="L1606">
        <v>4.6394315299079069E-4</v>
      </c>
    </row>
    <row r="1607" spans="1:12" x14ac:dyDescent="0.3">
      <c r="A1607">
        <v>5</v>
      </c>
      <c r="B1607">
        <v>62</v>
      </c>
      <c r="C1607">
        <v>5</v>
      </c>
      <c r="D1607">
        <v>0</v>
      </c>
      <c r="E1607">
        <v>2025</v>
      </c>
      <c r="F1607" t="s">
        <v>31</v>
      </c>
      <c r="G1607" t="s">
        <v>35</v>
      </c>
      <c r="H1607" t="s">
        <v>12</v>
      </c>
      <c r="I1607" t="s">
        <v>46</v>
      </c>
      <c r="J1607" t="s">
        <v>11</v>
      </c>
      <c r="K1607">
        <v>2.0259260999358975E-2</v>
      </c>
      <c r="L1607">
        <v>5.4409870155172112E-3</v>
      </c>
    </row>
    <row r="1608" spans="1:12" x14ac:dyDescent="0.3">
      <c r="A1608">
        <v>5</v>
      </c>
      <c r="B1608">
        <v>62</v>
      </c>
      <c r="C1608">
        <v>5</v>
      </c>
      <c r="D1608">
        <v>0</v>
      </c>
      <c r="E1608">
        <v>2025</v>
      </c>
      <c r="F1608" t="s">
        <v>31</v>
      </c>
      <c r="G1608" t="s">
        <v>35</v>
      </c>
      <c r="H1608" t="s">
        <v>12</v>
      </c>
      <c r="I1608" t="s">
        <v>46</v>
      </c>
      <c r="J1608" t="s">
        <v>221</v>
      </c>
      <c r="K1608">
        <v>4.2834999999999998E-4</v>
      </c>
      <c r="L1608">
        <v>1.1504105644181895E-4</v>
      </c>
    </row>
    <row r="1609" spans="1:12" x14ac:dyDescent="0.3">
      <c r="A1609">
        <v>5</v>
      </c>
      <c r="B1609">
        <v>62</v>
      </c>
      <c r="C1609">
        <v>5</v>
      </c>
      <c r="D1609">
        <v>0</v>
      </c>
      <c r="E1609">
        <v>2025</v>
      </c>
      <c r="F1609" t="s">
        <v>31</v>
      </c>
      <c r="G1609" t="s">
        <v>35</v>
      </c>
      <c r="H1609" t="s">
        <v>12</v>
      </c>
      <c r="I1609" t="s">
        <v>46</v>
      </c>
      <c r="J1609" t="s">
        <v>17</v>
      </c>
      <c r="K1609">
        <v>0.87709306357020667</v>
      </c>
      <c r="L1609">
        <v>0.23555903497352176</v>
      </c>
    </row>
    <row r="1610" spans="1:12" x14ac:dyDescent="0.3">
      <c r="A1610">
        <v>5</v>
      </c>
      <c r="B1610">
        <v>62</v>
      </c>
      <c r="C1610">
        <v>5</v>
      </c>
      <c r="D1610">
        <v>0</v>
      </c>
      <c r="E1610">
        <v>2025</v>
      </c>
      <c r="F1610" t="s">
        <v>31</v>
      </c>
      <c r="G1610" t="s">
        <v>35</v>
      </c>
      <c r="H1610" t="s">
        <v>12</v>
      </c>
      <c r="I1610" t="s">
        <v>46</v>
      </c>
      <c r="J1610" t="s">
        <v>18</v>
      </c>
      <c r="K1610">
        <v>2.1674899999999998E-3</v>
      </c>
      <c r="L1610">
        <v>5.8211821974338306E-4</v>
      </c>
    </row>
    <row r="1611" spans="1:12" x14ac:dyDescent="0.3">
      <c r="A1611">
        <v>5</v>
      </c>
      <c r="B1611">
        <v>62</v>
      </c>
      <c r="C1611">
        <v>5</v>
      </c>
      <c r="D1611">
        <v>0</v>
      </c>
      <c r="E1611">
        <v>2025</v>
      </c>
      <c r="F1611" t="s">
        <v>31</v>
      </c>
      <c r="G1611" t="s">
        <v>35</v>
      </c>
      <c r="H1611" t="s">
        <v>12</v>
      </c>
      <c r="I1611" t="s">
        <v>46</v>
      </c>
      <c r="J1611" t="s">
        <v>19</v>
      </c>
      <c r="K1611">
        <v>1.2455438202262905</v>
      </c>
      <c r="L1611">
        <v>0.33451307791154777</v>
      </c>
    </row>
    <row r="1612" spans="1:12" x14ac:dyDescent="0.3">
      <c r="A1612">
        <v>7</v>
      </c>
      <c r="B1612">
        <v>71</v>
      </c>
      <c r="C1612">
        <v>1</v>
      </c>
      <c r="D1612">
        <v>0</v>
      </c>
      <c r="E1612">
        <v>2023</v>
      </c>
      <c r="F1612" t="s">
        <v>36</v>
      </c>
      <c r="G1612" t="s">
        <v>37</v>
      </c>
      <c r="H1612" t="s">
        <v>12</v>
      </c>
      <c r="I1612" t="s">
        <v>44</v>
      </c>
      <c r="J1612" t="s">
        <v>14</v>
      </c>
      <c r="K1612">
        <v>1.0871718524970963E-2</v>
      </c>
      <c r="L1612">
        <v>2.3144586962837325E-2</v>
      </c>
    </row>
    <row r="1613" spans="1:12" x14ac:dyDescent="0.3">
      <c r="A1613">
        <v>7</v>
      </c>
      <c r="B1613">
        <v>71</v>
      </c>
      <c r="C1613">
        <v>1</v>
      </c>
      <c r="D1613">
        <v>0</v>
      </c>
      <c r="E1613">
        <v>2023</v>
      </c>
      <c r="F1613" t="s">
        <v>36</v>
      </c>
      <c r="G1613" t="s">
        <v>37</v>
      </c>
      <c r="H1613" t="s">
        <v>12</v>
      </c>
      <c r="I1613" t="s">
        <v>44</v>
      </c>
      <c r="J1613" t="s">
        <v>219</v>
      </c>
      <c r="K1613">
        <v>8.8319999999999996E-2</v>
      </c>
      <c r="L1613">
        <v>0.18802270458554315</v>
      </c>
    </row>
    <row r="1614" spans="1:12" x14ac:dyDescent="0.3">
      <c r="A1614">
        <v>7</v>
      </c>
      <c r="B1614">
        <v>71</v>
      </c>
      <c r="C1614">
        <v>1</v>
      </c>
      <c r="D1614">
        <v>0</v>
      </c>
      <c r="E1614">
        <v>2023</v>
      </c>
      <c r="F1614" t="s">
        <v>36</v>
      </c>
      <c r="G1614" t="s">
        <v>37</v>
      </c>
      <c r="H1614" t="s">
        <v>12</v>
      </c>
      <c r="I1614" t="s">
        <v>45</v>
      </c>
      <c r="J1614" t="s">
        <v>11</v>
      </c>
      <c r="K1614">
        <v>2.2612000000000001E-3</v>
      </c>
      <c r="L1614">
        <v>4.8138240444840375E-3</v>
      </c>
    </row>
    <row r="1615" spans="1:12" x14ac:dyDescent="0.3">
      <c r="A1615">
        <v>7</v>
      </c>
      <c r="B1615">
        <v>71</v>
      </c>
      <c r="C1615">
        <v>1</v>
      </c>
      <c r="D1615">
        <v>0</v>
      </c>
      <c r="E1615">
        <v>2023</v>
      </c>
      <c r="F1615" t="s">
        <v>36</v>
      </c>
      <c r="G1615" t="s">
        <v>37</v>
      </c>
      <c r="H1615" t="s">
        <v>12</v>
      </c>
      <c r="I1615" t="s">
        <v>45</v>
      </c>
      <c r="J1615" t="s">
        <v>15</v>
      </c>
      <c r="K1615">
        <v>1.1150242221540003E-2</v>
      </c>
      <c r="L1615">
        <v>2.3737530562475843E-2</v>
      </c>
    </row>
    <row r="1616" spans="1:12" x14ac:dyDescent="0.3">
      <c r="A1616">
        <v>7</v>
      </c>
      <c r="B1616">
        <v>71</v>
      </c>
      <c r="C1616">
        <v>1</v>
      </c>
      <c r="D1616">
        <v>0</v>
      </c>
      <c r="E1616">
        <v>2023</v>
      </c>
      <c r="F1616" t="s">
        <v>36</v>
      </c>
      <c r="G1616" t="s">
        <v>37</v>
      </c>
      <c r="H1616" t="s">
        <v>12</v>
      </c>
      <c r="I1616" t="s">
        <v>45</v>
      </c>
      <c r="J1616" t="s">
        <v>16</v>
      </c>
      <c r="K1616">
        <v>4.4248737556099545E-2</v>
      </c>
      <c r="L1616">
        <v>9.4200263924294994E-2</v>
      </c>
    </row>
    <row r="1617" spans="1:12" x14ac:dyDescent="0.3">
      <c r="A1617">
        <v>7</v>
      </c>
      <c r="B1617">
        <v>71</v>
      </c>
      <c r="C1617">
        <v>1</v>
      </c>
      <c r="D1617">
        <v>0</v>
      </c>
      <c r="E1617">
        <v>2023</v>
      </c>
      <c r="F1617" t="s">
        <v>36</v>
      </c>
      <c r="G1617" t="s">
        <v>37</v>
      </c>
      <c r="H1617" t="s">
        <v>12</v>
      </c>
      <c r="I1617" t="s">
        <v>45</v>
      </c>
      <c r="J1617" t="s">
        <v>24</v>
      </c>
      <c r="K1617">
        <v>7.7480193000000006E-3</v>
      </c>
      <c r="L1617">
        <v>1.649460534382911E-2</v>
      </c>
    </row>
    <row r="1618" spans="1:12" x14ac:dyDescent="0.3">
      <c r="A1618">
        <v>7</v>
      </c>
      <c r="B1618">
        <v>71</v>
      </c>
      <c r="C1618">
        <v>1</v>
      </c>
      <c r="D1618">
        <v>0</v>
      </c>
      <c r="E1618">
        <v>2023</v>
      </c>
      <c r="F1618" t="s">
        <v>36</v>
      </c>
      <c r="G1618" t="s">
        <v>37</v>
      </c>
      <c r="H1618" t="s">
        <v>12</v>
      </c>
      <c r="I1618" t="s">
        <v>46</v>
      </c>
      <c r="J1618" t="s">
        <v>11</v>
      </c>
      <c r="K1618">
        <v>5.7108902456199997E-3</v>
      </c>
      <c r="L1618">
        <v>1.2157801512371709E-2</v>
      </c>
    </row>
    <row r="1619" spans="1:12" x14ac:dyDescent="0.3">
      <c r="A1619">
        <v>7</v>
      </c>
      <c r="B1619">
        <v>71</v>
      </c>
      <c r="C1619">
        <v>1</v>
      </c>
      <c r="D1619">
        <v>0</v>
      </c>
      <c r="E1619">
        <v>2023</v>
      </c>
      <c r="F1619" t="s">
        <v>36</v>
      </c>
      <c r="G1619" t="s">
        <v>37</v>
      </c>
      <c r="H1619" t="s">
        <v>12</v>
      </c>
      <c r="I1619" t="s">
        <v>46</v>
      </c>
      <c r="J1619" t="s">
        <v>221</v>
      </c>
      <c r="K1619">
        <v>1.6000000000000001E-3</v>
      </c>
      <c r="L1619">
        <v>3.4062084164047679E-3</v>
      </c>
    </row>
    <row r="1620" spans="1:12" x14ac:dyDescent="0.3">
      <c r="A1620">
        <v>7</v>
      </c>
      <c r="B1620">
        <v>71</v>
      </c>
      <c r="C1620">
        <v>1</v>
      </c>
      <c r="D1620">
        <v>0</v>
      </c>
      <c r="E1620">
        <v>2023</v>
      </c>
      <c r="F1620" t="s">
        <v>36</v>
      </c>
      <c r="G1620" t="s">
        <v>37</v>
      </c>
      <c r="H1620" t="s">
        <v>12</v>
      </c>
      <c r="I1620" t="s">
        <v>46</v>
      </c>
      <c r="J1620" t="s">
        <v>17</v>
      </c>
      <c r="K1620">
        <v>0.17341999264182401</v>
      </c>
      <c r="L1620">
        <v>0.36919039906839612</v>
      </c>
    </row>
    <row r="1621" spans="1:12" x14ac:dyDescent="0.3">
      <c r="A1621">
        <v>7</v>
      </c>
      <c r="B1621">
        <v>71</v>
      </c>
      <c r="C1621">
        <v>1</v>
      </c>
      <c r="D1621">
        <v>0</v>
      </c>
      <c r="E1621">
        <v>2023</v>
      </c>
      <c r="F1621" t="s">
        <v>36</v>
      </c>
      <c r="G1621" t="s">
        <v>37</v>
      </c>
      <c r="H1621" t="s">
        <v>12</v>
      </c>
      <c r="I1621" t="s">
        <v>46</v>
      </c>
      <c r="J1621" t="s">
        <v>18</v>
      </c>
      <c r="K1621">
        <v>1.8944051199999999E-2</v>
      </c>
      <c r="L1621">
        <v>4.0329616648901771E-2</v>
      </c>
    </row>
    <row r="1622" spans="1:12" x14ac:dyDescent="0.3">
      <c r="A1622">
        <v>7</v>
      </c>
      <c r="B1622">
        <v>71</v>
      </c>
      <c r="C1622">
        <v>1</v>
      </c>
      <c r="D1622">
        <v>0</v>
      </c>
      <c r="E1622">
        <v>2023</v>
      </c>
      <c r="F1622" t="s">
        <v>36</v>
      </c>
      <c r="G1622" t="s">
        <v>37</v>
      </c>
      <c r="H1622" t="s">
        <v>12</v>
      </c>
      <c r="I1622" t="s">
        <v>46</v>
      </c>
      <c r="J1622" t="s">
        <v>19</v>
      </c>
      <c r="K1622">
        <v>0.10545565343528671</v>
      </c>
      <c r="L1622">
        <v>0.2245024589304612</v>
      </c>
    </row>
    <row r="1623" spans="1:12" x14ac:dyDescent="0.3">
      <c r="A1623">
        <v>7</v>
      </c>
      <c r="B1623">
        <v>71</v>
      </c>
      <c r="C1623">
        <v>1</v>
      </c>
      <c r="D1623">
        <v>0</v>
      </c>
      <c r="E1623">
        <v>2024</v>
      </c>
      <c r="F1623" t="s">
        <v>36</v>
      </c>
      <c r="G1623" t="s">
        <v>37</v>
      </c>
      <c r="H1623" t="s">
        <v>12</v>
      </c>
      <c r="I1623" t="s">
        <v>44</v>
      </c>
      <c r="J1623" t="s">
        <v>14</v>
      </c>
      <c r="K1623">
        <v>2.0033666666666668E-2</v>
      </c>
      <c r="L1623">
        <v>3.25349137921895E-2</v>
      </c>
    </row>
    <row r="1624" spans="1:12" x14ac:dyDescent="0.3">
      <c r="A1624">
        <v>7</v>
      </c>
      <c r="B1624">
        <v>71</v>
      </c>
      <c r="C1624">
        <v>1</v>
      </c>
      <c r="D1624">
        <v>0</v>
      </c>
      <c r="E1624">
        <v>2024</v>
      </c>
      <c r="F1624" t="s">
        <v>36</v>
      </c>
      <c r="G1624" t="s">
        <v>37</v>
      </c>
      <c r="H1624" t="s">
        <v>12</v>
      </c>
      <c r="I1624" t="s">
        <v>44</v>
      </c>
      <c r="J1624" t="s">
        <v>219</v>
      </c>
      <c r="K1624">
        <v>9.5566035530621776E-2</v>
      </c>
      <c r="L1624">
        <v>0.15520038239547251</v>
      </c>
    </row>
    <row r="1625" spans="1:12" x14ac:dyDescent="0.3">
      <c r="A1625">
        <v>7</v>
      </c>
      <c r="B1625">
        <v>71</v>
      </c>
      <c r="C1625">
        <v>1</v>
      </c>
      <c r="D1625">
        <v>0</v>
      </c>
      <c r="E1625">
        <v>2024</v>
      </c>
      <c r="F1625" t="s">
        <v>36</v>
      </c>
      <c r="G1625" t="s">
        <v>37</v>
      </c>
      <c r="H1625" t="s">
        <v>12</v>
      </c>
      <c r="I1625" t="s">
        <v>45</v>
      </c>
      <c r="J1625" t="s">
        <v>11</v>
      </c>
      <c r="K1625">
        <v>1.7724999999999998E-2</v>
      </c>
      <c r="L1625">
        <v>2.8785611568853699E-2</v>
      </c>
    </row>
    <row r="1626" spans="1:12" x14ac:dyDescent="0.3">
      <c r="A1626">
        <v>7</v>
      </c>
      <c r="B1626">
        <v>71</v>
      </c>
      <c r="C1626">
        <v>1</v>
      </c>
      <c r="D1626">
        <v>0</v>
      </c>
      <c r="E1626">
        <v>2024</v>
      </c>
      <c r="F1626" t="s">
        <v>36</v>
      </c>
      <c r="G1626" t="s">
        <v>37</v>
      </c>
      <c r="H1626" t="s">
        <v>12</v>
      </c>
      <c r="I1626" t="s">
        <v>45</v>
      </c>
      <c r="J1626" t="s">
        <v>15</v>
      </c>
      <c r="K1626">
        <v>1.4361347520000002E-3</v>
      </c>
      <c r="L1626">
        <v>2.3322999792160255E-3</v>
      </c>
    </row>
    <row r="1627" spans="1:12" x14ac:dyDescent="0.3">
      <c r="A1627">
        <v>7</v>
      </c>
      <c r="B1627">
        <v>71</v>
      </c>
      <c r="C1627">
        <v>1</v>
      </c>
      <c r="D1627">
        <v>0</v>
      </c>
      <c r="E1627">
        <v>2024</v>
      </c>
      <c r="F1627" t="s">
        <v>36</v>
      </c>
      <c r="G1627" t="s">
        <v>37</v>
      </c>
      <c r="H1627" t="s">
        <v>12</v>
      </c>
      <c r="I1627" t="s">
        <v>45</v>
      </c>
      <c r="J1627" t="s">
        <v>16</v>
      </c>
      <c r="K1627">
        <v>4.6354999999999993E-2</v>
      </c>
      <c r="L1627">
        <v>7.5281073301789181E-2</v>
      </c>
    </row>
    <row r="1628" spans="1:12" x14ac:dyDescent="0.3">
      <c r="A1628">
        <v>7</v>
      </c>
      <c r="B1628">
        <v>71</v>
      </c>
      <c r="C1628">
        <v>1</v>
      </c>
      <c r="D1628">
        <v>0</v>
      </c>
      <c r="E1628">
        <v>2024</v>
      </c>
      <c r="F1628" t="s">
        <v>36</v>
      </c>
      <c r="G1628" t="s">
        <v>37</v>
      </c>
      <c r="H1628" t="s">
        <v>12</v>
      </c>
      <c r="I1628" t="s">
        <v>45</v>
      </c>
      <c r="J1628" t="s">
        <v>24</v>
      </c>
      <c r="K1628">
        <v>5.6724343200000001E-3</v>
      </c>
      <c r="L1628">
        <v>9.2121010428973093E-3</v>
      </c>
    </row>
    <row r="1629" spans="1:12" x14ac:dyDescent="0.3">
      <c r="A1629">
        <v>7</v>
      </c>
      <c r="B1629">
        <v>71</v>
      </c>
      <c r="C1629">
        <v>1</v>
      </c>
      <c r="D1629">
        <v>0</v>
      </c>
      <c r="E1629">
        <v>2024</v>
      </c>
      <c r="F1629" t="s">
        <v>36</v>
      </c>
      <c r="G1629" t="s">
        <v>37</v>
      </c>
      <c r="H1629" t="s">
        <v>12</v>
      </c>
      <c r="I1629" t="s">
        <v>46</v>
      </c>
      <c r="J1629" t="s">
        <v>11</v>
      </c>
      <c r="K1629">
        <v>2.9385208319999993E-3</v>
      </c>
      <c r="L1629">
        <v>4.7721929058920616E-3</v>
      </c>
    </row>
    <row r="1630" spans="1:12" x14ac:dyDescent="0.3">
      <c r="A1630">
        <v>7</v>
      </c>
      <c r="B1630">
        <v>71</v>
      </c>
      <c r="C1630">
        <v>1</v>
      </c>
      <c r="D1630">
        <v>0</v>
      </c>
      <c r="E1630">
        <v>2024</v>
      </c>
      <c r="F1630" t="s">
        <v>36</v>
      </c>
      <c r="G1630" t="s">
        <v>37</v>
      </c>
      <c r="H1630" t="s">
        <v>12</v>
      </c>
      <c r="I1630" t="s">
        <v>46</v>
      </c>
      <c r="J1630" t="s">
        <v>221</v>
      </c>
      <c r="K1630">
        <v>1.6000000000000001E-3</v>
      </c>
      <c r="L1630">
        <v>2.5984190978937055E-3</v>
      </c>
    </row>
    <row r="1631" spans="1:12" x14ac:dyDescent="0.3">
      <c r="A1631">
        <v>7</v>
      </c>
      <c r="B1631">
        <v>71</v>
      </c>
      <c r="C1631">
        <v>1</v>
      </c>
      <c r="D1631">
        <v>0</v>
      </c>
      <c r="E1631">
        <v>2024</v>
      </c>
      <c r="F1631" t="s">
        <v>36</v>
      </c>
      <c r="G1631" t="s">
        <v>37</v>
      </c>
      <c r="H1631" t="s">
        <v>12</v>
      </c>
      <c r="I1631" t="s">
        <v>46</v>
      </c>
      <c r="J1631" t="s">
        <v>17</v>
      </c>
      <c r="K1631">
        <v>0.32281571975000001</v>
      </c>
      <c r="L1631">
        <v>0.5242565820616889</v>
      </c>
    </row>
    <row r="1632" spans="1:12" x14ac:dyDescent="0.3">
      <c r="A1632">
        <v>7</v>
      </c>
      <c r="B1632">
        <v>71</v>
      </c>
      <c r="C1632">
        <v>1</v>
      </c>
      <c r="D1632">
        <v>0</v>
      </c>
      <c r="E1632">
        <v>2024</v>
      </c>
      <c r="F1632" t="s">
        <v>36</v>
      </c>
      <c r="G1632" t="s">
        <v>37</v>
      </c>
      <c r="H1632" t="s">
        <v>12</v>
      </c>
      <c r="I1632" t="s">
        <v>46</v>
      </c>
      <c r="J1632" t="s">
        <v>18</v>
      </c>
      <c r="K1632">
        <v>1.2756307199999999E-2</v>
      </c>
      <c r="L1632">
        <v>2.0716395154424361E-2</v>
      </c>
    </row>
    <row r="1633" spans="1:12" x14ac:dyDescent="0.3">
      <c r="A1633">
        <v>7</v>
      </c>
      <c r="B1633">
        <v>71</v>
      </c>
      <c r="C1633">
        <v>1</v>
      </c>
      <c r="D1633">
        <v>0</v>
      </c>
      <c r="E1633">
        <v>2024</v>
      </c>
      <c r="F1633" t="s">
        <v>36</v>
      </c>
      <c r="G1633" t="s">
        <v>37</v>
      </c>
      <c r="H1633" t="s">
        <v>12</v>
      </c>
      <c r="I1633" t="s">
        <v>46</v>
      </c>
      <c r="J1633" t="s">
        <v>19</v>
      </c>
      <c r="K1633">
        <v>8.8860201999999999E-2</v>
      </c>
      <c r="L1633">
        <v>0.14431002869968276</v>
      </c>
    </row>
    <row r="1634" spans="1:12" x14ac:dyDescent="0.3">
      <c r="A1634">
        <v>7</v>
      </c>
      <c r="B1634">
        <v>71</v>
      </c>
      <c r="C1634">
        <v>1</v>
      </c>
      <c r="D1634">
        <v>0</v>
      </c>
      <c r="E1634">
        <v>2025</v>
      </c>
      <c r="F1634" t="s">
        <v>36</v>
      </c>
      <c r="G1634" t="s">
        <v>37</v>
      </c>
      <c r="H1634" t="s">
        <v>12</v>
      </c>
      <c r="I1634" t="s">
        <v>44</v>
      </c>
      <c r="J1634" t="s">
        <v>14</v>
      </c>
      <c r="K1634">
        <v>1.7756000000000001E-2</v>
      </c>
      <c r="L1634">
        <v>2.1731841159616017E-2</v>
      </c>
    </row>
    <row r="1635" spans="1:12" x14ac:dyDescent="0.3">
      <c r="A1635">
        <v>7</v>
      </c>
      <c r="B1635">
        <v>71</v>
      </c>
      <c r="C1635">
        <v>1</v>
      </c>
      <c r="D1635">
        <v>0</v>
      </c>
      <c r="E1635">
        <v>2025</v>
      </c>
      <c r="F1635" t="s">
        <v>36</v>
      </c>
      <c r="G1635" t="s">
        <v>37</v>
      </c>
      <c r="H1635" t="s">
        <v>12</v>
      </c>
      <c r="I1635" t="s">
        <v>44</v>
      </c>
      <c r="J1635" t="s">
        <v>219</v>
      </c>
      <c r="K1635">
        <v>4.5531559999999999E-2</v>
      </c>
      <c r="L1635">
        <v>5.5726775719166829E-2</v>
      </c>
    </row>
    <row r="1636" spans="1:12" x14ac:dyDescent="0.3">
      <c r="A1636">
        <v>7</v>
      </c>
      <c r="B1636">
        <v>71</v>
      </c>
      <c r="C1636">
        <v>1</v>
      </c>
      <c r="D1636">
        <v>0</v>
      </c>
      <c r="E1636">
        <v>2025</v>
      </c>
      <c r="F1636" t="s">
        <v>36</v>
      </c>
      <c r="G1636" t="s">
        <v>37</v>
      </c>
      <c r="H1636" t="s">
        <v>12</v>
      </c>
      <c r="I1636" t="s">
        <v>45</v>
      </c>
      <c r="J1636" t="s">
        <v>11</v>
      </c>
      <c r="K1636">
        <v>7.4999999999999993E-5</v>
      </c>
      <c r="L1636">
        <v>9.1793652115972123E-5</v>
      </c>
    </row>
    <row r="1637" spans="1:12" x14ac:dyDescent="0.3">
      <c r="A1637">
        <v>7</v>
      </c>
      <c r="B1637">
        <v>71</v>
      </c>
      <c r="C1637">
        <v>1</v>
      </c>
      <c r="D1637">
        <v>0</v>
      </c>
      <c r="E1637">
        <v>2025</v>
      </c>
      <c r="F1637" t="s">
        <v>36</v>
      </c>
      <c r="G1637" t="s">
        <v>37</v>
      </c>
      <c r="H1637" t="s">
        <v>12</v>
      </c>
      <c r="I1637" t="s">
        <v>45</v>
      </c>
      <c r="J1637" t="s">
        <v>13</v>
      </c>
      <c r="K1637">
        <v>7.3940000000000004E-3</v>
      </c>
      <c r="L1637">
        <v>9.0496301832733075E-3</v>
      </c>
    </row>
    <row r="1638" spans="1:12" x14ac:dyDescent="0.3">
      <c r="A1638">
        <v>7</v>
      </c>
      <c r="B1638">
        <v>71</v>
      </c>
      <c r="C1638">
        <v>1</v>
      </c>
      <c r="D1638">
        <v>0</v>
      </c>
      <c r="E1638">
        <v>2025</v>
      </c>
      <c r="F1638" t="s">
        <v>36</v>
      </c>
      <c r="G1638" t="s">
        <v>37</v>
      </c>
      <c r="H1638" t="s">
        <v>12</v>
      </c>
      <c r="I1638" t="s">
        <v>45</v>
      </c>
      <c r="J1638" t="s">
        <v>15</v>
      </c>
      <c r="K1638">
        <v>4.322751142E-3</v>
      </c>
      <c r="L1638">
        <v>5.2906815268355901E-3</v>
      </c>
    </row>
    <row r="1639" spans="1:12" x14ac:dyDescent="0.3">
      <c r="A1639">
        <v>7</v>
      </c>
      <c r="B1639">
        <v>71</v>
      </c>
      <c r="C1639">
        <v>1</v>
      </c>
      <c r="D1639">
        <v>0</v>
      </c>
      <c r="E1639">
        <v>2025</v>
      </c>
      <c r="F1639" t="s">
        <v>36</v>
      </c>
      <c r="G1639" t="s">
        <v>37</v>
      </c>
      <c r="H1639" t="s">
        <v>12</v>
      </c>
      <c r="I1639" t="s">
        <v>45</v>
      </c>
      <c r="J1639" t="s">
        <v>16</v>
      </c>
      <c r="K1639">
        <v>0.29323730999999997</v>
      </c>
      <c r="L1639">
        <v>0.35889764828751297</v>
      </c>
    </row>
    <row r="1640" spans="1:12" x14ac:dyDescent="0.3">
      <c r="A1640">
        <v>7</v>
      </c>
      <c r="B1640">
        <v>71</v>
      </c>
      <c r="C1640">
        <v>1</v>
      </c>
      <c r="D1640">
        <v>0</v>
      </c>
      <c r="E1640">
        <v>2025</v>
      </c>
      <c r="F1640" t="s">
        <v>36</v>
      </c>
      <c r="G1640" t="s">
        <v>37</v>
      </c>
      <c r="H1640" t="s">
        <v>12</v>
      </c>
      <c r="I1640" t="s">
        <v>45</v>
      </c>
      <c r="J1640" t="s">
        <v>24</v>
      </c>
      <c r="K1640">
        <v>4.250925E-3</v>
      </c>
      <c r="L1640">
        <v>5.2027724082811845E-3</v>
      </c>
    </row>
    <row r="1641" spans="1:12" x14ac:dyDescent="0.3">
      <c r="A1641">
        <v>7</v>
      </c>
      <c r="B1641">
        <v>71</v>
      </c>
      <c r="C1641">
        <v>1</v>
      </c>
      <c r="D1641">
        <v>0</v>
      </c>
      <c r="E1641">
        <v>2025</v>
      </c>
      <c r="F1641" t="s">
        <v>36</v>
      </c>
      <c r="G1641" t="s">
        <v>37</v>
      </c>
      <c r="H1641" t="s">
        <v>12</v>
      </c>
      <c r="I1641" t="s">
        <v>46</v>
      </c>
      <c r="J1641" t="s">
        <v>11</v>
      </c>
      <c r="K1641">
        <v>8.6597697259999992E-3</v>
      </c>
      <c r="L1641">
        <v>1.0598825195104951E-2</v>
      </c>
    </row>
    <row r="1642" spans="1:12" x14ac:dyDescent="0.3">
      <c r="A1642">
        <v>7</v>
      </c>
      <c r="B1642">
        <v>71</v>
      </c>
      <c r="C1642">
        <v>1</v>
      </c>
      <c r="D1642">
        <v>0</v>
      </c>
      <c r="E1642">
        <v>2025</v>
      </c>
      <c r="F1642" t="s">
        <v>36</v>
      </c>
      <c r="G1642" t="s">
        <v>37</v>
      </c>
      <c r="H1642" t="s">
        <v>12</v>
      </c>
      <c r="I1642" t="s">
        <v>46</v>
      </c>
      <c r="J1642" t="s">
        <v>221</v>
      </c>
      <c r="K1642">
        <v>1.6000000000000001E-4</v>
      </c>
      <c r="L1642">
        <v>1.9582645784740725E-4</v>
      </c>
    </row>
    <row r="1643" spans="1:12" x14ac:dyDescent="0.3">
      <c r="A1643">
        <v>7</v>
      </c>
      <c r="B1643">
        <v>71</v>
      </c>
      <c r="C1643">
        <v>1</v>
      </c>
      <c r="D1643">
        <v>0</v>
      </c>
      <c r="E1643">
        <v>2025</v>
      </c>
      <c r="F1643" t="s">
        <v>36</v>
      </c>
      <c r="G1643" t="s">
        <v>37</v>
      </c>
      <c r="H1643" t="s">
        <v>12</v>
      </c>
      <c r="I1643" t="s">
        <v>46</v>
      </c>
      <c r="J1643" t="s">
        <v>17</v>
      </c>
      <c r="K1643">
        <v>0.2404823489</v>
      </c>
      <c r="L1643">
        <v>0.29433004099944582</v>
      </c>
    </row>
    <row r="1644" spans="1:12" x14ac:dyDescent="0.3">
      <c r="A1644">
        <v>7</v>
      </c>
      <c r="B1644">
        <v>71</v>
      </c>
      <c r="C1644">
        <v>1</v>
      </c>
      <c r="D1644">
        <v>0</v>
      </c>
      <c r="E1644">
        <v>2025</v>
      </c>
      <c r="F1644" t="s">
        <v>36</v>
      </c>
      <c r="G1644" t="s">
        <v>37</v>
      </c>
      <c r="H1644" t="s">
        <v>12</v>
      </c>
      <c r="I1644" t="s">
        <v>46</v>
      </c>
      <c r="J1644" t="s">
        <v>18</v>
      </c>
      <c r="K1644">
        <v>9.8288043520000007E-2</v>
      </c>
      <c r="L1644">
        <v>0.12029624632045881</v>
      </c>
    </row>
    <row r="1645" spans="1:12" x14ac:dyDescent="0.3">
      <c r="A1645">
        <v>7</v>
      </c>
      <c r="B1645">
        <v>71</v>
      </c>
      <c r="C1645">
        <v>1</v>
      </c>
      <c r="D1645">
        <v>0</v>
      </c>
      <c r="E1645">
        <v>2025</v>
      </c>
      <c r="F1645" t="s">
        <v>36</v>
      </c>
      <c r="G1645" t="s">
        <v>37</v>
      </c>
      <c r="H1645" t="s">
        <v>12</v>
      </c>
      <c r="I1645" t="s">
        <v>46</v>
      </c>
      <c r="J1645" t="s">
        <v>19</v>
      </c>
      <c r="K1645">
        <v>9.6892254003999992E-2</v>
      </c>
      <c r="L1645">
        <v>0.11858791809034111</v>
      </c>
    </row>
    <row r="1646" spans="1:12" x14ac:dyDescent="0.3">
      <c r="A1646">
        <v>7</v>
      </c>
      <c r="B1646">
        <v>71</v>
      </c>
      <c r="C1646">
        <v>1</v>
      </c>
      <c r="D1646">
        <v>1</v>
      </c>
      <c r="E1646">
        <v>2014</v>
      </c>
      <c r="F1646" t="s">
        <v>36</v>
      </c>
      <c r="G1646" t="s">
        <v>37</v>
      </c>
      <c r="H1646" t="s">
        <v>10</v>
      </c>
      <c r="I1646" t="s">
        <v>44</v>
      </c>
      <c r="J1646" t="s">
        <v>217</v>
      </c>
      <c r="K1646">
        <v>0</v>
      </c>
      <c r="L1646">
        <v>0</v>
      </c>
    </row>
    <row r="1647" spans="1:12" x14ac:dyDescent="0.3">
      <c r="A1647">
        <v>7</v>
      </c>
      <c r="B1647">
        <v>71</v>
      </c>
      <c r="C1647">
        <v>1</v>
      </c>
      <c r="D1647">
        <v>1</v>
      </c>
      <c r="E1647">
        <v>2014</v>
      </c>
      <c r="F1647" t="s">
        <v>36</v>
      </c>
      <c r="G1647" t="s">
        <v>37</v>
      </c>
      <c r="H1647" t="s">
        <v>10</v>
      </c>
      <c r="I1647" t="s">
        <v>44</v>
      </c>
      <c r="J1647" t="s">
        <v>218</v>
      </c>
      <c r="K1647">
        <v>0</v>
      </c>
      <c r="L1647">
        <v>0</v>
      </c>
    </row>
    <row r="1648" spans="1:12" x14ac:dyDescent="0.3">
      <c r="A1648">
        <v>7</v>
      </c>
      <c r="B1648">
        <v>71</v>
      </c>
      <c r="C1648">
        <v>1</v>
      </c>
      <c r="D1648">
        <v>1</v>
      </c>
      <c r="E1648">
        <v>2014</v>
      </c>
      <c r="F1648" t="s">
        <v>36</v>
      </c>
      <c r="G1648" t="s">
        <v>37</v>
      </c>
      <c r="H1648" t="s">
        <v>10</v>
      </c>
      <c r="I1648" t="s">
        <v>44</v>
      </c>
      <c r="J1648" t="s">
        <v>14</v>
      </c>
      <c r="K1648">
        <v>2.5012399570371127</v>
      </c>
      <c r="L1648">
        <v>3.0849125377839626E-2</v>
      </c>
    </row>
    <row r="1649" spans="1:12" x14ac:dyDescent="0.3">
      <c r="A1649">
        <v>7</v>
      </c>
      <c r="B1649">
        <v>71</v>
      </c>
      <c r="C1649">
        <v>1</v>
      </c>
      <c r="D1649">
        <v>1</v>
      </c>
      <c r="E1649">
        <v>2014</v>
      </c>
      <c r="F1649" t="s">
        <v>36</v>
      </c>
      <c r="G1649" t="s">
        <v>37</v>
      </c>
      <c r="H1649" t="s">
        <v>10</v>
      </c>
      <c r="I1649" t="s">
        <v>44</v>
      </c>
      <c r="J1649" t="s">
        <v>219</v>
      </c>
      <c r="K1649">
        <v>17.702019308134531</v>
      </c>
      <c r="L1649">
        <v>0.21832843807775346</v>
      </c>
    </row>
    <row r="1650" spans="1:12" x14ac:dyDescent="0.3">
      <c r="A1650">
        <v>7</v>
      </c>
      <c r="B1650">
        <v>71</v>
      </c>
      <c r="C1650">
        <v>1</v>
      </c>
      <c r="D1650">
        <v>1</v>
      </c>
      <c r="E1650">
        <v>2014</v>
      </c>
      <c r="F1650" t="s">
        <v>36</v>
      </c>
      <c r="G1650" t="s">
        <v>37</v>
      </c>
      <c r="H1650" t="s">
        <v>10</v>
      </c>
      <c r="I1650" t="s">
        <v>45</v>
      </c>
      <c r="J1650" t="s">
        <v>11</v>
      </c>
      <c r="K1650">
        <v>1.2116600000000002</v>
      </c>
      <c r="L1650">
        <v>1.4944048510879658E-2</v>
      </c>
    </row>
    <row r="1651" spans="1:12" x14ac:dyDescent="0.3">
      <c r="A1651">
        <v>7</v>
      </c>
      <c r="B1651">
        <v>71</v>
      </c>
      <c r="C1651">
        <v>1</v>
      </c>
      <c r="D1651">
        <v>1</v>
      </c>
      <c r="E1651">
        <v>2014</v>
      </c>
      <c r="F1651" t="s">
        <v>36</v>
      </c>
      <c r="G1651" t="s">
        <v>37</v>
      </c>
      <c r="H1651" t="s">
        <v>10</v>
      </c>
      <c r="I1651" t="s">
        <v>45</v>
      </c>
      <c r="J1651" t="s">
        <v>220</v>
      </c>
      <c r="K1651">
        <v>0</v>
      </c>
      <c r="L1651">
        <v>0</v>
      </c>
    </row>
    <row r="1652" spans="1:12" x14ac:dyDescent="0.3">
      <c r="A1652">
        <v>7</v>
      </c>
      <c r="B1652">
        <v>71</v>
      </c>
      <c r="C1652">
        <v>1</v>
      </c>
      <c r="D1652">
        <v>1</v>
      </c>
      <c r="E1652">
        <v>2014</v>
      </c>
      <c r="F1652" t="s">
        <v>36</v>
      </c>
      <c r="G1652" t="s">
        <v>37</v>
      </c>
      <c r="H1652" t="s">
        <v>10</v>
      </c>
      <c r="I1652" t="s">
        <v>45</v>
      </c>
      <c r="J1652" t="s">
        <v>13</v>
      </c>
      <c r="K1652">
        <v>9.2508400000000032E-2</v>
      </c>
      <c r="L1652">
        <v>1.1409553977715365E-3</v>
      </c>
    </row>
    <row r="1653" spans="1:12" x14ac:dyDescent="0.3">
      <c r="A1653">
        <v>7</v>
      </c>
      <c r="B1653">
        <v>71</v>
      </c>
      <c r="C1653">
        <v>1</v>
      </c>
      <c r="D1653">
        <v>1</v>
      </c>
      <c r="E1653">
        <v>2014</v>
      </c>
      <c r="F1653" t="s">
        <v>36</v>
      </c>
      <c r="G1653" t="s">
        <v>37</v>
      </c>
      <c r="H1653" t="s">
        <v>10</v>
      </c>
      <c r="I1653" t="s">
        <v>45</v>
      </c>
      <c r="J1653" t="s">
        <v>15</v>
      </c>
      <c r="K1653">
        <v>0.4885572139676797</v>
      </c>
      <c r="L1653">
        <v>6.0256364870287186E-3</v>
      </c>
    </row>
    <row r="1654" spans="1:12" x14ac:dyDescent="0.3">
      <c r="A1654">
        <v>7</v>
      </c>
      <c r="B1654">
        <v>71</v>
      </c>
      <c r="C1654">
        <v>1</v>
      </c>
      <c r="D1654">
        <v>1</v>
      </c>
      <c r="E1654">
        <v>2014</v>
      </c>
      <c r="F1654" t="s">
        <v>36</v>
      </c>
      <c r="G1654" t="s">
        <v>37</v>
      </c>
      <c r="H1654" t="s">
        <v>10</v>
      </c>
      <c r="I1654" t="s">
        <v>45</v>
      </c>
      <c r="J1654" t="s">
        <v>16</v>
      </c>
      <c r="K1654">
        <v>12.680958388888884</v>
      </c>
      <c r="L1654">
        <v>0.15640101788290595</v>
      </c>
    </row>
    <row r="1655" spans="1:12" x14ac:dyDescent="0.3">
      <c r="A1655">
        <v>7</v>
      </c>
      <c r="B1655">
        <v>71</v>
      </c>
      <c r="C1655">
        <v>1</v>
      </c>
      <c r="D1655">
        <v>1</v>
      </c>
      <c r="E1655">
        <v>2014</v>
      </c>
      <c r="F1655" t="s">
        <v>36</v>
      </c>
      <c r="G1655" t="s">
        <v>37</v>
      </c>
      <c r="H1655" t="s">
        <v>10</v>
      </c>
      <c r="I1655" t="s">
        <v>45</v>
      </c>
      <c r="J1655" t="s">
        <v>24</v>
      </c>
      <c r="K1655">
        <v>2.5123416150727658</v>
      </c>
      <c r="L1655">
        <v>3.0986048042808342E-2</v>
      </c>
    </row>
    <row r="1656" spans="1:12" x14ac:dyDescent="0.3">
      <c r="A1656">
        <v>7</v>
      </c>
      <c r="B1656">
        <v>71</v>
      </c>
      <c r="C1656">
        <v>1</v>
      </c>
      <c r="D1656">
        <v>1</v>
      </c>
      <c r="E1656">
        <v>2014</v>
      </c>
      <c r="F1656" t="s">
        <v>36</v>
      </c>
      <c r="G1656" t="s">
        <v>37</v>
      </c>
      <c r="H1656" t="s">
        <v>10</v>
      </c>
      <c r="I1656" t="s">
        <v>46</v>
      </c>
      <c r="J1656" t="s">
        <v>11</v>
      </c>
      <c r="K1656">
        <v>0.46893258253903991</v>
      </c>
      <c r="L1656">
        <v>5.7835954490496437E-3</v>
      </c>
    </row>
    <row r="1657" spans="1:12" x14ac:dyDescent="0.3">
      <c r="A1657">
        <v>7</v>
      </c>
      <c r="B1657">
        <v>71</v>
      </c>
      <c r="C1657">
        <v>1</v>
      </c>
      <c r="D1657">
        <v>1</v>
      </c>
      <c r="E1657">
        <v>2014</v>
      </c>
      <c r="F1657" t="s">
        <v>36</v>
      </c>
      <c r="G1657" t="s">
        <v>37</v>
      </c>
      <c r="H1657" t="s">
        <v>10</v>
      </c>
      <c r="I1657" t="s">
        <v>46</v>
      </c>
      <c r="J1657" t="s">
        <v>221</v>
      </c>
      <c r="K1657">
        <v>0.33693963636363639</v>
      </c>
      <c r="L1657">
        <v>4.1556561007678175E-3</v>
      </c>
    </row>
    <row r="1658" spans="1:12" x14ac:dyDescent="0.3">
      <c r="A1658">
        <v>7</v>
      </c>
      <c r="B1658">
        <v>71</v>
      </c>
      <c r="C1658">
        <v>1</v>
      </c>
      <c r="D1658">
        <v>1</v>
      </c>
      <c r="E1658">
        <v>2014</v>
      </c>
      <c r="F1658" t="s">
        <v>36</v>
      </c>
      <c r="G1658" t="s">
        <v>37</v>
      </c>
      <c r="H1658" t="s">
        <v>10</v>
      </c>
      <c r="I1658" t="s">
        <v>46</v>
      </c>
      <c r="J1658" t="s">
        <v>17</v>
      </c>
      <c r="K1658">
        <v>28.990008994845834</v>
      </c>
      <c r="L1658">
        <v>0.35754923060083993</v>
      </c>
    </row>
    <row r="1659" spans="1:12" x14ac:dyDescent="0.3">
      <c r="A1659">
        <v>7</v>
      </c>
      <c r="B1659">
        <v>71</v>
      </c>
      <c r="C1659">
        <v>1</v>
      </c>
      <c r="D1659">
        <v>1</v>
      </c>
      <c r="E1659">
        <v>2014</v>
      </c>
      <c r="F1659" t="s">
        <v>36</v>
      </c>
      <c r="G1659" t="s">
        <v>37</v>
      </c>
      <c r="H1659" t="s">
        <v>10</v>
      </c>
      <c r="I1659" t="s">
        <v>46</v>
      </c>
      <c r="J1659" t="s">
        <v>18</v>
      </c>
      <c r="K1659">
        <v>2.7441254940698245</v>
      </c>
      <c r="L1659">
        <v>3.3844762147236897E-2</v>
      </c>
    </row>
    <row r="1660" spans="1:12" x14ac:dyDescent="0.3">
      <c r="A1660">
        <v>7</v>
      </c>
      <c r="B1660">
        <v>71</v>
      </c>
      <c r="C1660">
        <v>1</v>
      </c>
      <c r="D1660">
        <v>1</v>
      </c>
      <c r="E1660">
        <v>2014</v>
      </c>
      <c r="F1660" t="s">
        <v>36</v>
      </c>
      <c r="G1660" t="s">
        <v>37</v>
      </c>
      <c r="H1660" t="s">
        <v>10</v>
      </c>
      <c r="I1660" t="s">
        <v>46</v>
      </c>
      <c r="J1660" t="s">
        <v>19</v>
      </c>
      <c r="K1660">
        <v>11.350477329656671</v>
      </c>
      <c r="L1660">
        <v>0.13999148592511851</v>
      </c>
    </row>
    <row r="1661" spans="1:12" x14ac:dyDescent="0.3">
      <c r="A1661">
        <v>7</v>
      </c>
      <c r="B1661">
        <v>71</v>
      </c>
      <c r="C1661">
        <v>1</v>
      </c>
      <c r="D1661">
        <v>1</v>
      </c>
      <c r="E1661">
        <v>2015</v>
      </c>
      <c r="F1661" t="s">
        <v>36</v>
      </c>
      <c r="G1661" t="s">
        <v>37</v>
      </c>
      <c r="H1661" t="s">
        <v>10</v>
      </c>
      <c r="I1661" t="s">
        <v>44</v>
      </c>
      <c r="J1661" t="s">
        <v>217</v>
      </c>
      <c r="K1661">
        <v>0</v>
      </c>
      <c r="L1661">
        <v>0</v>
      </c>
    </row>
    <row r="1662" spans="1:12" x14ac:dyDescent="0.3">
      <c r="A1662">
        <v>7</v>
      </c>
      <c r="B1662">
        <v>71</v>
      </c>
      <c r="C1662">
        <v>1</v>
      </c>
      <c r="D1662">
        <v>1</v>
      </c>
      <c r="E1662">
        <v>2015</v>
      </c>
      <c r="F1662" t="s">
        <v>36</v>
      </c>
      <c r="G1662" t="s">
        <v>37</v>
      </c>
      <c r="H1662" t="s">
        <v>10</v>
      </c>
      <c r="I1662" t="s">
        <v>44</v>
      </c>
      <c r="J1662" t="s">
        <v>218</v>
      </c>
      <c r="K1662">
        <v>0</v>
      </c>
      <c r="L1662">
        <v>0</v>
      </c>
    </row>
    <row r="1663" spans="1:12" x14ac:dyDescent="0.3">
      <c r="A1663">
        <v>7</v>
      </c>
      <c r="B1663">
        <v>71</v>
      </c>
      <c r="C1663">
        <v>1</v>
      </c>
      <c r="D1663">
        <v>1</v>
      </c>
      <c r="E1663">
        <v>2015</v>
      </c>
      <c r="F1663" t="s">
        <v>36</v>
      </c>
      <c r="G1663" t="s">
        <v>37</v>
      </c>
      <c r="H1663" t="s">
        <v>10</v>
      </c>
      <c r="I1663" t="s">
        <v>44</v>
      </c>
      <c r="J1663" t="s">
        <v>14</v>
      </c>
      <c r="K1663">
        <v>2.417225837899228</v>
      </c>
      <c r="L1663">
        <v>2.9380822257088466E-2</v>
      </c>
    </row>
    <row r="1664" spans="1:12" x14ac:dyDescent="0.3">
      <c r="A1664">
        <v>7</v>
      </c>
      <c r="B1664">
        <v>71</v>
      </c>
      <c r="C1664">
        <v>1</v>
      </c>
      <c r="D1664">
        <v>1</v>
      </c>
      <c r="E1664">
        <v>2015</v>
      </c>
      <c r="F1664" t="s">
        <v>36</v>
      </c>
      <c r="G1664" t="s">
        <v>37</v>
      </c>
      <c r="H1664" t="s">
        <v>10</v>
      </c>
      <c r="I1664" t="s">
        <v>44</v>
      </c>
      <c r="J1664" t="s">
        <v>219</v>
      </c>
      <c r="K1664">
        <v>16.632067279999958</v>
      </c>
      <c r="L1664">
        <v>0.20215893974818067</v>
      </c>
    </row>
    <row r="1665" spans="1:12" x14ac:dyDescent="0.3">
      <c r="A1665">
        <v>7</v>
      </c>
      <c r="B1665">
        <v>71</v>
      </c>
      <c r="C1665">
        <v>1</v>
      </c>
      <c r="D1665">
        <v>1</v>
      </c>
      <c r="E1665">
        <v>2015</v>
      </c>
      <c r="F1665" t="s">
        <v>36</v>
      </c>
      <c r="G1665" t="s">
        <v>37</v>
      </c>
      <c r="H1665" t="s">
        <v>10</v>
      </c>
      <c r="I1665" t="s">
        <v>45</v>
      </c>
      <c r="J1665" t="s">
        <v>11</v>
      </c>
      <c r="K1665">
        <v>0.71508062392811444</v>
      </c>
      <c r="L1665">
        <v>8.6916399707935455E-3</v>
      </c>
    </row>
    <row r="1666" spans="1:12" x14ac:dyDescent="0.3">
      <c r="A1666">
        <v>7</v>
      </c>
      <c r="B1666">
        <v>71</v>
      </c>
      <c r="C1666">
        <v>1</v>
      </c>
      <c r="D1666">
        <v>1</v>
      </c>
      <c r="E1666">
        <v>2015</v>
      </c>
      <c r="F1666" t="s">
        <v>36</v>
      </c>
      <c r="G1666" t="s">
        <v>37</v>
      </c>
      <c r="H1666" t="s">
        <v>10</v>
      </c>
      <c r="I1666" t="s">
        <v>45</v>
      </c>
      <c r="J1666" t="s">
        <v>220</v>
      </c>
      <c r="K1666">
        <v>0</v>
      </c>
      <c r="L1666">
        <v>0</v>
      </c>
    </row>
    <row r="1667" spans="1:12" x14ac:dyDescent="0.3">
      <c r="A1667">
        <v>7</v>
      </c>
      <c r="B1667">
        <v>71</v>
      </c>
      <c r="C1667">
        <v>1</v>
      </c>
      <c r="D1667">
        <v>1</v>
      </c>
      <c r="E1667">
        <v>2015</v>
      </c>
      <c r="F1667" t="s">
        <v>36</v>
      </c>
      <c r="G1667" t="s">
        <v>37</v>
      </c>
      <c r="H1667" t="s">
        <v>10</v>
      </c>
      <c r="I1667" t="s">
        <v>45</v>
      </c>
      <c r="J1667" t="s">
        <v>13</v>
      </c>
      <c r="K1667">
        <v>0.12218200000000001</v>
      </c>
      <c r="L1667">
        <v>1.4850940151026298E-3</v>
      </c>
    </row>
    <row r="1668" spans="1:12" x14ac:dyDescent="0.3">
      <c r="A1668">
        <v>7</v>
      </c>
      <c r="B1668">
        <v>71</v>
      </c>
      <c r="C1668">
        <v>1</v>
      </c>
      <c r="D1668">
        <v>1</v>
      </c>
      <c r="E1668">
        <v>2015</v>
      </c>
      <c r="F1668" t="s">
        <v>36</v>
      </c>
      <c r="G1668" t="s">
        <v>37</v>
      </c>
      <c r="H1668" t="s">
        <v>10</v>
      </c>
      <c r="I1668" t="s">
        <v>45</v>
      </c>
      <c r="J1668" t="s">
        <v>15</v>
      </c>
      <c r="K1668">
        <v>0.42420060190484565</v>
      </c>
      <c r="L1668">
        <v>5.1560604270008631E-3</v>
      </c>
    </row>
    <row r="1669" spans="1:12" x14ac:dyDescent="0.3">
      <c r="A1669">
        <v>7</v>
      </c>
      <c r="B1669">
        <v>71</v>
      </c>
      <c r="C1669">
        <v>1</v>
      </c>
      <c r="D1669">
        <v>1</v>
      </c>
      <c r="E1669">
        <v>2015</v>
      </c>
      <c r="F1669" t="s">
        <v>36</v>
      </c>
      <c r="G1669" t="s">
        <v>37</v>
      </c>
      <c r="H1669" t="s">
        <v>10</v>
      </c>
      <c r="I1669" t="s">
        <v>45</v>
      </c>
      <c r="J1669" t="s">
        <v>16</v>
      </c>
      <c r="K1669">
        <v>13.770847672836418</v>
      </c>
      <c r="L1669">
        <v>0.16738147568233733</v>
      </c>
    </row>
    <row r="1670" spans="1:12" x14ac:dyDescent="0.3">
      <c r="A1670">
        <v>7</v>
      </c>
      <c r="B1670">
        <v>71</v>
      </c>
      <c r="C1670">
        <v>1</v>
      </c>
      <c r="D1670">
        <v>1</v>
      </c>
      <c r="E1670">
        <v>2015</v>
      </c>
      <c r="F1670" t="s">
        <v>36</v>
      </c>
      <c r="G1670" t="s">
        <v>37</v>
      </c>
      <c r="H1670" t="s">
        <v>10</v>
      </c>
      <c r="I1670" t="s">
        <v>45</v>
      </c>
      <c r="J1670" t="s">
        <v>24</v>
      </c>
      <c r="K1670">
        <v>3.0480116582724235</v>
      </c>
      <c r="L1670">
        <v>3.7047878342664368E-2</v>
      </c>
    </row>
    <row r="1671" spans="1:12" x14ac:dyDescent="0.3">
      <c r="A1671">
        <v>7</v>
      </c>
      <c r="B1671">
        <v>71</v>
      </c>
      <c r="C1671">
        <v>1</v>
      </c>
      <c r="D1671">
        <v>1</v>
      </c>
      <c r="E1671">
        <v>2015</v>
      </c>
      <c r="F1671" t="s">
        <v>36</v>
      </c>
      <c r="G1671" t="s">
        <v>37</v>
      </c>
      <c r="H1671" t="s">
        <v>10</v>
      </c>
      <c r="I1671" t="s">
        <v>46</v>
      </c>
      <c r="J1671" t="s">
        <v>11</v>
      </c>
      <c r="K1671">
        <v>0.64082762180944286</v>
      </c>
      <c r="L1671">
        <v>7.7891118647726749E-3</v>
      </c>
    </row>
    <row r="1672" spans="1:12" x14ac:dyDescent="0.3">
      <c r="A1672">
        <v>7</v>
      </c>
      <c r="B1672">
        <v>71</v>
      </c>
      <c r="C1672">
        <v>1</v>
      </c>
      <c r="D1672">
        <v>1</v>
      </c>
      <c r="E1672">
        <v>2015</v>
      </c>
      <c r="F1672" t="s">
        <v>36</v>
      </c>
      <c r="G1672" t="s">
        <v>37</v>
      </c>
      <c r="H1672" t="s">
        <v>10</v>
      </c>
      <c r="I1672" t="s">
        <v>46</v>
      </c>
      <c r="J1672" t="s">
        <v>221</v>
      </c>
      <c r="K1672">
        <v>0.2258138366264201</v>
      </c>
      <c r="L1672">
        <v>2.7447150750622797E-3</v>
      </c>
    </row>
    <row r="1673" spans="1:12" x14ac:dyDescent="0.3">
      <c r="A1673">
        <v>7</v>
      </c>
      <c r="B1673">
        <v>71</v>
      </c>
      <c r="C1673">
        <v>1</v>
      </c>
      <c r="D1673">
        <v>1</v>
      </c>
      <c r="E1673">
        <v>2015</v>
      </c>
      <c r="F1673" t="s">
        <v>36</v>
      </c>
      <c r="G1673" t="s">
        <v>37</v>
      </c>
      <c r="H1673" t="s">
        <v>10</v>
      </c>
      <c r="I1673" t="s">
        <v>46</v>
      </c>
      <c r="J1673" t="s">
        <v>17</v>
      </c>
      <c r="K1673">
        <v>30.804123643941061</v>
      </c>
      <c r="L1673">
        <v>0.37441701448738995</v>
      </c>
    </row>
    <row r="1674" spans="1:12" x14ac:dyDescent="0.3">
      <c r="A1674">
        <v>7</v>
      </c>
      <c r="B1674">
        <v>71</v>
      </c>
      <c r="C1674">
        <v>1</v>
      </c>
      <c r="D1674">
        <v>1</v>
      </c>
      <c r="E1674">
        <v>2015</v>
      </c>
      <c r="F1674" t="s">
        <v>36</v>
      </c>
      <c r="G1674" t="s">
        <v>37</v>
      </c>
      <c r="H1674" t="s">
        <v>10</v>
      </c>
      <c r="I1674" t="s">
        <v>46</v>
      </c>
      <c r="J1674" t="s">
        <v>18</v>
      </c>
      <c r="K1674">
        <v>2.1528438580032709</v>
      </c>
      <c r="L1674">
        <v>2.6167320300626223E-2</v>
      </c>
    </row>
    <row r="1675" spans="1:12" x14ac:dyDescent="0.3">
      <c r="A1675">
        <v>7</v>
      </c>
      <c r="B1675">
        <v>71</v>
      </c>
      <c r="C1675">
        <v>1</v>
      </c>
      <c r="D1675">
        <v>1</v>
      </c>
      <c r="E1675">
        <v>2015</v>
      </c>
      <c r="F1675" t="s">
        <v>36</v>
      </c>
      <c r="G1675" t="s">
        <v>37</v>
      </c>
      <c r="H1675" t="s">
        <v>10</v>
      </c>
      <c r="I1675" t="s">
        <v>46</v>
      </c>
      <c r="J1675" t="s">
        <v>19</v>
      </c>
      <c r="K1675">
        <v>11.319007800889223</v>
      </c>
      <c r="L1675">
        <v>0.13757992782898104</v>
      </c>
    </row>
    <row r="1676" spans="1:12" x14ac:dyDescent="0.3">
      <c r="A1676">
        <v>7</v>
      </c>
      <c r="B1676">
        <v>71</v>
      </c>
      <c r="C1676">
        <v>1</v>
      </c>
      <c r="D1676">
        <v>1</v>
      </c>
      <c r="E1676">
        <v>2016</v>
      </c>
      <c r="F1676" t="s">
        <v>36</v>
      </c>
      <c r="G1676" t="s">
        <v>37</v>
      </c>
      <c r="H1676" t="s">
        <v>10</v>
      </c>
      <c r="I1676" t="s">
        <v>44</v>
      </c>
      <c r="J1676" t="s">
        <v>217</v>
      </c>
      <c r="K1676">
        <v>0</v>
      </c>
      <c r="L1676">
        <v>0</v>
      </c>
    </row>
    <row r="1677" spans="1:12" x14ac:dyDescent="0.3">
      <c r="A1677">
        <v>7</v>
      </c>
      <c r="B1677">
        <v>71</v>
      </c>
      <c r="C1677">
        <v>1</v>
      </c>
      <c r="D1677">
        <v>1</v>
      </c>
      <c r="E1677">
        <v>2016</v>
      </c>
      <c r="F1677" t="s">
        <v>36</v>
      </c>
      <c r="G1677" t="s">
        <v>37</v>
      </c>
      <c r="H1677" t="s">
        <v>10</v>
      </c>
      <c r="I1677" t="s">
        <v>44</v>
      </c>
      <c r="J1677" t="s">
        <v>218</v>
      </c>
      <c r="K1677">
        <v>0</v>
      </c>
      <c r="L1677">
        <v>0</v>
      </c>
    </row>
    <row r="1678" spans="1:12" x14ac:dyDescent="0.3">
      <c r="A1678">
        <v>7</v>
      </c>
      <c r="B1678">
        <v>71</v>
      </c>
      <c r="C1678">
        <v>1</v>
      </c>
      <c r="D1678">
        <v>1</v>
      </c>
      <c r="E1678">
        <v>2016</v>
      </c>
      <c r="F1678" t="s">
        <v>36</v>
      </c>
      <c r="G1678" t="s">
        <v>37</v>
      </c>
      <c r="H1678" t="s">
        <v>10</v>
      </c>
      <c r="I1678" t="s">
        <v>44</v>
      </c>
      <c r="J1678" t="s">
        <v>14</v>
      </c>
      <c r="K1678">
        <v>2.1405149838413724</v>
      </c>
      <c r="L1678">
        <v>2.7432494173218379E-2</v>
      </c>
    </row>
    <row r="1679" spans="1:12" x14ac:dyDescent="0.3">
      <c r="A1679">
        <v>7</v>
      </c>
      <c r="B1679">
        <v>71</v>
      </c>
      <c r="C1679">
        <v>1</v>
      </c>
      <c r="D1679">
        <v>1</v>
      </c>
      <c r="E1679">
        <v>2016</v>
      </c>
      <c r="F1679" t="s">
        <v>36</v>
      </c>
      <c r="G1679" t="s">
        <v>37</v>
      </c>
      <c r="H1679" t="s">
        <v>10</v>
      </c>
      <c r="I1679" t="s">
        <v>44</v>
      </c>
      <c r="J1679" t="s">
        <v>219</v>
      </c>
      <c r="K1679">
        <v>16.111823010475103</v>
      </c>
      <c r="L1679">
        <v>0.20648652038940293</v>
      </c>
    </row>
    <row r="1680" spans="1:12" x14ac:dyDescent="0.3">
      <c r="A1680">
        <v>7</v>
      </c>
      <c r="B1680">
        <v>71</v>
      </c>
      <c r="C1680">
        <v>1</v>
      </c>
      <c r="D1680">
        <v>1</v>
      </c>
      <c r="E1680">
        <v>2016</v>
      </c>
      <c r="F1680" t="s">
        <v>36</v>
      </c>
      <c r="G1680" t="s">
        <v>37</v>
      </c>
      <c r="H1680" t="s">
        <v>10</v>
      </c>
      <c r="I1680" t="s">
        <v>45</v>
      </c>
      <c r="J1680" t="s">
        <v>11</v>
      </c>
      <c r="K1680">
        <v>1.4062036864864864</v>
      </c>
      <c r="L1680">
        <v>1.802167923471891E-2</v>
      </c>
    </row>
    <row r="1681" spans="1:12" x14ac:dyDescent="0.3">
      <c r="A1681">
        <v>7</v>
      </c>
      <c r="B1681">
        <v>71</v>
      </c>
      <c r="C1681">
        <v>1</v>
      </c>
      <c r="D1681">
        <v>1</v>
      </c>
      <c r="E1681">
        <v>2016</v>
      </c>
      <c r="F1681" t="s">
        <v>36</v>
      </c>
      <c r="G1681" t="s">
        <v>37</v>
      </c>
      <c r="H1681" t="s">
        <v>10</v>
      </c>
      <c r="I1681" t="s">
        <v>45</v>
      </c>
      <c r="J1681" t="s">
        <v>220</v>
      </c>
      <c r="K1681">
        <v>0</v>
      </c>
      <c r="L1681">
        <v>0</v>
      </c>
    </row>
    <row r="1682" spans="1:12" x14ac:dyDescent="0.3">
      <c r="A1682">
        <v>7</v>
      </c>
      <c r="B1682">
        <v>71</v>
      </c>
      <c r="C1682">
        <v>1</v>
      </c>
      <c r="D1682">
        <v>1</v>
      </c>
      <c r="E1682">
        <v>2016</v>
      </c>
      <c r="F1682" t="s">
        <v>36</v>
      </c>
      <c r="G1682" t="s">
        <v>37</v>
      </c>
      <c r="H1682" t="s">
        <v>10</v>
      </c>
      <c r="I1682" t="s">
        <v>45</v>
      </c>
      <c r="J1682" t="s">
        <v>13</v>
      </c>
      <c r="K1682">
        <v>6.1028499999999986E-2</v>
      </c>
      <c r="L1682">
        <v>7.821313951494978E-4</v>
      </c>
    </row>
    <row r="1683" spans="1:12" x14ac:dyDescent="0.3">
      <c r="A1683">
        <v>7</v>
      </c>
      <c r="B1683">
        <v>71</v>
      </c>
      <c r="C1683">
        <v>1</v>
      </c>
      <c r="D1683">
        <v>1</v>
      </c>
      <c r="E1683">
        <v>2016</v>
      </c>
      <c r="F1683" t="s">
        <v>36</v>
      </c>
      <c r="G1683" t="s">
        <v>37</v>
      </c>
      <c r="H1683" t="s">
        <v>10</v>
      </c>
      <c r="I1683" t="s">
        <v>45</v>
      </c>
      <c r="J1683" t="s">
        <v>15</v>
      </c>
      <c r="K1683">
        <v>0.41992064265430307</v>
      </c>
      <c r="L1683">
        <v>5.3816351064057593E-3</v>
      </c>
    </row>
    <row r="1684" spans="1:12" x14ac:dyDescent="0.3">
      <c r="A1684">
        <v>7</v>
      </c>
      <c r="B1684">
        <v>71</v>
      </c>
      <c r="C1684">
        <v>1</v>
      </c>
      <c r="D1684">
        <v>1</v>
      </c>
      <c r="E1684">
        <v>2016</v>
      </c>
      <c r="F1684" t="s">
        <v>36</v>
      </c>
      <c r="G1684" t="s">
        <v>37</v>
      </c>
      <c r="H1684" t="s">
        <v>10</v>
      </c>
      <c r="I1684" t="s">
        <v>45</v>
      </c>
      <c r="J1684" t="s">
        <v>16</v>
      </c>
      <c r="K1684">
        <v>11.989222722636386</v>
      </c>
      <c r="L1684">
        <v>0.1536519412211288</v>
      </c>
    </row>
    <row r="1685" spans="1:12" x14ac:dyDescent="0.3">
      <c r="A1685">
        <v>7</v>
      </c>
      <c r="B1685">
        <v>71</v>
      </c>
      <c r="C1685">
        <v>1</v>
      </c>
      <c r="D1685">
        <v>1</v>
      </c>
      <c r="E1685">
        <v>2016</v>
      </c>
      <c r="F1685" t="s">
        <v>36</v>
      </c>
      <c r="G1685" t="s">
        <v>37</v>
      </c>
      <c r="H1685" t="s">
        <v>10</v>
      </c>
      <c r="I1685" t="s">
        <v>45</v>
      </c>
      <c r="J1685" t="s">
        <v>24</v>
      </c>
      <c r="K1685">
        <v>2.5982050215414949</v>
      </c>
      <c r="L1685">
        <v>3.3298175743835763E-2</v>
      </c>
    </row>
    <row r="1686" spans="1:12" x14ac:dyDescent="0.3">
      <c r="A1686">
        <v>7</v>
      </c>
      <c r="B1686">
        <v>71</v>
      </c>
      <c r="C1686">
        <v>1</v>
      </c>
      <c r="D1686">
        <v>1</v>
      </c>
      <c r="E1686">
        <v>2016</v>
      </c>
      <c r="F1686" t="s">
        <v>36</v>
      </c>
      <c r="G1686" t="s">
        <v>37</v>
      </c>
      <c r="H1686" t="s">
        <v>10</v>
      </c>
      <c r="I1686" t="s">
        <v>46</v>
      </c>
      <c r="J1686" t="s">
        <v>11</v>
      </c>
      <c r="K1686">
        <v>0.57429204350429774</v>
      </c>
      <c r="L1686">
        <v>7.3600340367086297E-3</v>
      </c>
    </row>
    <row r="1687" spans="1:12" x14ac:dyDescent="0.3">
      <c r="A1687">
        <v>7</v>
      </c>
      <c r="B1687">
        <v>71</v>
      </c>
      <c r="C1687">
        <v>1</v>
      </c>
      <c r="D1687">
        <v>1</v>
      </c>
      <c r="E1687">
        <v>2016</v>
      </c>
      <c r="F1687" t="s">
        <v>36</v>
      </c>
      <c r="G1687" t="s">
        <v>37</v>
      </c>
      <c r="H1687" t="s">
        <v>10</v>
      </c>
      <c r="I1687" t="s">
        <v>46</v>
      </c>
      <c r="J1687" t="s">
        <v>221</v>
      </c>
      <c r="K1687">
        <v>0.19339127272727274</v>
      </c>
      <c r="L1687">
        <v>2.4784713035371818E-3</v>
      </c>
    </row>
    <row r="1688" spans="1:12" x14ac:dyDescent="0.3">
      <c r="A1688">
        <v>7</v>
      </c>
      <c r="B1688">
        <v>71</v>
      </c>
      <c r="C1688">
        <v>1</v>
      </c>
      <c r="D1688">
        <v>1</v>
      </c>
      <c r="E1688">
        <v>2016</v>
      </c>
      <c r="F1688" t="s">
        <v>36</v>
      </c>
      <c r="G1688" t="s">
        <v>37</v>
      </c>
      <c r="H1688" t="s">
        <v>10</v>
      </c>
      <c r="I1688" t="s">
        <v>46</v>
      </c>
      <c r="J1688" t="s">
        <v>17</v>
      </c>
      <c r="K1688">
        <v>29.468184388616006</v>
      </c>
      <c r="L1688">
        <v>0.37765948972022734</v>
      </c>
    </row>
    <row r="1689" spans="1:12" x14ac:dyDescent="0.3">
      <c r="A1689">
        <v>7</v>
      </c>
      <c r="B1689">
        <v>71</v>
      </c>
      <c r="C1689">
        <v>1</v>
      </c>
      <c r="D1689">
        <v>1</v>
      </c>
      <c r="E1689">
        <v>2016</v>
      </c>
      <c r="F1689" t="s">
        <v>36</v>
      </c>
      <c r="G1689" t="s">
        <v>37</v>
      </c>
      <c r="H1689" t="s">
        <v>10</v>
      </c>
      <c r="I1689" t="s">
        <v>46</v>
      </c>
      <c r="J1689" t="s">
        <v>18</v>
      </c>
      <c r="K1689">
        <v>1.9461207128989091</v>
      </c>
      <c r="L1689">
        <v>2.4941168606617554E-2</v>
      </c>
    </row>
    <row r="1690" spans="1:12" x14ac:dyDescent="0.3">
      <c r="A1690">
        <v>7</v>
      </c>
      <c r="B1690">
        <v>71</v>
      </c>
      <c r="C1690">
        <v>1</v>
      </c>
      <c r="D1690">
        <v>1</v>
      </c>
      <c r="E1690">
        <v>2016</v>
      </c>
      <c r="F1690" t="s">
        <v>36</v>
      </c>
      <c r="G1690" t="s">
        <v>37</v>
      </c>
      <c r="H1690" t="s">
        <v>10</v>
      </c>
      <c r="I1690" t="s">
        <v>46</v>
      </c>
      <c r="J1690" t="s">
        <v>19</v>
      </c>
      <c r="K1690">
        <v>11.119542426670037</v>
      </c>
      <c r="L1690">
        <v>0.14250625906904923</v>
      </c>
    </row>
    <row r="1691" spans="1:12" x14ac:dyDescent="0.3">
      <c r="A1691">
        <v>7</v>
      </c>
      <c r="B1691">
        <v>71</v>
      </c>
      <c r="C1691">
        <v>1</v>
      </c>
      <c r="D1691">
        <v>1</v>
      </c>
      <c r="E1691">
        <v>2017</v>
      </c>
      <c r="F1691" t="s">
        <v>36</v>
      </c>
      <c r="G1691" t="s">
        <v>37</v>
      </c>
      <c r="H1691" t="s">
        <v>10</v>
      </c>
      <c r="I1691" t="s">
        <v>44</v>
      </c>
      <c r="J1691" t="s">
        <v>217</v>
      </c>
      <c r="K1691">
        <v>5.3420186000000002E-4</v>
      </c>
      <c r="L1691">
        <v>7.191806985760144E-6</v>
      </c>
    </row>
    <row r="1692" spans="1:12" x14ac:dyDescent="0.3">
      <c r="A1692">
        <v>7</v>
      </c>
      <c r="B1692">
        <v>71</v>
      </c>
      <c r="C1692">
        <v>1</v>
      </c>
      <c r="D1692">
        <v>1</v>
      </c>
      <c r="E1692">
        <v>2017</v>
      </c>
      <c r="F1692" t="s">
        <v>36</v>
      </c>
      <c r="G1692" t="s">
        <v>37</v>
      </c>
      <c r="H1692" t="s">
        <v>10</v>
      </c>
      <c r="I1692" t="s">
        <v>44</v>
      </c>
      <c r="J1692" t="s">
        <v>218</v>
      </c>
      <c r="K1692">
        <v>0</v>
      </c>
      <c r="L1692">
        <v>0</v>
      </c>
    </row>
    <row r="1693" spans="1:12" x14ac:dyDescent="0.3">
      <c r="A1693">
        <v>7</v>
      </c>
      <c r="B1693">
        <v>71</v>
      </c>
      <c r="C1693">
        <v>1</v>
      </c>
      <c r="D1693">
        <v>1</v>
      </c>
      <c r="E1693">
        <v>2017</v>
      </c>
      <c r="F1693" t="s">
        <v>36</v>
      </c>
      <c r="G1693" t="s">
        <v>37</v>
      </c>
      <c r="H1693" t="s">
        <v>10</v>
      </c>
      <c r="I1693" t="s">
        <v>44</v>
      </c>
      <c r="J1693" t="s">
        <v>14</v>
      </c>
      <c r="K1693">
        <v>1.769271487179485</v>
      </c>
      <c r="L1693">
        <v>2.3819196438596563E-2</v>
      </c>
    </row>
    <row r="1694" spans="1:12" x14ac:dyDescent="0.3">
      <c r="A1694">
        <v>7</v>
      </c>
      <c r="B1694">
        <v>71</v>
      </c>
      <c r="C1694">
        <v>1</v>
      </c>
      <c r="D1694">
        <v>1</v>
      </c>
      <c r="E1694">
        <v>2017</v>
      </c>
      <c r="F1694" t="s">
        <v>36</v>
      </c>
      <c r="G1694" t="s">
        <v>37</v>
      </c>
      <c r="H1694" t="s">
        <v>10</v>
      </c>
      <c r="I1694" t="s">
        <v>44</v>
      </c>
      <c r="J1694" t="s">
        <v>219</v>
      </c>
      <c r="K1694">
        <v>13.729594760443874</v>
      </c>
      <c r="L1694">
        <v>0.18483761084211897</v>
      </c>
    </row>
    <row r="1695" spans="1:12" x14ac:dyDescent="0.3">
      <c r="A1695">
        <v>7</v>
      </c>
      <c r="B1695">
        <v>71</v>
      </c>
      <c r="C1695">
        <v>1</v>
      </c>
      <c r="D1695">
        <v>1</v>
      </c>
      <c r="E1695">
        <v>2017</v>
      </c>
      <c r="F1695" t="s">
        <v>36</v>
      </c>
      <c r="G1695" t="s">
        <v>37</v>
      </c>
      <c r="H1695" t="s">
        <v>10</v>
      </c>
      <c r="I1695" t="s">
        <v>45</v>
      </c>
      <c r="J1695" t="s">
        <v>11</v>
      </c>
      <c r="K1695">
        <v>1.516861313030121</v>
      </c>
      <c r="L1695">
        <v>2.0421070393651059E-2</v>
      </c>
    </row>
    <row r="1696" spans="1:12" x14ac:dyDescent="0.3">
      <c r="A1696">
        <v>7</v>
      </c>
      <c r="B1696">
        <v>71</v>
      </c>
      <c r="C1696">
        <v>1</v>
      </c>
      <c r="D1696">
        <v>1</v>
      </c>
      <c r="E1696">
        <v>2017</v>
      </c>
      <c r="F1696" t="s">
        <v>36</v>
      </c>
      <c r="G1696" t="s">
        <v>37</v>
      </c>
      <c r="H1696" t="s">
        <v>10</v>
      </c>
      <c r="I1696" t="s">
        <v>45</v>
      </c>
      <c r="J1696" t="s">
        <v>220</v>
      </c>
      <c r="K1696">
        <v>0</v>
      </c>
      <c r="L1696">
        <v>0</v>
      </c>
    </row>
    <row r="1697" spans="1:12" x14ac:dyDescent="0.3">
      <c r="A1697">
        <v>7</v>
      </c>
      <c r="B1697">
        <v>71</v>
      </c>
      <c r="C1697">
        <v>1</v>
      </c>
      <c r="D1697">
        <v>1</v>
      </c>
      <c r="E1697">
        <v>2017</v>
      </c>
      <c r="F1697" t="s">
        <v>36</v>
      </c>
      <c r="G1697" t="s">
        <v>37</v>
      </c>
      <c r="H1697" t="s">
        <v>10</v>
      </c>
      <c r="I1697" t="s">
        <v>45</v>
      </c>
      <c r="J1697" t="s">
        <v>13</v>
      </c>
      <c r="K1697">
        <v>4.6744102675419612E-2</v>
      </c>
      <c r="L1697">
        <v>6.2930249655845862E-4</v>
      </c>
    </row>
    <row r="1698" spans="1:12" x14ac:dyDescent="0.3">
      <c r="A1698">
        <v>7</v>
      </c>
      <c r="B1698">
        <v>71</v>
      </c>
      <c r="C1698">
        <v>1</v>
      </c>
      <c r="D1698">
        <v>1</v>
      </c>
      <c r="E1698">
        <v>2017</v>
      </c>
      <c r="F1698" t="s">
        <v>36</v>
      </c>
      <c r="G1698" t="s">
        <v>37</v>
      </c>
      <c r="H1698" t="s">
        <v>10</v>
      </c>
      <c r="I1698" t="s">
        <v>45</v>
      </c>
      <c r="J1698" t="s">
        <v>15</v>
      </c>
      <c r="K1698">
        <v>0.70952833651563374</v>
      </c>
      <c r="L1698">
        <v>9.5521772371738069E-3</v>
      </c>
    </row>
    <row r="1699" spans="1:12" x14ac:dyDescent="0.3">
      <c r="A1699">
        <v>7</v>
      </c>
      <c r="B1699">
        <v>71</v>
      </c>
      <c r="C1699">
        <v>1</v>
      </c>
      <c r="D1699">
        <v>1</v>
      </c>
      <c r="E1699">
        <v>2017</v>
      </c>
      <c r="F1699" t="s">
        <v>36</v>
      </c>
      <c r="G1699" t="s">
        <v>37</v>
      </c>
      <c r="H1699" t="s">
        <v>10</v>
      </c>
      <c r="I1699" t="s">
        <v>45</v>
      </c>
      <c r="J1699" t="s">
        <v>16</v>
      </c>
      <c r="K1699">
        <v>11.769702500993329</v>
      </c>
      <c r="L1699">
        <v>0.15845214141890568</v>
      </c>
    </row>
    <row r="1700" spans="1:12" x14ac:dyDescent="0.3">
      <c r="A1700">
        <v>7</v>
      </c>
      <c r="B1700">
        <v>71</v>
      </c>
      <c r="C1700">
        <v>1</v>
      </c>
      <c r="D1700">
        <v>1</v>
      </c>
      <c r="E1700">
        <v>2017</v>
      </c>
      <c r="F1700" t="s">
        <v>36</v>
      </c>
      <c r="G1700" t="s">
        <v>37</v>
      </c>
      <c r="H1700" t="s">
        <v>10</v>
      </c>
      <c r="I1700" t="s">
        <v>45</v>
      </c>
      <c r="J1700" t="s">
        <v>24</v>
      </c>
      <c r="K1700">
        <v>3.0067340044140005</v>
      </c>
      <c r="L1700">
        <v>4.0478800686443099E-2</v>
      </c>
    </row>
    <row r="1701" spans="1:12" x14ac:dyDescent="0.3">
      <c r="A1701">
        <v>7</v>
      </c>
      <c r="B1701">
        <v>71</v>
      </c>
      <c r="C1701">
        <v>1</v>
      </c>
      <c r="D1701">
        <v>1</v>
      </c>
      <c r="E1701">
        <v>2017</v>
      </c>
      <c r="F1701" t="s">
        <v>36</v>
      </c>
      <c r="G1701" t="s">
        <v>37</v>
      </c>
      <c r="H1701" t="s">
        <v>10</v>
      </c>
      <c r="I1701" t="s">
        <v>46</v>
      </c>
      <c r="J1701" t="s">
        <v>11</v>
      </c>
      <c r="K1701">
        <v>0.56030069004528971</v>
      </c>
      <c r="L1701">
        <v>7.543168076565558E-3</v>
      </c>
    </row>
    <row r="1702" spans="1:12" x14ac:dyDescent="0.3">
      <c r="A1702">
        <v>7</v>
      </c>
      <c r="B1702">
        <v>71</v>
      </c>
      <c r="C1702">
        <v>1</v>
      </c>
      <c r="D1702">
        <v>1</v>
      </c>
      <c r="E1702">
        <v>2017</v>
      </c>
      <c r="F1702" t="s">
        <v>36</v>
      </c>
      <c r="G1702" t="s">
        <v>37</v>
      </c>
      <c r="H1702" t="s">
        <v>10</v>
      </c>
      <c r="I1702" t="s">
        <v>46</v>
      </c>
      <c r="J1702" t="s">
        <v>221</v>
      </c>
      <c r="K1702">
        <v>0.15293200000000004</v>
      </c>
      <c r="L1702">
        <v>2.0588798136087932E-3</v>
      </c>
    </row>
    <row r="1703" spans="1:12" x14ac:dyDescent="0.3">
      <c r="A1703">
        <v>7</v>
      </c>
      <c r="B1703">
        <v>71</v>
      </c>
      <c r="C1703">
        <v>1</v>
      </c>
      <c r="D1703">
        <v>1</v>
      </c>
      <c r="E1703">
        <v>2017</v>
      </c>
      <c r="F1703" t="s">
        <v>36</v>
      </c>
      <c r="G1703" t="s">
        <v>37</v>
      </c>
      <c r="H1703" t="s">
        <v>10</v>
      </c>
      <c r="I1703" t="s">
        <v>46</v>
      </c>
      <c r="J1703" t="s">
        <v>17</v>
      </c>
      <c r="K1703">
        <v>30.46540738296348</v>
      </c>
      <c r="L1703">
        <v>0.4101470736938756</v>
      </c>
    </row>
    <row r="1704" spans="1:12" x14ac:dyDescent="0.3">
      <c r="A1704">
        <v>7</v>
      </c>
      <c r="B1704">
        <v>71</v>
      </c>
      <c r="C1704">
        <v>1</v>
      </c>
      <c r="D1704">
        <v>1</v>
      </c>
      <c r="E1704">
        <v>2017</v>
      </c>
      <c r="F1704" t="s">
        <v>36</v>
      </c>
      <c r="G1704" t="s">
        <v>37</v>
      </c>
      <c r="H1704" t="s">
        <v>10</v>
      </c>
      <c r="I1704" t="s">
        <v>46</v>
      </c>
      <c r="J1704" t="s">
        <v>18</v>
      </c>
      <c r="K1704">
        <v>2.6512476032995069</v>
      </c>
      <c r="L1704">
        <v>3.5692988853294583E-2</v>
      </c>
    </row>
    <row r="1705" spans="1:12" x14ac:dyDescent="0.3">
      <c r="A1705">
        <v>7</v>
      </c>
      <c r="B1705">
        <v>71</v>
      </c>
      <c r="C1705">
        <v>1</v>
      </c>
      <c r="D1705">
        <v>1</v>
      </c>
      <c r="E1705">
        <v>2017</v>
      </c>
      <c r="F1705" t="s">
        <v>36</v>
      </c>
      <c r="G1705" t="s">
        <v>37</v>
      </c>
      <c r="H1705" t="s">
        <v>10</v>
      </c>
      <c r="I1705" t="s">
        <v>46</v>
      </c>
      <c r="J1705" t="s">
        <v>19</v>
      </c>
      <c r="K1705">
        <v>7.9003681110791577</v>
      </c>
      <c r="L1705">
        <v>0.10636039824222207</v>
      </c>
    </row>
    <row r="1706" spans="1:12" x14ac:dyDescent="0.3">
      <c r="A1706">
        <v>7</v>
      </c>
      <c r="B1706">
        <v>71</v>
      </c>
      <c r="C1706">
        <v>1</v>
      </c>
      <c r="D1706">
        <v>1</v>
      </c>
      <c r="E1706">
        <v>2018</v>
      </c>
      <c r="F1706" t="s">
        <v>36</v>
      </c>
      <c r="G1706" t="s">
        <v>37</v>
      </c>
      <c r="H1706" t="s">
        <v>10</v>
      </c>
      <c r="I1706" t="s">
        <v>44</v>
      </c>
      <c r="J1706" t="s">
        <v>217</v>
      </c>
      <c r="K1706">
        <v>0</v>
      </c>
      <c r="L1706">
        <v>0</v>
      </c>
    </row>
    <row r="1707" spans="1:12" x14ac:dyDescent="0.3">
      <c r="A1707">
        <v>7</v>
      </c>
      <c r="B1707">
        <v>71</v>
      </c>
      <c r="C1707">
        <v>1</v>
      </c>
      <c r="D1707">
        <v>1</v>
      </c>
      <c r="E1707">
        <v>2018</v>
      </c>
      <c r="F1707" t="s">
        <v>36</v>
      </c>
      <c r="G1707" t="s">
        <v>37</v>
      </c>
      <c r="H1707" t="s">
        <v>10</v>
      </c>
      <c r="I1707" t="s">
        <v>44</v>
      </c>
      <c r="J1707" t="s">
        <v>218</v>
      </c>
      <c r="K1707">
        <v>0</v>
      </c>
      <c r="L1707">
        <v>0</v>
      </c>
    </row>
    <row r="1708" spans="1:12" x14ac:dyDescent="0.3">
      <c r="A1708">
        <v>7</v>
      </c>
      <c r="B1708">
        <v>71</v>
      </c>
      <c r="C1708">
        <v>1</v>
      </c>
      <c r="D1708">
        <v>1</v>
      </c>
      <c r="E1708">
        <v>2018</v>
      </c>
      <c r="F1708" t="s">
        <v>36</v>
      </c>
      <c r="G1708" t="s">
        <v>37</v>
      </c>
      <c r="H1708" t="s">
        <v>10</v>
      </c>
      <c r="I1708" t="s">
        <v>44</v>
      </c>
      <c r="J1708" t="s">
        <v>14</v>
      </c>
      <c r="K1708">
        <v>1.8504919770373616</v>
      </c>
      <c r="L1708">
        <v>2.3333556395157651E-2</v>
      </c>
    </row>
    <row r="1709" spans="1:12" x14ac:dyDescent="0.3">
      <c r="A1709">
        <v>7</v>
      </c>
      <c r="B1709">
        <v>71</v>
      </c>
      <c r="C1709">
        <v>1</v>
      </c>
      <c r="D1709">
        <v>1</v>
      </c>
      <c r="E1709">
        <v>2018</v>
      </c>
      <c r="F1709" t="s">
        <v>36</v>
      </c>
      <c r="G1709" t="s">
        <v>37</v>
      </c>
      <c r="H1709" t="s">
        <v>10</v>
      </c>
      <c r="I1709" t="s">
        <v>44</v>
      </c>
      <c r="J1709" t="s">
        <v>219</v>
      </c>
      <c r="K1709">
        <v>14.652096746958616</v>
      </c>
      <c r="L1709">
        <v>0.1847538546477914</v>
      </c>
    </row>
    <row r="1710" spans="1:12" x14ac:dyDescent="0.3">
      <c r="A1710">
        <v>7</v>
      </c>
      <c r="B1710">
        <v>71</v>
      </c>
      <c r="C1710">
        <v>1</v>
      </c>
      <c r="D1710">
        <v>1</v>
      </c>
      <c r="E1710">
        <v>2018</v>
      </c>
      <c r="F1710" t="s">
        <v>36</v>
      </c>
      <c r="G1710" t="s">
        <v>37</v>
      </c>
      <c r="H1710" t="s">
        <v>10</v>
      </c>
      <c r="I1710" t="s">
        <v>45</v>
      </c>
      <c r="J1710" t="s">
        <v>11</v>
      </c>
      <c r="K1710">
        <v>2.4197000000000002</v>
      </c>
      <c r="L1710">
        <v>3.0510916615675249E-2</v>
      </c>
    </row>
    <row r="1711" spans="1:12" x14ac:dyDescent="0.3">
      <c r="A1711">
        <v>7</v>
      </c>
      <c r="B1711">
        <v>71</v>
      </c>
      <c r="C1711">
        <v>1</v>
      </c>
      <c r="D1711">
        <v>1</v>
      </c>
      <c r="E1711">
        <v>2018</v>
      </c>
      <c r="F1711" t="s">
        <v>36</v>
      </c>
      <c r="G1711" t="s">
        <v>37</v>
      </c>
      <c r="H1711" t="s">
        <v>10</v>
      </c>
      <c r="I1711" t="s">
        <v>45</v>
      </c>
      <c r="J1711" t="s">
        <v>220</v>
      </c>
      <c r="K1711">
        <v>0</v>
      </c>
      <c r="L1711">
        <v>0</v>
      </c>
    </row>
    <row r="1712" spans="1:12" x14ac:dyDescent="0.3">
      <c r="A1712">
        <v>7</v>
      </c>
      <c r="B1712">
        <v>71</v>
      </c>
      <c r="C1712">
        <v>1</v>
      </c>
      <c r="D1712">
        <v>1</v>
      </c>
      <c r="E1712">
        <v>2018</v>
      </c>
      <c r="F1712" t="s">
        <v>36</v>
      </c>
      <c r="G1712" t="s">
        <v>37</v>
      </c>
      <c r="H1712" t="s">
        <v>10</v>
      </c>
      <c r="I1712" t="s">
        <v>45</v>
      </c>
      <c r="J1712" t="s">
        <v>13</v>
      </c>
      <c r="K1712">
        <v>4.2180000000000009E-2</v>
      </c>
      <c r="L1712">
        <v>5.3186364543091383E-4</v>
      </c>
    </row>
    <row r="1713" spans="1:12" x14ac:dyDescent="0.3">
      <c r="A1713">
        <v>7</v>
      </c>
      <c r="B1713">
        <v>71</v>
      </c>
      <c r="C1713">
        <v>1</v>
      </c>
      <c r="D1713">
        <v>1</v>
      </c>
      <c r="E1713">
        <v>2018</v>
      </c>
      <c r="F1713" t="s">
        <v>36</v>
      </c>
      <c r="G1713" t="s">
        <v>37</v>
      </c>
      <c r="H1713" t="s">
        <v>10</v>
      </c>
      <c r="I1713" t="s">
        <v>45</v>
      </c>
      <c r="J1713" t="s">
        <v>15</v>
      </c>
      <c r="K1713">
        <v>0.57814426554479992</v>
      </c>
      <c r="L1713">
        <v>7.2900406983792193E-3</v>
      </c>
    </row>
    <row r="1714" spans="1:12" x14ac:dyDescent="0.3">
      <c r="A1714">
        <v>7</v>
      </c>
      <c r="B1714">
        <v>71</v>
      </c>
      <c r="C1714">
        <v>1</v>
      </c>
      <c r="D1714">
        <v>1</v>
      </c>
      <c r="E1714">
        <v>2018</v>
      </c>
      <c r="F1714" t="s">
        <v>36</v>
      </c>
      <c r="G1714" t="s">
        <v>37</v>
      </c>
      <c r="H1714" t="s">
        <v>10</v>
      </c>
      <c r="I1714" t="s">
        <v>45</v>
      </c>
      <c r="J1714" t="s">
        <v>16</v>
      </c>
      <c r="K1714">
        <v>12.20322735994386</v>
      </c>
      <c r="L1714">
        <v>0.15387513014893328</v>
      </c>
    </row>
    <row r="1715" spans="1:12" x14ac:dyDescent="0.3">
      <c r="A1715">
        <v>7</v>
      </c>
      <c r="B1715">
        <v>71</v>
      </c>
      <c r="C1715">
        <v>1</v>
      </c>
      <c r="D1715">
        <v>1</v>
      </c>
      <c r="E1715">
        <v>2018</v>
      </c>
      <c r="F1715" t="s">
        <v>36</v>
      </c>
      <c r="G1715" t="s">
        <v>37</v>
      </c>
      <c r="H1715" t="s">
        <v>10</v>
      </c>
      <c r="I1715" t="s">
        <v>45</v>
      </c>
      <c r="J1715" t="s">
        <v>24</v>
      </c>
      <c r="K1715">
        <v>2.9887502167382731</v>
      </c>
      <c r="L1715">
        <v>3.7686286997554559E-2</v>
      </c>
    </row>
    <row r="1716" spans="1:12" x14ac:dyDescent="0.3">
      <c r="A1716">
        <v>7</v>
      </c>
      <c r="B1716">
        <v>71</v>
      </c>
      <c r="C1716">
        <v>1</v>
      </c>
      <c r="D1716">
        <v>1</v>
      </c>
      <c r="E1716">
        <v>2018</v>
      </c>
      <c r="F1716" t="s">
        <v>36</v>
      </c>
      <c r="G1716" t="s">
        <v>37</v>
      </c>
      <c r="H1716" t="s">
        <v>10</v>
      </c>
      <c r="I1716" t="s">
        <v>46</v>
      </c>
      <c r="J1716" t="s">
        <v>11</v>
      </c>
      <c r="K1716">
        <v>0.47893328347239994</v>
      </c>
      <c r="L1716">
        <v>6.0390517322386865E-3</v>
      </c>
    </row>
    <row r="1717" spans="1:12" x14ac:dyDescent="0.3">
      <c r="A1717">
        <v>7</v>
      </c>
      <c r="B1717">
        <v>71</v>
      </c>
      <c r="C1717">
        <v>1</v>
      </c>
      <c r="D1717">
        <v>1</v>
      </c>
      <c r="E1717">
        <v>2018</v>
      </c>
      <c r="F1717" t="s">
        <v>36</v>
      </c>
      <c r="G1717" t="s">
        <v>37</v>
      </c>
      <c r="H1717" t="s">
        <v>10</v>
      </c>
      <c r="I1717" t="s">
        <v>46</v>
      </c>
      <c r="J1717" t="s">
        <v>221</v>
      </c>
      <c r="K1717">
        <v>9.4920000000000004E-2</v>
      </c>
      <c r="L1717">
        <v>1.1968823429185E-3</v>
      </c>
    </row>
    <row r="1718" spans="1:12" x14ac:dyDescent="0.3">
      <c r="A1718">
        <v>7</v>
      </c>
      <c r="B1718">
        <v>71</v>
      </c>
      <c r="C1718">
        <v>1</v>
      </c>
      <c r="D1718">
        <v>1</v>
      </c>
      <c r="E1718">
        <v>2018</v>
      </c>
      <c r="F1718" t="s">
        <v>36</v>
      </c>
      <c r="G1718" t="s">
        <v>37</v>
      </c>
      <c r="H1718" t="s">
        <v>10</v>
      </c>
      <c r="I1718" t="s">
        <v>46</v>
      </c>
      <c r="J1718" t="s">
        <v>17</v>
      </c>
      <c r="K1718">
        <v>32.6542707839481</v>
      </c>
      <c r="L1718">
        <v>0.41175010663913741</v>
      </c>
    </row>
    <row r="1719" spans="1:12" x14ac:dyDescent="0.3">
      <c r="A1719">
        <v>7</v>
      </c>
      <c r="B1719">
        <v>71</v>
      </c>
      <c r="C1719">
        <v>1</v>
      </c>
      <c r="D1719">
        <v>1</v>
      </c>
      <c r="E1719">
        <v>2018</v>
      </c>
      <c r="F1719" t="s">
        <v>36</v>
      </c>
      <c r="G1719" t="s">
        <v>37</v>
      </c>
      <c r="H1719" t="s">
        <v>10</v>
      </c>
      <c r="I1719" t="s">
        <v>46</v>
      </c>
      <c r="J1719" t="s">
        <v>18</v>
      </c>
      <c r="K1719">
        <v>2.6745557958182973</v>
      </c>
      <c r="L1719">
        <v>3.3724490172411054E-2</v>
      </c>
    </row>
    <row r="1720" spans="1:12" x14ac:dyDescent="0.3">
      <c r="A1720">
        <v>7</v>
      </c>
      <c r="B1720">
        <v>71</v>
      </c>
      <c r="C1720">
        <v>1</v>
      </c>
      <c r="D1720">
        <v>1</v>
      </c>
      <c r="E1720">
        <v>2018</v>
      </c>
      <c r="F1720" t="s">
        <v>36</v>
      </c>
      <c r="G1720" t="s">
        <v>37</v>
      </c>
      <c r="H1720" t="s">
        <v>10</v>
      </c>
      <c r="I1720" t="s">
        <v>46</v>
      </c>
      <c r="J1720" t="s">
        <v>19</v>
      </c>
      <c r="K1720">
        <v>8.66877043713286</v>
      </c>
      <c r="L1720">
        <v>0.10930781996437218</v>
      </c>
    </row>
    <row r="1721" spans="1:12" x14ac:dyDescent="0.3">
      <c r="A1721">
        <v>7</v>
      </c>
      <c r="B1721">
        <v>71</v>
      </c>
      <c r="C1721">
        <v>1</v>
      </c>
      <c r="D1721">
        <v>1</v>
      </c>
      <c r="E1721">
        <v>2019</v>
      </c>
      <c r="F1721" t="s">
        <v>36</v>
      </c>
      <c r="G1721" t="s">
        <v>37</v>
      </c>
      <c r="H1721" t="s">
        <v>10</v>
      </c>
      <c r="I1721" t="s">
        <v>44</v>
      </c>
      <c r="J1721" t="s">
        <v>217</v>
      </c>
      <c r="K1721">
        <v>0</v>
      </c>
      <c r="L1721">
        <v>0</v>
      </c>
    </row>
    <row r="1722" spans="1:12" x14ac:dyDescent="0.3">
      <c r="A1722">
        <v>7</v>
      </c>
      <c r="B1722">
        <v>71</v>
      </c>
      <c r="C1722">
        <v>1</v>
      </c>
      <c r="D1722">
        <v>1</v>
      </c>
      <c r="E1722">
        <v>2019</v>
      </c>
      <c r="F1722" t="s">
        <v>36</v>
      </c>
      <c r="G1722" t="s">
        <v>37</v>
      </c>
      <c r="H1722" t="s">
        <v>10</v>
      </c>
      <c r="I1722" t="s">
        <v>44</v>
      </c>
      <c r="J1722" t="s">
        <v>218</v>
      </c>
      <c r="K1722">
        <v>0</v>
      </c>
      <c r="L1722">
        <v>0</v>
      </c>
    </row>
    <row r="1723" spans="1:12" x14ac:dyDescent="0.3">
      <c r="A1723">
        <v>7</v>
      </c>
      <c r="B1723">
        <v>71</v>
      </c>
      <c r="C1723">
        <v>1</v>
      </c>
      <c r="D1723">
        <v>1</v>
      </c>
      <c r="E1723">
        <v>2019</v>
      </c>
      <c r="F1723" t="s">
        <v>36</v>
      </c>
      <c r="G1723" t="s">
        <v>37</v>
      </c>
      <c r="H1723" t="s">
        <v>10</v>
      </c>
      <c r="I1723" t="s">
        <v>44</v>
      </c>
      <c r="J1723" t="s">
        <v>14</v>
      </c>
      <c r="K1723">
        <v>2.0040995444959862</v>
      </c>
      <c r="L1723">
        <v>2.7111973706944799E-2</v>
      </c>
    </row>
    <row r="1724" spans="1:12" x14ac:dyDescent="0.3">
      <c r="A1724">
        <v>7</v>
      </c>
      <c r="B1724">
        <v>71</v>
      </c>
      <c r="C1724">
        <v>1</v>
      </c>
      <c r="D1724">
        <v>1</v>
      </c>
      <c r="E1724">
        <v>2019</v>
      </c>
      <c r="F1724" t="s">
        <v>36</v>
      </c>
      <c r="G1724" t="s">
        <v>37</v>
      </c>
      <c r="H1724" t="s">
        <v>10</v>
      </c>
      <c r="I1724" t="s">
        <v>44</v>
      </c>
      <c r="J1724" t="s">
        <v>219</v>
      </c>
      <c r="K1724">
        <v>12.777966854184603</v>
      </c>
      <c r="L1724">
        <v>0.17286361963920846</v>
      </c>
    </row>
    <row r="1725" spans="1:12" x14ac:dyDescent="0.3">
      <c r="A1725">
        <v>7</v>
      </c>
      <c r="B1725">
        <v>71</v>
      </c>
      <c r="C1725">
        <v>1</v>
      </c>
      <c r="D1725">
        <v>1</v>
      </c>
      <c r="E1725">
        <v>2019</v>
      </c>
      <c r="F1725" t="s">
        <v>36</v>
      </c>
      <c r="G1725" t="s">
        <v>37</v>
      </c>
      <c r="H1725" t="s">
        <v>10</v>
      </c>
      <c r="I1725" t="s">
        <v>45</v>
      </c>
      <c r="J1725" t="s">
        <v>11</v>
      </c>
      <c r="K1725">
        <v>2.4804512087912096</v>
      </c>
      <c r="L1725">
        <v>3.3556181447573503E-2</v>
      </c>
    </row>
    <row r="1726" spans="1:12" x14ac:dyDescent="0.3">
      <c r="A1726">
        <v>7</v>
      </c>
      <c r="B1726">
        <v>71</v>
      </c>
      <c r="C1726">
        <v>1</v>
      </c>
      <c r="D1726">
        <v>1</v>
      </c>
      <c r="E1726">
        <v>2019</v>
      </c>
      <c r="F1726" t="s">
        <v>36</v>
      </c>
      <c r="G1726" t="s">
        <v>37</v>
      </c>
      <c r="H1726" t="s">
        <v>10</v>
      </c>
      <c r="I1726" t="s">
        <v>45</v>
      </c>
      <c r="J1726" t="s">
        <v>220</v>
      </c>
      <c r="K1726">
        <v>0</v>
      </c>
      <c r="L1726">
        <v>0</v>
      </c>
    </row>
    <row r="1727" spans="1:12" x14ac:dyDescent="0.3">
      <c r="A1727">
        <v>7</v>
      </c>
      <c r="B1727">
        <v>71</v>
      </c>
      <c r="C1727">
        <v>1</v>
      </c>
      <c r="D1727">
        <v>1</v>
      </c>
      <c r="E1727">
        <v>2019</v>
      </c>
      <c r="F1727" t="s">
        <v>36</v>
      </c>
      <c r="G1727" t="s">
        <v>37</v>
      </c>
      <c r="H1727" t="s">
        <v>10</v>
      </c>
      <c r="I1727" t="s">
        <v>45</v>
      </c>
      <c r="J1727" t="s">
        <v>13</v>
      </c>
      <c r="K1727">
        <v>0.20901445297127114</v>
      </c>
      <c r="L1727">
        <v>2.8276012381179914E-3</v>
      </c>
    </row>
    <row r="1728" spans="1:12" x14ac:dyDescent="0.3">
      <c r="A1728">
        <v>7</v>
      </c>
      <c r="B1728">
        <v>71</v>
      </c>
      <c r="C1728">
        <v>1</v>
      </c>
      <c r="D1728">
        <v>1</v>
      </c>
      <c r="E1728">
        <v>2019</v>
      </c>
      <c r="F1728" t="s">
        <v>36</v>
      </c>
      <c r="G1728" t="s">
        <v>37</v>
      </c>
      <c r="H1728" t="s">
        <v>10</v>
      </c>
      <c r="I1728" t="s">
        <v>45</v>
      </c>
      <c r="J1728" t="s">
        <v>15</v>
      </c>
      <c r="K1728">
        <v>0.76038836950783995</v>
      </c>
      <c r="L1728">
        <v>1.0286729288363685E-2</v>
      </c>
    </row>
    <row r="1729" spans="1:12" x14ac:dyDescent="0.3">
      <c r="A1729">
        <v>7</v>
      </c>
      <c r="B1729">
        <v>71</v>
      </c>
      <c r="C1729">
        <v>1</v>
      </c>
      <c r="D1729">
        <v>1</v>
      </c>
      <c r="E1729">
        <v>2019</v>
      </c>
      <c r="F1729" t="s">
        <v>36</v>
      </c>
      <c r="G1729" t="s">
        <v>37</v>
      </c>
      <c r="H1729" t="s">
        <v>10</v>
      </c>
      <c r="I1729" t="s">
        <v>45</v>
      </c>
      <c r="J1729" t="s">
        <v>16</v>
      </c>
      <c r="K1729">
        <v>10.83459232144004</v>
      </c>
      <c r="L1729">
        <v>0.14657314949803218</v>
      </c>
    </row>
    <row r="1730" spans="1:12" x14ac:dyDescent="0.3">
      <c r="A1730">
        <v>7</v>
      </c>
      <c r="B1730">
        <v>71</v>
      </c>
      <c r="C1730">
        <v>1</v>
      </c>
      <c r="D1730">
        <v>1</v>
      </c>
      <c r="E1730">
        <v>2019</v>
      </c>
      <c r="F1730" t="s">
        <v>36</v>
      </c>
      <c r="G1730" t="s">
        <v>37</v>
      </c>
      <c r="H1730" t="s">
        <v>10</v>
      </c>
      <c r="I1730" t="s">
        <v>45</v>
      </c>
      <c r="J1730" t="s">
        <v>24</v>
      </c>
      <c r="K1730">
        <v>2.6198850303353298</v>
      </c>
      <c r="L1730">
        <v>3.5442478020987343E-2</v>
      </c>
    </row>
    <row r="1731" spans="1:12" x14ac:dyDescent="0.3">
      <c r="A1731">
        <v>7</v>
      </c>
      <c r="B1731">
        <v>71</v>
      </c>
      <c r="C1731">
        <v>1</v>
      </c>
      <c r="D1731">
        <v>1</v>
      </c>
      <c r="E1731">
        <v>2019</v>
      </c>
      <c r="F1731" t="s">
        <v>36</v>
      </c>
      <c r="G1731" t="s">
        <v>37</v>
      </c>
      <c r="H1731" t="s">
        <v>10</v>
      </c>
      <c r="I1731" t="s">
        <v>46</v>
      </c>
      <c r="J1731" t="s">
        <v>11</v>
      </c>
      <c r="K1731">
        <v>0.44637802451951986</v>
      </c>
      <c r="L1731">
        <v>6.0387166382869367E-3</v>
      </c>
    </row>
    <row r="1732" spans="1:12" x14ac:dyDescent="0.3">
      <c r="A1732">
        <v>7</v>
      </c>
      <c r="B1732">
        <v>71</v>
      </c>
      <c r="C1732">
        <v>1</v>
      </c>
      <c r="D1732">
        <v>1</v>
      </c>
      <c r="E1732">
        <v>2019</v>
      </c>
      <c r="F1732" t="s">
        <v>36</v>
      </c>
      <c r="G1732" t="s">
        <v>37</v>
      </c>
      <c r="H1732" t="s">
        <v>10</v>
      </c>
      <c r="I1732" t="s">
        <v>46</v>
      </c>
      <c r="J1732" t="s">
        <v>221</v>
      </c>
      <c r="K1732">
        <v>0.12255236363636367</v>
      </c>
      <c r="L1732">
        <v>1.6579198721731381E-3</v>
      </c>
    </row>
    <row r="1733" spans="1:12" x14ac:dyDescent="0.3">
      <c r="A1733">
        <v>7</v>
      </c>
      <c r="B1733">
        <v>71</v>
      </c>
      <c r="C1733">
        <v>1</v>
      </c>
      <c r="D1733">
        <v>1</v>
      </c>
      <c r="E1733">
        <v>2019</v>
      </c>
      <c r="F1733" t="s">
        <v>36</v>
      </c>
      <c r="G1733" t="s">
        <v>37</v>
      </c>
      <c r="H1733" t="s">
        <v>10</v>
      </c>
      <c r="I1733" t="s">
        <v>46</v>
      </c>
      <c r="J1733" t="s">
        <v>17</v>
      </c>
      <c r="K1733">
        <v>30.982461594112991</v>
      </c>
      <c r="L1733">
        <v>0.41913870317617885</v>
      </c>
    </row>
    <row r="1734" spans="1:12" x14ac:dyDescent="0.3">
      <c r="A1734">
        <v>7</v>
      </c>
      <c r="B1734">
        <v>71</v>
      </c>
      <c r="C1734">
        <v>1</v>
      </c>
      <c r="D1734">
        <v>1</v>
      </c>
      <c r="E1734">
        <v>2019</v>
      </c>
      <c r="F1734" t="s">
        <v>36</v>
      </c>
      <c r="G1734" t="s">
        <v>37</v>
      </c>
      <c r="H1734" t="s">
        <v>10</v>
      </c>
      <c r="I1734" t="s">
        <v>46</v>
      </c>
      <c r="J1734" t="s">
        <v>18</v>
      </c>
      <c r="K1734">
        <v>2.7350146818369803</v>
      </c>
      <c r="L1734">
        <v>3.6999981535707951E-2</v>
      </c>
    </row>
    <row r="1735" spans="1:12" x14ac:dyDescent="0.3">
      <c r="A1735">
        <v>7</v>
      </c>
      <c r="B1735">
        <v>71</v>
      </c>
      <c r="C1735">
        <v>1</v>
      </c>
      <c r="D1735">
        <v>1</v>
      </c>
      <c r="E1735">
        <v>2019</v>
      </c>
      <c r="F1735" t="s">
        <v>36</v>
      </c>
      <c r="G1735" t="s">
        <v>37</v>
      </c>
      <c r="H1735" t="s">
        <v>10</v>
      </c>
      <c r="I1735" t="s">
        <v>46</v>
      </c>
      <c r="J1735" t="s">
        <v>19</v>
      </c>
      <c r="K1735">
        <v>7.9465481678298957</v>
      </c>
      <c r="L1735">
        <v>0.10750294593842516</v>
      </c>
    </row>
    <row r="1736" spans="1:12" x14ac:dyDescent="0.3">
      <c r="A1736">
        <v>7</v>
      </c>
      <c r="B1736">
        <v>71</v>
      </c>
      <c r="C1736">
        <v>1</v>
      </c>
      <c r="D1736">
        <v>1</v>
      </c>
      <c r="E1736">
        <v>2020</v>
      </c>
      <c r="F1736" t="s">
        <v>36</v>
      </c>
      <c r="G1736" t="s">
        <v>37</v>
      </c>
      <c r="H1736" t="s">
        <v>10</v>
      </c>
      <c r="I1736" t="s">
        <v>44</v>
      </c>
      <c r="J1736" t="s">
        <v>217</v>
      </c>
      <c r="K1736">
        <v>0</v>
      </c>
      <c r="L1736">
        <v>0</v>
      </c>
    </row>
    <row r="1737" spans="1:12" x14ac:dyDescent="0.3">
      <c r="A1737">
        <v>7</v>
      </c>
      <c r="B1737">
        <v>71</v>
      </c>
      <c r="C1737">
        <v>1</v>
      </c>
      <c r="D1737">
        <v>1</v>
      </c>
      <c r="E1737">
        <v>2020</v>
      </c>
      <c r="F1737" t="s">
        <v>36</v>
      </c>
      <c r="G1737" t="s">
        <v>37</v>
      </c>
      <c r="H1737" t="s">
        <v>10</v>
      </c>
      <c r="I1737" t="s">
        <v>44</v>
      </c>
      <c r="J1737" t="s">
        <v>218</v>
      </c>
      <c r="K1737">
        <v>0</v>
      </c>
      <c r="L1737">
        <v>0</v>
      </c>
    </row>
    <row r="1738" spans="1:12" x14ac:dyDescent="0.3">
      <c r="A1738">
        <v>7</v>
      </c>
      <c r="B1738">
        <v>71</v>
      </c>
      <c r="C1738">
        <v>1</v>
      </c>
      <c r="D1738">
        <v>1</v>
      </c>
      <c r="E1738">
        <v>2020</v>
      </c>
      <c r="F1738" t="s">
        <v>36</v>
      </c>
      <c r="G1738" t="s">
        <v>37</v>
      </c>
      <c r="H1738" t="s">
        <v>10</v>
      </c>
      <c r="I1738" t="s">
        <v>44</v>
      </c>
      <c r="J1738" t="s">
        <v>14</v>
      </c>
      <c r="K1738">
        <v>1.9848721873808377</v>
      </c>
      <c r="L1738">
        <v>2.6614779135025413E-2</v>
      </c>
    </row>
    <row r="1739" spans="1:12" x14ac:dyDescent="0.3">
      <c r="A1739">
        <v>7</v>
      </c>
      <c r="B1739">
        <v>71</v>
      </c>
      <c r="C1739">
        <v>1</v>
      </c>
      <c r="D1739">
        <v>1</v>
      </c>
      <c r="E1739">
        <v>2020</v>
      </c>
      <c r="F1739" t="s">
        <v>36</v>
      </c>
      <c r="G1739" t="s">
        <v>37</v>
      </c>
      <c r="H1739" t="s">
        <v>10</v>
      </c>
      <c r="I1739" t="s">
        <v>44</v>
      </c>
      <c r="J1739" t="s">
        <v>219</v>
      </c>
      <c r="K1739">
        <v>11.234794139986946</v>
      </c>
      <c r="L1739">
        <v>0.15064524888012801</v>
      </c>
    </row>
    <row r="1740" spans="1:12" x14ac:dyDescent="0.3">
      <c r="A1740">
        <v>7</v>
      </c>
      <c r="B1740">
        <v>71</v>
      </c>
      <c r="C1740">
        <v>1</v>
      </c>
      <c r="D1740">
        <v>1</v>
      </c>
      <c r="E1740">
        <v>2020</v>
      </c>
      <c r="F1740" t="s">
        <v>36</v>
      </c>
      <c r="G1740" t="s">
        <v>37</v>
      </c>
      <c r="H1740" t="s">
        <v>10</v>
      </c>
      <c r="I1740" t="s">
        <v>45</v>
      </c>
      <c r="J1740" t="s">
        <v>11</v>
      </c>
      <c r="K1740">
        <v>2.2441008008714602</v>
      </c>
      <c r="L1740">
        <v>3.0090727025975442E-2</v>
      </c>
    </row>
    <row r="1741" spans="1:12" x14ac:dyDescent="0.3">
      <c r="A1741">
        <v>7</v>
      </c>
      <c r="B1741">
        <v>71</v>
      </c>
      <c r="C1741">
        <v>1</v>
      </c>
      <c r="D1741">
        <v>1</v>
      </c>
      <c r="E1741">
        <v>2020</v>
      </c>
      <c r="F1741" t="s">
        <v>36</v>
      </c>
      <c r="G1741" t="s">
        <v>37</v>
      </c>
      <c r="H1741" t="s">
        <v>10</v>
      </c>
      <c r="I1741" t="s">
        <v>45</v>
      </c>
      <c r="J1741" t="s">
        <v>220</v>
      </c>
      <c r="K1741">
        <v>0</v>
      </c>
      <c r="L1741">
        <v>0</v>
      </c>
    </row>
    <row r="1742" spans="1:12" x14ac:dyDescent="0.3">
      <c r="A1742">
        <v>7</v>
      </c>
      <c r="B1742">
        <v>71</v>
      </c>
      <c r="C1742">
        <v>1</v>
      </c>
      <c r="D1742">
        <v>1</v>
      </c>
      <c r="E1742">
        <v>2020</v>
      </c>
      <c r="F1742" t="s">
        <v>36</v>
      </c>
      <c r="G1742" t="s">
        <v>37</v>
      </c>
      <c r="H1742" t="s">
        <v>10</v>
      </c>
      <c r="I1742" t="s">
        <v>45</v>
      </c>
      <c r="J1742" t="s">
        <v>13</v>
      </c>
      <c r="K1742">
        <v>5.892110051711287E-2</v>
      </c>
      <c r="L1742">
        <v>7.9006199322329733E-4</v>
      </c>
    </row>
    <row r="1743" spans="1:12" x14ac:dyDescent="0.3">
      <c r="A1743">
        <v>7</v>
      </c>
      <c r="B1743">
        <v>71</v>
      </c>
      <c r="C1743">
        <v>1</v>
      </c>
      <c r="D1743">
        <v>1</v>
      </c>
      <c r="E1743">
        <v>2020</v>
      </c>
      <c r="F1743" t="s">
        <v>36</v>
      </c>
      <c r="G1743" t="s">
        <v>37</v>
      </c>
      <c r="H1743" t="s">
        <v>10</v>
      </c>
      <c r="I1743" t="s">
        <v>45</v>
      </c>
      <c r="J1743" t="s">
        <v>15</v>
      </c>
      <c r="K1743">
        <v>0.61219362416708067</v>
      </c>
      <c r="L1743">
        <v>8.2087895627061813E-3</v>
      </c>
    </row>
    <row r="1744" spans="1:12" x14ac:dyDescent="0.3">
      <c r="A1744">
        <v>7</v>
      </c>
      <c r="B1744">
        <v>71</v>
      </c>
      <c r="C1744">
        <v>1</v>
      </c>
      <c r="D1744">
        <v>1</v>
      </c>
      <c r="E1744">
        <v>2020</v>
      </c>
      <c r="F1744" t="s">
        <v>36</v>
      </c>
      <c r="G1744" t="s">
        <v>37</v>
      </c>
      <c r="H1744" t="s">
        <v>10</v>
      </c>
      <c r="I1744" t="s">
        <v>45</v>
      </c>
      <c r="J1744" t="s">
        <v>16</v>
      </c>
      <c r="K1744">
        <v>12.431922733156846</v>
      </c>
      <c r="L1744">
        <v>0.16669732180754585</v>
      </c>
    </row>
    <row r="1745" spans="1:12" x14ac:dyDescent="0.3">
      <c r="A1745">
        <v>7</v>
      </c>
      <c r="B1745">
        <v>71</v>
      </c>
      <c r="C1745">
        <v>1</v>
      </c>
      <c r="D1745">
        <v>1</v>
      </c>
      <c r="E1745">
        <v>2020</v>
      </c>
      <c r="F1745" t="s">
        <v>36</v>
      </c>
      <c r="G1745" t="s">
        <v>37</v>
      </c>
      <c r="H1745" t="s">
        <v>10</v>
      </c>
      <c r="I1745" t="s">
        <v>45</v>
      </c>
      <c r="J1745" t="s">
        <v>24</v>
      </c>
      <c r="K1745">
        <v>2.3646293494371435</v>
      </c>
      <c r="L1745">
        <v>3.1706871742967921E-2</v>
      </c>
    </row>
    <row r="1746" spans="1:12" x14ac:dyDescent="0.3">
      <c r="A1746">
        <v>7</v>
      </c>
      <c r="B1746">
        <v>71</v>
      </c>
      <c r="C1746">
        <v>1</v>
      </c>
      <c r="D1746">
        <v>1</v>
      </c>
      <c r="E1746">
        <v>2020</v>
      </c>
      <c r="F1746" t="s">
        <v>36</v>
      </c>
      <c r="G1746" t="s">
        <v>37</v>
      </c>
      <c r="H1746" t="s">
        <v>10</v>
      </c>
      <c r="I1746" t="s">
        <v>46</v>
      </c>
      <c r="J1746" t="s">
        <v>11</v>
      </c>
      <c r="K1746">
        <v>0.45075771078894694</v>
      </c>
      <c r="L1746">
        <v>6.0441256582309368E-3</v>
      </c>
    </row>
    <row r="1747" spans="1:12" x14ac:dyDescent="0.3">
      <c r="A1747">
        <v>7</v>
      </c>
      <c r="B1747">
        <v>71</v>
      </c>
      <c r="C1747">
        <v>1</v>
      </c>
      <c r="D1747">
        <v>1</v>
      </c>
      <c r="E1747">
        <v>2020</v>
      </c>
      <c r="F1747" t="s">
        <v>36</v>
      </c>
      <c r="G1747" t="s">
        <v>37</v>
      </c>
      <c r="H1747" t="s">
        <v>10</v>
      </c>
      <c r="I1747" t="s">
        <v>46</v>
      </c>
      <c r="J1747" t="s">
        <v>221</v>
      </c>
      <c r="K1747">
        <v>0.12820000000000001</v>
      </c>
      <c r="L1747">
        <v>1.719009771411339E-3</v>
      </c>
    </row>
    <row r="1748" spans="1:12" x14ac:dyDescent="0.3">
      <c r="A1748">
        <v>7</v>
      </c>
      <c r="B1748">
        <v>71</v>
      </c>
      <c r="C1748">
        <v>1</v>
      </c>
      <c r="D1748">
        <v>1</v>
      </c>
      <c r="E1748">
        <v>2020</v>
      </c>
      <c r="F1748" t="s">
        <v>36</v>
      </c>
      <c r="G1748" t="s">
        <v>37</v>
      </c>
      <c r="H1748" t="s">
        <v>10</v>
      </c>
      <c r="I1748" t="s">
        <v>46</v>
      </c>
      <c r="J1748" t="s">
        <v>17</v>
      </c>
      <c r="K1748">
        <v>31.55167649641902</v>
      </c>
      <c r="L1748">
        <v>0.42307051639433524</v>
      </c>
    </row>
    <row r="1749" spans="1:12" x14ac:dyDescent="0.3">
      <c r="A1749">
        <v>7</v>
      </c>
      <c r="B1749">
        <v>71</v>
      </c>
      <c r="C1749">
        <v>1</v>
      </c>
      <c r="D1749">
        <v>1</v>
      </c>
      <c r="E1749">
        <v>2020</v>
      </c>
      <c r="F1749" t="s">
        <v>36</v>
      </c>
      <c r="G1749" t="s">
        <v>37</v>
      </c>
      <c r="H1749" t="s">
        <v>10</v>
      </c>
      <c r="I1749" t="s">
        <v>46</v>
      </c>
      <c r="J1749" t="s">
        <v>18</v>
      </c>
      <c r="K1749">
        <v>2.8429803313219715</v>
      </c>
      <c r="L1749">
        <v>3.8120990401503234E-2</v>
      </c>
    </row>
    <row r="1750" spans="1:12" x14ac:dyDescent="0.3">
      <c r="A1750">
        <v>7</v>
      </c>
      <c r="B1750">
        <v>71</v>
      </c>
      <c r="C1750">
        <v>1</v>
      </c>
      <c r="D1750">
        <v>1</v>
      </c>
      <c r="E1750">
        <v>2020</v>
      </c>
      <c r="F1750" t="s">
        <v>36</v>
      </c>
      <c r="G1750" t="s">
        <v>37</v>
      </c>
      <c r="H1750" t="s">
        <v>10</v>
      </c>
      <c r="I1750" t="s">
        <v>46</v>
      </c>
      <c r="J1750" t="s">
        <v>19</v>
      </c>
      <c r="K1750">
        <v>8.6727707635625677</v>
      </c>
      <c r="L1750">
        <v>0.11629155762694722</v>
      </c>
    </row>
    <row r="1751" spans="1:12" x14ac:dyDescent="0.3">
      <c r="A1751">
        <v>7</v>
      </c>
      <c r="B1751">
        <v>71</v>
      </c>
      <c r="C1751">
        <v>1</v>
      </c>
      <c r="D1751">
        <v>1</v>
      </c>
      <c r="E1751">
        <v>2021</v>
      </c>
      <c r="F1751" t="s">
        <v>36</v>
      </c>
      <c r="G1751" t="s">
        <v>37</v>
      </c>
      <c r="H1751" t="s">
        <v>10</v>
      </c>
      <c r="I1751" t="s">
        <v>44</v>
      </c>
      <c r="J1751" t="s">
        <v>217</v>
      </c>
      <c r="K1751">
        <v>0</v>
      </c>
      <c r="L1751">
        <v>0</v>
      </c>
    </row>
    <row r="1752" spans="1:12" x14ac:dyDescent="0.3">
      <c r="A1752">
        <v>7</v>
      </c>
      <c r="B1752">
        <v>71</v>
      </c>
      <c r="C1752">
        <v>1</v>
      </c>
      <c r="D1752">
        <v>1</v>
      </c>
      <c r="E1752">
        <v>2021</v>
      </c>
      <c r="F1752" t="s">
        <v>36</v>
      </c>
      <c r="G1752" t="s">
        <v>37</v>
      </c>
      <c r="H1752" t="s">
        <v>10</v>
      </c>
      <c r="I1752" t="s">
        <v>44</v>
      </c>
      <c r="J1752" t="s">
        <v>218</v>
      </c>
      <c r="K1752">
        <v>0</v>
      </c>
      <c r="L1752">
        <v>0</v>
      </c>
    </row>
    <row r="1753" spans="1:12" x14ac:dyDescent="0.3">
      <c r="A1753">
        <v>7</v>
      </c>
      <c r="B1753">
        <v>71</v>
      </c>
      <c r="C1753">
        <v>1</v>
      </c>
      <c r="D1753">
        <v>1</v>
      </c>
      <c r="E1753">
        <v>2021</v>
      </c>
      <c r="F1753" t="s">
        <v>36</v>
      </c>
      <c r="G1753" t="s">
        <v>37</v>
      </c>
      <c r="H1753" t="s">
        <v>10</v>
      </c>
      <c r="I1753" t="s">
        <v>44</v>
      </c>
      <c r="J1753" t="s">
        <v>14</v>
      </c>
      <c r="K1753">
        <v>1.3824923885976661</v>
      </c>
      <c r="L1753">
        <v>2.1434986583061717E-2</v>
      </c>
    </row>
    <row r="1754" spans="1:12" x14ac:dyDescent="0.3">
      <c r="A1754">
        <v>7</v>
      </c>
      <c r="B1754">
        <v>71</v>
      </c>
      <c r="C1754">
        <v>1</v>
      </c>
      <c r="D1754">
        <v>1</v>
      </c>
      <c r="E1754">
        <v>2021</v>
      </c>
      <c r="F1754" t="s">
        <v>36</v>
      </c>
      <c r="G1754" t="s">
        <v>37</v>
      </c>
      <c r="H1754" t="s">
        <v>10</v>
      </c>
      <c r="I1754" t="s">
        <v>44</v>
      </c>
      <c r="J1754" t="s">
        <v>219</v>
      </c>
      <c r="K1754">
        <v>8.7321828678103728</v>
      </c>
      <c r="L1754">
        <v>0.13538897150979418</v>
      </c>
    </row>
    <row r="1755" spans="1:12" x14ac:dyDescent="0.3">
      <c r="A1755">
        <v>7</v>
      </c>
      <c r="B1755">
        <v>71</v>
      </c>
      <c r="C1755">
        <v>1</v>
      </c>
      <c r="D1755">
        <v>1</v>
      </c>
      <c r="E1755">
        <v>2021</v>
      </c>
      <c r="F1755" t="s">
        <v>36</v>
      </c>
      <c r="G1755" t="s">
        <v>37</v>
      </c>
      <c r="H1755" t="s">
        <v>10</v>
      </c>
      <c r="I1755" t="s">
        <v>45</v>
      </c>
      <c r="J1755" t="s">
        <v>11</v>
      </c>
      <c r="K1755">
        <v>1.410288798250996</v>
      </c>
      <c r="L1755">
        <v>2.1865958697548926E-2</v>
      </c>
    </row>
    <row r="1756" spans="1:12" x14ac:dyDescent="0.3">
      <c r="A1756">
        <v>7</v>
      </c>
      <c r="B1756">
        <v>71</v>
      </c>
      <c r="C1756">
        <v>1</v>
      </c>
      <c r="D1756">
        <v>1</v>
      </c>
      <c r="E1756">
        <v>2021</v>
      </c>
      <c r="F1756" t="s">
        <v>36</v>
      </c>
      <c r="G1756" t="s">
        <v>37</v>
      </c>
      <c r="H1756" t="s">
        <v>10</v>
      </c>
      <c r="I1756" t="s">
        <v>45</v>
      </c>
      <c r="J1756" t="s">
        <v>220</v>
      </c>
      <c r="K1756">
        <v>0</v>
      </c>
      <c r="L1756">
        <v>0</v>
      </c>
    </row>
    <row r="1757" spans="1:12" x14ac:dyDescent="0.3">
      <c r="A1757">
        <v>7</v>
      </c>
      <c r="B1757">
        <v>71</v>
      </c>
      <c r="C1757">
        <v>1</v>
      </c>
      <c r="D1757">
        <v>1</v>
      </c>
      <c r="E1757">
        <v>2021</v>
      </c>
      <c r="F1757" t="s">
        <v>36</v>
      </c>
      <c r="G1757" t="s">
        <v>37</v>
      </c>
      <c r="H1757" t="s">
        <v>10</v>
      </c>
      <c r="I1757" t="s">
        <v>45</v>
      </c>
      <c r="J1757" t="s">
        <v>13</v>
      </c>
      <c r="K1757">
        <v>9.2100000000000001E-2</v>
      </c>
      <c r="L1757">
        <v>1.4279733332220941E-3</v>
      </c>
    </row>
    <row r="1758" spans="1:12" x14ac:dyDescent="0.3">
      <c r="A1758">
        <v>7</v>
      </c>
      <c r="B1758">
        <v>71</v>
      </c>
      <c r="C1758">
        <v>1</v>
      </c>
      <c r="D1758">
        <v>1</v>
      </c>
      <c r="E1758">
        <v>2021</v>
      </c>
      <c r="F1758" t="s">
        <v>36</v>
      </c>
      <c r="G1758" t="s">
        <v>37</v>
      </c>
      <c r="H1758" t="s">
        <v>10</v>
      </c>
      <c r="I1758" t="s">
        <v>45</v>
      </c>
      <c r="J1758" t="s">
        <v>15</v>
      </c>
      <c r="K1758">
        <v>0.288521516571</v>
      </c>
      <c r="L1758">
        <v>4.4734096821301252E-3</v>
      </c>
    </row>
    <row r="1759" spans="1:12" x14ac:dyDescent="0.3">
      <c r="A1759">
        <v>7</v>
      </c>
      <c r="B1759">
        <v>71</v>
      </c>
      <c r="C1759">
        <v>1</v>
      </c>
      <c r="D1759">
        <v>1</v>
      </c>
      <c r="E1759">
        <v>2021</v>
      </c>
      <c r="F1759" t="s">
        <v>36</v>
      </c>
      <c r="G1759" t="s">
        <v>37</v>
      </c>
      <c r="H1759" t="s">
        <v>10</v>
      </c>
      <c r="I1759" t="s">
        <v>45</v>
      </c>
      <c r="J1759" t="s">
        <v>16</v>
      </c>
      <c r="K1759">
        <v>12.515930019055267</v>
      </c>
      <c r="L1759">
        <v>0.19405444416595893</v>
      </c>
    </row>
    <row r="1760" spans="1:12" x14ac:dyDescent="0.3">
      <c r="A1760">
        <v>7</v>
      </c>
      <c r="B1760">
        <v>71</v>
      </c>
      <c r="C1760">
        <v>1</v>
      </c>
      <c r="D1760">
        <v>1</v>
      </c>
      <c r="E1760">
        <v>2021</v>
      </c>
      <c r="F1760" t="s">
        <v>36</v>
      </c>
      <c r="G1760" t="s">
        <v>37</v>
      </c>
      <c r="H1760" t="s">
        <v>10</v>
      </c>
      <c r="I1760" t="s">
        <v>45</v>
      </c>
      <c r="J1760" t="s">
        <v>24</v>
      </c>
      <c r="K1760">
        <v>1.9222665854635137</v>
      </c>
      <c r="L1760">
        <v>2.980396768062744E-2</v>
      </c>
    </row>
    <row r="1761" spans="1:12" x14ac:dyDescent="0.3">
      <c r="A1761">
        <v>7</v>
      </c>
      <c r="B1761">
        <v>71</v>
      </c>
      <c r="C1761">
        <v>1</v>
      </c>
      <c r="D1761">
        <v>1</v>
      </c>
      <c r="E1761">
        <v>2021</v>
      </c>
      <c r="F1761" t="s">
        <v>36</v>
      </c>
      <c r="G1761" t="s">
        <v>37</v>
      </c>
      <c r="H1761" t="s">
        <v>10</v>
      </c>
      <c r="I1761" t="s">
        <v>46</v>
      </c>
      <c r="J1761" t="s">
        <v>11</v>
      </c>
      <c r="K1761">
        <v>0.173415491585</v>
      </c>
      <c r="L1761">
        <v>2.6887372155372474E-3</v>
      </c>
    </row>
    <row r="1762" spans="1:12" x14ac:dyDescent="0.3">
      <c r="A1762">
        <v>7</v>
      </c>
      <c r="B1762">
        <v>71</v>
      </c>
      <c r="C1762">
        <v>1</v>
      </c>
      <c r="D1762">
        <v>1</v>
      </c>
      <c r="E1762">
        <v>2021</v>
      </c>
      <c r="F1762" t="s">
        <v>36</v>
      </c>
      <c r="G1762" t="s">
        <v>37</v>
      </c>
      <c r="H1762" t="s">
        <v>10</v>
      </c>
      <c r="I1762" t="s">
        <v>46</v>
      </c>
      <c r="J1762" t="s">
        <v>221</v>
      </c>
      <c r="K1762">
        <v>0.10223950000000001</v>
      </c>
      <c r="L1762">
        <v>1.585182188946366E-3</v>
      </c>
    </row>
    <row r="1763" spans="1:12" x14ac:dyDescent="0.3">
      <c r="A1763">
        <v>7</v>
      </c>
      <c r="B1763">
        <v>71</v>
      </c>
      <c r="C1763">
        <v>1</v>
      </c>
      <c r="D1763">
        <v>1</v>
      </c>
      <c r="E1763">
        <v>2021</v>
      </c>
      <c r="F1763" t="s">
        <v>36</v>
      </c>
      <c r="G1763" t="s">
        <v>37</v>
      </c>
      <c r="H1763" t="s">
        <v>10</v>
      </c>
      <c r="I1763" t="s">
        <v>46</v>
      </c>
      <c r="J1763" t="s">
        <v>17</v>
      </c>
      <c r="K1763">
        <v>27.748293417210466</v>
      </c>
      <c r="L1763">
        <v>0.43022609166339548</v>
      </c>
    </row>
    <row r="1764" spans="1:12" x14ac:dyDescent="0.3">
      <c r="A1764">
        <v>7</v>
      </c>
      <c r="B1764">
        <v>71</v>
      </c>
      <c r="C1764">
        <v>1</v>
      </c>
      <c r="D1764">
        <v>1</v>
      </c>
      <c r="E1764">
        <v>2021</v>
      </c>
      <c r="F1764" t="s">
        <v>36</v>
      </c>
      <c r="G1764" t="s">
        <v>37</v>
      </c>
      <c r="H1764" t="s">
        <v>10</v>
      </c>
      <c r="I1764" t="s">
        <v>46</v>
      </c>
      <c r="J1764" t="s">
        <v>18</v>
      </c>
      <c r="K1764">
        <v>3.3274121086079664</v>
      </c>
      <c r="L1764">
        <v>5.1590181973208193E-2</v>
      </c>
    </row>
    <row r="1765" spans="1:12" x14ac:dyDescent="0.3">
      <c r="A1765">
        <v>7</v>
      </c>
      <c r="B1765">
        <v>71</v>
      </c>
      <c r="C1765">
        <v>1</v>
      </c>
      <c r="D1765">
        <v>1</v>
      </c>
      <c r="E1765">
        <v>2021</v>
      </c>
      <c r="F1765" t="s">
        <v>36</v>
      </c>
      <c r="G1765" t="s">
        <v>37</v>
      </c>
      <c r="H1765" t="s">
        <v>10</v>
      </c>
      <c r="I1765" t="s">
        <v>46</v>
      </c>
      <c r="J1765" t="s">
        <v>19</v>
      </c>
      <c r="K1765">
        <v>6.8018600570213774</v>
      </c>
      <c r="L1765">
        <v>0.10546009530656938</v>
      </c>
    </row>
    <row r="1766" spans="1:12" x14ac:dyDescent="0.3">
      <c r="A1766">
        <v>7</v>
      </c>
      <c r="B1766">
        <v>71</v>
      </c>
      <c r="C1766">
        <v>1</v>
      </c>
      <c r="D1766">
        <v>1</v>
      </c>
      <c r="E1766">
        <v>2022</v>
      </c>
      <c r="F1766" t="s">
        <v>36</v>
      </c>
      <c r="G1766" t="s">
        <v>37</v>
      </c>
      <c r="H1766" t="s">
        <v>10</v>
      </c>
      <c r="I1766" t="s">
        <v>44</v>
      </c>
      <c r="J1766" t="s">
        <v>217</v>
      </c>
      <c r="K1766">
        <v>0</v>
      </c>
      <c r="L1766">
        <v>0</v>
      </c>
    </row>
    <row r="1767" spans="1:12" x14ac:dyDescent="0.3">
      <c r="A1767">
        <v>7</v>
      </c>
      <c r="B1767">
        <v>71</v>
      </c>
      <c r="C1767">
        <v>1</v>
      </c>
      <c r="D1767">
        <v>1</v>
      </c>
      <c r="E1767">
        <v>2022</v>
      </c>
      <c r="F1767" t="s">
        <v>36</v>
      </c>
      <c r="G1767" t="s">
        <v>37</v>
      </c>
      <c r="H1767" t="s">
        <v>10</v>
      </c>
      <c r="I1767" t="s">
        <v>44</v>
      </c>
      <c r="J1767" t="s">
        <v>218</v>
      </c>
      <c r="K1767">
        <v>0</v>
      </c>
      <c r="L1767">
        <v>0</v>
      </c>
    </row>
    <row r="1768" spans="1:12" x14ac:dyDescent="0.3">
      <c r="A1768">
        <v>7</v>
      </c>
      <c r="B1768">
        <v>71</v>
      </c>
      <c r="C1768">
        <v>1</v>
      </c>
      <c r="D1768">
        <v>1</v>
      </c>
      <c r="E1768">
        <v>2022</v>
      </c>
      <c r="F1768" t="s">
        <v>36</v>
      </c>
      <c r="G1768" t="s">
        <v>37</v>
      </c>
      <c r="H1768" t="s">
        <v>10</v>
      </c>
      <c r="I1768" t="s">
        <v>44</v>
      </c>
      <c r="J1768" t="s">
        <v>14</v>
      </c>
      <c r="K1768">
        <v>1.3766237301637259</v>
      </c>
      <c r="L1768">
        <v>2.4619762888912242E-2</v>
      </c>
    </row>
    <row r="1769" spans="1:12" x14ac:dyDescent="0.3">
      <c r="A1769">
        <v>7</v>
      </c>
      <c r="B1769">
        <v>71</v>
      </c>
      <c r="C1769">
        <v>1</v>
      </c>
      <c r="D1769">
        <v>1</v>
      </c>
      <c r="E1769">
        <v>2022</v>
      </c>
      <c r="F1769" t="s">
        <v>36</v>
      </c>
      <c r="G1769" t="s">
        <v>37</v>
      </c>
      <c r="H1769" t="s">
        <v>10</v>
      </c>
      <c r="I1769" t="s">
        <v>44</v>
      </c>
      <c r="J1769" t="s">
        <v>219</v>
      </c>
      <c r="K1769">
        <v>6.3448856082502534</v>
      </c>
      <c r="L1769">
        <v>0.11347296709305926</v>
      </c>
    </row>
    <row r="1770" spans="1:12" x14ac:dyDescent="0.3">
      <c r="A1770">
        <v>7</v>
      </c>
      <c r="B1770">
        <v>71</v>
      </c>
      <c r="C1770">
        <v>1</v>
      </c>
      <c r="D1770">
        <v>1</v>
      </c>
      <c r="E1770">
        <v>2022</v>
      </c>
      <c r="F1770" t="s">
        <v>36</v>
      </c>
      <c r="G1770" t="s">
        <v>37</v>
      </c>
      <c r="H1770" t="s">
        <v>10</v>
      </c>
      <c r="I1770" t="s">
        <v>45</v>
      </c>
      <c r="J1770" t="s">
        <v>11</v>
      </c>
      <c r="K1770">
        <v>1.1687073000000003</v>
      </c>
      <c r="L1770">
        <v>2.0901351605437414E-2</v>
      </c>
    </row>
    <row r="1771" spans="1:12" x14ac:dyDescent="0.3">
      <c r="A1771">
        <v>7</v>
      </c>
      <c r="B1771">
        <v>71</v>
      </c>
      <c r="C1771">
        <v>1</v>
      </c>
      <c r="D1771">
        <v>1</v>
      </c>
      <c r="E1771">
        <v>2022</v>
      </c>
      <c r="F1771" t="s">
        <v>36</v>
      </c>
      <c r="G1771" t="s">
        <v>37</v>
      </c>
      <c r="H1771" t="s">
        <v>10</v>
      </c>
      <c r="I1771" t="s">
        <v>45</v>
      </c>
      <c r="J1771" t="s">
        <v>220</v>
      </c>
      <c r="K1771">
        <v>0</v>
      </c>
      <c r="L1771">
        <v>0</v>
      </c>
    </row>
    <row r="1772" spans="1:12" x14ac:dyDescent="0.3">
      <c r="A1772">
        <v>7</v>
      </c>
      <c r="B1772">
        <v>71</v>
      </c>
      <c r="C1772">
        <v>1</v>
      </c>
      <c r="D1772">
        <v>1</v>
      </c>
      <c r="E1772">
        <v>2022</v>
      </c>
      <c r="F1772" t="s">
        <v>36</v>
      </c>
      <c r="G1772" t="s">
        <v>37</v>
      </c>
      <c r="H1772" t="s">
        <v>10</v>
      </c>
      <c r="I1772" t="s">
        <v>45</v>
      </c>
      <c r="J1772" t="s">
        <v>13</v>
      </c>
      <c r="K1772">
        <v>4.1658605664488028E-2</v>
      </c>
      <c r="L1772">
        <v>7.4502928525023394E-4</v>
      </c>
    </row>
    <row r="1773" spans="1:12" x14ac:dyDescent="0.3">
      <c r="A1773">
        <v>7</v>
      </c>
      <c r="B1773">
        <v>71</v>
      </c>
      <c r="C1773">
        <v>1</v>
      </c>
      <c r="D1773">
        <v>1</v>
      </c>
      <c r="E1773">
        <v>2022</v>
      </c>
      <c r="F1773" t="s">
        <v>36</v>
      </c>
      <c r="G1773" t="s">
        <v>37</v>
      </c>
      <c r="H1773" t="s">
        <v>10</v>
      </c>
      <c r="I1773" t="s">
        <v>45</v>
      </c>
      <c r="J1773" t="s">
        <v>15</v>
      </c>
      <c r="K1773">
        <v>0.53743680294720553</v>
      </c>
      <c r="L1773">
        <v>9.6116072724981884E-3</v>
      </c>
    </row>
    <row r="1774" spans="1:12" x14ac:dyDescent="0.3">
      <c r="A1774">
        <v>7</v>
      </c>
      <c r="B1774">
        <v>71</v>
      </c>
      <c r="C1774">
        <v>1</v>
      </c>
      <c r="D1774">
        <v>1</v>
      </c>
      <c r="E1774">
        <v>2022</v>
      </c>
      <c r="F1774" t="s">
        <v>36</v>
      </c>
      <c r="G1774" t="s">
        <v>37</v>
      </c>
      <c r="H1774" t="s">
        <v>10</v>
      </c>
      <c r="I1774" t="s">
        <v>45</v>
      </c>
      <c r="J1774" t="s">
        <v>16</v>
      </c>
      <c r="K1774">
        <v>11.160853597849762</v>
      </c>
      <c r="L1774">
        <v>0.19960252260379396</v>
      </c>
    </row>
    <row r="1775" spans="1:12" x14ac:dyDescent="0.3">
      <c r="A1775">
        <v>7</v>
      </c>
      <c r="B1775">
        <v>71</v>
      </c>
      <c r="C1775">
        <v>1</v>
      </c>
      <c r="D1775">
        <v>1</v>
      </c>
      <c r="E1775">
        <v>2022</v>
      </c>
      <c r="F1775" t="s">
        <v>36</v>
      </c>
      <c r="G1775" t="s">
        <v>37</v>
      </c>
      <c r="H1775" t="s">
        <v>10</v>
      </c>
      <c r="I1775" t="s">
        <v>45</v>
      </c>
      <c r="J1775" t="s">
        <v>24</v>
      </c>
      <c r="K1775">
        <v>2.4829624180650001</v>
      </c>
      <c r="L1775">
        <v>4.4405704082676335E-2</v>
      </c>
    </row>
    <row r="1776" spans="1:12" x14ac:dyDescent="0.3">
      <c r="A1776">
        <v>7</v>
      </c>
      <c r="B1776">
        <v>71</v>
      </c>
      <c r="C1776">
        <v>1</v>
      </c>
      <c r="D1776">
        <v>1</v>
      </c>
      <c r="E1776">
        <v>2022</v>
      </c>
      <c r="F1776" t="s">
        <v>36</v>
      </c>
      <c r="G1776" t="s">
        <v>37</v>
      </c>
      <c r="H1776" t="s">
        <v>10</v>
      </c>
      <c r="I1776" t="s">
        <v>46</v>
      </c>
      <c r="J1776" t="s">
        <v>11</v>
      </c>
      <c r="K1776">
        <v>0.19389339048222698</v>
      </c>
      <c r="L1776">
        <v>3.4676209590197623E-3</v>
      </c>
    </row>
    <row r="1777" spans="1:12" x14ac:dyDescent="0.3">
      <c r="A1777">
        <v>7</v>
      </c>
      <c r="B1777">
        <v>71</v>
      </c>
      <c r="C1777">
        <v>1</v>
      </c>
      <c r="D1777">
        <v>1</v>
      </c>
      <c r="E1777">
        <v>2022</v>
      </c>
      <c r="F1777" t="s">
        <v>36</v>
      </c>
      <c r="G1777" t="s">
        <v>37</v>
      </c>
      <c r="H1777" t="s">
        <v>10</v>
      </c>
      <c r="I1777" t="s">
        <v>46</v>
      </c>
      <c r="J1777" t="s">
        <v>221</v>
      </c>
      <c r="K1777">
        <v>7.5460000000000027E-2</v>
      </c>
      <c r="L1777">
        <v>1.3495389240285463E-3</v>
      </c>
    </row>
    <row r="1778" spans="1:12" x14ac:dyDescent="0.3">
      <c r="A1778">
        <v>7</v>
      </c>
      <c r="B1778">
        <v>71</v>
      </c>
      <c r="C1778">
        <v>1</v>
      </c>
      <c r="D1778">
        <v>1</v>
      </c>
      <c r="E1778">
        <v>2022</v>
      </c>
      <c r="F1778" t="s">
        <v>36</v>
      </c>
      <c r="G1778" t="s">
        <v>37</v>
      </c>
      <c r="H1778" t="s">
        <v>10</v>
      </c>
      <c r="I1778" t="s">
        <v>46</v>
      </c>
      <c r="J1778" t="s">
        <v>17</v>
      </c>
      <c r="K1778">
        <v>24.039584033547865</v>
      </c>
      <c r="L1778">
        <v>0.42992783422645103</v>
      </c>
    </row>
    <row r="1779" spans="1:12" x14ac:dyDescent="0.3">
      <c r="A1779">
        <v>7</v>
      </c>
      <c r="B1779">
        <v>71</v>
      </c>
      <c r="C1779">
        <v>1</v>
      </c>
      <c r="D1779">
        <v>1</v>
      </c>
      <c r="E1779">
        <v>2022</v>
      </c>
      <c r="F1779" t="s">
        <v>36</v>
      </c>
      <c r="G1779" t="s">
        <v>37</v>
      </c>
      <c r="H1779" t="s">
        <v>10</v>
      </c>
      <c r="I1779" t="s">
        <v>46</v>
      </c>
      <c r="J1779" t="s">
        <v>18</v>
      </c>
      <c r="K1779">
        <v>2.267775957363563</v>
      </c>
      <c r="L1779">
        <v>4.0557274389586909E-2</v>
      </c>
    </row>
    <row r="1780" spans="1:12" x14ac:dyDescent="0.3">
      <c r="A1780">
        <v>7</v>
      </c>
      <c r="B1780">
        <v>71</v>
      </c>
      <c r="C1780">
        <v>1</v>
      </c>
      <c r="D1780">
        <v>1</v>
      </c>
      <c r="E1780">
        <v>2022</v>
      </c>
      <c r="F1780" t="s">
        <v>36</v>
      </c>
      <c r="G1780" t="s">
        <v>37</v>
      </c>
      <c r="H1780" t="s">
        <v>10</v>
      </c>
      <c r="I1780" t="s">
        <v>46</v>
      </c>
      <c r="J1780" t="s">
        <v>19</v>
      </c>
      <c r="K1780">
        <v>6.2255520700243459</v>
      </c>
      <c r="L1780">
        <v>0.11133878666928626</v>
      </c>
    </row>
    <row r="1781" spans="1:12" x14ac:dyDescent="0.3">
      <c r="A1781">
        <v>7</v>
      </c>
      <c r="B1781">
        <v>71</v>
      </c>
      <c r="C1781">
        <v>1</v>
      </c>
      <c r="D1781">
        <v>1</v>
      </c>
      <c r="E1781">
        <v>2023</v>
      </c>
      <c r="F1781" t="s">
        <v>36</v>
      </c>
      <c r="G1781" t="s">
        <v>37</v>
      </c>
      <c r="H1781" t="s">
        <v>10</v>
      </c>
      <c r="I1781" t="s">
        <v>44</v>
      </c>
      <c r="J1781" t="s">
        <v>14</v>
      </c>
      <c r="K1781">
        <v>1.5012545982810803</v>
      </c>
      <c r="L1781">
        <v>2.2114389861185073E-2</v>
      </c>
    </row>
    <row r="1782" spans="1:12" x14ac:dyDescent="0.3">
      <c r="A1782">
        <v>7</v>
      </c>
      <c r="B1782">
        <v>71</v>
      </c>
      <c r="C1782">
        <v>1</v>
      </c>
      <c r="D1782">
        <v>1</v>
      </c>
      <c r="E1782">
        <v>2023</v>
      </c>
      <c r="F1782" t="s">
        <v>36</v>
      </c>
      <c r="G1782" t="s">
        <v>37</v>
      </c>
      <c r="H1782" t="s">
        <v>10</v>
      </c>
      <c r="I1782" t="s">
        <v>44</v>
      </c>
      <c r="J1782" t="s">
        <v>219</v>
      </c>
      <c r="K1782">
        <v>6.5908771166666673</v>
      </c>
      <c r="L1782">
        <v>9.7087613421478189E-2</v>
      </c>
    </row>
    <row r="1783" spans="1:12" x14ac:dyDescent="0.3">
      <c r="A1783">
        <v>7</v>
      </c>
      <c r="B1783">
        <v>71</v>
      </c>
      <c r="C1783">
        <v>1</v>
      </c>
      <c r="D1783">
        <v>1</v>
      </c>
      <c r="E1783">
        <v>2023</v>
      </c>
      <c r="F1783" t="s">
        <v>36</v>
      </c>
      <c r="G1783" t="s">
        <v>37</v>
      </c>
      <c r="H1783" t="s">
        <v>10</v>
      </c>
      <c r="I1783" t="s">
        <v>45</v>
      </c>
      <c r="J1783" t="s">
        <v>11</v>
      </c>
      <c r="K1783">
        <v>2.0167304601778655</v>
      </c>
      <c r="L1783">
        <v>2.9707661640047987E-2</v>
      </c>
    </row>
    <row r="1784" spans="1:12" x14ac:dyDescent="0.3">
      <c r="A1784">
        <v>7</v>
      </c>
      <c r="B1784">
        <v>71</v>
      </c>
      <c r="C1784">
        <v>1</v>
      </c>
      <c r="D1784">
        <v>1</v>
      </c>
      <c r="E1784">
        <v>2023</v>
      </c>
      <c r="F1784" t="s">
        <v>36</v>
      </c>
      <c r="G1784" t="s">
        <v>37</v>
      </c>
      <c r="H1784" t="s">
        <v>10</v>
      </c>
      <c r="I1784" t="s">
        <v>45</v>
      </c>
      <c r="J1784" t="s">
        <v>13</v>
      </c>
      <c r="K1784">
        <v>0.14577599999999999</v>
      </c>
      <c r="L1784">
        <v>2.1473688074596206E-3</v>
      </c>
    </row>
    <row r="1785" spans="1:12" x14ac:dyDescent="0.3">
      <c r="A1785">
        <v>7</v>
      </c>
      <c r="B1785">
        <v>71</v>
      </c>
      <c r="C1785">
        <v>1</v>
      </c>
      <c r="D1785">
        <v>1</v>
      </c>
      <c r="E1785">
        <v>2023</v>
      </c>
      <c r="F1785" t="s">
        <v>36</v>
      </c>
      <c r="G1785" t="s">
        <v>37</v>
      </c>
      <c r="H1785" t="s">
        <v>10</v>
      </c>
      <c r="I1785" t="s">
        <v>45</v>
      </c>
      <c r="J1785" t="s">
        <v>15</v>
      </c>
      <c r="K1785">
        <v>0.56919890840382192</v>
      </c>
      <c r="L1785">
        <v>8.3846448053618763E-3</v>
      </c>
    </row>
    <row r="1786" spans="1:12" x14ac:dyDescent="0.3">
      <c r="A1786">
        <v>7</v>
      </c>
      <c r="B1786">
        <v>71</v>
      </c>
      <c r="C1786">
        <v>1</v>
      </c>
      <c r="D1786">
        <v>1</v>
      </c>
      <c r="E1786">
        <v>2023</v>
      </c>
      <c r="F1786" t="s">
        <v>36</v>
      </c>
      <c r="G1786" t="s">
        <v>37</v>
      </c>
      <c r="H1786" t="s">
        <v>10</v>
      </c>
      <c r="I1786" t="s">
        <v>45</v>
      </c>
      <c r="J1786" t="s">
        <v>16</v>
      </c>
      <c r="K1786">
        <v>13.921584724719892</v>
      </c>
      <c r="L1786">
        <v>0.20507337825341501</v>
      </c>
    </row>
    <row r="1787" spans="1:12" x14ac:dyDescent="0.3">
      <c r="A1787">
        <v>7</v>
      </c>
      <c r="B1787">
        <v>71</v>
      </c>
      <c r="C1787">
        <v>1</v>
      </c>
      <c r="D1787">
        <v>1</v>
      </c>
      <c r="E1787">
        <v>2023</v>
      </c>
      <c r="F1787" t="s">
        <v>36</v>
      </c>
      <c r="G1787" t="s">
        <v>37</v>
      </c>
      <c r="H1787" t="s">
        <v>10</v>
      </c>
      <c r="I1787" t="s">
        <v>45</v>
      </c>
      <c r="J1787" t="s">
        <v>24</v>
      </c>
      <c r="K1787">
        <v>2.2552394022719997</v>
      </c>
      <c r="L1787">
        <v>3.3221042872576913E-2</v>
      </c>
    </row>
    <row r="1788" spans="1:12" x14ac:dyDescent="0.3">
      <c r="A1788">
        <v>7</v>
      </c>
      <c r="B1788">
        <v>71</v>
      </c>
      <c r="C1788">
        <v>1</v>
      </c>
      <c r="D1788">
        <v>1</v>
      </c>
      <c r="E1788">
        <v>2023</v>
      </c>
      <c r="F1788" t="s">
        <v>36</v>
      </c>
      <c r="G1788" t="s">
        <v>37</v>
      </c>
      <c r="H1788" t="s">
        <v>10</v>
      </c>
      <c r="I1788" t="s">
        <v>46</v>
      </c>
      <c r="J1788" t="s">
        <v>11</v>
      </c>
      <c r="K1788">
        <v>0.31074998789038</v>
      </c>
      <c r="L1788">
        <v>4.5775356088399799E-3</v>
      </c>
    </row>
    <row r="1789" spans="1:12" x14ac:dyDescent="0.3">
      <c r="A1789">
        <v>7</v>
      </c>
      <c r="B1789">
        <v>71</v>
      </c>
      <c r="C1789">
        <v>1</v>
      </c>
      <c r="D1789">
        <v>1</v>
      </c>
      <c r="E1789">
        <v>2023</v>
      </c>
      <c r="F1789" t="s">
        <v>36</v>
      </c>
      <c r="G1789" t="s">
        <v>37</v>
      </c>
      <c r="H1789" t="s">
        <v>10</v>
      </c>
      <c r="I1789" t="s">
        <v>46</v>
      </c>
      <c r="J1789" t="s">
        <v>221</v>
      </c>
      <c r="K1789">
        <v>9.9040000000000003E-2</v>
      </c>
      <c r="L1789">
        <v>1.4589192095461588E-3</v>
      </c>
    </row>
    <row r="1790" spans="1:12" x14ac:dyDescent="0.3">
      <c r="A1790">
        <v>7</v>
      </c>
      <c r="B1790">
        <v>71</v>
      </c>
      <c r="C1790">
        <v>1</v>
      </c>
      <c r="D1790">
        <v>1</v>
      </c>
      <c r="E1790">
        <v>2023</v>
      </c>
      <c r="F1790" t="s">
        <v>36</v>
      </c>
      <c r="G1790" t="s">
        <v>37</v>
      </c>
      <c r="H1790" t="s">
        <v>10</v>
      </c>
      <c r="I1790" t="s">
        <v>46</v>
      </c>
      <c r="J1790" t="s">
        <v>17</v>
      </c>
      <c r="K1790">
        <v>27.643499786548848</v>
      </c>
      <c r="L1790">
        <v>0.40720550139015804</v>
      </c>
    </row>
    <row r="1791" spans="1:12" x14ac:dyDescent="0.3">
      <c r="A1791">
        <v>7</v>
      </c>
      <c r="B1791">
        <v>71</v>
      </c>
      <c r="C1791">
        <v>1</v>
      </c>
      <c r="D1791">
        <v>1</v>
      </c>
      <c r="E1791">
        <v>2023</v>
      </c>
      <c r="F1791" t="s">
        <v>36</v>
      </c>
      <c r="G1791" t="s">
        <v>37</v>
      </c>
      <c r="H1791" t="s">
        <v>10</v>
      </c>
      <c r="I1791" t="s">
        <v>46</v>
      </c>
      <c r="J1791" t="s">
        <v>18</v>
      </c>
      <c r="K1791">
        <v>3.566628566738824</v>
      </c>
      <c r="L1791">
        <v>5.2538599851891701E-2</v>
      </c>
    </row>
    <row r="1792" spans="1:12" x14ac:dyDescent="0.3">
      <c r="A1792">
        <v>7</v>
      </c>
      <c r="B1792">
        <v>71</v>
      </c>
      <c r="C1792">
        <v>1</v>
      </c>
      <c r="D1792">
        <v>1</v>
      </c>
      <c r="E1792">
        <v>2023</v>
      </c>
      <c r="F1792" t="s">
        <v>36</v>
      </c>
      <c r="G1792" t="s">
        <v>37</v>
      </c>
      <c r="H1792" t="s">
        <v>10</v>
      </c>
      <c r="I1792" t="s">
        <v>46</v>
      </c>
      <c r="J1792" t="s">
        <v>19</v>
      </c>
      <c r="K1792">
        <v>9.2652905855575121</v>
      </c>
      <c r="L1792">
        <v>0.13648334427803949</v>
      </c>
    </row>
    <row r="1793" spans="1:12" x14ac:dyDescent="0.3">
      <c r="A1793">
        <v>7</v>
      </c>
      <c r="B1793">
        <v>71</v>
      </c>
      <c r="C1793">
        <v>1</v>
      </c>
      <c r="D1793">
        <v>1</v>
      </c>
      <c r="E1793">
        <v>2024</v>
      </c>
      <c r="F1793" t="s">
        <v>36</v>
      </c>
      <c r="G1793" t="s">
        <v>37</v>
      </c>
      <c r="H1793" t="s">
        <v>10</v>
      </c>
      <c r="I1793" t="s">
        <v>44</v>
      </c>
      <c r="J1793" t="s">
        <v>14</v>
      </c>
      <c r="K1793">
        <v>1.6467665</v>
      </c>
      <c r="L1793">
        <v>2.2333092114310251E-2</v>
      </c>
    </row>
    <row r="1794" spans="1:12" x14ac:dyDescent="0.3">
      <c r="A1794">
        <v>7</v>
      </c>
      <c r="B1794">
        <v>71</v>
      </c>
      <c r="C1794">
        <v>1</v>
      </c>
      <c r="D1794">
        <v>1</v>
      </c>
      <c r="E1794">
        <v>2024</v>
      </c>
      <c r="F1794" t="s">
        <v>36</v>
      </c>
      <c r="G1794" t="s">
        <v>37</v>
      </c>
      <c r="H1794" t="s">
        <v>10</v>
      </c>
      <c r="I1794" t="s">
        <v>44</v>
      </c>
      <c r="J1794" t="s">
        <v>219</v>
      </c>
      <c r="K1794">
        <v>7.4111978599999997</v>
      </c>
      <c r="L1794">
        <v>0.10050906700176315</v>
      </c>
    </row>
    <row r="1795" spans="1:12" x14ac:dyDescent="0.3">
      <c r="A1795">
        <v>7</v>
      </c>
      <c r="B1795">
        <v>71</v>
      </c>
      <c r="C1795">
        <v>1</v>
      </c>
      <c r="D1795">
        <v>1</v>
      </c>
      <c r="E1795">
        <v>2024</v>
      </c>
      <c r="F1795" t="s">
        <v>36</v>
      </c>
      <c r="G1795" t="s">
        <v>37</v>
      </c>
      <c r="H1795" t="s">
        <v>10</v>
      </c>
      <c r="I1795" t="s">
        <v>45</v>
      </c>
      <c r="J1795" t="s">
        <v>11</v>
      </c>
      <c r="K1795">
        <v>2.1359940000000002</v>
      </c>
      <c r="L1795">
        <v>2.8967889957449349E-2</v>
      </c>
    </row>
    <row r="1796" spans="1:12" x14ac:dyDescent="0.3">
      <c r="A1796">
        <v>7</v>
      </c>
      <c r="B1796">
        <v>71</v>
      </c>
      <c r="C1796">
        <v>1</v>
      </c>
      <c r="D1796">
        <v>1</v>
      </c>
      <c r="E1796">
        <v>2024</v>
      </c>
      <c r="F1796" t="s">
        <v>36</v>
      </c>
      <c r="G1796" t="s">
        <v>37</v>
      </c>
      <c r="H1796" t="s">
        <v>10</v>
      </c>
      <c r="I1796" t="s">
        <v>45</v>
      </c>
      <c r="J1796" t="s">
        <v>13</v>
      </c>
      <c r="K1796">
        <v>0.17480000000000001</v>
      </c>
      <c r="L1796">
        <v>2.3705999008246962E-3</v>
      </c>
    </row>
    <row r="1797" spans="1:12" x14ac:dyDescent="0.3">
      <c r="A1797">
        <v>7</v>
      </c>
      <c r="B1797">
        <v>71</v>
      </c>
      <c r="C1797">
        <v>1</v>
      </c>
      <c r="D1797">
        <v>1</v>
      </c>
      <c r="E1797">
        <v>2024</v>
      </c>
      <c r="F1797" t="s">
        <v>36</v>
      </c>
      <c r="G1797" t="s">
        <v>37</v>
      </c>
      <c r="H1797" t="s">
        <v>10</v>
      </c>
      <c r="I1797" t="s">
        <v>45</v>
      </c>
      <c r="J1797" t="s">
        <v>15</v>
      </c>
      <c r="K1797">
        <v>0.683417679896</v>
      </c>
      <c r="L1797">
        <v>9.2683631818266665E-3</v>
      </c>
    </row>
    <row r="1798" spans="1:12" x14ac:dyDescent="0.3">
      <c r="A1798">
        <v>7</v>
      </c>
      <c r="B1798">
        <v>71</v>
      </c>
      <c r="C1798">
        <v>1</v>
      </c>
      <c r="D1798">
        <v>1</v>
      </c>
      <c r="E1798">
        <v>2024</v>
      </c>
      <c r="F1798" t="s">
        <v>36</v>
      </c>
      <c r="G1798" t="s">
        <v>37</v>
      </c>
      <c r="H1798" t="s">
        <v>10</v>
      </c>
      <c r="I1798" t="s">
        <v>45</v>
      </c>
      <c r="J1798" t="s">
        <v>16</v>
      </c>
      <c r="K1798">
        <v>16.486904631999998</v>
      </c>
      <c r="L1798">
        <v>0.22359184488286851</v>
      </c>
    </row>
    <row r="1799" spans="1:12" x14ac:dyDescent="0.3">
      <c r="A1799">
        <v>7</v>
      </c>
      <c r="B1799">
        <v>71</v>
      </c>
      <c r="C1799">
        <v>1</v>
      </c>
      <c r="D1799">
        <v>1</v>
      </c>
      <c r="E1799">
        <v>2024</v>
      </c>
      <c r="F1799" t="s">
        <v>36</v>
      </c>
      <c r="G1799" t="s">
        <v>37</v>
      </c>
      <c r="H1799" t="s">
        <v>10</v>
      </c>
      <c r="I1799" t="s">
        <v>45</v>
      </c>
      <c r="J1799" t="s">
        <v>24</v>
      </c>
      <c r="K1799">
        <v>2.5500084525000002</v>
      </c>
      <c r="L1799">
        <v>3.4582664671616914E-2</v>
      </c>
    </row>
    <row r="1800" spans="1:12" x14ac:dyDescent="0.3">
      <c r="A1800">
        <v>7</v>
      </c>
      <c r="B1800">
        <v>71</v>
      </c>
      <c r="C1800">
        <v>1</v>
      </c>
      <c r="D1800">
        <v>1</v>
      </c>
      <c r="E1800">
        <v>2024</v>
      </c>
      <c r="F1800" t="s">
        <v>36</v>
      </c>
      <c r="G1800" t="s">
        <v>37</v>
      </c>
      <c r="H1800" t="s">
        <v>10</v>
      </c>
      <c r="I1800" t="s">
        <v>46</v>
      </c>
      <c r="J1800" t="s">
        <v>11</v>
      </c>
      <c r="K1800">
        <v>0.43895714509200001</v>
      </c>
      <c r="L1800">
        <v>5.9530421317012978E-3</v>
      </c>
    </row>
    <row r="1801" spans="1:12" x14ac:dyDescent="0.3">
      <c r="A1801">
        <v>7</v>
      </c>
      <c r="B1801">
        <v>71</v>
      </c>
      <c r="C1801">
        <v>1</v>
      </c>
      <c r="D1801">
        <v>1</v>
      </c>
      <c r="E1801">
        <v>2024</v>
      </c>
      <c r="F1801" t="s">
        <v>36</v>
      </c>
      <c r="G1801" t="s">
        <v>37</v>
      </c>
      <c r="H1801" t="s">
        <v>10</v>
      </c>
      <c r="I1801" t="s">
        <v>46</v>
      </c>
      <c r="J1801" t="s">
        <v>221</v>
      </c>
      <c r="K1801">
        <v>0.13915759999999999</v>
      </c>
      <c r="L1801">
        <v>1.8872253590331962E-3</v>
      </c>
    </row>
    <row r="1802" spans="1:12" x14ac:dyDescent="0.3">
      <c r="A1802">
        <v>7</v>
      </c>
      <c r="B1802">
        <v>71</v>
      </c>
      <c r="C1802">
        <v>1</v>
      </c>
      <c r="D1802">
        <v>1</v>
      </c>
      <c r="E1802">
        <v>2024</v>
      </c>
      <c r="F1802" t="s">
        <v>36</v>
      </c>
      <c r="G1802" t="s">
        <v>37</v>
      </c>
      <c r="H1802" t="s">
        <v>10</v>
      </c>
      <c r="I1802" t="s">
        <v>46</v>
      </c>
      <c r="J1802" t="s">
        <v>17</v>
      </c>
      <c r="K1802">
        <v>28.165597631134386</v>
      </c>
      <c r="L1802">
        <v>0.38197576058944777</v>
      </c>
    </row>
    <row r="1803" spans="1:12" x14ac:dyDescent="0.3">
      <c r="A1803">
        <v>7</v>
      </c>
      <c r="B1803">
        <v>71</v>
      </c>
      <c r="C1803">
        <v>1</v>
      </c>
      <c r="D1803">
        <v>1</v>
      </c>
      <c r="E1803">
        <v>2024</v>
      </c>
      <c r="F1803" t="s">
        <v>36</v>
      </c>
      <c r="G1803" t="s">
        <v>37</v>
      </c>
      <c r="H1803" t="s">
        <v>10</v>
      </c>
      <c r="I1803" t="s">
        <v>46</v>
      </c>
      <c r="J1803" t="s">
        <v>18</v>
      </c>
      <c r="K1803">
        <v>4.2405436835571857</v>
      </c>
      <c r="L1803">
        <v>5.7509338876907637E-2</v>
      </c>
    </row>
    <row r="1804" spans="1:12" x14ac:dyDescent="0.3">
      <c r="A1804">
        <v>7</v>
      </c>
      <c r="B1804">
        <v>71</v>
      </c>
      <c r="C1804">
        <v>1</v>
      </c>
      <c r="D1804">
        <v>1</v>
      </c>
      <c r="E1804">
        <v>2024</v>
      </c>
      <c r="F1804" t="s">
        <v>36</v>
      </c>
      <c r="G1804" t="s">
        <v>37</v>
      </c>
      <c r="H1804" t="s">
        <v>10</v>
      </c>
      <c r="I1804" t="s">
        <v>46</v>
      </c>
      <c r="J1804" t="s">
        <v>19</v>
      </c>
      <c r="K1804">
        <v>9.6632646668500009</v>
      </c>
      <c r="L1804">
        <v>0.13105111133225059</v>
      </c>
    </row>
    <row r="1805" spans="1:12" x14ac:dyDescent="0.3">
      <c r="A1805">
        <v>7</v>
      </c>
      <c r="B1805">
        <v>71</v>
      </c>
      <c r="C1805">
        <v>1</v>
      </c>
      <c r="D1805">
        <v>1</v>
      </c>
      <c r="E1805">
        <v>2025</v>
      </c>
      <c r="F1805" t="s">
        <v>36</v>
      </c>
      <c r="G1805" t="s">
        <v>37</v>
      </c>
      <c r="H1805" t="s">
        <v>10</v>
      </c>
      <c r="I1805" t="s">
        <v>44</v>
      </c>
      <c r="J1805" t="s">
        <v>14</v>
      </c>
      <c r="K1805">
        <v>2.1494789999999999</v>
      </c>
      <c r="L1805">
        <v>2.8183462187578324E-2</v>
      </c>
    </row>
    <row r="1806" spans="1:12" x14ac:dyDescent="0.3">
      <c r="A1806">
        <v>7</v>
      </c>
      <c r="B1806">
        <v>71</v>
      </c>
      <c r="C1806">
        <v>1</v>
      </c>
      <c r="D1806">
        <v>1</v>
      </c>
      <c r="E1806">
        <v>2025</v>
      </c>
      <c r="F1806" t="s">
        <v>36</v>
      </c>
      <c r="G1806" t="s">
        <v>37</v>
      </c>
      <c r="H1806" t="s">
        <v>10</v>
      </c>
      <c r="I1806" t="s">
        <v>44</v>
      </c>
      <c r="J1806" t="s">
        <v>219</v>
      </c>
      <c r="K1806">
        <v>3.2413059452038837</v>
      </c>
      <c r="L1806">
        <v>4.2499239836735543E-2</v>
      </c>
    </row>
    <row r="1807" spans="1:12" x14ac:dyDescent="0.3">
      <c r="A1807">
        <v>7</v>
      </c>
      <c r="B1807">
        <v>71</v>
      </c>
      <c r="C1807">
        <v>1</v>
      </c>
      <c r="D1807">
        <v>1</v>
      </c>
      <c r="E1807">
        <v>2025</v>
      </c>
      <c r="F1807" t="s">
        <v>36</v>
      </c>
      <c r="G1807" t="s">
        <v>37</v>
      </c>
      <c r="H1807" t="s">
        <v>10</v>
      </c>
      <c r="I1807" t="s">
        <v>45</v>
      </c>
      <c r="J1807" t="s">
        <v>11</v>
      </c>
      <c r="K1807">
        <v>3.4235199999999999</v>
      </c>
      <c r="L1807">
        <v>4.4888387589931397E-2</v>
      </c>
    </row>
    <row r="1808" spans="1:12" x14ac:dyDescent="0.3">
      <c r="A1808">
        <v>7</v>
      </c>
      <c r="B1808">
        <v>71</v>
      </c>
      <c r="C1808">
        <v>1</v>
      </c>
      <c r="D1808">
        <v>1</v>
      </c>
      <c r="E1808">
        <v>2025</v>
      </c>
      <c r="F1808" t="s">
        <v>36</v>
      </c>
      <c r="G1808" t="s">
        <v>37</v>
      </c>
      <c r="H1808" t="s">
        <v>10</v>
      </c>
      <c r="I1808" t="s">
        <v>45</v>
      </c>
      <c r="J1808" t="s">
        <v>13</v>
      </c>
      <c r="K1808">
        <v>0.19620000000000001</v>
      </c>
      <c r="L1808">
        <v>2.572528171339598E-3</v>
      </c>
    </row>
    <row r="1809" spans="1:12" x14ac:dyDescent="0.3">
      <c r="A1809">
        <v>7</v>
      </c>
      <c r="B1809">
        <v>71</v>
      </c>
      <c r="C1809">
        <v>1</v>
      </c>
      <c r="D1809">
        <v>1</v>
      </c>
      <c r="E1809">
        <v>2025</v>
      </c>
      <c r="F1809" t="s">
        <v>36</v>
      </c>
      <c r="G1809" t="s">
        <v>37</v>
      </c>
      <c r="H1809" t="s">
        <v>10</v>
      </c>
      <c r="I1809" t="s">
        <v>45</v>
      </c>
      <c r="J1809" t="s">
        <v>15</v>
      </c>
      <c r="K1809">
        <v>0.68750447899400002</v>
      </c>
      <c r="L1809">
        <v>9.0143967387065135E-3</v>
      </c>
    </row>
    <row r="1810" spans="1:12" x14ac:dyDescent="0.3">
      <c r="A1810">
        <v>7</v>
      </c>
      <c r="B1810">
        <v>71</v>
      </c>
      <c r="C1810">
        <v>1</v>
      </c>
      <c r="D1810">
        <v>1</v>
      </c>
      <c r="E1810">
        <v>2025</v>
      </c>
      <c r="F1810" t="s">
        <v>36</v>
      </c>
      <c r="G1810" t="s">
        <v>37</v>
      </c>
      <c r="H1810" t="s">
        <v>10</v>
      </c>
      <c r="I1810" t="s">
        <v>45</v>
      </c>
      <c r="J1810" t="s">
        <v>16</v>
      </c>
      <c r="K1810">
        <v>18.759434168674698</v>
      </c>
      <c r="L1810">
        <v>0.24596928072021554</v>
      </c>
    </row>
    <row r="1811" spans="1:12" x14ac:dyDescent="0.3">
      <c r="A1811">
        <v>7</v>
      </c>
      <c r="B1811">
        <v>71</v>
      </c>
      <c r="C1811">
        <v>1</v>
      </c>
      <c r="D1811">
        <v>1</v>
      </c>
      <c r="E1811">
        <v>2025</v>
      </c>
      <c r="F1811" t="s">
        <v>36</v>
      </c>
      <c r="G1811" t="s">
        <v>37</v>
      </c>
      <c r="H1811" t="s">
        <v>10</v>
      </c>
      <c r="I1811" t="s">
        <v>45</v>
      </c>
      <c r="J1811" t="s">
        <v>24</v>
      </c>
      <c r="K1811">
        <v>2.4266547059999999</v>
      </c>
      <c r="L1811">
        <v>3.1817724736487307E-2</v>
      </c>
    </row>
    <row r="1812" spans="1:12" x14ac:dyDescent="0.3">
      <c r="A1812">
        <v>7</v>
      </c>
      <c r="B1812">
        <v>71</v>
      </c>
      <c r="C1812">
        <v>1</v>
      </c>
      <c r="D1812">
        <v>1</v>
      </c>
      <c r="E1812">
        <v>2025</v>
      </c>
      <c r="F1812" t="s">
        <v>36</v>
      </c>
      <c r="G1812" t="s">
        <v>37</v>
      </c>
      <c r="H1812" t="s">
        <v>10</v>
      </c>
      <c r="I1812" t="s">
        <v>46</v>
      </c>
      <c r="J1812" t="s">
        <v>11</v>
      </c>
      <c r="K1812">
        <v>0.55299259144200008</v>
      </c>
      <c r="L1812">
        <v>7.2507085628268795E-3</v>
      </c>
    </row>
    <row r="1813" spans="1:12" x14ac:dyDescent="0.3">
      <c r="A1813">
        <v>7</v>
      </c>
      <c r="B1813">
        <v>71</v>
      </c>
      <c r="C1813">
        <v>1</v>
      </c>
      <c r="D1813">
        <v>1</v>
      </c>
      <c r="E1813">
        <v>2025</v>
      </c>
      <c r="F1813" t="s">
        <v>36</v>
      </c>
      <c r="G1813" t="s">
        <v>37</v>
      </c>
      <c r="H1813" t="s">
        <v>10</v>
      </c>
      <c r="I1813" t="s">
        <v>46</v>
      </c>
      <c r="J1813" t="s">
        <v>221</v>
      </c>
      <c r="K1813">
        <v>0.21354000000000001</v>
      </c>
      <c r="L1813">
        <v>2.7998861656873485E-3</v>
      </c>
    </row>
    <row r="1814" spans="1:12" x14ac:dyDescent="0.3">
      <c r="A1814">
        <v>7</v>
      </c>
      <c r="B1814">
        <v>71</v>
      </c>
      <c r="C1814">
        <v>1</v>
      </c>
      <c r="D1814">
        <v>1</v>
      </c>
      <c r="E1814">
        <v>2025</v>
      </c>
      <c r="F1814" t="s">
        <v>36</v>
      </c>
      <c r="G1814" t="s">
        <v>37</v>
      </c>
      <c r="H1814" t="s">
        <v>10</v>
      </c>
      <c r="I1814" t="s">
        <v>46</v>
      </c>
      <c r="J1814" t="s">
        <v>17</v>
      </c>
      <c r="K1814">
        <v>29.58224361906456</v>
      </c>
      <c r="L1814">
        <v>0.38787540816245991</v>
      </c>
    </row>
    <row r="1815" spans="1:12" x14ac:dyDescent="0.3">
      <c r="A1815">
        <v>7</v>
      </c>
      <c r="B1815">
        <v>71</v>
      </c>
      <c r="C1815">
        <v>1</v>
      </c>
      <c r="D1815">
        <v>1</v>
      </c>
      <c r="E1815">
        <v>2025</v>
      </c>
      <c r="F1815" t="s">
        <v>36</v>
      </c>
      <c r="G1815" t="s">
        <v>37</v>
      </c>
      <c r="H1815" t="s">
        <v>10</v>
      </c>
      <c r="I1815" t="s">
        <v>46</v>
      </c>
      <c r="J1815" t="s">
        <v>18</v>
      </c>
      <c r="K1815">
        <v>4.96643121408</v>
      </c>
      <c r="L1815">
        <v>6.5118675888079111E-2</v>
      </c>
    </row>
    <row r="1816" spans="1:12" x14ac:dyDescent="0.3">
      <c r="A1816">
        <v>7</v>
      </c>
      <c r="B1816">
        <v>71</v>
      </c>
      <c r="C1816">
        <v>1</v>
      </c>
      <c r="D1816">
        <v>1</v>
      </c>
      <c r="E1816">
        <v>2025</v>
      </c>
      <c r="F1816" t="s">
        <v>36</v>
      </c>
      <c r="G1816" t="s">
        <v>37</v>
      </c>
      <c r="H1816" t="s">
        <v>10</v>
      </c>
      <c r="I1816" t="s">
        <v>46</v>
      </c>
      <c r="J1816" t="s">
        <v>19</v>
      </c>
      <c r="K1816">
        <v>10.068080649935714</v>
      </c>
      <c r="L1816">
        <v>0.13201030123995267</v>
      </c>
    </row>
    <row r="1817" spans="1:12" x14ac:dyDescent="0.3">
      <c r="A1817">
        <v>7</v>
      </c>
      <c r="B1817">
        <v>82</v>
      </c>
      <c r="C1817">
        <v>3</v>
      </c>
      <c r="D1817">
        <v>0</v>
      </c>
      <c r="E1817">
        <v>2023</v>
      </c>
      <c r="F1817" t="s">
        <v>36</v>
      </c>
      <c r="G1817" t="s">
        <v>38</v>
      </c>
      <c r="H1817" t="s">
        <v>12</v>
      </c>
      <c r="I1817" t="s">
        <v>44</v>
      </c>
      <c r="J1817" t="s">
        <v>14</v>
      </c>
      <c r="K1817">
        <v>2.6392999999999998E-3</v>
      </c>
      <c r="L1817">
        <v>5.1075634284854631E-3</v>
      </c>
    </row>
    <row r="1818" spans="1:12" x14ac:dyDescent="0.3">
      <c r="A1818">
        <v>7</v>
      </c>
      <c r="B1818">
        <v>82</v>
      </c>
      <c r="C1818">
        <v>3</v>
      </c>
      <c r="D1818">
        <v>0</v>
      </c>
      <c r="E1818">
        <v>2023</v>
      </c>
      <c r="F1818" t="s">
        <v>36</v>
      </c>
      <c r="G1818" t="s">
        <v>38</v>
      </c>
      <c r="H1818" t="s">
        <v>12</v>
      </c>
      <c r="I1818" t="s">
        <v>44</v>
      </c>
      <c r="J1818" t="s">
        <v>219</v>
      </c>
      <c r="K1818">
        <v>3.0759999999999999E-2</v>
      </c>
      <c r="L1818">
        <v>5.9526636252117168E-2</v>
      </c>
    </row>
    <row r="1819" spans="1:12" x14ac:dyDescent="0.3">
      <c r="A1819">
        <v>7</v>
      </c>
      <c r="B1819">
        <v>82</v>
      </c>
      <c r="C1819">
        <v>3</v>
      </c>
      <c r="D1819">
        <v>0</v>
      </c>
      <c r="E1819">
        <v>2023</v>
      </c>
      <c r="F1819" t="s">
        <v>36</v>
      </c>
      <c r="G1819" t="s">
        <v>38</v>
      </c>
      <c r="H1819" t="s">
        <v>12</v>
      </c>
      <c r="I1819" t="s">
        <v>45</v>
      </c>
      <c r="J1819" t="s">
        <v>11</v>
      </c>
      <c r="K1819">
        <v>5.9411999999999989E-3</v>
      </c>
      <c r="L1819">
        <v>1.1497387883650146E-2</v>
      </c>
    </row>
    <row r="1820" spans="1:12" x14ac:dyDescent="0.3">
      <c r="A1820">
        <v>7</v>
      </c>
      <c r="B1820">
        <v>82</v>
      </c>
      <c r="C1820">
        <v>3</v>
      </c>
      <c r="D1820">
        <v>0</v>
      </c>
      <c r="E1820">
        <v>2023</v>
      </c>
      <c r="F1820" t="s">
        <v>36</v>
      </c>
      <c r="G1820" t="s">
        <v>38</v>
      </c>
      <c r="H1820" t="s">
        <v>12</v>
      </c>
      <c r="I1820" t="s">
        <v>45</v>
      </c>
      <c r="J1820" t="s">
        <v>220</v>
      </c>
      <c r="K1820">
        <v>3.6176236631578949E-5</v>
      </c>
      <c r="L1820">
        <v>7.0008117000601967E-5</v>
      </c>
    </row>
    <row r="1821" spans="1:12" x14ac:dyDescent="0.3">
      <c r="A1821">
        <v>7</v>
      </c>
      <c r="B1821">
        <v>82</v>
      </c>
      <c r="C1821">
        <v>3</v>
      </c>
      <c r="D1821">
        <v>0</v>
      </c>
      <c r="E1821">
        <v>2023</v>
      </c>
      <c r="F1821" t="s">
        <v>36</v>
      </c>
      <c r="G1821" t="s">
        <v>38</v>
      </c>
      <c r="H1821" t="s">
        <v>12</v>
      </c>
      <c r="I1821" t="s">
        <v>45</v>
      </c>
      <c r="J1821" t="s">
        <v>13</v>
      </c>
      <c r="K1821">
        <v>2.0000000000000001E-4</v>
      </c>
      <c r="L1821">
        <v>3.8703924741298554E-4</v>
      </c>
    </row>
    <row r="1822" spans="1:12" x14ac:dyDescent="0.3">
      <c r="A1822">
        <v>7</v>
      </c>
      <c r="B1822">
        <v>82</v>
      </c>
      <c r="C1822">
        <v>3</v>
      </c>
      <c r="D1822">
        <v>0</v>
      </c>
      <c r="E1822">
        <v>2023</v>
      </c>
      <c r="F1822" t="s">
        <v>36</v>
      </c>
      <c r="G1822" t="s">
        <v>38</v>
      </c>
      <c r="H1822" t="s">
        <v>12</v>
      </c>
      <c r="I1822" t="s">
        <v>45</v>
      </c>
      <c r="J1822" t="s">
        <v>16</v>
      </c>
      <c r="K1822">
        <v>8.661099999999998E-2</v>
      </c>
      <c r="L1822">
        <v>0.16760928128843039</v>
      </c>
    </row>
    <row r="1823" spans="1:12" x14ac:dyDescent="0.3">
      <c r="A1823">
        <v>7</v>
      </c>
      <c r="B1823">
        <v>82</v>
      </c>
      <c r="C1823">
        <v>3</v>
      </c>
      <c r="D1823">
        <v>0</v>
      </c>
      <c r="E1823">
        <v>2023</v>
      </c>
      <c r="F1823" t="s">
        <v>36</v>
      </c>
      <c r="G1823" t="s">
        <v>38</v>
      </c>
      <c r="H1823" t="s">
        <v>12</v>
      </c>
      <c r="I1823" t="s">
        <v>45</v>
      </c>
      <c r="J1823" t="s">
        <v>24</v>
      </c>
      <c r="K1823">
        <v>5.9875290749999997E-2</v>
      </c>
      <c r="L1823">
        <v>0.11587043735256845</v>
      </c>
    </row>
    <row r="1824" spans="1:12" x14ac:dyDescent="0.3">
      <c r="A1824">
        <v>7</v>
      </c>
      <c r="B1824">
        <v>82</v>
      </c>
      <c r="C1824">
        <v>3</v>
      </c>
      <c r="D1824">
        <v>0</v>
      </c>
      <c r="E1824">
        <v>2023</v>
      </c>
      <c r="F1824" t="s">
        <v>36</v>
      </c>
      <c r="G1824" t="s">
        <v>38</v>
      </c>
      <c r="H1824" t="s">
        <v>12</v>
      </c>
      <c r="I1824" t="s">
        <v>46</v>
      </c>
      <c r="J1824" t="s">
        <v>221</v>
      </c>
      <c r="K1824">
        <v>1.3999999999999999E-4</v>
      </c>
      <c r="L1824">
        <v>2.7092747318908982E-4</v>
      </c>
    </row>
    <row r="1825" spans="1:12" x14ac:dyDescent="0.3">
      <c r="A1825">
        <v>7</v>
      </c>
      <c r="B1825">
        <v>82</v>
      </c>
      <c r="C1825">
        <v>3</v>
      </c>
      <c r="D1825">
        <v>0</v>
      </c>
      <c r="E1825">
        <v>2023</v>
      </c>
      <c r="F1825" t="s">
        <v>36</v>
      </c>
      <c r="G1825" t="s">
        <v>38</v>
      </c>
      <c r="H1825" t="s">
        <v>12</v>
      </c>
      <c r="I1825" t="s">
        <v>46</v>
      </c>
      <c r="J1825" t="s">
        <v>17</v>
      </c>
      <c r="K1825">
        <v>0.21911861394479998</v>
      </c>
      <c r="L1825">
        <v>0.4240375171768595</v>
      </c>
    </row>
    <row r="1826" spans="1:12" x14ac:dyDescent="0.3">
      <c r="A1826">
        <v>7</v>
      </c>
      <c r="B1826">
        <v>82</v>
      </c>
      <c r="C1826">
        <v>3</v>
      </c>
      <c r="D1826">
        <v>0</v>
      </c>
      <c r="E1826">
        <v>2023</v>
      </c>
      <c r="F1826" t="s">
        <v>36</v>
      </c>
      <c r="G1826" t="s">
        <v>38</v>
      </c>
      <c r="H1826" t="s">
        <v>12</v>
      </c>
      <c r="I1826" t="s">
        <v>46</v>
      </c>
      <c r="J1826" t="s">
        <v>18</v>
      </c>
      <c r="K1826">
        <v>4.3825599999999998E-3</v>
      </c>
      <c r="L1826">
        <v>8.481113620711269E-3</v>
      </c>
    </row>
    <row r="1827" spans="1:12" x14ac:dyDescent="0.3">
      <c r="A1827">
        <v>7</v>
      </c>
      <c r="B1827">
        <v>82</v>
      </c>
      <c r="C1827">
        <v>3</v>
      </c>
      <c r="D1827">
        <v>0</v>
      </c>
      <c r="E1827">
        <v>2023</v>
      </c>
      <c r="F1827" t="s">
        <v>36</v>
      </c>
      <c r="G1827" t="s">
        <v>38</v>
      </c>
      <c r="H1827" t="s">
        <v>12</v>
      </c>
      <c r="I1827" t="s">
        <v>46</v>
      </c>
      <c r="J1827" t="s">
        <v>19</v>
      </c>
      <c r="K1827">
        <v>0.10703931942</v>
      </c>
      <c r="L1827">
        <v>0.20714208815957483</v>
      </c>
    </row>
    <row r="1828" spans="1:12" x14ac:dyDescent="0.3">
      <c r="A1828">
        <v>7</v>
      </c>
      <c r="B1828">
        <v>82</v>
      </c>
      <c r="C1828">
        <v>3</v>
      </c>
      <c r="D1828">
        <v>0</v>
      </c>
      <c r="E1828">
        <v>2024</v>
      </c>
      <c r="F1828" t="s">
        <v>36</v>
      </c>
      <c r="G1828" t="s">
        <v>38</v>
      </c>
      <c r="H1828" t="s">
        <v>12</v>
      </c>
      <c r="I1828" t="s">
        <v>44</v>
      </c>
      <c r="J1828" t="s">
        <v>14</v>
      </c>
      <c r="K1828">
        <v>1.0800665000000001E-2</v>
      </c>
      <c r="L1828">
        <v>2.1378538145918828E-2</v>
      </c>
    </row>
    <row r="1829" spans="1:12" x14ac:dyDescent="0.3">
      <c r="A1829">
        <v>7</v>
      </c>
      <c r="B1829">
        <v>82</v>
      </c>
      <c r="C1829">
        <v>3</v>
      </c>
      <c r="D1829">
        <v>0</v>
      </c>
      <c r="E1829">
        <v>2024</v>
      </c>
      <c r="F1829" t="s">
        <v>36</v>
      </c>
      <c r="G1829" t="s">
        <v>38</v>
      </c>
      <c r="H1829" t="s">
        <v>12</v>
      </c>
      <c r="I1829" t="s">
        <v>44</v>
      </c>
      <c r="J1829" t="s">
        <v>219</v>
      </c>
      <c r="K1829">
        <v>4.7232000000000003E-2</v>
      </c>
      <c r="L1829">
        <v>9.3489716948728444E-2</v>
      </c>
    </row>
    <row r="1830" spans="1:12" x14ac:dyDescent="0.3">
      <c r="A1830">
        <v>7</v>
      </c>
      <c r="B1830">
        <v>82</v>
      </c>
      <c r="C1830">
        <v>3</v>
      </c>
      <c r="D1830">
        <v>0</v>
      </c>
      <c r="E1830">
        <v>2024</v>
      </c>
      <c r="F1830" t="s">
        <v>36</v>
      </c>
      <c r="G1830" t="s">
        <v>38</v>
      </c>
      <c r="H1830" t="s">
        <v>12</v>
      </c>
      <c r="I1830" t="s">
        <v>45</v>
      </c>
      <c r="J1830" t="s">
        <v>13</v>
      </c>
      <c r="K1830">
        <v>6.0000000000000002E-5</v>
      </c>
      <c r="L1830">
        <v>1.1876234368486845E-4</v>
      </c>
    </row>
    <row r="1831" spans="1:12" x14ac:dyDescent="0.3">
      <c r="A1831">
        <v>7</v>
      </c>
      <c r="B1831">
        <v>82</v>
      </c>
      <c r="C1831">
        <v>3</v>
      </c>
      <c r="D1831">
        <v>0</v>
      </c>
      <c r="E1831">
        <v>2024</v>
      </c>
      <c r="F1831" t="s">
        <v>36</v>
      </c>
      <c r="G1831" t="s">
        <v>38</v>
      </c>
      <c r="H1831" t="s">
        <v>12</v>
      </c>
      <c r="I1831" t="s">
        <v>45</v>
      </c>
      <c r="J1831" t="s">
        <v>15</v>
      </c>
      <c r="K1831">
        <v>2.9048255600000007E-2</v>
      </c>
      <c r="L1831">
        <v>5.7497315250218416E-2</v>
      </c>
    </row>
    <row r="1832" spans="1:12" x14ac:dyDescent="0.3">
      <c r="A1832">
        <v>7</v>
      </c>
      <c r="B1832">
        <v>82</v>
      </c>
      <c r="C1832">
        <v>3</v>
      </c>
      <c r="D1832">
        <v>0</v>
      </c>
      <c r="E1832">
        <v>2024</v>
      </c>
      <c r="F1832" t="s">
        <v>36</v>
      </c>
      <c r="G1832" t="s">
        <v>38</v>
      </c>
      <c r="H1832" t="s">
        <v>12</v>
      </c>
      <c r="I1832" t="s">
        <v>45</v>
      </c>
      <c r="J1832" t="s">
        <v>16</v>
      </c>
      <c r="K1832">
        <v>4.1116493500000004E-2</v>
      </c>
      <c r="L1832">
        <v>8.1384852202727662E-2</v>
      </c>
    </row>
    <row r="1833" spans="1:12" x14ac:dyDescent="0.3">
      <c r="A1833">
        <v>7</v>
      </c>
      <c r="B1833">
        <v>82</v>
      </c>
      <c r="C1833">
        <v>3</v>
      </c>
      <c r="D1833">
        <v>0</v>
      </c>
      <c r="E1833">
        <v>2024</v>
      </c>
      <c r="F1833" t="s">
        <v>36</v>
      </c>
      <c r="G1833" t="s">
        <v>38</v>
      </c>
      <c r="H1833" t="s">
        <v>12</v>
      </c>
      <c r="I1833" t="s">
        <v>45</v>
      </c>
      <c r="J1833" t="s">
        <v>24</v>
      </c>
      <c r="K1833">
        <v>3.7286684999999998E-4</v>
      </c>
      <c r="L1833">
        <v>7.3804234980657146E-4</v>
      </c>
    </row>
    <row r="1834" spans="1:12" x14ac:dyDescent="0.3">
      <c r="A1834">
        <v>7</v>
      </c>
      <c r="B1834">
        <v>82</v>
      </c>
      <c r="C1834">
        <v>3</v>
      </c>
      <c r="D1834">
        <v>0</v>
      </c>
      <c r="E1834">
        <v>2024</v>
      </c>
      <c r="F1834" t="s">
        <v>36</v>
      </c>
      <c r="G1834" t="s">
        <v>38</v>
      </c>
      <c r="H1834" t="s">
        <v>12</v>
      </c>
      <c r="I1834" t="s">
        <v>46</v>
      </c>
      <c r="J1834" t="s">
        <v>17</v>
      </c>
      <c r="K1834">
        <v>0.20788982882323201</v>
      </c>
      <c r="L1834">
        <v>0.41149138832155246</v>
      </c>
    </row>
    <row r="1835" spans="1:12" x14ac:dyDescent="0.3">
      <c r="A1835">
        <v>7</v>
      </c>
      <c r="B1835">
        <v>82</v>
      </c>
      <c r="C1835">
        <v>3</v>
      </c>
      <c r="D1835">
        <v>0</v>
      </c>
      <c r="E1835">
        <v>2024</v>
      </c>
      <c r="F1835" t="s">
        <v>36</v>
      </c>
      <c r="G1835" t="s">
        <v>38</v>
      </c>
      <c r="H1835" t="s">
        <v>12</v>
      </c>
      <c r="I1835" t="s">
        <v>46</v>
      </c>
      <c r="J1835" t="s">
        <v>18</v>
      </c>
      <c r="K1835">
        <v>2.1043199999999998E-3</v>
      </c>
      <c r="L1835">
        <v>4.1652329177157051E-3</v>
      </c>
    </row>
    <row r="1836" spans="1:12" x14ac:dyDescent="0.3">
      <c r="A1836">
        <v>7</v>
      </c>
      <c r="B1836">
        <v>82</v>
      </c>
      <c r="C1836">
        <v>3</v>
      </c>
      <c r="D1836">
        <v>0</v>
      </c>
      <c r="E1836">
        <v>2024</v>
      </c>
      <c r="F1836" t="s">
        <v>36</v>
      </c>
      <c r="G1836" t="s">
        <v>38</v>
      </c>
      <c r="H1836" t="s">
        <v>12</v>
      </c>
      <c r="I1836" t="s">
        <v>46</v>
      </c>
      <c r="J1836" t="s">
        <v>19</v>
      </c>
      <c r="K1836">
        <v>0.16658621308177779</v>
      </c>
      <c r="L1836">
        <v>0.32973615151964702</v>
      </c>
    </row>
    <row r="1837" spans="1:12" x14ac:dyDescent="0.3">
      <c r="A1837">
        <v>7</v>
      </c>
      <c r="B1837">
        <v>82</v>
      </c>
      <c r="C1837">
        <v>3</v>
      </c>
      <c r="D1837">
        <v>0</v>
      </c>
      <c r="E1837">
        <v>2025</v>
      </c>
      <c r="F1837" t="s">
        <v>36</v>
      </c>
      <c r="G1837" t="s">
        <v>38</v>
      </c>
      <c r="H1837" t="s">
        <v>12</v>
      </c>
      <c r="I1837" t="s">
        <v>44</v>
      </c>
      <c r="J1837" t="s">
        <v>14</v>
      </c>
      <c r="K1837">
        <v>2.4306695E-2</v>
      </c>
      <c r="L1837">
        <v>4.5295955086898883E-2</v>
      </c>
    </row>
    <row r="1838" spans="1:12" x14ac:dyDescent="0.3">
      <c r="A1838">
        <v>7</v>
      </c>
      <c r="B1838">
        <v>82</v>
      </c>
      <c r="C1838">
        <v>3</v>
      </c>
      <c r="D1838">
        <v>0</v>
      </c>
      <c r="E1838">
        <v>2025</v>
      </c>
      <c r="F1838" t="s">
        <v>36</v>
      </c>
      <c r="G1838" t="s">
        <v>38</v>
      </c>
      <c r="H1838" t="s">
        <v>12</v>
      </c>
      <c r="I1838" t="s">
        <v>44</v>
      </c>
      <c r="J1838" t="s">
        <v>219</v>
      </c>
      <c r="K1838">
        <v>3.5992629999999998E-2</v>
      </c>
      <c r="L1838">
        <v>6.7072901187897785E-2</v>
      </c>
    </row>
    <row r="1839" spans="1:12" x14ac:dyDescent="0.3">
      <c r="A1839">
        <v>7</v>
      </c>
      <c r="B1839">
        <v>82</v>
      </c>
      <c r="C1839">
        <v>3</v>
      </c>
      <c r="D1839">
        <v>0</v>
      </c>
      <c r="E1839">
        <v>2025</v>
      </c>
      <c r="F1839" t="s">
        <v>36</v>
      </c>
      <c r="G1839" t="s">
        <v>38</v>
      </c>
      <c r="H1839" t="s">
        <v>12</v>
      </c>
      <c r="I1839" t="s">
        <v>45</v>
      </c>
      <c r="J1839" t="s">
        <v>16</v>
      </c>
      <c r="K1839">
        <v>0.17464999999999997</v>
      </c>
      <c r="L1839">
        <v>0.32546335715023733</v>
      </c>
    </row>
    <row r="1840" spans="1:12" x14ac:dyDescent="0.3">
      <c r="A1840">
        <v>7</v>
      </c>
      <c r="B1840">
        <v>82</v>
      </c>
      <c r="C1840">
        <v>3</v>
      </c>
      <c r="D1840">
        <v>0</v>
      </c>
      <c r="E1840">
        <v>2025</v>
      </c>
      <c r="F1840" t="s">
        <v>36</v>
      </c>
      <c r="G1840" t="s">
        <v>38</v>
      </c>
      <c r="H1840" t="s">
        <v>12</v>
      </c>
      <c r="I1840" t="s">
        <v>46</v>
      </c>
      <c r="J1840" t="s">
        <v>17</v>
      </c>
      <c r="K1840">
        <v>0.19203197921512</v>
      </c>
      <c r="L1840">
        <v>0.35785498216752115</v>
      </c>
    </row>
    <row r="1841" spans="1:12" x14ac:dyDescent="0.3">
      <c r="A1841">
        <v>7</v>
      </c>
      <c r="B1841">
        <v>82</v>
      </c>
      <c r="C1841">
        <v>3</v>
      </c>
      <c r="D1841">
        <v>0</v>
      </c>
      <c r="E1841">
        <v>2025</v>
      </c>
      <c r="F1841" t="s">
        <v>36</v>
      </c>
      <c r="G1841" t="s">
        <v>38</v>
      </c>
      <c r="H1841" t="s">
        <v>12</v>
      </c>
      <c r="I1841" t="s">
        <v>46</v>
      </c>
      <c r="J1841" t="s">
        <v>19</v>
      </c>
      <c r="K1841">
        <v>0.109638245</v>
      </c>
      <c r="L1841">
        <v>0.20431280440744476</v>
      </c>
    </row>
  </sheetData>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0C2B5-354B-44C5-9267-DE9711E87319}">
  <dimension ref="B1:K86"/>
  <sheetViews>
    <sheetView showGridLines="0" showRowColHeaders="0" zoomScaleNormal="100" workbookViewId="0">
      <selection activeCell="B5" sqref="B5:C5"/>
    </sheetView>
  </sheetViews>
  <sheetFormatPr baseColWidth="10" defaultColWidth="9.109375" defaultRowHeight="14.4" x14ac:dyDescent="0.3"/>
  <cols>
    <col min="1" max="1" width="2.88671875" customWidth="1"/>
    <col min="2" max="2" width="29.33203125" customWidth="1"/>
    <col min="3" max="3" width="82.88671875" customWidth="1"/>
    <col min="4" max="7" width="12" bestFit="1" customWidth="1"/>
    <col min="10" max="10" width="111.44140625" hidden="1" customWidth="1"/>
  </cols>
  <sheetData>
    <row r="1" spans="2:11" x14ac:dyDescent="0.3">
      <c r="D1" s="11"/>
      <c r="E1" s="11"/>
      <c r="F1" s="11"/>
      <c r="G1" s="11"/>
      <c r="H1" s="11"/>
      <c r="I1" s="11"/>
      <c r="J1" s="11"/>
      <c r="K1" s="11"/>
    </row>
    <row r="2" spans="2:11" ht="21" x14ac:dyDescent="0.3">
      <c r="B2" s="215" t="str">
        <f>"Entwicklung der betrieblichen Therapiehäufigkeiten 2014 bis "&amp;Berichtsjahr&amp;" (Dashboard)"</f>
        <v>Entwicklung der betrieblichen Therapiehäufigkeiten 2014 bis 2025 (Dashboard)</v>
      </c>
      <c r="C2" s="216"/>
      <c r="D2" s="58"/>
      <c r="E2" s="58"/>
      <c r="F2" s="58"/>
      <c r="G2" s="58"/>
      <c r="H2" s="58"/>
      <c r="I2" s="58"/>
      <c r="J2" s="58"/>
      <c r="K2" s="58"/>
    </row>
    <row r="3" spans="2:11" x14ac:dyDescent="0.3">
      <c r="B3" s="204"/>
      <c r="C3" s="204"/>
    </row>
    <row r="4" spans="2:11" ht="86.4" x14ac:dyDescent="0.3">
      <c r="B4" s="224" t="s">
        <v>749</v>
      </c>
      <c r="C4" s="224"/>
      <c r="J4" s="18" t="str">
        <f>B4</f>
        <v xml:space="preserve">Dargestellt wird die Entwicklung ausgewählter Quantile (25 %-, 50 %, 75 % und 90 %-Quantil) der halbjährlichen betrieblichen Therapiehäufigkeiten in Tagen [d], die sich aus den an das BfR übermittelten und plausibilisierten Anwendungsdaten ergeben. Dabei kann mit Hilfe eines Datenschnittes zwischen den Nutzungsarten in der Antibiotika-Minimierung gewechselt werden. Um eine Vergleichbarkeit über die Zeit bestmöglich zu gewährleisten, werden für alle Halbjahre die Quantile der gemäß 17. AMGÄndG (2021) berechneten betrieblichen Therapiehäufigkeiten verwendet. Dennoch sind grundsätzlich die Quantile bis 2022 nur bedingt mit denen ab 2023 vergleichbar. </v>
      </c>
    </row>
    <row r="5" spans="2:11" ht="28.8" x14ac:dyDescent="0.3">
      <c r="B5" s="224" t="s">
        <v>673</v>
      </c>
      <c r="C5" s="224"/>
      <c r="J5" s="18" t="str">
        <f t="shared" ref="J5:J6" si="0">B5</f>
        <v>Achtung: Bei diesem Datenschnitt wird eine Fehlermeldung angezeigt, wenn mehrere Nutzungsarten ausgewählt sind, da die Addition von Quantilen mehrerer Nutzungsarten nicht sinnvoll ist.</v>
      </c>
    </row>
    <row r="6" spans="2:11" x14ac:dyDescent="0.3">
      <c r="B6" s="224" t="s">
        <v>672</v>
      </c>
      <c r="C6" s="224"/>
      <c r="J6" s="18" t="str">
        <f t="shared" si="0"/>
        <v>Hinweis: Die Skalierung der Therapiehäufigkeits-Achse und die Jahresachse passen sich dynamisch an die ausgewählte Nutzungsart an.</v>
      </c>
    </row>
    <row r="8" spans="2:11" ht="15.6" x14ac:dyDescent="0.3">
      <c r="C8" s="135" t="s">
        <v>249</v>
      </c>
    </row>
    <row r="9" spans="2:11" x14ac:dyDescent="0.3">
      <c r="C9" s="59"/>
    </row>
    <row r="10" spans="2:11" x14ac:dyDescent="0.3">
      <c r="C10" s="59"/>
    </row>
    <row r="11" spans="2:11" x14ac:dyDescent="0.3">
      <c r="C11" s="59"/>
    </row>
    <row r="12" spans="2:11" x14ac:dyDescent="0.3">
      <c r="C12" s="59"/>
    </row>
    <row r="13" spans="2:11" x14ac:dyDescent="0.3">
      <c r="C13" s="59"/>
    </row>
    <row r="14" spans="2:11" x14ac:dyDescent="0.3">
      <c r="C14" s="59"/>
    </row>
    <row r="15" spans="2:11" x14ac:dyDescent="0.3">
      <c r="C15" s="59"/>
    </row>
    <row r="16" spans="2:11" x14ac:dyDescent="0.3">
      <c r="C16" s="59"/>
    </row>
    <row r="17" spans="3:3" x14ac:dyDescent="0.3">
      <c r="C17" s="59"/>
    </row>
    <row r="18" spans="3:3" x14ac:dyDescent="0.3">
      <c r="C18" s="59"/>
    </row>
    <row r="19" spans="3:3" x14ac:dyDescent="0.3">
      <c r="C19" s="59"/>
    </row>
    <row r="20" spans="3:3" x14ac:dyDescent="0.3">
      <c r="C20" s="59"/>
    </row>
    <row r="21" spans="3:3" x14ac:dyDescent="0.3">
      <c r="C21" s="59"/>
    </row>
    <row r="22" spans="3:3" x14ac:dyDescent="0.3">
      <c r="C22" s="59"/>
    </row>
    <row r="23" spans="3:3" x14ac:dyDescent="0.3">
      <c r="C23" s="59"/>
    </row>
    <row r="24" spans="3:3" x14ac:dyDescent="0.3">
      <c r="C24" s="59"/>
    </row>
    <row r="25" spans="3:3" x14ac:dyDescent="0.3">
      <c r="C25" s="59"/>
    </row>
    <row r="26" spans="3:3" x14ac:dyDescent="0.3">
      <c r="C26" s="59"/>
    </row>
    <row r="27" spans="3:3" x14ac:dyDescent="0.3">
      <c r="C27" s="59"/>
    </row>
    <row r="28" spans="3:3" x14ac:dyDescent="0.3">
      <c r="C28" s="60"/>
    </row>
    <row r="86" s="142" customFormat="1" x14ac:dyDescent="0.3"/>
  </sheetData>
  <mergeCells count="4">
    <mergeCell ref="B4:C4"/>
    <mergeCell ref="B5:C5"/>
    <mergeCell ref="B2:C2"/>
    <mergeCell ref="B6:C6"/>
  </mergeCells>
  <pageMargins left="0.7" right="0.7" top="0.75" bottom="0.75" header="0.3" footer="0.3"/>
  <pageSetup paperSize="9" orientation="portrait" r:id="rId1"/>
  <drawing r:id="rId2"/>
  <legacyDrawing r:id="rId3"/>
  <extLst>
    <ext xmlns:x14="http://schemas.microsoft.com/office/spreadsheetml/2009/9/main" uri="{A8765BA9-456A-4dab-B4F3-ACF838C121DE}">
      <x14:slicerList>
        <x14:slicer r:id="rId4"/>
      </x14:slicerList>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B3CC1-95AB-4827-8B2F-207638C1BAA3}">
  <dimension ref="A1:E50"/>
  <sheetViews>
    <sheetView showGridLines="0" workbookViewId="0">
      <selection activeCell="E4" sqref="E4"/>
    </sheetView>
  </sheetViews>
  <sheetFormatPr baseColWidth="10" defaultColWidth="9.109375" defaultRowHeight="14.4" x14ac:dyDescent="0.3"/>
  <cols>
    <col min="1" max="1" width="70.33203125" customWidth="1"/>
    <col min="2" max="2" width="16.5546875" customWidth="1"/>
    <col min="3" max="5" width="12" bestFit="1" customWidth="1"/>
  </cols>
  <sheetData>
    <row r="1" spans="1:5" x14ac:dyDescent="0.3">
      <c r="A1" s="1" t="s">
        <v>6</v>
      </c>
      <c r="B1" t="s">
        <v>27</v>
      </c>
    </row>
    <row r="3" spans="1:5" x14ac:dyDescent="0.3">
      <c r="A3" s="1" t="s">
        <v>662</v>
      </c>
      <c r="B3" s="1" t="s">
        <v>633</v>
      </c>
    </row>
    <row r="4" spans="1:5" x14ac:dyDescent="0.3">
      <c r="A4" s="1" t="s">
        <v>634</v>
      </c>
      <c r="B4" t="s">
        <v>239</v>
      </c>
      <c r="C4" t="s">
        <v>238</v>
      </c>
      <c r="D4" t="s">
        <v>237</v>
      </c>
      <c r="E4" t="s">
        <v>236</v>
      </c>
    </row>
    <row r="5" spans="1:5" x14ac:dyDescent="0.3">
      <c r="A5" s="2">
        <v>2014</v>
      </c>
      <c r="B5" s="107"/>
      <c r="C5" s="107"/>
      <c r="D5" s="107"/>
      <c r="E5" s="107"/>
    </row>
    <row r="6" spans="1:5" x14ac:dyDescent="0.3">
      <c r="A6" s="3">
        <v>2</v>
      </c>
      <c r="B6" s="107">
        <v>58.960085752301254</v>
      </c>
      <c r="C6" s="107">
        <v>30.295300449460516</v>
      </c>
      <c r="D6" s="107">
        <v>10.100287925812362</v>
      </c>
      <c r="E6" s="107">
        <v>2.0611764153848851E-2</v>
      </c>
    </row>
    <row r="7" spans="1:5" x14ac:dyDescent="0.3">
      <c r="A7" s="2">
        <v>2015</v>
      </c>
      <c r="B7" s="107"/>
      <c r="C7" s="107"/>
      <c r="D7" s="107"/>
      <c r="E7" s="107"/>
    </row>
    <row r="8" spans="1:5" x14ac:dyDescent="0.3">
      <c r="A8" s="3">
        <v>1</v>
      </c>
      <c r="B8" s="107">
        <v>42.073740088486709</v>
      </c>
      <c r="C8" s="107">
        <v>21.823737632409554</v>
      </c>
      <c r="D8" s="107">
        <v>8.1065503730148052</v>
      </c>
      <c r="E8" s="107">
        <v>0.14854824574036754</v>
      </c>
    </row>
    <row r="9" spans="1:5" x14ac:dyDescent="0.3">
      <c r="A9" s="3">
        <v>2</v>
      </c>
      <c r="B9" s="107">
        <v>30.18733713296977</v>
      </c>
      <c r="C9" s="107">
        <v>14.454567598295192</v>
      </c>
      <c r="D9" s="107">
        <v>4.842525581663244</v>
      </c>
      <c r="E9" s="107">
        <v>0</v>
      </c>
    </row>
    <row r="10" spans="1:5" x14ac:dyDescent="0.3">
      <c r="A10" s="2">
        <v>2016</v>
      </c>
      <c r="B10" s="107"/>
      <c r="C10" s="107"/>
      <c r="D10" s="107"/>
      <c r="E10" s="107"/>
    </row>
    <row r="11" spans="1:5" x14ac:dyDescent="0.3">
      <c r="A11" s="3">
        <v>1</v>
      </c>
      <c r="B11" s="107">
        <v>27.229920304516881</v>
      </c>
      <c r="C11" s="107">
        <v>12.890133703359263</v>
      </c>
      <c r="D11" s="107">
        <v>4.2644712861963781</v>
      </c>
      <c r="E11" s="107">
        <v>0</v>
      </c>
    </row>
    <row r="12" spans="1:5" x14ac:dyDescent="0.3">
      <c r="A12" s="3">
        <v>2</v>
      </c>
      <c r="B12" s="107">
        <v>26.665352452223701</v>
      </c>
      <c r="C12" s="107">
        <v>11.446707281094424</v>
      </c>
      <c r="D12" s="107">
        <v>3.5499103910318865</v>
      </c>
      <c r="E12" s="107">
        <v>0</v>
      </c>
    </row>
    <row r="13" spans="1:5" x14ac:dyDescent="0.3">
      <c r="A13" s="2">
        <v>2017</v>
      </c>
      <c r="B13" s="107"/>
      <c r="C13" s="107"/>
      <c r="D13" s="107"/>
      <c r="E13" s="107"/>
    </row>
    <row r="14" spans="1:5" x14ac:dyDescent="0.3">
      <c r="A14" s="3">
        <v>1</v>
      </c>
      <c r="B14" s="107">
        <v>25.969169714594297</v>
      </c>
      <c r="C14" s="107">
        <v>10.767195754836443</v>
      </c>
      <c r="D14" s="107">
        <v>3.330760336664234</v>
      </c>
      <c r="E14" s="107">
        <v>0</v>
      </c>
    </row>
    <row r="15" spans="1:5" x14ac:dyDescent="0.3">
      <c r="A15" s="3">
        <v>2</v>
      </c>
      <c r="B15" s="107">
        <v>23.528637217808694</v>
      </c>
      <c r="C15" s="107">
        <v>9.9009716193386055</v>
      </c>
      <c r="D15" s="107">
        <v>2.9019064124783363</v>
      </c>
      <c r="E15" s="107">
        <v>0</v>
      </c>
    </row>
    <row r="16" spans="1:5" x14ac:dyDescent="0.3">
      <c r="A16" s="2">
        <v>2018</v>
      </c>
      <c r="B16" s="107"/>
      <c r="C16" s="107"/>
      <c r="D16" s="107"/>
      <c r="E16" s="107"/>
    </row>
    <row r="17" spans="1:5" x14ac:dyDescent="0.3">
      <c r="A17" s="3">
        <v>1</v>
      </c>
      <c r="B17" s="107">
        <v>24.697323326191576</v>
      </c>
      <c r="C17" s="107">
        <v>10.294601552029803</v>
      </c>
      <c r="D17" s="107">
        <v>3.3209848498086565</v>
      </c>
      <c r="E17" s="107">
        <v>5.1342151415281222E-2</v>
      </c>
    </row>
    <row r="18" spans="1:5" x14ac:dyDescent="0.3">
      <c r="A18" s="3">
        <v>2</v>
      </c>
      <c r="B18" s="107">
        <v>23.493819892105769</v>
      </c>
      <c r="C18" s="107">
        <v>9.7069922428040041</v>
      </c>
      <c r="D18" s="107">
        <v>2.9581329190919132</v>
      </c>
      <c r="E18" s="107">
        <v>0</v>
      </c>
    </row>
    <row r="19" spans="1:5" x14ac:dyDescent="0.3">
      <c r="A19" s="2">
        <v>2019</v>
      </c>
      <c r="B19" s="107"/>
      <c r="C19" s="107"/>
      <c r="D19" s="107"/>
      <c r="E19" s="107"/>
    </row>
    <row r="20" spans="1:5" x14ac:dyDescent="0.3">
      <c r="A20" s="3">
        <v>1</v>
      </c>
      <c r="B20" s="107">
        <v>24.60386832630768</v>
      </c>
      <c r="C20" s="107">
        <v>10.297742096519441</v>
      </c>
      <c r="D20" s="107">
        <v>2.921686493757619</v>
      </c>
      <c r="E20" s="107">
        <v>0</v>
      </c>
    </row>
    <row r="21" spans="1:5" x14ac:dyDescent="0.3">
      <c r="A21" s="3">
        <v>2</v>
      </c>
      <c r="B21" s="107">
        <v>25.680444561564503</v>
      </c>
      <c r="C21" s="107">
        <v>10.277543857582842</v>
      </c>
      <c r="D21" s="107">
        <v>2.9718960643618177</v>
      </c>
      <c r="E21" s="107">
        <v>0</v>
      </c>
    </row>
    <row r="22" spans="1:5" x14ac:dyDescent="0.3">
      <c r="A22" s="2">
        <v>2020</v>
      </c>
      <c r="B22" s="107"/>
      <c r="C22" s="107"/>
      <c r="D22" s="107"/>
      <c r="E22" s="107"/>
    </row>
    <row r="23" spans="1:5" x14ac:dyDescent="0.3">
      <c r="A23" s="3">
        <v>1</v>
      </c>
      <c r="B23" s="107">
        <v>26.257244768543789</v>
      </c>
      <c r="C23" s="107">
        <v>10.635942028985507</v>
      </c>
      <c r="D23" s="107">
        <v>2.9882904846335694</v>
      </c>
      <c r="E23" s="107">
        <v>0</v>
      </c>
    </row>
    <row r="24" spans="1:5" x14ac:dyDescent="0.3">
      <c r="A24" s="3">
        <v>2</v>
      </c>
      <c r="B24" s="107">
        <v>23.972886804657541</v>
      </c>
      <c r="C24" s="107">
        <v>9.3410999124536183</v>
      </c>
      <c r="D24" s="107">
        <v>2.298242520425557</v>
      </c>
      <c r="E24" s="107">
        <v>0</v>
      </c>
    </row>
    <row r="25" spans="1:5" x14ac:dyDescent="0.3">
      <c r="A25" s="2">
        <v>2021</v>
      </c>
      <c r="B25" s="107"/>
      <c r="C25" s="107"/>
      <c r="D25" s="107"/>
      <c r="E25" s="107"/>
    </row>
    <row r="26" spans="1:5" x14ac:dyDescent="0.3">
      <c r="A26" s="3">
        <v>1</v>
      </c>
      <c r="B26" s="107">
        <v>23.836889783136961</v>
      </c>
      <c r="C26" s="107">
        <v>9.052877126053092</v>
      </c>
      <c r="D26" s="107">
        <v>2.1537402688772311</v>
      </c>
      <c r="E26" s="107">
        <v>0</v>
      </c>
    </row>
    <row r="27" spans="1:5" x14ac:dyDescent="0.3">
      <c r="A27" s="3">
        <v>2</v>
      </c>
      <c r="B27" s="107">
        <v>20.449122833555581</v>
      </c>
      <c r="C27" s="107">
        <v>7.2043992179341689</v>
      </c>
      <c r="D27" s="107">
        <v>1.2443576234188174</v>
      </c>
      <c r="E27" s="107">
        <v>0</v>
      </c>
    </row>
    <row r="28" spans="1:5" x14ac:dyDescent="0.3">
      <c r="A28" s="2">
        <v>2022</v>
      </c>
      <c r="B28" s="107"/>
      <c r="C28" s="107"/>
      <c r="D28" s="107"/>
      <c r="E28" s="107"/>
    </row>
    <row r="29" spans="1:5" x14ac:dyDescent="0.3">
      <c r="A29" s="3">
        <v>1</v>
      </c>
      <c r="B29" s="107">
        <v>19.549682306552874</v>
      </c>
      <c r="C29" s="107">
        <v>6.957179289308991</v>
      </c>
      <c r="D29" s="107">
        <v>1.065469269195539</v>
      </c>
      <c r="E29" s="107">
        <v>0</v>
      </c>
    </row>
    <row r="30" spans="1:5" x14ac:dyDescent="0.3">
      <c r="A30" s="3">
        <v>2</v>
      </c>
      <c r="B30" s="107">
        <v>19.579501260394235</v>
      </c>
      <c r="C30" s="107">
        <v>7.0893404177065804</v>
      </c>
      <c r="D30" s="107">
        <v>1.0997476424491965</v>
      </c>
      <c r="E30" s="107">
        <v>0</v>
      </c>
    </row>
    <row r="31" spans="1:5" x14ac:dyDescent="0.3">
      <c r="A31" s="2">
        <v>2023</v>
      </c>
      <c r="B31" s="107"/>
      <c r="C31" s="107"/>
      <c r="D31" s="107"/>
      <c r="E31" s="107"/>
    </row>
    <row r="32" spans="1:5" x14ac:dyDescent="0.3">
      <c r="A32" s="3">
        <v>1</v>
      </c>
      <c r="B32" s="107">
        <v>19.442534488819188</v>
      </c>
      <c r="C32" s="107">
        <v>6.6766454271734839</v>
      </c>
      <c r="D32" s="107">
        <v>0.68440432577780985</v>
      </c>
      <c r="E32" s="107">
        <v>0</v>
      </c>
    </row>
    <row r="33" spans="1:5" x14ac:dyDescent="0.3">
      <c r="A33" s="3">
        <v>2</v>
      </c>
      <c r="B33" s="107">
        <v>22.871224850631364</v>
      </c>
      <c r="C33" s="107">
        <v>8.2388897412925104</v>
      </c>
      <c r="D33" s="107">
        <v>1.3833451801629395</v>
      </c>
      <c r="E33" s="107">
        <v>0</v>
      </c>
    </row>
    <row r="34" spans="1:5" x14ac:dyDescent="0.3">
      <c r="A34" s="2">
        <v>2024</v>
      </c>
      <c r="B34" s="107"/>
      <c r="C34" s="107"/>
      <c r="D34" s="107"/>
      <c r="E34" s="107"/>
    </row>
    <row r="35" spans="1:5" x14ac:dyDescent="0.3">
      <c r="A35" s="3">
        <v>1</v>
      </c>
      <c r="B35" s="107">
        <v>24.179914288664008</v>
      </c>
      <c r="C35" s="107">
        <v>8.8151480394925681</v>
      </c>
      <c r="D35" s="107">
        <v>1.8459448823895299</v>
      </c>
      <c r="E35" s="107">
        <v>0</v>
      </c>
    </row>
    <row r="36" spans="1:5" x14ac:dyDescent="0.3">
      <c r="A36" s="3">
        <v>2</v>
      </c>
      <c r="B36" s="107">
        <v>25.06474246436677</v>
      </c>
      <c r="C36" s="107">
        <v>9.4882913725778408</v>
      </c>
      <c r="D36" s="107">
        <v>1.8437551145833682</v>
      </c>
      <c r="E36" s="107">
        <v>0</v>
      </c>
    </row>
    <row r="37" spans="1:5" x14ac:dyDescent="0.3">
      <c r="A37" s="2">
        <v>2025</v>
      </c>
      <c r="B37" s="107"/>
      <c r="C37" s="107"/>
      <c r="D37" s="107"/>
      <c r="E37" s="107"/>
    </row>
    <row r="38" spans="1:5" x14ac:dyDescent="0.3">
      <c r="A38" s="3">
        <v>1</v>
      </c>
      <c r="B38" s="107">
        <v>25.72477667639529</v>
      </c>
      <c r="C38" s="107">
        <v>9.9783527813677555</v>
      </c>
      <c r="D38" s="107">
        <v>2.2304752045549563</v>
      </c>
      <c r="E38" s="107">
        <v>0</v>
      </c>
    </row>
    <row r="39" spans="1:5" x14ac:dyDescent="0.3">
      <c r="A39" s="3">
        <v>2</v>
      </c>
      <c r="B39" s="107">
        <v>25.98460451396366</v>
      </c>
      <c r="C39" s="107">
        <v>9.985929931081996</v>
      </c>
      <c r="D39" s="107">
        <v>2.3338743612864441</v>
      </c>
      <c r="E39" s="107">
        <v>0</v>
      </c>
    </row>
    <row r="40" spans="1:5" x14ac:dyDescent="0.3">
      <c r="A40" s="3"/>
      <c r="B40" s="4"/>
      <c r="C40" s="4"/>
      <c r="D40" s="4"/>
      <c r="E40" s="4"/>
    </row>
    <row r="42" spans="1:5" x14ac:dyDescent="0.3">
      <c r="A42" s="1" t="s">
        <v>6</v>
      </c>
    </row>
    <row r="43" spans="1:5" x14ac:dyDescent="0.3">
      <c r="A43" t="s">
        <v>27</v>
      </c>
    </row>
    <row r="46" spans="1:5" x14ac:dyDescent="0.3">
      <c r="A46" s="141" t="s">
        <v>267</v>
      </c>
    </row>
    <row r="47" spans="1:5" ht="31.5" customHeight="1" x14ac:dyDescent="0.3">
      <c r="A47" s="143" t="str">
        <f>IF(NOT(ISBLANK($B$43)),"Fehler: Bitte nur eine Nutzungsart auswählen!","")</f>
        <v/>
      </c>
    </row>
    <row r="50" spans="1:1" x14ac:dyDescent="0.3">
      <c r="A50" s="141"/>
    </row>
  </sheetData>
  <conditionalFormatting sqref="A47">
    <cfRule type="expression" dxfId="67" priority="1">
      <formula>NOT(ISBLANK($B$43))</formula>
    </cfRule>
    <cfRule type="expression" dxfId="66" priority="2">
      <formula>ISBLANK($B$43)</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5E189-2F63-4518-9202-93CC37B5F89F}">
  <dimension ref="B2:S655"/>
  <sheetViews>
    <sheetView showGridLines="0" showRowColHeaders="0" zoomScaleNormal="100" workbookViewId="0">
      <pane xSplit="6" ySplit="7" topLeftCell="G8" activePane="bottomRight" state="frozen"/>
      <selection pane="topRight" activeCell="G1" sqref="G1"/>
      <selection pane="bottomLeft" activeCell="A9" sqref="A9"/>
      <selection pane="bottomRight" activeCell="G3" sqref="G3"/>
    </sheetView>
  </sheetViews>
  <sheetFormatPr baseColWidth="10" defaultColWidth="9.109375" defaultRowHeight="14.4" x14ac:dyDescent="0.3"/>
  <cols>
    <col min="1" max="1" width="3.5546875" customWidth="1"/>
    <col min="2" max="2" width="5.44140625" hidden="1" customWidth="1"/>
    <col min="3" max="3" width="8.44140625" hidden="1" customWidth="1"/>
    <col min="4" max="4" width="7.6640625" hidden="1" customWidth="1"/>
    <col min="5" max="5" width="9.6640625" hidden="1" customWidth="1"/>
    <col min="6" max="6" width="9.44140625" hidden="1" customWidth="1"/>
    <col min="7" max="7" width="11.44140625" style="19" bestFit="1" customWidth="1"/>
    <col min="8" max="8" width="18.44140625" style="19" bestFit="1" customWidth="1"/>
    <col min="9" max="9" width="9.109375" style="19" bestFit="1" customWidth="1"/>
    <col min="10" max="10" width="8" style="19" bestFit="1" customWidth="1"/>
    <col min="11" max="11" width="19.6640625" style="127" bestFit="1" customWidth="1"/>
    <col min="12" max="12" width="12.109375" style="19" bestFit="1" customWidth="1"/>
    <col min="13" max="13" width="22.5546875" style="133" bestFit="1" customWidth="1"/>
    <col min="14" max="14" width="23.109375" style="19" bestFit="1" customWidth="1"/>
    <col min="19" max="19" width="124.5546875" style="18" hidden="1" customWidth="1"/>
  </cols>
  <sheetData>
    <row r="2" spans="2:19" ht="21" x14ac:dyDescent="0.3">
      <c r="G2" s="215" t="str">
        <f>"Entwicklung der betrieblichen Therapiehäufigkeiten 2014 bis "&amp;Berichtsjahr&amp;" (Tabelle)"</f>
        <v>Entwicklung der betrieblichen Therapiehäufigkeiten 2014 bis 2025 (Tabelle)</v>
      </c>
      <c r="H2" s="225"/>
      <c r="I2" s="225"/>
      <c r="J2" s="225"/>
      <c r="K2" s="225"/>
      <c r="L2" s="225"/>
      <c r="M2" s="225"/>
      <c r="N2" s="216"/>
      <c r="O2" s="58"/>
      <c r="P2" s="58"/>
    </row>
    <row r="3" spans="2:19" ht="21" x14ac:dyDescent="0.3">
      <c r="G3" s="57"/>
      <c r="H3" s="57"/>
      <c r="I3" s="57"/>
      <c r="J3" s="57"/>
      <c r="K3" s="122"/>
      <c r="L3" s="128"/>
      <c r="M3" s="128"/>
      <c r="N3" s="128"/>
      <c r="O3" s="128"/>
    </row>
    <row r="4" spans="2:19" ht="72" x14ac:dyDescent="0.3">
      <c r="G4" s="227" t="s">
        <v>750</v>
      </c>
      <c r="H4" s="227"/>
      <c r="I4" s="227"/>
      <c r="J4" s="227"/>
      <c r="K4" s="227"/>
      <c r="L4" s="227"/>
      <c r="M4" s="227"/>
      <c r="N4" s="227"/>
      <c r="O4" s="22"/>
      <c r="P4" s="22"/>
      <c r="S4" s="18" t="str">
        <f>G4</f>
        <v>In der Tabelle enthalten sind für die Nutzungsarten in der Antibiotika-Minimierung ausgewählte Quantile (25 %-, 50 %-, 75 %- und 90 %-Quantil) der halbjährlichen betrieblichen Therapiehäufigkeiten in Tagen [d] seit dem 2. Halbjahr 2014, die sich aus den an das BfR übermittelten und plausibilisierten Anwendungsdaten ergeben. Die Tabelle kann gefiltert werden nach Tierart, Nutzungsart, Jahr, Halbjahr und Quantil. Um eine Vergleichbarkeit über die Zeit bestmöglich zu gewährleisten, werden für alle Halbjahre die Quantile der gemäß 17. AMGÄndG (2021) berechneten betrieblichen Therapiehäufigkeiten verwendet.</v>
      </c>
    </row>
    <row r="5" spans="2:19" x14ac:dyDescent="0.3">
      <c r="G5" s="227" t="s">
        <v>161</v>
      </c>
      <c r="H5" s="227"/>
      <c r="I5" s="227"/>
      <c r="J5" s="227"/>
      <c r="K5" s="227"/>
      <c r="L5" s="227"/>
      <c r="M5" s="227"/>
      <c r="N5" s="227"/>
      <c r="O5" s="22"/>
      <c r="S5" s="18" t="str">
        <f t="shared" ref="S5" si="0">G5</f>
        <v>Abkürzungen: Hj. – Halbjahr</v>
      </c>
    </row>
    <row r="7" spans="2:19" x14ac:dyDescent="0.3">
      <c r="B7" t="s">
        <v>3</v>
      </c>
      <c r="C7" t="s">
        <v>5</v>
      </c>
      <c r="D7" t="s">
        <v>165</v>
      </c>
      <c r="E7" t="s">
        <v>0</v>
      </c>
      <c r="F7" t="s">
        <v>215</v>
      </c>
      <c r="G7" s="98" t="s">
        <v>4</v>
      </c>
      <c r="H7" s="98" t="s">
        <v>6</v>
      </c>
      <c r="I7" s="98" t="s">
        <v>1</v>
      </c>
      <c r="J7" s="98" t="s">
        <v>117</v>
      </c>
      <c r="K7" s="98" t="s">
        <v>216</v>
      </c>
      <c r="L7" s="98" t="s">
        <v>164</v>
      </c>
      <c r="M7" s="98" t="s">
        <v>119</v>
      </c>
      <c r="N7" s="98" t="s">
        <v>56</v>
      </c>
    </row>
    <row r="8" spans="2:19" x14ac:dyDescent="0.3">
      <c r="B8">
        <f>_bTH_QUANT_since142!A2</f>
        <v>1</v>
      </c>
      <c r="C8">
        <f>_bTH_QUANT_since142!B2</f>
        <v>11</v>
      </c>
      <c r="D8">
        <f>_bTH_QUANT_since142!C2</f>
        <v>1</v>
      </c>
      <c r="E8">
        <f>_bTH_QUANT_since142!D2</f>
        <v>142</v>
      </c>
      <c r="F8">
        <f>_bTH_QUANT_since142!E2</f>
        <v>1</v>
      </c>
      <c r="G8" s="99" t="str">
        <f>_bTH_QUANT_since142!F2</f>
        <v>Rind</v>
      </c>
      <c r="H8" s="99" t="str">
        <f>_bTH_QUANT_since142!G2</f>
        <v>Mastkälber</v>
      </c>
      <c r="I8" s="99">
        <f>_bTH_QUANT_since142!H2</f>
        <v>2014</v>
      </c>
      <c r="J8" s="99">
        <f>_bTH_QUANT_since142!I2</f>
        <v>2</v>
      </c>
      <c r="K8" s="125">
        <f>_bTH_QUANT_since142!J2</f>
        <v>10152</v>
      </c>
      <c r="L8" s="99" t="str">
        <f>IF(_bTH_QUANT_since142!K2="q0.25","25 %",IF(_bTH_QUANT_since142!K2="q0.5","50 %",IF(_bTH_QUANT_since142!K2="q0.75","75 %",IF(_bTH_QUANT_since142!K2="q0.9","90 %","#N/A"))))</f>
        <v>50 %</v>
      </c>
      <c r="M8" s="131">
        <f>_bTH_QUANT_since142!L2</f>
        <v>0.82767996579940473</v>
      </c>
      <c r="N8" s="99" t="str">
        <f>_bTH_QUANT_since142!M2</f>
        <v>17. AMGÄndG (2021)</v>
      </c>
    </row>
    <row r="9" spans="2:19" x14ac:dyDescent="0.3">
      <c r="B9">
        <f>_bTH_QUANT_since142!A3</f>
        <v>1</v>
      </c>
      <c r="C9">
        <f>_bTH_QUANT_since142!B3</f>
        <v>11</v>
      </c>
      <c r="D9">
        <f>_bTH_QUANT_since142!C3</f>
        <v>1</v>
      </c>
      <c r="E9">
        <f>_bTH_QUANT_since142!D3</f>
        <v>142</v>
      </c>
      <c r="F9">
        <f>_bTH_QUANT_since142!E3</f>
        <v>1</v>
      </c>
      <c r="G9" s="99" t="str">
        <f>_bTH_QUANT_since142!F3</f>
        <v>Rind</v>
      </c>
      <c r="H9" s="99" t="str">
        <f>_bTH_QUANT_since142!G3</f>
        <v>Mastkälber</v>
      </c>
      <c r="I9" s="99">
        <f>_bTH_QUANT_since142!H3</f>
        <v>2014</v>
      </c>
      <c r="J9" s="99">
        <f>_bTH_QUANT_since142!I3</f>
        <v>2</v>
      </c>
      <c r="K9" s="125">
        <f>_bTH_QUANT_since142!J3</f>
        <v>10152</v>
      </c>
      <c r="L9" s="99" t="str">
        <f>IF(_bTH_QUANT_since142!K3="q0.25","25 %",IF(_bTH_QUANT_since142!K3="q0.5","50 %",IF(_bTH_QUANT_since142!K3="q0.75","75 %",IF(_bTH_QUANT_since142!K3="q0.9","90 %","#N/A"))))</f>
        <v>90 %</v>
      </c>
      <c r="M9" s="131">
        <f>_bTH_QUANT_since142!L3</f>
        <v>20.877941058354523</v>
      </c>
      <c r="N9" s="99" t="str">
        <f>_bTH_QUANT_since142!M3</f>
        <v>17. AMGÄndG (2021)</v>
      </c>
    </row>
    <row r="10" spans="2:19" x14ac:dyDescent="0.3">
      <c r="B10">
        <f>_bTH_QUANT_since142!A4</f>
        <v>1</v>
      </c>
      <c r="C10">
        <f>_bTH_QUANT_since142!B4</f>
        <v>11</v>
      </c>
      <c r="D10">
        <f>_bTH_QUANT_since142!C4</f>
        <v>1</v>
      </c>
      <c r="E10">
        <f>_bTH_QUANT_since142!D4</f>
        <v>142</v>
      </c>
      <c r="F10">
        <f>_bTH_QUANT_since142!E4</f>
        <v>1</v>
      </c>
      <c r="G10" s="99" t="str">
        <f>_bTH_QUANT_since142!F4</f>
        <v>Rind</v>
      </c>
      <c r="H10" s="99" t="str">
        <f>_bTH_QUANT_since142!G4</f>
        <v>Mastkälber</v>
      </c>
      <c r="I10" s="99">
        <f>_bTH_QUANT_since142!H4</f>
        <v>2014</v>
      </c>
      <c r="J10" s="99">
        <f>_bTH_QUANT_since142!I4</f>
        <v>2</v>
      </c>
      <c r="K10" s="125">
        <f>_bTH_QUANT_since142!J4</f>
        <v>10152</v>
      </c>
      <c r="L10" s="99" t="str">
        <f>IF(_bTH_QUANT_since142!K4="q0.25","25 %",IF(_bTH_QUANT_since142!K4="q0.5","50 %",IF(_bTH_QUANT_since142!K4="q0.75","75 %",IF(_bTH_QUANT_since142!K4="q0.9","90 %","#N/A"))))</f>
        <v>25 %</v>
      </c>
      <c r="M10" s="131">
        <f>_bTH_QUANT_since142!L4</f>
        <v>0</v>
      </c>
      <c r="N10" s="99" t="str">
        <f>_bTH_QUANT_since142!M4</f>
        <v>17. AMGÄndG (2021)</v>
      </c>
    </row>
    <row r="11" spans="2:19" x14ac:dyDescent="0.3">
      <c r="B11">
        <f>_bTH_QUANT_since142!A5</f>
        <v>1</v>
      </c>
      <c r="C11">
        <f>_bTH_QUANT_since142!B5</f>
        <v>11</v>
      </c>
      <c r="D11">
        <f>_bTH_QUANT_since142!C5</f>
        <v>1</v>
      </c>
      <c r="E11">
        <f>_bTH_QUANT_since142!D5</f>
        <v>142</v>
      </c>
      <c r="F11">
        <f>_bTH_QUANT_since142!E5</f>
        <v>1</v>
      </c>
      <c r="G11" s="99" t="str">
        <f>_bTH_QUANT_since142!F5</f>
        <v>Rind</v>
      </c>
      <c r="H11" s="99" t="str">
        <f>_bTH_QUANT_since142!G5</f>
        <v>Mastkälber</v>
      </c>
      <c r="I11" s="99">
        <f>_bTH_QUANT_since142!H5</f>
        <v>2014</v>
      </c>
      <c r="J11" s="99">
        <f>_bTH_QUANT_since142!I5</f>
        <v>2</v>
      </c>
      <c r="K11" s="125">
        <f>_bTH_QUANT_since142!J5</f>
        <v>10152</v>
      </c>
      <c r="L11" s="99" t="str">
        <f>IF(_bTH_QUANT_since142!K5="q0.25","25 %",IF(_bTH_QUANT_since142!K5="q0.5","50 %",IF(_bTH_QUANT_since142!K5="q0.75","75 %",IF(_bTH_QUANT_since142!K5="q0.9","90 %","#N/A"))))</f>
        <v>75 %</v>
      </c>
      <c r="M11" s="131">
        <f>_bTH_QUANT_since142!L5</f>
        <v>7.613223658911453</v>
      </c>
      <c r="N11" s="99" t="str">
        <f>_bTH_QUANT_since142!M5</f>
        <v>17. AMGÄndG (2021)</v>
      </c>
    </row>
    <row r="12" spans="2:19" x14ac:dyDescent="0.3">
      <c r="B12">
        <f>_bTH_QUANT_since142!A6</f>
        <v>1</v>
      </c>
      <c r="C12">
        <f>_bTH_QUANT_since142!B6</f>
        <v>11</v>
      </c>
      <c r="D12">
        <f>_bTH_QUANT_since142!C6</f>
        <v>1</v>
      </c>
      <c r="E12">
        <f>_bTH_QUANT_since142!D6</f>
        <v>151</v>
      </c>
      <c r="F12">
        <f>_bTH_QUANT_since142!E6</f>
        <v>1</v>
      </c>
      <c r="G12" s="99" t="str">
        <f>_bTH_QUANT_since142!F6</f>
        <v>Rind</v>
      </c>
      <c r="H12" s="99" t="str">
        <f>_bTH_QUANT_since142!G6</f>
        <v>Mastkälber</v>
      </c>
      <c r="I12" s="99">
        <f>_bTH_QUANT_since142!H6</f>
        <v>2015</v>
      </c>
      <c r="J12" s="99">
        <f>_bTH_QUANT_since142!I6</f>
        <v>1</v>
      </c>
      <c r="K12" s="125">
        <f>_bTH_QUANT_since142!J6</f>
        <v>10603</v>
      </c>
      <c r="L12" s="99" t="str">
        <f>IF(_bTH_QUANT_since142!K6="q0.25","25 %",IF(_bTH_QUANT_since142!K6="q0.5","50 %",IF(_bTH_QUANT_since142!K6="q0.75","75 %",IF(_bTH_QUANT_since142!K6="q0.9","90 %","#N/A"))))</f>
        <v>50 %</v>
      </c>
      <c r="M12" s="131">
        <f>_bTH_QUANT_since142!L6</f>
        <v>0.25832540437678403</v>
      </c>
      <c r="N12" s="99" t="str">
        <f>_bTH_QUANT_since142!M6</f>
        <v>17. AMGÄndG (2021)</v>
      </c>
    </row>
    <row r="13" spans="2:19" x14ac:dyDescent="0.3">
      <c r="B13">
        <f>_bTH_QUANT_since142!A7</f>
        <v>1</v>
      </c>
      <c r="C13">
        <f>_bTH_QUANT_since142!B7</f>
        <v>11</v>
      </c>
      <c r="D13">
        <f>_bTH_QUANT_since142!C7</f>
        <v>1</v>
      </c>
      <c r="E13">
        <f>_bTH_QUANT_since142!D7</f>
        <v>151</v>
      </c>
      <c r="F13">
        <f>_bTH_QUANT_since142!E7</f>
        <v>1</v>
      </c>
      <c r="G13" s="99" t="str">
        <f>_bTH_QUANT_since142!F7</f>
        <v>Rind</v>
      </c>
      <c r="H13" s="99" t="str">
        <f>_bTH_QUANT_since142!G7</f>
        <v>Mastkälber</v>
      </c>
      <c r="I13" s="99">
        <f>_bTH_QUANT_since142!H7</f>
        <v>2015</v>
      </c>
      <c r="J13" s="99">
        <f>_bTH_QUANT_since142!I7</f>
        <v>1</v>
      </c>
      <c r="K13" s="125">
        <f>_bTH_QUANT_since142!J7</f>
        <v>10603</v>
      </c>
      <c r="L13" s="99" t="str">
        <f>IF(_bTH_QUANT_since142!K7="q0.25","25 %",IF(_bTH_QUANT_since142!K7="q0.5","50 %",IF(_bTH_QUANT_since142!K7="q0.75","75 %",IF(_bTH_QUANT_since142!K7="q0.9","90 %","#N/A"))))</f>
        <v>90 %</v>
      </c>
      <c r="M13" s="131">
        <f>_bTH_QUANT_since142!L7</f>
        <v>16.078113758956604</v>
      </c>
      <c r="N13" s="99" t="str">
        <f>_bTH_QUANT_since142!M7</f>
        <v>17. AMGÄndG (2021)</v>
      </c>
    </row>
    <row r="14" spans="2:19" x14ac:dyDescent="0.3">
      <c r="B14">
        <f>_bTH_QUANT_since142!A8</f>
        <v>1</v>
      </c>
      <c r="C14">
        <f>_bTH_QUANT_since142!B8</f>
        <v>11</v>
      </c>
      <c r="D14">
        <f>_bTH_QUANT_since142!C8</f>
        <v>1</v>
      </c>
      <c r="E14">
        <f>_bTH_QUANT_since142!D8</f>
        <v>151</v>
      </c>
      <c r="F14">
        <f>_bTH_QUANT_since142!E8</f>
        <v>1</v>
      </c>
      <c r="G14" s="99" t="str">
        <f>_bTH_QUANT_since142!F8</f>
        <v>Rind</v>
      </c>
      <c r="H14" s="99" t="str">
        <f>_bTH_QUANT_since142!G8</f>
        <v>Mastkälber</v>
      </c>
      <c r="I14" s="99">
        <f>_bTH_QUANT_since142!H8</f>
        <v>2015</v>
      </c>
      <c r="J14" s="99">
        <f>_bTH_QUANT_since142!I8</f>
        <v>1</v>
      </c>
      <c r="K14" s="125">
        <f>_bTH_QUANT_since142!J8</f>
        <v>10603</v>
      </c>
      <c r="L14" s="99" t="str">
        <f>IF(_bTH_QUANT_since142!K8="q0.25","25 %",IF(_bTH_QUANT_since142!K8="q0.5","50 %",IF(_bTH_QUANT_since142!K8="q0.75","75 %",IF(_bTH_QUANT_since142!K8="q0.9","90 %","#N/A"))))</f>
        <v>25 %</v>
      </c>
      <c r="M14" s="131">
        <f>_bTH_QUANT_since142!L8</f>
        <v>0</v>
      </c>
      <c r="N14" s="99" t="str">
        <f>_bTH_QUANT_since142!M8</f>
        <v>17. AMGÄndG (2021)</v>
      </c>
    </row>
    <row r="15" spans="2:19" x14ac:dyDescent="0.3">
      <c r="B15">
        <f>_bTH_QUANT_since142!A9</f>
        <v>1</v>
      </c>
      <c r="C15">
        <f>_bTH_QUANT_since142!B9</f>
        <v>11</v>
      </c>
      <c r="D15">
        <f>_bTH_QUANT_since142!C9</f>
        <v>1</v>
      </c>
      <c r="E15">
        <f>_bTH_QUANT_since142!D9</f>
        <v>151</v>
      </c>
      <c r="F15">
        <f>_bTH_QUANT_since142!E9</f>
        <v>1</v>
      </c>
      <c r="G15" s="99" t="str">
        <f>_bTH_QUANT_since142!F9</f>
        <v>Rind</v>
      </c>
      <c r="H15" s="99" t="str">
        <f>_bTH_QUANT_since142!G9</f>
        <v>Mastkälber</v>
      </c>
      <c r="I15" s="99">
        <f>_bTH_QUANT_since142!H9</f>
        <v>2015</v>
      </c>
      <c r="J15" s="99">
        <f>_bTH_QUANT_since142!I9</f>
        <v>1</v>
      </c>
      <c r="K15" s="125">
        <f>_bTH_QUANT_since142!J9</f>
        <v>10603</v>
      </c>
      <c r="L15" s="99" t="str">
        <f>IF(_bTH_QUANT_since142!K9="q0.25","25 %",IF(_bTH_QUANT_since142!K9="q0.5","50 %",IF(_bTH_QUANT_since142!K9="q0.75","75 %",IF(_bTH_QUANT_since142!K9="q0.9","90 %","#N/A"))))</f>
        <v>75 %</v>
      </c>
      <c r="M15" s="131">
        <f>_bTH_QUANT_since142!L9</f>
        <v>4.5501143883046939</v>
      </c>
      <c r="N15" s="99" t="str">
        <f>_bTH_QUANT_since142!M9</f>
        <v>17. AMGÄndG (2021)</v>
      </c>
    </row>
    <row r="16" spans="2:19" x14ac:dyDescent="0.3">
      <c r="B16">
        <f>_bTH_QUANT_since142!A10</f>
        <v>1</v>
      </c>
      <c r="C16">
        <f>_bTH_QUANT_since142!B10</f>
        <v>11</v>
      </c>
      <c r="D16">
        <f>_bTH_QUANT_since142!C10</f>
        <v>1</v>
      </c>
      <c r="E16">
        <f>_bTH_QUANT_since142!D10</f>
        <v>152</v>
      </c>
      <c r="F16">
        <f>_bTH_QUANT_since142!E10</f>
        <v>1</v>
      </c>
      <c r="G16" s="99" t="str">
        <f>_bTH_QUANT_since142!F10</f>
        <v>Rind</v>
      </c>
      <c r="H16" s="99" t="str">
        <f>_bTH_QUANT_since142!G10</f>
        <v>Mastkälber</v>
      </c>
      <c r="I16" s="99">
        <f>_bTH_QUANT_since142!H10</f>
        <v>2015</v>
      </c>
      <c r="J16" s="99">
        <f>_bTH_QUANT_since142!I10</f>
        <v>2</v>
      </c>
      <c r="K16" s="125">
        <f>_bTH_QUANT_since142!J10</f>
        <v>10803</v>
      </c>
      <c r="L16" s="99" t="str">
        <f>IF(_bTH_QUANT_since142!K10="q0.25","25 %",IF(_bTH_QUANT_since142!K10="q0.5","50 %",IF(_bTH_QUANT_since142!K10="q0.75","75 %",IF(_bTH_QUANT_since142!K10="q0.9","90 %","#N/A"))))</f>
        <v>50 %</v>
      </c>
      <c r="M16" s="131">
        <f>_bTH_QUANT_since142!L10</f>
        <v>0.16225749559082892</v>
      </c>
      <c r="N16" s="99" t="str">
        <f>_bTH_QUANT_since142!M10</f>
        <v>17. AMGÄndG (2021)</v>
      </c>
    </row>
    <row r="17" spans="2:14" x14ac:dyDescent="0.3">
      <c r="B17">
        <f>_bTH_QUANT_since142!A11</f>
        <v>1</v>
      </c>
      <c r="C17">
        <f>_bTH_QUANT_since142!B11</f>
        <v>11</v>
      </c>
      <c r="D17">
        <f>_bTH_QUANT_since142!C11</f>
        <v>1</v>
      </c>
      <c r="E17">
        <f>_bTH_QUANT_since142!D11</f>
        <v>152</v>
      </c>
      <c r="F17">
        <f>_bTH_QUANT_since142!E11</f>
        <v>1</v>
      </c>
      <c r="G17" s="99" t="str">
        <f>_bTH_QUANT_since142!F11</f>
        <v>Rind</v>
      </c>
      <c r="H17" s="99" t="str">
        <f>_bTH_QUANT_since142!G11</f>
        <v>Mastkälber</v>
      </c>
      <c r="I17" s="99">
        <f>_bTH_QUANT_since142!H11</f>
        <v>2015</v>
      </c>
      <c r="J17" s="99">
        <f>_bTH_QUANT_since142!I11</f>
        <v>2</v>
      </c>
      <c r="K17" s="125">
        <f>_bTH_QUANT_since142!J11</f>
        <v>10803</v>
      </c>
      <c r="L17" s="99" t="str">
        <f>IF(_bTH_QUANT_since142!K11="q0.25","25 %",IF(_bTH_QUANT_since142!K11="q0.5","50 %",IF(_bTH_QUANT_since142!K11="q0.75","75 %",IF(_bTH_QUANT_since142!K11="q0.9","90 %","#N/A"))))</f>
        <v>90 %</v>
      </c>
      <c r="M17" s="131">
        <f>_bTH_QUANT_since142!L11</f>
        <v>15.24385165403333</v>
      </c>
      <c r="N17" s="99" t="str">
        <f>_bTH_QUANT_since142!M11</f>
        <v>17. AMGÄndG (2021)</v>
      </c>
    </row>
    <row r="18" spans="2:14" x14ac:dyDescent="0.3">
      <c r="B18">
        <f>_bTH_QUANT_since142!A12</f>
        <v>1</v>
      </c>
      <c r="C18">
        <f>_bTH_QUANT_since142!B12</f>
        <v>11</v>
      </c>
      <c r="D18">
        <f>_bTH_QUANT_since142!C12</f>
        <v>1</v>
      </c>
      <c r="E18">
        <f>_bTH_QUANT_since142!D12</f>
        <v>152</v>
      </c>
      <c r="F18">
        <f>_bTH_QUANT_since142!E12</f>
        <v>1</v>
      </c>
      <c r="G18" s="99" t="str">
        <f>_bTH_QUANT_since142!F12</f>
        <v>Rind</v>
      </c>
      <c r="H18" s="99" t="str">
        <f>_bTH_QUANT_since142!G12</f>
        <v>Mastkälber</v>
      </c>
      <c r="I18" s="99">
        <f>_bTH_QUANT_since142!H12</f>
        <v>2015</v>
      </c>
      <c r="J18" s="99">
        <f>_bTH_QUANT_since142!I12</f>
        <v>2</v>
      </c>
      <c r="K18" s="125">
        <f>_bTH_QUANT_since142!J12</f>
        <v>10803</v>
      </c>
      <c r="L18" s="99" t="str">
        <f>IF(_bTH_QUANT_since142!K12="q0.25","25 %",IF(_bTH_QUANT_since142!K12="q0.5","50 %",IF(_bTH_QUANT_since142!K12="q0.75","75 %",IF(_bTH_QUANT_since142!K12="q0.9","90 %","#N/A"))))</f>
        <v>25 %</v>
      </c>
      <c r="M18" s="131">
        <f>_bTH_QUANT_since142!L12</f>
        <v>0</v>
      </c>
      <c r="N18" s="99" t="str">
        <f>_bTH_QUANT_since142!M12</f>
        <v>17. AMGÄndG (2021)</v>
      </c>
    </row>
    <row r="19" spans="2:14" x14ac:dyDescent="0.3">
      <c r="B19">
        <f>_bTH_QUANT_since142!A13</f>
        <v>1</v>
      </c>
      <c r="C19">
        <f>_bTH_QUANT_since142!B13</f>
        <v>11</v>
      </c>
      <c r="D19">
        <f>_bTH_QUANT_since142!C13</f>
        <v>1</v>
      </c>
      <c r="E19">
        <f>_bTH_QUANT_since142!D13</f>
        <v>152</v>
      </c>
      <c r="F19">
        <f>_bTH_QUANT_since142!E13</f>
        <v>1</v>
      </c>
      <c r="G19" s="99" t="str">
        <f>_bTH_QUANT_since142!F13</f>
        <v>Rind</v>
      </c>
      <c r="H19" s="99" t="str">
        <f>_bTH_QUANT_since142!G13</f>
        <v>Mastkälber</v>
      </c>
      <c r="I19" s="99">
        <f>_bTH_QUANT_since142!H13</f>
        <v>2015</v>
      </c>
      <c r="J19" s="99">
        <f>_bTH_QUANT_since142!I13</f>
        <v>2</v>
      </c>
      <c r="K19" s="125">
        <f>_bTH_QUANT_since142!J13</f>
        <v>10803</v>
      </c>
      <c r="L19" s="99" t="str">
        <f>IF(_bTH_QUANT_since142!K13="q0.25","25 %",IF(_bTH_QUANT_since142!K13="q0.5","50 %",IF(_bTH_QUANT_since142!K13="q0.75","75 %",IF(_bTH_QUANT_since142!K13="q0.9","90 %","#N/A"))))</f>
        <v>75 %</v>
      </c>
      <c r="M19" s="131">
        <f>_bTH_QUANT_since142!L13</f>
        <v>4.0136150883071418</v>
      </c>
      <c r="N19" s="99" t="str">
        <f>_bTH_QUANT_since142!M13</f>
        <v>17. AMGÄndG (2021)</v>
      </c>
    </row>
    <row r="20" spans="2:14" x14ac:dyDescent="0.3">
      <c r="B20">
        <f>_bTH_QUANT_since142!A14</f>
        <v>1</v>
      </c>
      <c r="C20">
        <f>_bTH_QUANT_since142!B14</f>
        <v>11</v>
      </c>
      <c r="D20">
        <f>_bTH_QUANT_since142!C14</f>
        <v>1</v>
      </c>
      <c r="E20">
        <f>_bTH_QUANT_since142!D14</f>
        <v>161</v>
      </c>
      <c r="F20">
        <f>_bTH_QUANT_since142!E14</f>
        <v>1</v>
      </c>
      <c r="G20" s="99" t="str">
        <f>_bTH_QUANT_since142!F14</f>
        <v>Rind</v>
      </c>
      <c r="H20" s="99" t="str">
        <f>_bTH_QUANT_since142!G14</f>
        <v>Mastkälber</v>
      </c>
      <c r="I20" s="99">
        <f>_bTH_QUANT_since142!H14</f>
        <v>2016</v>
      </c>
      <c r="J20" s="99">
        <f>_bTH_QUANT_since142!I14</f>
        <v>1</v>
      </c>
      <c r="K20" s="125">
        <f>_bTH_QUANT_since142!J14</f>
        <v>10929</v>
      </c>
      <c r="L20" s="99" t="str">
        <f>IF(_bTH_QUANT_since142!K14="q0.25","25 %",IF(_bTH_QUANT_since142!K14="q0.5","50 %",IF(_bTH_QUANT_since142!K14="q0.75","75 %",IF(_bTH_QUANT_since142!K14="q0.9","90 %","#N/A"))))</f>
        <v>50 %</v>
      </c>
      <c r="M20" s="131">
        <f>_bTH_QUANT_since142!L14</f>
        <v>5.9927560092196241E-2</v>
      </c>
      <c r="N20" s="99" t="str">
        <f>_bTH_QUANT_since142!M14</f>
        <v>17. AMGÄndG (2021)</v>
      </c>
    </row>
    <row r="21" spans="2:14" x14ac:dyDescent="0.3">
      <c r="B21">
        <f>_bTH_QUANT_since142!A15</f>
        <v>1</v>
      </c>
      <c r="C21">
        <f>_bTH_QUANT_since142!B15</f>
        <v>11</v>
      </c>
      <c r="D21">
        <f>_bTH_QUANT_since142!C15</f>
        <v>1</v>
      </c>
      <c r="E21">
        <f>_bTH_QUANT_since142!D15</f>
        <v>161</v>
      </c>
      <c r="F21">
        <f>_bTH_QUANT_since142!E15</f>
        <v>1</v>
      </c>
      <c r="G21" s="99" t="str">
        <f>_bTH_QUANT_since142!F15</f>
        <v>Rind</v>
      </c>
      <c r="H21" s="99" t="str">
        <f>_bTH_QUANT_since142!G15</f>
        <v>Mastkälber</v>
      </c>
      <c r="I21" s="99">
        <f>_bTH_QUANT_since142!H15</f>
        <v>2016</v>
      </c>
      <c r="J21" s="99">
        <f>_bTH_QUANT_since142!I15</f>
        <v>1</v>
      </c>
      <c r="K21" s="125">
        <f>_bTH_QUANT_since142!J15</f>
        <v>10929</v>
      </c>
      <c r="L21" s="99" t="str">
        <f>IF(_bTH_QUANT_since142!K15="q0.25","25 %",IF(_bTH_QUANT_since142!K15="q0.5","50 %",IF(_bTH_QUANT_since142!K15="q0.75","75 %",IF(_bTH_QUANT_since142!K15="q0.9","90 %","#N/A"))))</f>
        <v>90 %</v>
      </c>
      <c r="M21" s="131">
        <f>_bTH_QUANT_since142!L15</f>
        <v>12.883797838433704</v>
      </c>
      <c r="N21" s="99" t="str">
        <f>_bTH_QUANT_since142!M15</f>
        <v>17. AMGÄndG (2021)</v>
      </c>
    </row>
    <row r="22" spans="2:14" x14ac:dyDescent="0.3">
      <c r="B22">
        <f>_bTH_QUANT_since142!A16</f>
        <v>1</v>
      </c>
      <c r="C22">
        <f>_bTH_QUANT_since142!B16</f>
        <v>11</v>
      </c>
      <c r="D22">
        <f>_bTH_QUANT_since142!C16</f>
        <v>1</v>
      </c>
      <c r="E22">
        <f>_bTH_QUANT_since142!D16</f>
        <v>161</v>
      </c>
      <c r="F22">
        <f>_bTH_QUANT_since142!E16</f>
        <v>1</v>
      </c>
      <c r="G22" s="99" t="str">
        <f>_bTH_QUANT_since142!F16</f>
        <v>Rind</v>
      </c>
      <c r="H22" s="99" t="str">
        <f>_bTH_QUANT_since142!G16</f>
        <v>Mastkälber</v>
      </c>
      <c r="I22" s="99">
        <f>_bTH_QUANT_since142!H16</f>
        <v>2016</v>
      </c>
      <c r="J22" s="99">
        <f>_bTH_QUANT_since142!I16</f>
        <v>1</v>
      </c>
      <c r="K22" s="125">
        <f>_bTH_QUANT_since142!J16</f>
        <v>10929</v>
      </c>
      <c r="L22" s="99" t="str">
        <f>IF(_bTH_QUANT_since142!K16="q0.25","25 %",IF(_bTH_QUANT_since142!K16="q0.5","50 %",IF(_bTH_QUANT_since142!K16="q0.75","75 %",IF(_bTH_QUANT_since142!K16="q0.9","90 %","#N/A"))))</f>
        <v>25 %</v>
      </c>
      <c r="M22" s="131">
        <f>_bTH_QUANT_since142!L16</f>
        <v>0</v>
      </c>
      <c r="N22" s="99" t="str">
        <f>_bTH_QUANT_since142!M16</f>
        <v>17. AMGÄndG (2021)</v>
      </c>
    </row>
    <row r="23" spans="2:14" x14ac:dyDescent="0.3">
      <c r="B23">
        <f>_bTH_QUANT_since142!A17</f>
        <v>1</v>
      </c>
      <c r="C23">
        <f>_bTH_QUANT_since142!B17</f>
        <v>11</v>
      </c>
      <c r="D23">
        <f>_bTH_QUANT_since142!C17</f>
        <v>1</v>
      </c>
      <c r="E23">
        <f>_bTH_QUANT_since142!D17</f>
        <v>161</v>
      </c>
      <c r="F23">
        <f>_bTH_QUANT_since142!E17</f>
        <v>1</v>
      </c>
      <c r="G23" s="99" t="str">
        <f>_bTH_QUANT_since142!F17</f>
        <v>Rind</v>
      </c>
      <c r="H23" s="99" t="str">
        <f>_bTH_QUANT_since142!G17</f>
        <v>Mastkälber</v>
      </c>
      <c r="I23" s="99">
        <f>_bTH_QUANT_since142!H17</f>
        <v>2016</v>
      </c>
      <c r="J23" s="99">
        <f>_bTH_QUANT_since142!I17</f>
        <v>1</v>
      </c>
      <c r="K23" s="125">
        <f>_bTH_QUANT_since142!J17</f>
        <v>10929</v>
      </c>
      <c r="L23" s="99" t="str">
        <f>IF(_bTH_QUANT_since142!K17="q0.25","25 %",IF(_bTH_QUANT_since142!K17="q0.5","50 %",IF(_bTH_QUANT_since142!K17="q0.75","75 %",IF(_bTH_QUANT_since142!K17="q0.9","90 %","#N/A"))))</f>
        <v>75 %</v>
      </c>
      <c r="M23" s="131">
        <f>_bTH_QUANT_since142!L17</f>
        <v>3.2200263504611328</v>
      </c>
      <c r="N23" s="99" t="str">
        <f>_bTH_QUANT_since142!M17</f>
        <v>17. AMGÄndG (2021)</v>
      </c>
    </row>
    <row r="24" spans="2:14" x14ac:dyDescent="0.3">
      <c r="B24">
        <f>_bTH_QUANT_since142!A18</f>
        <v>1</v>
      </c>
      <c r="C24">
        <f>_bTH_QUANT_since142!B18</f>
        <v>11</v>
      </c>
      <c r="D24">
        <f>_bTH_QUANT_since142!C18</f>
        <v>1</v>
      </c>
      <c r="E24">
        <f>_bTH_QUANT_since142!D18</f>
        <v>162</v>
      </c>
      <c r="F24">
        <f>_bTH_QUANT_since142!E18</f>
        <v>1</v>
      </c>
      <c r="G24" s="99" t="str">
        <f>_bTH_QUANT_since142!F18</f>
        <v>Rind</v>
      </c>
      <c r="H24" s="99" t="str">
        <f>_bTH_QUANT_since142!G18</f>
        <v>Mastkälber</v>
      </c>
      <c r="I24" s="99">
        <f>_bTH_QUANT_since142!H18</f>
        <v>2016</v>
      </c>
      <c r="J24" s="99">
        <f>_bTH_QUANT_since142!I18</f>
        <v>2</v>
      </c>
      <c r="K24" s="125">
        <f>_bTH_QUANT_since142!J18</f>
        <v>11077</v>
      </c>
      <c r="L24" s="99" t="str">
        <f>IF(_bTH_QUANT_since142!K18="q0.25","25 %",IF(_bTH_QUANT_since142!K18="q0.5","50 %",IF(_bTH_QUANT_since142!K18="q0.75","75 %",IF(_bTH_QUANT_since142!K18="q0.9","90 %","#N/A"))))</f>
        <v>50 %</v>
      </c>
      <c r="M24" s="131">
        <f>_bTH_QUANT_since142!L18</f>
        <v>8.195991091314031E-2</v>
      </c>
      <c r="N24" s="99" t="str">
        <f>_bTH_QUANT_since142!M18</f>
        <v>17. AMGÄndG (2021)</v>
      </c>
    </row>
    <row r="25" spans="2:14" x14ac:dyDescent="0.3">
      <c r="B25">
        <f>_bTH_QUANT_since142!A19</f>
        <v>1</v>
      </c>
      <c r="C25">
        <f>_bTH_QUANT_since142!B19</f>
        <v>11</v>
      </c>
      <c r="D25">
        <f>_bTH_QUANT_since142!C19</f>
        <v>1</v>
      </c>
      <c r="E25">
        <f>_bTH_QUANT_since142!D19</f>
        <v>162</v>
      </c>
      <c r="F25">
        <f>_bTH_QUANT_since142!E19</f>
        <v>1</v>
      </c>
      <c r="G25" s="99" t="str">
        <f>_bTH_QUANT_since142!F19</f>
        <v>Rind</v>
      </c>
      <c r="H25" s="99" t="str">
        <f>_bTH_QUANT_since142!G19</f>
        <v>Mastkälber</v>
      </c>
      <c r="I25" s="99">
        <f>_bTH_QUANT_since142!H19</f>
        <v>2016</v>
      </c>
      <c r="J25" s="99">
        <f>_bTH_QUANT_since142!I19</f>
        <v>2</v>
      </c>
      <c r="K25" s="125">
        <f>_bTH_QUANT_since142!J19</f>
        <v>11077</v>
      </c>
      <c r="L25" s="99" t="str">
        <f>IF(_bTH_QUANT_since142!K19="q0.25","25 %",IF(_bTH_QUANT_since142!K19="q0.5","50 %",IF(_bTH_QUANT_since142!K19="q0.75","75 %",IF(_bTH_QUANT_since142!K19="q0.9","90 %","#N/A"))))</f>
        <v>90 %</v>
      </c>
      <c r="M25" s="131">
        <f>_bTH_QUANT_since142!L19</f>
        <v>14.817618073930214</v>
      </c>
      <c r="N25" s="99" t="str">
        <f>_bTH_QUANT_since142!M19</f>
        <v>17. AMGÄndG (2021)</v>
      </c>
    </row>
    <row r="26" spans="2:14" x14ac:dyDescent="0.3">
      <c r="B26">
        <f>_bTH_QUANT_since142!A20</f>
        <v>1</v>
      </c>
      <c r="C26">
        <f>_bTH_QUANT_since142!B20</f>
        <v>11</v>
      </c>
      <c r="D26">
        <f>_bTH_QUANT_since142!C20</f>
        <v>1</v>
      </c>
      <c r="E26">
        <f>_bTH_QUANT_since142!D20</f>
        <v>162</v>
      </c>
      <c r="F26">
        <f>_bTH_QUANT_since142!E20</f>
        <v>1</v>
      </c>
      <c r="G26" s="99" t="str">
        <f>_bTH_QUANT_since142!F20</f>
        <v>Rind</v>
      </c>
      <c r="H26" s="99" t="str">
        <f>_bTH_QUANT_since142!G20</f>
        <v>Mastkälber</v>
      </c>
      <c r="I26" s="99">
        <f>_bTH_QUANT_since142!H20</f>
        <v>2016</v>
      </c>
      <c r="J26" s="99">
        <f>_bTH_QUANT_since142!I20</f>
        <v>2</v>
      </c>
      <c r="K26" s="125">
        <f>_bTH_QUANT_since142!J20</f>
        <v>11077</v>
      </c>
      <c r="L26" s="99" t="str">
        <f>IF(_bTH_QUANT_since142!K20="q0.25","25 %",IF(_bTH_QUANT_since142!K20="q0.5","50 %",IF(_bTH_QUANT_since142!K20="q0.75","75 %",IF(_bTH_QUANT_since142!K20="q0.9","90 %","#N/A"))))</f>
        <v>25 %</v>
      </c>
      <c r="M26" s="131">
        <f>_bTH_QUANT_since142!L20</f>
        <v>0</v>
      </c>
      <c r="N26" s="99" t="str">
        <f>_bTH_QUANT_since142!M20</f>
        <v>17. AMGÄndG (2021)</v>
      </c>
    </row>
    <row r="27" spans="2:14" x14ac:dyDescent="0.3">
      <c r="B27">
        <f>_bTH_QUANT_since142!A21</f>
        <v>1</v>
      </c>
      <c r="C27">
        <f>_bTH_QUANT_since142!B21</f>
        <v>11</v>
      </c>
      <c r="D27">
        <f>_bTH_QUANT_since142!C21</f>
        <v>1</v>
      </c>
      <c r="E27">
        <f>_bTH_QUANT_since142!D21</f>
        <v>162</v>
      </c>
      <c r="F27">
        <f>_bTH_QUANT_since142!E21</f>
        <v>1</v>
      </c>
      <c r="G27" s="99" t="str">
        <f>_bTH_QUANT_since142!F21</f>
        <v>Rind</v>
      </c>
      <c r="H27" s="99" t="str">
        <f>_bTH_QUANT_since142!G21</f>
        <v>Mastkälber</v>
      </c>
      <c r="I27" s="99">
        <f>_bTH_QUANT_since142!H21</f>
        <v>2016</v>
      </c>
      <c r="J27" s="99">
        <f>_bTH_QUANT_since142!I21</f>
        <v>2</v>
      </c>
      <c r="K27" s="125">
        <f>_bTH_QUANT_since142!J21</f>
        <v>11077</v>
      </c>
      <c r="L27" s="99" t="str">
        <f>IF(_bTH_QUANT_since142!K21="q0.25","25 %",IF(_bTH_QUANT_since142!K21="q0.5","50 %",IF(_bTH_QUANT_since142!K21="q0.75","75 %",IF(_bTH_QUANT_since142!K21="q0.9","90 %","#N/A"))))</f>
        <v>75 %</v>
      </c>
      <c r="M27" s="131">
        <f>_bTH_QUANT_since142!L21</f>
        <v>3.5788583509513745</v>
      </c>
      <c r="N27" s="99" t="str">
        <f>_bTH_QUANT_since142!M21</f>
        <v>17. AMGÄndG (2021)</v>
      </c>
    </row>
    <row r="28" spans="2:14" x14ac:dyDescent="0.3">
      <c r="B28">
        <f>_bTH_QUANT_since142!A22</f>
        <v>1</v>
      </c>
      <c r="C28">
        <f>_bTH_QUANT_since142!B22</f>
        <v>11</v>
      </c>
      <c r="D28">
        <f>_bTH_QUANT_since142!C22</f>
        <v>1</v>
      </c>
      <c r="E28">
        <f>_bTH_QUANT_since142!D22</f>
        <v>171</v>
      </c>
      <c r="F28">
        <f>_bTH_QUANT_since142!E22</f>
        <v>1</v>
      </c>
      <c r="G28" s="99" t="str">
        <f>_bTH_QUANT_since142!F22</f>
        <v>Rind</v>
      </c>
      <c r="H28" s="99" t="str">
        <f>_bTH_QUANT_since142!G22</f>
        <v>Mastkälber</v>
      </c>
      <c r="I28" s="99">
        <f>_bTH_QUANT_since142!H22</f>
        <v>2017</v>
      </c>
      <c r="J28" s="99">
        <f>_bTH_QUANT_since142!I22</f>
        <v>1</v>
      </c>
      <c r="K28" s="125">
        <f>_bTH_QUANT_since142!J22</f>
        <v>11447</v>
      </c>
      <c r="L28" s="99" t="str">
        <f>IF(_bTH_QUANT_since142!K22="q0.25","25 %",IF(_bTH_QUANT_since142!K22="q0.5","50 %",IF(_bTH_QUANT_since142!K22="q0.75","75 %",IF(_bTH_QUANT_since142!K22="q0.9","90 %","#N/A"))))</f>
        <v>50 %</v>
      </c>
      <c r="M28" s="131">
        <f>_bTH_QUANT_since142!L22</f>
        <v>0</v>
      </c>
      <c r="N28" s="99" t="str">
        <f>_bTH_QUANT_since142!M22</f>
        <v>17. AMGÄndG (2021)</v>
      </c>
    </row>
    <row r="29" spans="2:14" x14ac:dyDescent="0.3">
      <c r="B29">
        <f>_bTH_QUANT_since142!A23</f>
        <v>1</v>
      </c>
      <c r="C29">
        <f>_bTH_QUANT_since142!B23</f>
        <v>11</v>
      </c>
      <c r="D29">
        <f>_bTH_QUANT_since142!C23</f>
        <v>1</v>
      </c>
      <c r="E29">
        <f>_bTH_QUANT_since142!D23</f>
        <v>171</v>
      </c>
      <c r="F29">
        <f>_bTH_QUANT_since142!E23</f>
        <v>1</v>
      </c>
      <c r="G29" s="99" t="str">
        <f>_bTH_QUANT_since142!F23</f>
        <v>Rind</v>
      </c>
      <c r="H29" s="99" t="str">
        <f>_bTH_QUANT_since142!G23</f>
        <v>Mastkälber</v>
      </c>
      <c r="I29" s="99">
        <f>_bTH_QUANT_since142!H23</f>
        <v>2017</v>
      </c>
      <c r="J29" s="99">
        <f>_bTH_QUANT_since142!I23</f>
        <v>1</v>
      </c>
      <c r="K29" s="125">
        <f>_bTH_QUANT_since142!J23</f>
        <v>11447</v>
      </c>
      <c r="L29" s="99" t="str">
        <f>IF(_bTH_QUANT_since142!K23="q0.25","25 %",IF(_bTH_QUANT_since142!K23="q0.5","50 %",IF(_bTH_QUANT_since142!K23="q0.75","75 %",IF(_bTH_QUANT_since142!K23="q0.9","90 %","#N/A"))))</f>
        <v>90 %</v>
      </c>
      <c r="M29" s="131">
        <f>_bTH_QUANT_since142!L23</f>
        <v>12.59730865947418</v>
      </c>
      <c r="N29" s="99" t="str">
        <f>_bTH_QUANT_since142!M23</f>
        <v>17. AMGÄndG (2021)</v>
      </c>
    </row>
    <row r="30" spans="2:14" x14ac:dyDescent="0.3">
      <c r="B30">
        <f>_bTH_QUANT_since142!A24</f>
        <v>1</v>
      </c>
      <c r="C30">
        <f>_bTH_QUANT_since142!B24</f>
        <v>11</v>
      </c>
      <c r="D30">
        <f>_bTH_QUANT_since142!C24</f>
        <v>1</v>
      </c>
      <c r="E30">
        <f>_bTH_QUANT_since142!D24</f>
        <v>171</v>
      </c>
      <c r="F30">
        <f>_bTH_QUANT_since142!E24</f>
        <v>1</v>
      </c>
      <c r="G30" s="99" t="str">
        <f>_bTH_QUANT_since142!F24</f>
        <v>Rind</v>
      </c>
      <c r="H30" s="99" t="str">
        <f>_bTH_QUANT_since142!G24</f>
        <v>Mastkälber</v>
      </c>
      <c r="I30" s="99">
        <f>_bTH_QUANT_since142!H24</f>
        <v>2017</v>
      </c>
      <c r="J30" s="99">
        <f>_bTH_QUANT_since142!I24</f>
        <v>1</v>
      </c>
      <c r="K30" s="125">
        <f>_bTH_QUANT_since142!J24</f>
        <v>11447</v>
      </c>
      <c r="L30" s="99" t="str">
        <f>IF(_bTH_QUANT_since142!K24="q0.25","25 %",IF(_bTH_QUANT_since142!K24="q0.5","50 %",IF(_bTH_QUANT_since142!K24="q0.75","75 %",IF(_bTH_QUANT_since142!K24="q0.9","90 %","#N/A"))))</f>
        <v>25 %</v>
      </c>
      <c r="M30" s="131">
        <f>_bTH_QUANT_since142!L24</f>
        <v>0</v>
      </c>
      <c r="N30" s="99" t="str">
        <f>_bTH_QUANT_since142!M24</f>
        <v>17. AMGÄndG (2021)</v>
      </c>
    </row>
    <row r="31" spans="2:14" x14ac:dyDescent="0.3">
      <c r="B31">
        <f>_bTH_QUANT_since142!A25</f>
        <v>1</v>
      </c>
      <c r="C31">
        <f>_bTH_QUANT_since142!B25</f>
        <v>11</v>
      </c>
      <c r="D31">
        <f>_bTH_QUANT_since142!C25</f>
        <v>1</v>
      </c>
      <c r="E31">
        <f>_bTH_QUANT_since142!D25</f>
        <v>171</v>
      </c>
      <c r="F31">
        <f>_bTH_QUANT_since142!E25</f>
        <v>1</v>
      </c>
      <c r="G31" s="99" t="str">
        <f>_bTH_QUANT_since142!F25</f>
        <v>Rind</v>
      </c>
      <c r="H31" s="99" t="str">
        <f>_bTH_QUANT_since142!G25</f>
        <v>Mastkälber</v>
      </c>
      <c r="I31" s="99">
        <f>_bTH_QUANT_since142!H25</f>
        <v>2017</v>
      </c>
      <c r="J31" s="99">
        <f>_bTH_QUANT_since142!I25</f>
        <v>1</v>
      </c>
      <c r="K31" s="125">
        <f>_bTH_QUANT_since142!J25</f>
        <v>11447</v>
      </c>
      <c r="L31" s="99" t="str">
        <f>IF(_bTH_QUANT_since142!K25="q0.25","25 %",IF(_bTH_QUANT_since142!K25="q0.5","50 %",IF(_bTH_QUANT_since142!K25="q0.75","75 %",IF(_bTH_QUANT_since142!K25="q0.9","90 %","#N/A"))))</f>
        <v>75 %</v>
      </c>
      <c r="M31" s="131">
        <f>_bTH_QUANT_since142!L25</f>
        <v>2.7158644137178203</v>
      </c>
      <c r="N31" s="99" t="str">
        <f>_bTH_QUANT_since142!M25</f>
        <v>17. AMGÄndG (2021)</v>
      </c>
    </row>
    <row r="32" spans="2:14" x14ac:dyDescent="0.3">
      <c r="B32">
        <f>_bTH_QUANT_since142!A26</f>
        <v>1</v>
      </c>
      <c r="C32">
        <f>_bTH_QUANT_since142!B26</f>
        <v>11</v>
      </c>
      <c r="D32">
        <f>_bTH_QUANT_since142!C26</f>
        <v>1</v>
      </c>
      <c r="E32">
        <f>_bTH_QUANT_since142!D26</f>
        <v>172</v>
      </c>
      <c r="F32">
        <f>_bTH_QUANT_since142!E26</f>
        <v>1</v>
      </c>
      <c r="G32" s="99" t="str">
        <f>_bTH_QUANT_since142!F26</f>
        <v>Rind</v>
      </c>
      <c r="H32" s="99" t="str">
        <f>_bTH_QUANT_since142!G26</f>
        <v>Mastkälber</v>
      </c>
      <c r="I32" s="99">
        <f>_bTH_QUANT_since142!H26</f>
        <v>2017</v>
      </c>
      <c r="J32" s="99">
        <f>_bTH_QUANT_since142!I26</f>
        <v>2</v>
      </c>
      <c r="K32" s="125">
        <f>_bTH_QUANT_since142!J26</f>
        <v>11621</v>
      </c>
      <c r="L32" s="99" t="str">
        <f>IF(_bTH_QUANT_since142!K26="q0.25","25 %",IF(_bTH_QUANT_since142!K26="q0.5","50 %",IF(_bTH_QUANT_since142!K26="q0.75","75 %",IF(_bTH_QUANT_since142!K26="q0.9","90 %","#N/A"))))</f>
        <v>50 %</v>
      </c>
      <c r="M32" s="131">
        <f>_bTH_QUANT_since142!L26</f>
        <v>0</v>
      </c>
      <c r="N32" s="99" t="str">
        <f>_bTH_QUANT_since142!M26</f>
        <v>17. AMGÄndG (2021)</v>
      </c>
    </row>
    <row r="33" spans="2:14" x14ac:dyDescent="0.3">
      <c r="B33">
        <f>_bTH_QUANT_since142!A27</f>
        <v>1</v>
      </c>
      <c r="C33">
        <f>_bTH_QUANT_since142!B27</f>
        <v>11</v>
      </c>
      <c r="D33">
        <f>_bTH_QUANT_since142!C27</f>
        <v>1</v>
      </c>
      <c r="E33">
        <f>_bTH_QUANT_since142!D27</f>
        <v>172</v>
      </c>
      <c r="F33">
        <f>_bTH_QUANT_since142!E27</f>
        <v>1</v>
      </c>
      <c r="G33" s="99" t="str">
        <f>_bTH_QUANT_since142!F27</f>
        <v>Rind</v>
      </c>
      <c r="H33" s="99" t="str">
        <f>_bTH_QUANT_since142!G27</f>
        <v>Mastkälber</v>
      </c>
      <c r="I33" s="99">
        <f>_bTH_QUANT_since142!H27</f>
        <v>2017</v>
      </c>
      <c r="J33" s="99">
        <f>_bTH_QUANT_since142!I27</f>
        <v>2</v>
      </c>
      <c r="K33" s="125">
        <f>_bTH_QUANT_since142!J27</f>
        <v>11621</v>
      </c>
      <c r="L33" s="99" t="str">
        <f>IF(_bTH_QUANT_since142!K27="q0.25","25 %",IF(_bTH_QUANT_since142!K27="q0.5","50 %",IF(_bTH_QUANT_since142!K27="q0.75","75 %",IF(_bTH_QUANT_since142!K27="q0.9","90 %","#N/A"))))</f>
        <v>90 %</v>
      </c>
      <c r="M33" s="131">
        <f>_bTH_QUANT_since142!L27</f>
        <v>14.713158451846198</v>
      </c>
      <c r="N33" s="99" t="str">
        <f>_bTH_QUANT_since142!M27</f>
        <v>17. AMGÄndG (2021)</v>
      </c>
    </row>
    <row r="34" spans="2:14" x14ac:dyDescent="0.3">
      <c r="B34">
        <f>_bTH_QUANT_since142!A28</f>
        <v>1</v>
      </c>
      <c r="C34">
        <f>_bTH_QUANT_since142!B28</f>
        <v>11</v>
      </c>
      <c r="D34">
        <f>_bTH_QUANT_since142!C28</f>
        <v>1</v>
      </c>
      <c r="E34">
        <f>_bTH_QUANT_since142!D28</f>
        <v>172</v>
      </c>
      <c r="F34">
        <f>_bTH_QUANT_since142!E28</f>
        <v>1</v>
      </c>
      <c r="G34" s="99" t="str">
        <f>_bTH_QUANT_since142!F28</f>
        <v>Rind</v>
      </c>
      <c r="H34" s="99" t="str">
        <f>_bTH_QUANT_since142!G28</f>
        <v>Mastkälber</v>
      </c>
      <c r="I34" s="99">
        <f>_bTH_QUANT_since142!H28</f>
        <v>2017</v>
      </c>
      <c r="J34" s="99">
        <f>_bTH_QUANT_since142!I28</f>
        <v>2</v>
      </c>
      <c r="K34" s="125">
        <f>_bTH_QUANT_since142!J28</f>
        <v>11621</v>
      </c>
      <c r="L34" s="99" t="str">
        <f>IF(_bTH_QUANT_since142!K28="q0.25","25 %",IF(_bTH_QUANT_since142!K28="q0.5","50 %",IF(_bTH_QUANT_since142!K28="q0.75","75 %",IF(_bTH_QUANT_since142!K28="q0.9","90 %","#N/A"))))</f>
        <v>25 %</v>
      </c>
      <c r="M34" s="131">
        <f>_bTH_QUANT_since142!L28</f>
        <v>0</v>
      </c>
      <c r="N34" s="99" t="str">
        <f>_bTH_QUANT_since142!M28</f>
        <v>17. AMGÄndG (2021)</v>
      </c>
    </row>
    <row r="35" spans="2:14" x14ac:dyDescent="0.3">
      <c r="B35">
        <f>_bTH_QUANT_since142!A29</f>
        <v>1</v>
      </c>
      <c r="C35">
        <f>_bTH_QUANT_since142!B29</f>
        <v>11</v>
      </c>
      <c r="D35">
        <f>_bTH_QUANT_since142!C29</f>
        <v>1</v>
      </c>
      <c r="E35">
        <f>_bTH_QUANT_since142!D29</f>
        <v>172</v>
      </c>
      <c r="F35">
        <f>_bTH_QUANT_since142!E29</f>
        <v>1</v>
      </c>
      <c r="G35" s="99" t="str">
        <f>_bTH_QUANT_since142!F29</f>
        <v>Rind</v>
      </c>
      <c r="H35" s="99" t="str">
        <f>_bTH_QUANT_since142!G29</f>
        <v>Mastkälber</v>
      </c>
      <c r="I35" s="99">
        <f>_bTH_QUANT_since142!H29</f>
        <v>2017</v>
      </c>
      <c r="J35" s="99">
        <f>_bTH_QUANT_since142!I29</f>
        <v>2</v>
      </c>
      <c r="K35" s="125">
        <f>_bTH_QUANT_since142!J29</f>
        <v>11621</v>
      </c>
      <c r="L35" s="99" t="str">
        <f>IF(_bTH_QUANT_since142!K29="q0.25","25 %",IF(_bTH_QUANT_since142!K29="q0.5","50 %",IF(_bTH_QUANT_since142!K29="q0.75","75 %",IF(_bTH_QUANT_since142!K29="q0.9","90 %","#N/A"))))</f>
        <v>75 %</v>
      </c>
      <c r="M35" s="131">
        <f>_bTH_QUANT_since142!L29</f>
        <v>3.1761138325169114</v>
      </c>
      <c r="N35" s="99" t="str">
        <f>_bTH_QUANT_since142!M29</f>
        <v>17. AMGÄndG (2021)</v>
      </c>
    </row>
    <row r="36" spans="2:14" x14ac:dyDescent="0.3">
      <c r="B36">
        <f>_bTH_QUANT_since142!A30</f>
        <v>1</v>
      </c>
      <c r="C36">
        <f>_bTH_QUANT_since142!B30</f>
        <v>11</v>
      </c>
      <c r="D36">
        <f>_bTH_QUANT_since142!C30</f>
        <v>1</v>
      </c>
      <c r="E36">
        <f>_bTH_QUANT_since142!D30</f>
        <v>181</v>
      </c>
      <c r="F36">
        <f>_bTH_QUANT_since142!E30</f>
        <v>1</v>
      </c>
      <c r="G36" s="99" t="str">
        <f>_bTH_QUANT_since142!F30</f>
        <v>Rind</v>
      </c>
      <c r="H36" s="99" t="str">
        <f>_bTH_QUANT_since142!G30</f>
        <v>Mastkälber</v>
      </c>
      <c r="I36" s="99">
        <f>_bTH_QUANT_since142!H30</f>
        <v>2018</v>
      </c>
      <c r="J36" s="99">
        <f>_bTH_QUANT_since142!I30</f>
        <v>1</v>
      </c>
      <c r="K36" s="125">
        <f>_bTH_QUANT_since142!J30</f>
        <v>10601</v>
      </c>
      <c r="L36" s="99" t="str">
        <f>IF(_bTH_QUANT_since142!K30="q0.25","25 %",IF(_bTH_QUANT_since142!K30="q0.5","50 %",IF(_bTH_QUANT_since142!K30="q0.75","75 %",IF(_bTH_QUANT_since142!K30="q0.9","90 %","#N/A"))))</f>
        <v>50 %</v>
      </c>
      <c r="M36" s="131">
        <f>_bTH_QUANT_since142!L30</f>
        <v>0</v>
      </c>
      <c r="N36" s="99" t="str">
        <f>_bTH_QUANT_since142!M30</f>
        <v>17. AMGÄndG (2021)</v>
      </c>
    </row>
    <row r="37" spans="2:14" x14ac:dyDescent="0.3">
      <c r="B37">
        <f>_bTH_QUANT_since142!A31</f>
        <v>1</v>
      </c>
      <c r="C37">
        <f>_bTH_QUANT_since142!B31</f>
        <v>11</v>
      </c>
      <c r="D37">
        <f>_bTH_QUANT_since142!C31</f>
        <v>1</v>
      </c>
      <c r="E37">
        <f>_bTH_QUANT_since142!D31</f>
        <v>181</v>
      </c>
      <c r="F37">
        <f>_bTH_QUANT_since142!E31</f>
        <v>1</v>
      </c>
      <c r="G37" s="99" t="str">
        <f>_bTH_QUANT_since142!F31</f>
        <v>Rind</v>
      </c>
      <c r="H37" s="99" t="str">
        <f>_bTH_QUANT_since142!G31</f>
        <v>Mastkälber</v>
      </c>
      <c r="I37" s="99">
        <f>_bTH_QUANT_since142!H31</f>
        <v>2018</v>
      </c>
      <c r="J37" s="99">
        <f>_bTH_QUANT_since142!I31</f>
        <v>1</v>
      </c>
      <c r="K37" s="125">
        <f>_bTH_QUANT_since142!J31</f>
        <v>10601</v>
      </c>
      <c r="L37" s="99" t="str">
        <f>IF(_bTH_QUANT_since142!K31="q0.25","25 %",IF(_bTH_QUANT_since142!K31="q0.5","50 %",IF(_bTH_QUANT_since142!K31="q0.75","75 %",IF(_bTH_QUANT_since142!K31="q0.9","90 %","#N/A"))))</f>
        <v>90 %</v>
      </c>
      <c r="M37" s="131">
        <f>_bTH_QUANT_since142!L31</f>
        <v>14.055755516845553</v>
      </c>
      <c r="N37" s="99" t="str">
        <f>_bTH_QUANT_since142!M31</f>
        <v>17. AMGÄndG (2021)</v>
      </c>
    </row>
    <row r="38" spans="2:14" x14ac:dyDescent="0.3">
      <c r="B38">
        <f>_bTH_QUANT_since142!A32</f>
        <v>1</v>
      </c>
      <c r="C38">
        <f>_bTH_QUANT_since142!B32</f>
        <v>11</v>
      </c>
      <c r="D38">
        <f>_bTH_QUANT_since142!C32</f>
        <v>1</v>
      </c>
      <c r="E38">
        <f>_bTH_QUANT_since142!D32</f>
        <v>181</v>
      </c>
      <c r="F38">
        <f>_bTH_QUANT_since142!E32</f>
        <v>1</v>
      </c>
      <c r="G38" s="99" t="str">
        <f>_bTH_QUANT_since142!F32</f>
        <v>Rind</v>
      </c>
      <c r="H38" s="99" t="str">
        <f>_bTH_QUANT_since142!G32</f>
        <v>Mastkälber</v>
      </c>
      <c r="I38" s="99">
        <f>_bTH_QUANT_since142!H32</f>
        <v>2018</v>
      </c>
      <c r="J38" s="99">
        <f>_bTH_QUANT_since142!I32</f>
        <v>1</v>
      </c>
      <c r="K38" s="125">
        <f>_bTH_QUANT_since142!J32</f>
        <v>10601</v>
      </c>
      <c r="L38" s="99" t="str">
        <f>IF(_bTH_QUANT_since142!K32="q0.25","25 %",IF(_bTH_QUANT_since142!K32="q0.5","50 %",IF(_bTH_QUANT_since142!K32="q0.75","75 %",IF(_bTH_QUANT_since142!K32="q0.9","90 %","#N/A"))))</f>
        <v>25 %</v>
      </c>
      <c r="M38" s="131">
        <f>_bTH_QUANT_since142!L32</f>
        <v>0</v>
      </c>
      <c r="N38" s="99" t="str">
        <f>_bTH_QUANT_since142!M32</f>
        <v>17. AMGÄndG (2021)</v>
      </c>
    </row>
    <row r="39" spans="2:14" x14ac:dyDescent="0.3">
      <c r="B39">
        <f>_bTH_QUANT_since142!A33</f>
        <v>1</v>
      </c>
      <c r="C39">
        <f>_bTH_QUANT_since142!B33</f>
        <v>11</v>
      </c>
      <c r="D39">
        <f>_bTH_QUANT_since142!C33</f>
        <v>1</v>
      </c>
      <c r="E39">
        <f>_bTH_QUANT_since142!D33</f>
        <v>181</v>
      </c>
      <c r="F39">
        <f>_bTH_QUANT_since142!E33</f>
        <v>1</v>
      </c>
      <c r="G39" s="99" t="str">
        <f>_bTH_QUANT_since142!F33</f>
        <v>Rind</v>
      </c>
      <c r="H39" s="99" t="str">
        <f>_bTH_QUANT_since142!G33</f>
        <v>Mastkälber</v>
      </c>
      <c r="I39" s="99">
        <f>_bTH_QUANT_since142!H33</f>
        <v>2018</v>
      </c>
      <c r="J39" s="99">
        <f>_bTH_QUANT_since142!I33</f>
        <v>1</v>
      </c>
      <c r="K39" s="125">
        <f>_bTH_QUANT_since142!J33</f>
        <v>10601</v>
      </c>
      <c r="L39" s="99" t="str">
        <f>IF(_bTH_QUANT_since142!K33="q0.25","25 %",IF(_bTH_QUANT_since142!K33="q0.5","50 %",IF(_bTH_QUANT_since142!K33="q0.75","75 %",IF(_bTH_QUANT_since142!K33="q0.9","90 %","#N/A"))))</f>
        <v>75 %</v>
      </c>
      <c r="M39" s="131">
        <f>_bTH_QUANT_since142!L33</f>
        <v>3.128622267412303</v>
      </c>
      <c r="N39" s="99" t="str">
        <f>_bTH_QUANT_since142!M33</f>
        <v>17. AMGÄndG (2021)</v>
      </c>
    </row>
    <row r="40" spans="2:14" x14ac:dyDescent="0.3">
      <c r="B40">
        <f>_bTH_QUANT_since142!A34</f>
        <v>1</v>
      </c>
      <c r="C40">
        <f>_bTH_QUANT_since142!B34</f>
        <v>11</v>
      </c>
      <c r="D40">
        <f>_bTH_QUANT_since142!C34</f>
        <v>1</v>
      </c>
      <c r="E40">
        <f>_bTH_QUANT_since142!D34</f>
        <v>182</v>
      </c>
      <c r="F40">
        <f>_bTH_QUANT_since142!E34</f>
        <v>1</v>
      </c>
      <c r="G40" s="99" t="str">
        <f>_bTH_QUANT_since142!F34</f>
        <v>Rind</v>
      </c>
      <c r="H40" s="99" t="str">
        <f>_bTH_QUANT_since142!G34</f>
        <v>Mastkälber</v>
      </c>
      <c r="I40" s="99">
        <f>_bTH_QUANT_since142!H34</f>
        <v>2018</v>
      </c>
      <c r="J40" s="99">
        <f>_bTH_QUANT_since142!I34</f>
        <v>2</v>
      </c>
      <c r="K40" s="125">
        <f>_bTH_QUANT_since142!J34</f>
        <v>10508</v>
      </c>
      <c r="L40" s="99" t="str">
        <f>IF(_bTH_QUANT_since142!K34="q0.25","25 %",IF(_bTH_QUANT_since142!K34="q0.5","50 %",IF(_bTH_QUANT_since142!K34="q0.75","75 %",IF(_bTH_QUANT_since142!K34="q0.9","90 %","#N/A"))))</f>
        <v>50 %</v>
      </c>
      <c r="M40" s="131">
        <f>_bTH_QUANT_since142!L34</f>
        <v>0</v>
      </c>
      <c r="N40" s="99" t="str">
        <f>_bTH_QUANT_since142!M34</f>
        <v>17. AMGÄndG (2021)</v>
      </c>
    </row>
    <row r="41" spans="2:14" x14ac:dyDescent="0.3">
      <c r="B41">
        <f>_bTH_QUANT_since142!A35</f>
        <v>1</v>
      </c>
      <c r="C41">
        <f>_bTH_QUANT_since142!B35</f>
        <v>11</v>
      </c>
      <c r="D41">
        <f>_bTH_QUANT_since142!C35</f>
        <v>1</v>
      </c>
      <c r="E41">
        <f>_bTH_QUANT_since142!D35</f>
        <v>182</v>
      </c>
      <c r="F41">
        <f>_bTH_QUANT_since142!E35</f>
        <v>1</v>
      </c>
      <c r="G41" s="99" t="str">
        <f>_bTH_QUANT_since142!F35</f>
        <v>Rind</v>
      </c>
      <c r="H41" s="99" t="str">
        <f>_bTH_QUANT_since142!G35</f>
        <v>Mastkälber</v>
      </c>
      <c r="I41" s="99">
        <f>_bTH_QUANT_since142!H35</f>
        <v>2018</v>
      </c>
      <c r="J41" s="99">
        <f>_bTH_QUANT_since142!I35</f>
        <v>2</v>
      </c>
      <c r="K41" s="125">
        <f>_bTH_QUANT_since142!J35</f>
        <v>10508</v>
      </c>
      <c r="L41" s="99" t="str">
        <f>IF(_bTH_QUANT_since142!K35="q0.25","25 %",IF(_bTH_QUANT_since142!K35="q0.5","50 %",IF(_bTH_QUANT_since142!K35="q0.75","75 %",IF(_bTH_QUANT_since142!K35="q0.9","90 %","#N/A"))))</f>
        <v>90 %</v>
      </c>
      <c r="M41" s="131">
        <f>_bTH_QUANT_since142!L35</f>
        <v>15.311619390745161</v>
      </c>
      <c r="N41" s="99" t="str">
        <f>_bTH_QUANT_since142!M35</f>
        <v>17. AMGÄndG (2021)</v>
      </c>
    </row>
    <row r="42" spans="2:14" x14ac:dyDescent="0.3">
      <c r="B42">
        <f>_bTH_QUANT_since142!A36</f>
        <v>1</v>
      </c>
      <c r="C42">
        <f>_bTH_QUANT_since142!B36</f>
        <v>11</v>
      </c>
      <c r="D42">
        <f>_bTH_QUANT_since142!C36</f>
        <v>1</v>
      </c>
      <c r="E42">
        <f>_bTH_QUANT_since142!D36</f>
        <v>182</v>
      </c>
      <c r="F42">
        <f>_bTH_QUANT_since142!E36</f>
        <v>1</v>
      </c>
      <c r="G42" s="99" t="str">
        <f>_bTH_QUANT_since142!F36</f>
        <v>Rind</v>
      </c>
      <c r="H42" s="99" t="str">
        <f>_bTH_QUANT_since142!G36</f>
        <v>Mastkälber</v>
      </c>
      <c r="I42" s="99">
        <f>_bTH_QUANT_since142!H36</f>
        <v>2018</v>
      </c>
      <c r="J42" s="99">
        <f>_bTH_QUANT_since142!I36</f>
        <v>2</v>
      </c>
      <c r="K42" s="125">
        <f>_bTH_QUANT_since142!J36</f>
        <v>10508</v>
      </c>
      <c r="L42" s="99" t="str">
        <f>IF(_bTH_QUANT_since142!K36="q0.25","25 %",IF(_bTH_QUANT_since142!K36="q0.5","50 %",IF(_bTH_QUANT_since142!K36="q0.75","75 %",IF(_bTH_QUANT_since142!K36="q0.9","90 %","#N/A"))))</f>
        <v>25 %</v>
      </c>
      <c r="M42" s="131">
        <f>_bTH_QUANT_since142!L36</f>
        <v>0</v>
      </c>
      <c r="N42" s="99" t="str">
        <f>_bTH_QUANT_since142!M36</f>
        <v>17. AMGÄndG (2021)</v>
      </c>
    </row>
    <row r="43" spans="2:14" x14ac:dyDescent="0.3">
      <c r="B43">
        <f>_bTH_QUANT_since142!A37</f>
        <v>1</v>
      </c>
      <c r="C43">
        <f>_bTH_QUANT_since142!B37</f>
        <v>11</v>
      </c>
      <c r="D43">
        <f>_bTH_QUANT_since142!C37</f>
        <v>1</v>
      </c>
      <c r="E43">
        <f>_bTH_QUANT_since142!D37</f>
        <v>182</v>
      </c>
      <c r="F43">
        <f>_bTH_QUANT_since142!E37</f>
        <v>1</v>
      </c>
      <c r="G43" s="99" t="str">
        <f>_bTH_QUANT_since142!F37</f>
        <v>Rind</v>
      </c>
      <c r="H43" s="99" t="str">
        <f>_bTH_QUANT_since142!G37</f>
        <v>Mastkälber</v>
      </c>
      <c r="I43" s="99">
        <f>_bTH_QUANT_since142!H37</f>
        <v>2018</v>
      </c>
      <c r="J43" s="99">
        <f>_bTH_QUANT_since142!I37</f>
        <v>2</v>
      </c>
      <c r="K43" s="125">
        <f>_bTH_QUANT_since142!J37</f>
        <v>10508</v>
      </c>
      <c r="L43" s="99" t="str">
        <f>IF(_bTH_QUANT_since142!K37="q0.25","25 %",IF(_bTH_QUANT_since142!K37="q0.5","50 %",IF(_bTH_QUANT_since142!K37="q0.75","75 %",IF(_bTH_QUANT_since142!K37="q0.9","90 %","#N/A"))))</f>
        <v>75 %</v>
      </c>
      <c r="M43" s="131">
        <f>_bTH_QUANT_since142!L37</f>
        <v>3.7676769445417202</v>
      </c>
      <c r="N43" s="99" t="str">
        <f>_bTH_QUANT_since142!M37</f>
        <v>17. AMGÄndG (2021)</v>
      </c>
    </row>
    <row r="44" spans="2:14" x14ac:dyDescent="0.3">
      <c r="B44">
        <f>_bTH_QUANT_since142!A38</f>
        <v>1</v>
      </c>
      <c r="C44">
        <f>_bTH_QUANT_since142!B38</f>
        <v>11</v>
      </c>
      <c r="D44">
        <f>_bTH_QUANT_since142!C38</f>
        <v>1</v>
      </c>
      <c r="E44">
        <f>_bTH_QUANT_since142!D38</f>
        <v>191</v>
      </c>
      <c r="F44">
        <f>_bTH_QUANT_since142!E38</f>
        <v>1</v>
      </c>
      <c r="G44" s="99" t="str">
        <f>_bTH_QUANT_since142!F38</f>
        <v>Rind</v>
      </c>
      <c r="H44" s="99" t="str">
        <f>_bTH_QUANT_since142!G38</f>
        <v>Mastkälber</v>
      </c>
      <c r="I44" s="99">
        <f>_bTH_QUANT_since142!H38</f>
        <v>2019</v>
      </c>
      <c r="J44" s="99">
        <f>_bTH_QUANT_since142!I38</f>
        <v>1</v>
      </c>
      <c r="K44" s="125">
        <f>_bTH_QUANT_since142!J38</f>
        <v>10441</v>
      </c>
      <c r="L44" s="99" t="str">
        <f>IF(_bTH_QUANT_since142!K38="q0.25","25 %",IF(_bTH_QUANT_since142!K38="q0.5","50 %",IF(_bTH_QUANT_since142!K38="q0.75","75 %",IF(_bTH_QUANT_since142!K38="q0.9","90 %","#N/A"))))</f>
        <v>50 %</v>
      </c>
      <c r="M44" s="131">
        <f>_bTH_QUANT_since142!L38</f>
        <v>0</v>
      </c>
      <c r="N44" s="99" t="str">
        <f>_bTH_QUANT_since142!M38</f>
        <v>17. AMGÄndG (2021)</v>
      </c>
    </row>
    <row r="45" spans="2:14" x14ac:dyDescent="0.3">
      <c r="B45">
        <f>_bTH_QUANT_since142!A39</f>
        <v>1</v>
      </c>
      <c r="C45">
        <f>_bTH_QUANT_since142!B39</f>
        <v>11</v>
      </c>
      <c r="D45">
        <f>_bTH_QUANT_since142!C39</f>
        <v>1</v>
      </c>
      <c r="E45">
        <f>_bTH_QUANT_since142!D39</f>
        <v>191</v>
      </c>
      <c r="F45">
        <f>_bTH_QUANT_since142!E39</f>
        <v>1</v>
      </c>
      <c r="G45" s="99" t="str">
        <f>_bTH_QUANT_since142!F39</f>
        <v>Rind</v>
      </c>
      <c r="H45" s="99" t="str">
        <f>_bTH_QUANT_since142!G39</f>
        <v>Mastkälber</v>
      </c>
      <c r="I45" s="99">
        <f>_bTH_QUANT_since142!H39</f>
        <v>2019</v>
      </c>
      <c r="J45" s="99">
        <f>_bTH_QUANT_since142!I39</f>
        <v>1</v>
      </c>
      <c r="K45" s="125">
        <f>_bTH_QUANT_since142!J39</f>
        <v>10441</v>
      </c>
      <c r="L45" s="99" t="str">
        <f>IF(_bTH_QUANT_since142!K39="q0.25","25 %",IF(_bTH_QUANT_since142!K39="q0.5","50 %",IF(_bTH_QUANT_since142!K39="q0.75","75 %",IF(_bTH_QUANT_since142!K39="q0.9","90 %","#N/A"))))</f>
        <v>90 %</v>
      </c>
      <c r="M45" s="131">
        <f>_bTH_QUANT_since142!L39</f>
        <v>13.451842583315658</v>
      </c>
      <c r="N45" s="99" t="str">
        <f>_bTH_QUANT_since142!M39</f>
        <v>17. AMGÄndG (2021)</v>
      </c>
    </row>
    <row r="46" spans="2:14" x14ac:dyDescent="0.3">
      <c r="B46">
        <f>_bTH_QUANT_since142!A40</f>
        <v>1</v>
      </c>
      <c r="C46">
        <f>_bTH_QUANT_since142!B40</f>
        <v>11</v>
      </c>
      <c r="D46">
        <f>_bTH_QUANT_since142!C40</f>
        <v>1</v>
      </c>
      <c r="E46">
        <f>_bTH_QUANT_since142!D40</f>
        <v>191</v>
      </c>
      <c r="F46">
        <f>_bTH_QUANT_since142!E40</f>
        <v>1</v>
      </c>
      <c r="G46" s="99" t="str">
        <f>_bTH_QUANT_since142!F40</f>
        <v>Rind</v>
      </c>
      <c r="H46" s="99" t="str">
        <f>_bTH_QUANT_since142!G40</f>
        <v>Mastkälber</v>
      </c>
      <c r="I46" s="99">
        <f>_bTH_QUANT_since142!H40</f>
        <v>2019</v>
      </c>
      <c r="J46" s="99">
        <f>_bTH_QUANT_since142!I40</f>
        <v>1</v>
      </c>
      <c r="K46" s="125">
        <f>_bTH_QUANT_since142!J40</f>
        <v>10441</v>
      </c>
      <c r="L46" s="99" t="str">
        <f>IF(_bTH_QUANT_since142!K40="q0.25","25 %",IF(_bTH_QUANT_since142!K40="q0.5","50 %",IF(_bTH_QUANT_since142!K40="q0.75","75 %",IF(_bTH_QUANT_since142!K40="q0.9","90 %","#N/A"))))</f>
        <v>25 %</v>
      </c>
      <c r="M46" s="131">
        <f>_bTH_QUANT_since142!L40</f>
        <v>0</v>
      </c>
      <c r="N46" s="99" t="str">
        <f>_bTH_QUANT_since142!M40</f>
        <v>17. AMGÄndG (2021)</v>
      </c>
    </row>
    <row r="47" spans="2:14" x14ac:dyDescent="0.3">
      <c r="B47">
        <f>_bTH_QUANT_since142!A41</f>
        <v>1</v>
      </c>
      <c r="C47">
        <f>_bTH_QUANT_since142!B41</f>
        <v>11</v>
      </c>
      <c r="D47">
        <f>_bTH_QUANT_since142!C41</f>
        <v>1</v>
      </c>
      <c r="E47">
        <f>_bTH_QUANT_since142!D41</f>
        <v>191</v>
      </c>
      <c r="F47">
        <f>_bTH_QUANT_since142!E41</f>
        <v>1</v>
      </c>
      <c r="G47" s="99" t="str">
        <f>_bTH_QUANT_since142!F41</f>
        <v>Rind</v>
      </c>
      <c r="H47" s="99" t="str">
        <f>_bTH_QUANT_since142!G41</f>
        <v>Mastkälber</v>
      </c>
      <c r="I47" s="99">
        <f>_bTH_QUANT_since142!H41</f>
        <v>2019</v>
      </c>
      <c r="J47" s="99">
        <f>_bTH_QUANT_since142!I41</f>
        <v>1</v>
      </c>
      <c r="K47" s="125">
        <f>_bTH_QUANT_since142!J41</f>
        <v>10441</v>
      </c>
      <c r="L47" s="99" t="str">
        <f>IF(_bTH_QUANT_since142!K41="q0.25","25 %",IF(_bTH_QUANT_since142!K41="q0.5","50 %",IF(_bTH_QUANT_since142!K41="q0.75","75 %",IF(_bTH_QUANT_since142!K41="q0.9","90 %","#N/A"))))</f>
        <v>75 %</v>
      </c>
      <c r="M47" s="131">
        <f>_bTH_QUANT_since142!L41</f>
        <v>2.6776033057851238</v>
      </c>
      <c r="N47" s="99" t="str">
        <f>_bTH_QUANT_since142!M41</f>
        <v>17. AMGÄndG (2021)</v>
      </c>
    </row>
    <row r="48" spans="2:14" x14ac:dyDescent="0.3">
      <c r="B48">
        <f>_bTH_QUANT_since142!A42</f>
        <v>1</v>
      </c>
      <c r="C48">
        <f>_bTH_QUANT_since142!B42</f>
        <v>11</v>
      </c>
      <c r="D48">
        <f>_bTH_QUANT_since142!C42</f>
        <v>1</v>
      </c>
      <c r="E48">
        <f>_bTH_QUANT_since142!D42</f>
        <v>192</v>
      </c>
      <c r="F48">
        <f>_bTH_QUANT_since142!E42</f>
        <v>1</v>
      </c>
      <c r="G48" s="99" t="str">
        <f>_bTH_QUANT_since142!F42</f>
        <v>Rind</v>
      </c>
      <c r="H48" s="99" t="str">
        <f>_bTH_QUANT_since142!G42</f>
        <v>Mastkälber</v>
      </c>
      <c r="I48" s="99">
        <f>_bTH_QUANT_since142!H42</f>
        <v>2019</v>
      </c>
      <c r="J48" s="99">
        <f>_bTH_QUANT_since142!I42</f>
        <v>2</v>
      </c>
      <c r="K48" s="125">
        <f>_bTH_QUANT_since142!J42</f>
        <v>10444</v>
      </c>
      <c r="L48" s="99" t="str">
        <f>IF(_bTH_QUANT_since142!K42="q0.25","25 %",IF(_bTH_QUANT_since142!K42="q0.5","50 %",IF(_bTH_QUANT_since142!K42="q0.75","75 %",IF(_bTH_QUANT_since142!K42="q0.9","90 %","#N/A"))))</f>
        <v>50 %</v>
      </c>
      <c r="M48" s="131">
        <f>_bTH_QUANT_since142!L42</f>
        <v>0</v>
      </c>
      <c r="N48" s="99" t="str">
        <f>_bTH_QUANT_since142!M42</f>
        <v>17. AMGÄndG (2021)</v>
      </c>
    </row>
    <row r="49" spans="2:14" x14ac:dyDescent="0.3">
      <c r="B49">
        <f>_bTH_QUANT_since142!A43</f>
        <v>1</v>
      </c>
      <c r="C49">
        <f>_bTH_QUANT_since142!B43</f>
        <v>11</v>
      </c>
      <c r="D49">
        <f>_bTH_QUANT_since142!C43</f>
        <v>1</v>
      </c>
      <c r="E49">
        <f>_bTH_QUANT_since142!D43</f>
        <v>192</v>
      </c>
      <c r="F49">
        <f>_bTH_QUANT_since142!E43</f>
        <v>1</v>
      </c>
      <c r="G49" s="99" t="str">
        <f>_bTH_QUANT_since142!F43</f>
        <v>Rind</v>
      </c>
      <c r="H49" s="99" t="str">
        <f>_bTH_QUANT_since142!G43</f>
        <v>Mastkälber</v>
      </c>
      <c r="I49" s="99">
        <f>_bTH_QUANT_since142!H43</f>
        <v>2019</v>
      </c>
      <c r="J49" s="99">
        <f>_bTH_QUANT_since142!I43</f>
        <v>2</v>
      </c>
      <c r="K49" s="125">
        <f>_bTH_QUANT_since142!J43</f>
        <v>10444</v>
      </c>
      <c r="L49" s="99" t="str">
        <f>IF(_bTH_QUANT_since142!K43="q0.25","25 %",IF(_bTH_QUANT_since142!K43="q0.5","50 %",IF(_bTH_QUANT_since142!K43="q0.75","75 %",IF(_bTH_QUANT_since142!K43="q0.9","90 %","#N/A"))))</f>
        <v>90 %</v>
      </c>
      <c r="M49" s="131">
        <f>_bTH_QUANT_since142!L43</f>
        <v>14.979549290140811</v>
      </c>
      <c r="N49" s="99" t="str">
        <f>_bTH_QUANT_since142!M43</f>
        <v>17. AMGÄndG (2021)</v>
      </c>
    </row>
    <row r="50" spans="2:14" x14ac:dyDescent="0.3">
      <c r="B50">
        <f>_bTH_QUANT_since142!A44</f>
        <v>1</v>
      </c>
      <c r="C50">
        <f>_bTH_QUANT_since142!B44</f>
        <v>11</v>
      </c>
      <c r="D50">
        <f>_bTH_QUANT_since142!C44</f>
        <v>1</v>
      </c>
      <c r="E50">
        <f>_bTH_QUANT_since142!D44</f>
        <v>192</v>
      </c>
      <c r="F50">
        <f>_bTH_QUANT_since142!E44</f>
        <v>1</v>
      </c>
      <c r="G50" s="99" t="str">
        <f>_bTH_QUANT_since142!F44</f>
        <v>Rind</v>
      </c>
      <c r="H50" s="99" t="str">
        <f>_bTH_QUANT_since142!G44</f>
        <v>Mastkälber</v>
      </c>
      <c r="I50" s="99">
        <f>_bTH_QUANT_since142!H44</f>
        <v>2019</v>
      </c>
      <c r="J50" s="99">
        <f>_bTH_QUANT_since142!I44</f>
        <v>2</v>
      </c>
      <c r="K50" s="125">
        <f>_bTH_QUANT_since142!J44</f>
        <v>10444</v>
      </c>
      <c r="L50" s="99" t="str">
        <f>IF(_bTH_QUANT_since142!K44="q0.25","25 %",IF(_bTH_QUANT_since142!K44="q0.5","50 %",IF(_bTH_QUANT_since142!K44="q0.75","75 %",IF(_bTH_QUANT_since142!K44="q0.9","90 %","#N/A"))))</f>
        <v>25 %</v>
      </c>
      <c r="M50" s="131">
        <f>_bTH_QUANT_since142!L44</f>
        <v>0</v>
      </c>
      <c r="N50" s="99" t="str">
        <f>_bTH_QUANT_since142!M44</f>
        <v>17. AMGÄndG (2021)</v>
      </c>
    </row>
    <row r="51" spans="2:14" x14ac:dyDescent="0.3">
      <c r="B51">
        <f>_bTH_QUANT_since142!A45</f>
        <v>1</v>
      </c>
      <c r="C51">
        <f>_bTH_QUANT_since142!B45</f>
        <v>11</v>
      </c>
      <c r="D51">
        <f>_bTH_QUANT_since142!C45</f>
        <v>1</v>
      </c>
      <c r="E51">
        <f>_bTH_QUANT_since142!D45</f>
        <v>192</v>
      </c>
      <c r="F51">
        <f>_bTH_QUANT_since142!E45</f>
        <v>1</v>
      </c>
      <c r="G51" s="99" t="str">
        <f>_bTH_QUANT_since142!F45</f>
        <v>Rind</v>
      </c>
      <c r="H51" s="99" t="str">
        <f>_bTH_QUANT_since142!G45</f>
        <v>Mastkälber</v>
      </c>
      <c r="I51" s="99">
        <f>_bTH_QUANT_since142!H45</f>
        <v>2019</v>
      </c>
      <c r="J51" s="99">
        <f>_bTH_QUANT_since142!I45</f>
        <v>2</v>
      </c>
      <c r="K51" s="125">
        <f>_bTH_QUANT_since142!J45</f>
        <v>10444</v>
      </c>
      <c r="L51" s="99" t="str">
        <f>IF(_bTH_QUANT_since142!K45="q0.25","25 %",IF(_bTH_QUANT_since142!K45="q0.5","50 %",IF(_bTH_QUANT_since142!K45="q0.75","75 %",IF(_bTH_QUANT_since142!K45="q0.9","90 %","#N/A"))))</f>
        <v>75 %</v>
      </c>
      <c r="M51" s="131">
        <f>_bTH_QUANT_since142!L45</f>
        <v>3.3059989487039205</v>
      </c>
      <c r="N51" s="99" t="str">
        <f>_bTH_QUANT_since142!M45</f>
        <v>17. AMGÄndG (2021)</v>
      </c>
    </row>
    <row r="52" spans="2:14" x14ac:dyDescent="0.3">
      <c r="B52">
        <f>_bTH_QUANT_since142!A46</f>
        <v>1</v>
      </c>
      <c r="C52">
        <f>_bTH_QUANT_since142!B46</f>
        <v>11</v>
      </c>
      <c r="D52">
        <f>_bTH_QUANT_since142!C46</f>
        <v>1</v>
      </c>
      <c r="E52">
        <f>_bTH_QUANT_since142!D46</f>
        <v>201</v>
      </c>
      <c r="F52">
        <f>_bTH_QUANT_since142!E46</f>
        <v>1</v>
      </c>
      <c r="G52" s="99" t="str">
        <f>_bTH_QUANT_since142!F46</f>
        <v>Rind</v>
      </c>
      <c r="H52" s="99" t="str">
        <f>_bTH_QUANT_since142!G46</f>
        <v>Mastkälber</v>
      </c>
      <c r="I52" s="99">
        <f>_bTH_QUANT_since142!H46</f>
        <v>2020</v>
      </c>
      <c r="J52" s="99">
        <f>_bTH_QUANT_since142!I46</f>
        <v>1</v>
      </c>
      <c r="K52" s="125">
        <f>_bTH_QUANT_since142!J46</f>
        <v>10475</v>
      </c>
      <c r="L52" s="99" t="str">
        <f>IF(_bTH_QUANT_since142!K46="q0.25","25 %",IF(_bTH_QUANT_since142!K46="q0.5","50 %",IF(_bTH_QUANT_since142!K46="q0.75","75 %",IF(_bTH_QUANT_since142!K46="q0.9","90 %","#N/A"))))</f>
        <v>50 %</v>
      </c>
      <c r="M52" s="131">
        <f>_bTH_QUANT_since142!L46</f>
        <v>0</v>
      </c>
      <c r="N52" s="99" t="str">
        <f>_bTH_QUANT_since142!M46</f>
        <v>17. AMGÄndG (2021)</v>
      </c>
    </row>
    <row r="53" spans="2:14" x14ac:dyDescent="0.3">
      <c r="B53">
        <f>_bTH_QUANT_since142!A47</f>
        <v>1</v>
      </c>
      <c r="C53">
        <f>_bTH_QUANT_since142!B47</f>
        <v>11</v>
      </c>
      <c r="D53">
        <f>_bTH_QUANT_since142!C47</f>
        <v>1</v>
      </c>
      <c r="E53">
        <f>_bTH_QUANT_since142!D47</f>
        <v>201</v>
      </c>
      <c r="F53">
        <f>_bTH_QUANT_since142!E47</f>
        <v>1</v>
      </c>
      <c r="G53" s="99" t="str">
        <f>_bTH_QUANT_since142!F47</f>
        <v>Rind</v>
      </c>
      <c r="H53" s="99" t="str">
        <f>_bTH_QUANT_since142!G47</f>
        <v>Mastkälber</v>
      </c>
      <c r="I53" s="99">
        <f>_bTH_QUANT_since142!H47</f>
        <v>2020</v>
      </c>
      <c r="J53" s="99">
        <f>_bTH_QUANT_since142!I47</f>
        <v>1</v>
      </c>
      <c r="K53" s="125">
        <f>_bTH_QUANT_since142!J47</f>
        <v>10475</v>
      </c>
      <c r="L53" s="99" t="str">
        <f>IF(_bTH_QUANT_since142!K47="q0.25","25 %",IF(_bTH_QUANT_since142!K47="q0.5","50 %",IF(_bTH_QUANT_since142!K47="q0.75","75 %",IF(_bTH_QUANT_since142!K47="q0.9","90 %","#N/A"))))</f>
        <v>90 %</v>
      </c>
      <c r="M53" s="131">
        <f>_bTH_QUANT_since142!L47</f>
        <v>13.308918912598655</v>
      </c>
      <c r="N53" s="99" t="str">
        <f>_bTH_QUANT_since142!M47</f>
        <v>17. AMGÄndG (2021)</v>
      </c>
    </row>
    <row r="54" spans="2:14" x14ac:dyDescent="0.3">
      <c r="B54">
        <f>_bTH_QUANT_since142!A48</f>
        <v>1</v>
      </c>
      <c r="C54">
        <f>_bTH_QUANT_since142!B48</f>
        <v>11</v>
      </c>
      <c r="D54">
        <f>_bTH_QUANT_since142!C48</f>
        <v>1</v>
      </c>
      <c r="E54">
        <f>_bTH_QUANT_since142!D48</f>
        <v>201</v>
      </c>
      <c r="F54">
        <f>_bTH_QUANT_since142!E48</f>
        <v>1</v>
      </c>
      <c r="G54" s="99" t="str">
        <f>_bTH_QUANT_since142!F48</f>
        <v>Rind</v>
      </c>
      <c r="H54" s="99" t="str">
        <f>_bTH_QUANT_since142!G48</f>
        <v>Mastkälber</v>
      </c>
      <c r="I54" s="99">
        <f>_bTH_QUANT_since142!H48</f>
        <v>2020</v>
      </c>
      <c r="J54" s="99">
        <f>_bTH_QUANT_since142!I48</f>
        <v>1</v>
      </c>
      <c r="K54" s="125">
        <f>_bTH_QUANT_since142!J48</f>
        <v>10475</v>
      </c>
      <c r="L54" s="99" t="str">
        <f>IF(_bTH_QUANT_since142!K48="q0.25","25 %",IF(_bTH_QUANT_since142!K48="q0.5","50 %",IF(_bTH_QUANT_since142!K48="q0.75","75 %",IF(_bTH_QUANT_since142!K48="q0.9","90 %","#N/A"))))</f>
        <v>25 %</v>
      </c>
      <c r="M54" s="131">
        <f>_bTH_QUANT_since142!L48</f>
        <v>0</v>
      </c>
      <c r="N54" s="99" t="str">
        <f>_bTH_QUANT_since142!M48</f>
        <v>17. AMGÄndG (2021)</v>
      </c>
    </row>
    <row r="55" spans="2:14" x14ac:dyDescent="0.3">
      <c r="B55">
        <f>_bTH_QUANT_since142!A49</f>
        <v>1</v>
      </c>
      <c r="C55">
        <f>_bTH_QUANT_since142!B49</f>
        <v>11</v>
      </c>
      <c r="D55">
        <f>_bTH_QUANT_since142!C49</f>
        <v>1</v>
      </c>
      <c r="E55">
        <f>_bTH_QUANT_since142!D49</f>
        <v>201</v>
      </c>
      <c r="F55">
        <f>_bTH_QUANT_since142!E49</f>
        <v>1</v>
      </c>
      <c r="G55" s="99" t="str">
        <f>_bTH_QUANT_since142!F49</f>
        <v>Rind</v>
      </c>
      <c r="H55" s="99" t="str">
        <f>_bTH_QUANT_since142!G49</f>
        <v>Mastkälber</v>
      </c>
      <c r="I55" s="99">
        <f>_bTH_QUANT_since142!H49</f>
        <v>2020</v>
      </c>
      <c r="J55" s="99">
        <f>_bTH_QUANT_since142!I49</f>
        <v>1</v>
      </c>
      <c r="K55" s="125">
        <f>_bTH_QUANT_since142!J49</f>
        <v>10475</v>
      </c>
      <c r="L55" s="99" t="str">
        <f>IF(_bTH_QUANT_since142!K49="q0.25","25 %",IF(_bTH_QUANT_since142!K49="q0.5","50 %",IF(_bTH_QUANT_since142!K49="q0.75","75 %",IF(_bTH_QUANT_since142!K49="q0.9","90 %","#N/A"))))</f>
        <v>75 %</v>
      </c>
      <c r="M55" s="131">
        <f>_bTH_QUANT_since142!L49</f>
        <v>2.6185921844420905</v>
      </c>
      <c r="N55" s="99" t="str">
        <f>_bTH_QUANT_since142!M49</f>
        <v>17. AMGÄndG (2021)</v>
      </c>
    </row>
    <row r="56" spans="2:14" x14ac:dyDescent="0.3">
      <c r="B56">
        <f>_bTH_QUANT_since142!A50</f>
        <v>1</v>
      </c>
      <c r="C56">
        <f>_bTH_QUANT_since142!B50</f>
        <v>11</v>
      </c>
      <c r="D56">
        <f>_bTH_QUANT_since142!C50</f>
        <v>1</v>
      </c>
      <c r="E56">
        <f>_bTH_QUANT_since142!D50</f>
        <v>202</v>
      </c>
      <c r="F56">
        <f>_bTH_QUANT_since142!E50</f>
        <v>1</v>
      </c>
      <c r="G56" s="99" t="str">
        <f>_bTH_QUANT_since142!F50</f>
        <v>Rind</v>
      </c>
      <c r="H56" s="99" t="str">
        <f>_bTH_QUANT_since142!G50</f>
        <v>Mastkälber</v>
      </c>
      <c r="I56" s="99">
        <f>_bTH_QUANT_since142!H50</f>
        <v>2020</v>
      </c>
      <c r="J56" s="99">
        <f>_bTH_QUANT_since142!I50</f>
        <v>2</v>
      </c>
      <c r="K56" s="125">
        <f>_bTH_QUANT_since142!J50</f>
        <v>10536</v>
      </c>
      <c r="L56" s="99" t="str">
        <f>IF(_bTH_QUANT_since142!K50="q0.25","25 %",IF(_bTH_QUANT_since142!K50="q0.5","50 %",IF(_bTH_QUANT_since142!K50="q0.75","75 %",IF(_bTH_QUANT_since142!K50="q0.9","90 %","#N/A"))))</f>
        <v>50 %</v>
      </c>
      <c r="M56" s="131">
        <f>_bTH_QUANT_since142!L50</f>
        <v>0</v>
      </c>
      <c r="N56" s="99" t="str">
        <f>_bTH_QUANT_since142!M50</f>
        <v>17. AMGÄndG (2021)</v>
      </c>
    </row>
    <row r="57" spans="2:14" x14ac:dyDescent="0.3">
      <c r="B57">
        <f>_bTH_QUANT_since142!A51</f>
        <v>1</v>
      </c>
      <c r="C57">
        <f>_bTH_QUANT_since142!B51</f>
        <v>11</v>
      </c>
      <c r="D57">
        <f>_bTH_QUANT_since142!C51</f>
        <v>1</v>
      </c>
      <c r="E57">
        <f>_bTH_QUANT_since142!D51</f>
        <v>202</v>
      </c>
      <c r="F57">
        <f>_bTH_QUANT_since142!E51</f>
        <v>1</v>
      </c>
      <c r="G57" s="99" t="str">
        <f>_bTH_QUANT_since142!F51</f>
        <v>Rind</v>
      </c>
      <c r="H57" s="99" t="str">
        <f>_bTH_QUANT_since142!G51</f>
        <v>Mastkälber</v>
      </c>
      <c r="I57" s="99">
        <f>_bTH_QUANT_since142!H51</f>
        <v>2020</v>
      </c>
      <c r="J57" s="99">
        <f>_bTH_QUANT_since142!I51</f>
        <v>2</v>
      </c>
      <c r="K57" s="125">
        <f>_bTH_QUANT_since142!J51</f>
        <v>10536</v>
      </c>
      <c r="L57" s="99" t="str">
        <f>IF(_bTH_QUANT_since142!K51="q0.25","25 %",IF(_bTH_QUANT_since142!K51="q0.5","50 %",IF(_bTH_QUANT_since142!K51="q0.75","75 %",IF(_bTH_QUANT_since142!K51="q0.9","90 %","#N/A"))))</f>
        <v>90 %</v>
      </c>
      <c r="M57" s="131">
        <f>_bTH_QUANT_since142!L51</f>
        <v>15.818656399935984</v>
      </c>
      <c r="N57" s="99" t="str">
        <f>_bTH_QUANT_since142!M51</f>
        <v>17. AMGÄndG (2021)</v>
      </c>
    </row>
    <row r="58" spans="2:14" x14ac:dyDescent="0.3">
      <c r="B58">
        <f>_bTH_QUANT_since142!A52</f>
        <v>1</v>
      </c>
      <c r="C58">
        <f>_bTH_QUANT_since142!B52</f>
        <v>11</v>
      </c>
      <c r="D58">
        <f>_bTH_QUANT_since142!C52</f>
        <v>1</v>
      </c>
      <c r="E58">
        <f>_bTH_QUANT_since142!D52</f>
        <v>202</v>
      </c>
      <c r="F58">
        <f>_bTH_QUANT_since142!E52</f>
        <v>1</v>
      </c>
      <c r="G58" s="99" t="str">
        <f>_bTH_QUANT_since142!F52</f>
        <v>Rind</v>
      </c>
      <c r="H58" s="99" t="str">
        <f>_bTH_QUANT_since142!G52</f>
        <v>Mastkälber</v>
      </c>
      <c r="I58" s="99">
        <f>_bTH_QUANT_since142!H52</f>
        <v>2020</v>
      </c>
      <c r="J58" s="99">
        <f>_bTH_QUANT_since142!I52</f>
        <v>2</v>
      </c>
      <c r="K58" s="125">
        <f>_bTH_QUANT_since142!J52</f>
        <v>10536</v>
      </c>
      <c r="L58" s="99" t="str">
        <f>IF(_bTH_QUANT_since142!K52="q0.25","25 %",IF(_bTH_QUANT_since142!K52="q0.5","50 %",IF(_bTH_QUANT_since142!K52="q0.75","75 %",IF(_bTH_QUANT_since142!K52="q0.9","90 %","#N/A"))))</f>
        <v>25 %</v>
      </c>
      <c r="M58" s="131">
        <f>_bTH_QUANT_since142!L52</f>
        <v>0</v>
      </c>
      <c r="N58" s="99" t="str">
        <f>_bTH_QUANT_since142!M52</f>
        <v>17. AMGÄndG (2021)</v>
      </c>
    </row>
    <row r="59" spans="2:14" x14ac:dyDescent="0.3">
      <c r="B59">
        <f>_bTH_QUANT_since142!A53</f>
        <v>1</v>
      </c>
      <c r="C59">
        <f>_bTH_QUANT_since142!B53</f>
        <v>11</v>
      </c>
      <c r="D59">
        <f>_bTH_QUANT_since142!C53</f>
        <v>1</v>
      </c>
      <c r="E59">
        <f>_bTH_QUANT_since142!D53</f>
        <v>202</v>
      </c>
      <c r="F59">
        <f>_bTH_QUANT_since142!E53</f>
        <v>1</v>
      </c>
      <c r="G59" s="99" t="str">
        <f>_bTH_QUANT_since142!F53</f>
        <v>Rind</v>
      </c>
      <c r="H59" s="99" t="str">
        <f>_bTH_QUANT_since142!G53</f>
        <v>Mastkälber</v>
      </c>
      <c r="I59" s="99">
        <f>_bTH_QUANT_since142!H53</f>
        <v>2020</v>
      </c>
      <c r="J59" s="99">
        <f>_bTH_QUANT_since142!I53</f>
        <v>2</v>
      </c>
      <c r="K59" s="125">
        <f>_bTH_QUANT_since142!J53</f>
        <v>10536</v>
      </c>
      <c r="L59" s="99" t="str">
        <f>IF(_bTH_QUANT_since142!K53="q0.25","25 %",IF(_bTH_QUANT_since142!K53="q0.5","50 %",IF(_bTH_QUANT_since142!K53="q0.75","75 %",IF(_bTH_QUANT_since142!K53="q0.9","90 %","#N/A"))))</f>
        <v>75 %</v>
      </c>
      <c r="M59" s="131">
        <f>_bTH_QUANT_since142!L53</f>
        <v>3.1407121187904568</v>
      </c>
      <c r="N59" s="99" t="str">
        <f>_bTH_QUANT_since142!M53</f>
        <v>17. AMGÄndG (2021)</v>
      </c>
    </row>
    <row r="60" spans="2:14" x14ac:dyDescent="0.3">
      <c r="B60">
        <f>_bTH_QUANT_since142!A54</f>
        <v>1</v>
      </c>
      <c r="C60">
        <f>_bTH_QUANT_since142!B54</f>
        <v>11</v>
      </c>
      <c r="D60">
        <f>_bTH_QUANT_since142!C54</f>
        <v>1</v>
      </c>
      <c r="E60">
        <f>_bTH_QUANT_since142!D54</f>
        <v>211</v>
      </c>
      <c r="F60">
        <f>_bTH_QUANT_since142!E54</f>
        <v>1</v>
      </c>
      <c r="G60" s="99" t="str">
        <f>_bTH_QUANT_since142!F54</f>
        <v>Rind</v>
      </c>
      <c r="H60" s="99" t="str">
        <f>_bTH_QUANT_since142!G54</f>
        <v>Mastkälber</v>
      </c>
      <c r="I60" s="99">
        <f>_bTH_QUANT_since142!H54</f>
        <v>2021</v>
      </c>
      <c r="J60" s="99">
        <f>_bTH_QUANT_since142!I54</f>
        <v>1</v>
      </c>
      <c r="K60" s="125">
        <f>_bTH_QUANT_since142!J54</f>
        <v>10597</v>
      </c>
      <c r="L60" s="99" t="str">
        <f>IF(_bTH_QUANT_since142!K54="q0.25","25 %",IF(_bTH_QUANT_since142!K54="q0.5","50 %",IF(_bTH_QUANT_since142!K54="q0.75","75 %",IF(_bTH_QUANT_since142!K54="q0.9","90 %","#N/A"))))</f>
        <v>50 %</v>
      </c>
      <c r="M60" s="131">
        <f>_bTH_QUANT_since142!L54</f>
        <v>0</v>
      </c>
      <c r="N60" s="99" t="str">
        <f>_bTH_QUANT_since142!M54</f>
        <v>17. AMGÄndG (2021)</v>
      </c>
    </row>
    <row r="61" spans="2:14" x14ac:dyDescent="0.3">
      <c r="B61">
        <f>_bTH_QUANT_since142!A55</f>
        <v>1</v>
      </c>
      <c r="C61">
        <f>_bTH_QUANT_since142!B55</f>
        <v>11</v>
      </c>
      <c r="D61">
        <f>_bTH_QUANT_since142!C55</f>
        <v>1</v>
      </c>
      <c r="E61">
        <f>_bTH_QUANT_since142!D55</f>
        <v>211</v>
      </c>
      <c r="F61">
        <f>_bTH_QUANT_since142!E55</f>
        <v>1</v>
      </c>
      <c r="G61" s="99" t="str">
        <f>_bTH_QUANT_since142!F55</f>
        <v>Rind</v>
      </c>
      <c r="H61" s="99" t="str">
        <f>_bTH_QUANT_since142!G55</f>
        <v>Mastkälber</v>
      </c>
      <c r="I61" s="99">
        <f>_bTH_QUANT_since142!H55</f>
        <v>2021</v>
      </c>
      <c r="J61" s="99">
        <f>_bTH_QUANT_since142!I55</f>
        <v>1</v>
      </c>
      <c r="K61" s="125">
        <f>_bTH_QUANT_since142!J55</f>
        <v>10597</v>
      </c>
      <c r="L61" s="99" t="str">
        <f>IF(_bTH_QUANT_since142!K55="q0.25","25 %",IF(_bTH_QUANT_since142!K55="q0.5","50 %",IF(_bTH_QUANT_since142!K55="q0.75","75 %",IF(_bTH_QUANT_since142!K55="q0.9","90 %","#N/A"))))</f>
        <v>90 %</v>
      </c>
      <c r="M61" s="131">
        <f>_bTH_QUANT_since142!L55</f>
        <v>12.944251538474209</v>
      </c>
      <c r="N61" s="99" t="str">
        <f>_bTH_QUANT_since142!M55</f>
        <v>17. AMGÄndG (2021)</v>
      </c>
    </row>
    <row r="62" spans="2:14" x14ac:dyDescent="0.3">
      <c r="B62">
        <f>_bTH_QUANT_since142!A56</f>
        <v>1</v>
      </c>
      <c r="C62">
        <f>_bTH_QUANT_since142!B56</f>
        <v>11</v>
      </c>
      <c r="D62">
        <f>_bTH_QUANT_since142!C56</f>
        <v>1</v>
      </c>
      <c r="E62">
        <f>_bTH_QUANT_since142!D56</f>
        <v>211</v>
      </c>
      <c r="F62">
        <f>_bTH_QUANT_since142!E56</f>
        <v>1</v>
      </c>
      <c r="G62" s="99" t="str">
        <f>_bTH_QUANT_since142!F56</f>
        <v>Rind</v>
      </c>
      <c r="H62" s="99" t="str">
        <f>_bTH_QUANT_since142!G56</f>
        <v>Mastkälber</v>
      </c>
      <c r="I62" s="99">
        <f>_bTH_QUANT_since142!H56</f>
        <v>2021</v>
      </c>
      <c r="J62" s="99">
        <f>_bTH_QUANT_since142!I56</f>
        <v>1</v>
      </c>
      <c r="K62" s="125">
        <f>_bTH_QUANT_since142!J56</f>
        <v>10597</v>
      </c>
      <c r="L62" s="99" t="str">
        <f>IF(_bTH_QUANT_since142!K56="q0.25","25 %",IF(_bTH_QUANT_since142!K56="q0.5","50 %",IF(_bTH_QUANT_since142!K56="q0.75","75 %",IF(_bTH_QUANT_since142!K56="q0.9","90 %","#N/A"))))</f>
        <v>25 %</v>
      </c>
      <c r="M62" s="131">
        <f>_bTH_QUANT_since142!L56</f>
        <v>0</v>
      </c>
      <c r="N62" s="99" t="str">
        <f>_bTH_QUANT_since142!M56</f>
        <v>17. AMGÄndG (2021)</v>
      </c>
    </row>
    <row r="63" spans="2:14" x14ac:dyDescent="0.3">
      <c r="B63">
        <f>_bTH_QUANT_since142!A57</f>
        <v>1</v>
      </c>
      <c r="C63">
        <f>_bTH_QUANT_since142!B57</f>
        <v>11</v>
      </c>
      <c r="D63">
        <f>_bTH_QUANT_since142!C57</f>
        <v>1</v>
      </c>
      <c r="E63">
        <f>_bTH_QUANT_since142!D57</f>
        <v>211</v>
      </c>
      <c r="F63">
        <f>_bTH_QUANT_since142!E57</f>
        <v>1</v>
      </c>
      <c r="G63" s="99" t="str">
        <f>_bTH_QUANT_since142!F57</f>
        <v>Rind</v>
      </c>
      <c r="H63" s="99" t="str">
        <f>_bTH_QUANT_since142!G57</f>
        <v>Mastkälber</v>
      </c>
      <c r="I63" s="99">
        <f>_bTH_QUANT_since142!H57</f>
        <v>2021</v>
      </c>
      <c r="J63" s="99">
        <f>_bTH_QUANT_since142!I57</f>
        <v>1</v>
      </c>
      <c r="K63" s="125">
        <f>_bTH_QUANT_since142!J57</f>
        <v>10597</v>
      </c>
      <c r="L63" s="99" t="str">
        <f>IF(_bTH_QUANT_since142!K57="q0.25","25 %",IF(_bTH_QUANT_since142!K57="q0.5","50 %",IF(_bTH_QUANT_since142!K57="q0.75","75 %",IF(_bTH_QUANT_since142!K57="q0.9","90 %","#N/A"))))</f>
        <v>75 %</v>
      </c>
      <c r="M63" s="131">
        <f>_bTH_QUANT_since142!L57</f>
        <v>2.2425660792951541</v>
      </c>
      <c r="N63" s="99" t="str">
        <f>_bTH_QUANT_since142!M57</f>
        <v>17. AMGÄndG (2021)</v>
      </c>
    </row>
    <row r="64" spans="2:14" x14ac:dyDescent="0.3">
      <c r="B64">
        <f>_bTH_QUANT_since142!A58</f>
        <v>1</v>
      </c>
      <c r="C64">
        <f>_bTH_QUANT_since142!B58</f>
        <v>11</v>
      </c>
      <c r="D64">
        <f>_bTH_QUANT_since142!C58</f>
        <v>1</v>
      </c>
      <c r="E64">
        <f>_bTH_QUANT_since142!D58</f>
        <v>212</v>
      </c>
      <c r="F64">
        <f>_bTH_QUANT_since142!E58</f>
        <v>1</v>
      </c>
      <c r="G64" s="99" t="str">
        <f>_bTH_QUANT_since142!F58</f>
        <v>Rind</v>
      </c>
      <c r="H64" s="99" t="str">
        <f>_bTH_QUANT_since142!G58</f>
        <v>Mastkälber</v>
      </c>
      <c r="I64" s="99">
        <f>_bTH_QUANT_since142!H58</f>
        <v>2021</v>
      </c>
      <c r="J64" s="99">
        <f>_bTH_QUANT_since142!I58</f>
        <v>2</v>
      </c>
      <c r="K64" s="125">
        <f>_bTH_QUANT_since142!J58</f>
        <v>11297</v>
      </c>
      <c r="L64" s="99" t="str">
        <f>IF(_bTH_QUANT_since142!K58="q0.25","25 %",IF(_bTH_QUANT_since142!K58="q0.5","50 %",IF(_bTH_QUANT_since142!K58="q0.75","75 %",IF(_bTH_QUANT_since142!K58="q0.9","90 %","#N/A"))))</f>
        <v>50 %</v>
      </c>
      <c r="M64" s="131">
        <f>_bTH_QUANT_since142!L58</f>
        <v>0</v>
      </c>
      <c r="N64" s="99" t="str">
        <f>_bTH_QUANT_since142!M58</f>
        <v>17. AMGÄndG (2021)</v>
      </c>
    </row>
    <row r="65" spans="2:14" x14ac:dyDescent="0.3">
      <c r="B65">
        <f>_bTH_QUANT_since142!A59</f>
        <v>1</v>
      </c>
      <c r="C65">
        <f>_bTH_QUANT_since142!B59</f>
        <v>11</v>
      </c>
      <c r="D65">
        <f>_bTH_QUANT_since142!C59</f>
        <v>1</v>
      </c>
      <c r="E65">
        <f>_bTH_QUANT_since142!D59</f>
        <v>212</v>
      </c>
      <c r="F65">
        <f>_bTH_QUANT_since142!E59</f>
        <v>1</v>
      </c>
      <c r="G65" s="99" t="str">
        <f>_bTH_QUANT_since142!F59</f>
        <v>Rind</v>
      </c>
      <c r="H65" s="99" t="str">
        <f>_bTH_QUANT_since142!G59</f>
        <v>Mastkälber</v>
      </c>
      <c r="I65" s="99">
        <f>_bTH_QUANT_since142!H59</f>
        <v>2021</v>
      </c>
      <c r="J65" s="99">
        <f>_bTH_QUANT_since142!I59</f>
        <v>2</v>
      </c>
      <c r="K65" s="125">
        <f>_bTH_QUANT_since142!J59</f>
        <v>11297</v>
      </c>
      <c r="L65" s="99" t="str">
        <f>IF(_bTH_QUANT_since142!K59="q0.25","25 %",IF(_bTH_QUANT_since142!K59="q0.5","50 %",IF(_bTH_QUANT_since142!K59="q0.75","75 %",IF(_bTH_QUANT_since142!K59="q0.9","90 %","#N/A"))))</f>
        <v>90 %</v>
      </c>
      <c r="M65" s="131">
        <f>_bTH_QUANT_since142!L59</f>
        <v>14.046483139839095</v>
      </c>
      <c r="N65" s="99" t="str">
        <f>_bTH_QUANT_since142!M59</f>
        <v>17. AMGÄndG (2021)</v>
      </c>
    </row>
    <row r="66" spans="2:14" x14ac:dyDescent="0.3">
      <c r="B66">
        <f>_bTH_QUANT_since142!A60</f>
        <v>1</v>
      </c>
      <c r="C66">
        <f>_bTH_QUANT_since142!B60</f>
        <v>11</v>
      </c>
      <c r="D66">
        <f>_bTH_QUANT_since142!C60</f>
        <v>1</v>
      </c>
      <c r="E66">
        <f>_bTH_QUANT_since142!D60</f>
        <v>212</v>
      </c>
      <c r="F66">
        <f>_bTH_QUANT_since142!E60</f>
        <v>1</v>
      </c>
      <c r="G66" s="99" t="str">
        <f>_bTH_QUANT_since142!F60</f>
        <v>Rind</v>
      </c>
      <c r="H66" s="99" t="str">
        <f>_bTH_QUANT_since142!G60</f>
        <v>Mastkälber</v>
      </c>
      <c r="I66" s="99">
        <f>_bTH_QUANT_since142!H60</f>
        <v>2021</v>
      </c>
      <c r="J66" s="99">
        <f>_bTH_QUANT_since142!I60</f>
        <v>2</v>
      </c>
      <c r="K66" s="125">
        <f>_bTH_QUANT_since142!J60</f>
        <v>11297</v>
      </c>
      <c r="L66" s="99" t="str">
        <f>IF(_bTH_QUANT_since142!K60="q0.25","25 %",IF(_bTH_QUANT_since142!K60="q0.5","50 %",IF(_bTH_QUANT_since142!K60="q0.75","75 %",IF(_bTH_QUANT_since142!K60="q0.9","90 %","#N/A"))))</f>
        <v>25 %</v>
      </c>
      <c r="M66" s="131">
        <f>_bTH_QUANT_since142!L60</f>
        <v>0</v>
      </c>
      <c r="N66" s="99" t="str">
        <f>_bTH_QUANT_since142!M60</f>
        <v>17. AMGÄndG (2021)</v>
      </c>
    </row>
    <row r="67" spans="2:14" x14ac:dyDescent="0.3">
      <c r="B67">
        <f>_bTH_QUANT_since142!A61</f>
        <v>1</v>
      </c>
      <c r="C67">
        <f>_bTH_QUANT_since142!B61</f>
        <v>11</v>
      </c>
      <c r="D67">
        <f>_bTH_QUANT_since142!C61</f>
        <v>1</v>
      </c>
      <c r="E67">
        <f>_bTH_QUANT_since142!D61</f>
        <v>212</v>
      </c>
      <c r="F67">
        <f>_bTH_QUANT_since142!E61</f>
        <v>1</v>
      </c>
      <c r="G67" s="99" t="str">
        <f>_bTH_QUANT_since142!F61</f>
        <v>Rind</v>
      </c>
      <c r="H67" s="99" t="str">
        <f>_bTH_QUANT_since142!G61</f>
        <v>Mastkälber</v>
      </c>
      <c r="I67" s="99">
        <f>_bTH_QUANT_since142!H61</f>
        <v>2021</v>
      </c>
      <c r="J67" s="99">
        <f>_bTH_QUANT_since142!I61</f>
        <v>2</v>
      </c>
      <c r="K67" s="125">
        <f>_bTH_QUANT_since142!J61</f>
        <v>11297</v>
      </c>
      <c r="L67" s="99" t="str">
        <f>IF(_bTH_QUANT_since142!K61="q0.25","25 %",IF(_bTH_QUANT_since142!K61="q0.5","50 %",IF(_bTH_QUANT_since142!K61="q0.75","75 %",IF(_bTH_QUANT_since142!K61="q0.9","90 %","#N/A"))))</f>
        <v>75 %</v>
      </c>
      <c r="M67" s="131">
        <f>_bTH_QUANT_since142!L61</f>
        <v>2.3247218555534603</v>
      </c>
      <c r="N67" s="99" t="str">
        <f>_bTH_QUANT_since142!M61</f>
        <v>17. AMGÄndG (2021)</v>
      </c>
    </row>
    <row r="68" spans="2:14" x14ac:dyDescent="0.3">
      <c r="B68">
        <f>_bTH_QUANT_since142!A62</f>
        <v>1</v>
      </c>
      <c r="C68">
        <f>_bTH_QUANT_since142!B62</f>
        <v>11</v>
      </c>
      <c r="D68">
        <f>_bTH_QUANT_since142!C62</f>
        <v>1</v>
      </c>
      <c r="E68">
        <f>_bTH_QUANT_since142!D62</f>
        <v>221</v>
      </c>
      <c r="F68">
        <f>_bTH_QUANT_since142!E62</f>
        <v>1</v>
      </c>
      <c r="G68" s="99" t="str">
        <f>_bTH_QUANT_since142!F62</f>
        <v>Rind</v>
      </c>
      <c r="H68" s="99" t="str">
        <f>_bTH_QUANT_since142!G62</f>
        <v>Mastkälber</v>
      </c>
      <c r="I68" s="99">
        <f>_bTH_QUANT_since142!H62</f>
        <v>2022</v>
      </c>
      <c r="J68" s="99">
        <f>_bTH_QUANT_since142!I62</f>
        <v>1</v>
      </c>
      <c r="K68" s="125">
        <f>_bTH_QUANT_since142!J62</f>
        <v>11094</v>
      </c>
      <c r="L68" s="99" t="str">
        <f>IF(_bTH_QUANT_since142!K62="q0.25","25 %",IF(_bTH_QUANT_since142!K62="q0.5","50 %",IF(_bTH_QUANT_since142!K62="q0.75","75 %",IF(_bTH_QUANT_since142!K62="q0.9","90 %","#N/A"))))</f>
        <v>50 %</v>
      </c>
      <c r="M68" s="131">
        <f>_bTH_QUANT_since142!L62</f>
        <v>0</v>
      </c>
      <c r="N68" s="99" t="str">
        <f>_bTH_QUANT_since142!M62</f>
        <v>17. AMGÄndG (2021)</v>
      </c>
    </row>
    <row r="69" spans="2:14" x14ac:dyDescent="0.3">
      <c r="B69">
        <f>_bTH_QUANT_since142!A63</f>
        <v>1</v>
      </c>
      <c r="C69">
        <f>_bTH_QUANT_since142!B63</f>
        <v>11</v>
      </c>
      <c r="D69">
        <f>_bTH_QUANT_since142!C63</f>
        <v>1</v>
      </c>
      <c r="E69">
        <f>_bTH_QUANT_since142!D63</f>
        <v>221</v>
      </c>
      <c r="F69">
        <f>_bTH_QUANT_since142!E63</f>
        <v>1</v>
      </c>
      <c r="G69" s="99" t="str">
        <f>_bTH_QUANT_since142!F63</f>
        <v>Rind</v>
      </c>
      <c r="H69" s="99" t="str">
        <f>_bTH_QUANT_since142!G63</f>
        <v>Mastkälber</v>
      </c>
      <c r="I69" s="99">
        <f>_bTH_QUANT_since142!H63</f>
        <v>2022</v>
      </c>
      <c r="J69" s="99">
        <f>_bTH_QUANT_since142!I63</f>
        <v>1</v>
      </c>
      <c r="K69" s="125">
        <f>_bTH_QUANT_since142!J63</f>
        <v>11094</v>
      </c>
      <c r="L69" s="99" t="str">
        <f>IF(_bTH_QUANT_since142!K63="q0.25","25 %",IF(_bTH_QUANT_since142!K63="q0.5","50 %",IF(_bTH_QUANT_since142!K63="q0.75","75 %",IF(_bTH_QUANT_since142!K63="q0.9","90 %","#N/A"))))</f>
        <v>90 %</v>
      </c>
      <c r="M69" s="131">
        <f>_bTH_QUANT_since142!L63</f>
        <v>11.956040342831395</v>
      </c>
      <c r="N69" s="99" t="str">
        <f>_bTH_QUANT_since142!M63</f>
        <v>17. AMGÄndG (2021)</v>
      </c>
    </row>
    <row r="70" spans="2:14" x14ac:dyDescent="0.3">
      <c r="B70">
        <f>_bTH_QUANT_since142!A64</f>
        <v>1</v>
      </c>
      <c r="C70">
        <f>_bTH_QUANT_since142!B64</f>
        <v>11</v>
      </c>
      <c r="D70">
        <f>_bTH_QUANT_since142!C64</f>
        <v>1</v>
      </c>
      <c r="E70">
        <f>_bTH_QUANT_since142!D64</f>
        <v>221</v>
      </c>
      <c r="F70">
        <f>_bTH_QUANT_since142!E64</f>
        <v>1</v>
      </c>
      <c r="G70" s="99" t="str">
        <f>_bTH_QUANT_since142!F64</f>
        <v>Rind</v>
      </c>
      <c r="H70" s="99" t="str">
        <f>_bTH_QUANT_since142!G64</f>
        <v>Mastkälber</v>
      </c>
      <c r="I70" s="99">
        <f>_bTH_QUANT_since142!H64</f>
        <v>2022</v>
      </c>
      <c r="J70" s="99">
        <f>_bTH_QUANT_since142!I64</f>
        <v>1</v>
      </c>
      <c r="K70" s="125">
        <f>_bTH_QUANT_since142!J64</f>
        <v>11094</v>
      </c>
      <c r="L70" s="99" t="str">
        <f>IF(_bTH_QUANT_since142!K64="q0.25","25 %",IF(_bTH_QUANT_since142!K64="q0.5","50 %",IF(_bTH_QUANT_since142!K64="q0.75","75 %",IF(_bTH_QUANT_since142!K64="q0.9","90 %","#N/A"))))</f>
        <v>25 %</v>
      </c>
      <c r="M70" s="131">
        <f>_bTH_QUANT_since142!L64</f>
        <v>0</v>
      </c>
      <c r="N70" s="99" t="str">
        <f>_bTH_QUANT_since142!M64</f>
        <v>17. AMGÄndG (2021)</v>
      </c>
    </row>
    <row r="71" spans="2:14" x14ac:dyDescent="0.3">
      <c r="B71">
        <f>_bTH_QUANT_since142!A65</f>
        <v>1</v>
      </c>
      <c r="C71">
        <f>_bTH_QUANT_since142!B65</f>
        <v>11</v>
      </c>
      <c r="D71">
        <f>_bTH_QUANT_since142!C65</f>
        <v>1</v>
      </c>
      <c r="E71">
        <f>_bTH_QUANT_since142!D65</f>
        <v>221</v>
      </c>
      <c r="F71">
        <f>_bTH_QUANT_since142!E65</f>
        <v>1</v>
      </c>
      <c r="G71" s="99" t="str">
        <f>_bTH_QUANT_since142!F65</f>
        <v>Rind</v>
      </c>
      <c r="H71" s="99" t="str">
        <f>_bTH_QUANT_since142!G65</f>
        <v>Mastkälber</v>
      </c>
      <c r="I71" s="99">
        <f>_bTH_QUANT_since142!H65</f>
        <v>2022</v>
      </c>
      <c r="J71" s="99">
        <f>_bTH_QUANT_since142!I65</f>
        <v>1</v>
      </c>
      <c r="K71" s="125">
        <f>_bTH_QUANT_since142!J65</f>
        <v>11094</v>
      </c>
      <c r="L71" s="99" t="str">
        <f>IF(_bTH_QUANT_since142!K65="q0.25","25 %",IF(_bTH_QUANT_since142!K65="q0.5","50 %",IF(_bTH_QUANT_since142!K65="q0.75","75 %",IF(_bTH_QUANT_since142!K65="q0.9","90 %","#N/A"))))</f>
        <v>75 %</v>
      </c>
      <c r="M71" s="131">
        <f>_bTH_QUANT_since142!L65</f>
        <v>1.689397707889194</v>
      </c>
      <c r="N71" s="99" t="str">
        <f>_bTH_QUANT_since142!M65</f>
        <v>17. AMGÄndG (2021)</v>
      </c>
    </row>
    <row r="72" spans="2:14" x14ac:dyDescent="0.3">
      <c r="B72">
        <f>_bTH_QUANT_since142!A66</f>
        <v>1</v>
      </c>
      <c r="C72">
        <f>_bTH_QUANT_since142!B66</f>
        <v>11</v>
      </c>
      <c r="D72">
        <f>_bTH_QUANT_since142!C66</f>
        <v>1</v>
      </c>
      <c r="E72">
        <f>_bTH_QUANT_since142!D66</f>
        <v>222</v>
      </c>
      <c r="F72">
        <f>_bTH_QUANT_since142!E66</f>
        <v>1</v>
      </c>
      <c r="G72" s="99" t="str">
        <f>_bTH_QUANT_since142!F66</f>
        <v>Rind</v>
      </c>
      <c r="H72" s="99" t="str">
        <f>_bTH_QUANT_since142!G66</f>
        <v>Mastkälber</v>
      </c>
      <c r="I72" s="99">
        <f>_bTH_QUANT_since142!H66</f>
        <v>2022</v>
      </c>
      <c r="J72" s="99">
        <f>_bTH_QUANT_since142!I66</f>
        <v>2</v>
      </c>
      <c r="K72" s="125">
        <f>_bTH_QUANT_since142!J66</f>
        <v>11043</v>
      </c>
      <c r="L72" s="99" t="str">
        <f>IF(_bTH_QUANT_since142!K66="q0.25","25 %",IF(_bTH_QUANT_since142!K66="q0.5","50 %",IF(_bTH_QUANT_since142!K66="q0.75","75 %",IF(_bTH_QUANT_since142!K66="q0.9","90 %","#N/A"))))</f>
        <v>50 %</v>
      </c>
      <c r="M72" s="131">
        <f>_bTH_QUANT_since142!L66</f>
        <v>0</v>
      </c>
      <c r="N72" s="99" t="str">
        <f>_bTH_QUANT_since142!M66</f>
        <v>17. AMGÄndG (2021)</v>
      </c>
    </row>
    <row r="73" spans="2:14" x14ac:dyDescent="0.3">
      <c r="B73">
        <f>_bTH_QUANT_since142!A67</f>
        <v>1</v>
      </c>
      <c r="C73">
        <f>_bTH_QUANT_since142!B67</f>
        <v>11</v>
      </c>
      <c r="D73">
        <f>_bTH_QUANT_since142!C67</f>
        <v>1</v>
      </c>
      <c r="E73">
        <f>_bTH_QUANT_since142!D67</f>
        <v>222</v>
      </c>
      <c r="F73">
        <f>_bTH_QUANT_since142!E67</f>
        <v>1</v>
      </c>
      <c r="G73" s="99" t="str">
        <f>_bTH_QUANT_since142!F67</f>
        <v>Rind</v>
      </c>
      <c r="H73" s="99" t="str">
        <f>_bTH_QUANT_since142!G67</f>
        <v>Mastkälber</v>
      </c>
      <c r="I73" s="99">
        <f>_bTH_QUANT_since142!H67</f>
        <v>2022</v>
      </c>
      <c r="J73" s="99">
        <f>_bTH_QUANT_since142!I67</f>
        <v>2</v>
      </c>
      <c r="K73" s="125">
        <f>_bTH_QUANT_since142!J67</f>
        <v>11043</v>
      </c>
      <c r="L73" s="99" t="str">
        <f>IF(_bTH_QUANT_since142!K67="q0.25","25 %",IF(_bTH_QUANT_since142!K67="q0.5","50 %",IF(_bTH_QUANT_since142!K67="q0.75","75 %",IF(_bTH_QUANT_since142!K67="q0.9","90 %","#N/A"))))</f>
        <v>90 %</v>
      </c>
      <c r="M73" s="131">
        <f>_bTH_QUANT_since142!L67</f>
        <v>14.244314268692017</v>
      </c>
      <c r="N73" s="99" t="str">
        <f>_bTH_QUANT_since142!M67</f>
        <v>17. AMGÄndG (2021)</v>
      </c>
    </row>
    <row r="74" spans="2:14" x14ac:dyDescent="0.3">
      <c r="B74">
        <f>_bTH_QUANT_since142!A68</f>
        <v>1</v>
      </c>
      <c r="C74">
        <f>_bTH_QUANT_since142!B68</f>
        <v>11</v>
      </c>
      <c r="D74">
        <f>_bTH_QUANT_since142!C68</f>
        <v>1</v>
      </c>
      <c r="E74">
        <f>_bTH_QUANT_since142!D68</f>
        <v>222</v>
      </c>
      <c r="F74">
        <f>_bTH_QUANT_since142!E68</f>
        <v>1</v>
      </c>
      <c r="G74" s="99" t="str">
        <f>_bTH_QUANT_since142!F68</f>
        <v>Rind</v>
      </c>
      <c r="H74" s="99" t="str">
        <f>_bTH_QUANT_since142!G68</f>
        <v>Mastkälber</v>
      </c>
      <c r="I74" s="99">
        <f>_bTH_QUANT_since142!H68</f>
        <v>2022</v>
      </c>
      <c r="J74" s="99">
        <f>_bTH_QUANT_since142!I68</f>
        <v>2</v>
      </c>
      <c r="K74" s="125">
        <f>_bTH_QUANT_since142!J68</f>
        <v>11043</v>
      </c>
      <c r="L74" s="99" t="str">
        <f>IF(_bTH_QUANT_since142!K68="q0.25","25 %",IF(_bTH_QUANT_since142!K68="q0.5","50 %",IF(_bTH_QUANT_since142!K68="q0.75","75 %",IF(_bTH_QUANT_since142!K68="q0.9","90 %","#N/A"))))</f>
        <v>25 %</v>
      </c>
      <c r="M74" s="131">
        <f>_bTH_QUANT_since142!L68</f>
        <v>0</v>
      </c>
      <c r="N74" s="99" t="str">
        <f>_bTH_QUANT_since142!M68</f>
        <v>17. AMGÄndG (2021)</v>
      </c>
    </row>
    <row r="75" spans="2:14" x14ac:dyDescent="0.3">
      <c r="B75">
        <f>_bTH_QUANT_since142!A69</f>
        <v>1</v>
      </c>
      <c r="C75">
        <f>_bTH_QUANT_since142!B69</f>
        <v>11</v>
      </c>
      <c r="D75">
        <f>_bTH_QUANT_since142!C69</f>
        <v>1</v>
      </c>
      <c r="E75">
        <f>_bTH_QUANT_since142!D69</f>
        <v>222</v>
      </c>
      <c r="F75">
        <f>_bTH_QUANT_since142!E69</f>
        <v>1</v>
      </c>
      <c r="G75" s="99" t="str">
        <f>_bTH_QUANT_since142!F69</f>
        <v>Rind</v>
      </c>
      <c r="H75" s="99" t="str">
        <f>_bTH_QUANT_since142!G69</f>
        <v>Mastkälber</v>
      </c>
      <c r="I75" s="99">
        <f>_bTH_QUANT_since142!H69</f>
        <v>2022</v>
      </c>
      <c r="J75" s="99">
        <f>_bTH_QUANT_since142!I69</f>
        <v>2</v>
      </c>
      <c r="K75" s="125">
        <f>_bTH_QUANT_since142!J69</f>
        <v>11043</v>
      </c>
      <c r="L75" s="99" t="str">
        <f>IF(_bTH_QUANT_since142!K69="q0.25","25 %",IF(_bTH_QUANT_since142!K69="q0.5","50 %",IF(_bTH_QUANT_since142!K69="q0.75","75 %",IF(_bTH_QUANT_since142!K69="q0.9","90 %","#N/A"))))</f>
        <v>75 %</v>
      </c>
      <c r="M75" s="131">
        <f>_bTH_QUANT_since142!L69</f>
        <v>2.3770777069336688</v>
      </c>
      <c r="N75" s="99" t="str">
        <f>_bTH_QUANT_since142!M69</f>
        <v>17. AMGÄndG (2021)</v>
      </c>
    </row>
    <row r="76" spans="2:14" x14ac:dyDescent="0.3">
      <c r="B76">
        <f>_bTH_QUANT_since142!A70</f>
        <v>1</v>
      </c>
      <c r="C76">
        <f>_bTH_QUANT_since142!B70</f>
        <v>12</v>
      </c>
      <c r="D76">
        <f>_bTH_QUANT_since142!C70</f>
        <v>2</v>
      </c>
      <c r="E76">
        <f>_bTH_QUANT_since142!D70</f>
        <v>142</v>
      </c>
      <c r="F76">
        <f>_bTH_QUANT_since142!E70</f>
        <v>1</v>
      </c>
      <c r="G76" s="99" t="str">
        <f>_bTH_QUANT_since142!F70</f>
        <v>Rind</v>
      </c>
      <c r="H76" s="99" t="str">
        <f>_bTH_QUANT_since142!G70</f>
        <v>Mastrinder</v>
      </c>
      <c r="I76" s="99">
        <f>_bTH_QUANT_since142!H70</f>
        <v>2014</v>
      </c>
      <c r="J76" s="99">
        <f>_bTH_QUANT_since142!I70</f>
        <v>2</v>
      </c>
      <c r="K76" s="125">
        <f>_bTH_QUANT_since142!J70</f>
        <v>15758</v>
      </c>
      <c r="L76" s="99" t="str">
        <f>IF(_bTH_QUANT_since142!K70="q0.25","25 %",IF(_bTH_QUANT_since142!K70="q0.5","50 %",IF(_bTH_QUANT_since142!K70="q0.75","75 %",IF(_bTH_QUANT_since142!K70="q0.9","90 %","#N/A"))))</f>
        <v>50 %</v>
      </c>
      <c r="M76" s="131">
        <f>_bTH_QUANT_since142!L70</f>
        <v>0</v>
      </c>
      <c r="N76" s="99" t="str">
        <f>_bTH_QUANT_since142!M70</f>
        <v>17. AMGÄndG (2021)</v>
      </c>
    </row>
    <row r="77" spans="2:14" x14ac:dyDescent="0.3">
      <c r="B77">
        <f>_bTH_QUANT_since142!A71</f>
        <v>1</v>
      </c>
      <c r="C77">
        <f>_bTH_QUANT_since142!B71</f>
        <v>12</v>
      </c>
      <c r="D77">
        <f>_bTH_QUANT_since142!C71</f>
        <v>2</v>
      </c>
      <c r="E77">
        <f>_bTH_QUANT_since142!D71</f>
        <v>142</v>
      </c>
      <c r="F77">
        <f>_bTH_QUANT_since142!E71</f>
        <v>1</v>
      </c>
      <c r="G77" s="99" t="str">
        <f>_bTH_QUANT_since142!F71</f>
        <v>Rind</v>
      </c>
      <c r="H77" s="99" t="str">
        <f>_bTH_QUANT_since142!G71</f>
        <v>Mastrinder</v>
      </c>
      <c r="I77" s="99">
        <f>_bTH_QUANT_since142!H71</f>
        <v>2014</v>
      </c>
      <c r="J77" s="99">
        <f>_bTH_QUANT_since142!I71</f>
        <v>2</v>
      </c>
      <c r="K77" s="125">
        <f>_bTH_QUANT_since142!J71</f>
        <v>15758</v>
      </c>
      <c r="L77" s="99" t="str">
        <f>IF(_bTH_QUANT_since142!K71="q0.25","25 %",IF(_bTH_QUANT_since142!K71="q0.5","50 %",IF(_bTH_QUANT_since142!K71="q0.75","75 %",IF(_bTH_QUANT_since142!K71="q0.9","90 %","#N/A"))))</f>
        <v>90 %</v>
      </c>
      <c r="M77" s="131">
        <f>_bTH_QUANT_since142!L71</f>
        <v>0.41770921249452825</v>
      </c>
      <c r="N77" s="99" t="str">
        <f>_bTH_QUANT_since142!M71</f>
        <v>17. AMGÄndG (2021)</v>
      </c>
    </row>
    <row r="78" spans="2:14" x14ac:dyDescent="0.3">
      <c r="B78">
        <f>_bTH_QUANT_since142!A72</f>
        <v>1</v>
      </c>
      <c r="C78">
        <f>_bTH_QUANT_since142!B72</f>
        <v>12</v>
      </c>
      <c r="D78">
        <f>_bTH_QUANT_since142!C72</f>
        <v>2</v>
      </c>
      <c r="E78">
        <f>_bTH_QUANT_since142!D72</f>
        <v>142</v>
      </c>
      <c r="F78">
        <f>_bTH_QUANT_since142!E72</f>
        <v>1</v>
      </c>
      <c r="G78" s="99" t="str">
        <f>_bTH_QUANT_since142!F72</f>
        <v>Rind</v>
      </c>
      <c r="H78" s="99" t="str">
        <f>_bTH_QUANT_since142!G72</f>
        <v>Mastrinder</v>
      </c>
      <c r="I78" s="99">
        <f>_bTH_QUANT_since142!H72</f>
        <v>2014</v>
      </c>
      <c r="J78" s="99">
        <f>_bTH_QUANT_since142!I72</f>
        <v>2</v>
      </c>
      <c r="K78" s="125">
        <f>_bTH_QUANT_since142!J72</f>
        <v>15758</v>
      </c>
      <c r="L78" s="99" t="str">
        <f>IF(_bTH_QUANT_since142!K72="q0.25","25 %",IF(_bTH_QUANT_since142!K72="q0.5","50 %",IF(_bTH_QUANT_since142!K72="q0.75","75 %",IF(_bTH_QUANT_since142!K72="q0.9","90 %","#N/A"))))</f>
        <v>25 %</v>
      </c>
      <c r="M78" s="131">
        <f>_bTH_QUANT_since142!L72</f>
        <v>0</v>
      </c>
      <c r="N78" s="99" t="str">
        <f>_bTH_QUANT_since142!M72</f>
        <v>17. AMGÄndG (2021)</v>
      </c>
    </row>
    <row r="79" spans="2:14" x14ac:dyDescent="0.3">
      <c r="B79">
        <f>_bTH_QUANT_since142!A73</f>
        <v>1</v>
      </c>
      <c r="C79">
        <f>_bTH_QUANT_since142!B73</f>
        <v>12</v>
      </c>
      <c r="D79">
        <f>_bTH_QUANT_since142!C73</f>
        <v>2</v>
      </c>
      <c r="E79">
        <f>_bTH_QUANT_since142!D73</f>
        <v>142</v>
      </c>
      <c r="F79">
        <f>_bTH_QUANT_since142!E73</f>
        <v>1</v>
      </c>
      <c r="G79" s="99" t="str">
        <f>_bTH_QUANT_since142!F73</f>
        <v>Rind</v>
      </c>
      <c r="H79" s="99" t="str">
        <f>_bTH_QUANT_since142!G73</f>
        <v>Mastrinder</v>
      </c>
      <c r="I79" s="99">
        <f>_bTH_QUANT_since142!H73</f>
        <v>2014</v>
      </c>
      <c r="J79" s="99">
        <f>_bTH_QUANT_since142!I73</f>
        <v>2</v>
      </c>
      <c r="K79" s="125">
        <f>_bTH_QUANT_since142!J73</f>
        <v>15758</v>
      </c>
      <c r="L79" s="99" t="str">
        <f>IF(_bTH_QUANT_since142!K73="q0.25","25 %",IF(_bTH_QUANT_since142!K73="q0.5","50 %",IF(_bTH_QUANT_since142!K73="q0.75","75 %",IF(_bTH_QUANT_since142!K73="q0.9","90 %","#N/A"))))</f>
        <v>75 %</v>
      </c>
      <c r="M79" s="131">
        <f>_bTH_QUANT_since142!L73</f>
        <v>6.185134123924324E-2</v>
      </c>
      <c r="N79" s="99" t="str">
        <f>_bTH_QUANT_since142!M73</f>
        <v>17. AMGÄndG (2021)</v>
      </c>
    </row>
    <row r="80" spans="2:14" x14ac:dyDescent="0.3">
      <c r="B80">
        <f>_bTH_QUANT_since142!A74</f>
        <v>1</v>
      </c>
      <c r="C80">
        <f>_bTH_QUANT_since142!B74</f>
        <v>12</v>
      </c>
      <c r="D80">
        <f>_bTH_QUANT_since142!C74</f>
        <v>2</v>
      </c>
      <c r="E80">
        <f>_bTH_QUANT_since142!D74</f>
        <v>151</v>
      </c>
      <c r="F80">
        <f>_bTH_QUANT_since142!E74</f>
        <v>1</v>
      </c>
      <c r="G80" s="99" t="str">
        <f>_bTH_QUANT_since142!F74</f>
        <v>Rind</v>
      </c>
      <c r="H80" s="99" t="str">
        <f>_bTH_QUANT_since142!G74</f>
        <v>Mastrinder</v>
      </c>
      <c r="I80" s="99">
        <f>_bTH_QUANT_since142!H74</f>
        <v>2015</v>
      </c>
      <c r="J80" s="99">
        <f>_bTH_QUANT_since142!I74</f>
        <v>1</v>
      </c>
      <c r="K80" s="125">
        <f>_bTH_QUANT_since142!J74</f>
        <v>16706</v>
      </c>
      <c r="L80" s="99" t="str">
        <f>IF(_bTH_QUANT_since142!K74="q0.25","25 %",IF(_bTH_QUANT_since142!K74="q0.5","50 %",IF(_bTH_QUANT_since142!K74="q0.75","75 %",IF(_bTH_QUANT_since142!K74="q0.9","90 %","#N/A"))))</f>
        <v>50 %</v>
      </c>
      <c r="M80" s="131">
        <f>_bTH_QUANT_since142!L74</f>
        <v>0</v>
      </c>
      <c r="N80" s="99" t="str">
        <f>_bTH_QUANT_since142!M74</f>
        <v>17. AMGÄndG (2021)</v>
      </c>
    </row>
    <row r="81" spans="2:14" x14ac:dyDescent="0.3">
      <c r="B81">
        <f>_bTH_QUANT_since142!A75</f>
        <v>1</v>
      </c>
      <c r="C81">
        <f>_bTH_QUANT_since142!B75</f>
        <v>12</v>
      </c>
      <c r="D81">
        <f>_bTH_QUANT_since142!C75</f>
        <v>2</v>
      </c>
      <c r="E81">
        <f>_bTH_QUANT_since142!D75</f>
        <v>151</v>
      </c>
      <c r="F81">
        <f>_bTH_QUANT_since142!E75</f>
        <v>1</v>
      </c>
      <c r="G81" s="99" t="str">
        <f>_bTH_QUANT_since142!F75</f>
        <v>Rind</v>
      </c>
      <c r="H81" s="99" t="str">
        <f>_bTH_QUANT_since142!G75</f>
        <v>Mastrinder</v>
      </c>
      <c r="I81" s="99">
        <f>_bTH_QUANT_since142!H75</f>
        <v>2015</v>
      </c>
      <c r="J81" s="99">
        <f>_bTH_QUANT_since142!I75</f>
        <v>1</v>
      </c>
      <c r="K81" s="125">
        <f>_bTH_QUANT_since142!J75</f>
        <v>16706</v>
      </c>
      <c r="L81" s="99" t="str">
        <f>IF(_bTH_QUANT_since142!K75="q0.25","25 %",IF(_bTH_QUANT_since142!K75="q0.5","50 %",IF(_bTH_QUANT_since142!K75="q0.75","75 %",IF(_bTH_QUANT_since142!K75="q0.9","90 %","#N/A"))))</f>
        <v>90 %</v>
      </c>
      <c r="M81" s="131">
        <f>_bTH_QUANT_since142!L75</f>
        <v>0.23509182567413517</v>
      </c>
      <c r="N81" s="99" t="str">
        <f>_bTH_QUANT_since142!M75</f>
        <v>17. AMGÄndG (2021)</v>
      </c>
    </row>
    <row r="82" spans="2:14" x14ac:dyDescent="0.3">
      <c r="B82">
        <f>_bTH_QUANT_since142!A76</f>
        <v>1</v>
      </c>
      <c r="C82">
        <f>_bTH_QUANT_since142!B76</f>
        <v>12</v>
      </c>
      <c r="D82">
        <f>_bTH_QUANT_since142!C76</f>
        <v>2</v>
      </c>
      <c r="E82">
        <f>_bTH_QUANT_since142!D76</f>
        <v>151</v>
      </c>
      <c r="F82">
        <f>_bTH_QUANT_since142!E76</f>
        <v>1</v>
      </c>
      <c r="G82" s="99" t="str">
        <f>_bTH_QUANT_since142!F76</f>
        <v>Rind</v>
      </c>
      <c r="H82" s="99" t="str">
        <f>_bTH_QUANT_since142!G76</f>
        <v>Mastrinder</v>
      </c>
      <c r="I82" s="99">
        <f>_bTH_QUANT_since142!H76</f>
        <v>2015</v>
      </c>
      <c r="J82" s="99">
        <f>_bTH_QUANT_since142!I76</f>
        <v>1</v>
      </c>
      <c r="K82" s="125">
        <f>_bTH_QUANT_since142!J76</f>
        <v>16706</v>
      </c>
      <c r="L82" s="99" t="str">
        <f>IF(_bTH_QUANT_since142!K76="q0.25","25 %",IF(_bTH_QUANT_since142!K76="q0.5","50 %",IF(_bTH_QUANT_since142!K76="q0.75","75 %",IF(_bTH_QUANT_since142!K76="q0.9","90 %","#N/A"))))</f>
        <v>25 %</v>
      </c>
      <c r="M82" s="131">
        <f>_bTH_QUANT_since142!L76</f>
        <v>0</v>
      </c>
      <c r="N82" s="99" t="str">
        <f>_bTH_QUANT_since142!M76</f>
        <v>17. AMGÄndG (2021)</v>
      </c>
    </row>
    <row r="83" spans="2:14" x14ac:dyDescent="0.3">
      <c r="B83">
        <f>_bTH_QUANT_since142!A77</f>
        <v>1</v>
      </c>
      <c r="C83">
        <f>_bTH_QUANT_since142!B77</f>
        <v>12</v>
      </c>
      <c r="D83">
        <f>_bTH_QUANT_since142!C77</f>
        <v>2</v>
      </c>
      <c r="E83">
        <f>_bTH_QUANT_since142!D77</f>
        <v>151</v>
      </c>
      <c r="F83">
        <f>_bTH_QUANT_since142!E77</f>
        <v>1</v>
      </c>
      <c r="G83" s="99" t="str">
        <f>_bTH_QUANT_since142!F77</f>
        <v>Rind</v>
      </c>
      <c r="H83" s="99" t="str">
        <f>_bTH_QUANT_since142!G77</f>
        <v>Mastrinder</v>
      </c>
      <c r="I83" s="99">
        <f>_bTH_QUANT_since142!H77</f>
        <v>2015</v>
      </c>
      <c r="J83" s="99">
        <f>_bTH_QUANT_since142!I77</f>
        <v>1</v>
      </c>
      <c r="K83" s="125">
        <f>_bTH_QUANT_since142!J77</f>
        <v>16706</v>
      </c>
      <c r="L83" s="99" t="str">
        <f>IF(_bTH_QUANT_since142!K77="q0.25","25 %",IF(_bTH_QUANT_since142!K77="q0.5","50 %",IF(_bTH_QUANT_since142!K77="q0.75","75 %",IF(_bTH_QUANT_since142!K77="q0.9","90 %","#N/A"))))</f>
        <v>75 %</v>
      </c>
      <c r="M83" s="131">
        <f>_bTH_QUANT_since142!L77</f>
        <v>0</v>
      </c>
      <c r="N83" s="99" t="str">
        <f>_bTH_QUANT_since142!M77</f>
        <v>17. AMGÄndG (2021)</v>
      </c>
    </row>
    <row r="84" spans="2:14" x14ac:dyDescent="0.3">
      <c r="B84">
        <f>_bTH_QUANT_since142!A78</f>
        <v>1</v>
      </c>
      <c r="C84">
        <f>_bTH_QUANT_since142!B78</f>
        <v>12</v>
      </c>
      <c r="D84">
        <f>_bTH_QUANT_since142!C78</f>
        <v>2</v>
      </c>
      <c r="E84">
        <f>_bTH_QUANT_since142!D78</f>
        <v>152</v>
      </c>
      <c r="F84">
        <f>_bTH_QUANT_since142!E78</f>
        <v>1</v>
      </c>
      <c r="G84" s="99" t="str">
        <f>_bTH_QUANT_since142!F78</f>
        <v>Rind</v>
      </c>
      <c r="H84" s="99" t="str">
        <f>_bTH_QUANT_since142!G78</f>
        <v>Mastrinder</v>
      </c>
      <c r="I84" s="99">
        <f>_bTH_QUANT_since142!H78</f>
        <v>2015</v>
      </c>
      <c r="J84" s="99">
        <f>_bTH_QUANT_since142!I78</f>
        <v>2</v>
      </c>
      <c r="K84" s="125">
        <f>_bTH_QUANT_since142!J78</f>
        <v>17238</v>
      </c>
      <c r="L84" s="99" t="str">
        <f>IF(_bTH_QUANT_since142!K78="q0.25","25 %",IF(_bTH_QUANT_since142!K78="q0.5","50 %",IF(_bTH_QUANT_since142!K78="q0.75","75 %",IF(_bTH_QUANT_since142!K78="q0.9","90 %","#N/A"))))</f>
        <v>50 %</v>
      </c>
      <c r="M84" s="131">
        <f>_bTH_QUANT_since142!L78</f>
        <v>0</v>
      </c>
      <c r="N84" s="99" t="str">
        <f>_bTH_QUANT_since142!M78</f>
        <v>17. AMGÄndG (2021)</v>
      </c>
    </row>
    <row r="85" spans="2:14" x14ac:dyDescent="0.3">
      <c r="B85">
        <f>_bTH_QUANT_since142!A79</f>
        <v>1</v>
      </c>
      <c r="C85">
        <f>_bTH_QUANT_since142!B79</f>
        <v>12</v>
      </c>
      <c r="D85">
        <f>_bTH_QUANT_since142!C79</f>
        <v>2</v>
      </c>
      <c r="E85">
        <f>_bTH_QUANT_since142!D79</f>
        <v>152</v>
      </c>
      <c r="F85">
        <f>_bTH_QUANT_since142!E79</f>
        <v>1</v>
      </c>
      <c r="G85" s="99" t="str">
        <f>_bTH_QUANT_since142!F79</f>
        <v>Rind</v>
      </c>
      <c r="H85" s="99" t="str">
        <f>_bTH_QUANT_since142!G79</f>
        <v>Mastrinder</v>
      </c>
      <c r="I85" s="99">
        <f>_bTH_QUANT_since142!H79</f>
        <v>2015</v>
      </c>
      <c r="J85" s="99">
        <f>_bTH_QUANT_since142!I79</f>
        <v>2</v>
      </c>
      <c r="K85" s="125">
        <f>_bTH_QUANT_since142!J79</f>
        <v>17238</v>
      </c>
      <c r="L85" s="99" t="str">
        <f>IF(_bTH_QUANT_since142!K79="q0.25","25 %",IF(_bTH_QUANT_since142!K79="q0.5","50 %",IF(_bTH_QUANT_since142!K79="q0.75","75 %",IF(_bTH_QUANT_since142!K79="q0.9","90 %","#N/A"))))</f>
        <v>90 %</v>
      </c>
      <c r="M85" s="131">
        <f>_bTH_QUANT_since142!L79</f>
        <v>0.16794199915556188</v>
      </c>
      <c r="N85" s="99" t="str">
        <f>_bTH_QUANT_since142!M79</f>
        <v>17. AMGÄndG (2021)</v>
      </c>
    </row>
    <row r="86" spans="2:14" x14ac:dyDescent="0.3">
      <c r="B86">
        <f>_bTH_QUANT_since142!A80</f>
        <v>1</v>
      </c>
      <c r="C86">
        <f>_bTH_QUANT_since142!B80</f>
        <v>12</v>
      </c>
      <c r="D86">
        <f>_bTH_QUANT_since142!C80</f>
        <v>2</v>
      </c>
      <c r="E86">
        <f>_bTH_QUANT_since142!D80</f>
        <v>152</v>
      </c>
      <c r="F86">
        <f>_bTH_QUANT_since142!E80</f>
        <v>1</v>
      </c>
      <c r="G86" s="99" t="str">
        <f>_bTH_QUANT_since142!F80</f>
        <v>Rind</v>
      </c>
      <c r="H86" s="99" t="str">
        <f>_bTH_QUANT_since142!G80</f>
        <v>Mastrinder</v>
      </c>
      <c r="I86" s="99">
        <f>_bTH_QUANT_since142!H80</f>
        <v>2015</v>
      </c>
      <c r="J86" s="99">
        <f>_bTH_QUANT_since142!I80</f>
        <v>2</v>
      </c>
      <c r="K86" s="125">
        <f>_bTH_QUANT_since142!J80</f>
        <v>17238</v>
      </c>
      <c r="L86" s="99" t="str">
        <f>IF(_bTH_QUANT_since142!K80="q0.25","25 %",IF(_bTH_QUANT_since142!K80="q0.5","50 %",IF(_bTH_QUANT_since142!K80="q0.75","75 %",IF(_bTH_QUANT_since142!K80="q0.9","90 %","#N/A"))))</f>
        <v>25 %</v>
      </c>
      <c r="M86" s="131">
        <f>_bTH_QUANT_since142!L80</f>
        <v>0</v>
      </c>
      <c r="N86" s="99" t="str">
        <f>_bTH_QUANT_since142!M80</f>
        <v>17. AMGÄndG (2021)</v>
      </c>
    </row>
    <row r="87" spans="2:14" x14ac:dyDescent="0.3">
      <c r="B87">
        <f>_bTH_QUANT_since142!A81</f>
        <v>1</v>
      </c>
      <c r="C87">
        <f>_bTH_QUANT_since142!B81</f>
        <v>12</v>
      </c>
      <c r="D87">
        <f>_bTH_QUANT_since142!C81</f>
        <v>2</v>
      </c>
      <c r="E87">
        <f>_bTH_QUANT_since142!D81</f>
        <v>152</v>
      </c>
      <c r="F87">
        <f>_bTH_QUANT_since142!E81</f>
        <v>1</v>
      </c>
      <c r="G87" s="99" t="str">
        <f>_bTH_QUANT_since142!F81</f>
        <v>Rind</v>
      </c>
      <c r="H87" s="99" t="str">
        <f>_bTH_QUANT_since142!G81</f>
        <v>Mastrinder</v>
      </c>
      <c r="I87" s="99">
        <f>_bTH_QUANT_since142!H81</f>
        <v>2015</v>
      </c>
      <c r="J87" s="99">
        <f>_bTH_QUANT_since142!I81</f>
        <v>2</v>
      </c>
      <c r="K87" s="125">
        <f>_bTH_QUANT_since142!J81</f>
        <v>17238</v>
      </c>
      <c r="L87" s="99" t="str">
        <f>IF(_bTH_QUANT_since142!K81="q0.25","25 %",IF(_bTH_QUANT_since142!K81="q0.5","50 %",IF(_bTH_QUANT_since142!K81="q0.75","75 %",IF(_bTH_QUANT_since142!K81="q0.9","90 %","#N/A"))))</f>
        <v>75 %</v>
      </c>
      <c r="M87" s="131">
        <f>_bTH_QUANT_since142!L81</f>
        <v>0</v>
      </c>
      <c r="N87" s="99" t="str">
        <f>_bTH_QUANT_since142!M81</f>
        <v>17. AMGÄndG (2021)</v>
      </c>
    </row>
    <row r="88" spans="2:14" x14ac:dyDescent="0.3">
      <c r="B88">
        <f>_bTH_QUANT_since142!A82</f>
        <v>1</v>
      </c>
      <c r="C88">
        <f>_bTH_QUANT_since142!B82</f>
        <v>12</v>
      </c>
      <c r="D88">
        <f>_bTH_QUANT_since142!C82</f>
        <v>2</v>
      </c>
      <c r="E88">
        <f>_bTH_QUANT_since142!D82</f>
        <v>161</v>
      </c>
      <c r="F88">
        <f>_bTH_QUANT_since142!E82</f>
        <v>1</v>
      </c>
      <c r="G88" s="99" t="str">
        <f>_bTH_QUANT_since142!F82</f>
        <v>Rind</v>
      </c>
      <c r="H88" s="99" t="str">
        <f>_bTH_QUANT_since142!G82</f>
        <v>Mastrinder</v>
      </c>
      <c r="I88" s="99">
        <f>_bTH_QUANT_since142!H82</f>
        <v>2016</v>
      </c>
      <c r="J88" s="99">
        <f>_bTH_QUANT_since142!I82</f>
        <v>1</v>
      </c>
      <c r="K88" s="125">
        <f>_bTH_QUANT_since142!J82</f>
        <v>17468</v>
      </c>
      <c r="L88" s="99" t="str">
        <f>IF(_bTH_QUANT_since142!K82="q0.25","25 %",IF(_bTH_QUANT_since142!K82="q0.5","50 %",IF(_bTH_QUANT_since142!K82="q0.75","75 %",IF(_bTH_QUANT_since142!K82="q0.9","90 %","#N/A"))))</f>
        <v>50 %</v>
      </c>
      <c r="M88" s="131">
        <f>_bTH_QUANT_since142!L82</f>
        <v>0</v>
      </c>
      <c r="N88" s="99" t="str">
        <f>_bTH_QUANT_since142!M82</f>
        <v>17. AMGÄndG (2021)</v>
      </c>
    </row>
    <row r="89" spans="2:14" x14ac:dyDescent="0.3">
      <c r="B89">
        <f>_bTH_QUANT_since142!A83</f>
        <v>1</v>
      </c>
      <c r="C89">
        <f>_bTH_QUANT_since142!B83</f>
        <v>12</v>
      </c>
      <c r="D89">
        <f>_bTH_QUANT_since142!C83</f>
        <v>2</v>
      </c>
      <c r="E89">
        <f>_bTH_QUANT_since142!D83</f>
        <v>161</v>
      </c>
      <c r="F89">
        <f>_bTH_QUANT_since142!E83</f>
        <v>1</v>
      </c>
      <c r="G89" s="99" t="str">
        <f>_bTH_QUANT_since142!F83</f>
        <v>Rind</v>
      </c>
      <c r="H89" s="99" t="str">
        <f>_bTH_QUANT_since142!G83</f>
        <v>Mastrinder</v>
      </c>
      <c r="I89" s="99">
        <f>_bTH_QUANT_since142!H83</f>
        <v>2016</v>
      </c>
      <c r="J89" s="99">
        <f>_bTH_QUANT_since142!I83</f>
        <v>1</v>
      </c>
      <c r="K89" s="125">
        <f>_bTH_QUANT_since142!J83</f>
        <v>17468</v>
      </c>
      <c r="L89" s="99" t="str">
        <f>IF(_bTH_QUANT_since142!K83="q0.25","25 %",IF(_bTH_QUANT_since142!K83="q0.5","50 %",IF(_bTH_QUANT_since142!K83="q0.75","75 %",IF(_bTH_QUANT_since142!K83="q0.9","90 %","#N/A"))))</f>
        <v>90 %</v>
      </c>
      <c r="M89" s="131">
        <f>_bTH_QUANT_since142!L83</f>
        <v>0.11007047694843801</v>
      </c>
      <c r="N89" s="99" t="str">
        <f>_bTH_QUANT_since142!M83</f>
        <v>17. AMGÄndG (2021)</v>
      </c>
    </row>
    <row r="90" spans="2:14" x14ac:dyDescent="0.3">
      <c r="B90">
        <f>_bTH_QUANT_since142!A84</f>
        <v>1</v>
      </c>
      <c r="C90">
        <f>_bTH_QUANT_since142!B84</f>
        <v>12</v>
      </c>
      <c r="D90">
        <f>_bTH_QUANT_since142!C84</f>
        <v>2</v>
      </c>
      <c r="E90">
        <f>_bTH_QUANT_since142!D84</f>
        <v>161</v>
      </c>
      <c r="F90">
        <f>_bTH_QUANT_since142!E84</f>
        <v>1</v>
      </c>
      <c r="G90" s="99" t="str">
        <f>_bTH_QUANT_since142!F84</f>
        <v>Rind</v>
      </c>
      <c r="H90" s="99" t="str">
        <f>_bTH_QUANT_since142!G84</f>
        <v>Mastrinder</v>
      </c>
      <c r="I90" s="99">
        <f>_bTH_QUANT_since142!H84</f>
        <v>2016</v>
      </c>
      <c r="J90" s="99">
        <f>_bTH_QUANT_since142!I84</f>
        <v>1</v>
      </c>
      <c r="K90" s="125">
        <f>_bTH_QUANT_since142!J84</f>
        <v>17468</v>
      </c>
      <c r="L90" s="99" t="str">
        <f>IF(_bTH_QUANT_since142!K84="q0.25","25 %",IF(_bTH_QUANT_since142!K84="q0.5","50 %",IF(_bTH_QUANT_since142!K84="q0.75","75 %",IF(_bTH_QUANT_since142!K84="q0.9","90 %","#N/A"))))</f>
        <v>25 %</v>
      </c>
      <c r="M90" s="131">
        <f>_bTH_QUANT_since142!L84</f>
        <v>0</v>
      </c>
      <c r="N90" s="99" t="str">
        <f>_bTH_QUANT_since142!M84</f>
        <v>17. AMGÄndG (2021)</v>
      </c>
    </row>
    <row r="91" spans="2:14" x14ac:dyDescent="0.3">
      <c r="B91">
        <f>_bTH_QUANT_since142!A85</f>
        <v>1</v>
      </c>
      <c r="C91">
        <f>_bTH_QUANT_since142!B85</f>
        <v>12</v>
      </c>
      <c r="D91">
        <f>_bTH_QUANT_since142!C85</f>
        <v>2</v>
      </c>
      <c r="E91">
        <f>_bTH_QUANT_since142!D85</f>
        <v>161</v>
      </c>
      <c r="F91">
        <f>_bTH_QUANT_since142!E85</f>
        <v>1</v>
      </c>
      <c r="G91" s="99" t="str">
        <f>_bTH_QUANT_since142!F85</f>
        <v>Rind</v>
      </c>
      <c r="H91" s="99" t="str">
        <f>_bTH_QUANT_since142!G85</f>
        <v>Mastrinder</v>
      </c>
      <c r="I91" s="99">
        <f>_bTH_QUANT_since142!H85</f>
        <v>2016</v>
      </c>
      <c r="J91" s="99">
        <f>_bTH_QUANT_since142!I85</f>
        <v>1</v>
      </c>
      <c r="K91" s="125">
        <f>_bTH_QUANT_since142!J85</f>
        <v>17468</v>
      </c>
      <c r="L91" s="99" t="str">
        <f>IF(_bTH_QUANT_since142!K85="q0.25","25 %",IF(_bTH_QUANT_since142!K85="q0.5","50 %",IF(_bTH_QUANT_since142!K85="q0.75","75 %",IF(_bTH_QUANT_since142!K85="q0.9","90 %","#N/A"))))</f>
        <v>75 %</v>
      </c>
      <c r="M91" s="131">
        <f>_bTH_QUANT_since142!L85</f>
        <v>0</v>
      </c>
      <c r="N91" s="99" t="str">
        <f>_bTH_QUANT_since142!M85</f>
        <v>17. AMGÄndG (2021)</v>
      </c>
    </row>
    <row r="92" spans="2:14" x14ac:dyDescent="0.3">
      <c r="B92">
        <f>_bTH_QUANT_since142!A86</f>
        <v>1</v>
      </c>
      <c r="C92">
        <f>_bTH_QUANT_since142!B86</f>
        <v>12</v>
      </c>
      <c r="D92">
        <f>_bTH_QUANT_since142!C86</f>
        <v>2</v>
      </c>
      <c r="E92">
        <f>_bTH_QUANT_since142!D86</f>
        <v>162</v>
      </c>
      <c r="F92">
        <f>_bTH_QUANT_since142!E86</f>
        <v>1</v>
      </c>
      <c r="G92" s="99" t="str">
        <f>_bTH_QUANT_since142!F86</f>
        <v>Rind</v>
      </c>
      <c r="H92" s="99" t="str">
        <f>_bTH_QUANT_since142!G86</f>
        <v>Mastrinder</v>
      </c>
      <c r="I92" s="99">
        <f>_bTH_QUANT_since142!H86</f>
        <v>2016</v>
      </c>
      <c r="J92" s="99">
        <f>_bTH_QUANT_since142!I86</f>
        <v>2</v>
      </c>
      <c r="K92" s="125">
        <f>_bTH_QUANT_since142!J86</f>
        <v>18001</v>
      </c>
      <c r="L92" s="99" t="str">
        <f>IF(_bTH_QUANT_since142!K86="q0.25","25 %",IF(_bTH_QUANT_since142!K86="q0.5","50 %",IF(_bTH_QUANT_since142!K86="q0.75","75 %",IF(_bTH_QUANT_since142!K86="q0.9","90 %","#N/A"))))</f>
        <v>50 %</v>
      </c>
      <c r="M92" s="131">
        <f>_bTH_QUANT_since142!L86</f>
        <v>0</v>
      </c>
      <c r="N92" s="99" t="str">
        <f>_bTH_QUANT_since142!M86</f>
        <v>17. AMGÄndG (2021)</v>
      </c>
    </row>
    <row r="93" spans="2:14" x14ac:dyDescent="0.3">
      <c r="B93">
        <f>_bTH_QUANT_since142!A87</f>
        <v>1</v>
      </c>
      <c r="C93">
        <f>_bTH_QUANT_since142!B87</f>
        <v>12</v>
      </c>
      <c r="D93">
        <f>_bTH_QUANT_since142!C87</f>
        <v>2</v>
      </c>
      <c r="E93">
        <f>_bTH_QUANT_since142!D87</f>
        <v>162</v>
      </c>
      <c r="F93">
        <f>_bTH_QUANT_since142!E87</f>
        <v>1</v>
      </c>
      <c r="G93" s="99" t="str">
        <f>_bTH_QUANT_since142!F87</f>
        <v>Rind</v>
      </c>
      <c r="H93" s="99" t="str">
        <f>_bTH_QUANT_since142!G87</f>
        <v>Mastrinder</v>
      </c>
      <c r="I93" s="99">
        <f>_bTH_QUANT_since142!H87</f>
        <v>2016</v>
      </c>
      <c r="J93" s="99">
        <f>_bTH_QUANT_since142!I87</f>
        <v>2</v>
      </c>
      <c r="K93" s="125">
        <f>_bTH_QUANT_since142!J87</f>
        <v>18001</v>
      </c>
      <c r="L93" s="99" t="str">
        <f>IF(_bTH_QUANT_since142!K87="q0.25","25 %",IF(_bTH_QUANT_since142!K87="q0.5","50 %",IF(_bTH_QUANT_since142!K87="q0.75","75 %",IF(_bTH_QUANT_since142!K87="q0.9","90 %","#N/A"))))</f>
        <v>90 %</v>
      </c>
      <c r="M93" s="131">
        <f>_bTH_QUANT_since142!L87</f>
        <v>0.12291621415649856</v>
      </c>
      <c r="N93" s="99" t="str">
        <f>_bTH_QUANT_since142!M87</f>
        <v>17. AMGÄndG (2021)</v>
      </c>
    </row>
    <row r="94" spans="2:14" x14ac:dyDescent="0.3">
      <c r="B94">
        <f>_bTH_QUANT_since142!A88</f>
        <v>1</v>
      </c>
      <c r="C94">
        <f>_bTH_QUANT_since142!B88</f>
        <v>12</v>
      </c>
      <c r="D94">
        <f>_bTH_QUANT_since142!C88</f>
        <v>2</v>
      </c>
      <c r="E94">
        <f>_bTH_QUANT_since142!D88</f>
        <v>162</v>
      </c>
      <c r="F94">
        <f>_bTH_QUANT_since142!E88</f>
        <v>1</v>
      </c>
      <c r="G94" s="99" t="str">
        <f>_bTH_QUANT_since142!F88</f>
        <v>Rind</v>
      </c>
      <c r="H94" s="99" t="str">
        <f>_bTH_QUANT_since142!G88</f>
        <v>Mastrinder</v>
      </c>
      <c r="I94" s="99">
        <f>_bTH_QUANT_since142!H88</f>
        <v>2016</v>
      </c>
      <c r="J94" s="99">
        <f>_bTH_QUANT_since142!I88</f>
        <v>2</v>
      </c>
      <c r="K94" s="125">
        <f>_bTH_QUANT_since142!J88</f>
        <v>18001</v>
      </c>
      <c r="L94" s="99" t="str">
        <f>IF(_bTH_QUANT_since142!K88="q0.25","25 %",IF(_bTH_QUANT_since142!K88="q0.5","50 %",IF(_bTH_QUANT_since142!K88="q0.75","75 %",IF(_bTH_QUANT_since142!K88="q0.9","90 %","#N/A"))))</f>
        <v>25 %</v>
      </c>
      <c r="M94" s="131">
        <f>_bTH_QUANT_since142!L88</f>
        <v>0</v>
      </c>
      <c r="N94" s="99" t="str">
        <f>_bTH_QUANT_since142!M88</f>
        <v>17. AMGÄndG (2021)</v>
      </c>
    </row>
    <row r="95" spans="2:14" x14ac:dyDescent="0.3">
      <c r="B95">
        <f>_bTH_QUANT_since142!A89</f>
        <v>1</v>
      </c>
      <c r="C95">
        <f>_bTH_QUANT_since142!B89</f>
        <v>12</v>
      </c>
      <c r="D95">
        <f>_bTH_QUANT_since142!C89</f>
        <v>2</v>
      </c>
      <c r="E95">
        <f>_bTH_QUANT_since142!D89</f>
        <v>162</v>
      </c>
      <c r="F95">
        <f>_bTH_QUANT_since142!E89</f>
        <v>1</v>
      </c>
      <c r="G95" s="99" t="str">
        <f>_bTH_QUANT_since142!F89</f>
        <v>Rind</v>
      </c>
      <c r="H95" s="99" t="str">
        <f>_bTH_QUANT_since142!G89</f>
        <v>Mastrinder</v>
      </c>
      <c r="I95" s="99">
        <f>_bTH_QUANT_since142!H89</f>
        <v>2016</v>
      </c>
      <c r="J95" s="99">
        <f>_bTH_QUANT_since142!I89</f>
        <v>2</v>
      </c>
      <c r="K95" s="125">
        <f>_bTH_QUANT_since142!J89</f>
        <v>18001</v>
      </c>
      <c r="L95" s="99" t="str">
        <f>IF(_bTH_QUANT_since142!K89="q0.25","25 %",IF(_bTH_QUANT_since142!K89="q0.5","50 %",IF(_bTH_QUANT_since142!K89="q0.75","75 %",IF(_bTH_QUANT_since142!K89="q0.9","90 %","#N/A"))))</f>
        <v>75 %</v>
      </c>
      <c r="M95" s="131">
        <f>_bTH_QUANT_since142!L89</f>
        <v>0</v>
      </c>
      <c r="N95" s="99" t="str">
        <f>_bTH_QUANT_since142!M89</f>
        <v>17. AMGÄndG (2021)</v>
      </c>
    </row>
    <row r="96" spans="2:14" x14ac:dyDescent="0.3">
      <c r="B96">
        <f>_bTH_QUANT_since142!A90</f>
        <v>1</v>
      </c>
      <c r="C96">
        <f>_bTH_QUANT_since142!B90</f>
        <v>12</v>
      </c>
      <c r="D96">
        <f>_bTH_QUANT_since142!C90</f>
        <v>2</v>
      </c>
      <c r="E96">
        <f>_bTH_QUANT_since142!D90</f>
        <v>171</v>
      </c>
      <c r="F96">
        <f>_bTH_QUANT_since142!E90</f>
        <v>1</v>
      </c>
      <c r="G96" s="99" t="str">
        <f>_bTH_QUANT_since142!F90</f>
        <v>Rind</v>
      </c>
      <c r="H96" s="99" t="str">
        <f>_bTH_QUANT_since142!G90</f>
        <v>Mastrinder</v>
      </c>
      <c r="I96" s="99">
        <f>_bTH_QUANT_since142!H90</f>
        <v>2017</v>
      </c>
      <c r="J96" s="99">
        <f>_bTH_QUANT_since142!I90</f>
        <v>1</v>
      </c>
      <c r="K96" s="125">
        <f>_bTH_QUANT_since142!J90</f>
        <v>18421</v>
      </c>
      <c r="L96" s="99" t="str">
        <f>IF(_bTH_QUANT_since142!K90="q0.25","25 %",IF(_bTH_QUANT_since142!K90="q0.5","50 %",IF(_bTH_QUANT_since142!K90="q0.75","75 %",IF(_bTH_QUANT_since142!K90="q0.9","90 %","#N/A"))))</f>
        <v>50 %</v>
      </c>
      <c r="M96" s="131">
        <f>_bTH_QUANT_since142!L90</f>
        <v>0</v>
      </c>
      <c r="N96" s="99" t="str">
        <f>_bTH_QUANT_since142!M90</f>
        <v>17. AMGÄndG (2021)</v>
      </c>
    </row>
    <row r="97" spans="2:14" x14ac:dyDescent="0.3">
      <c r="B97">
        <f>_bTH_QUANT_since142!A91</f>
        <v>1</v>
      </c>
      <c r="C97">
        <f>_bTH_QUANT_since142!B91</f>
        <v>12</v>
      </c>
      <c r="D97">
        <f>_bTH_QUANT_since142!C91</f>
        <v>2</v>
      </c>
      <c r="E97">
        <f>_bTH_QUANT_since142!D91</f>
        <v>171</v>
      </c>
      <c r="F97">
        <f>_bTH_QUANT_since142!E91</f>
        <v>1</v>
      </c>
      <c r="G97" s="99" t="str">
        <f>_bTH_QUANT_since142!F91</f>
        <v>Rind</v>
      </c>
      <c r="H97" s="99" t="str">
        <f>_bTH_QUANT_since142!G91</f>
        <v>Mastrinder</v>
      </c>
      <c r="I97" s="99">
        <f>_bTH_QUANT_since142!H91</f>
        <v>2017</v>
      </c>
      <c r="J97" s="99">
        <f>_bTH_QUANT_since142!I91</f>
        <v>1</v>
      </c>
      <c r="K97" s="125">
        <f>_bTH_QUANT_since142!J91</f>
        <v>18421</v>
      </c>
      <c r="L97" s="99" t="str">
        <f>IF(_bTH_QUANT_since142!K91="q0.25","25 %",IF(_bTH_QUANT_since142!K91="q0.5","50 %",IF(_bTH_QUANT_since142!K91="q0.75","75 %",IF(_bTH_QUANT_since142!K91="q0.9","90 %","#N/A"))))</f>
        <v>90 %</v>
      </c>
      <c r="M97" s="131">
        <f>_bTH_QUANT_since142!L91</f>
        <v>8.0860163288300355E-2</v>
      </c>
      <c r="N97" s="99" t="str">
        <f>_bTH_QUANT_since142!M91</f>
        <v>17. AMGÄndG (2021)</v>
      </c>
    </row>
    <row r="98" spans="2:14" x14ac:dyDescent="0.3">
      <c r="B98">
        <f>_bTH_QUANT_since142!A92</f>
        <v>1</v>
      </c>
      <c r="C98">
        <f>_bTH_QUANT_since142!B92</f>
        <v>12</v>
      </c>
      <c r="D98">
        <f>_bTH_QUANT_since142!C92</f>
        <v>2</v>
      </c>
      <c r="E98">
        <f>_bTH_QUANT_since142!D92</f>
        <v>171</v>
      </c>
      <c r="F98">
        <f>_bTH_QUANT_since142!E92</f>
        <v>1</v>
      </c>
      <c r="G98" s="99" t="str">
        <f>_bTH_QUANT_since142!F92</f>
        <v>Rind</v>
      </c>
      <c r="H98" s="99" t="str">
        <f>_bTH_QUANT_since142!G92</f>
        <v>Mastrinder</v>
      </c>
      <c r="I98" s="99">
        <f>_bTH_QUANT_since142!H92</f>
        <v>2017</v>
      </c>
      <c r="J98" s="99">
        <f>_bTH_QUANT_since142!I92</f>
        <v>1</v>
      </c>
      <c r="K98" s="125">
        <f>_bTH_QUANT_since142!J92</f>
        <v>18421</v>
      </c>
      <c r="L98" s="99" t="str">
        <f>IF(_bTH_QUANT_since142!K92="q0.25","25 %",IF(_bTH_QUANT_since142!K92="q0.5","50 %",IF(_bTH_QUANT_since142!K92="q0.75","75 %",IF(_bTH_QUANT_since142!K92="q0.9","90 %","#N/A"))))</f>
        <v>25 %</v>
      </c>
      <c r="M98" s="131">
        <f>_bTH_QUANT_since142!L92</f>
        <v>0</v>
      </c>
      <c r="N98" s="99" t="str">
        <f>_bTH_QUANT_since142!M92</f>
        <v>17. AMGÄndG (2021)</v>
      </c>
    </row>
    <row r="99" spans="2:14" x14ac:dyDescent="0.3">
      <c r="B99">
        <f>_bTH_QUANT_since142!A93</f>
        <v>1</v>
      </c>
      <c r="C99">
        <f>_bTH_QUANT_since142!B93</f>
        <v>12</v>
      </c>
      <c r="D99">
        <f>_bTH_QUANT_since142!C93</f>
        <v>2</v>
      </c>
      <c r="E99">
        <f>_bTH_QUANT_since142!D93</f>
        <v>171</v>
      </c>
      <c r="F99">
        <f>_bTH_QUANT_since142!E93</f>
        <v>1</v>
      </c>
      <c r="G99" s="99" t="str">
        <f>_bTH_QUANT_since142!F93</f>
        <v>Rind</v>
      </c>
      <c r="H99" s="99" t="str">
        <f>_bTH_QUANT_since142!G93</f>
        <v>Mastrinder</v>
      </c>
      <c r="I99" s="99">
        <f>_bTH_QUANT_since142!H93</f>
        <v>2017</v>
      </c>
      <c r="J99" s="99">
        <f>_bTH_QUANT_since142!I93</f>
        <v>1</v>
      </c>
      <c r="K99" s="125">
        <f>_bTH_QUANT_since142!J93</f>
        <v>18421</v>
      </c>
      <c r="L99" s="99" t="str">
        <f>IF(_bTH_QUANT_since142!K93="q0.25","25 %",IF(_bTH_QUANT_since142!K93="q0.5","50 %",IF(_bTH_QUANT_since142!K93="q0.75","75 %",IF(_bTH_QUANT_since142!K93="q0.9","90 %","#N/A"))))</f>
        <v>75 %</v>
      </c>
      <c r="M99" s="131">
        <f>_bTH_QUANT_since142!L93</f>
        <v>0</v>
      </c>
      <c r="N99" s="99" t="str">
        <f>_bTH_QUANT_since142!M93</f>
        <v>17. AMGÄndG (2021)</v>
      </c>
    </row>
    <row r="100" spans="2:14" x14ac:dyDescent="0.3">
      <c r="B100">
        <f>_bTH_QUANT_since142!A94</f>
        <v>1</v>
      </c>
      <c r="C100">
        <f>_bTH_QUANT_since142!B94</f>
        <v>12</v>
      </c>
      <c r="D100">
        <f>_bTH_QUANT_since142!C94</f>
        <v>2</v>
      </c>
      <c r="E100">
        <f>_bTH_QUANT_since142!D94</f>
        <v>172</v>
      </c>
      <c r="F100">
        <f>_bTH_QUANT_since142!E94</f>
        <v>1</v>
      </c>
      <c r="G100" s="99" t="str">
        <f>_bTH_QUANT_since142!F94</f>
        <v>Rind</v>
      </c>
      <c r="H100" s="99" t="str">
        <f>_bTH_QUANT_since142!G94</f>
        <v>Mastrinder</v>
      </c>
      <c r="I100" s="99">
        <f>_bTH_QUANT_since142!H94</f>
        <v>2017</v>
      </c>
      <c r="J100" s="99">
        <f>_bTH_QUANT_since142!I94</f>
        <v>2</v>
      </c>
      <c r="K100" s="125">
        <f>_bTH_QUANT_since142!J94</f>
        <v>18899</v>
      </c>
      <c r="L100" s="99" t="str">
        <f>IF(_bTH_QUANT_since142!K94="q0.25","25 %",IF(_bTH_QUANT_since142!K94="q0.5","50 %",IF(_bTH_QUANT_since142!K94="q0.75","75 %",IF(_bTH_QUANT_since142!K94="q0.9","90 %","#N/A"))))</f>
        <v>50 %</v>
      </c>
      <c r="M100" s="131">
        <f>_bTH_QUANT_since142!L94</f>
        <v>0</v>
      </c>
      <c r="N100" s="99" t="str">
        <f>_bTH_QUANT_since142!M94</f>
        <v>17. AMGÄndG (2021)</v>
      </c>
    </row>
    <row r="101" spans="2:14" x14ac:dyDescent="0.3">
      <c r="B101">
        <f>_bTH_QUANT_since142!A95</f>
        <v>1</v>
      </c>
      <c r="C101">
        <f>_bTH_QUANT_since142!B95</f>
        <v>12</v>
      </c>
      <c r="D101">
        <f>_bTH_QUANT_since142!C95</f>
        <v>2</v>
      </c>
      <c r="E101">
        <f>_bTH_QUANT_since142!D95</f>
        <v>172</v>
      </c>
      <c r="F101">
        <f>_bTH_QUANT_since142!E95</f>
        <v>1</v>
      </c>
      <c r="G101" s="99" t="str">
        <f>_bTH_QUANT_since142!F95</f>
        <v>Rind</v>
      </c>
      <c r="H101" s="99" t="str">
        <f>_bTH_QUANT_since142!G95</f>
        <v>Mastrinder</v>
      </c>
      <c r="I101" s="99">
        <f>_bTH_QUANT_since142!H95</f>
        <v>2017</v>
      </c>
      <c r="J101" s="99">
        <f>_bTH_QUANT_since142!I95</f>
        <v>2</v>
      </c>
      <c r="K101" s="125">
        <f>_bTH_QUANT_since142!J95</f>
        <v>18899</v>
      </c>
      <c r="L101" s="99" t="str">
        <f>IF(_bTH_QUANT_since142!K95="q0.25","25 %",IF(_bTH_QUANT_since142!K95="q0.5","50 %",IF(_bTH_QUANT_since142!K95="q0.75","75 %",IF(_bTH_QUANT_since142!K95="q0.9","90 %","#N/A"))))</f>
        <v>90 %</v>
      </c>
      <c r="M101" s="131">
        <f>_bTH_QUANT_since142!L95</f>
        <v>9.0340002454891377E-2</v>
      </c>
      <c r="N101" s="99" t="str">
        <f>_bTH_QUANT_since142!M95</f>
        <v>17. AMGÄndG (2021)</v>
      </c>
    </row>
    <row r="102" spans="2:14" x14ac:dyDescent="0.3">
      <c r="B102">
        <f>_bTH_QUANT_since142!A96</f>
        <v>1</v>
      </c>
      <c r="C102">
        <f>_bTH_QUANT_since142!B96</f>
        <v>12</v>
      </c>
      <c r="D102">
        <f>_bTH_QUANT_since142!C96</f>
        <v>2</v>
      </c>
      <c r="E102">
        <f>_bTH_QUANT_since142!D96</f>
        <v>172</v>
      </c>
      <c r="F102">
        <f>_bTH_QUANT_since142!E96</f>
        <v>1</v>
      </c>
      <c r="G102" s="99" t="str">
        <f>_bTH_QUANT_since142!F96</f>
        <v>Rind</v>
      </c>
      <c r="H102" s="99" t="str">
        <f>_bTH_QUANT_since142!G96</f>
        <v>Mastrinder</v>
      </c>
      <c r="I102" s="99">
        <f>_bTH_QUANT_since142!H96</f>
        <v>2017</v>
      </c>
      <c r="J102" s="99">
        <f>_bTH_QUANT_since142!I96</f>
        <v>2</v>
      </c>
      <c r="K102" s="125">
        <f>_bTH_QUANT_since142!J96</f>
        <v>18899</v>
      </c>
      <c r="L102" s="99" t="str">
        <f>IF(_bTH_QUANT_since142!K96="q0.25","25 %",IF(_bTH_QUANT_since142!K96="q0.5","50 %",IF(_bTH_QUANT_since142!K96="q0.75","75 %",IF(_bTH_QUANT_since142!K96="q0.9","90 %","#N/A"))))</f>
        <v>25 %</v>
      </c>
      <c r="M102" s="131">
        <f>_bTH_QUANT_since142!L96</f>
        <v>0</v>
      </c>
      <c r="N102" s="99" t="str">
        <f>_bTH_QUANT_since142!M96</f>
        <v>17. AMGÄndG (2021)</v>
      </c>
    </row>
    <row r="103" spans="2:14" x14ac:dyDescent="0.3">
      <c r="B103">
        <f>_bTH_QUANT_since142!A97</f>
        <v>1</v>
      </c>
      <c r="C103">
        <f>_bTH_QUANT_since142!B97</f>
        <v>12</v>
      </c>
      <c r="D103">
        <f>_bTH_QUANT_since142!C97</f>
        <v>2</v>
      </c>
      <c r="E103">
        <f>_bTH_QUANT_since142!D97</f>
        <v>172</v>
      </c>
      <c r="F103">
        <f>_bTH_QUANT_since142!E97</f>
        <v>1</v>
      </c>
      <c r="G103" s="99" t="str">
        <f>_bTH_QUANT_since142!F97</f>
        <v>Rind</v>
      </c>
      <c r="H103" s="99" t="str">
        <f>_bTH_QUANT_since142!G97</f>
        <v>Mastrinder</v>
      </c>
      <c r="I103" s="99">
        <f>_bTH_QUANT_since142!H97</f>
        <v>2017</v>
      </c>
      <c r="J103" s="99">
        <f>_bTH_QUANT_since142!I97</f>
        <v>2</v>
      </c>
      <c r="K103" s="125">
        <f>_bTH_QUANT_since142!J97</f>
        <v>18899</v>
      </c>
      <c r="L103" s="99" t="str">
        <f>IF(_bTH_QUANT_since142!K97="q0.25","25 %",IF(_bTH_QUANT_since142!K97="q0.5","50 %",IF(_bTH_QUANT_since142!K97="q0.75","75 %",IF(_bTH_QUANT_since142!K97="q0.9","90 %","#N/A"))))</f>
        <v>75 %</v>
      </c>
      <c r="M103" s="131">
        <f>_bTH_QUANT_since142!L97</f>
        <v>0</v>
      </c>
      <c r="N103" s="99" t="str">
        <f>_bTH_QUANT_since142!M97</f>
        <v>17. AMGÄndG (2021)</v>
      </c>
    </row>
    <row r="104" spans="2:14" x14ac:dyDescent="0.3">
      <c r="B104">
        <f>_bTH_QUANT_since142!A98</f>
        <v>1</v>
      </c>
      <c r="C104">
        <f>_bTH_QUANT_since142!B98</f>
        <v>12</v>
      </c>
      <c r="D104">
        <f>_bTH_QUANT_since142!C98</f>
        <v>2</v>
      </c>
      <c r="E104">
        <f>_bTH_QUANT_since142!D98</f>
        <v>181</v>
      </c>
      <c r="F104">
        <f>_bTH_QUANT_since142!E98</f>
        <v>1</v>
      </c>
      <c r="G104" s="99" t="str">
        <f>_bTH_QUANT_since142!F98</f>
        <v>Rind</v>
      </c>
      <c r="H104" s="99" t="str">
        <f>_bTH_QUANT_since142!G98</f>
        <v>Mastrinder</v>
      </c>
      <c r="I104" s="99">
        <f>_bTH_QUANT_since142!H98</f>
        <v>2018</v>
      </c>
      <c r="J104" s="99">
        <f>_bTH_QUANT_since142!I98</f>
        <v>1</v>
      </c>
      <c r="K104" s="125">
        <f>_bTH_QUANT_since142!J98</f>
        <v>17879</v>
      </c>
      <c r="L104" s="99" t="str">
        <f>IF(_bTH_QUANT_since142!K98="q0.25","25 %",IF(_bTH_QUANT_since142!K98="q0.5","50 %",IF(_bTH_QUANT_since142!K98="q0.75","75 %",IF(_bTH_QUANT_since142!K98="q0.9","90 %","#N/A"))))</f>
        <v>50 %</v>
      </c>
      <c r="M104" s="131">
        <f>_bTH_QUANT_since142!L98</f>
        <v>0</v>
      </c>
      <c r="N104" s="99" t="str">
        <f>_bTH_QUANT_since142!M98</f>
        <v>17. AMGÄndG (2021)</v>
      </c>
    </row>
    <row r="105" spans="2:14" x14ac:dyDescent="0.3">
      <c r="B105">
        <f>_bTH_QUANT_since142!A99</f>
        <v>1</v>
      </c>
      <c r="C105">
        <f>_bTH_QUANT_since142!B99</f>
        <v>12</v>
      </c>
      <c r="D105">
        <f>_bTH_QUANT_since142!C99</f>
        <v>2</v>
      </c>
      <c r="E105">
        <f>_bTH_QUANT_since142!D99</f>
        <v>181</v>
      </c>
      <c r="F105">
        <f>_bTH_QUANT_since142!E99</f>
        <v>1</v>
      </c>
      <c r="G105" s="99" t="str">
        <f>_bTH_QUANT_since142!F99</f>
        <v>Rind</v>
      </c>
      <c r="H105" s="99" t="str">
        <f>_bTH_QUANT_since142!G99</f>
        <v>Mastrinder</v>
      </c>
      <c r="I105" s="99">
        <f>_bTH_QUANT_since142!H99</f>
        <v>2018</v>
      </c>
      <c r="J105" s="99">
        <f>_bTH_QUANT_since142!I99</f>
        <v>1</v>
      </c>
      <c r="K105" s="125">
        <f>_bTH_QUANT_since142!J99</f>
        <v>17879</v>
      </c>
      <c r="L105" s="99" t="str">
        <f>IF(_bTH_QUANT_since142!K99="q0.25","25 %",IF(_bTH_QUANT_since142!K99="q0.5","50 %",IF(_bTH_QUANT_since142!K99="q0.75","75 %",IF(_bTH_QUANT_since142!K99="q0.9","90 %","#N/A"))))</f>
        <v>90 %</v>
      </c>
      <c r="M105" s="131">
        <f>_bTH_QUANT_since142!L99</f>
        <v>8.1192619396513052E-2</v>
      </c>
      <c r="N105" s="99" t="str">
        <f>_bTH_QUANT_since142!M99</f>
        <v>17. AMGÄndG (2021)</v>
      </c>
    </row>
    <row r="106" spans="2:14" x14ac:dyDescent="0.3">
      <c r="B106">
        <f>_bTH_QUANT_since142!A100</f>
        <v>1</v>
      </c>
      <c r="C106">
        <f>_bTH_QUANT_since142!B100</f>
        <v>12</v>
      </c>
      <c r="D106">
        <f>_bTH_QUANT_since142!C100</f>
        <v>2</v>
      </c>
      <c r="E106">
        <f>_bTH_QUANT_since142!D100</f>
        <v>181</v>
      </c>
      <c r="F106">
        <f>_bTH_QUANT_since142!E100</f>
        <v>1</v>
      </c>
      <c r="G106" s="99" t="str">
        <f>_bTH_QUANT_since142!F100</f>
        <v>Rind</v>
      </c>
      <c r="H106" s="99" t="str">
        <f>_bTH_QUANT_since142!G100</f>
        <v>Mastrinder</v>
      </c>
      <c r="I106" s="99">
        <f>_bTH_QUANT_since142!H100</f>
        <v>2018</v>
      </c>
      <c r="J106" s="99">
        <f>_bTH_QUANT_since142!I100</f>
        <v>1</v>
      </c>
      <c r="K106" s="125">
        <f>_bTH_QUANT_since142!J100</f>
        <v>17879</v>
      </c>
      <c r="L106" s="99" t="str">
        <f>IF(_bTH_QUANT_since142!K100="q0.25","25 %",IF(_bTH_QUANT_since142!K100="q0.5","50 %",IF(_bTH_QUANT_since142!K100="q0.75","75 %",IF(_bTH_QUANT_since142!K100="q0.9","90 %","#N/A"))))</f>
        <v>25 %</v>
      </c>
      <c r="M106" s="131">
        <f>_bTH_QUANT_since142!L100</f>
        <v>0</v>
      </c>
      <c r="N106" s="99" t="str">
        <f>_bTH_QUANT_since142!M100</f>
        <v>17. AMGÄndG (2021)</v>
      </c>
    </row>
    <row r="107" spans="2:14" x14ac:dyDescent="0.3">
      <c r="B107">
        <f>_bTH_QUANT_since142!A101</f>
        <v>1</v>
      </c>
      <c r="C107">
        <f>_bTH_QUANT_since142!B101</f>
        <v>12</v>
      </c>
      <c r="D107">
        <f>_bTH_QUANT_since142!C101</f>
        <v>2</v>
      </c>
      <c r="E107">
        <f>_bTH_QUANT_since142!D101</f>
        <v>181</v>
      </c>
      <c r="F107">
        <f>_bTH_QUANT_since142!E101</f>
        <v>1</v>
      </c>
      <c r="G107" s="99" t="str">
        <f>_bTH_QUANT_since142!F101</f>
        <v>Rind</v>
      </c>
      <c r="H107" s="99" t="str">
        <f>_bTH_QUANT_since142!G101</f>
        <v>Mastrinder</v>
      </c>
      <c r="I107" s="99">
        <f>_bTH_QUANT_since142!H101</f>
        <v>2018</v>
      </c>
      <c r="J107" s="99">
        <f>_bTH_QUANT_since142!I101</f>
        <v>1</v>
      </c>
      <c r="K107" s="125">
        <f>_bTH_QUANT_since142!J101</f>
        <v>17879</v>
      </c>
      <c r="L107" s="99" t="str">
        <f>IF(_bTH_QUANT_since142!K101="q0.25","25 %",IF(_bTH_QUANT_since142!K101="q0.5","50 %",IF(_bTH_QUANT_since142!K101="q0.75","75 %",IF(_bTH_QUANT_since142!K101="q0.9","90 %","#N/A"))))</f>
        <v>75 %</v>
      </c>
      <c r="M107" s="131">
        <f>_bTH_QUANT_since142!L101</f>
        <v>0</v>
      </c>
      <c r="N107" s="99" t="str">
        <f>_bTH_QUANT_since142!M101</f>
        <v>17. AMGÄndG (2021)</v>
      </c>
    </row>
    <row r="108" spans="2:14" x14ac:dyDescent="0.3">
      <c r="B108">
        <f>_bTH_QUANT_since142!A102</f>
        <v>1</v>
      </c>
      <c r="C108">
        <f>_bTH_QUANT_since142!B102</f>
        <v>12</v>
      </c>
      <c r="D108">
        <f>_bTH_QUANT_since142!C102</f>
        <v>2</v>
      </c>
      <c r="E108">
        <f>_bTH_QUANT_since142!D102</f>
        <v>182</v>
      </c>
      <c r="F108">
        <f>_bTH_QUANT_since142!E102</f>
        <v>1</v>
      </c>
      <c r="G108" s="99" t="str">
        <f>_bTH_QUANT_since142!F102</f>
        <v>Rind</v>
      </c>
      <c r="H108" s="99" t="str">
        <f>_bTH_QUANT_since142!G102</f>
        <v>Mastrinder</v>
      </c>
      <c r="I108" s="99">
        <f>_bTH_QUANT_since142!H102</f>
        <v>2018</v>
      </c>
      <c r="J108" s="99">
        <f>_bTH_QUANT_since142!I102</f>
        <v>2</v>
      </c>
      <c r="K108" s="125">
        <f>_bTH_QUANT_since142!J102</f>
        <v>17977</v>
      </c>
      <c r="L108" s="99" t="str">
        <f>IF(_bTH_QUANT_since142!K102="q0.25","25 %",IF(_bTH_QUANT_since142!K102="q0.5","50 %",IF(_bTH_QUANT_since142!K102="q0.75","75 %",IF(_bTH_QUANT_since142!K102="q0.9","90 %","#N/A"))))</f>
        <v>50 %</v>
      </c>
      <c r="M108" s="131">
        <f>_bTH_QUANT_since142!L102</f>
        <v>0</v>
      </c>
      <c r="N108" s="99" t="str">
        <f>_bTH_QUANT_since142!M102</f>
        <v>17. AMGÄndG (2021)</v>
      </c>
    </row>
    <row r="109" spans="2:14" x14ac:dyDescent="0.3">
      <c r="B109">
        <f>_bTH_QUANT_since142!A103</f>
        <v>1</v>
      </c>
      <c r="C109">
        <f>_bTH_QUANT_since142!B103</f>
        <v>12</v>
      </c>
      <c r="D109">
        <f>_bTH_QUANT_since142!C103</f>
        <v>2</v>
      </c>
      <c r="E109">
        <f>_bTH_QUANT_since142!D103</f>
        <v>182</v>
      </c>
      <c r="F109">
        <f>_bTH_QUANT_since142!E103</f>
        <v>1</v>
      </c>
      <c r="G109" s="99" t="str">
        <f>_bTH_QUANT_since142!F103</f>
        <v>Rind</v>
      </c>
      <c r="H109" s="99" t="str">
        <f>_bTH_QUANT_since142!G103</f>
        <v>Mastrinder</v>
      </c>
      <c r="I109" s="99">
        <f>_bTH_QUANT_since142!H103</f>
        <v>2018</v>
      </c>
      <c r="J109" s="99">
        <f>_bTH_QUANT_since142!I103</f>
        <v>2</v>
      </c>
      <c r="K109" s="125">
        <f>_bTH_QUANT_since142!J103</f>
        <v>17977</v>
      </c>
      <c r="L109" s="99" t="str">
        <f>IF(_bTH_QUANT_since142!K103="q0.25","25 %",IF(_bTH_QUANT_since142!K103="q0.5","50 %",IF(_bTH_QUANT_since142!K103="q0.75","75 %",IF(_bTH_QUANT_since142!K103="q0.9","90 %","#N/A"))))</f>
        <v>90 %</v>
      </c>
      <c r="M109" s="131">
        <f>_bTH_QUANT_since142!L103</f>
        <v>9.7900535269562411E-2</v>
      </c>
      <c r="N109" s="99" t="str">
        <f>_bTH_QUANT_since142!M103</f>
        <v>17. AMGÄndG (2021)</v>
      </c>
    </row>
    <row r="110" spans="2:14" x14ac:dyDescent="0.3">
      <c r="B110">
        <f>_bTH_QUANT_since142!A104</f>
        <v>1</v>
      </c>
      <c r="C110">
        <f>_bTH_QUANT_since142!B104</f>
        <v>12</v>
      </c>
      <c r="D110">
        <f>_bTH_QUANT_since142!C104</f>
        <v>2</v>
      </c>
      <c r="E110">
        <f>_bTH_QUANT_since142!D104</f>
        <v>182</v>
      </c>
      <c r="F110">
        <f>_bTH_QUANT_since142!E104</f>
        <v>1</v>
      </c>
      <c r="G110" s="99" t="str">
        <f>_bTH_QUANT_since142!F104</f>
        <v>Rind</v>
      </c>
      <c r="H110" s="99" t="str">
        <f>_bTH_QUANT_since142!G104</f>
        <v>Mastrinder</v>
      </c>
      <c r="I110" s="99">
        <f>_bTH_QUANT_since142!H104</f>
        <v>2018</v>
      </c>
      <c r="J110" s="99">
        <f>_bTH_QUANT_since142!I104</f>
        <v>2</v>
      </c>
      <c r="K110" s="125">
        <f>_bTH_QUANT_since142!J104</f>
        <v>17977</v>
      </c>
      <c r="L110" s="99" t="str">
        <f>IF(_bTH_QUANT_since142!K104="q0.25","25 %",IF(_bTH_QUANT_since142!K104="q0.5","50 %",IF(_bTH_QUANT_since142!K104="q0.75","75 %",IF(_bTH_QUANT_since142!K104="q0.9","90 %","#N/A"))))</f>
        <v>25 %</v>
      </c>
      <c r="M110" s="131">
        <f>_bTH_QUANT_since142!L104</f>
        <v>0</v>
      </c>
      <c r="N110" s="99" t="str">
        <f>_bTH_QUANT_since142!M104</f>
        <v>17. AMGÄndG (2021)</v>
      </c>
    </row>
    <row r="111" spans="2:14" x14ac:dyDescent="0.3">
      <c r="B111">
        <f>_bTH_QUANT_since142!A105</f>
        <v>1</v>
      </c>
      <c r="C111">
        <f>_bTH_QUANT_since142!B105</f>
        <v>12</v>
      </c>
      <c r="D111">
        <f>_bTH_QUANT_since142!C105</f>
        <v>2</v>
      </c>
      <c r="E111">
        <f>_bTH_QUANT_since142!D105</f>
        <v>182</v>
      </c>
      <c r="F111">
        <f>_bTH_QUANT_since142!E105</f>
        <v>1</v>
      </c>
      <c r="G111" s="99" t="str">
        <f>_bTH_QUANT_since142!F105</f>
        <v>Rind</v>
      </c>
      <c r="H111" s="99" t="str">
        <f>_bTH_QUANT_since142!G105</f>
        <v>Mastrinder</v>
      </c>
      <c r="I111" s="99">
        <f>_bTH_QUANT_since142!H105</f>
        <v>2018</v>
      </c>
      <c r="J111" s="99">
        <f>_bTH_QUANT_since142!I105</f>
        <v>2</v>
      </c>
      <c r="K111" s="125">
        <f>_bTH_QUANT_since142!J105</f>
        <v>17977</v>
      </c>
      <c r="L111" s="99" t="str">
        <f>IF(_bTH_QUANT_since142!K105="q0.25","25 %",IF(_bTH_QUANT_since142!K105="q0.5","50 %",IF(_bTH_QUANT_since142!K105="q0.75","75 %",IF(_bTH_QUANT_since142!K105="q0.9","90 %","#N/A"))))</f>
        <v>75 %</v>
      </c>
      <c r="M111" s="131">
        <f>_bTH_QUANT_since142!L105</f>
        <v>0</v>
      </c>
      <c r="N111" s="99" t="str">
        <f>_bTH_QUANT_since142!M105</f>
        <v>17. AMGÄndG (2021)</v>
      </c>
    </row>
    <row r="112" spans="2:14" x14ac:dyDescent="0.3">
      <c r="B112">
        <f>_bTH_QUANT_since142!A106</f>
        <v>1</v>
      </c>
      <c r="C112">
        <f>_bTH_QUANT_since142!B106</f>
        <v>12</v>
      </c>
      <c r="D112">
        <f>_bTH_QUANT_since142!C106</f>
        <v>2</v>
      </c>
      <c r="E112">
        <f>_bTH_QUANT_since142!D106</f>
        <v>191</v>
      </c>
      <c r="F112">
        <f>_bTH_QUANT_since142!E106</f>
        <v>1</v>
      </c>
      <c r="G112" s="99" t="str">
        <f>_bTH_QUANT_since142!F106</f>
        <v>Rind</v>
      </c>
      <c r="H112" s="99" t="str">
        <f>_bTH_QUANT_since142!G106</f>
        <v>Mastrinder</v>
      </c>
      <c r="I112" s="99">
        <f>_bTH_QUANT_since142!H106</f>
        <v>2019</v>
      </c>
      <c r="J112" s="99">
        <f>_bTH_QUANT_since142!I106</f>
        <v>1</v>
      </c>
      <c r="K112" s="125">
        <f>_bTH_QUANT_since142!J106</f>
        <v>17867</v>
      </c>
      <c r="L112" s="99" t="str">
        <f>IF(_bTH_QUANT_since142!K106="q0.25","25 %",IF(_bTH_QUANT_since142!K106="q0.5","50 %",IF(_bTH_QUANT_since142!K106="q0.75","75 %",IF(_bTH_QUANT_since142!K106="q0.9","90 %","#N/A"))))</f>
        <v>50 %</v>
      </c>
      <c r="M112" s="131">
        <f>_bTH_QUANT_since142!L106</f>
        <v>0</v>
      </c>
      <c r="N112" s="99" t="str">
        <f>_bTH_QUANT_since142!M106</f>
        <v>17. AMGÄndG (2021)</v>
      </c>
    </row>
    <row r="113" spans="2:14" x14ac:dyDescent="0.3">
      <c r="B113">
        <f>_bTH_QUANT_since142!A107</f>
        <v>1</v>
      </c>
      <c r="C113">
        <f>_bTH_QUANT_since142!B107</f>
        <v>12</v>
      </c>
      <c r="D113">
        <f>_bTH_QUANT_since142!C107</f>
        <v>2</v>
      </c>
      <c r="E113">
        <f>_bTH_QUANT_since142!D107</f>
        <v>191</v>
      </c>
      <c r="F113">
        <f>_bTH_QUANT_since142!E107</f>
        <v>1</v>
      </c>
      <c r="G113" s="99" t="str">
        <f>_bTH_QUANT_since142!F107</f>
        <v>Rind</v>
      </c>
      <c r="H113" s="99" t="str">
        <f>_bTH_QUANT_since142!G107</f>
        <v>Mastrinder</v>
      </c>
      <c r="I113" s="99">
        <f>_bTH_QUANT_since142!H107</f>
        <v>2019</v>
      </c>
      <c r="J113" s="99">
        <f>_bTH_QUANT_since142!I107</f>
        <v>1</v>
      </c>
      <c r="K113" s="125">
        <f>_bTH_QUANT_since142!J107</f>
        <v>17867</v>
      </c>
      <c r="L113" s="99" t="str">
        <f>IF(_bTH_QUANT_since142!K107="q0.25","25 %",IF(_bTH_QUANT_since142!K107="q0.5","50 %",IF(_bTH_QUANT_since142!K107="q0.75","75 %",IF(_bTH_QUANT_since142!K107="q0.9","90 %","#N/A"))))</f>
        <v>90 %</v>
      </c>
      <c r="M113" s="131">
        <f>_bTH_QUANT_since142!L107</f>
        <v>7.3571255858911222E-2</v>
      </c>
      <c r="N113" s="99" t="str">
        <f>_bTH_QUANT_since142!M107</f>
        <v>17. AMGÄndG (2021)</v>
      </c>
    </row>
    <row r="114" spans="2:14" x14ac:dyDescent="0.3">
      <c r="B114">
        <f>_bTH_QUANT_since142!A108</f>
        <v>1</v>
      </c>
      <c r="C114">
        <f>_bTH_QUANT_since142!B108</f>
        <v>12</v>
      </c>
      <c r="D114">
        <f>_bTH_QUANT_since142!C108</f>
        <v>2</v>
      </c>
      <c r="E114">
        <f>_bTH_QUANT_since142!D108</f>
        <v>191</v>
      </c>
      <c r="F114">
        <f>_bTH_QUANT_since142!E108</f>
        <v>1</v>
      </c>
      <c r="G114" s="99" t="str">
        <f>_bTH_QUANT_since142!F108</f>
        <v>Rind</v>
      </c>
      <c r="H114" s="99" t="str">
        <f>_bTH_QUANT_since142!G108</f>
        <v>Mastrinder</v>
      </c>
      <c r="I114" s="99">
        <f>_bTH_QUANT_since142!H108</f>
        <v>2019</v>
      </c>
      <c r="J114" s="99">
        <f>_bTH_QUANT_since142!I108</f>
        <v>1</v>
      </c>
      <c r="K114" s="125">
        <f>_bTH_QUANT_since142!J108</f>
        <v>17867</v>
      </c>
      <c r="L114" s="99" t="str">
        <f>IF(_bTH_QUANT_since142!K108="q0.25","25 %",IF(_bTH_QUANT_since142!K108="q0.5","50 %",IF(_bTH_QUANT_since142!K108="q0.75","75 %",IF(_bTH_QUANT_since142!K108="q0.9","90 %","#N/A"))))</f>
        <v>25 %</v>
      </c>
      <c r="M114" s="131">
        <f>_bTH_QUANT_since142!L108</f>
        <v>0</v>
      </c>
      <c r="N114" s="99" t="str">
        <f>_bTH_QUANT_since142!M108</f>
        <v>17. AMGÄndG (2021)</v>
      </c>
    </row>
    <row r="115" spans="2:14" x14ac:dyDescent="0.3">
      <c r="B115">
        <f>_bTH_QUANT_since142!A109</f>
        <v>1</v>
      </c>
      <c r="C115">
        <f>_bTH_QUANT_since142!B109</f>
        <v>12</v>
      </c>
      <c r="D115">
        <f>_bTH_QUANT_since142!C109</f>
        <v>2</v>
      </c>
      <c r="E115">
        <f>_bTH_QUANT_since142!D109</f>
        <v>191</v>
      </c>
      <c r="F115">
        <f>_bTH_QUANT_since142!E109</f>
        <v>1</v>
      </c>
      <c r="G115" s="99" t="str">
        <f>_bTH_QUANT_since142!F109</f>
        <v>Rind</v>
      </c>
      <c r="H115" s="99" t="str">
        <f>_bTH_QUANT_since142!G109</f>
        <v>Mastrinder</v>
      </c>
      <c r="I115" s="99">
        <f>_bTH_QUANT_since142!H109</f>
        <v>2019</v>
      </c>
      <c r="J115" s="99">
        <f>_bTH_QUANT_since142!I109</f>
        <v>1</v>
      </c>
      <c r="K115" s="125">
        <f>_bTH_QUANT_since142!J109</f>
        <v>17867</v>
      </c>
      <c r="L115" s="99" t="str">
        <f>IF(_bTH_QUANT_since142!K109="q0.25","25 %",IF(_bTH_QUANT_since142!K109="q0.5","50 %",IF(_bTH_QUANT_since142!K109="q0.75","75 %",IF(_bTH_QUANT_since142!K109="q0.9","90 %","#N/A"))))</f>
        <v>75 %</v>
      </c>
      <c r="M115" s="131">
        <f>_bTH_QUANT_since142!L109</f>
        <v>0</v>
      </c>
      <c r="N115" s="99" t="str">
        <f>_bTH_QUANT_since142!M109</f>
        <v>17. AMGÄndG (2021)</v>
      </c>
    </row>
    <row r="116" spans="2:14" x14ac:dyDescent="0.3">
      <c r="B116">
        <f>_bTH_QUANT_since142!A110</f>
        <v>1</v>
      </c>
      <c r="C116">
        <f>_bTH_QUANT_since142!B110</f>
        <v>12</v>
      </c>
      <c r="D116">
        <f>_bTH_QUANT_since142!C110</f>
        <v>2</v>
      </c>
      <c r="E116">
        <f>_bTH_QUANT_since142!D110</f>
        <v>192</v>
      </c>
      <c r="F116">
        <f>_bTH_QUANT_since142!E110</f>
        <v>1</v>
      </c>
      <c r="G116" s="99" t="str">
        <f>_bTH_QUANT_since142!F110</f>
        <v>Rind</v>
      </c>
      <c r="H116" s="99" t="str">
        <f>_bTH_QUANT_since142!G110</f>
        <v>Mastrinder</v>
      </c>
      <c r="I116" s="99">
        <f>_bTH_QUANT_since142!H110</f>
        <v>2019</v>
      </c>
      <c r="J116" s="99">
        <f>_bTH_QUANT_since142!I110</f>
        <v>2</v>
      </c>
      <c r="K116" s="125">
        <f>_bTH_QUANT_since142!J110</f>
        <v>18026</v>
      </c>
      <c r="L116" s="99" t="str">
        <f>IF(_bTH_QUANT_since142!K110="q0.25","25 %",IF(_bTH_QUANT_since142!K110="q0.5","50 %",IF(_bTH_QUANT_since142!K110="q0.75","75 %",IF(_bTH_QUANT_since142!K110="q0.9","90 %","#N/A"))))</f>
        <v>50 %</v>
      </c>
      <c r="M116" s="131">
        <f>_bTH_QUANT_since142!L110</f>
        <v>0</v>
      </c>
      <c r="N116" s="99" t="str">
        <f>_bTH_QUANT_since142!M110</f>
        <v>17. AMGÄndG (2021)</v>
      </c>
    </row>
    <row r="117" spans="2:14" x14ac:dyDescent="0.3">
      <c r="B117">
        <f>_bTH_QUANT_since142!A111</f>
        <v>1</v>
      </c>
      <c r="C117">
        <f>_bTH_QUANT_since142!B111</f>
        <v>12</v>
      </c>
      <c r="D117">
        <f>_bTH_QUANT_since142!C111</f>
        <v>2</v>
      </c>
      <c r="E117">
        <f>_bTH_QUANT_since142!D111</f>
        <v>192</v>
      </c>
      <c r="F117">
        <f>_bTH_QUANT_since142!E111</f>
        <v>1</v>
      </c>
      <c r="G117" s="99" t="str">
        <f>_bTH_QUANT_since142!F111</f>
        <v>Rind</v>
      </c>
      <c r="H117" s="99" t="str">
        <f>_bTH_QUANT_since142!G111</f>
        <v>Mastrinder</v>
      </c>
      <c r="I117" s="99">
        <f>_bTH_QUANT_since142!H111</f>
        <v>2019</v>
      </c>
      <c r="J117" s="99">
        <f>_bTH_QUANT_since142!I111</f>
        <v>2</v>
      </c>
      <c r="K117" s="125">
        <f>_bTH_QUANT_since142!J111</f>
        <v>18026</v>
      </c>
      <c r="L117" s="99" t="str">
        <f>IF(_bTH_QUANT_since142!K111="q0.25","25 %",IF(_bTH_QUANT_since142!K111="q0.5","50 %",IF(_bTH_QUANT_since142!K111="q0.75","75 %",IF(_bTH_QUANT_since142!K111="q0.9","90 %","#N/A"))))</f>
        <v>90 %</v>
      </c>
      <c r="M117" s="131">
        <f>_bTH_QUANT_since142!L111</f>
        <v>9.0539278626754663E-2</v>
      </c>
      <c r="N117" s="99" t="str">
        <f>_bTH_QUANT_since142!M111</f>
        <v>17. AMGÄndG (2021)</v>
      </c>
    </row>
    <row r="118" spans="2:14" x14ac:dyDescent="0.3">
      <c r="B118">
        <f>_bTH_QUANT_since142!A112</f>
        <v>1</v>
      </c>
      <c r="C118">
        <f>_bTH_QUANT_since142!B112</f>
        <v>12</v>
      </c>
      <c r="D118">
        <f>_bTH_QUANT_since142!C112</f>
        <v>2</v>
      </c>
      <c r="E118">
        <f>_bTH_QUANT_since142!D112</f>
        <v>192</v>
      </c>
      <c r="F118">
        <f>_bTH_QUANT_since142!E112</f>
        <v>1</v>
      </c>
      <c r="G118" s="99" t="str">
        <f>_bTH_QUANT_since142!F112</f>
        <v>Rind</v>
      </c>
      <c r="H118" s="99" t="str">
        <f>_bTH_QUANT_since142!G112</f>
        <v>Mastrinder</v>
      </c>
      <c r="I118" s="99">
        <f>_bTH_QUANT_since142!H112</f>
        <v>2019</v>
      </c>
      <c r="J118" s="99">
        <f>_bTH_QUANT_since142!I112</f>
        <v>2</v>
      </c>
      <c r="K118" s="125">
        <f>_bTH_QUANT_since142!J112</f>
        <v>18026</v>
      </c>
      <c r="L118" s="99" t="str">
        <f>IF(_bTH_QUANT_since142!K112="q0.25","25 %",IF(_bTH_QUANT_since142!K112="q0.5","50 %",IF(_bTH_QUANT_since142!K112="q0.75","75 %",IF(_bTH_QUANT_since142!K112="q0.9","90 %","#N/A"))))</f>
        <v>25 %</v>
      </c>
      <c r="M118" s="131">
        <f>_bTH_QUANT_since142!L112</f>
        <v>0</v>
      </c>
      <c r="N118" s="99" t="str">
        <f>_bTH_QUANT_since142!M112</f>
        <v>17. AMGÄndG (2021)</v>
      </c>
    </row>
    <row r="119" spans="2:14" x14ac:dyDescent="0.3">
      <c r="B119">
        <f>_bTH_QUANT_since142!A113</f>
        <v>1</v>
      </c>
      <c r="C119">
        <f>_bTH_QUANT_since142!B113</f>
        <v>12</v>
      </c>
      <c r="D119">
        <f>_bTH_QUANT_since142!C113</f>
        <v>2</v>
      </c>
      <c r="E119">
        <f>_bTH_QUANT_since142!D113</f>
        <v>192</v>
      </c>
      <c r="F119">
        <f>_bTH_QUANT_since142!E113</f>
        <v>1</v>
      </c>
      <c r="G119" s="99" t="str">
        <f>_bTH_QUANT_since142!F113</f>
        <v>Rind</v>
      </c>
      <c r="H119" s="99" t="str">
        <f>_bTH_QUANT_since142!G113</f>
        <v>Mastrinder</v>
      </c>
      <c r="I119" s="99">
        <f>_bTH_QUANT_since142!H113</f>
        <v>2019</v>
      </c>
      <c r="J119" s="99">
        <f>_bTH_QUANT_since142!I113</f>
        <v>2</v>
      </c>
      <c r="K119" s="125">
        <f>_bTH_QUANT_since142!J113</f>
        <v>18026</v>
      </c>
      <c r="L119" s="99" t="str">
        <f>IF(_bTH_QUANT_since142!K113="q0.25","25 %",IF(_bTH_QUANT_since142!K113="q0.5","50 %",IF(_bTH_QUANT_since142!K113="q0.75","75 %",IF(_bTH_QUANT_since142!K113="q0.9","90 %","#N/A"))))</f>
        <v>75 %</v>
      </c>
      <c r="M119" s="131">
        <f>_bTH_QUANT_since142!L113</f>
        <v>0</v>
      </c>
      <c r="N119" s="99" t="str">
        <f>_bTH_QUANT_since142!M113</f>
        <v>17. AMGÄndG (2021)</v>
      </c>
    </row>
    <row r="120" spans="2:14" x14ac:dyDescent="0.3">
      <c r="B120">
        <f>_bTH_QUANT_since142!A114</f>
        <v>1</v>
      </c>
      <c r="C120">
        <f>_bTH_QUANT_since142!B114</f>
        <v>12</v>
      </c>
      <c r="D120">
        <f>_bTH_QUANT_since142!C114</f>
        <v>2</v>
      </c>
      <c r="E120">
        <f>_bTH_QUANT_since142!D114</f>
        <v>201</v>
      </c>
      <c r="F120">
        <f>_bTH_QUANT_since142!E114</f>
        <v>1</v>
      </c>
      <c r="G120" s="99" t="str">
        <f>_bTH_QUANT_since142!F114</f>
        <v>Rind</v>
      </c>
      <c r="H120" s="99" t="str">
        <f>_bTH_QUANT_since142!G114</f>
        <v>Mastrinder</v>
      </c>
      <c r="I120" s="99">
        <f>_bTH_QUANT_since142!H114</f>
        <v>2020</v>
      </c>
      <c r="J120" s="99">
        <f>_bTH_QUANT_since142!I114</f>
        <v>1</v>
      </c>
      <c r="K120" s="125">
        <f>_bTH_QUANT_since142!J114</f>
        <v>17939</v>
      </c>
      <c r="L120" s="99" t="str">
        <f>IF(_bTH_QUANT_since142!K114="q0.25","25 %",IF(_bTH_QUANT_since142!K114="q0.5","50 %",IF(_bTH_QUANT_since142!K114="q0.75","75 %",IF(_bTH_QUANT_since142!K114="q0.9","90 %","#N/A"))))</f>
        <v>50 %</v>
      </c>
      <c r="M120" s="131">
        <f>_bTH_QUANT_since142!L114</f>
        <v>0</v>
      </c>
      <c r="N120" s="99" t="str">
        <f>_bTH_QUANT_since142!M114</f>
        <v>17. AMGÄndG (2021)</v>
      </c>
    </row>
    <row r="121" spans="2:14" x14ac:dyDescent="0.3">
      <c r="B121">
        <f>_bTH_QUANT_since142!A115</f>
        <v>1</v>
      </c>
      <c r="C121">
        <f>_bTH_QUANT_since142!B115</f>
        <v>12</v>
      </c>
      <c r="D121">
        <f>_bTH_QUANT_since142!C115</f>
        <v>2</v>
      </c>
      <c r="E121">
        <f>_bTH_QUANT_since142!D115</f>
        <v>201</v>
      </c>
      <c r="F121">
        <f>_bTH_QUANT_since142!E115</f>
        <v>1</v>
      </c>
      <c r="G121" s="99" t="str">
        <f>_bTH_QUANT_since142!F115</f>
        <v>Rind</v>
      </c>
      <c r="H121" s="99" t="str">
        <f>_bTH_QUANT_since142!G115</f>
        <v>Mastrinder</v>
      </c>
      <c r="I121" s="99">
        <f>_bTH_QUANT_since142!H115</f>
        <v>2020</v>
      </c>
      <c r="J121" s="99">
        <f>_bTH_QUANT_since142!I115</f>
        <v>1</v>
      </c>
      <c r="K121" s="125">
        <f>_bTH_QUANT_since142!J115</f>
        <v>17939</v>
      </c>
      <c r="L121" s="99" t="str">
        <f>IF(_bTH_QUANT_since142!K115="q0.25","25 %",IF(_bTH_QUANT_since142!K115="q0.5","50 %",IF(_bTH_QUANT_since142!K115="q0.75","75 %",IF(_bTH_QUANT_since142!K115="q0.9","90 %","#N/A"))))</f>
        <v>90 %</v>
      </c>
      <c r="M121" s="131">
        <f>_bTH_QUANT_since142!L115</f>
        <v>7.3072805139186292E-2</v>
      </c>
      <c r="N121" s="99" t="str">
        <f>_bTH_QUANT_since142!M115</f>
        <v>17. AMGÄndG (2021)</v>
      </c>
    </row>
    <row r="122" spans="2:14" x14ac:dyDescent="0.3">
      <c r="B122">
        <f>_bTH_QUANT_since142!A116</f>
        <v>1</v>
      </c>
      <c r="C122">
        <f>_bTH_QUANT_since142!B116</f>
        <v>12</v>
      </c>
      <c r="D122">
        <f>_bTH_QUANT_since142!C116</f>
        <v>2</v>
      </c>
      <c r="E122">
        <f>_bTH_QUANT_since142!D116</f>
        <v>201</v>
      </c>
      <c r="F122">
        <f>_bTH_QUANT_since142!E116</f>
        <v>1</v>
      </c>
      <c r="G122" s="99" t="str">
        <f>_bTH_QUANT_since142!F116</f>
        <v>Rind</v>
      </c>
      <c r="H122" s="99" t="str">
        <f>_bTH_QUANT_since142!G116</f>
        <v>Mastrinder</v>
      </c>
      <c r="I122" s="99">
        <f>_bTH_QUANT_since142!H116</f>
        <v>2020</v>
      </c>
      <c r="J122" s="99">
        <f>_bTH_QUANT_since142!I116</f>
        <v>1</v>
      </c>
      <c r="K122" s="125">
        <f>_bTH_QUANT_since142!J116</f>
        <v>17939</v>
      </c>
      <c r="L122" s="99" t="str">
        <f>IF(_bTH_QUANT_since142!K116="q0.25","25 %",IF(_bTH_QUANT_since142!K116="q0.5","50 %",IF(_bTH_QUANT_since142!K116="q0.75","75 %",IF(_bTH_QUANT_since142!K116="q0.9","90 %","#N/A"))))</f>
        <v>25 %</v>
      </c>
      <c r="M122" s="131">
        <f>_bTH_QUANT_since142!L116</f>
        <v>0</v>
      </c>
      <c r="N122" s="99" t="str">
        <f>_bTH_QUANT_since142!M116</f>
        <v>17. AMGÄndG (2021)</v>
      </c>
    </row>
    <row r="123" spans="2:14" x14ac:dyDescent="0.3">
      <c r="B123">
        <f>_bTH_QUANT_since142!A117</f>
        <v>1</v>
      </c>
      <c r="C123">
        <f>_bTH_QUANT_since142!B117</f>
        <v>12</v>
      </c>
      <c r="D123">
        <f>_bTH_QUANT_since142!C117</f>
        <v>2</v>
      </c>
      <c r="E123">
        <f>_bTH_QUANT_since142!D117</f>
        <v>201</v>
      </c>
      <c r="F123">
        <f>_bTH_QUANT_since142!E117</f>
        <v>1</v>
      </c>
      <c r="G123" s="99" t="str">
        <f>_bTH_QUANT_since142!F117</f>
        <v>Rind</v>
      </c>
      <c r="H123" s="99" t="str">
        <f>_bTH_QUANT_since142!G117</f>
        <v>Mastrinder</v>
      </c>
      <c r="I123" s="99">
        <f>_bTH_QUANT_since142!H117</f>
        <v>2020</v>
      </c>
      <c r="J123" s="99">
        <f>_bTH_QUANT_since142!I117</f>
        <v>1</v>
      </c>
      <c r="K123" s="125">
        <f>_bTH_QUANT_since142!J117</f>
        <v>17939</v>
      </c>
      <c r="L123" s="99" t="str">
        <f>IF(_bTH_QUANT_since142!K117="q0.25","25 %",IF(_bTH_QUANT_since142!K117="q0.5","50 %",IF(_bTH_QUANT_since142!K117="q0.75","75 %",IF(_bTH_QUANT_since142!K117="q0.9","90 %","#N/A"))))</f>
        <v>75 %</v>
      </c>
      <c r="M123" s="131">
        <f>_bTH_QUANT_since142!L117</f>
        <v>0</v>
      </c>
      <c r="N123" s="99" t="str">
        <f>_bTH_QUANT_since142!M117</f>
        <v>17. AMGÄndG (2021)</v>
      </c>
    </row>
    <row r="124" spans="2:14" x14ac:dyDescent="0.3">
      <c r="B124">
        <f>_bTH_QUANT_since142!A118</f>
        <v>1</v>
      </c>
      <c r="C124">
        <f>_bTH_QUANT_since142!B118</f>
        <v>12</v>
      </c>
      <c r="D124">
        <f>_bTH_QUANT_since142!C118</f>
        <v>2</v>
      </c>
      <c r="E124">
        <f>_bTH_QUANT_since142!D118</f>
        <v>202</v>
      </c>
      <c r="F124">
        <f>_bTH_QUANT_since142!E118</f>
        <v>1</v>
      </c>
      <c r="G124" s="99" t="str">
        <f>_bTH_QUANT_since142!F118</f>
        <v>Rind</v>
      </c>
      <c r="H124" s="99" t="str">
        <f>_bTH_QUANT_since142!G118</f>
        <v>Mastrinder</v>
      </c>
      <c r="I124" s="99">
        <f>_bTH_QUANT_since142!H118</f>
        <v>2020</v>
      </c>
      <c r="J124" s="99">
        <f>_bTH_QUANT_since142!I118</f>
        <v>2</v>
      </c>
      <c r="K124" s="125">
        <f>_bTH_QUANT_since142!J118</f>
        <v>18131</v>
      </c>
      <c r="L124" s="99" t="str">
        <f>IF(_bTH_QUANT_since142!K118="q0.25","25 %",IF(_bTH_QUANT_since142!K118="q0.5","50 %",IF(_bTH_QUANT_since142!K118="q0.75","75 %",IF(_bTH_QUANT_since142!K118="q0.9","90 %","#N/A"))))</f>
        <v>50 %</v>
      </c>
      <c r="M124" s="131">
        <f>_bTH_QUANT_since142!L118</f>
        <v>0</v>
      </c>
      <c r="N124" s="99" t="str">
        <f>_bTH_QUANT_since142!M118</f>
        <v>17. AMGÄndG (2021)</v>
      </c>
    </row>
    <row r="125" spans="2:14" x14ac:dyDescent="0.3">
      <c r="B125">
        <f>_bTH_QUANT_since142!A119</f>
        <v>1</v>
      </c>
      <c r="C125">
        <f>_bTH_QUANT_since142!B119</f>
        <v>12</v>
      </c>
      <c r="D125">
        <f>_bTH_QUANT_since142!C119</f>
        <v>2</v>
      </c>
      <c r="E125">
        <f>_bTH_QUANT_since142!D119</f>
        <v>202</v>
      </c>
      <c r="F125">
        <f>_bTH_QUANT_since142!E119</f>
        <v>1</v>
      </c>
      <c r="G125" s="99" t="str">
        <f>_bTH_QUANT_since142!F119</f>
        <v>Rind</v>
      </c>
      <c r="H125" s="99" t="str">
        <f>_bTH_QUANT_since142!G119</f>
        <v>Mastrinder</v>
      </c>
      <c r="I125" s="99">
        <f>_bTH_QUANT_since142!H119</f>
        <v>2020</v>
      </c>
      <c r="J125" s="99">
        <f>_bTH_QUANT_since142!I119</f>
        <v>2</v>
      </c>
      <c r="K125" s="125">
        <f>_bTH_QUANT_since142!J119</f>
        <v>18131</v>
      </c>
      <c r="L125" s="99" t="str">
        <f>IF(_bTH_QUANT_since142!K119="q0.25","25 %",IF(_bTH_QUANT_since142!K119="q0.5","50 %",IF(_bTH_QUANT_since142!K119="q0.75","75 %",IF(_bTH_QUANT_since142!K119="q0.9","90 %","#N/A"))))</f>
        <v>90 %</v>
      </c>
      <c r="M125" s="131">
        <f>_bTH_QUANT_since142!L119</f>
        <v>8.850410001585568E-2</v>
      </c>
      <c r="N125" s="99" t="str">
        <f>_bTH_QUANT_since142!M119</f>
        <v>17. AMGÄndG (2021)</v>
      </c>
    </row>
    <row r="126" spans="2:14" x14ac:dyDescent="0.3">
      <c r="B126">
        <f>_bTH_QUANT_since142!A120</f>
        <v>1</v>
      </c>
      <c r="C126">
        <f>_bTH_QUANT_since142!B120</f>
        <v>12</v>
      </c>
      <c r="D126">
        <f>_bTH_QUANT_since142!C120</f>
        <v>2</v>
      </c>
      <c r="E126">
        <f>_bTH_QUANT_since142!D120</f>
        <v>202</v>
      </c>
      <c r="F126">
        <f>_bTH_QUANT_since142!E120</f>
        <v>1</v>
      </c>
      <c r="G126" s="99" t="str">
        <f>_bTH_QUANT_since142!F120</f>
        <v>Rind</v>
      </c>
      <c r="H126" s="99" t="str">
        <f>_bTH_QUANT_since142!G120</f>
        <v>Mastrinder</v>
      </c>
      <c r="I126" s="99">
        <f>_bTH_QUANT_since142!H120</f>
        <v>2020</v>
      </c>
      <c r="J126" s="99">
        <f>_bTH_QUANT_since142!I120</f>
        <v>2</v>
      </c>
      <c r="K126" s="125">
        <f>_bTH_QUANT_since142!J120</f>
        <v>18131</v>
      </c>
      <c r="L126" s="99" t="str">
        <f>IF(_bTH_QUANT_since142!K120="q0.25","25 %",IF(_bTH_QUANT_since142!K120="q0.5","50 %",IF(_bTH_QUANT_since142!K120="q0.75","75 %",IF(_bTH_QUANT_since142!K120="q0.9","90 %","#N/A"))))</f>
        <v>25 %</v>
      </c>
      <c r="M126" s="131">
        <f>_bTH_QUANT_since142!L120</f>
        <v>0</v>
      </c>
      <c r="N126" s="99" t="str">
        <f>_bTH_QUANT_since142!M120</f>
        <v>17. AMGÄndG (2021)</v>
      </c>
    </row>
    <row r="127" spans="2:14" x14ac:dyDescent="0.3">
      <c r="B127">
        <f>_bTH_QUANT_since142!A121</f>
        <v>1</v>
      </c>
      <c r="C127">
        <f>_bTH_QUANT_since142!B121</f>
        <v>12</v>
      </c>
      <c r="D127">
        <f>_bTH_QUANT_since142!C121</f>
        <v>2</v>
      </c>
      <c r="E127">
        <f>_bTH_QUANT_since142!D121</f>
        <v>202</v>
      </c>
      <c r="F127">
        <f>_bTH_QUANT_since142!E121</f>
        <v>1</v>
      </c>
      <c r="G127" s="99" t="str">
        <f>_bTH_QUANT_since142!F121</f>
        <v>Rind</v>
      </c>
      <c r="H127" s="99" t="str">
        <f>_bTH_QUANT_since142!G121</f>
        <v>Mastrinder</v>
      </c>
      <c r="I127" s="99">
        <f>_bTH_QUANT_since142!H121</f>
        <v>2020</v>
      </c>
      <c r="J127" s="99">
        <f>_bTH_QUANT_since142!I121</f>
        <v>2</v>
      </c>
      <c r="K127" s="125">
        <f>_bTH_QUANT_since142!J121</f>
        <v>18131</v>
      </c>
      <c r="L127" s="99" t="str">
        <f>IF(_bTH_QUANT_since142!K121="q0.25","25 %",IF(_bTH_QUANT_since142!K121="q0.5","50 %",IF(_bTH_QUANT_since142!K121="q0.75","75 %",IF(_bTH_QUANT_since142!K121="q0.9","90 %","#N/A"))))</f>
        <v>75 %</v>
      </c>
      <c r="M127" s="131">
        <f>_bTH_QUANT_since142!L121</f>
        <v>0</v>
      </c>
      <c r="N127" s="99" t="str">
        <f>_bTH_QUANT_since142!M121</f>
        <v>17. AMGÄndG (2021)</v>
      </c>
    </row>
    <row r="128" spans="2:14" x14ac:dyDescent="0.3">
      <c r="B128">
        <f>_bTH_QUANT_since142!A122</f>
        <v>1</v>
      </c>
      <c r="C128">
        <f>_bTH_QUANT_since142!B122</f>
        <v>12</v>
      </c>
      <c r="D128">
        <f>_bTH_QUANT_since142!C122</f>
        <v>2</v>
      </c>
      <c r="E128">
        <f>_bTH_QUANT_since142!D122</f>
        <v>211</v>
      </c>
      <c r="F128">
        <f>_bTH_QUANT_since142!E122</f>
        <v>1</v>
      </c>
      <c r="G128" s="99" t="str">
        <f>_bTH_QUANT_since142!F122</f>
        <v>Rind</v>
      </c>
      <c r="H128" s="99" t="str">
        <f>_bTH_QUANT_since142!G122</f>
        <v>Mastrinder</v>
      </c>
      <c r="I128" s="99">
        <f>_bTH_QUANT_since142!H122</f>
        <v>2021</v>
      </c>
      <c r="J128" s="99">
        <f>_bTH_QUANT_since142!I122</f>
        <v>1</v>
      </c>
      <c r="K128" s="125">
        <f>_bTH_QUANT_since142!J122</f>
        <v>18001</v>
      </c>
      <c r="L128" s="99" t="str">
        <f>IF(_bTH_QUANT_since142!K122="q0.25","25 %",IF(_bTH_QUANT_since142!K122="q0.5","50 %",IF(_bTH_QUANT_since142!K122="q0.75","75 %",IF(_bTH_QUANT_since142!K122="q0.9","90 %","#N/A"))))</f>
        <v>50 %</v>
      </c>
      <c r="M128" s="131">
        <f>_bTH_QUANT_since142!L122</f>
        <v>0</v>
      </c>
      <c r="N128" s="99" t="str">
        <f>_bTH_QUANT_since142!M122</f>
        <v>17. AMGÄndG (2021)</v>
      </c>
    </row>
    <row r="129" spans="2:14" x14ac:dyDescent="0.3">
      <c r="B129">
        <f>_bTH_QUANT_since142!A123</f>
        <v>1</v>
      </c>
      <c r="C129">
        <f>_bTH_QUANT_since142!B123</f>
        <v>12</v>
      </c>
      <c r="D129">
        <f>_bTH_QUANT_since142!C123</f>
        <v>2</v>
      </c>
      <c r="E129">
        <f>_bTH_QUANT_since142!D123</f>
        <v>211</v>
      </c>
      <c r="F129">
        <f>_bTH_QUANT_since142!E123</f>
        <v>1</v>
      </c>
      <c r="G129" s="99" t="str">
        <f>_bTH_QUANT_since142!F123</f>
        <v>Rind</v>
      </c>
      <c r="H129" s="99" t="str">
        <f>_bTH_QUANT_since142!G123</f>
        <v>Mastrinder</v>
      </c>
      <c r="I129" s="99">
        <f>_bTH_QUANT_since142!H123</f>
        <v>2021</v>
      </c>
      <c r="J129" s="99">
        <f>_bTH_QUANT_since142!I123</f>
        <v>1</v>
      </c>
      <c r="K129" s="125">
        <f>_bTH_QUANT_since142!J123</f>
        <v>18001</v>
      </c>
      <c r="L129" s="99" t="str">
        <f>IF(_bTH_QUANT_since142!K123="q0.25","25 %",IF(_bTH_QUANT_since142!K123="q0.5","50 %",IF(_bTH_QUANT_since142!K123="q0.75","75 %",IF(_bTH_QUANT_since142!K123="q0.9","90 %","#N/A"))))</f>
        <v>90 %</v>
      </c>
      <c r="M129" s="131">
        <f>_bTH_QUANT_since142!L123</f>
        <v>5.8905982152682473E-2</v>
      </c>
      <c r="N129" s="99" t="str">
        <f>_bTH_QUANT_since142!M123</f>
        <v>17. AMGÄndG (2021)</v>
      </c>
    </row>
    <row r="130" spans="2:14" x14ac:dyDescent="0.3">
      <c r="B130">
        <f>_bTH_QUANT_since142!A124</f>
        <v>1</v>
      </c>
      <c r="C130">
        <f>_bTH_QUANT_since142!B124</f>
        <v>12</v>
      </c>
      <c r="D130">
        <f>_bTH_QUANT_since142!C124</f>
        <v>2</v>
      </c>
      <c r="E130">
        <f>_bTH_QUANT_since142!D124</f>
        <v>211</v>
      </c>
      <c r="F130">
        <f>_bTH_QUANT_since142!E124</f>
        <v>1</v>
      </c>
      <c r="G130" s="99" t="str">
        <f>_bTH_QUANT_since142!F124</f>
        <v>Rind</v>
      </c>
      <c r="H130" s="99" t="str">
        <f>_bTH_QUANT_since142!G124</f>
        <v>Mastrinder</v>
      </c>
      <c r="I130" s="99">
        <f>_bTH_QUANT_since142!H124</f>
        <v>2021</v>
      </c>
      <c r="J130" s="99">
        <f>_bTH_QUANT_since142!I124</f>
        <v>1</v>
      </c>
      <c r="K130" s="125">
        <f>_bTH_QUANT_since142!J124</f>
        <v>18001</v>
      </c>
      <c r="L130" s="99" t="str">
        <f>IF(_bTH_QUANT_since142!K124="q0.25","25 %",IF(_bTH_QUANT_since142!K124="q0.5","50 %",IF(_bTH_QUANT_since142!K124="q0.75","75 %",IF(_bTH_QUANT_since142!K124="q0.9","90 %","#N/A"))))</f>
        <v>25 %</v>
      </c>
      <c r="M130" s="131">
        <f>_bTH_QUANT_since142!L124</f>
        <v>0</v>
      </c>
      <c r="N130" s="99" t="str">
        <f>_bTH_QUANT_since142!M124</f>
        <v>17. AMGÄndG (2021)</v>
      </c>
    </row>
    <row r="131" spans="2:14" x14ac:dyDescent="0.3">
      <c r="B131">
        <f>_bTH_QUANT_since142!A125</f>
        <v>1</v>
      </c>
      <c r="C131">
        <f>_bTH_QUANT_since142!B125</f>
        <v>12</v>
      </c>
      <c r="D131">
        <f>_bTH_QUANT_since142!C125</f>
        <v>2</v>
      </c>
      <c r="E131">
        <f>_bTH_QUANT_since142!D125</f>
        <v>211</v>
      </c>
      <c r="F131">
        <f>_bTH_QUANT_since142!E125</f>
        <v>1</v>
      </c>
      <c r="G131" s="99" t="str">
        <f>_bTH_QUANT_since142!F125</f>
        <v>Rind</v>
      </c>
      <c r="H131" s="99" t="str">
        <f>_bTH_QUANT_since142!G125</f>
        <v>Mastrinder</v>
      </c>
      <c r="I131" s="99">
        <f>_bTH_QUANT_since142!H125</f>
        <v>2021</v>
      </c>
      <c r="J131" s="99">
        <f>_bTH_QUANT_since142!I125</f>
        <v>1</v>
      </c>
      <c r="K131" s="125">
        <f>_bTH_QUANT_since142!J125</f>
        <v>18001</v>
      </c>
      <c r="L131" s="99" t="str">
        <f>IF(_bTH_QUANT_since142!K125="q0.25","25 %",IF(_bTH_QUANT_since142!K125="q0.5","50 %",IF(_bTH_QUANT_since142!K125="q0.75","75 %",IF(_bTH_QUANT_since142!K125="q0.9","90 %","#N/A"))))</f>
        <v>75 %</v>
      </c>
      <c r="M131" s="131">
        <f>_bTH_QUANT_since142!L125</f>
        <v>0</v>
      </c>
      <c r="N131" s="99" t="str">
        <f>_bTH_QUANT_since142!M125</f>
        <v>17. AMGÄndG (2021)</v>
      </c>
    </row>
    <row r="132" spans="2:14" x14ac:dyDescent="0.3">
      <c r="B132">
        <f>_bTH_QUANT_since142!A126</f>
        <v>1</v>
      </c>
      <c r="C132">
        <f>_bTH_QUANT_since142!B126</f>
        <v>12</v>
      </c>
      <c r="D132">
        <f>_bTH_QUANT_since142!C126</f>
        <v>2</v>
      </c>
      <c r="E132">
        <f>_bTH_QUANT_since142!D126</f>
        <v>212</v>
      </c>
      <c r="F132">
        <f>_bTH_QUANT_since142!E126</f>
        <v>1</v>
      </c>
      <c r="G132" s="99" t="str">
        <f>_bTH_QUANT_since142!F126</f>
        <v>Rind</v>
      </c>
      <c r="H132" s="99" t="str">
        <f>_bTH_QUANT_since142!G126</f>
        <v>Mastrinder</v>
      </c>
      <c r="I132" s="99">
        <f>_bTH_QUANT_since142!H126</f>
        <v>2021</v>
      </c>
      <c r="J132" s="99">
        <f>_bTH_QUANT_since142!I126</f>
        <v>2</v>
      </c>
      <c r="K132" s="125">
        <f>_bTH_QUANT_since142!J126</f>
        <v>18620</v>
      </c>
      <c r="L132" s="99" t="str">
        <f>IF(_bTH_QUANT_since142!K126="q0.25","25 %",IF(_bTH_QUANT_since142!K126="q0.5","50 %",IF(_bTH_QUANT_since142!K126="q0.75","75 %",IF(_bTH_QUANT_since142!K126="q0.9","90 %","#N/A"))))</f>
        <v>50 %</v>
      </c>
      <c r="M132" s="131">
        <f>_bTH_QUANT_since142!L126</f>
        <v>0</v>
      </c>
      <c r="N132" s="99" t="str">
        <f>_bTH_QUANT_since142!M126</f>
        <v>17. AMGÄndG (2021)</v>
      </c>
    </row>
    <row r="133" spans="2:14" x14ac:dyDescent="0.3">
      <c r="B133">
        <f>_bTH_QUANT_since142!A127</f>
        <v>1</v>
      </c>
      <c r="C133">
        <f>_bTH_QUANT_since142!B127</f>
        <v>12</v>
      </c>
      <c r="D133">
        <f>_bTH_QUANT_since142!C127</f>
        <v>2</v>
      </c>
      <c r="E133">
        <f>_bTH_QUANT_since142!D127</f>
        <v>212</v>
      </c>
      <c r="F133">
        <f>_bTH_QUANT_since142!E127</f>
        <v>1</v>
      </c>
      <c r="G133" s="99" t="str">
        <f>_bTH_QUANT_since142!F127</f>
        <v>Rind</v>
      </c>
      <c r="H133" s="99" t="str">
        <f>_bTH_QUANT_since142!G127</f>
        <v>Mastrinder</v>
      </c>
      <c r="I133" s="99">
        <f>_bTH_QUANT_since142!H127</f>
        <v>2021</v>
      </c>
      <c r="J133" s="99">
        <f>_bTH_QUANT_since142!I127</f>
        <v>2</v>
      </c>
      <c r="K133" s="125">
        <f>_bTH_QUANT_since142!J127</f>
        <v>18620</v>
      </c>
      <c r="L133" s="99" t="str">
        <f>IF(_bTH_QUANT_since142!K127="q0.25","25 %",IF(_bTH_QUANT_since142!K127="q0.5","50 %",IF(_bTH_QUANT_since142!K127="q0.75","75 %",IF(_bTH_QUANT_since142!K127="q0.9","90 %","#N/A"))))</f>
        <v>90 %</v>
      </c>
      <c r="M133" s="131">
        <f>_bTH_QUANT_since142!L127</f>
        <v>9.0638905985007373E-2</v>
      </c>
      <c r="N133" s="99" t="str">
        <f>_bTH_QUANT_since142!M127</f>
        <v>17. AMGÄndG (2021)</v>
      </c>
    </row>
    <row r="134" spans="2:14" x14ac:dyDescent="0.3">
      <c r="B134">
        <f>_bTH_QUANT_since142!A128</f>
        <v>1</v>
      </c>
      <c r="C134">
        <f>_bTH_QUANT_since142!B128</f>
        <v>12</v>
      </c>
      <c r="D134">
        <f>_bTH_QUANT_since142!C128</f>
        <v>2</v>
      </c>
      <c r="E134">
        <f>_bTH_QUANT_since142!D128</f>
        <v>212</v>
      </c>
      <c r="F134">
        <f>_bTH_QUANT_since142!E128</f>
        <v>1</v>
      </c>
      <c r="G134" s="99" t="str">
        <f>_bTH_QUANT_since142!F128</f>
        <v>Rind</v>
      </c>
      <c r="H134" s="99" t="str">
        <f>_bTH_QUANT_since142!G128</f>
        <v>Mastrinder</v>
      </c>
      <c r="I134" s="99">
        <f>_bTH_QUANT_since142!H128</f>
        <v>2021</v>
      </c>
      <c r="J134" s="99">
        <f>_bTH_QUANT_since142!I128</f>
        <v>2</v>
      </c>
      <c r="K134" s="125">
        <f>_bTH_QUANT_since142!J128</f>
        <v>18620</v>
      </c>
      <c r="L134" s="99" t="str">
        <f>IF(_bTH_QUANT_since142!K128="q0.25","25 %",IF(_bTH_QUANT_since142!K128="q0.5","50 %",IF(_bTH_QUANT_since142!K128="q0.75","75 %",IF(_bTH_QUANT_since142!K128="q0.9","90 %","#N/A"))))</f>
        <v>25 %</v>
      </c>
      <c r="M134" s="131">
        <f>_bTH_QUANT_since142!L128</f>
        <v>0</v>
      </c>
      <c r="N134" s="99" t="str">
        <f>_bTH_QUANT_since142!M128</f>
        <v>17. AMGÄndG (2021)</v>
      </c>
    </row>
    <row r="135" spans="2:14" x14ac:dyDescent="0.3">
      <c r="B135">
        <f>_bTH_QUANT_since142!A129</f>
        <v>1</v>
      </c>
      <c r="C135">
        <f>_bTH_QUANT_since142!B129</f>
        <v>12</v>
      </c>
      <c r="D135">
        <f>_bTH_QUANT_since142!C129</f>
        <v>2</v>
      </c>
      <c r="E135">
        <f>_bTH_QUANT_since142!D129</f>
        <v>212</v>
      </c>
      <c r="F135">
        <f>_bTH_QUANT_since142!E129</f>
        <v>1</v>
      </c>
      <c r="G135" s="99" t="str">
        <f>_bTH_QUANT_since142!F129</f>
        <v>Rind</v>
      </c>
      <c r="H135" s="99" t="str">
        <f>_bTH_QUANT_since142!G129</f>
        <v>Mastrinder</v>
      </c>
      <c r="I135" s="99">
        <f>_bTH_QUANT_since142!H129</f>
        <v>2021</v>
      </c>
      <c r="J135" s="99">
        <f>_bTH_QUANT_since142!I129</f>
        <v>2</v>
      </c>
      <c r="K135" s="125">
        <f>_bTH_QUANT_since142!J129</f>
        <v>18620</v>
      </c>
      <c r="L135" s="99" t="str">
        <f>IF(_bTH_QUANT_since142!K129="q0.25","25 %",IF(_bTH_QUANT_since142!K129="q0.5","50 %",IF(_bTH_QUANT_since142!K129="q0.75","75 %",IF(_bTH_QUANT_since142!K129="q0.9","90 %","#N/A"))))</f>
        <v>75 %</v>
      </c>
      <c r="M135" s="131">
        <f>_bTH_QUANT_since142!L129</f>
        <v>0</v>
      </c>
      <c r="N135" s="99" t="str">
        <f>_bTH_QUANT_since142!M129</f>
        <v>17. AMGÄndG (2021)</v>
      </c>
    </row>
    <row r="136" spans="2:14" x14ac:dyDescent="0.3">
      <c r="B136">
        <f>_bTH_QUANT_since142!A130</f>
        <v>1</v>
      </c>
      <c r="C136">
        <f>_bTH_QUANT_since142!B130</f>
        <v>12</v>
      </c>
      <c r="D136">
        <f>_bTH_QUANT_since142!C130</f>
        <v>2</v>
      </c>
      <c r="E136">
        <f>_bTH_QUANT_since142!D130</f>
        <v>221</v>
      </c>
      <c r="F136">
        <f>_bTH_QUANT_since142!E130</f>
        <v>1</v>
      </c>
      <c r="G136" s="99" t="str">
        <f>_bTH_QUANT_since142!F130</f>
        <v>Rind</v>
      </c>
      <c r="H136" s="99" t="str">
        <f>_bTH_QUANT_since142!G130</f>
        <v>Mastrinder</v>
      </c>
      <c r="I136" s="99">
        <f>_bTH_QUANT_since142!H130</f>
        <v>2022</v>
      </c>
      <c r="J136" s="99">
        <f>_bTH_QUANT_since142!I130</f>
        <v>1</v>
      </c>
      <c r="K136" s="125">
        <f>_bTH_QUANT_since142!J130</f>
        <v>18114</v>
      </c>
      <c r="L136" s="99" t="str">
        <f>IF(_bTH_QUANT_since142!K130="q0.25","25 %",IF(_bTH_QUANT_since142!K130="q0.5","50 %",IF(_bTH_QUANT_since142!K130="q0.75","75 %",IF(_bTH_QUANT_since142!K130="q0.9","90 %","#N/A"))))</f>
        <v>50 %</v>
      </c>
      <c r="M136" s="131">
        <f>_bTH_QUANT_since142!L130</f>
        <v>0</v>
      </c>
      <c r="N136" s="99" t="str">
        <f>_bTH_QUANT_since142!M130</f>
        <v>17. AMGÄndG (2021)</v>
      </c>
    </row>
    <row r="137" spans="2:14" x14ac:dyDescent="0.3">
      <c r="B137">
        <f>_bTH_QUANT_since142!A131</f>
        <v>1</v>
      </c>
      <c r="C137">
        <f>_bTH_QUANT_since142!B131</f>
        <v>12</v>
      </c>
      <c r="D137">
        <f>_bTH_QUANT_since142!C131</f>
        <v>2</v>
      </c>
      <c r="E137">
        <f>_bTH_QUANT_since142!D131</f>
        <v>221</v>
      </c>
      <c r="F137">
        <f>_bTH_QUANT_since142!E131</f>
        <v>1</v>
      </c>
      <c r="G137" s="99" t="str">
        <f>_bTH_QUANT_since142!F131</f>
        <v>Rind</v>
      </c>
      <c r="H137" s="99" t="str">
        <f>_bTH_QUANT_since142!G131</f>
        <v>Mastrinder</v>
      </c>
      <c r="I137" s="99">
        <f>_bTH_QUANT_since142!H131</f>
        <v>2022</v>
      </c>
      <c r="J137" s="99">
        <f>_bTH_QUANT_since142!I131</f>
        <v>1</v>
      </c>
      <c r="K137" s="125">
        <f>_bTH_QUANT_since142!J131</f>
        <v>18114</v>
      </c>
      <c r="L137" s="99" t="str">
        <f>IF(_bTH_QUANT_since142!K131="q0.25","25 %",IF(_bTH_QUANT_since142!K131="q0.5","50 %",IF(_bTH_QUANT_since142!K131="q0.75","75 %",IF(_bTH_QUANT_since142!K131="q0.9","90 %","#N/A"))))</f>
        <v>90 %</v>
      </c>
      <c r="M137" s="131">
        <f>_bTH_QUANT_since142!L131</f>
        <v>5.8398112582880433E-2</v>
      </c>
      <c r="N137" s="99" t="str">
        <f>_bTH_QUANT_since142!M131</f>
        <v>17. AMGÄndG (2021)</v>
      </c>
    </row>
    <row r="138" spans="2:14" x14ac:dyDescent="0.3">
      <c r="B138">
        <f>_bTH_QUANT_since142!A132</f>
        <v>1</v>
      </c>
      <c r="C138">
        <f>_bTH_QUANT_since142!B132</f>
        <v>12</v>
      </c>
      <c r="D138">
        <f>_bTH_QUANT_since142!C132</f>
        <v>2</v>
      </c>
      <c r="E138">
        <f>_bTH_QUANT_since142!D132</f>
        <v>221</v>
      </c>
      <c r="F138">
        <f>_bTH_QUANT_since142!E132</f>
        <v>1</v>
      </c>
      <c r="G138" s="99" t="str">
        <f>_bTH_QUANT_since142!F132</f>
        <v>Rind</v>
      </c>
      <c r="H138" s="99" t="str">
        <f>_bTH_QUANT_since142!G132</f>
        <v>Mastrinder</v>
      </c>
      <c r="I138" s="99">
        <f>_bTH_QUANT_since142!H132</f>
        <v>2022</v>
      </c>
      <c r="J138" s="99">
        <f>_bTH_QUANT_since142!I132</f>
        <v>1</v>
      </c>
      <c r="K138" s="125">
        <f>_bTH_QUANT_since142!J132</f>
        <v>18114</v>
      </c>
      <c r="L138" s="99" t="str">
        <f>IF(_bTH_QUANT_since142!K132="q0.25","25 %",IF(_bTH_QUANT_since142!K132="q0.5","50 %",IF(_bTH_QUANT_since142!K132="q0.75","75 %",IF(_bTH_QUANT_since142!K132="q0.9","90 %","#N/A"))))</f>
        <v>25 %</v>
      </c>
      <c r="M138" s="131">
        <f>_bTH_QUANT_since142!L132</f>
        <v>0</v>
      </c>
      <c r="N138" s="99" t="str">
        <f>_bTH_QUANT_since142!M132</f>
        <v>17. AMGÄndG (2021)</v>
      </c>
    </row>
    <row r="139" spans="2:14" x14ac:dyDescent="0.3">
      <c r="B139">
        <f>_bTH_QUANT_since142!A133</f>
        <v>1</v>
      </c>
      <c r="C139">
        <f>_bTH_QUANT_since142!B133</f>
        <v>12</v>
      </c>
      <c r="D139">
        <f>_bTH_QUANT_since142!C133</f>
        <v>2</v>
      </c>
      <c r="E139">
        <f>_bTH_QUANT_since142!D133</f>
        <v>221</v>
      </c>
      <c r="F139">
        <f>_bTH_QUANT_since142!E133</f>
        <v>1</v>
      </c>
      <c r="G139" s="99" t="str">
        <f>_bTH_QUANT_since142!F133</f>
        <v>Rind</v>
      </c>
      <c r="H139" s="99" t="str">
        <f>_bTH_QUANT_since142!G133</f>
        <v>Mastrinder</v>
      </c>
      <c r="I139" s="99">
        <f>_bTH_QUANT_since142!H133</f>
        <v>2022</v>
      </c>
      <c r="J139" s="99">
        <f>_bTH_QUANT_since142!I133</f>
        <v>1</v>
      </c>
      <c r="K139" s="125">
        <f>_bTH_QUANT_since142!J133</f>
        <v>18114</v>
      </c>
      <c r="L139" s="99" t="str">
        <f>IF(_bTH_QUANT_since142!K133="q0.25","25 %",IF(_bTH_QUANT_since142!K133="q0.5","50 %",IF(_bTH_QUANT_since142!K133="q0.75","75 %",IF(_bTH_QUANT_since142!K133="q0.9","90 %","#N/A"))))</f>
        <v>75 %</v>
      </c>
      <c r="M139" s="131">
        <f>_bTH_QUANT_since142!L133</f>
        <v>0</v>
      </c>
      <c r="N139" s="99" t="str">
        <f>_bTH_QUANT_since142!M133</f>
        <v>17. AMGÄndG (2021)</v>
      </c>
    </row>
    <row r="140" spans="2:14" x14ac:dyDescent="0.3">
      <c r="B140">
        <f>_bTH_QUANT_since142!A134</f>
        <v>1</v>
      </c>
      <c r="C140">
        <f>_bTH_QUANT_since142!B134</f>
        <v>12</v>
      </c>
      <c r="D140">
        <f>_bTH_QUANT_since142!C134</f>
        <v>2</v>
      </c>
      <c r="E140">
        <f>_bTH_QUANT_since142!D134</f>
        <v>222</v>
      </c>
      <c r="F140">
        <f>_bTH_QUANT_since142!E134</f>
        <v>1</v>
      </c>
      <c r="G140" s="99" t="str">
        <f>_bTH_QUANT_since142!F134</f>
        <v>Rind</v>
      </c>
      <c r="H140" s="99" t="str">
        <f>_bTH_QUANT_since142!G134</f>
        <v>Mastrinder</v>
      </c>
      <c r="I140" s="99">
        <f>_bTH_QUANT_since142!H134</f>
        <v>2022</v>
      </c>
      <c r="J140" s="99">
        <f>_bTH_QUANT_since142!I134</f>
        <v>2</v>
      </c>
      <c r="K140" s="125">
        <f>_bTH_QUANT_since142!J134</f>
        <v>18088</v>
      </c>
      <c r="L140" s="99" t="str">
        <f>IF(_bTH_QUANT_since142!K134="q0.25","25 %",IF(_bTH_QUANT_since142!K134="q0.5","50 %",IF(_bTH_QUANT_since142!K134="q0.75","75 %",IF(_bTH_QUANT_since142!K134="q0.9","90 %","#N/A"))))</f>
        <v>50 %</v>
      </c>
      <c r="M140" s="131">
        <f>_bTH_QUANT_since142!L134</f>
        <v>0</v>
      </c>
      <c r="N140" s="99" t="str">
        <f>_bTH_QUANT_since142!M134</f>
        <v>17. AMGÄndG (2021)</v>
      </c>
    </row>
    <row r="141" spans="2:14" x14ac:dyDescent="0.3">
      <c r="B141">
        <f>_bTH_QUANT_since142!A135</f>
        <v>1</v>
      </c>
      <c r="C141">
        <f>_bTH_QUANT_since142!B135</f>
        <v>12</v>
      </c>
      <c r="D141">
        <f>_bTH_QUANT_since142!C135</f>
        <v>2</v>
      </c>
      <c r="E141">
        <f>_bTH_QUANT_since142!D135</f>
        <v>222</v>
      </c>
      <c r="F141">
        <f>_bTH_QUANT_since142!E135</f>
        <v>1</v>
      </c>
      <c r="G141" s="99" t="str">
        <f>_bTH_QUANT_since142!F135</f>
        <v>Rind</v>
      </c>
      <c r="H141" s="99" t="str">
        <f>_bTH_QUANT_since142!G135</f>
        <v>Mastrinder</v>
      </c>
      <c r="I141" s="99">
        <f>_bTH_QUANT_since142!H135</f>
        <v>2022</v>
      </c>
      <c r="J141" s="99">
        <f>_bTH_QUANT_since142!I135</f>
        <v>2</v>
      </c>
      <c r="K141" s="125">
        <f>_bTH_QUANT_since142!J135</f>
        <v>18088</v>
      </c>
      <c r="L141" s="99" t="str">
        <f>IF(_bTH_QUANT_since142!K135="q0.25","25 %",IF(_bTH_QUANT_since142!K135="q0.5","50 %",IF(_bTH_QUANT_since142!K135="q0.75","75 %",IF(_bTH_QUANT_since142!K135="q0.9","90 %","#N/A"))))</f>
        <v>90 %</v>
      </c>
      <c r="M141" s="131">
        <f>_bTH_QUANT_since142!L135</f>
        <v>8.3905208711039625E-2</v>
      </c>
      <c r="N141" s="99" t="str">
        <f>_bTH_QUANT_since142!M135</f>
        <v>17. AMGÄndG (2021)</v>
      </c>
    </row>
    <row r="142" spans="2:14" x14ac:dyDescent="0.3">
      <c r="B142">
        <f>_bTH_QUANT_since142!A136</f>
        <v>1</v>
      </c>
      <c r="C142">
        <f>_bTH_QUANT_since142!B136</f>
        <v>12</v>
      </c>
      <c r="D142">
        <f>_bTH_QUANT_since142!C136</f>
        <v>2</v>
      </c>
      <c r="E142">
        <f>_bTH_QUANT_since142!D136</f>
        <v>222</v>
      </c>
      <c r="F142">
        <f>_bTH_QUANT_since142!E136</f>
        <v>1</v>
      </c>
      <c r="G142" s="99" t="str">
        <f>_bTH_QUANT_since142!F136</f>
        <v>Rind</v>
      </c>
      <c r="H142" s="99" t="str">
        <f>_bTH_QUANT_since142!G136</f>
        <v>Mastrinder</v>
      </c>
      <c r="I142" s="99">
        <f>_bTH_QUANT_since142!H136</f>
        <v>2022</v>
      </c>
      <c r="J142" s="99">
        <f>_bTH_QUANT_since142!I136</f>
        <v>2</v>
      </c>
      <c r="K142" s="125">
        <f>_bTH_QUANT_since142!J136</f>
        <v>18088</v>
      </c>
      <c r="L142" s="99" t="str">
        <f>IF(_bTH_QUANT_since142!K136="q0.25","25 %",IF(_bTH_QUANT_since142!K136="q0.5","50 %",IF(_bTH_QUANT_since142!K136="q0.75","75 %",IF(_bTH_QUANT_since142!K136="q0.9","90 %","#N/A"))))</f>
        <v>25 %</v>
      </c>
      <c r="M142" s="131">
        <f>_bTH_QUANT_since142!L136</f>
        <v>0</v>
      </c>
      <c r="N142" s="99" t="str">
        <f>_bTH_QUANT_since142!M136</f>
        <v>17. AMGÄndG (2021)</v>
      </c>
    </row>
    <row r="143" spans="2:14" x14ac:dyDescent="0.3">
      <c r="B143">
        <f>_bTH_QUANT_since142!A137</f>
        <v>1</v>
      </c>
      <c r="C143">
        <f>_bTH_QUANT_since142!B137</f>
        <v>12</v>
      </c>
      <c r="D143">
        <f>_bTH_QUANT_since142!C137</f>
        <v>2</v>
      </c>
      <c r="E143">
        <f>_bTH_QUANT_since142!D137</f>
        <v>222</v>
      </c>
      <c r="F143">
        <f>_bTH_QUANT_since142!E137</f>
        <v>1</v>
      </c>
      <c r="G143" s="99" t="str">
        <f>_bTH_QUANT_since142!F137</f>
        <v>Rind</v>
      </c>
      <c r="H143" s="99" t="str">
        <f>_bTH_QUANT_since142!G137</f>
        <v>Mastrinder</v>
      </c>
      <c r="I143" s="99">
        <f>_bTH_QUANT_since142!H137</f>
        <v>2022</v>
      </c>
      <c r="J143" s="99">
        <f>_bTH_QUANT_since142!I137</f>
        <v>2</v>
      </c>
      <c r="K143" s="125">
        <f>_bTH_QUANT_since142!J137</f>
        <v>18088</v>
      </c>
      <c r="L143" s="99" t="str">
        <f>IF(_bTH_QUANT_since142!K137="q0.25","25 %",IF(_bTH_QUANT_since142!K137="q0.5","50 %",IF(_bTH_QUANT_since142!K137="q0.75","75 %",IF(_bTH_QUANT_since142!K137="q0.9","90 %","#N/A"))))</f>
        <v>75 %</v>
      </c>
      <c r="M143" s="131">
        <f>_bTH_QUANT_since142!L137</f>
        <v>0</v>
      </c>
      <c r="N143" s="99" t="str">
        <f>_bTH_QUANT_since142!M137</f>
        <v>17. AMGÄndG (2021)</v>
      </c>
    </row>
    <row r="144" spans="2:14" x14ac:dyDescent="0.3">
      <c r="B144">
        <f>_bTH_QUANT_since142!A138</f>
        <v>1</v>
      </c>
      <c r="C144">
        <f>_bTH_QUANT_since142!B138</f>
        <v>15</v>
      </c>
      <c r="D144">
        <f>_bTH_QUANT_since142!C138</f>
        <v>2</v>
      </c>
      <c r="E144">
        <f>_bTH_QUANT_since142!D138</f>
        <v>231</v>
      </c>
      <c r="F144">
        <f>_bTH_QUANT_since142!E138</f>
        <v>1</v>
      </c>
      <c r="G144" s="99" t="str">
        <f>_bTH_QUANT_since142!F138</f>
        <v>Rind</v>
      </c>
      <c r="H144" s="99" t="str">
        <f>_bTH_QUANT_since142!G138</f>
        <v>Kälber, zugegangen</v>
      </c>
      <c r="I144" s="99">
        <f>_bTH_QUANT_since142!H138</f>
        <v>2023</v>
      </c>
      <c r="J144" s="99">
        <f>_bTH_QUANT_since142!I138</f>
        <v>1</v>
      </c>
      <c r="K144" s="125">
        <f>_bTH_QUANT_since142!J138</f>
        <v>7119</v>
      </c>
      <c r="L144" s="99" t="str">
        <f>IF(_bTH_QUANT_since142!K138="q0.25","25 %",IF(_bTH_QUANT_since142!K138="q0.5","50 %",IF(_bTH_QUANT_since142!K138="q0.75","75 %",IF(_bTH_QUANT_since142!K138="q0.9","90 %","#N/A"))))</f>
        <v>50 %</v>
      </c>
      <c r="M144" s="131">
        <f>_bTH_QUANT_since142!L138</f>
        <v>0</v>
      </c>
      <c r="N144" s="99" t="str">
        <f>_bTH_QUANT_since142!M138</f>
        <v>17. AMGÄndG (2021)</v>
      </c>
    </row>
    <row r="145" spans="2:14" x14ac:dyDescent="0.3">
      <c r="B145">
        <f>_bTH_QUANT_since142!A139</f>
        <v>1</v>
      </c>
      <c r="C145">
        <f>_bTH_QUANT_since142!B139</f>
        <v>15</v>
      </c>
      <c r="D145">
        <f>_bTH_QUANT_since142!C139</f>
        <v>2</v>
      </c>
      <c r="E145">
        <f>_bTH_QUANT_since142!D139</f>
        <v>231</v>
      </c>
      <c r="F145">
        <f>_bTH_QUANT_since142!E139</f>
        <v>1</v>
      </c>
      <c r="G145" s="99" t="str">
        <f>_bTH_QUANT_since142!F139</f>
        <v>Rind</v>
      </c>
      <c r="H145" s="99" t="str">
        <f>_bTH_QUANT_since142!G139</f>
        <v>Kälber, zugegangen</v>
      </c>
      <c r="I145" s="99">
        <f>_bTH_QUANT_since142!H139</f>
        <v>2023</v>
      </c>
      <c r="J145" s="99">
        <f>_bTH_QUANT_since142!I139</f>
        <v>1</v>
      </c>
      <c r="K145" s="125">
        <f>_bTH_QUANT_since142!J139</f>
        <v>7119</v>
      </c>
      <c r="L145" s="99" t="str">
        <f>IF(_bTH_QUANT_since142!K139="q0.25","25 %",IF(_bTH_QUANT_since142!K139="q0.5","50 %",IF(_bTH_QUANT_since142!K139="q0.75","75 %",IF(_bTH_QUANT_since142!K139="q0.9","90 %","#N/A"))))</f>
        <v>90 %</v>
      </c>
      <c r="M145" s="131">
        <f>_bTH_QUANT_since142!L139</f>
        <v>8.9921981569238731</v>
      </c>
      <c r="N145" s="99" t="str">
        <f>_bTH_QUANT_since142!M139</f>
        <v>17. AMGÄndG (2021)</v>
      </c>
    </row>
    <row r="146" spans="2:14" x14ac:dyDescent="0.3">
      <c r="B146">
        <f>_bTH_QUANT_since142!A140</f>
        <v>1</v>
      </c>
      <c r="C146">
        <f>_bTH_QUANT_since142!B140</f>
        <v>15</v>
      </c>
      <c r="D146">
        <f>_bTH_QUANT_since142!C140</f>
        <v>2</v>
      </c>
      <c r="E146">
        <f>_bTH_QUANT_since142!D140</f>
        <v>231</v>
      </c>
      <c r="F146">
        <f>_bTH_QUANT_since142!E140</f>
        <v>1</v>
      </c>
      <c r="G146" s="99" t="str">
        <f>_bTH_QUANT_since142!F140</f>
        <v>Rind</v>
      </c>
      <c r="H146" s="99" t="str">
        <f>_bTH_QUANT_since142!G140</f>
        <v>Kälber, zugegangen</v>
      </c>
      <c r="I146" s="99">
        <f>_bTH_QUANT_since142!H140</f>
        <v>2023</v>
      </c>
      <c r="J146" s="99">
        <f>_bTH_QUANT_since142!I140</f>
        <v>1</v>
      </c>
      <c r="K146" s="125">
        <f>_bTH_QUANT_since142!J140</f>
        <v>7119</v>
      </c>
      <c r="L146" s="99" t="str">
        <f>IF(_bTH_QUANT_since142!K140="q0.25","25 %",IF(_bTH_QUANT_since142!K140="q0.5","50 %",IF(_bTH_QUANT_since142!K140="q0.75","75 %",IF(_bTH_QUANT_since142!K140="q0.9","90 %","#N/A"))))</f>
        <v>25 %</v>
      </c>
      <c r="M146" s="131">
        <f>_bTH_QUANT_since142!L140</f>
        <v>0</v>
      </c>
      <c r="N146" s="99" t="str">
        <f>_bTH_QUANT_since142!M140</f>
        <v>17. AMGÄndG (2021)</v>
      </c>
    </row>
    <row r="147" spans="2:14" x14ac:dyDescent="0.3">
      <c r="B147">
        <f>_bTH_QUANT_since142!A141</f>
        <v>1</v>
      </c>
      <c r="C147">
        <f>_bTH_QUANT_since142!B141</f>
        <v>15</v>
      </c>
      <c r="D147">
        <f>_bTH_QUANT_since142!C141</f>
        <v>2</v>
      </c>
      <c r="E147">
        <f>_bTH_QUANT_since142!D141</f>
        <v>231</v>
      </c>
      <c r="F147">
        <f>_bTH_QUANT_since142!E141</f>
        <v>1</v>
      </c>
      <c r="G147" s="99" t="str">
        <f>_bTH_QUANT_since142!F141</f>
        <v>Rind</v>
      </c>
      <c r="H147" s="99" t="str">
        <f>_bTH_QUANT_since142!G141</f>
        <v>Kälber, zugegangen</v>
      </c>
      <c r="I147" s="99">
        <f>_bTH_QUANT_since142!H141</f>
        <v>2023</v>
      </c>
      <c r="J147" s="99">
        <f>_bTH_QUANT_since142!I141</f>
        <v>1</v>
      </c>
      <c r="K147" s="125">
        <f>_bTH_QUANT_since142!J141</f>
        <v>7119</v>
      </c>
      <c r="L147" s="99" t="str">
        <f>IF(_bTH_QUANT_since142!K141="q0.25","25 %",IF(_bTH_QUANT_since142!K141="q0.5","50 %",IF(_bTH_QUANT_since142!K141="q0.75","75 %",IF(_bTH_QUANT_since142!K141="q0.9","90 %","#N/A"))))</f>
        <v>75 %</v>
      </c>
      <c r="M147" s="131">
        <f>_bTH_QUANT_since142!L141</f>
        <v>1.6766639525004858</v>
      </c>
      <c r="N147" s="99" t="str">
        <f>_bTH_QUANT_since142!M141</f>
        <v>17. AMGÄndG (2021)</v>
      </c>
    </row>
    <row r="148" spans="2:14" x14ac:dyDescent="0.3">
      <c r="B148">
        <f>_bTH_QUANT_since142!A142</f>
        <v>1</v>
      </c>
      <c r="C148">
        <f>_bTH_QUANT_since142!B142</f>
        <v>15</v>
      </c>
      <c r="D148">
        <f>_bTH_QUANT_since142!C142</f>
        <v>2</v>
      </c>
      <c r="E148">
        <f>_bTH_QUANT_since142!D142</f>
        <v>232</v>
      </c>
      <c r="F148">
        <f>_bTH_QUANT_since142!E142</f>
        <v>1</v>
      </c>
      <c r="G148" s="99" t="str">
        <f>_bTH_QUANT_since142!F142</f>
        <v>Rind</v>
      </c>
      <c r="H148" s="99" t="str">
        <f>_bTH_QUANT_since142!G142</f>
        <v>Kälber, zugegangen</v>
      </c>
      <c r="I148" s="99">
        <f>_bTH_QUANT_since142!H142</f>
        <v>2023</v>
      </c>
      <c r="J148" s="99">
        <f>_bTH_QUANT_since142!I142</f>
        <v>2</v>
      </c>
      <c r="K148" s="125">
        <f>_bTH_QUANT_since142!J142</f>
        <v>8320</v>
      </c>
      <c r="L148" s="99" t="str">
        <f>IF(_bTH_QUANT_since142!K142="q0.25","25 %",IF(_bTH_QUANT_since142!K142="q0.5","50 %",IF(_bTH_QUANT_since142!K142="q0.75","75 %",IF(_bTH_QUANT_since142!K142="q0.9","90 %","#N/A"))))</f>
        <v>50 %</v>
      </c>
      <c r="M148" s="131">
        <f>_bTH_QUANT_since142!L142</f>
        <v>3.0798006714381935E-2</v>
      </c>
      <c r="N148" s="99" t="str">
        <f>_bTH_QUANT_since142!M142</f>
        <v>17. AMGÄndG (2021)</v>
      </c>
    </row>
    <row r="149" spans="2:14" x14ac:dyDescent="0.3">
      <c r="B149">
        <f>_bTH_QUANT_since142!A143</f>
        <v>1</v>
      </c>
      <c r="C149">
        <f>_bTH_QUANT_since142!B143</f>
        <v>15</v>
      </c>
      <c r="D149">
        <f>_bTH_QUANT_since142!C143</f>
        <v>2</v>
      </c>
      <c r="E149">
        <f>_bTH_QUANT_since142!D143</f>
        <v>232</v>
      </c>
      <c r="F149">
        <f>_bTH_QUANT_since142!E143</f>
        <v>1</v>
      </c>
      <c r="G149" s="99" t="str">
        <f>_bTH_QUANT_since142!F143</f>
        <v>Rind</v>
      </c>
      <c r="H149" s="99" t="str">
        <f>_bTH_QUANT_since142!G143</f>
        <v>Kälber, zugegangen</v>
      </c>
      <c r="I149" s="99">
        <f>_bTH_QUANT_since142!H143</f>
        <v>2023</v>
      </c>
      <c r="J149" s="99">
        <f>_bTH_QUANT_since142!I143</f>
        <v>2</v>
      </c>
      <c r="K149" s="125">
        <f>_bTH_QUANT_since142!J143</f>
        <v>8320</v>
      </c>
      <c r="L149" s="99" t="str">
        <f>IF(_bTH_QUANT_since142!K143="q0.25","25 %",IF(_bTH_QUANT_since142!K143="q0.5","50 %",IF(_bTH_QUANT_since142!K143="q0.75","75 %",IF(_bTH_QUANT_since142!K143="q0.9","90 %","#N/A"))))</f>
        <v>90 %</v>
      </c>
      <c r="M149" s="131">
        <f>_bTH_QUANT_since142!L143</f>
        <v>11.98446707322436</v>
      </c>
      <c r="N149" s="99" t="str">
        <f>_bTH_QUANT_since142!M143</f>
        <v>17. AMGÄndG (2021)</v>
      </c>
    </row>
    <row r="150" spans="2:14" x14ac:dyDescent="0.3">
      <c r="B150">
        <f>_bTH_QUANT_since142!A144</f>
        <v>1</v>
      </c>
      <c r="C150">
        <f>_bTH_QUANT_since142!B144</f>
        <v>15</v>
      </c>
      <c r="D150">
        <f>_bTH_QUANT_since142!C144</f>
        <v>2</v>
      </c>
      <c r="E150">
        <f>_bTH_QUANT_since142!D144</f>
        <v>232</v>
      </c>
      <c r="F150">
        <f>_bTH_QUANT_since142!E144</f>
        <v>1</v>
      </c>
      <c r="G150" s="99" t="str">
        <f>_bTH_QUANT_since142!F144</f>
        <v>Rind</v>
      </c>
      <c r="H150" s="99" t="str">
        <f>_bTH_QUANT_since142!G144</f>
        <v>Kälber, zugegangen</v>
      </c>
      <c r="I150" s="99">
        <f>_bTH_QUANT_since142!H144</f>
        <v>2023</v>
      </c>
      <c r="J150" s="99">
        <f>_bTH_QUANT_since142!I144</f>
        <v>2</v>
      </c>
      <c r="K150" s="125">
        <f>_bTH_QUANT_since142!J144</f>
        <v>8320</v>
      </c>
      <c r="L150" s="99" t="str">
        <f>IF(_bTH_QUANT_since142!K144="q0.25","25 %",IF(_bTH_QUANT_since142!K144="q0.5","50 %",IF(_bTH_QUANT_since142!K144="q0.75","75 %",IF(_bTH_QUANT_since142!K144="q0.9","90 %","#N/A"))))</f>
        <v>25 %</v>
      </c>
      <c r="M150" s="131">
        <f>_bTH_QUANT_since142!L144</f>
        <v>0</v>
      </c>
      <c r="N150" s="99" t="str">
        <f>_bTH_QUANT_since142!M144</f>
        <v>17. AMGÄndG (2021)</v>
      </c>
    </row>
    <row r="151" spans="2:14" x14ac:dyDescent="0.3">
      <c r="B151">
        <f>_bTH_QUANT_since142!A145</f>
        <v>1</v>
      </c>
      <c r="C151">
        <f>_bTH_QUANT_since142!B145</f>
        <v>15</v>
      </c>
      <c r="D151">
        <f>_bTH_QUANT_since142!C145</f>
        <v>2</v>
      </c>
      <c r="E151">
        <f>_bTH_QUANT_since142!D145</f>
        <v>232</v>
      </c>
      <c r="F151">
        <f>_bTH_QUANT_since142!E145</f>
        <v>1</v>
      </c>
      <c r="G151" s="99" t="str">
        <f>_bTH_QUANT_since142!F145</f>
        <v>Rind</v>
      </c>
      <c r="H151" s="99" t="str">
        <f>_bTH_QUANT_since142!G145</f>
        <v>Kälber, zugegangen</v>
      </c>
      <c r="I151" s="99">
        <f>_bTH_QUANT_since142!H145</f>
        <v>2023</v>
      </c>
      <c r="J151" s="99">
        <f>_bTH_QUANT_since142!I145</f>
        <v>2</v>
      </c>
      <c r="K151" s="125">
        <f>_bTH_QUANT_since142!J145</f>
        <v>8320</v>
      </c>
      <c r="L151" s="99" t="str">
        <f>IF(_bTH_QUANT_since142!K145="q0.25","25 %",IF(_bTH_QUANT_since142!K145="q0.5","50 %",IF(_bTH_QUANT_since142!K145="q0.75","75 %",IF(_bTH_QUANT_since142!K145="q0.9","90 %","#N/A"))))</f>
        <v>75 %</v>
      </c>
      <c r="M151" s="131">
        <f>_bTH_QUANT_since142!L145</f>
        <v>2.7703376686004439</v>
      </c>
      <c r="N151" s="99" t="str">
        <f>_bTH_QUANT_since142!M145</f>
        <v>17. AMGÄndG (2021)</v>
      </c>
    </row>
    <row r="152" spans="2:14" x14ac:dyDescent="0.3">
      <c r="B152">
        <f>_bTH_QUANT_since142!A146</f>
        <v>1</v>
      </c>
      <c r="C152">
        <f>_bTH_QUANT_since142!B146</f>
        <v>15</v>
      </c>
      <c r="D152">
        <f>_bTH_QUANT_since142!C146</f>
        <v>2</v>
      </c>
      <c r="E152">
        <f>_bTH_QUANT_since142!D146</f>
        <v>241</v>
      </c>
      <c r="F152">
        <f>_bTH_QUANT_since142!E146</f>
        <v>1</v>
      </c>
      <c r="G152" s="99" t="str">
        <f>_bTH_QUANT_since142!F146</f>
        <v>Rind</v>
      </c>
      <c r="H152" s="99" t="str">
        <f>_bTH_QUANT_since142!G146</f>
        <v>Kälber, zugegangen</v>
      </c>
      <c r="I152" s="99">
        <f>_bTH_QUANT_since142!H146</f>
        <v>2024</v>
      </c>
      <c r="J152" s="99">
        <f>_bTH_QUANT_since142!I146</f>
        <v>1</v>
      </c>
      <c r="K152" s="125">
        <f>_bTH_QUANT_since142!J146</f>
        <v>8713</v>
      </c>
      <c r="L152" s="99" t="str">
        <f>IF(_bTH_QUANT_since142!K146="q0.25","25 %",IF(_bTH_QUANT_since142!K146="q0.5","50 %",IF(_bTH_QUANT_since142!K146="q0.75","75 %",IF(_bTH_QUANT_since142!K146="q0.9","90 %","#N/A"))))</f>
        <v>50 %</v>
      </c>
      <c r="M152" s="131">
        <f>_bTH_QUANT_since142!L146</f>
        <v>3.9574896034356231E-2</v>
      </c>
      <c r="N152" s="99" t="str">
        <f>_bTH_QUANT_since142!M146</f>
        <v>17. AMGÄndG (2021)</v>
      </c>
    </row>
    <row r="153" spans="2:14" x14ac:dyDescent="0.3">
      <c r="B153">
        <f>_bTH_QUANT_since142!A147</f>
        <v>1</v>
      </c>
      <c r="C153">
        <f>_bTH_QUANT_since142!B147</f>
        <v>15</v>
      </c>
      <c r="D153">
        <f>_bTH_QUANT_since142!C147</f>
        <v>2</v>
      </c>
      <c r="E153">
        <f>_bTH_QUANT_since142!D147</f>
        <v>241</v>
      </c>
      <c r="F153">
        <f>_bTH_QUANT_since142!E147</f>
        <v>1</v>
      </c>
      <c r="G153" s="99" t="str">
        <f>_bTH_QUANT_since142!F147</f>
        <v>Rind</v>
      </c>
      <c r="H153" s="99" t="str">
        <f>_bTH_QUANT_since142!G147</f>
        <v>Kälber, zugegangen</v>
      </c>
      <c r="I153" s="99">
        <f>_bTH_QUANT_since142!H147</f>
        <v>2024</v>
      </c>
      <c r="J153" s="99">
        <f>_bTH_QUANT_since142!I147</f>
        <v>1</v>
      </c>
      <c r="K153" s="125">
        <f>_bTH_QUANT_since142!J147</f>
        <v>8713</v>
      </c>
      <c r="L153" s="99" t="str">
        <f>IF(_bTH_QUANT_since142!K147="q0.25","25 %",IF(_bTH_QUANT_since142!K147="q0.5","50 %",IF(_bTH_QUANT_since142!K147="q0.75","75 %",IF(_bTH_QUANT_since142!K147="q0.9","90 %","#N/A"))))</f>
        <v>90 %</v>
      </c>
      <c r="M153" s="131">
        <f>_bTH_QUANT_since142!L147</f>
        <v>10.51141774453416</v>
      </c>
      <c r="N153" s="99" t="str">
        <f>_bTH_QUANT_since142!M147</f>
        <v>17. AMGÄndG (2021)</v>
      </c>
    </row>
    <row r="154" spans="2:14" x14ac:dyDescent="0.3">
      <c r="B154">
        <f>_bTH_QUANT_since142!A148</f>
        <v>1</v>
      </c>
      <c r="C154">
        <f>_bTH_QUANT_since142!B148</f>
        <v>15</v>
      </c>
      <c r="D154">
        <f>_bTH_QUANT_since142!C148</f>
        <v>2</v>
      </c>
      <c r="E154">
        <f>_bTH_QUANT_since142!D148</f>
        <v>241</v>
      </c>
      <c r="F154">
        <f>_bTH_QUANT_since142!E148</f>
        <v>1</v>
      </c>
      <c r="G154" s="99" t="str">
        <f>_bTH_QUANT_since142!F148</f>
        <v>Rind</v>
      </c>
      <c r="H154" s="99" t="str">
        <f>_bTH_QUANT_since142!G148</f>
        <v>Kälber, zugegangen</v>
      </c>
      <c r="I154" s="99">
        <f>_bTH_QUANT_since142!H148</f>
        <v>2024</v>
      </c>
      <c r="J154" s="99">
        <f>_bTH_QUANT_since142!I148</f>
        <v>1</v>
      </c>
      <c r="K154" s="125">
        <f>_bTH_QUANT_since142!J148</f>
        <v>8713</v>
      </c>
      <c r="L154" s="99" t="str">
        <f>IF(_bTH_QUANT_since142!K148="q0.25","25 %",IF(_bTH_QUANT_since142!K148="q0.5","50 %",IF(_bTH_QUANT_since142!K148="q0.75","75 %",IF(_bTH_QUANT_since142!K148="q0.9","90 %","#N/A"))))</f>
        <v>25 %</v>
      </c>
      <c r="M154" s="131">
        <f>_bTH_QUANT_since142!L148</f>
        <v>0</v>
      </c>
      <c r="N154" s="99" t="str">
        <f>_bTH_QUANT_since142!M148</f>
        <v>17. AMGÄndG (2021)</v>
      </c>
    </row>
    <row r="155" spans="2:14" x14ac:dyDescent="0.3">
      <c r="B155">
        <f>_bTH_QUANT_since142!A149</f>
        <v>1</v>
      </c>
      <c r="C155">
        <f>_bTH_QUANT_since142!B149</f>
        <v>15</v>
      </c>
      <c r="D155">
        <f>_bTH_QUANT_since142!C149</f>
        <v>2</v>
      </c>
      <c r="E155">
        <f>_bTH_QUANT_since142!D149</f>
        <v>241</v>
      </c>
      <c r="F155">
        <f>_bTH_QUANT_since142!E149</f>
        <v>1</v>
      </c>
      <c r="G155" s="99" t="str">
        <f>_bTH_QUANT_since142!F149</f>
        <v>Rind</v>
      </c>
      <c r="H155" s="99" t="str">
        <f>_bTH_QUANT_since142!G149</f>
        <v>Kälber, zugegangen</v>
      </c>
      <c r="I155" s="99">
        <f>_bTH_QUANT_since142!H149</f>
        <v>2024</v>
      </c>
      <c r="J155" s="99">
        <f>_bTH_QUANT_since142!I149</f>
        <v>1</v>
      </c>
      <c r="K155" s="125">
        <f>_bTH_QUANT_since142!J149</f>
        <v>8713</v>
      </c>
      <c r="L155" s="99" t="str">
        <f>IF(_bTH_QUANT_since142!K149="q0.25","25 %",IF(_bTH_QUANT_since142!K149="q0.5","50 %",IF(_bTH_QUANT_since142!K149="q0.75","75 %",IF(_bTH_QUANT_since142!K149="q0.9","90 %","#N/A"))))</f>
        <v>75 %</v>
      </c>
      <c r="M155" s="131">
        <f>_bTH_QUANT_since142!L149</f>
        <v>2.3423070155594097</v>
      </c>
      <c r="N155" s="99" t="str">
        <f>_bTH_QUANT_since142!M149</f>
        <v>17. AMGÄndG (2021)</v>
      </c>
    </row>
    <row r="156" spans="2:14" x14ac:dyDescent="0.3">
      <c r="B156">
        <f>_bTH_QUANT_since142!A150</f>
        <v>1</v>
      </c>
      <c r="C156">
        <f>_bTH_QUANT_since142!B150</f>
        <v>15</v>
      </c>
      <c r="D156">
        <f>_bTH_QUANT_since142!C150</f>
        <v>2</v>
      </c>
      <c r="E156">
        <f>_bTH_QUANT_since142!D150</f>
        <v>242</v>
      </c>
      <c r="F156">
        <f>_bTH_QUANT_since142!E150</f>
        <v>1</v>
      </c>
      <c r="G156" s="99" t="str">
        <f>_bTH_QUANT_since142!F150</f>
        <v>Rind</v>
      </c>
      <c r="H156" s="99" t="str">
        <f>_bTH_QUANT_since142!G150</f>
        <v>Kälber, zugegangen</v>
      </c>
      <c r="I156" s="99">
        <f>_bTH_QUANT_since142!H150</f>
        <v>2024</v>
      </c>
      <c r="J156" s="99">
        <f>_bTH_QUANT_since142!I150</f>
        <v>2</v>
      </c>
      <c r="K156" s="125">
        <f>_bTH_QUANT_since142!J150</f>
        <v>8773</v>
      </c>
      <c r="L156" s="99" t="str">
        <f>IF(_bTH_QUANT_since142!K150="q0.25","25 %",IF(_bTH_QUANT_since142!K150="q0.5","50 %",IF(_bTH_QUANT_since142!K150="q0.75","75 %",IF(_bTH_QUANT_since142!K150="q0.9","90 %","#N/A"))))</f>
        <v>50 %</v>
      </c>
      <c r="M156" s="131">
        <f>_bTH_QUANT_since142!L150</f>
        <v>8.6153615642499959E-2</v>
      </c>
      <c r="N156" s="99" t="str">
        <f>_bTH_QUANT_since142!M150</f>
        <v>17. AMGÄndG (2021)</v>
      </c>
    </row>
    <row r="157" spans="2:14" x14ac:dyDescent="0.3">
      <c r="B157">
        <f>_bTH_QUANT_since142!A151</f>
        <v>1</v>
      </c>
      <c r="C157">
        <f>_bTH_QUANT_since142!B151</f>
        <v>15</v>
      </c>
      <c r="D157">
        <f>_bTH_QUANT_since142!C151</f>
        <v>2</v>
      </c>
      <c r="E157">
        <f>_bTH_QUANT_since142!D151</f>
        <v>242</v>
      </c>
      <c r="F157">
        <f>_bTH_QUANT_since142!E151</f>
        <v>1</v>
      </c>
      <c r="G157" s="99" t="str">
        <f>_bTH_QUANT_since142!F151</f>
        <v>Rind</v>
      </c>
      <c r="H157" s="99" t="str">
        <f>_bTH_QUANT_since142!G151</f>
        <v>Kälber, zugegangen</v>
      </c>
      <c r="I157" s="99">
        <f>_bTH_QUANT_since142!H151</f>
        <v>2024</v>
      </c>
      <c r="J157" s="99">
        <f>_bTH_QUANT_since142!I151</f>
        <v>2</v>
      </c>
      <c r="K157" s="125">
        <f>_bTH_QUANT_since142!J151</f>
        <v>8773</v>
      </c>
      <c r="L157" s="99" t="str">
        <f>IF(_bTH_QUANT_since142!K151="q0.25","25 %",IF(_bTH_QUANT_since142!K151="q0.5","50 %",IF(_bTH_QUANT_since142!K151="q0.75","75 %",IF(_bTH_QUANT_since142!K151="q0.9","90 %","#N/A"))))</f>
        <v>90 %</v>
      </c>
      <c r="M157" s="131">
        <f>_bTH_QUANT_since142!L151</f>
        <v>11.93660527702005</v>
      </c>
      <c r="N157" s="99" t="str">
        <f>_bTH_QUANT_since142!M151</f>
        <v>17. AMGÄndG (2021)</v>
      </c>
    </row>
    <row r="158" spans="2:14" x14ac:dyDescent="0.3">
      <c r="B158">
        <f>_bTH_QUANT_since142!A152</f>
        <v>1</v>
      </c>
      <c r="C158">
        <f>_bTH_QUANT_since142!B152</f>
        <v>15</v>
      </c>
      <c r="D158">
        <f>_bTH_QUANT_since142!C152</f>
        <v>2</v>
      </c>
      <c r="E158">
        <f>_bTH_QUANT_since142!D152</f>
        <v>242</v>
      </c>
      <c r="F158">
        <f>_bTH_QUANT_since142!E152</f>
        <v>1</v>
      </c>
      <c r="G158" s="99" t="str">
        <f>_bTH_QUANT_since142!F152</f>
        <v>Rind</v>
      </c>
      <c r="H158" s="99" t="str">
        <f>_bTH_QUANT_since142!G152</f>
        <v>Kälber, zugegangen</v>
      </c>
      <c r="I158" s="99">
        <f>_bTH_QUANT_since142!H152</f>
        <v>2024</v>
      </c>
      <c r="J158" s="99">
        <f>_bTH_QUANT_since142!I152</f>
        <v>2</v>
      </c>
      <c r="K158" s="125">
        <f>_bTH_QUANT_since142!J152</f>
        <v>8773</v>
      </c>
      <c r="L158" s="99" t="str">
        <f>IF(_bTH_QUANT_since142!K152="q0.25","25 %",IF(_bTH_QUANT_since142!K152="q0.5","50 %",IF(_bTH_QUANT_since142!K152="q0.75","75 %",IF(_bTH_QUANT_since142!K152="q0.9","90 %","#N/A"))))</f>
        <v>25 %</v>
      </c>
      <c r="M158" s="131">
        <f>_bTH_QUANT_since142!L152</f>
        <v>0</v>
      </c>
      <c r="N158" s="99" t="str">
        <f>_bTH_QUANT_since142!M152</f>
        <v>17. AMGÄndG (2021)</v>
      </c>
    </row>
    <row r="159" spans="2:14" x14ac:dyDescent="0.3">
      <c r="B159">
        <f>_bTH_QUANT_since142!A153</f>
        <v>1</v>
      </c>
      <c r="C159">
        <f>_bTH_QUANT_since142!B153</f>
        <v>15</v>
      </c>
      <c r="D159">
        <f>_bTH_QUANT_since142!C153</f>
        <v>2</v>
      </c>
      <c r="E159">
        <f>_bTH_QUANT_since142!D153</f>
        <v>242</v>
      </c>
      <c r="F159">
        <f>_bTH_QUANT_since142!E153</f>
        <v>1</v>
      </c>
      <c r="G159" s="99" t="str">
        <f>_bTH_QUANT_since142!F153</f>
        <v>Rind</v>
      </c>
      <c r="H159" s="99" t="str">
        <f>_bTH_QUANT_since142!G153</f>
        <v>Kälber, zugegangen</v>
      </c>
      <c r="I159" s="99">
        <f>_bTH_QUANT_since142!H153</f>
        <v>2024</v>
      </c>
      <c r="J159" s="99">
        <f>_bTH_QUANT_since142!I153</f>
        <v>2</v>
      </c>
      <c r="K159" s="125">
        <f>_bTH_QUANT_since142!J153</f>
        <v>8773</v>
      </c>
      <c r="L159" s="99" t="str">
        <f>IF(_bTH_QUANT_since142!K153="q0.25","25 %",IF(_bTH_QUANT_since142!K153="q0.5","50 %",IF(_bTH_QUANT_since142!K153="q0.75","75 %",IF(_bTH_QUANT_since142!K153="q0.9","90 %","#N/A"))))</f>
        <v>75 %</v>
      </c>
      <c r="M159" s="131">
        <f>_bTH_QUANT_since142!L153</f>
        <v>2.78125</v>
      </c>
      <c r="N159" s="99" t="str">
        <f>_bTH_QUANT_since142!M153</f>
        <v>17. AMGÄndG (2021)</v>
      </c>
    </row>
    <row r="160" spans="2:14" x14ac:dyDescent="0.3">
      <c r="B160">
        <f>_bTH_QUANT_since142!A154</f>
        <v>1</v>
      </c>
      <c r="C160">
        <f>_bTH_QUANT_since142!B154</f>
        <v>15</v>
      </c>
      <c r="D160">
        <f>_bTH_QUANT_since142!C154</f>
        <v>2</v>
      </c>
      <c r="E160">
        <f>_bTH_QUANT_since142!D154</f>
        <v>251</v>
      </c>
      <c r="F160">
        <f>_bTH_QUANT_since142!E154</f>
        <v>1</v>
      </c>
      <c r="G160" s="99" t="str">
        <f>_bTH_QUANT_since142!F154</f>
        <v>Rind</v>
      </c>
      <c r="H160" s="99" t="str">
        <f>_bTH_QUANT_since142!G154</f>
        <v>Kälber, zugegangen</v>
      </c>
      <c r="I160" s="99">
        <f>_bTH_QUANT_since142!H154</f>
        <v>2025</v>
      </c>
      <c r="J160" s="99">
        <f>_bTH_QUANT_since142!I154</f>
        <v>1</v>
      </c>
      <c r="K160" s="125">
        <f>_bTH_QUANT_since142!J154</f>
        <v>9016</v>
      </c>
      <c r="L160" s="99" t="str">
        <f>IF(_bTH_QUANT_since142!K154="q0.25","25 %",IF(_bTH_QUANT_since142!K154="q0.5","50 %",IF(_bTH_QUANT_since142!K154="q0.75","75 %",IF(_bTH_QUANT_since142!K154="q0.9","90 %","#N/A"))))</f>
        <v>50 %</v>
      </c>
      <c r="M160" s="131">
        <f>_bTH_QUANT_since142!L154</f>
        <v>6.9136771430516997E-2</v>
      </c>
      <c r="N160" s="99" t="str">
        <f>_bTH_QUANT_since142!M154</f>
        <v>17. AMGÄndG (2021)</v>
      </c>
    </row>
    <row r="161" spans="2:14" x14ac:dyDescent="0.3">
      <c r="B161">
        <f>_bTH_QUANT_since142!A155</f>
        <v>1</v>
      </c>
      <c r="C161">
        <f>_bTH_QUANT_since142!B155</f>
        <v>15</v>
      </c>
      <c r="D161">
        <f>_bTH_QUANT_since142!C155</f>
        <v>2</v>
      </c>
      <c r="E161">
        <f>_bTH_QUANT_since142!D155</f>
        <v>251</v>
      </c>
      <c r="F161">
        <f>_bTH_QUANT_since142!E155</f>
        <v>1</v>
      </c>
      <c r="G161" s="99" t="str">
        <f>_bTH_QUANT_since142!F155</f>
        <v>Rind</v>
      </c>
      <c r="H161" s="99" t="str">
        <f>_bTH_QUANT_since142!G155</f>
        <v>Kälber, zugegangen</v>
      </c>
      <c r="I161" s="99">
        <f>_bTH_QUANT_since142!H155</f>
        <v>2025</v>
      </c>
      <c r="J161" s="99">
        <f>_bTH_QUANT_since142!I155</f>
        <v>1</v>
      </c>
      <c r="K161" s="125">
        <f>_bTH_QUANT_since142!J155</f>
        <v>9016</v>
      </c>
      <c r="L161" s="99" t="str">
        <f>IF(_bTH_QUANT_since142!K155="q0.25","25 %",IF(_bTH_QUANT_since142!K155="q0.5","50 %",IF(_bTH_QUANT_since142!K155="q0.75","75 %",IF(_bTH_QUANT_since142!K155="q0.9","90 %","#N/A"))))</f>
        <v>90 %</v>
      </c>
      <c r="M161" s="131">
        <f>_bTH_QUANT_since142!L155</f>
        <v>10.340384205363845</v>
      </c>
      <c r="N161" s="99" t="str">
        <f>_bTH_QUANT_since142!M155</f>
        <v>17. AMGÄndG (2021)</v>
      </c>
    </row>
    <row r="162" spans="2:14" x14ac:dyDescent="0.3">
      <c r="B162">
        <f>_bTH_QUANT_since142!A156</f>
        <v>1</v>
      </c>
      <c r="C162">
        <f>_bTH_QUANT_since142!B156</f>
        <v>15</v>
      </c>
      <c r="D162">
        <f>_bTH_QUANT_since142!C156</f>
        <v>2</v>
      </c>
      <c r="E162">
        <f>_bTH_QUANT_since142!D156</f>
        <v>251</v>
      </c>
      <c r="F162">
        <f>_bTH_QUANT_since142!E156</f>
        <v>1</v>
      </c>
      <c r="G162" s="99" t="str">
        <f>_bTH_QUANT_since142!F156</f>
        <v>Rind</v>
      </c>
      <c r="H162" s="99" t="str">
        <f>_bTH_QUANT_since142!G156</f>
        <v>Kälber, zugegangen</v>
      </c>
      <c r="I162" s="99">
        <f>_bTH_QUANT_since142!H156</f>
        <v>2025</v>
      </c>
      <c r="J162" s="99">
        <f>_bTH_QUANT_since142!I156</f>
        <v>1</v>
      </c>
      <c r="K162" s="125">
        <f>_bTH_QUANT_since142!J156</f>
        <v>9016</v>
      </c>
      <c r="L162" s="99" t="str">
        <f>IF(_bTH_QUANT_since142!K156="q0.25","25 %",IF(_bTH_QUANT_since142!K156="q0.5","50 %",IF(_bTH_QUANT_since142!K156="q0.75","75 %",IF(_bTH_QUANT_since142!K156="q0.9","90 %","#N/A"))))</f>
        <v>25 %</v>
      </c>
      <c r="M162" s="131">
        <f>_bTH_QUANT_since142!L156</f>
        <v>0</v>
      </c>
      <c r="N162" s="99" t="str">
        <f>_bTH_QUANT_since142!M156</f>
        <v>17. AMGÄndG (2021)</v>
      </c>
    </row>
    <row r="163" spans="2:14" x14ac:dyDescent="0.3">
      <c r="B163">
        <f>_bTH_QUANT_since142!A157</f>
        <v>1</v>
      </c>
      <c r="C163">
        <f>_bTH_QUANT_since142!B157</f>
        <v>15</v>
      </c>
      <c r="D163">
        <f>_bTH_QUANT_since142!C157</f>
        <v>2</v>
      </c>
      <c r="E163">
        <f>_bTH_QUANT_since142!D157</f>
        <v>251</v>
      </c>
      <c r="F163">
        <f>_bTH_QUANT_since142!E157</f>
        <v>1</v>
      </c>
      <c r="G163" s="99" t="str">
        <f>_bTH_QUANT_since142!F157</f>
        <v>Rind</v>
      </c>
      <c r="H163" s="99" t="str">
        <f>_bTH_QUANT_since142!G157</f>
        <v>Kälber, zugegangen</v>
      </c>
      <c r="I163" s="99">
        <f>_bTH_QUANT_since142!H157</f>
        <v>2025</v>
      </c>
      <c r="J163" s="99">
        <f>_bTH_QUANT_since142!I157</f>
        <v>1</v>
      </c>
      <c r="K163" s="125">
        <f>_bTH_QUANT_since142!J157</f>
        <v>9016</v>
      </c>
      <c r="L163" s="99" t="str">
        <f>IF(_bTH_QUANT_since142!K157="q0.25","25 %",IF(_bTH_QUANT_since142!K157="q0.5","50 %",IF(_bTH_QUANT_since142!K157="q0.75","75 %",IF(_bTH_QUANT_since142!K157="q0.9","90 %","#N/A"))))</f>
        <v>75 %</v>
      </c>
      <c r="M163" s="131">
        <f>_bTH_QUANT_since142!L157</f>
        <v>2.293057599562653</v>
      </c>
      <c r="N163" s="99" t="str">
        <f>_bTH_QUANT_since142!M157</f>
        <v>17. AMGÄndG (2021)</v>
      </c>
    </row>
    <row r="164" spans="2:14" x14ac:dyDescent="0.3">
      <c r="B164">
        <f>_bTH_QUANT_since142!A158</f>
        <v>1</v>
      </c>
      <c r="C164">
        <f>_bTH_QUANT_since142!B158</f>
        <v>15</v>
      </c>
      <c r="D164">
        <f>_bTH_QUANT_since142!C158</f>
        <v>2</v>
      </c>
      <c r="E164">
        <f>_bTH_QUANT_since142!D158</f>
        <v>252</v>
      </c>
      <c r="F164">
        <f>_bTH_QUANT_since142!E158</f>
        <v>1</v>
      </c>
      <c r="G164" s="99" t="str">
        <f>_bTH_QUANT_since142!F158</f>
        <v>Rind</v>
      </c>
      <c r="H164" s="99" t="str">
        <f>_bTH_QUANT_since142!G158</f>
        <v>Kälber, zugegangen</v>
      </c>
      <c r="I164" s="99">
        <f>_bTH_QUANT_since142!H158</f>
        <v>2025</v>
      </c>
      <c r="J164" s="99">
        <f>_bTH_QUANT_since142!I158</f>
        <v>2</v>
      </c>
      <c r="K164" s="125">
        <f>_bTH_QUANT_since142!J158</f>
        <v>8909</v>
      </c>
      <c r="L164" s="99" t="str">
        <f>IF(_bTH_QUANT_since142!K158="q0.25","25 %",IF(_bTH_QUANT_since142!K158="q0.5","50 %",IF(_bTH_QUANT_since142!K158="q0.75","75 %",IF(_bTH_QUANT_since142!K158="q0.9","90 %","#N/A"))))</f>
        <v>50 %</v>
      </c>
      <c r="M164" s="131">
        <f>_bTH_QUANT_since142!L158</f>
        <v>9.4875247070955904E-2</v>
      </c>
      <c r="N164" s="99" t="str">
        <f>_bTH_QUANT_since142!M158</f>
        <v>17. AMGÄndG (2021)</v>
      </c>
    </row>
    <row r="165" spans="2:14" x14ac:dyDescent="0.3">
      <c r="B165">
        <f>_bTH_QUANT_since142!A159</f>
        <v>1</v>
      </c>
      <c r="C165">
        <f>_bTH_QUANT_since142!B159</f>
        <v>15</v>
      </c>
      <c r="D165">
        <f>_bTH_QUANT_since142!C159</f>
        <v>2</v>
      </c>
      <c r="E165">
        <f>_bTH_QUANT_since142!D159</f>
        <v>252</v>
      </c>
      <c r="F165">
        <f>_bTH_QUANT_since142!E159</f>
        <v>1</v>
      </c>
      <c r="G165" s="99" t="str">
        <f>_bTH_QUANT_since142!F159</f>
        <v>Rind</v>
      </c>
      <c r="H165" s="99" t="str">
        <f>_bTH_QUANT_since142!G159</f>
        <v>Kälber, zugegangen</v>
      </c>
      <c r="I165" s="99">
        <f>_bTH_QUANT_since142!H159</f>
        <v>2025</v>
      </c>
      <c r="J165" s="99">
        <f>_bTH_QUANT_since142!I159</f>
        <v>2</v>
      </c>
      <c r="K165" s="125">
        <f>_bTH_QUANT_since142!J159</f>
        <v>8909</v>
      </c>
      <c r="L165" s="99" t="str">
        <f>IF(_bTH_QUANT_since142!K159="q0.25","25 %",IF(_bTH_QUANT_since142!K159="q0.5","50 %",IF(_bTH_QUANT_since142!K159="q0.75","75 %",IF(_bTH_QUANT_since142!K159="q0.9","90 %","#N/A"))))</f>
        <v>90 %</v>
      </c>
      <c r="M165" s="131">
        <f>_bTH_QUANT_since142!L159</f>
        <v>11.958536920783899</v>
      </c>
      <c r="N165" s="99" t="str">
        <f>_bTH_QUANT_since142!M159</f>
        <v>17. AMGÄndG (2021)</v>
      </c>
    </row>
    <row r="166" spans="2:14" x14ac:dyDescent="0.3">
      <c r="B166">
        <f>_bTH_QUANT_since142!A160</f>
        <v>1</v>
      </c>
      <c r="C166">
        <f>_bTH_QUANT_since142!B160</f>
        <v>15</v>
      </c>
      <c r="D166">
        <f>_bTH_QUANT_since142!C160</f>
        <v>2</v>
      </c>
      <c r="E166">
        <f>_bTH_QUANT_since142!D160</f>
        <v>252</v>
      </c>
      <c r="F166">
        <f>_bTH_QUANT_since142!E160</f>
        <v>1</v>
      </c>
      <c r="G166" s="99" t="str">
        <f>_bTH_QUANT_since142!F160</f>
        <v>Rind</v>
      </c>
      <c r="H166" s="99" t="str">
        <f>_bTH_QUANT_since142!G160</f>
        <v>Kälber, zugegangen</v>
      </c>
      <c r="I166" s="99">
        <f>_bTH_QUANT_since142!H160</f>
        <v>2025</v>
      </c>
      <c r="J166" s="99">
        <f>_bTH_QUANT_since142!I160</f>
        <v>2</v>
      </c>
      <c r="K166" s="125">
        <f>_bTH_QUANT_since142!J160</f>
        <v>8909</v>
      </c>
      <c r="L166" s="99" t="str">
        <f>IF(_bTH_QUANT_since142!K160="q0.25","25 %",IF(_bTH_QUANT_since142!K160="q0.5","50 %",IF(_bTH_QUANT_since142!K160="q0.75","75 %",IF(_bTH_QUANT_since142!K160="q0.9","90 %","#N/A"))))</f>
        <v>25 %</v>
      </c>
      <c r="M166" s="131">
        <f>_bTH_QUANT_since142!L160</f>
        <v>0</v>
      </c>
      <c r="N166" s="99" t="str">
        <f>_bTH_QUANT_since142!M160</f>
        <v>17. AMGÄndG (2021)</v>
      </c>
    </row>
    <row r="167" spans="2:14" x14ac:dyDescent="0.3">
      <c r="B167">
        <f>_bTH_QUANT_since142!A161</f>
        <v>1</v>
      </c>
      <c r="C167">
        <f>_bTH_QUANT_since142!B161</f>
        <v>15</v>
      </c>
      <c r="D167">
        <f>_bTH_QUANT_since142!C161</f>
        <v>2</v>
      </c>
      <c r="E167">
        <f>_bTH_QUANT_since142!D161</f>
        <v>252</v>
      </c>
      <c r="F167">
        <f>_bTH_QUANT_since142!E161</f>
        <v>1</v>
      </c>
      <c r="G167" s="99" t="str">
        <f>_bTH_QUANT_since142!F161</f>
        <v>Rind</v>
      </c>
      <c r="H167" s="99" t="str">
        <f>_bTH_QUANT_since142!G161</f>
        <v>Kälber, zugegangen</v>
      </c>
      <c r="I167" s="99">
        <f>_bTH_QUANT_since142!H161</f>
        <v>2025</v>
      </c>
      <c r="J167" s="99">
        <f>_bTH_QUANT_since142!I161</f>
        <v>2</v>
      </c>
      <c r="K167" s="125">
        <f>_bTH_QUANT_since142!J161</f>
        <v>8909</v>
      </c>
      <c r="L167" s="99" t="str">
        <f>IF(_bTH_QUANT_since142!K161="q0.25","25 %",IF(_bTH_QUANT_since142!K161="q0.5","50 %",IF(_bTH_QUANT_since142!K161="q0.75","75 %",IF(_bTH_QUANT_since142!K161="q0.9","90 %","#N/A"))))</f>
        <v>75 %</v>
      </c>
      <c r="M167" s="131">
        <f>_bTH_QUANT_since142!L161</f>
        <v>2.7077069533140294</v>
      </c>
      <c r="N167" s="99" t="str">
        <f>_bTH_QUANT_since142!M161</f>
        <v>17. AMGÄndG (2021)</v>
      </c>
    </row>
    <row r="168" spans="2:14" x14ac:dyDescent="0.3">
      <c r="B168">
        <f>_bTH_QUANT_since142!A162</f>
        <v>1</v>
      </c>
      <c r="C168">
        <f>_bTH_QUANT_since142!B162</f>
        <v>14</v>
      </c>
      <c r="D168">
        <f>_bTH_QUANT_since142!C162</f>
        <v>4</v>
      </c>
      <c r="E168">
        <f>_bTH_QUANT_since142!D162</f>
        <v>231</v>
      </c>
      <c r="F168">
        <f>_bTH_QUANT_since142!E162</f>
        <v>1</v>
      </c>
      <c r="G168" s="99" t="str">
        <f>_bTH_QUANT_since142!F162</f>
        <v>Rind</v>
      </c>
      <c r="H168" s="99" t="str">
        <f>_bTH_QUANT_since142!G162</f>
        <v>Milchkühe</v>
      </c>
      <c r="I168" s="99">
        <f>_bTH_QUANT_since142!H162</f>
        <v>2023</v>
      </c>
      <c r="J168" s="99">
        <f>_bTH_QUANT_since142!I162</f>
        <v>1</v>
      </c>
      <c r="K168" s="125">
        <f>_bTH_QUANT_since142!J162</f>
        <v>18978</v>
      </c>
      <c r="L168" s="99" t="str">
        <f>IF(_bTH_QUANT_since142!K162="q0.25","25 %",IF(_bTH_QUANT_since142!K162="q0.5","50 %",IF(_bTH_QUANT_since142!K162="q0.75","75 %",IF(_bTH_QUANT_since142!K162="q0.9","90 %","#N/A"))))</f>
        <v>50 %</v>
      </c>
      <c r="M168" s="131">
        <f>_bTH_QUANT_since142!L162</f>
        <v>1.3055524020818443</v>
      </c>
      <c r="N168" s="99" t="str">
        <f>_bTH_QUANT_since142!M162</f>
        <v>17. AMGÄndG (2021)</v>
      </c>
    </row>
    <row r="169" spans="2:14" x14ac:dyDescent="0.3">
      <c r="B169">
        <f>_bTH_QUANT_since142!A163</f>
        <v>1</v>
      </c>
      <c r="C169">
        <f>_bTH_QUANT_since142!B163</f>
        <v>14</v>
      </c>
      <c r="D169">
        <f>_bTH_QUANT_since142!C163</f>
        <v>4</v>
      </c>
      <c r="E169">
        <f>_bTH_QUANT_since142!D163</f>
        <v>231</v>
      </c>
      <c r="F169">
        <f>_bTH_QUANT_since142!E163</f>
        <v>1</v>
      </c>
      <c r="G169" s="99" t="str">
        <f>_bTH_QUANT_since142!F163</f>
        <v>Rind</v>
      </c>
      <c r="H169" s="99" t="str">
        <f>_bTH_QUANT_since142!G163</f>
        <v>Milchkühe</v>
      </c>
      <c r="I169" s="99">
        <f>_bTH_QUANT_since142!H163</f>
        <v>2023</v>
      </c>
      <c r="J169" s="99">
        <f>_bTH_QUANT_since142!I163</f>
        <v>1</v>
      </c>
      <c r="K169" s="125">
        <f>_bTH_QUANT_since142!J163</f>
        <v>18978</v>
      </c>
      <c r="L169" s="99" t="str">
        <f>IF(_bTH_QUANT_since142!K163="q0.25","25 %",IF(_bTH_QUANT_since142!K163="q0.5","50 %",IF(_bTH_QUANT_since142!K163="q0.75","75 %",IF(_bTH_QUANT_since142!K163="q0.9","90 %","#N/A"))))</f>
        <v>90 %</v>
      </c>
      <c r="M169" s="131">
        <f>_bTH_QUANT_since142!L163</f>
        <v>4.5576350781827868</v>
      </c>
      <c r="N169" s="99" t="str">
        <f>_bTH_QUANT_since142!M163</f>
        <v>17. AMGÄndG (2021)</v>
      </c>
    </row>
    <row r="170" spans="2:14" x14ac:dyDescent="0.3">
      <c r="B170">
        <f>_bTH_QUANT_since142!A164</f>
        <v>1</v>
      </c>
      <c r="C170">
        <f>_bTH_QUANT_since142!B164</f>
        <v>14</v>
      </c>
      <c r="D170">
        <f>_bTH_QUANT_since142!C164</f>
        <v>4</v>
      </c>
      <c r="E170">
        <f>_bTH_QUANT_since142!D164</f>
        <v>231</v>
      </c>
      <c r="F170">
        <f>_bTH_QUANT_since142!E164</f>
        <v>1</v>
      </c>
      <c r="G170" s="99" t="str">
        <f>_bTH_QUANT_since142!F164</f>
        <v>Rind</v>
      </c>
      <c r="H170" s="99" t="str">
        <f>_bTH_QUANT_since142!G164</f>
        <v>Milchkühe</v>
      </c>
      <c r="I170" s="99">
        <f>_bTH_QUANT_since142!H164</f>
        <v>2023</v>
      </c>
      <c r="J170" s="99">
        <f>_bTH_QUANT_since142!I164</f>
        <v>1</v>
      </c>
      <c r="K170" s="125">
        <f>_bTH_QUANT_since142!J164</f>
        <v>18978</v>
      </c>
      <c r="L170" s="99" t="str">
        <f>IF(_bTH_QUANT_since142!K164="q0.25","25 %",IF(_bTH_QUANT_since142!K164="q0.5","50 %",IF(_bTH_QUANT_since142!K164="q0.75","75 %",IF(_bTH_QUANT_since142!K164="q0.9","90 %","#N/A"))))</f>
        <v>25 %</v>
      </c>
      <c r="M170" s="131">
        <f>_bTH_QUANT_since142!L164</f>
        <v>7.3925842437920275E-2</v>
      </c>
      <c r="N170" s="99" t="str">
        <f>_bTH_QUANT_since142!M164</f>
        <v>17. AMGÄndG (2021)</v>
      </c>
    </row>
    <row r="171" spans="2:14" x14ac:dyDescent="0.3">
      <c r="B171">
        <f>_bTH_QUANT_since142!A165</f>
        <v>1</v>
      </c>
      <c r="C171">
        <f>_bTH_QUANT_since142!B165</f>
        <v>14</v>
      </c>
      <c r="D171">
        <f>_bTH_QUANT_since142!C165</f>
        <v>4</v>
      </c>
      <c r="E171">
        <f>_bTH_QUANT_since142!D165</f>
        <v>231</v>
      </c>
      <c r="F171">
        <f>_bTH_QUANT_since142!E165</f>
        <v>1</v>
      </c>
      <c r="G171" s="99" t="str">
        <f>_bTH_QUANT_since142!F165</f>
        <v>Rind</v>
      </c>
      <c r="H171" s="99" t="str">
        <f>_bTH_QUANT_since142!G165</f>
        <v>Milchkühe</v>
      </c>
      <c r="I171" s="99">
        <f>_bTH_QUANT_since142!H165</f>
        <v>2023</v>
      </c>
      <c r="J171" s="99">
        <f>_bTH_QUANT_since142!I165</f>
        <v>1</v>
      </c>
      <c r="K171" s="125">
        <f>_bTH_QUANT_since142!J165</f>
        <v>18978</v>
      </c>
      <c r="L171" s="99" t="str">
        <f>IF(_bTH_QUANT_since142!K165="q0.25","25 %",IF(_bTH_QUANT_since142!K165="q0.5","50 %",IF(_bTH_QUANT_since142!K165="q0.75","75 %",IF(_bTH_QUANT_since142!K165="q0.9","90 %","#N/A"))))</f>
        <v>75 %</v>
      </c>
      <c r="M171" s="131">
        <f>_bTH_QUANT_since142!L165</f>
        <v>2.9711548497116236</v>
      </c>
      <c r="N171" s="99" t="str">
        <f>_bTH_QUANT_since142!M165</f>
        <v>17. AMGÄndG (2021)</v>
      </c>
    </row>
    <row r="172" spans="2:14" x14ac:dyDescent="0.3">
      <c r="B172">
        <f>_bTH_QUANT_since142!A166</f>
        <v>1</v>
      </c>
      <c r="C172">
        <f>_bTH_QUANT_since142!B166</f>
        <v>14</v>
      </c>
      <c r="D172">
        <f>_bTH_QUANT_since142!C166</f>
        <v>4</v>
      </c>
      <c r="E172">
        <f>_bTH_QUANT_since142!D166</f>
        <v>232</v>
      </c>
      <c r="F172">
        <f>_bTH_QUANT_since142!E166</f>
        <v>1</v>
      </c>
      <c r="G172" s="99" t="str">
        <f>_bTH_QUANT_since142!F166</f>
        <v>Rind</v>
      </c>
      <c r="H172" s="99" t="str">
        <f>_bTH_QUANT_since142!G166</f>
        <v>Milchkühe</v>
      </c>
      <c r="I172" s="99">
        <f>_bTH_QUANT_since142!H166</f>
        <v>2023</v>
      </c>
      <c r="J172" s="99">
        <f>_bTH_QUANT_since142!I166</f>
        <v>2</v>
      </c>
      <c r="K172" s="125">
        <f>_bTH_QUANT_since142!J166</f>
        <v>26638</v>
      </c>
      <c r="L172" s="99" t="str">
        <f>IF(_bTH_QUANT_since142!K166="q0.25","25 %",IF(_bTH_QUANT_since142!K166="q0.5","50 %",IF(_bTH_QUANT_since142!K166="q0.75","75 %",IF(_bTH_QUANT_since142!K166="q0.9","90 %","#N/A"))))</f>
        <v>50 %</v>
      </c>
      <c r="M172" s="131">
        <f>_bTH_QUANT_since142!L166</f>
        <v>2.3685323468100759</v>
      </c>
      <c r="N172" s="99" t="str">
        <f>_bTH_QUANT_since142!M166</f>
        <v>17. AMGÄndG (2021)</v>
      </c>
    </row>
    <row r="173" spans="2:14" x14ac:dyDescent="0.3">
      <c r="B173">
        <f>_bTH_QUANT_since142!A167</f>
        <v>1</v>
      </c>
      <c r="C173">
        <f>_bTH_QUANT_since142!B167</f>
        <v>14</v>
      </c>
      <c r="D173">
        <f>_bTH_QUANT_since142!C167</f>
        <v>4</v>
      </c>
      <c r="E173">
        <f>_bTH_QUANT_since142!D167</f>
        <v>232</v>
      </c>
      <c r="F173">
        <f>_bTH_QUANT_since142!E167</f>
        <v>1</v>
      </c>
      <c r="G173" s="99" t="str">
        <f>_bTH_QUANT_since142!F167</f>
        <v>Rind</v>
      </c>
      <c r="H173" s="99" t="str">
        <f>_bTH_QUANT_since142!G167</f>
        <v>Milchkühe</v>
      </c>
      <c r="I173" s="99">
        <f>_bTH_QUANT_since142!H167</f>
        <v>2023</v>
      </c>
      <c r="J173" s="99">
        <f>_bTH_QUANT_since142!I167</f>
        <v>2</v>
      </c>
      <c r="K173" s="125">
        <f>_bTH_QUANT_since142!J167</f>
        <v>26638</v>
      </c>
      <c r="L173" s="99" t="str">
        <f>IF(_bTH_QUANT_since142!K167="q0.25","25 %",IF(_bTH_QUANT_since142!K167="q0.5","50 %",IF(_bTH_QUANT_since142!K167="q0.75","75 %",IF(_bTH_QUANT_since142!K167="q0.9","90 %","#N/A"))))</f>
        <v>90 %</v>
      </c>
      <c r="M173" s="131">
        <f>_bTH_QUANT_since142!L167</f>
        <v>5.7484322157953489</v>
      </c>
      <c r="N173" s="99" t="str">
        <f>_bTH_QUANT_since142!M167</f>
        <v>17. AMGÄndG (2021)</v>
      </c>
    </row>
    <row r="174" spans="2:14" x14ac:dyDescent="0.3">
      <c r="B174">
        <f>_bTH_QUANT_since142!A168</f>
        <v>1</v>
      </c>
      <c r="C174">
        <f>_bTH_QUANT_since142!B168</f>
        <v>14</v>
      </c>
      <c r="D174">
        <f>_bTH_QUANT_since142!C168</f>
        <v>4</v>
      </c>
      <c r="E174">
        <f>_bTH_QUANT_since142!D168</f>
        <v>232</v>
      </c>
      <c r="F174">
        <f>_bTH_QUANT_since142!E168</f>
        <v>1</v>
      </c>
      <c r="G174" s="99" t="str">
        <f>_bTH_QUANT_since142!F168</f>
        <v>Rind</v>
      </c>
      <c r="H174" s="99" t="str">
        <f>_bTH_QUANT_since142!G168</f>
        <v>Milchkühe</v>
      </c>
      <c r="I174" s="99">
        <f>_bTH_QUANT_since142!H168</f>
        <v>2023</v>
      </c>
      <c r="J174" s="99">
        <f>_bTH_QUANT_since142!I168</f>
        <v>2</v>
      </c>
      <c r="K174" s="125">
        <f>_bTH_QUANT_since142!J168</f>
        <v>26638</v>
      </c>
      <c r="L174" s="99" t="str">
        <f>IF(_bTH_QUANT_since142!K168="q0.25","25 %",IF(_bTH_QUANT_since142!K168="q0.5","50 %",IF(_bTH_QUANT_since142!K168="q0.75","75 %",IF(_bTH_QUANT_since142!K168="q0.9","90 %","#N/A"))))</f>
        <v>25 %</v>
      </c>
      <c r="M174" s="131">
        <f>_bTH_QUANT_since142!L168</f>
        <v>0.73445764139629199</v>
      </c>
      <c r="N174" s="99" t="str">
        <f>_bTH_QUANT_since142!M168</f>
        <v>17. AMGÄndG (2021)</v>
      </c>
    </row>
    <row r="175" spans="2:14" x14ac:dyDescent="0.3">
      <c r="B175">
        <f>_bTH_QUANT_since142!A169</f>
        <v>1</v>
      </c>
      <c r="C175">
        <f>_bTH_QUANT_since142!B169</f>
        <v>14</v>
      </c>
      <c r="D175">
        <f>_bTH_QUANT_since142!C169</f>
        <v>4</v>
      </c>
      <c r="E175">
        <f>_bTH_QUANT_since142!D169</f>
        <v>232</v>
      </c>
      <c r="F175">
        <f>_bTH_QUANT_since142!E169</f>
        <v>1</v>
      </c>
      <c r="G175" s="99" t="str">
        <f>_bTH_QUANT_since142!F169</f>
        <v>Rind</v>
      </c>
      <c r="H175" s="99" t="str">
        <f>_bTH_QUANT_since142!G169</f>
        <v>Milchkühe</v>
      </c>
      <c r="I175" s="99">
        <f>_bTH_QUANT_since142!H169</f>
        <v>2023</v>
      </c>
      <c r="J175" s="99">
        <f>_bTH_QUANT_since142!I169</f>
        <v>2</v>
      </c>
      <c r="K175" s="125">
        <f>_bTH_QUANT_since142!J169</f>
        <v>26638</v>
      </c>
      <c r="L175" s="99" t="str">
        <f>IF(_bTH_QUANT_since142!K169="q0.25","25 %",IF(_bTH_QUANT_since142!K169="q0.5","50 %",IF(_bTH_QUANT_since142!K169="q0.75","75 %",IF(_bTH_QUANT_since142!K169="q0.9","90 %","#N/A"))))</f>
        <v>75 %</v>
      </c>
      <c r="M175" s="131">
        <f>_bTH_QUANT_since142!L169</f>
        <v>4.1739397846610959</v>
      </c>
      <c r="N175" s="99" t="str">
        <f>_bTH_QUANT_since142!M169</f>
        <v>17. AMGÄndG (2021)</v>
      </c>
    </row>
    <row r="176" spans="2:14" x14ac:dyDescent="0.3">
      <c r="B176">
        <f>_bTH_QUANT_since142!A170</f>
        <v>1</v>
      </c>
      <c r="C176">
        <f>_bTH_QUANT_since142!B170</f>
        <v>14</v>
      </c>
      <c r="D176">
        <f>_bTH_QUANT_since142!C170</f>
        <v>4</v>
      </c>
      <c r="E176">
        <f>_bTH_QUANT_since142!D170</f>
        <v>241</v>
      </c>
      <c r="F176">
        <f>_bTH_QUANT_since142!E170</f>
        <v>1</v>
      </c>
      <c r="G176" s="99" t="str">
        <f>_bTH_QUANT_since142!F170</f>
        <v>Rind</v>
      </c>
      <c r="H176" s="99" t="str">
        <f>_bTH_QUANT_since142!G170</f>
        <v>Milchkühe</v>
      </c>
      <c r="I176" s="99">
        <f>_bTH_QUANT_since142!H170</f>
        <v>2024</v>
      </c>
      <c r="J176" s="99">
        <f>_bTH_QUANT_since142!I170</f>
        <v>1</v>
      </c>
      <c r="K176" s="125">
        <f>_bTH_QUANT_since142!J170</f>
        <v>30310</v>
      </c>
      <c r="L176" s="99" t="str">
        <f>IF(_bTH_QUANT_since142!K170="q0.25","25 %",IF(_bTH_QUANT_since142!K170="q0.5","50 %",IF(_bTH_QUANT_since142!K170="q0.75","75 %",IF(_bTH_QUANT_since142!K170="q0.9","90 %","#N/A"))))</f>
        <v>50 %</v>
      </c>
      <c r="M176" s="131">
        <f>_bTH_QUANT_since142!L170</f>
        <v>1.8372515739698541</v>
      </c>
      <c r="N176" s="99" t="str">
        <f>_bTH_QUANT_since142!M170</f>
        <v>17. AMGÄndG (2021)</v>
      </c>
    </row>
    <row r="177" spans="2:14" x14ac:dyDescent="0.3">
      <c r="B177">
        <f>_bTH_QUANT_since142!A171</f>
        <v>1</v>
      </c>
      <c r="C177">
        <f>_bTH_QUANT_since142!B171</f>
        <v>14</v>
      </c>
      <c r="D177">
        <f>_bTH_QUANT_since142!C171</f>
        <v>4</v>
      </c>
      <c r="E177">
        <f>_bTH_QUANT_since142!D171</f>
        <v>241</v>
      </c>
      <c r="F177">
        <f>_bTH_QUANT_since142!E171</f>
        <v>1</v>
      </c>
      <c r="G177" s="99" t="str">
        <f>_bTH_QUANT_since142!F171</f>
        <v>Rind</v>
      </c>
      <c r="H177" s="99" t="str">
        <f>_bTH_QUANT_since142!G171</f>
        <v>Milchkühe</v>
      </c>
      <c r="I177" s="99">
        <f>_bTH_QUANT_since142!H171</f>
        <v>2024</v>
      </c>
      <c r="J177" s="99">
        <f>_bTH_QUANT_since142!I171</f>
        <v>1</v>
      </c>
      <c r="K177" s="125">
        <f>_bTH_QUANT_since142!J171</f>
        <v>30310</v>
      </c>
      <c r="L177" s="99" t="str">
        <f>IF(_bTH_QUANT_since142!K171="q0.25","25 %",IF(_bTH_QUANT_since142!K171="q0.5","50 %",IF(_bTH_QUANT_since142!K171="q0.75","75 %",IF(_bTH_QUANT_since142!K171="q0.9","90 %","#N/A"))))</f>
        <v>90 %</v>
      </c>
      <c r="M177" s="131">
        <f>_bTH_QUANT_since142!L171</f>
        <v>4.4822591903210816</v>
      </c>
      <c r="N177" s="99" t="str">
        <f>_bTH_QUANT_since142!M171</f>
        <v>17. AMGÄndG (2021)</v>
      </c>
    </row>
    <row r="178" spans="2:14" x14ac:dyDescent="0.3">
      <c r="B178">
        <f>_bTH_QUANT_since142!A172</f>
        <v>1</v>
      </c>
      <c r="C178">
        <f>_bTH_QUANT_since142!B172</f>
        <v>14</v>
      </c>
      <c r="D178">
        <f>_bTH_QUANT_since142!C172</f>
        <v>4</v>
      </c>
      <c r="E178">
        <f>_bTH_QUANT_since142!D172</f>
        <v>241</v>
      </c>
      <c r="F178">
        <f>_bTH_QUANT_since142!E172</f>
        <v>1</v>
      </c>
      <c r="G178" s="99" t="str">
        <f>_bTH_QUANT_since142!F172</f>
        <v>Rind</v>
      </c>
      <c r="H178" s="99" t="str">
        <f>_bTH_QUANT_since142!G172</f>
        <v>Milchkühe</v>
      </c>
      <c r="I178" s="99">
        <f>_bTH_QUANT_since142!H172</f>
        <v>2024</v>
      </c>
      <c r="J178" s="99">
        <f>_bTH_QUANT_since142!I172</f>
        <v>1</v>
      </c>
      <c r="K178" s="125">
        <f>_bTH_QUANT_since142!J172</f>
        <v>30310</v>
      </c>
      <c r="L178" s="99" t="str">
        <f>IF(_bTH_QUANT_since142!K172="q0.25","25 %",IF(_bTH_QUANT_since142!K172="q0.5","50 %",IF(_bTH_QUANT_since142!K172="q0.75","75 %",IF(_bTH_QUANT_since142!K172="q0.9","90 %","#N/A"))))</f>
        <v>25 %</v>
      </c>
      <c r="M178" s="131">
        <f>_bTH_QUANT_since142!L172</f>
        <v>0.65888363230172819</v>
      </c>
      <c r="N178" s="99" t="str">
        <f>_bTH_QUANT_since142!M172</f>
        <v>17. AMGÄndG (2021)</v>
      </c>
    </row>
    <row r="179" spans="2:14" x14ac:dyDescent="0.3">
      <c r="B179">
        <f>_bTH_QUANT_since142!A173</f>
        <v>1</v>
      </c>
      <c r="C179">
        <f>_bTH_QUANT_since142!B173</f>
        <v>14</v>
      </c>
      <c r="D179">
        <f>_bTH_QUANT_since142!C173</f>
        <v>4</v>
      </c>
      <c r="E179">
        <f>_bTH_QUANT_since142!D173</f>
        <v>241</v>
      </c>
      <c r="F179">
        <f>_bTH_QUANT_since142!E173</f>
        <v>1</v>
      </c>
      <c r="G179" s="99" t="str">
        <f>_bTH_QUANT_since142!F173</f>
        <v>Rind</v>
      </c>
      <c r="H179" s="99" t="str">
        <f>_bTH_QUANT_since142!G173</f>
        <v>Milchkühe</v>
      </c>
      <c r="I179" s="99">
        <f>_bTH_QUANT_since142!H173</f>
        <v>2024</v>
      </c>
      <c r="J179" s="99">
        <f>_bTH_QUANT_since142!I173</f>
        <v>1</v>
      </c>
      <c r="K179" s="125">
        <f>_bTH_QUANT_since142!J173</f>
        <v>30310</v>
      </c>
      <c r="L179" s="99" t="str">
        <f>IF(_bTH_QUANT_since142!K173="q0.25","25 %",IF(_bTH_QUANT_since142!K173="q0.5","50 %",IF(_bTH_QUANT_since142!K173="q0.75","75 %",IF(_bTH_QUANT_since142!K173="q0.9","90 %","#N/A"))))</f>
        <v>75 %</v>
      </c>
      <c r="M179" s="131">
        <f>_bTH_QUANT_since142!L173</f>
        <v>3.1480518304995058</v>
      </c>
      <c r="N179" s="99" t="str">
        <f>_bTH_QUANT_since142!M173</f>
        <v>17. AMGÄndG (2021)</v>
      </c>
    </row>
    <row r="180" spans="2:14" x14ac:dyDescent="0.3">
      <c r="B180">
        <f>_bTH_QUANT_since142!A174</f>
        <v>1</v>
      </c>
      <c r="C180">
        <f>_bTH_QUANT_since142!B174</f>
        <v>14</v>
      </c>
      <c r="D180">
        <f>_bTH_QUANT_since142!C174</f>
        <v>4</v>
      </c>
      <c r="E180">
        <f>_bTH_QUANT_since142!D174</f>
        <v>242</v>
      </c>
      <c r="F180">
        <f>_bTH_QUANT_since142!E174</f>
        <v>1</v>
      </c>
      <c r="G180" s="99" t="str">
        <f>_bTH_QUANT_since142!F174</f>
        <v>Rind</v>
      </c>
      <c r="H180" s="99" t="str">
        <f>_bTH_QUANT_since142!G174</f>
        <v>Milchkühe</v>
      </c>
      <c r="I180" s="99">
        <f>_bTH_QUANT_since142!H174</f>
        <v>2024</v>
      </c>
      <c r="J180" s="99">
        <f>_bTH_QUANT_since142!I174</f>
        <v>2</v>
      </c>
      <c r="K180" s="125">
        <f>_bTH_QUANT_since142!J174</f>
        <v>30201</v>
      </c>
      <c r="L180" s="99" t="str">
        <f>IF(_bTH_QUANT_since142!K174="q0.25","25 %",IF(_bTH_QUANT_since142!K174="q0.5","50 %",IF(_bTH_QUANT_since142!K174="q0.75","75 %",IF(_bTH_QUANT_since142!K174="q0.9","90 %","#N/A"))))</f>
        <v>50 %</v>
      </c>
      <c r="M180" s="131">
        <f>_bTH_QUANT_since142!L174</f>
        <v>2.0366044971239323</v>
      </c>
      <c r="N180" s="99" t="str">
        <f>_bTH_QUANT_since142!M174</f>
        <v>17. AMGÄndG (2021)</v>
      </c>
    </row>
    <row r="181" spans="2:14" x14ac:dyDescent="0.3">
      <c r="B181">
        <f>_bTH_QUANT_since142!A175</f>
        <v>1</v>
      </c>
      <c r="C181">
        <f>_bTH_QUANT_since142!B175</f>
        <v>14</v>
      </c>
      <c r="D181">
        <f>_bTH_QUANT_since142!C175</f>
        <v>4</v>
      </c>
      <c r="E181">
        <f>_bTH_QUANT_since142!D175</f>
        <v>242</v>
      </c>
      <c r="F181">
        <f>_bTH_QUANT_since142!E175</f>
        <v>1</v>
      </c>
      <c r="G181" s="99" t="str">
        <f>_bTH_QUANT_since142!F175</f>
        <v>Rind</v>
      </c>
      <c r="H181" s="99" t="str">
        <f>_bTH_QUANT_since142!G175</f>
        <v>Milchkühe</v>
      </c>
      <c r="I181" s="99">
        <f>_bTH_QUANT_since142!H175</f>
        <v>2024</v>
      </c>
      <c r="J181" s="99">
        <f>_bTH_QUANT_since142!I175</f>
        <v>2</v>
      </c>
      <c r="K181" s="125">
        <f>_bTH_QUANT_since142!J175</f>
        <v>30201</v>
      </c>
      <c r="L181" s="99" t="str">
        <f>IF(_bTH_QUANT_since142!K175="q0.25","25 %",IF(_bTH_QUANT_since142!K175="q0.5","50 %",IF(_bTH_QUANT_since142!K175="q0.75","75 %",IF(_bTH_QUANT_since142!K175="q0.9","90 %","#N/A"))))</f>
        <v>90 %</v>
      </c>
      <c r="M181" s="131">
        <f>_bTH_QUANT_since142!L175</f>
        <v>4.7711944108558377</v>
      </c>
      <c r="N181" s="99" t="str">
        <f>_bTH_QUANT_since142!M175</f>
        <v>17. AMGÄndG (2021)</v>
      </c>
    </row>
    <row r="182" spans="2:14" x14ac:dyDescent="0.3">
      <c r="B182">
        <f>_bTH_QUANT_since142!A176</f>
        <v>1</v>
      </c>
      <c r="C182">
        <f>_bTH_QUANT_since142!B176</f>
        <v>14</v>
      </c>
      <c r="D182">
        <f>_bTH_QUANT_since142!C176</f>
        <v>4</v>
      </c>
      <c r="E182">
        <f>_bTH_QUANT_since142!D176</f>
        <v>242</v>
      </c>
      <c r="F182">
        <f>_bTH_QUANT_since142!E176</f>
        <v>1</v>
      </c>
      <c r="G182" s="99" t="str">
        <f>_bTH_QUANT_since142!F176</f>
        <v>Rind</v>
      </c>
      <c r="H182" s="99" t="str">
        <f>_bTH_QUANT_since142!G176</f>
        <v>Milchkühe</v>
      </c>
      <c r="I182" s="99">
        <f>_bTH_QUANT_since142!H176</f>
        <v>2024</v>
      </c>
      <c r="J182" s="99">
        <f>_bTH_QUANT_since142!I176</f>
        <v>2</v>
      </c>
      <c r="K182" s="125">
        <f>_bTH_QUANT_since142!J176</f>
        <v>30201</v>
      </c>
      <c r="L182" s="99" t="str">
        <f>IF(_bTH_QUANT_since142!K176="q0.25","25 %",IF(_bTH_QUANT_since142!K176="q0.5","50 %",IF(_bTH_QUANT_since142!K176="q0.75","75 %",IF(_bTH_QUANT_since142!K176="q0.9","90 %","#N/A"))))</f>
        <v>25 %</v>
      </c>
      <c r="M182" s="131">
        <f>_bTH_QUANT_since142!L176</f>
        <v>0.79228384429900101</v>
      </c>
      <c r="N182" s="99" t="str">
        <f>_bTH_QUANT_since142!M176</f>
        <v>17. AMGÄndG (2021)</v>
      </c>
    </row>
    <row r="183" spans="2:14" x14ac:dyDescent="0.3">
      <c r="B183">
        <f>_bTH_QUANT_since142!A177</f>
        <v>1</v>
      </c>
      <c r="C183">
        <f>_bTH_QUANT_since142!B177</f>
        <v>14</v>
      </c>
      <c r="D183">
        <f>_bTH_QUANT_since142!C177</f>
        <v>4</v>
      </c>
      <c r="E183">
        <f>_bTH_QUANT_since142!D177</f>
        <v>242</v>
      </c>
      <c r="F183">
        <f>_bTH_QUANT_since142!E177</f>
        <v>1</v>
      </c>
      <c r="G183" s="99" t="str">
        <f>_bTH_QUANT_since142!F177</f>
        <v>Rind</v>
      </c>
      <c r="H183" s="99" t="str">
        <f>_bTH_QUANT_since142!G177</f>
        <v>Milchkühe</v>
      </c>
      <c r="I183" s="99">
        <f>_bTH_QUANT_since142!H177</f>
        <v>2024</v>
      </c>
      <c r="J183" s="99">
        <f>_bTH_QUANT_since142!I177</f>
        <v>2</v>
      </c>
      <c r="K183" s="125">
        <f>_bTH_QUANT_since142!J177</f>
        <v>30201</v>
      </c>
      <c r="L183" s="99" t="str">
        <f>IF(_bTH_QUANT_since142!K177="q0.25","25 %",IF(_bTH_QUANT_since142!K177="q0.5","50 %",IF(_bTH_QUANT_since142!K177="q0.75","75 %",IF(_bTH_QUANT_since142!K177="q0.9","90 %","#N/A"))))</f>
        <v>75 %</v>
      </c>
      <c r="M183" s="131">
        <f>_bTH_QUANT_since142!L177</f>
        <v>3.3779697624190068</v>
      </c>
      <c r="N183" s="99" t="str">
        <f>_bTH_QUANT_since142!M177</f>
        <v>17. AMGÄndG (2021)</v>
      </c>
    </row>
    <row r="184" spans="2:14" x14ac:dyDescent="0.3">
      <c r="B184">
        <f>_bTH_QUANT_since142!A178</f>
        <v>1</v>
      </c>
      <c r="C184">
        <f>_bTH_QUANT_since142!B178</f>
        <v>14</v>
      </c>
      <c r="D184">
        <f>_bTH_QUANT_since142!C178</f>
        <v>4</v>
      </c>
      <c r="E184">
        <f>_bTH_QUANT_since142!D178</f>
        <v>251</v>
      </c>
      <c r="F184">
        <f>_bTH_QUANT_since142!E178</f>
        <v>1</v>
      </c>
      <c r="G184" s="99" t="str">
        <f>_bTH_QUANT_since142!F178</f>
        <v>Rind</v>
      </c>
      <c r="H184" s="99" t="str">
        <f>_bTH_QUANT_since142!G178</f>
        <v>Milchkühe</v>
      </c>
      <c r="I184" s="99">
        <f>_bTH_QUANT_since142!H178</f>
        <v>2025</v>
      </c>
      <c r="J184" s="99">
        <f>_bTH_QUANT_since142!I178</f>
        <v>1</v>
      </c>
      <c r="K184" s="125">
        <f>_bTH_QUANT_since142!J178</f>
        <v>30570</v>
      </c>
      <c r="L184" s="99" t="str">
        <f>IF(_bTH_QUANT_since142!K178="q0.25","25 %",IF(_bTH_QUANT_since142!K178="q0.5","50 %",IF(_bTH_QUANT_since142!K178="q0.75","75 %",IF(_bTH_QUANT_since142!K178="q0.9","90 %","#N/A"))))</f>
        <v>50 %</v>
      </c>
      <c r="M184" s="131">
        <f>_bTH_QUANT_since142!L178</f>
        <v>1.6550142107837611</v>
      </c>
      <c r="N184" s="99" t="str">
        <f>_bTH_QUANT_since142!M178</f>
        <v>17. AMGÄndG (2021)</v>
      </c>
    </row>
    <row r="185" spans="2:14" x14ac:dyDescent="0.3">
      <c r="B185">
        <f>_bTH_QUANT_since142!A179</f>
        <v>1</v>
      </c>
      <c r="C185">
        <f>_bTH_QUANT_since142!B179</f>
        <v>14</v>
      </c>
      <c r="D185">
        <f>_bTH_QUANT_since142!C179</f>
        <v>4</v>
      </c>
      <c r="E185">
        <f>_bTH_QUANT_since142!D179</f>
        <v>251</v>
      </c>
      <c r="F185">
        <f>_bTH_QUANT_since142!E179</f>
        <v>1</v>
      </c>
      <c r="G185" s="99" t="str">
        <f>_bTH_QUANT_since142!F179</f>
        <v>Rind</v>
      </c>
      <c r="H185" s="99" t="str">
        <f>_bTH_QUANT_since142!G179</f>
        <v>Milchkühe</v>
      </c>
      <c r="I185" s="99">
        <f>_bTH_QUANT_since142!H179</f>
        <v>2025</v>
      </c>
      <c r="J185" s="99">
        <f>_bTH_QUANT_since142!I179</f>
        <v>1</v>
      </c>
      <c r="K185" s="125">
        <f>_bTH_QUANT_since142!J179</f>
        <v>30570</v>
      </c>
      <c r="L185" s="99" t="str">
        <f>IF(_bTH_QUANT_since142!K179="q0.25","25 %",IF(_bTH_QUANT_since142!K179="q0.5","50 %",IF(_bTH_QUANT_since142!K179="q0.75","75 %",IF(_bTH_QUANT_since142!K179="q0.9","90 %","#N/A"))))</f>
        <v>90 %</v>
      </c>
      <c r="M185" s="131">
        <f>_bTH_QUANT_since142!L179</f>
        <v>4.0416058679120805</v>
      </c>
      <c r="N185" s="99" t="str">
        <f>_bTH_QUANT_since142!M179</f>
        <v>17. AMGÄndG (2021)</v>
      </c>
    </row>
    <row r="186" spans="2:14" x14ac:dyDescent="0.3">
      <c r="B186">
        <f>_bTH_QUANT_since142!A180</f>
        <v>1</v>
      </c>
      <c r="C186">
        <f>_bTH_QUANT_since142!B180</f>
        <v>14</v>
      </c>
      <c r="D186">
        <f>_bTH_QUANT_since142!C180</f>
        <v>4</v>
      </c>
      <c r="E186">
        <f>_bTH_QUANT_since142!D180</f>
        <v>251</v>
      </c>
      <c r="F186">
        <f>_bTH_QUANT_since142!E180</f>
        <v>1</v>
      </c>
      <c r="G186" s="99" t="str">
        <f>_bTH_QUANT_since142!F180</f>
        <v>Rind</v>
      </c>
      <c r="H186" s="99" t="str">
        <f>_bTH_QUANT_since142!G180</f>
        <v>Milchkühe</v>
      </c>
      <c r="I186" s="99">
        <f>_bTH_QUANT_since142!H180</f>
        <v>2025</v>
      </c>
      <c r="J186" s="99">
        <f>_bTH_QUANT_since142!I180</f>
        <v>1</v>
      </c>
      <c r="K186" s="125">
        <f>_bTH_QUANT_since142!J180</f>
        <v>30570</v>
      </c>
      <c r="L186" s="99" t="str">
        <f>IF(_bTH_QUANT_since142!K180="q0.25","25 %",IF(_bTH_QUANT_since142!K180="q0.5","50 %",IF(_bTH_QUANT_since142!K180="q0.75","75 %",IF(_bTH_QUANT_since142!K180="q0.9","90 %","#N/A"))))</f>
        <v>25 %</v>
      </c>
      <c r="M186" s="131">
        <f>_bTH_QUANT_since142!L180</f>
        <v>0.62687114377761854</v>
      </c>
      <c r="N186" s="99" t="str">
        <f>_bTH_QUANT_since142!M180</f>
        <v>17. AMGÄndG (2021)</v>
      </c>
    </row>
    <row r="187" spans="2:14" x14ac:dyDescent="0.3">
      <c r="B187">
        <f>_bTH_QUANT_since142!A181</f>
        <v>1</v>
      </c>
      <c r="C187">
        <f>_bTH_QUANT_since142!B181</f>
        <v>14</v>
      </c>
      <c r="D187">
        <f>_bTH_QUANT_since142!C181</f>
        <v>4</v>
      </c>
      <c r="E187">
        <f>_bTH_QUANT_since142!D181</f>
        <v>251</v>
      </c>
      <c r="F187">
        <f>_bTH_QUANT_since142!E181</f>
        <v>1</v>
      </c>
      <c r="G187" s="99" t="str">
        <f>_bTH_QUANT_since142!F181</f>
        <v>Rind</v>
      </c>
      <c r="H187" s="99" t="str">
        <f>_bTH_QUANT_since142!G181</f>
        <v>Milchkühe</v>
      </c>
      <c r="I187" s="99">
        <f>_bTH_QUANT_since142!H181</f>
        <v>2025</v>
      </c>
      <c r="J187" s="99">
        <f>_bTH_QUANT_since142!I181</f>
        <v>1</v>
      </c>
      <c r="K187" s="125">
        <f>_bTH_QUANT_since142!J181</f>
        <v>30570</v>
      </c>
      <c r="L187" s="99" t="str">
        <f>IF(_bTH_QUANT_since142!K181="q0.25","25 %",IF(_bTH_QUANT_since142!K181="q0.5","50 %",IF(_bTH_QUANT_since142!K181="q0.75","75 %",IF(_bTH_QUANT_since142!K181="q0.9","90 %","#N/A"))))</f>
        <v>75 %</v>
      </c>
      <c r="M187" s="131">
        <f>_bTH_QUANT_since142!L181</f>
        <v>2.8014540936003103</v>
      </c>
      <c r="N187" s="99" t="str">
        <f>_bTH_QUANT_since142!M181</f>
        <v>17. AMGÄndG (2021)</v>
      </c>
    </row>
    <row r="188" spans="2:14" x14ac:dyDescent="0.3">
      <c r="B188">
        <f>_bTH_QUANT_since142!A182</f>
        <v>1</v>
      </c>
      <c r="C188">
        <f>_bTH_QUANT_since142!B182</f>
        <v>14</v>
      </c>
      <c r="D188">
        <f>_bTH_QUANT_since142!C182</f>
        <v>4</v>
      </c>
      <c r="E188">
        <f>_bTH_QUANT_since142!D182</f>
        <v>252</v>
      </c>
      <c r="F188">
        <f>_bTH_QUANT_since142!E182</f>
        <v>1</v>
      </c>
      <c r="G188" s="99" t="str">
        <f>_bTH_QUANT_since142!F182</f>
        <v>Rind</v>
      </c>
      <c r="H188" s="99" t="str">
        <f>_bTH_QUANT_since142!G182</f>
        <v>Milchkühe</v>
      </c>
      <c r="I188" s="99">
        <f>_bTH_QUANT_since142!H182</f>
        <v>2025</v>
      </c>
      <c r="J188" s="99">
        <f>_bTH_QUANT_since142!I182</f>
        <v>2</v>
      </c>
      <c r="K188" s="125">
        <f>_bTH_QUANT_since142!J182</f>
        <v>29867</v>
      </c>
      <c r="L188" s="99" t="str">
        <f>IF(_bTH_QUANT_since142!K182="q0.25","25 %",IF(_bTH_QUANT_since142!K182="q0.5","50 %",IF(_bTH_QUANT_since142!K182="q0.75","75 %",IF(_bTH_QUANT_since142!K182="q0.9","90 %","#N/A"))))</f>
        <v>50 %</v>
      </c>
      <c r="M188" s="131">
        <f>_bTH_QUANT_since142!L182</f>
        <v>2.0230827016321791</v>
      </c>
      <c r="N188" s="99" t="str">
        <f>_bTH_QUANT_since142!M182</f>
        <v>17. AMGÄndG (2021)</v>
      </c>
    </row>
    <row r="189" spans="2:14" x14ac:dyDescent="0.3">
      <c r="B189">
        <f>_bTH_QUANT_since142!A183</f>
        <v>1</v>
      </c>
      <c r="C189">
        <f>_bTH_QUANT_since142!B183</f>
        <v>14</v>
      </c>
      <c r="D189">
        <f>_bTH_QUANT_since142!C183</f>
        <v>4</v>
      </c>
      <c r="E189">
        <f>_bTH_QUANT_since142!D183</f>
        <v>252</v>
      </c>
      <c r="F189">
        <f>_bTH_QUANT_since142!E183</f>
        <v>1</v>
      </c>
      <c r="G189" s="99" t="str">
        <f>_bTH_QUANT_since142!F183</f>
        <v>Rind</v>
      </c>
      <c r="H189" s="99" t="str">
        <f>_bTH_QUANT_since142!G183</f>
        <v>Milchkühe</v>
      </c>
      <c r="I189" s="99">
        <f>_bTH_QUANT_since142!H183</f>
        <v>2025</v>
      </c>
      <c r="J189" s="99">
        <f>_bTH_QUANT_since142!I183</f>
        <v>2</v>
      </c>
      <c r="K189" s="125">
        <f>_bTH_QUANT_since142!J183</f>
        <v>29867</v>
      </c>
      <c r="L189" s="99" t="str">
        <f>IF(_bTH_QUANT_since142!K183="q0.25","25 %",IF(_bTH_QUANT_since142!K183="q0.5","50 %",IF(_bTH_QUANT_since142!K183="q0.75","75 %",IF(_bTH_QUANT_since142!K183="q0.9","90 %","#N/A"))))</f>
        <v>90 %</v>
      </c>
      <c r="M189" s="131">
        <f>_bTH_QUANT_since142!L183</f>
        <v>4.7573794060141523</v>
      </c>
      <c r="N189" s="99" t="str">
        <f>_bTH_QUANT_since142!M183</f>
        <v>17. AMGÄndG (2021)</v>
      </c>
    </row>
    <row r="190" spans="2:14" x14ac:dyDescent="0.3">
      <c r="B190">
        <f>_bTH_QUANT_since142!A184</f>
        <v>1</v>
      </c>
      <c r="C190">
        <f>_bTH_QUANT_since142!B184</f>
        <v>14</v>
      </c>
      <c r="D190">
        <f>_bTH_QUANT_since142!C184</f>
        <v>4</v>
      </c>
      <c r="E190">
        <f>_bTH_QUANT_since142!D184</f>
        <v>252</v>
      </c>
      <c r="F190">
        <f>_bTH_QUANT_since142!E184</f>
        <v>1</v>
      </c>
      <c r="G190" s="99" t="str">
        <f>_bTH_QUANT_since142!F184</f>
        <v>Rind</v>
      </c>
      <c r="H190" s="99" t="str">
        <f>_bTH_QUANT_since142!G184</f>
        <v>Milchkühe</v>
      </c>
      <c r="I190" s="99">
        <f>_bTH_QUANT_since142!H184</f>
        <v>2025</v>
      </c>
      <c r="J190" s="99">
        <f>_bTH_QUANT_since142!I184</f>
        <v>2</v>
      </c>
      <c r="K190" s="125">
        <f>_bTH_QUANT_since142!J184</f>
        <v>29867</v>
      </c>
      <c r="L190" s="99" t="str">
        <f>IF(_bTH_QUANT_since142!K184="q0.25","25 %",IF(_bTH_QUANT_since142!K184="q0.5","50 %",IF(_bTH_QUANT_since142!K184="q0.75","75 %",IF(_bTH_QUANT_since142!K184="q0.9","90 %","#N/A"))))</f>
        <v>25 %</v>
      </c>
      <c r="M190" s="131">
        <f>_bTH_QUANT_since142!L184</f>
        <v>0.77009335394181344</v>
      </c>
      <c r="N190" s="99" t="str">
        <f>_bTH_QUANT_since142!M184</f>
        <v>17. AMGÄndG (2021)</v>
      </c>
    </row>
    <row r="191" spans="2:14" x14ac:dyDescent="0.3">
      <c r="B191">
        <f>_bTH_QUANT_since142!A185</f>
        <v>1</v>
      </c>
      <c r="C191">
        <f>_bTH_QUANT_since142!B185</f>
        <v>14</v>
      </c>
      <c r="D191">
        <f>_bTH_QUANT_since142!C185</f>
        <v>4</v>
      </c>
      <c r="E191">
        <f>_bTH_QUANT_since142!D185</f>
        <v>252</v>
      </c>
      <c r="F191">
        <f>_bTH_QUANT_since142!E185</f>
        <v>1</v>
      </c>
      <c r="G191" s="99" t="str">
        <f>_bTH_QUANT_since142!F185</f>
        <v>Rind</v>
      </c>
      <c r="H191" s="99" t="str">
        <f>_bTH_QUANT_since142!G185</f>
        <v>Milchkühe</v>
      </c>
      <c r="I191" s="99">
        <f>_bTH_QUANT_since142!H185</f>
        <v>2025</v>
      </c>
      <c r="J191" s="99">
        <f>_bTH_QUANT_since142!I185</f>
        <v>2</v>
      </c>
      <c r="K191" s="125">
        <f>_bTH_QUANT_since142!J185</f>
        <v>29867</v>
      </c>
      <c r="L191" s="99" t="str">
        <f>IF(_bTH_QUANT_since142!K185="q0.25","25 %",IF(_bTH_QUANT_since142!K185="q0.5","50 %",IF(_bTH_QUANT_since142!K185="q0.75","75 %",IF(_bTH_QUANT_since142!K185="q0.9","90 %","#N/A"))))</f>
        <v>75 %</v>
      </c>
      <c r="M191" s="131">
        <f>_bTH_QUANT_since142!L185</f>
        <v>3.3433056119674438</v>
      </c>
      <c r="N191" s="99" t="str">
        <f>_bTH_QUANT_since142!M185</f>
        <v>17. AMGÄndG (2021)</v>
      </c>
    </row>
    <row r="192" spans="2:14" x14ac:dyDescent="0.3">
      <c r="B192">
        <f>_bTH_QUANT_since142!A186</f>
        <v>3</v>
      </c>
      <c r="C192">
        <f>_bTH_QUANT_since142!B186</f>
        <v>34</v>
      </c>
      <c r="D192">
        <f>_bTH_QUANT_since142!C186</f>
        <v>1</v>
      </c>
      <c r="E192">
        <f>_bTH_QUANT_since142!D186</f>
        <v>231</v>
      </c>
      <c r="F192">
        <f>_bTH_QUANT_since142!E186</f>
        <v>1</v>
      </c>
      <c r="G192" s="99" t="str">
        <f>_bTH_QUANT_since142!F186</f>
        <v>Schwein</v>
      </c>
      <c r="H192" s="99" t="str">
        <f>_bTH_QUANT_since142!G186</f>
        <v>Zuchtschweine</v>
      </c>
      <c r="I192" s="99">
        <f>_bTH_QUANT_since142!H186</f>
        <v>2023</v>
      </c>
      <c r="J192" s="99">
        <f>_bTH_QUANT_since142!I186</f>
        <v>1</v>
      </c>
      <c r="K192" s="125">
        <f>_bTH_QUANT_since142!J186</f>
        <v>2660</v>
      </c>
      <c r="L192" s="99" t="str">
        <f>IF(_bTH_QUANT_since142!K186="q0.25","25 %",IF(_bTH_QUANT_since142!K186="q0.5","50 %",IF(_bTH_QUANT_since142!K186="q0.75","75 %",IF(_bTH_QUANT_since142!K186="q0.9","90 %","#N/A"))))</f>
        <v>50 %</v>
      </c>
      <c r="M192" s="131">
        <f>_bTH_QUANT_since142!L186</f>
        <v>0.9897323971821691</v>
      </c>
      <c r="N192" s="99" t="str">
        <f>_bTH_QUANT_since142!M186</f>
        <v>17. AMGÄndG (2021)</v>
      </c>
    </row>
    <row r="193" spans="2:14" x14ac:dyDescent="0.3">
      <c r="B193">
        <f>_bTH_QUANT_since142!A188</f>
        <v>3</v>
      </c>
      <c r="C193">
        <f>_bTH_QUANT_since142!B188</f>
        <v>34</v>
      </c>
      <c r="D193">
        <f>_bTH_QUANT_since142!C188</f>
        <v>1</v>
      </c>
      <c r="E193">
        <f>_bTH_QUANT_since142!D188</f>
        <v>231</v>
      </c>
      <c r="F193">
        <f>_bTH_QUANT_since142!E188</f>
        <v>1</v>
      </c>
      <c r="G193" s="99" t="str">
        <f>_bTH_QUANT_since142!F188</f>
        <v>Schwein</v>
      </c>
      <c r="H193" s="99" t="str">
        <f>_bTH_QUANT_since142!G188</f>
        <v>Zuchtschweine</v>
      </c>
      <c r="I193" s="99">
        <f>_bTH_QUANT_since142!H188</f>
        <v>2023</v>
      </c>
      <c r="J193" s="99">
        <f>_bTH_QUANT_since142!I188</f>
        <v>1</v>
      </c>
      <c r="K193" s="125">
        <f>_bTH_QUANT_since142!J188</f>
        <v>2660</v>
      </c>
      <c r="L193" s="99" t="str">
        <f>IF(_bTH_QUANT_since142!K188="q0.25","25 %",IF(_bTH_QUANT_since142!K188="q0.5","50 %",IF(_bTH_QUANT_since142!K188="q0.75","75 %",IF(_bTH_QUANT_since142!K188="q0.9","90 %","#N/A"))))</f>
        <v>25 %</v>
      </c>
      <c r="M193" s="131">
        <f>_bTH_QUANT_since142!L188</f>
        <v>0.22865565556368556</v>
      </c>
      <c r="N193" s="99" t="str">
        <f>_bTH_QUANT_since142!M188</f>
        <v>17. AMGÄndG (2021)</v>
      </c>
    </row>
    <row r="194" spans="2:14" x14ac:dyDescent="0.3">
      <c r="B194">
        <f>_bTH_QUANT_since142!A192</f>
        <v>3</v>
      </c>
      <c r="C194">
        <f>_bTH_QUANT_since142!B192</f>
        <v>34</v>
      </c>
      <c r="D194">
        <f>_bTH_QUANT_since142!C192</f>
        <v>1</v>
      </c>
      <c r="E194">
        <f>_bTH_QUANT_since142!D192</f>
        <v>232</v>
      </c>
      <c r="F194">
        <f>_bTH_QUANT_since142!E192</f>
        <v>1</v>
      </c>
      <c r="G194" s="99" t="str">
        <f>_bTH_QUANT_since142!F192</f>
        <v>Schwein</v>
      </c>
      <c r="H194" s="99" t="str">
        <f>_bTH_QUANT_since142!G192</f>
        <v>Zuchtschweine</v>
      </c>
      <c r="I194" s="99">
        <f>_bTH_QUANT_since142!H192</f>
        <v>2023</v>
      </c>
      <c r="J194" s="99">
        <f>_bTH_QUANT_since142!I192</f>
        <v>2</v>
      </c>
      <c r="K194" s="125">
        <f>_bTH_QUANT_since142!J192</f>
        <v>3199</v>
      </c>
      <c r="L194" s="99" t="str">
        <f>IF(_bTH_QUANT_since142!K192="q0.25","25 %",IF(_bTH_QUANT_since142!K192="q0.5","50 %",IF(_bTH_QUANT_since142!K192="q0.75","75 %",IF(_bTH_QUANT_since142!K192="q0.9","90 %","#N/A"))))</f>
        <v>25 %</v>
      </c>
      <c r="M194" s="131">
        <f>_bTH_QUANT_since142!L192</f>
        <v>0.3658779101026266</v>
      </c>
      <c r="N194" s="99" t="str">
        <f>_bTH_QUANT_since142!M192</f>
        <v>17. AMGÄndG (2021)</v>
      </c>
    </row>
    <row r="195" spans="2:14" x14ac:dyDescent="0.3">
      <c r="B195">
        <f>_bTH_QUANT_since142!A189</f>
        <v>3</v>
      </c>
      <c r="C195">
        <f>_bTH_QUANT_since142!B189</f>
        <v>34</v>
      </c>
      <c r="D195">
        <f>_bTH_QUANT_since142!C189</f>
        <v>1</v>
      </c>
      <c r="E195">
        <f>_bTH_QUANT_since142!D189</f>
        <v>231</v>
      </c>
      <c r="F195">
        <f>_bTH_QUANT_since142!E189</f>
        <v>1</v>
      </c>
      <c r="G195" s="99" t="str">
        <f>_bTH_QUANT_since142!F189</f>
        <v>Schwein</v>
      </c>
      <c r="H195" s="99" t="str">
        <f>_bTH_QUANT_since142!G189</f>
        <v>Zuchtschweine</v>
      </c>
      <c r="I195" s="99">
        <f>_bTH_QUANT_since142!H189</f>
        <v>2023</v>
      </c>
      <c r="J195" s="99">
        <f>_bTH_QUANT_since142!I189</f>
        <v>1</v>
      </c>
      <c r="K195" s="125">
        <f>_bTH_QUANT_since142!J189</f>
        <v>2660</v>
      </c>
      <c r="L195" s="99" t="str">
        <f>IF(_bTH_QUANT_since142!K189="q0.25","25 %",IF(_bTH_QUANT_since142!K189="q0.5","50 %",IF(_bTH_QUANT_since142!K189="q0.75","75 %",IF(_bTH_QUANT_since142!K189="q0.9","90 %","#N/A"))))</f>
        <v>75 %</v>
      </c>
      <c r="M195" s="131">
        <f>_bTH_QUANT_since142!L189</f>
        <v>3.353764657884426</v>
      </c>
      <c r="N195" s="99" t="str">
        <f>_bTH_QUANT_since142!M189</f>
        <v>17. AMGÄndG (2021)</v>
      </c>
    </row>
    <row r="196" spans="2:14" x14ac:dyDescent="0.3">
      <c r="B196">
        <f>_bTH_QUANT_since142!A190</f>
        <v>3</v>
      </c>
      <c r="C196">
        <f>_bTH_QUANT_since142!B190</f>
        <v>34</v>
      </c>
      <c r="D196">
        <f>_bTH_QUANT_since142!C190</f>
        <v>1</v>
      </c>
      <c r="E196">
        <f>_bTH_QUANT_since142!D190</f>
        <v>232</v>
      </c>
      <c r="F196">
        <f>_bTH_QUANT_since142!E190</f>
        <v>1</v>
      </c>
      <c r="G196" s="99" t="str">
        <f>_bTH_QUANT_since142!F190</f>
        <v>Schwein</v>
      </c>
      <c r="H196" s="99" t="str">
        <f>_bTH_QUANT_since142!G190</f>
        <v>Zuchtschweine</v>
      </c>
      <c r="I196" s="99">
        <f>_bTH_QUANT_since142!H190</f>
        <v>2023</v>
      </c>
      <c r="J196" s="99">
        <f>_bTH_QUANT_since142!I190</f>
        <v>2</v>
      </c>
      <c r="K196" s="125">
        <f>_bTH_QUANT_since142!J190</f>
        <v>3199</v>
      </c>
      <c r="L196" s="99" t="str">
        <f>IF(_bTH_QUANT_since142!K190="q0.25","25 %",IF(_bTH_QUANT_since142!K190="q0.5","50 %",IF(_bTH_QUANT_since142!K190="q0.75","75 %",IF(_bTH_QUANT_since142!K190="q0.9","90 %","#N/A"))))</f>
        <v>50 %</v>
      </c>
      <c r="M196" s="131">
        <f>_bTH_QUANT_since142!L190</f>
        <v>1.2485875706214689</v>
      </c>
      <c r="N196" s="99" t="str">
        <f>_bTH_QUANT_since142!M190</f>
        <v>17. AMGÄndG (2021)</v>
      </c>
    </row>
    <row r="197" spans="2:14" x14ac:dyDescent="0.3">
      <c r="B197">
        <f>_bTH_QUANT_since142!A196</f>
        <v>3</v>
      </c>
      <c r="C197">
        <f>_bTH_QUANT_since142!B196</f>
        <v>34</v>
      </c>
      <c r="D197">
        <f>_bTH_QUANT_since142!C196</f>
        <v>1</v>
      </c>
      <c r="E197">
        <f>_bTH_QUANT_since142!D196</f>
        <v>241</v>
      </c>
      <c r="F197">
        <f>_bTH_QUANT_since142!E196</f>
        <v>1</v>
      </c>
      <c r="G197" s="99" t="str">
        <f>_bTH_QUANT_since142!F196</f>
        <v>Schwein</v>
      </c>
      <c r="H197" s="99" t="str">
        <f>_bTH_QUANT_since142!G196</f>
        <v>Zuchtschweine</v>
      </c>
      <c r="I197" s="99">
        <f>_bTH_QUANT_since142!H196</f>
        <v>2024</v>
      </c>
      <c r="J197" s="99">
        <f>_bTH_QUANT_since142!I196</f>
        <v>1</v>
      </c>
      <c r="K197" s="125">
        <f>_bTH_QUANT_since142!J196</f>
        <v>3408</v>
      </c>
      <c r="L197" s="99" t="str">
        <f>IF(_bTH_QUANT_since142!K196="q0.25","25 %",IF(_bTH_QUANT_since142!K196="q0.5","50 %",IF(_bTH_QUANT_since142!K196="q0.75","75 %",IF(_bTH_QUANT_since142!K196="q0.9","90 %","#N/A"))))</f>
        <v>25 %</v>
      </c>
      <c r="M197" s="131">
        <f>_bTH_QUANT_since142!L196</f>
        <v>0.34981582847812553</v>
      </c>
      <c r="N197" s="99" t="str">
        <f>_bTH_QUANT_since142!M196</f>
        <v>17. AMGÄndG (2021)</v>
      </c>
    </row>
    <row r="198" spans="2:14" x14ac:dyDescent="0.3">
      <c r="B198">
        <f>_bTH_QUANT_since142!A200</f>
        <v>3</v>
      </c>
      <c r="C198">
        <f>_bTH_QUANT_since142!B200</f>
        <v>34</v>
      </c>
      <c r="D198">
        <f>_bTH_QUANT_since142!C200</f>
        <v>1</v>
      </c>
      <c r="E198">
        <f>_bTH_QUANT_since142!D200</f>
        <v>242</v>
      </c>
      <c r="F198">
        <f>_bTH_QUANT_since142!E200</f>
        <v>1</v>
      </c>
      <c r="G198" s="99" t="str">
        <f>_bTH_QUANT_since142!F200</f>
        <v>Schwein</v>
      </c>
      <c r="H198" s="99" t="str">
        <f>_bTH_QUANT_since142!G200</f>
        <v>Zuchtschweine</v>
      </c>
      <c r="I198" s="99">
        <f>_bTH_QUANT_since142!H200</f>
        <v>2024</v>
      </c>
      <c r="J198" s="99">
        <f>_bTH_QUANT_since142!I200</f>
        <v>2</v>
      </c>
      <c r="K198" s="125">
        <f>_bTH_QUANT_since142!J200</f>
        <v>3416</v>
      </c>
      <c r="L198" s="99" t="str">
        <f>IF(_bTH_QUANT_since142!K200="q0.25","25 %",IF(_bTH_QUANT_since142!K200="q0.5","50 %",IF(_bTH_QUANT_since142!K200="q0.75","75 %",IF(_bTH_QUANT_since142!K200="q0.9","90 %","#N/A"))))</f>
        <v>25 %</v>
      </c>
      <c r="M198" s="131">
        <f>_bTH_QUANT_since142!L200</f>
        <v>0.36512737783116073</v>
      </c>
      <c r="N198" s="99" t="str">
        <f>_bTH_QUANT_since142!M200</f>
        <v>17. AMGÄndG (2021)</v>
      </c>
    </row>
    <row r="199" spans="2:14" x14ac:dyDescent="0.3">
      <c r="B199">
        <f>_bTH_QUANT_since142!A193</f>
        <v>3</v>
      </c>
      <c r="C199">
        <f>_bTH_QUANT_since142!B193</f>
        <v>34</v>
      </c>
      <c r="D199">
        <f>_bTH_QUANT_since142!C193</f>
        <v>1</v>
      </c>
      <c r="E199">
        <f>_bTH_QUANT_since142!D193</f>
        <v>232</v>
      </c>
      <c r="F199">
        <f>_bTH_QUANT_since142!E193</f>
        <v>1</v>
      </c>
      <c r="G199" s="99" t="str">
        <f>_bTH_QUANT_since142!F193</f>
        <v>Schwein</v>
      </c>
      <c r="H199" s="99" t="str">
        <f>_bTH_QUANT_since142!G193</f>
        <v>Zuchtschweine</v>
      </c>
      <c r="I199" s="99">
        <f>_bTH_QUANT_since142!H193</f>
        <v>2023</v>
      </c>
      <c r="J199" s="99">
        <f>_bTH_QUANT_since142!I193</f>
        <v>2</v>
      </c>
      <c r="K199" s="125">
        <f>_bTH_QUANT_since142!J193</f>
        <v>3199</v>
      </c>
      <c r="L199" s="99" t="str">
        <f>IF(_bTH_QUANT_since142!K193="q0.25","25 %",IF(_bTH_QUANT_since142!K193="q0.5","50 %",IF(_bTH_QUANT_since142!K193="q0.75","75 %",IF(_bTH_QUANT_since142!K193="q0.9","90 %","#N/A"))))</f>
        <v>75 %</v>
      </c>
      <c r="M199" s="131">
        <f>_bTH_QUANT_since142!L193</f>
        <v>3.8871717318612835</v>
      </c>
      <c r="N199" s="99" t="str">
        <f>_bTH_QUANT_since142!M193</f>
        <v>17. AMGÄndG (2021)</v>
      </c>
    </row>
    <row r="200" spans="2:14" x14ac:dyDescent="0.3">
      <c r="B200">
        <f>_bTH_QUANT_since142!A194</f>
        <v>3</v>
      </c>
      <c r="C200">
        <f>_bTH_QUANT_since142!B194</f>
        <v>34</v>
      </c>
      <c r="D200">
        <f>_bTH_QUANT_since142!C194</f>
        <v>1</v>
      </c>
      <c r="E200">
        <f>_bTH_QUANT_since142!D194</f>
        <v>241</v>
      </c>
      <c r="F200">
        <f>_bTH_QUANT_since142!E194</f>
        <v>1</v>
      </c>
      <c r="G200" s="99" t="str">
        <f>_bTH_QUANT_since142!F194</f>
        <v>Schwein</v>
      </c>
      <c r="H200" s="99" t="str">
        <f>_bTH_QUANT_since142!G194</f>
        <v>Zuchtschweine</v>
      </c>
      <c r="I200" s="99">
        <f>_bTH_QUANT_since142!H194</f>
        <v>2024</v>
      </c>
      <c r="J200" s="99">
        <f>_bTH_QUANT_since142!I194</f>
        <v>1</v>
      </c>
      <c r="K200" s="125">
        <f>_bTH_QUANT_since142!J194</f>
        <v>3408</v>
      </c>
      <c r="L200" s="99" t="str">
        <f>IF(_bTH_QUANT_since142!K194="q0.25","25 %",IF(_bTH_QUANT_since142!K194="q0.5","50 %",IF(_bTH_QUANT_since142!K194="q0.75","75 %",IF(_bTH_QUANT_since142!K194="q0.9","90 %","#N/A"))))</f>
        <v>50 %</v>
      </c>
      <c r="M200" s="131">
        <f>_bTH_QUANT_since142!L194</f>
        <v>1.1861096888177451</v>
      </c>
      <c r="N200" s="99" t="str">
        <f>_bTH_QUANT_since142!M194</f>
        <v>17. AMGÄndG (2021)</v>
      </c>
    </row>
    <row r="201" spans="2:14" x14ac:dyDescent="0.3">
      <c r="B201">
        <f>_bTH_QUANT_since142!A204</f>
        <v>3</v>
      </c>
      <c r="C201">
        <f>_bTH_QUANT_since142!B204</f>
        <v>34</v>
      </c>
      <c r="D201">
        <f>_bTH_QUANT_since142!C204</f>
        <v>1</v>
      </c>
      <c r="E201">
        <f>_bTH_QUANT_since142!D204</f>
        <v>251</v>
      </c>
      <c r="F201">
        <f>_bTH_QUANT_since142!E204</f>
        <v>1</v>
      </c>
      <c r="G201" s="99" t="str">
        <f>_bTH_QUANT_since142!F204</f>
        <v>Schwein</v>
      </c>
      <c r="H201" s="99" t="str">
        <f>_bTH_QUANT_since142!G204</f>
        <v>Zuchtschweine</v>
      </c>
      <c r="I201" s="99">
        <f>_bTH_QUANT_since142!H204</f>
        <v>2025</v>
      </c>
      <c r="J201" s="99">
        <f>_bTH_QUANT_since142!I204</f>
        <v>1</v>
      </c>
      <c r="K201" s="125">
        <f>_bTH_QUANT_since142!J204</f>
        <v>3449</v>
      </c>
      <c r="L201" s="99" t="str">
        <f>IF(_bTH_QUANT_since142!K204="q0.25","25 %",IF(_bTH_QUANT_since142!K204="q0.5","50 %",IF(_bTH_QUANT_since142!K204="q0.75","75 %",IF(_bTH_QUANT_since142!K204="q0.9","90 %","#N/A"))))</f>
        <v>25 %</v>
      </c>
      <c r="M201" s="131">
        <f>_bTH_QUANT_since142!L204</f>
        <v>0.34902048458765333</v>
      </c>
      <c r="N201" s="99" t="str">
        <f>_bTH_QUANT_since142!M204</f>
        <v>17. AMGÄndG (2021)</v>
      </c>
    </row>
    <row r="202" spans="2:14" x14ac:dyDescent="0.3">
      <c r="B202">
        <f>_bTH_QUANT_since142!A208</f>
        <v>3</v>
      </c>
      <c r="C202">
        <f>_bTH_QUANT_since142!B208</f>
        <v>34</v>
      </c>
      <c r="D202">
        <f>_bTH_QUANT_since142!C208</f>
        <v>1</v>
      </c>
      <c r="E202">
        <f>_bTH_QUANT_since142!D208</f>
        <v>252</v>
      </c>
      <c r="F202">
        <f>_bTH_QUANT_since142!E208</f>
        <v>1</v>
      </c>
      <c r="G202" s="99" t="str">
        <f>_bTH_QUANT_since142!F208</f>
        <v>Schwein</v>
      </c>
      <c r="H202" s="99" t="str">
        <f>_bTH_QUANT_since142!G208</f>
        <v>Zuchtschweine</v>
      </c>
      <c r="I202" s="99">
        <f>_bTH_QUANT_since142!H208</f>
        <v>2025</v>
      </c>
      <c r="J202" s="99">
        <f>_bTH_QUANT_since142!I208</f>
        <v>2</v>
      </c>
      <c r="K202" s="125">
        <f>_bTH_QUANT_since142!J208</f>
        <v>3435</v>
      </c>
      <c r="L202" s="99" t="str">
        <f>IF(_bTH_QUANT_since142!K208="q0.25","25 %",IF(_bTH_QUANT_since142!K208="q0.5","50 %",IF(_bTH_QUANT_since142!K208="q0.75","75 %",IF(_bTH_QUANT_since142!K208="q0.9","90 %","#N/A"))))</f>
        <v>25 %</v>
      </c>
      <c r="M202" s="131">
        <f>_bTH_QUANT_since142!L208</f>
        <v>0.36613970782245592</v>
      </c>
      <c r="N202" s="99" t="str">
        <f>_bTH_QUANT_since142!M208</f>
        <v>17. AMGÄndG (2021)</v>
      </c>
    </row>
    <row r="203" spans="2:14" x14ac:dyDescent="0.3">
      <c r="B203">
        <f>_bTH_QUANT_since142!A197</f>
        <v>3</v>
      </c>
      <c r="C203">
        <f>_bTH_QUANT_since142!B197</f>
        <v>34</v>
      </c>
      <c r="D203">
        <f>_bTH_QUANT_since142!C197</f>
        <v>1</v>
      </c>
      <c r="E203">
        <f>_bTH_QUANT_since142!D197</f>
        <v>241</v>
      </c>
      <c r="F203">
        <f>_bTH_QUANT_since142!E197</f>
        <v>1</v>
      </c>
      <c r="G203" s="99" t="str">
        <f>_bTH_QUANT_since142!F197</f>
        <v>Schwein</v>
      </c>
      <c r="H203" s="99" t="str">
        <f>_bTH_QUANT_since142!G197</f>
        <v>Zuchtschweine</v>
      </c>
      <c r="I203" s="99">
        <f>_bTH_QUANT_since142!H197</f>
        <v>2024</v>
      </c>
      <c r="J203" s="99">
        <f>_bTH_QUANT_since142!I197</f>
        <v>1</v>
      </c>
      <c r="K203" s="125">
        <f>_bTH_QUANT_since142!J197</f>
        <v>3408</v>
      </c>
      <c r="L203" s="99" t="str">
        <f>IF(_bTH_QUANT_since142!K197="q0.25","25 %",IF(_bTH_QUANT_since142!K197="q0.5","50 %",IF(_bTH_QUANT_since142!K197="q0.75","75 %",IF(_bTH_QUANT_since142!K197="q0.9","90 %","#N/A"))))</f>
        <v>75 %</v>
      </c>
      <c r="M203" s="131">
        <f>_bTH_QUANT_since142!L197</f>
        <v>3.6424485381613372</v>
      </c>
      <c r="N203" s="99" t="str">
        <f>_bTH_QUANT_since142!M197</f>
        <v>17. AMGÄndG (2021)</v>
      </c>
    </row>
    <row r="204" spans="2:14" x14ac:dyDescent="0.3">
      <c r="B204">
        <f>_bTH_QUANT_since142!A198</f>
        <v>3</v>
      </c>
      <c r="C204">
        <f>_bTH_QUANT_since142!B198</f>
        <v>34</v>
      </c>
      <c r="D204">
        <f>_bTH_QUANT_since142!C198</f>
        <v>1</v>
      </c>
      <c r="E204">
        <f>_bTH_QUANT_since142!D198</f>
        <v>242</v>
      </c>
      <c r="F204">
        <f>_bTH_QUANT_since142!E198</f>
        <v>1</v>
      </c>
      <c r="G204" s="99" t="str">
        <f>_bTH_QUANT_since142!F198</f>
        <v>Schwein</v>
      </c>
      <c r="H204" s="99" t="str">
        <f>_bTH_QUANT_since142!G198</f>
        <v>Zuchtschweine</v>
      </c>
      <c r="I204" s="99">
        <f>_bTH_QUANT_since142!H198</f>
        <v>2024</v>
      </c>
      <c r="J204" s="99">
        <f>_bTH_QUANT_since142!I198</f>
        <v>2</v>
      </c>
      <c r="K204" s="125">
        <f>_bTH_QUANT_since142!J198</f>
        <v>3416</v>
      </c>
      <c r="L204" s="99" t="str">
        <f>IF(_bTH_QUANT_since142!K198="q0.25","25 %",IF(_bTH_QUANT_since142!K198="q0.5","50 %",IF(_bTH_QUANT_since142!K198="q0.75","75 %",IF(_bTH_QUANT_since142!K198="q0.9","90 %","#N/A"))))</f>
        <v>50 %</v>
      </c>
      <c r="M204" s="131">
        <f>_bTH_QUANT_since142!L198</f>
        <v>1.1985990931779122</v>
      </c>
      <c r="N204" s="99" t="str">
        <f>_bTH_QUANT_since142!M198</f>
        <v>17. AMGÄndG (2021)</v>
      </c>
    </row>
    <row r="205" spans="2:14" x14ac:dyDescent="0.3">
      <c r="B205">
        <f>_bTH_QUANT_since142!A187</f>
        <v>3</v>
      </c>
      <c r="C205">
        <f>_bTH_QUANT_since142!B187</f>
        <v>34</v>
      </c>
      <c r="D205">
        <f>_bTH_QUANT_since142!C187</f>
        <v>1</v>
      </c>
      <c r="E205">
        <f>_bTH_QUANT_since142!D187</f>
        <v>231</v>
      </c>
      <c r="F205">
        <f>_bTH_QUANT_since142!E187</f>
        <v>1</v>
      </c>
      <c r="G205" s="99" t="str">
        <f>_bTH_QUANT_since142!F187</f>
        <v>Schwein</v>
      </c>
      <c r="H205" s="99" t="str">
        <f>_bTH_QUANT_since142!G187</f>
        <v>Zuchtschweine</v>
      </c>
      <c r="I205" s="99">
        <f>_bTH_QUANT_since142!H187</f>
        <v>2023</v>
      </c>
      <c r="J205" s="99">
        <f>_bTH_QUANT_since142!I187</f>
        <v>1</v>
      </c>
      <c r="K205" s="125">
        <f>_bTH_QUANT_since142!J187</f>
        <v>2660</v>
      </c>
      <c r="L205" s="99" t="str">
        <f>IF(_bTH_QUANT_since142!K187="q0.25","25 %",IF(_bTH_QUANT_since142!K187="q0.5","50 %",IF(_bTH_QUANT_since142!K187="q0.75","75 %",IF(_bTH_QUANT_since142!K187="q0.9","90 %","#N/A"))))</f>
        <v>90 %</v>
      </c>
      <c r="M205" s="131">
        <f>_bTH_QUANT_since142!L187</f>
        <v>8.142502758368785</v>
      </c>
      <c r="N205" s="99" t="str">
        <f>_bTH_QUANT_since142!M187</f>
        <v>17. AMGÄndG (2021)</v>
      </c>
    </row>
    <row r="206" spans="2:14" x14ac:dyDescent="0.3">
      <c r="B206">
        <f>_bTH_QUANT_since142!A191</f>
        <v>3</v>
      </c>
      <c r="C206">
        <f>_bTH_QUANT_since142!B191</f>
        <v>34</v>
      </c>
      <c r="D206">
        <f>_bTH_QUANT_since142!C191</f>
        <v>1</v>
      </c>
      <c r="E206">
        <f>_bTH_QUANT_since142!D191</f>
        <v>232</v>
      </c>
      <c r="F206">
        <f>_bTH_QUANT_since142!E191</f>
        <v>1</v>
      </c>
      <c r="G206" s="99" t="str">
        <f>_bTH_QUANT_since142!F191</f>
        <v>Schwein</v>
      </c>
      <c r="H206" s="99" t="str">
        <f>_bTH_QUANT_since142!G191</f>
        <v>Zuchtschweine</v>
      </c>
      <c r="I206" s="99">
        <f>_bTH_QUANT_since142!H191</f>
        <v>2023</v>
      </c>
      <c r="J206" s="99">
        <f>_bTH_QUANT_since142!I191</f>
        <v>2</v>
      </c>
      <c r="K206" s="125">
        <f>_bTH_QUANT_since142!J191</f>
        <v>3199</v>
      </c>
      <c r="L206" s="99" t="str">
        <f>IF(_bTH_QUANT_since142!K191="q0.25","25 %",IF(_bTH_QUANT_since142!K191="q0.5","50 %",IF(_bTH_QUANT_since142!K191="q0.75","75 %",IF(_bTH_QUANT_since142!K191="q0.9","90 %","#N/A"))))</f>
        <v>90 %</v>
      </c>
      <c r="M206" s="131">
        <f>_bTH_QUANT_since142!L191</f>
        <v>8.6843579357290164</v>
      </c>
      <c r="N206" s="99" t="str">
        <f>_bTH_QUANT_since142!M191</f>
        <v>17. AMGÄndG (2021)</v>
      </c>
    </row>
    <row r="207" spans="2:14" x14ac:dyDescent="0.3">
      <c r="B207">
        <f>_bTH_QUANT_since142!A201</f>
        <v>3</v>
      </c>
      <c r="C207">
        <f>_bTH_QUANT_since142!B201</f>
        <v>34</v>
      </c>
      <c r="D207">
        <f>_bTH_QUANT_since142!C201</f>
        <v>1</v>
      </c>
      <c r="E207">
        <f>_bTH_QUANT_since142!D201</f>
        <v>242</v>
      </c>
      <c r="F207">
        <f>_bTH_QUANT_since142!E201</f>
        <v>1</v>
      </c>
      <c r="G207" s="99" t="str">
        <f>_bTH_QUANT_since142!F201</f>
        <v>Schwein</v>
      </c>
      <c r="H207" s="99" t="str">
        <f>_bTH_QUANT_since142!G201</f>
        <v>Zuchtschweine</v>
      </c>
      <c r="I207" s="99">
        <f>_bTH_QUANT_since142!H201</f>
        <v>2024</v>
      </c>
      <c r="J207" s="99">
        <f>_bTH_QUANT_since142!I201</f>
        <v>2</v>
      </c>
      <c r="K207" s="125">
        <f>_bTH_QUANT_since142!J201</f>
        <v>3416</v>
      </c>
      <c r="L207" s="99" t="str">
        <f>IF(_bTH_QUANT_since142!K201="q0.25","25 %",IF(_bTH_QUANT_since142!K201="q0.5","50 %",IF(_bTH_QUANT_since142!K201="q0.75","75 %",IF(_bTH_QUANT_since142!K201="q0.9","90 %","#N/A"))))</f>
        <v>75 %</v>
      </c>
      <c r="M207" s="131">
        <f>_bTH_QUANT_since142!L201</f>
        <v>3.6850993662260683</v>
      </c>
      <c r="N207" s="99" t="str">
        <f>_bTH_QUANT_since142!M201</f>
        <v>17. AMGÄndG (2021)</v>
      </c>
    </row>
    <row r="208" spans="2:14" x14ac:dyDescent="0.3">
      <c r="B208">
        <f>_bTH_QUANT_since142!A202</f>
        <v>3</v>
      </c>
      <c r="C208">
        <f>_bTH_QUANT_since142!B202</f>
        <v>34</v>
      </c>
      <c r="D208">
        <f>_bTH_QUANT_since142!C202</f>
        <v>1</v>
      </c>
      <c r="E208">
        <f>_bTH_QUANT_since142!D202</f>
        <v>251</v>
      </c>
      <c r="F208">
        <f>_bTH_QUANT_since142!E202</f>
        <v>1</v>
      </c>
      <c r="G208" s="99" t="str">
        <f>_bTH_QUANT_since142!F202</f>
        <v>Schwein</v>
      </c>
      <c r="H208" s="99" t="str">
        <f>_bTH_QUANT_since142!G202</f>
        <v>Zuchtschweine</v>
      </c>
      <c r="I208" s="99">
        <f>_bTH_QUANT_since142!H202</f>
        <v>2025</v>
      </c>
      <c r="J208" s="99">
        <f>_bTH_QUANT_since142!I202</f>
        <v>1</v>
      </c>
      <c r="K208" s="125">
        <f>_bTH_QUANT_since142!J202</f>
        <v>3449</v>
      </c>
      <c r="L208" s="99" t="str">
        <f>IF(_bTH_QUANT_since142!K202="q0.25","25 %",IF(_bTH_QUANT_since142!K202="q0.5","50 %",IF(_bTH_QUANT_since142!K202="q0.75","75 %",IF(_bTH_QUANT_since142!K202="q0.9","90 %","#N/A"))))</f>
        <v>50 %</v>
      </c>
      <c r="M208" s="131">
        <f>_bTH_QUANT_since142!L202</f>
        <v>1.0840641711229948</v>
      </c>
      <c r="N208" s="99" t="str">
        <f>_bTH_QUANT_since142!M202</f>
        <v>17. AMGÄndG (2021)</v>
      </c>
    </row>
    <row r="209" spans="2:14" x14ac:dyDescent="0.3">
      <c r="B209">
        <f>_bTH_QUANT_since142!A195</f>
        <v>3</v>
      </c>
      <c r="C209">
        <f>_bTH_QUANT_since142!B195</f>
        <v>34</v>
      </c>
      <c r="D209">
        <f>_bTH_QUANT_since142!C195</f>
        <v>1</v>
      </c>
      <c r="E209">
        <f>_bTH_QUANT_since142!D195</f>
        <v>241</v>
      </c>
      <c r="F209">
        <f>_bTH_QUANT_since142!E195</f>
        <v>1</v>
      </c>
      <c r="G209" s="99" t="str">
        <f>_bTH_QUANT_since142!F195</f>
        <v>Schwein</v>
      </c>
      <c r="H209" s="99" t="str">
        <f>_bTH_QUANT_since142!G195</f>
        <v>Zuchtschweine</v>
      </c>
      <c r="I209" s="99">
        <f>_bTH_QUANT_since142!H195</f>
        <v>2024</v>
      </c>
      <c r="J209" s="99">
        <f>_bTH_QUANT_since142!I195</f>
        <v>1</v>
      </c>
      <c r="K209" s="125">
        <f>_bTH_QUANT_since142!J195</f>
        <v>3408</v>
      </c>
      <c r="L209" s="99" t="str">
        <f>IF(_bTH_QUANT_since142!K195="q0.25","25 %",IF(_bTH_QUANT_since142!K195="q0.5","50 %",IF(_bTH_QUANT_since142!K195="q0.75","75 %",IF(_bTH_QUANT_since142!K195="q0.9","90 %","#N/A"))))</f>
        <v>90 %</v>
      </c>
      <c r="M209" s="131">
        <f>_bTH_QUANT_since142!L195</f>
        <v>8.0998877471598139</v>
      </c>
      <c r="N209" s="99" t="str">
        <f>_bTH_QUANT_since142!M195</f>
        <v>17. AMGÄndG (2021)</v>
      </c>
    </row>
    <row r="210" spans="2:14" x14ac:dyDescent="0.3">
      <c r="B210">
        <f>_bTH_QUANT_since142!A199</f>
        <v>3</v>
      </c>
      <c r="C210">
        <f>_bTH_QUANT_since142!B199</f>
        <v>34</v>
      </c>
      <c r="D210">
        <f>_bTH_QUANT_since142!C199</f>
        <v>1</v>
      </c>
      <c r="E210">
        <f>_bTH_QUANT_since142!D199</f>
        <v>242</v>
      </c>
      <c r="F210">
        <f>_bTH_QUANT_since142!E199</f>
        <v>1</v>
      </c>
      <c r="G210" s="99" t="str">
        <f>_bTH_QUANT_since142!F199</f>
        <v>Schwein</v>
      </c>
      <c r="H210" s="99" t="str">
        <f>_bTH_QUANT_since142!G199</f>
        <v>Zuchtschweine</v>
      </c>
      <c r="I210" s="99">
        <f>_bTH_QUANT_since142!H199</f>
        <v>2024</v>
      </c>
      <c r="J210" s="99">
        <f>_bTH_QUANT_since142!I199</f>
        <v>2</v>
      </c>
      <c r="K210" s="125">
        <f>_bTH_QUANT_since142!J199</f>
        <v>3416</v>
      </c>
      <c r="L210" s="99" t="str">
        <f>IF(_bTH_QUANT_since142!K199="q0.25","25 %",IF(_bTH_QUANT_since142!K199="q0.5","50 %",IF(_bTH_QUANT_since142!K199="q0.75","75 %",IF(_bTH_QUANT_since142!K199="q0.9","90 %","#N/A"))))</f>
        <v>90 %</v>
      </c>
      <c r="M210" s="131">
        <f>_bTH_QUANT_since142!L199</f>
        <v>8.2406903180783644</v>
      </c>
      <c r="N210" s="99" t="str">
        <f>_bTH_QUANT_since142!M199</f>
        <v>17. AMGÄndG (2021)</v>
      </c>
    </row>
    <row r="211" spans="2:14" x14ac:dyDescent="0.3">
      <c r="B211">
        <f>_bTH_QUANT_since142!A205</f>
        <v>3</v>
      </c>
      <c r="C211">
        <f>_bTH_QUANT_since142!B205</f>
        <v>34</v>
      </c>
      <c r="D211">
        <f>_bTH_QUANT_since142!C205</f>
        <v>1</v>
      </c>
      <c r="E211">
        <f>_bTH_QUANT_since142!D205</f>
        <v>251</v>
      </c>
      <c r="F211">
        <f>_bTH_QUANT_since142!E205</f>
        <v>1</v>
      </c>
      <c r="G211" s="99" t="str">
        <f>_bTH_QUANT_since142!F205</f>
        <v>Schwein</v>
      </c>
      <c r="H211" s="99" t="str">
        <f>_bTH_QUANT_since142!G205</f>
        <v>Zuchtschweine</v>
      </c>
      <c r="I211" s="99">
        <f>_bTH_QUANT_since142!H205</f>
        <v>2025</v>
      </c>
      <c r="J211" s="99">
        <f>_bTH_QUANT_since142!I205</f>
        <v>1</v>
      </c>
      <c r="K211" s="125">
        <f>_bTH_QUANT_since142!J205</f>
        <v>3449</v>
      </c>
      <c r="L211" s="99" t="str">
        <f>IF(_bTH_QUANT_since142!K205="q0.25","25 %",IF(_bTH_QUANT_since142!K205="q0.5","50 %",IF(_bTH_QUANT_since142!K205="q0.75","75 %",IF(_bTH_QUANT_since142!K205="q0.9","90 %","#N/A"))))</f>
        <v>75 %</v>
      </c>
      <c r="M211" s="131">
        <f>_bTH_QUANT_since142!L205</f>
        <v>3.1495523005705612</v>
      </c>
      <c r="N211" s="99" t="str">
        <f>_bTH_QUANT_since142!M205</f>
        <v>17. AMGÄndG (2021)</v>
      </c>
    </row>
    <row r="212" spans="2:14" x14ac:dyDescent="0.3">
      <c r="B212">
        <f>_bTH_QUANT_since142!A206</f>
        <v>3</v>
      </c>
      <c r="C212">
        <f>_bTH_QUANT_since142!B206</f>
        <v>34</v>
      </c>
      <c r="D212">
        <f>_bTH_QUANT_since142!C206</f>
        <v>1</v>
      </c>
      <c r="E212">
        <f>_bTH_QUANT_since142!D206</f>
        <v>252</v>
      </c>
      <c r="F212">
        <f>_bTH_QUANT_since142!E206</f>
        <v>1</v>
      </c>
      <c r="G212" s="99" t="str">
        <f>_bTH_QUANT_since142!F206</f>
        <v>Schwein</v>
      </c>
      <c r="H212" s="99" t="str">
        <f>_bTH_QUANT_since142!G206</f>
        <v>Zuchtschweine</v>
      </c>
      <c r="I212" s="99">
        <f>_bTH_QUANT_since142!H206</f>
        <v>2025</v>
      </c>
      <c r="J212" s="99">
        <f>_bTH_QUANT_since142!I206</f>
        <v>2</v>
      </c>
      <c r="K212" s="125">
        <f>_bTH_QUANT_since142!J206</f>
        <v>3435</v>
      </c>
      <c r="L212" s="99" t="str">
        <f>IF(_bTH_QUANT_since142!K206="q0.25","25 %",IF(_bTH_QUANT_since142!K206="q0.5","50 %",IF(_bTH_QUANT_since142!K206="q0.75","75 %",IF(_bTH_QUANT_since142!K206="q0.9","90 %","#N/A"))))</f>
        <v>50 %</v>
      </c>
      <c r="M212" s="131">
        <f>_bTH_QUANT_since142!L206</f>
        <v>1.2085385878489328</v>
      </c>
      <c r="N212" s="99" t="str">
        <f>_bTH_QUANT_since142!M206</f>
        <v>17. AMGÄndG (2021)</v>
      </c>
    </row>
    <row r="213" spans="2:14" x14ac:dyDescent="0.3">
      <c r="B213">
        <f>_bTH_QUANT_since142!A203</f>
        <v>3</v>
      </c>
      <c r="C213">
        <f>_bTH_QUANT_since142!B203</f>
        <v>34</v>
      </c>
      <c r="D213">
        <f>_bTH_QUANT_since142!C203</f>
        <v>1</v>
      </c>
      <c r="E213">
        <f>_bTH_QUANT_since142!D203</f>
        <v>251</v>
      </c>
      <c r="F213">
        <f>_bTH_QUANT_since142!E203</f>
        <v>1</v>
      </c>
      <c r="G213" s="99" t="str">
        <f>_bTH_QUANT_since142!F203</f>
        <v>Schwein</v>
      </c>
      <c r="H213" s="99" t="str">
        <f>_bTH_QUANT_since142!G203</f>
        <v>Zuchtschweine</v>
      </c>
      <c r="I213" s="99">
        <f>_bTH_QUANT_since142!H203</f>
        <v>2025</v>
      </c>
      <c r="J213" s="99">
        <f>_bTH_QUANT_since142!I203</f>
        <v>1</v>
      </c>
      <c r="K213" s="125">
        <f>_bTH_QUANT_since142!J203</f>
        <v>3449</v>
      </c>
      <c r="L213" s="99" t="str">
        <f>IF(_bTH_QUANT_since142!K203="q0.25","25 %",IF(_bTH_QUANT_since142!K203="q0.5","50 %",IF(_bTH_QUANT_since142!K203="q0.75","75 %",IF(_bTH_QUANT_since142!K203="q0.9","90 %","#N/A"))))</f>
        <v>90 %</v>
      </c>
      <c r="M213" s="131">
        <f>_bTH_QUANT_since142!L203</f>
        <v>7.088412353506703</v>
      </c>
      <c r="N213" s="99" t="str">
        <f>_bTH_QUANT_since142!M203</f>
        <v>17. AMGÄndG (2021)</v>
      </c>
    </row>
    <row r="214" spans="2:14" x14ac:dyDescent="0.3">
      <c r="B214">
        <f>_bTH_QUANT_since142!A207</f>
        <v>3</v>
      </c>
      <c r="C214">
        <f>_bTH_QUANT_since142!B207</f>
        <v>34</v>
      </c>
      <c r="D214">
        <f>_bTH_QUANT_since142!C207</f>
        <v>1</v>
      </c>
      <c r="E214">
        <f>_bTH_QUANT_since142!D207</f>
        <v>252</v>
      </c>
      <c r="F214">
        <f>_bTH_QUANT_since142!E207</f>
        <v>1</v>
      </c>
      <c r="G214" s="99" t="str">
        <f>_bTH_QUANT_since142!F207</f>
        <v>Schwein</v>
      </c>
      <c r="H214" s="99" t="str">
        <f>_bTH_QUANT_since142!G207</f>
        <v>Zuchtschweine</v>
      </c>
      <c r="I214" s="99">
        <f>_bTH_QUANT_since142!H207</f>
        <v>2025</v>
      </c>
      <c r="J214" s="99">
        <f>_bTH_QUANT_since142!I207</f>
        <v>2</v>
      </c>
      <c r="K214" s="125">
        <f>_bTH_QUANT_since142!J207</f>
        <v>3435</v>
      </c>
      <c r="L214" s="99" t="str">
        <f>IF(_bTH_QUANT_since142!K207="q0.25","25 %",IF(_bTH_QUANT_since142!K207="q0.5","50 %",IF(_bTH_QUANT_since142!K207="q0.75","75 %",IF(_bTH_QUANT_since142!K207="q0.9","90 %","#N/A"))))</f>
        <v>90 %</v>
      </c>
      <c r="M214" s="131">
        <f>_bTH_QUANT_since142!L207</f>
        <v>8.2125026964283911</v>
      </c>
      <c r="N214" s="99" t="str">
        <f>_bTH_QUANT_since142!M207</f>
        <v>17. AMGÄndG (2021)</v>
      </c>
    </row>
    <row r="215" spans="2:14" x14ac:dyDescent="0.3">
      <c r="B215">
        <f>_bTH_QUANT_since142!A209</f>
        <v>3</v>
      </c>
      <c r="C215">
        <f>_bTH_QUANT_since142!B209</f>
        <v>34</v>
      </c>
      <c r="D215">
        <f>_bTH_QUANT_since142!C209</f>
        <v>1</v>
      </c>
      <c r="E215">
        <f>_bTH_QUANT_since142!D209</f>
        <v>252</v>
      </c>
      <c r="F215">
        <f>_bTH_QUANT_since142!E209</f>
        <v>1</v>
      </c>
      <c r="G215" s="99" t="str">
        <f>_bTH_QUANT_since142!F209</f>
        <v>Schwein</v>
      </c>
      <c r="H215" s="99" t="str">
        <f>_bTH_QUANT_since142!G209</f>
        <v>Zuchtschweine</v>
      </c>
      <c r="I215" s="99">
        <f>_bTH_QUANT_since142!H209</f>
        <v>2025</v>
      </c>
      <c r="J215" s="99">
        <f>_bTH_QUANT_since142!I209</f>
        <v>2</v>
      </c>
      <c r="K215" s="125">
        <f>_bTH_QUANT_since142!J209</f>
        <v>3435</v>
      </c>
      <c r="L215" s="99" t="str">
        <f>IF(_bTH_QUANT_since142!K209="q0.25","25 %",IF(_bTH_QUANT_since142!K209="q0.5","50 %",IF(_bTH_QUANT_since142!K209="q0.75","75 %",IF(_bTH_QUANT_since142!K209="q0.9","90 %","#N/A"))))</f>
        <v>75 %</v>
      </c>
      <c r="M215" s="131">
        <f>_bTH_QUANT_since142!L209</f>
        <v>3.5852256839042393</v>
      </c>
      <c r="N215" s="99" t="str">
        <f>_bTH_QUANT_since142!M209</f>
        <v>17. AMGÄndG (2021)</v>
      </c>
    </row>
    <row r="216" spans="2:14" x14ac:dyDescent="0.3">
      <c r="B216">
        <f>_bTH_QUANT_since142!A210</f>
        <v>3</v>
      </c>
      <c r="C216">
        <f>_bTH_QUANT_since142!B210</f>
        <v>30</v>
      </c>
      <c r="D216">
        <f>_bTH_QUANT_since142!C210</f>
        <v>2</v>
      </c>
      <c r="E216">
        <f>_bTH_QUANT_since142!D210</f>
        <v>231</v>
      </c>
      <c r="F216">
        <f>_bTH_QUANT_since142!E210</f>
        <v>1</v>
      </c>
      <c r="G216" s="99" t="str">
        <f>_bTH_QUANT_since142!F210</f>
        <v>Schwein</v>
      </c>
      <c r="H216" s="99" t="str">
        <f>_bTH_QUANT_since142!G210</f>
        <v>Saugferkel</v>
      </c>
      <c r="I216" s="99">
        <f>_bTH_QUANT_since142!H210</f>
        <v>2023</v>
      </c>
      <c r="J216" s="99">
        <f>_bTH_QUANT_since142!I210</f>
        <v>1</v>
      </c>
      <c r="K216" s="125">
        <f>_bTH_QUANT_since142!J210</f>
        <v>2471</v>
      </c>
      <c r="L216" s="99" t="str">
        <f>IF(_bTH_QUANT_since142!K210="q0.25","25 %",IF(_bTH_QUANT_since142!K210="q0.5","50 %",IF(_bTH_QUANT_since142!K210="q0.75","75 %",IF(_bTH_QUANT_since142!K210="q0.9","90 %","#N/A"))))</f>
        <v>50 %</v>
      </c>
      <c r="M216" s="131">
        <f>_bTH_QUANT_since142!L210</f>
        <v>13.79872996468351</v>
      </c>
      <c r="N216" s="99" t="str">
        <f>_bTH_QUANT_since142!M210</f>
        <v>17. AMGÄndG (2021)</v>
      </c>
    </row>
    <row r="217" spans="2:14" x14ac:dyDescent="0.3">
      <c r="B217">
        <f>_bTH_QUANT_since142!A211</f>
        <v>3</v>
      </c>
      <c r="C217">
        <f>_bTH_QUANT_since142!B211</f>
        <v>30</v>
      </c>
      <c r="D217">
        <f>_bTH_QUANT_since142!C211</f>
        <v>2</v>
      </c>
      <c r="E217">
        <f>_bTH_QUANT_since142!D211</f>
        <v>231</v>
      </c>
      <c r="F217">
        <f>_bTH_QUANT_since142!E211</f>
        <v>1</v>
      </c>
      <c r="G217" s="99" t="str">
        <f>_bTH_QUANT_since142!F211</f>
        <v>Schwein</v>
      </c>
      <c r="H217" s="99" t="str">
        <f>_bTH_QUANT_since142!G211</f>
        <v>Saugferkel</v>
      </c>
      <c r="I217" s="99">
        <f>_bTH_QUANT_since142!H211</f>
        <v>2023</v>
      </c>
      <c r="J217" s="99">
        <f>_bTH_QUANT_since142!I211</f>
        <v>1</v>
      </c>
      <c r="K217" s="125">
        <f>_bTH_QUANT_since142!J211</f>
        <v>2471</v>
      </c>
      <c r="L217" s="99" t="str">
        <f>IF(_bTH_QUANT_since142!K211="q0.25","25 %",IF(_bTH_QUANT_since142!K211="q0.5","50 %",IF(_bTH_QUANT_since142!K211="q0.75","75 %",IF(_bTH_QUANT_since142!K211="q0.9","90 %","#N/A"))))</f>
        <v>90 %</v>
      </c>
      <c r="M217" s="131">
        <f>_bTH_QUANT_since142!L211</f>
        <v>56.482172533615348</v>
      </c>
      <c r="N217" s="99" t="str">
        <f>_bTH_QUANT_since142!M211</f>
        <v>17. AMGÄndG (2021)</v>
      </c>
    </row>
    <row r="218" spans="2:14" x14ac:dyDescent="0.3">
      <c r="B218">
        <f>_bTH_QUANT_since142!A212</f>
        <v>3</v>
      </c>
      <c r="C218">
        <f>_bTH_QUANT_since142!B212</f>
        <v>30</v>
      </c>
      <c r="D218">
        <f>_bTH_QUANT_since142!C212</f>
        <v>2</v>
      </c>
      <c r="E218">
        <f>_bTH_QUANT_since142!D212</f>
        <v>231</v>
      </c>
      <c r="F218">
        <f>_bTH_QUANT_since142!E212</f>
        <v>1</v>
      </c>
      <c r="G218" s="99" t="str">
        <f>_bTH_QUANT_since142!F212</f>
        <v>Schwein</v>
      </c>
      <c r="H218" s="99" t="str">
        <f>_bTH_QUANT_since142!G212</f>
        <v>Saugferkel</v>
      </c>
      <c r="I218" s="99">
        <f>_bTH_QUANT_since142!H212</f>
        <v>2023</v>
      </c>
      <c r="J218" s="99">
        <f>_bTH_QUANT_since142!I212</f>
        <v>1</v>
      </c>
      <c r="K218" s="125">
        <f>_bTH_QUANT_since142!J212</f>
        <v>2471</v>
      </c>
      <c r="L218" s="99" t="str">
        <f>IF(_bTH_QUANT_since142!K212="q0.25","25 %",IF(_bTH_QUANT_since142!K212="q0.5","50 %",IF(_bTH_QUANT_since142!K212="q0.75","75 %",IF(_bTH_QUANT_since142!K212="q0.9","90 %","#N/A"))))</f>
        <v>25 %</v>
      </c>
      <c r="M218" s="131">
        <f>_bTH_QUANT_since142!L212</f>
        <v>1.7170512714517563</v>
      </c>
      <c r="N218" s="99" t="str">
        <f>_bTH_QUANT_since142!M212</f>
        <v>17. AMGÄndG (2021)</v>
      </c>
    </row>
    <row r="219" spans="2:14" x14ac:dyDescent="0.3">
      <c r="B219">
        <f>_bTH_QUANT_since142!A213</f>
        <v>3</v>
      </c>
      <c r="C219">
        <f>_bTH_QUANT_since142!B213</f>
        <v>30</v>
      </c>
      <c r="D219">
        <f>_bTH_QUANT_since142!C213</f>
        <v>2</v>
      </c>
      <c r="E219">
        <f>_bTH_QUANT_since142!D213</f>
        <v>231</v>
      </c>
      <c r="F219">
        <f>_bTH_QUANT_since142!E213</f>
        <v>1</v>
      </c>
      <c r="G219" s="99" t="str">
        <f>_bTH_QUANT_since142!F213</f>
        <v>Schwein</v>
      </c>
      <c r="H219" s="99" t="str">
        <f>_bTH_QUANT_since142!G213</f>
        <v>Saugferkel</v>
      </c>
      <c r="I219" s="99">
        <f>_bTH_QUANT_since142!H213</f>
        <v>2023</v>
      </c>
      <c r="J219" s="99">
        <f>_bTH_QUANT_since142!I213</f>
        <v>1</v>
      </c>
      <c r="K219" s="125">
        <f>_bTH_QUANT_since142!J213</f>
        <v>2471</v>
      </c>
      <c r="L219" s="99" t="str">
        <f>IF(_bTH_QUANT_since142!K213="q0.25","25 %",IF(_bTH_QUANT_since142!K213="q0.5","50 %",IF(_bTH_QUANT_since142!K213="q0.75","75 %",IF(_bTH_QUANT_since142!K213="q0.9","90 %","#N/A"))))</f>
        <v>75 %</v>
      </c>
      <c r="M219" s="131">
        <f>_bTH_QUANT_since142!L213</f>
        <v>32.130971937417755</v>
      </c>
      <c r="N219" s="99" t="str">
        <f>_bTH_QUANT_since142!M213</f>
        <v>17. AMGÄndG (2021)</v>
      </c>
    </row>
    <row r="220" spans="2:14" x14ac:dyDescent="0.3">
      <c r="B220">
        <f>_bTH_QUANT_since142!A214</f>
        <v>3</v>
      </c>
      <c r="C220">
        <f>_bTH_QUANT_since142!B214</f>
        <v>30</v>
      </c>
      <c r="D220">
        <f>_bTH_QUANT_since142!C214</f>
        <v>2</v>
      </c>
      <c r="E220">
        <f>_bTH_QUANT_since142!D214</f>
        <v>232</v>
      </c>
      <c r="F220">
        <f>_bTH_QUANT_since142!E214</f>
        <v>1</v>
      </c>
      <c r="G220" s="99" t="str">
        <f>_bTH_QUANT_since142!F214</f>
        <v>Schwein</v>
      </c>
      <c r="H220" s="99" t="str">
        <f>_bTH_QUANT_since142!G214</f>
        <v>Saugferkel</v>
      </c>
      <c r="I220" s="99">
        <f>_bTH_QUANT_since142!H214</f>
        <v>2023</v>
      </c>
      <c r="J220" s="99">
        <f>_bTH_QUANT_since142!I214</f>
        <v>2</v>
      </c>
      <c r="K220" s="125">
        <f>_bTH_QUANT_since142!J214</f>
        <v>3014</v>
      </c>
      <c r="L220" s="99" t="str">
        <f>IF(_bTH_QUANT_since142!K214="q0.25","25 %",IF(_bTH_QUANT_since142!K214="q0.5","50 %",IF(_bTH_QUANT_since142!K214="q0.75","75 %",IF(_bTH_QUANT_since142!K214="q0.9","90 %","#N/A"))))</f>
        <v>50 %</v>
      </c>
      <c r="M220" s="131">
        <f>_bTH_QUANT_since142!L214</f>
        <v>12.318385946898154</v>
      </c>
      <c r="N220" s="99" t="str">
        <f>_bTH_QUANT_since142!M214</f>
        <v>17. AMGÄndG (2021)</v>
      </c>
    </row>
    <row r="221" spans="2:14" x14ac:dyDescent="0.3">
      <c r="B221">
        <f>_bTH_QUANT_since142!A215</f>
        <v>3</v>
      </c>
      <c r="C221">
        <f>_bTH_QUANT_since142!B215</f>
        <v>30</v>
      </c>
      <c r="D221">
        <f>_bTH_QUANT_since142!C215</f>
        <v>2</v>
      </c>
      <c r="E221">
        <f>_bTH_QUANT_since142!D215</f>
        <v>232</v>
      </c>
      <c r="F221">
        <f>_bTH_QUANT_since142!E215</f>
        <v>1</v>
      </c>
      <c r="G221" s="99" t="str">
        <f>_bTH_QUANT_since142!F215</f>
        <v>Schwein</v>
      </c>
      <c r="H221" s="99" t="str">
        <f>_bTH_QUANT_since142!G215</f>
        <v>Saugferkel</v>
      </c>
      <c r="I221" s="99">
        <f>_bTH_QUANT_since142!H215</f>
        <v>2023</v>
      </c>
      <c r="J221" s="99">
        <f>_bTH_QUANT_since142!I215</f>
        <v>2</v>
      </c>
      <c r="K221" s="125">
        <f>_bTH_QUANT_since142!J215</f>
        <v>3014</v>
      </c>
      <c r="L221" s="99" t="str">
        <f>IF(_bTH_QUANT_since142!K215="q0.25","25 %",IF(_bTH_QUANT_since142!K215="q0.5","50 %",IF(_bTH_QUANT_since142!K215="q0.75","75 %",IF(_bTH_QUANT_since142!K215="q0.9","90 %","#N/A"))))</f>
        <v>90 %</v>
      </c>
      <c r="M221" s="131">
        <f>_bTH_QUANT_since142!L215</f>
        <v>51.2040286410761</v>
      </c>
      <c r="N221" s="99" t="str">
        <f>_bTH_QUANT_since142!M215</f>
        <v>17. AMGÄndG (2021)</v>
      </c>
    </row>
    <row r="222" spans="2:14" x14ac:dyDescent="0.3">
      <c r="B222">
        <f>_bTH_QUANT_since142!A216</f>
        <v>3</v>
      </c>
      <c r="C222">
        <f>_bTH_QUANT_since142!B216</f>
        <v>30</v>
      </c>
      <c r="D222">
        <f>_bTH_QUANT_since142!C216</f>
        <v>2</v>
      </c>
      <c r="E222">
        <f>_bTH_QUANT_since142!D216</f>
        <v>232</v>
      </c>
      <c r="F222">
        <f>_bTH_QUANT_since142!E216</f>
        <v>1</v>
      </c>
      <c r="G222" s="99" t="str">
        <f>_bTH_QUANT_since142!F216</f>
        <v>Schwein</v>
      </c>
      <c r="H222" s="99" t="str">
        <f>_bTH_QUANT_since142!G216</f>
        <v>Saugferkel</v>
      </c>
      <c r="I222" s="99">
        <f>_bTH_QUANT_since142!H216</f>
        <v>2023</v>
      </c>
      <c r="J222" s="99">
        <f>_bTH_QUANT_since142!I216</f>
        <v>2</v>
      </c>
      <c r="K222" s="125">
        <f>_bTH_QUANT_since142!J216</f>
        <v>3014</v>
      </c>
      <c r="L222" s="99" t="str">
        <f>IF(_bTH_QUANT_since142!K216="q0.25","25 %",IF(_bTH_QUANT_since142!K216="q0.5","50 %",IF(_bTH_QUANT_since142!K216="q0.75","75 %",IF(_bTH_QUANT_since142!K216="q0.9","90 %","#N/A"))))</f>
        <v>25 %</v>
      </c>
      <c r="M222" s="131">
        <f>_bTH_QUANT_since142!L216</f>
        <v>2.4197361653504599</v>
      </c>
      <c r="N222" s="99" t="str">
        <f>_bTH_QUANT_since142!M216</f>
        <v>17. AMGÄndG (2021)</v>
      </c>
    </row>
    <row r="223" spans="2:14" x14ac:dyDescent="0.3">
      <c r="B223">
        <f>_bTH_QUANT_since142!A217</f>
        <v>3</v>
      </c>
      <c r="C223">
        <f>_bTH_QUANT_since142!B217</f>
        <v>30</v>
      </c>
      <c r="D223">
        <f>_bTH_QUANT_since142!C217</f>
        <v>2</v>
      </c>
      <c r="E223">
        <f>_bTH_QUANT_since142!D217</f>
        <v>232</v>
      </c>
      <c r="F223">
        <f>_bTH_QUANT_since142!E217</f>
        <v>1</v>
      </c>
      <c r="G223" s="99" t="str">
        <f>_bTH_QUANT_since142!F217</f>
        <v>Schwein</v>
      </c>
      <c r="H223" s="99" t="str">
        <f>_bTH_QUANT_since142!G217</f>
        <v>Saugferkel</v>
      </c>
      <c r="I223" s="99">
        <f>_bTH_QUANT_since142!H217</f>
        <v>2023</v>
      </c>
      <c r="J223" s="99">
        <f>_bTH_QUANT_since142!I217</f>
        <v>2</v>
      </c>
      <c r="K223" s="125">
        <f>_bTH_QUANT_since142!J217</f>
        <v>3014</v>
      </c>
      <c r="L223" s="99" t="str">
        <f>IF(_bTH_QUANT_since142!K217="q0.25","25 %",IF(_bTH_QUANT_since142!K217="q0.5","50 %",IF(_bTH_QUANT_since142!K217="q0.75","75 %",IF(_bTH_QUANT_since142!K217="q0.9","90 %","#N/A"))))</f>
        <v>75 %</v>
      </c>
      <c r="M223" s="131">
        <f>_bTH_QUANT_since142!L217</f>
        <v>30.656641409006955</v>
      </c>
      <c r="N223" s="99" t="str">
        <f>_bTH_QUANT_since142!M217</f>
        <v>17. AMGÄndG (2021)</v>
      </c>
    </row>
    <row r="224" spans="2:14" x14ac:dyDescent="0.3">
      <c r="B224">
        <f>_bTH_QUANT_since142!A218</f>
        <v>3</v>
      </c>
      <c r="C224">
        <f>_bTH_QUANT_since142!B218</f>
        <v>30</v>
      </c>
      <c r="D224">
        <f>_bTH_QUANT_since142!C218</f>
        <v>2</v>
      </c>
      <c r="E224">
        <f>_bTH_QUANT_since142!D218</f>
        <v>241</v>
      </c>
      <c r="F224">
        <f>_bTH_QUANT_since142!E218</f>
        <v>1</v>
      </c>
      <c r="G224" s="99" t="str">
        <f>_bTH_QUANT_since142!F218</f>
        <v>Schwein</v>
      </c>
      <c r="H224" s="99" t="str">
        <f>_bTH_QUANT_since142!G218</f>
        <v>Saugferkel</v>
      </c>
      <c r="I224" s="99">
        <f>_bTH_QUANT_since142!H218</f>
        <v>2024</v>
      </c>
      <c r="J224" s="99">
        <f>_bTH_QUANT_since142!I218</f>
        <v>1</v>
      </c>
      <c r="K224" s="125">
        <f>_bTH_QUANT_since142!J218</f>
        <v>3213</v>
      </c>
      <c r="L224" s="99" t="str">
        <f>IF(_bTH_QUANT_since142!K218="q0.25","25 %",IF(_bTH_QUANT_since142!K218="q0.5","50 %",IF(_bTH_QUANT_since142!K218="q0.75","75 %",IF(_bTH_QUANT_since142!K218="q0.9","90 %","#N/A"))))</f>
        <v>50 %</v>
      </c>
      <c r="M224" s="131">
        <f>_bTH_QUANT_since142!L218</f>
        <v>12.250320006649488</v>
      </c>
      <c r="N224" s="99" t="str">
        <f>_bTH_QUANT_since142!M218</f>
        <v>17. AMGÄndG (2021)</v>
      </c>
    </row>
    <row r="225" spans="2:14" x14ac:dyDescent="0.3">
      <c r="B225">
        <f>_bTH_QUANT_since142!A219</f>
        <v>3</v>
      </c>
      <c r="C225">
        <f>_bTH_QUANT_since142!B219</f>
        <v>30</v>
      </c>
      <c r="D225">
        <f>_bTH_QUANT_since142!C219</f>
        <v>2</v>
      </c>
      <c r="E225">
        <f>_bTH_QUANT_since142!D219</f>
        <v>241</v>
      </c>
      <c r="F225">
        <f>_bTH_QUANT_since142!E219</f>
        <v>1</v>
      </c>
      <c r="G225" s="99" t="str">
        <f>_bTH_QUANT_since142!F219</f>
        <v>Schwein</v>
      </c>
      <c r="H225" s="99" t="str">
        <f>_bTH_QUANT_since142!G219</f>
        <v>Saugferkel</v>
      </c>
      <c r="I225" s="99">
        <f>_bTH_QUANT_since142!H219</f>
        <v>2024</v>
      </c>
      <c r="J225" s="99">
        <f>_bTH_QUANT_since142!I219</f>
        <v>1</v>
      </c>
      <c r="K225" s="125">
        <f>_bTH_QUANT_since142!J219</f>
        <v>3213</v>
      </c>
      <c r="L225" s="99" t="str">
        <f>IF(_bTH_QUANT_since142!K219="q0.25","25 %",IF(_bTH_QUANT_since142!K219="q0.5","50 %",IF(_bTH_QUANT_since142!K219="q0.75","75 %",IF(_bTH_QUANT_since142!K219="q0.9","90 %","#N/A"))))</f>
        <v>90 %</v>
      </c>
      <c r="M225" s="131">
        <f>_bTH_QUANT_since142!L219</f>
        <v>48.43758377654801</v>
      </c>
      <c r="N225" s="99" t="str">
        <f>_bTH_QUANT_since142!M219</f>
        <v>17. AMGÄndG (2021)</v>
      </c>
    </row>
    <row r="226" spans="2:14" x14ac:dyDescent="0.3">
      <c r="B226">
        <f>_bTH_QUANT_since142!A220</f>
        <v>3</v>
      </c>
      <c r="C226">
        <f>_bTH_QUANT_since142!B220</f>
        <v>30</v>
      </c>
      <c r="D226">
        <f>_bTH_QUANT_since142!C220</f>
        <v>2</v>
      </c>
      <c r="E226">
        <f>_bTH_QUANT_since142!D220</f>
        <v>241</v>
      </c>
      <c r="F226">
        <f>_bTH_QUANT_since142!E220</f>
        <v>1</v>
      </c>
      <c r="G226" s="99" t="str">
        <f>_bTH_QUANT_since142!F220</f>
        <v>Schwein</v>
      </c>
      <c r="H226" s="99" t="str">
        <f>_bTH_QUANT_since142!G220</f>
        <v>Saugferkel</v>
      </c>
      <c r="I226" s="99">
        <f>_bTH_QUANT_since142!H220</f>
        <v>2024</v>
      </c>
      <c r="J226" s="99">
        <f>_bTH_QUANT_since142!I220</f>
        <v>1</v>
      </c>
      <c r="K226" s="125">
        <f>_bTH_QUANT_since142!J220</f>
        <v>3213</v>
      </c>
      <c r="L226" s="99" t="str">
        <f>IF(_bTH_QUANT_since142!K220="q0.25","25 %",IF(_bTH_QUANT_since142!K220="q0.5","50 %",IF(_bTH_QUANT_since142!K220="q0.75","75 %",IF(_bTH_QUANT_since142!K220="q0.9","90 %","#N/A"))))</f>
        <v>25 %</v>
      </c>
      <c r="M226" s="131">
        <f>_bTH_QUANT_since142!L220</f>
        <v>2.5578263160976755</v>
      </c>
      <c r="N226" s="99" t="str">
        <f>_bTH_QUANT_since142!M220</f>
        <v>17. AMGÄndG (2021)</v>
      </c>
    </row>
    <row r="227" spans="2:14" x14ac:dyDescent="0.3">
      <c r="B227">
        <f>_bTH_QUANT_since142!A221</f>
        <v>3</v>
      </c>
      <c r="C227">
        <f>_bTH_QUANT_since142!B221</f>
        <v>30</v>
      </c>
      <c r="D227">
        <f>_bTH_QUANT_since142!C221</f>
        <v>2</v>
      </c>
      <c r="E227">
        <f>_bTH_QUANT_since142!D221</f>
        <v>241</v>
      </c>
      <c r="F227">
        <f>_bTH_QUANT_since142!E221</f>
        <v>1</v>
      </c>
      <c r="G227" s="99" t="str">
        <f>_bTH_QUANT_since142!F221</f>
        <v>Schwein</v>
      </c>
      <c r="H227" s="99" t="str">
        <f>_bTH_QUANT_since142!G221</f>
        <v>Saugferkel</v>
      </c>
      <c r="I227" s="99">
        <f>_bTH_QUANT_since142!H221</f>
        <v>2024</v>
      </c>
      <c r="J227" s="99">
        <f>_bTH_QUANT_since142!I221</f>
        <v>1</v>
      </c>
      <c r="K227" s="125">
        <f>_bTH_QUANT_since142!J221</f>
        <v>3213</v>
      </c>
      <c r="L227" s="99" t="str">
        <f>IF(_bTH_QUANT_since142!K221="q0.25","25 %",IF(_bTH_QUANT_since142!K221="q0.5","50 %",IF(_bTH_QUANT_since142!K221="q0.75","75 %",IF(_bTH_QUANT_since142!K221="q0.9","90 %","#N/A"))))</f>
        <v>75 %</v>
      </c>
      <c r="M227" s="131">
        <f>_bTH_QUANT_since142!L221</f>
        <v>28.425499107287781</v>
      </c>
      <c r="N227" s="99" t="str">
        <f>_bTH_QUANT_since142!M221</f>
        <v>17. AMGÄndG (2021)</v>
      </c>
    </row>
    <row r="228" spans="2:14" x14ac:dyDescent="0.3">
      <c r="B228">
        <f>_bTH_QUANT_since142!A222</f>
        <v>3</v>
      </c>
      <c r="C228">
        <f>_bTH_QUANT_since142!B222</f>
        <v>30</v>
      </c>
      <c r="D228">
        <f>_bTH_QUANT_since142!C222</f>
        <v>2</v>
      </c>
      <c r="E228">
        <f>_bTH_QUANT_since142!D222</f>
        <v>242</v>
      </c>
      <c r="F228">
        <f>_bTH_QUANT_since142!E222</f>
        <v>1</v>
      </c>
      <c r="G228" s="99" t="str">
        <f>_bTH_QUANT_since142!F222</f>
        <v>Schwein</v>
      </c>
      <c r="H228" s="99" t="str">
        <f>_bTH_QUANT_since142!G222</f>
        <v>Saugferkel</v>
      </c>
      <c r="I228" s="99">
        <f>_bTH_QUANT_since142!H222</f>
        <v>2024</v>
      </c>
      <c r="J228" s="99">
        <f>_bTH_QUANT_since142!I222</f>
        <v>2</v>
      </c>
      <c r="K228" s="125">
        <f>_bTH_QUANT_since142!J222</f>
        <v>3245</v>
      </c>
      <c r="L228" s="99" t="str">
        <f>IF(_bTH_QUANT_since142!K222="q0.25","25 %",IF(_bTH_QUANT_since142!K222="q0.5","50 %",IF(_bTH_QUANT_since142!K222="q0.75","75 %",IF(_bTH_QUANT_since142!K222="q0.9","90 %","#N/A"))))</f>
        <v>50 %</v>
      </c>
      <c r="M228" s="131">
        <f>_bTH_QUANT_since142!L222</f>
        <v>11.61111914982556</v>
      </c>
      <c r="N228" s="99" t="str">
        <f>_bTH_QUANT_since142!M222</f>
        <v>17. AMGÄndG (2021)</v>
      </c>
    </row>
    <row r="229" spans="2:14" x14ac:dyDescent="0.3">
      <c r="B229">
        <f>_bTH_QUANT_since142!A223</f>
        <v>3</v>
      </c>
      <c r="C229">
        <f>_bTH_QUANT_since142!B223</f>
        <v>30</v>
      </c>
      <c r="D229">
        <f>_bTH_QUANT_since142!C223</f>
        <v>2</v>
      </c>
      <c r="E229">
        <f>_bTH_QUANT_since142!D223</f>
        <v>242</v>
      </c>
      <c r="F229">
        <f>_bTH_QUANT_since142!E223</f>
        <v>1</v>
      </c>
      <c r="G229" s="99" t="str">
        <f>_bTH_QUANT_since142!F223</f>
        <v>Schwein</v>
      </c>
      <c r="H229" s="99" t="str">
        <f>_bTH_QUANT_since142!G223</f>
        <v>Saugferkel</v>
      </c>
      <c r="I229" s="99">
        <f>_bTH_QUANT_since142!H223</f>
        <v>2024</v>
      </c>
      <c r="J229" s="99">
        <f>_bTH_QUANT_since142!I223</f>
        <v>2</v>
      </c>
      <c r="K229" s="125">
        <f>_bTH_QUANT_since142!J223</f>
        <v>3245</v>
      </c>
      <c r="L229" s="99" t="str">
        <f>IF(_bTH_QUANT_since142!K223="q0.25","25 %",IF(_bTH_QUANT_since142!K223="q0.5","50 %",IF(_bTH_QUANT_since142!K223="q0.75","75 %",IF(_bTH_QUANT_since142!K223="q0.9","90 %","#N/A"))))</f>
        <v>90 %</v>
      </c>
      <c r="M229" s="131">
        <f>_bTH_QUANT_since142!L223</f>
        <v>47.108995665622487</v>
      </c>
      <c r="N229" s="99" t="str">
        <f>_bTH_QUANT_since142!M223</f>
        <v>17. AMGÄndG (2021)</v>
      </c>
    </row>
    <row r="230" spans="2:14" x14ac:dyDescent="0.3">
      <c r="B230">
        <f>_bTH_QUANT_since142!A224</f>
        <v>3</v>
      </c>
      <c r="C230">
        <f>_bTH_QUANT_since142!B224</f>
        <v>30</v>
      </c>
      <c r="D230">
        <f>_bTH_QUANT_since142!C224</f>
        <v>2</v>
      </c>
      <c r="E230">
        <f>_bTH_QUANT_since142!D224</f>
        <v>242</v>
      </c>
      <c r="F230">
        <f>_bTH_QUANT_since142!E224</f>
        <v>1</v>
      </c>
      <c r="G230" s="99" t="str">
        <f>_bTH_QUANT_since142!F224</f>
        <v>Schwein</v>
      </c>
      <c r="H230" s="99" t="str">
        <f>_bTH_QUANT_since142!G224</f>
        <v>Saugferkel</v>
      </c>
      <c r="I230" s="99">
        <f>_bTH_QUANT_since142!H224</f>
        <v>2024</v>
      </c>
      <c r="J230" s="99">
        <f>_bTH_QUANT_since142!I224</f>
        <v>2</v>
      </c>
      <c r="K230" s="125">
        <f>_bTH_QUANT_since142!J224</f>
        <v>3245</v>
      </c>
      <c r="L230" s="99" t="str">
        <f>IF(_bTH_QUANT_since142!K224="q0.25","25 %",IF(_bTH_QUANT_since142!K224="q0.5","50 %",IF(_bTH_QUANT_since142!K224="q0.75","75 %",IF(_bTH_QUANT_since142!K224="q0.9","90 %","#N/A"))))</f>
        <v>25 %</v>
      </c>
      <c r="M230" s="131">
        <f>_bTH_QUANT_since142!L224</f>
        <v>2.1623315575054844</v>
      </c>
      <c r="N230" s="99" t="str">
        <f>_bTH_QUANT_since142!M224</f>
        <v>17. AMGÄndG (2021)</v>
      </c>
    </row>
    <row r="231" spans="2:14" x14ac:dyDescent="0.3">
      <c r="B231">
        <f>_bTH_QUANT_since142!A225</f>
        <v>3</v>
      </c>
      <c r="C231">
        <f>_bTH_QUANT_since142!B225</f>
        <v>30</v>
      </c>
      <c r="D231">
        <f>_bTH_QUANT_since142!C225</f>
        <v>2</v>
      </c>
      <c r="E231">
        <f>_bTH_QUANT_since142!D225</f>
        <v>242</v>
      </c>
      <c r="F231">
        <f>_bTH_QUANT_since142!E225</f>
        <v>1</v>
      </c>
      <c r="G231" s="99" t="str">
        <f>_bTH_QUANT_since142!F225</f>
        <v>Schwein</v>
      </c>
      <c r="H231" s="99" t="str">
        <f>_bTH_QUANT_since142!G225</f>
        <v>Saugferkel</v>
      </c>
      <c r="I231" s="99">
        <f>_bTH_QUANT_since142!H225</f>
        <v>2024</v>
      </c>
      <c r="J231" s="99">
        <f>_bTH_QUANT_since142!I225</f>
        <v>2</v>
      </c>
      <c r="K231" s="125">
        <f>_bTH_QUANT_since142!J225</f>
        <v>3245</v>
      </c>
      <c r="L231" s="99" t="str">
        <f>IF(_bTH_QUANT_since142!K225="q0.25","25 %",IF(_bTH_QUANT_since142!K225="q0.5","50 %",IF(_bTH_QUANT_since142!K225="q0.75","75 %",IF(_bTH_QUANT_since142!K225="q0.9","90 %","#N/A"))))</f>
        <v>75 %</v>
      </c>
      <c r="M231" s="131">
        <f>_bTH_QUANT_since142!L225</f>
        <v>27.411211211211214</v>
      </c>
      <c r="N231" s="99" t="str">
        <f>_bTH_QUANT_since142!M225</f>
        <v>17. AMGÄndG (2021)</v>
      </c>
    </row>
    <row r="232" spans="2:14" x14ac:dyDescent="0.3">
      <c r="B232">
        <f>_bTH_QUANT_since142!A226</f>
        <v>3</v>
      </c>
      <c r="C232">
        <f>_bTH_QUANT_since142!B226</f>
        <v>30</v>
      </c>
      <c r="D232">
        <f>_bTH_QUANT_since142!C226</f>
        <v>2</v>
      </c>
      <c r="E232">
        <f>_bTH_QUANT_since142!D226</f>
        <v>251</v>
      </c>
      <c r="F232">
        <f>_bTH_QUANT_since142!E226</f>
        <v>1</v>
      </c>
      <c r="G232" s="99" t="str">
        <f>_bTH_QUANT_since142!F226</f>
        <v>Schwein</v>
      </c>
      <c r="H232" s="99" t="str">
        <f>_bTH_QUANT_since142!G226</f>
        <v>Saugferkel</v>
      </c>
      <c r="I232" s="99">
        <f>_bTH_QUANT_since142!H226</f>
        <v>2025</v>
      </c>
      <c r="J232" s="99">
        <f>_bTH_QUANT_since142!I226</f>
        <v>1</v>
      </c>
      <c r="K232" s="125">
        <f>_bTH_QUANT_since142!J226</f>
        <v>3250</v>
      </c>
      <c r="L232" s="99" t="str">
        <f>IF(_bTH_QUANT_since142!K226="q0.25","25 %",IF(_bTH_QUANT_since142!K226="q0.5","50 %",IF(_bTH_QUANT_since142!K226="q0.75","75 %",IF(_bTH_QUANT_since142!K226="q0.9","90 %","#N/A"))))</f>
        <v>50 %</v>
      </c>
      <c r="M232" s="131">
        <f>_bTH_QUANT_since142!L226</f>
        <v>10.968654543364899</v>
      </c>
      <c r="N232" s="99" t="str">
        <f>_bTH_QUANT_since142!M226</f>
        <v>17. AMGÄndG (2021)</v>
      </c>
    </row>
    <row r="233" spans="2:14" x14ac:dyDescent="0.3">
      <c r="B233">
        <f>_bTH_QUANT_since142!A227</f>
        <v>3</v>
      </c>
      <c r="C233">
        <f>_bTH_QUANT_since142!B227</f>
        <v>30</v>
      </c>
      <c r="D233">
        <f>_bTH_QUANT_since142!C227</f>
        <v>2</v>
      </c>
      <c r="E233">
        <f>_bTH_QUANT_since142!D227</f>
        <v>251</v>
      </c>
      <c r="F233">
        <f>_bTH_QUANT_since142!E227</f>
        <v>1</v>
      </c>
      <c r="G233" s="99" t="str">
        <f>_bTH_QUANT_since142!F227</f>
        <v>Schwein</v>
      </c>
      <c r="H233" s="99" t="str">
        <f>_bTH_QUANT_since142!G227</f>
        <v>Saugferkel</v>
      </c>
      <c r="I233" s="99">
        <f>_bTH_QUANT_since142!H227</f>
        <v>2025</v>
      </c>
      <c r="J233" s="99">
        <f>_bTH_QUANT_since142!I227</f>
        <v>1</v>
      </c>
      <c r="K233" s="125">
        <f>_bTH_QUANT_since142!J227</f>
        <v>3250</v>
      </c>
      <c r="L233" s="99" t="str">
        <f>IF(_bTH_QUANT_since142!K227="q0.25","25 %",IF(_bTH_QUANT_since142!K227="q0.5","50 %",IF(_bTH_QUANT_since142!K227="q0.75","75 %",IF(_bTH_QUANT_since142!K227="q0.9","90 %","#N/A"))))</f>
        <v>90 %</v>
      </c>
      <c r="M233" s="131">
        <f>_bTH_QUANT_since142!L227</f>
        <v>46.661339726341104</v>
      </c>
      <c r="N233" s="99" t="str">
        <f>_bTH_QUANT_since142!M227</f>
        <v>17. AMGÄndG (2021)</v>
      </c>
    </row>
    <row r="234" spans="2:14" x14ac:dyDescent="0.3">
      <c r="B234">
        <f>_bTH_QUANT_since142!A228</f>
        <v>3</v>
      </c>
      <c r="C234">
        <f>_bTH_QUANT_since142!B228</f>
        <v>30</v>
      </c>
      <c r="D234">
        <f>_bTH_QUANT_since142!C228</f>
        <v>2</v>
      </c>
      <c r="E234">
        <f>_bTH_QUANT_since142!D228</f>
        <v>251</v>
      </c>
      <c r="F234">
        <f>_bTH_QUANT_since142!E228</f>
        <v>1</v>
      </c>
      <c r="G234" s="99" t="str">
        <f>_bTH_QUANT_since142!F228</f>
        <v>Schwein</v>
      </c>
      <c r="H234" s="99" t="str">
        <f>_bTH_QUANT_since142!G228</f>
        <v>Saugferkel</v>
      </c>
      <c r="I234" s="99">
        <f>_bTH_QUANT_since142!H228</f>
        <v>2025</v>
      </c>
      <c r="J234" s="99">
        <f>_bTH_QUANT_since142!I228</f>
        <v>1</v>
      </c>
      <c r="K234" s="125">
        <f>_bTH_QUANT_since142!J228</f>
        <v>3250</v>
      </c>
      <c r="L234" s="99" t="str">
        <f>IF(_bTH_QUANT_since142!K228="q0.25","25 %",IF(_bTH_QUANT_since142!K228="q0.5","50 %",IF(_bTH_QUANT_since142!K228="q0.75","75 %",IF(_bTH_QUANT_since142!K228="q0.9","90 %","#N/A"))))</f>
        <v>25 %</v>
      </c>
      <c r="M234" s="131">
        <f>_bTH_QUANT_since142!L228</f>
        <v>1.9203007568567703</v>
      </c>
      <c r="N234" s="99" t="str">
        <f>_bTH_QUANT_since142!M228</f>
        <v>17. AMGÄndG (2021)</v>
      </c>
    </row>
    <row r="235" spans="2:14" x14ac:dyDescent="0.3">
      <c r="B235">
        <f>_bTH_QUANT_since142!A229</f>
        <v>3</v>
      </c>
      <c r="C235">
        <f>_bTH_QUANT_since142!B229</f>
        <v>30</v>
      </c>
      <c r="D235">
        <f>_bTH_QUANT_since142!C229</f>
        <v>2</v>
      </c>
      <c r="E235">
        <f>_bTH_QUANT_since142!D229</f>
        <v>251</v>
      </c>
      <c r="F235">
        <f>_bTH_QUANT_since142!E229</f>
        <v>1</v>
      </c>
      <c r="G235" s="99" t="str">
        <f>_bTH_QUANT_since142!F229</f>
        <v>Schwein</v>
      </c>
      <c r="H235" s="99" t="str">
        <f>_bTH_QUANT_since142!G229</f>
        <v>Saugferkel</v>
      </c>
      <c r="I235" s="99">
        <f>_bTH_QUANT_since142!H229</f>
        <v>2025</v>
      </c>
      <c r="J235" s="99">
        <f>_bTH_QUANT_since142!I229</f>
        <v>1</v>
      </c>
      <c r="K235" s="125">
        <f>_bTH_QUANT_since142!J229</f>
        <v>3250</v>
      </c>
      <c r="L235" s="99" t="str">
        <f>IF(_bTH_QUANT_since142!K229="q0.25","25 %",IF(_bTH_QUANT_since142!K229="q0.5","50 %",IF(_bTH_QUANT_since142!K229="q0.75","75 %",IF(_bTH_QUANT_since142!K229="q0.9","90 %","#N/A"))))</f>
        <v>75 %</v>
      </c>
      <c r="M235" s="131">
        <f>_bTH_QUANT_since142!L229</f>
        <v>26.701576353167479</v>
      </c>
      <c r="N235" s="99" t="str">
        <f>_bTH_QUANT_since142!M229</f>
        <v>17. AMGÄndG (2021)</v>
      </c>
    </row>
    <row r="236" spans="2:14" x14ac:dyDescent="0.3">
      <c r="B236">
        <f>_bTH_QUANT_since142!A230</f>
        <v>3</v>
      </c>
      <c r="C236">
        <f>_bTH_QUANT_since142!B230</f>
        <v>30</v>
      </c>
      <c r="D236">
        <f>_bTH_QUANT_since142!C230</f>
        <v>2</v>
      </c>
      <c r="E236">
        <f>_bTH_QUANT_since142!D230</f>
        <v>252</v>
      </c>
      <c r="F236">
        <f>_bTH_QUANT_since142!E230</f>
        <v>1</v>
      </c>
      <c r="G236" s="99" t="str">
        <f>_bTH_QUANT_since142!F230</f>
        <v>Schwein</v>
      </c>
      <c r="H236" s="99" t="str">
        <f>_bTH_QUANT_since142!G230</f>
        <v>Saugferkel</v>
      </c>
      <c r="I236" s="99">
        <f>_bTH_QUANT_since142!H230</f>
        <v>2025</v>
      </c>
      <c r="J236" s="99">
        <f>_bTH_QUANT_since142!I230</f>
        <v>2</v>
      </c>
      <c r="K236" s="125">
        <f>_bTH_QUANT_since142!J230</f>
        <v>3247</v>
      </c>
      <c r="L236" s="99" t="str">
        <f>IF(_bTH_QUANT_since142!K230="q0.25","25 %",IF(_bTH_QUANT_since142!K230="q0.5","50 %",IF(_bTH_QUANT_since142!K230="q0.75","75 %",IF(_bTH_QUANT_since142!K230="q0.9","90 %","#N/A"))))</f>
        <v>50 %</v>
      </c>
      <c r="M236" s="131">
        <f>_bTH_QUANT_since142!L230</f>
        <v>10.739230081964028</v>
      </c>
      <c r="N236" s="99" t="str">
        <f>_bTH_QUANT_since142!M230</f>
        <v>17. AMGÄndG (2021)</v>
      </c>
    </row>
    <row r="237" spans="2:14" x14ac:dyDescent="0.3">
      <c r="B237">
        <f>_bTH_QUANT_since142!A231</f>
        <v>3</v>
      </c>
      <c r="C237">
        <f>_bTH_QUANT_since142!B231</f>
        <v>30</v>
      </c>
      <c r="D237">
        <f>_bTH_QUANT_since142!C231</f>
        <v>2</v>
      </c>
      <c r="E237">
        <f>_bTH_QUANT_since142!D231</f>
        <v>252</v>
      </c>
      <c r="F237">
        <f>_bTH_QUANT_since142!E231</f>
        <v>1</v>
      </c>
      <c r="G237" s="99" t="str">
        <f>_bTH_QUANT_since142!F231</f>
        <v>Schwein</v>
      </c>
      <c r="H237" s="99" t="str">
        <f>_bTH_QUANT_since142!G231</f>
        <v>Saugferkel</v>
      </c>
      <c r="I237" s="99">
        <f>_bTH_QUANT_since142!H231</f>
        <v>2025</v>
      </c>
      <c r="J237" s="99">
        <f>_bTH_QUANT_since142!I231</f>
        <v>2</v>
      </c>
      <c r="K237" s="125">
        <f>_bTH_QUANT_since142!J231</f>
        <v>3247</v>
      </c>
      <c r="L237" s="99" t="str">
        <f>IF(_bTH_QUANT_since142!K231="q0.25","25 %",IF(_bTH_QUANT_since142!K231="q0.5","50 %",IF(_bTH_QUANT_since142!K231="q0.75","75 %",IF(_bTH_QUANT_since142!K231="q0.9","90 %","#N/A"))))</f>
        <v>90 %</v>
      </c>
      <c r="M237" s="131">
        <f>_bTH_QUANT_since142!L231</f>
        <v>45.262177743496601</v>
      </c>
      <c r="N237" s="99" t="str">
        <f>_bTH_QUANT_since142!M231</f>
        <v>17. AMGÄndG (2021)</v>
      </c>
    </row>
    <row r="238" spans="2:14" x14ac:dyDescent="0.3">
      <c r="B238">
        <f>_bTH_QUANT_since142!A232</f>
        <v>3</v>
      </c>
      <c r="C238">
        <f>_bTH_QUANT_since142!B232</f>
        <v>30</v>
      </c>
      <c r="D238">
        <f>_bTH_QUANT_since142!C232</f>
        <v>2</v>
      </c>
      <c r="E238">
        <f>_bTH_QUANT_since142!D232</f>
        <v>252</v>
      </c>
      <c r="F238">
        <f>_bTH_QUANT_since142!E232</f>
        <v>1</v>
      </c>
      <c r="G238" s="99" t="str">
        <f>_bTH_QUANT_since142!F232</f>
        <v>Schwein</v>
      </c>
      <c r="H238" s="99" t="str">
        <f>_bTH_QUANT_since142!G232</f>
        <v>Saugferkel</v>
      </c>
      <c r="I238" s="99">
        <f>_bTH_QUANT_since142!H232</f>
        <v>2025</v>
      </c>
      <c r="J238" s="99">
        <f>_bTH_QUANT_since142!I232</f>
        <v>2</v>
      </c>
      <c r="K238" s="125">
        <f>_bTH_QUANT_since142!J232</f>
        <v>3247</v>
      </c>
      <c r="L238" s="99" t="str">
        <f>IF(_bTH_QUANT_since142!K232="q0.25","25 %",IF(_bTH_QUANT_since142!K232="q0.5","50 %",IF(_bTH_QUANT_since142!K232="q0.75","75 %",IF(_bTH_QUANT_since142!K232="q0.9","90 %","#N/A"))))</f>
        <v>25 %</v>
      </c>
      <c r="M238" s="131">
        <f>_bTH_QUANT_since142!L232</f>
        <v>1.8803912880539295</v>
      </c>
      <c r="N238" s="99" t="str">
        <f>_bTH_QUANT_since142!M232</f>
        <v>17. AMGÄndG (2021)</v>
      </c>
    </row>
    <row r="239" spans="2:14" x14ac:dyDescent="0.3">
      <c r="B239">
        <f>_bTH_QUANT_since142!A233</f>
        <v>3</v>
      </c>
      <c r="C239">
        <f>_bTH_QUANT_since142!B233</f>
        <v>30</v>
      </c>
      <c r="D239">
        <f>_bTH_QUANT_since142!C233</f>
        <v>2</v>
      </c>
      <c r="E239">
        <f>_bTH_QUANT_since142!D233</f>
        <v>252</v>
      </c>
      <c r="F239">
        <f>_bTH_QUANT_since142!E233</f>
        <v>1</v>
      </c>
      <c r="G239" s="99" t="str">
        <f>_bTH_QUANT_since142!F233</f>
        <v>Schwein</v>
      </c>
      <c r="H239" s="99" t="str">
        <f>_bTH_QUANT_since142!G233</f>
        <v>Saugferkel</v>
      </c>
      <c r="I239" s="99">
        <f>_bTH_QUANT_since142!H233</f>
        <v>2025</v>
      </c>
      <c r="J239" s="99">
        <f>_bTH_QUANT_since142!I233</f>
        <v>2</v>
      </c>
      <c r="K239" s="125">
        <f>_bTH_QUANT_since142!J233</f>
        <v>3247</v>
      </c>
      <c r="L239" s="99" t="str">
        <f>IF(_bTH_QUANT_since142!K233="q0.25","25 %",IF(_bTH_QUANT_since142!K233="q0.5","50 %",IF(_bTH_QUANT_since142!K233="q0.75","75 %",IF(_bTH_QUANT_since142!K233="q0.9","90 %","#N/A"))))</f>
        <v>75 %</v>
      </c>
      <c r="M239" s="131">
        <f>_bTH_QUANT_since142!L233</f>
        <v>25.870190514736034</v>
      </c>
      <c r="N239" s="99" t="str">
        <f>_bTH_QUANT_since142!M233</f>
        <v>17. AMGÄndG (2021)</v>
      </c>
    </row>
    <row r="240" spans="2:14" x14ac:dyDescent="0.3">
      <c r="B240">
        <f>_bTH_QUANT_since142!A234</f>
        <v>3</v>
      </c>
      <c r="C240">
        <f>_bTH_QUANT_since142!B234</f>
        <v>31</v>
      </c>
      <c r="D240">
        <f>_bTH_QUANT_since142!C234</f>
        <v>3</v>
      </c>
      <c r="E240">
        <f>_bTH_QUANT_since142!D234</f>
        <v>142</v>
      </c>
      <c r="F240">
        <f>_bTH_QUANT_since142!E234</f>
        <v>1</v>
      </c>
      <c r="G240" s="99" t="str">
        <f>_bTH_QUANT_since142!F234</f>
        <v>Schwein</v>
      </c>
      <c r="H240" s="99" t="str">
        <f>_bTH_QUANT_since142!G234</f>
        <v>Ferkel</v>
      </c>
      <c r="I240" s="99">
        <f>_bTH_QUANT_since142!H234</f>
        <v>2014</v>
      </c>
      <c r="J240" s="99">
        <f>_bTH_QUANT_since142!I234</f>
        <v>2</v>
      </c>
      <c r="K240" s="125">
        <f>_bTH_QUANT_since142!J234</f>
        <v>7335</v>
      </c>
      <c r="L240" s="99" t="str">
        <f>IF(_bTH_QUANT_since142!K234="q0.25","25 %",IF(_bTH_QUANT_since142!K234="q0.5","50 %",IF(_bTH_QUANT_since142!K234="q0.75","75 %",IF(_bTH_QUANT_since142!K234="q0.9","90 %","#N/A"))))</f>
        <v>50 %</v>
      </c>
      <c r="M240" s="131">
        <f>_bTH_QUANT_since142!L234</f>
        <v>10.100287925812362</v>
      </c>
      <c r="N240" s="99" t="str">
        <f>_bTH_QUANT_since142!M234</f>
        <v>17. AMGÄndG (2021)</v>
      </c>
    </row>
    <row r="241" spans="2:14" x14ac:dyDescent="0.3">
      <c r="B241">
        <f>_bTH_QUANT_since142!A235</f>
        <v>3</v>
      </c>
      <c r="C241">
        <f>_bTH_QUANT_since142!B235</f>
        <v>31</v>
      </c>
      <c r="D241">
        <f>_bTH_QUANT_since142!C235</f>
        <v>3</v>
      </c>
      <c r="E241">
        <f>_bTH_QUANT_since142!D235</f>
        <v>142</v>
      </c>
      <c r="F241">
        <f>_bTH_QUANT_since142!E235</f>
        <v>1</v>
      </c>
      <c r="G241" s="99" t="str">
        <f>_bTH_QUANT_since142!F235</f>
        <v>Schwein</v>
      </c>
      <c r="H241" s="99" t="str">
        <f>_bTH_QUANT_since142!G235</f>
        <v>Ferkel</v>
      </c>
      <c r="I241" s="99">
        <f>_bTH_QUANT_since142!H235</f>
        <v>2014</v>
      </c>
      <c r="J241" s="99">
        <f>_bTH_QUANT_since142!I235</f>
        <v>2</v>
      </c>
      <c r="K241" s="125">
        <f>_bTH_QUANT_since142!J235</f>
        <v>7335</v>
      </c>
      <c r="L241" s="99" t="str">
        <f>IF(_bTH_QUANT_since142!K235="q0.25","25 %",IF(_bTH_QUANT_since142!K235="q0.5","50 %",IF(_bTH_QUANT_since142!K235="q0.75","75 %",IF(_bTH_QUANT_since142!K235="q0.9","90 %","#N/A"))))</f>
        <v>90 %</v>
      </c>
      <c r="M241" s="131">
        <f>_bTH_QUANT_since142!L235</f>
        <v>58.960085752301254</v>
      </c>
      <c r="N241" s="99" t="str">
        <f>_bTH_QUANT_since142!M235</f>
        <v>17. AMGÄndG (2021)</v>
      </c>
    </row>
    <row r="242" spans="2:14" x14ac:dyDescent="0.3">
      <c r="B242">
        <f>_bTH_QUANT_since142!A236</f>
        <v>3</v>
      </c>
      <c r="C242">
        <f>_bTH_QUANT_since142!B236</f>
        <v>31</v>
      </c>
      <c r="D242">
        <f>_bTH_QUANT_since142!C236</f>
        <v>3</v>
      </c>
      <c r="E242">
        <f>_bTH_QUANT_since142!D236</f>
        <v>142</v>
      </c>
      <c r="F242">
        <f>_bTH_QUANT_since142!E236</f>
        <v>1</v>
      </c>
      <c r="G242" s="99" t="str">
        <f>_bTH_QUANT_since142!F236</f>
        <v>Schwein</v>
      </c>
      <c r="H242" s="99" t="str">
        <f>_bTH_QUANT_since142!G236</f>
        <v>Ferkel</v>
      </c>
      <c r="I242" s="99">
        <f>_bTH_QUANT_since142!H236</f>
        <v>2014</v>
      </c>
      <c r="J242" s="99">
        <f>_bTH_QUANT_since142!I236</f>
        <v>2</v>
      </c>
      <c r="K242" s="125">
        <f>_bTH_QUANT_since142!J236</f>
        <v>7335</v>
      </c>
      <c r="L242" s="99" t="str">
        <f>IF(_bTH_QUANT_since142!K236="q0.25","25 %",IF(_bTH_QUANT_since142!K236="q0.5","50 %",IF(_bTH_QUANT_since142!K236="q0.75","75 %",IF(_bTH_QUANT_since142!K236="q0.9","90 %","#N/A"))))</f>
        <v>25 %</v>
      </c>
      <c r="M242" s="131">
        <f>_bTH_QUANT_since142!L236</f>
        <v>2.0611764153848851E-2</v>
      </c>
      <c r="N242" s="99" t="str">
        <f>_bTH_QUANT_since142!M236</f>
        <v>17. AMGÄndG (2021)</v>
      </c>
    </row>
    <row r="243" spans="2:14" x14ac:dyDescent="0.3">
      <c r="B243">
        <f>_bTH_QUANT_since142!A237</f>
        <v>3</v>
      </c>
      <c r="C243">
        <f>_bTH_QUANT_since142!B237</f>
        <v>31</v>
      </c>
      <c r="D243">
        <f>_bTH_QUANT_since142!C237</f>
        <v>3</v>
      </c>
      <c r="E243">
        <f>_bTH_QUANT_since142!D237</f>
        <v>142</v>
      </c>
      <c r="F243">
        <f>_bTH_QUANT_since142!E237</f>
        <v>1</v>
      </c>
      <c r="G243" s="99" t="str">
        <f>_bTH_QUANT_since142!F237</f>
        <v>Schwein</v>
      </c>
      <c r="H243" s="99" t="str">
        <f>_bTH_QUANT_since142!G237</f>
        <v>Ferkel</v>
      </c>
      <c r="I243" s="99">
        <f>_bTH_QUANT_since142!H237</f>
        <v>2014</v>
      </c>
      <c r="J243" s="99">
        <f>_bTH_QUANT_since142!I237</f>
        <v>2</v>
      </c>
      <c r="K243" s="125">
        <f>_bTH_QUANT_since142!J237</f>
        <v>7335</v>
      </c>
      <c r="L243" s="99" t="str">
        <f>IF(_bTH_QUANT_since142!K237="q0.25","25 %",IF(_bTH_QUANT_since142!K237="q0.5","50 %",IF(_bTH_QUANT_since142!K237="q0.75","75 %",IF(_bTH_QUANT_since142!K237="q0.9","90 %","#N/A"))))</f>
        <v>75 %</v>
      </c>
      <c r="M243" s="131">
        <f>_bTH_QUANT_since142!L237</f>
        <v>30.295300449460516</v>
      </c>
      <c r="N243" s="99" t="str">
        <f>_bTH_QUANT_since142!M237</f>
        <v>17. AMGÄndG (2021)</v>
      </c>
    </row>
    <row r="244" spans="2:14" x14ac:dyDescent="0.3">
      <c r="B244">
        <f>_bTH_QUANT_since142!A238</f>
        <v>3</v>
      </c>
      <c r="C244">
        <f>_bTH_QUANT_since142!B238</f>
        <v>31</v>
      </c>
      <c r="D244">
        <f>_bTH_QUANT_since142!C238</f>
        <v>3</v>
      </c>
      <c r="E244">
        <f>_bTH_QUANT_since142!D238</f>
        <v>151</v>
      </c>
      <c r="F244">
        <f>_bTH_QUANT_since142!E238</f>
        <v>1</v>
      </c>
      <c r="G244" s="99" t="str">
        <f>_bTH_QUANT_since142!F238</f>
        <v>Schwein</v>
      </c>
      <c r="H244" s="99" t="str">
        <f>_bTH_QUANT_since142!G238</f>
        <v>Ferkel</v>
      </c>
      <c r="I244" s="99">
        <f>_bTH_QUANT_since142!H238</f>
        <v>2015</v>
      </c>
      <c r="J244" s="99">
        <f>_bTH_QUANT_since142!I238</f>
        <v>1</v>
      </c>
      <c r="K244" s="125">
        <f>_bTH_QUANT_since142!J238</f>
        <v>7486</v>
      </c>
      <c r="L244" s="99" t="str">
        <f>IF(_bTH_QUANT_since142!K238="q0.25","25 %",IF(_bTH_QUANT_since142!K238="q0.5","50 %",IF(_bTH_QUANT_since142!K238="q0.75","75 %",IF(_bTH_QUANT_since142!K238="q0.9","90 %","#N/A"))))</f>
        <v>50 %</v>
      </c>
      <c r="M244" s="131">
        <f>_bTH_QUANT_since142!L238</f>
        <v>8.1065503730148052</v>
      </c>
      <c r="N244" s="99" t="str">
        <f>_bTH_QUANT_since142!M238</f>
        <v>17. AMGÄndG (2021)</v>
      </c>
    </row>
    <row r="245" spans="2:14" x14ac:dyDescent="0.3">
      <c r="B245">
        <f>_bTH_QUANT_since142!A239</f>
        <v>3</v>
      </c>
      <c r="C245">
        <f>_bTH_QUANT_since142!B239</f>
        <v>31</v>
      </c>
      <c r="D245">
        <f>_bTH_QUANT_since142!C239</f>
        <v>3</v>
      </c>
      <c r="E245">
        <f>_bTH_QUANT_since142!D239</f>
        <v>151</v>
      </c>
      <c r="F245">
        <f>_bTH_QUANT_since142!E239</f>
        <v>1</v>
      </c>
      <c r="G245" s="99" t="str">
        <f>_bTH_QUANT_since142!F239</f>
        <v>Schwein</v>
      </c>
      <c r="H245" s="99" t="str">
        <f>_bTH_QUANT_since142!G239</f>
        <v>Ferkel</v>
      </c>
      <c r="I245" s="99">
        <f>_bTH_QUANT_since142!H239</f>
        <v>2015</v>
      </c>
      <c r="J245" s="99">
        <f>_bTH_QUANT_since142!I239</f>
        <v>1</v>
      </c>
      <c r="K245" s="125">
        <f>_bTH_QUANT_since142!J239</f>
        <v>7486</v>
      </c>
      <c r="L245" s="99" t="str">
        <f>IF(_bTH_QUANT_since142!K239="q0.25","25 %",IF(_bTH_QUANT_since142!K239="q0.5","50 %",IF(_bTH_QUANT_since142!K239="q0.75","75 %",IF(_bTH_QUANT_since142!K239="q0.9","90 %","#N/A"))))</f>
        <v>90 %</v>
      </c>
      <c r="M245" s="131">
        <f>_bTH_QUANT_since142!L239</f>
        <v>42.073740088486709</v>
      </c>
      <c r="N245" s="99" t="str">
        <f>_bTH_QUANT_since142!M239</f>
        <v>17. AMGÄndG (2021)</v>
      </c>
    </row>
    <row r="246" spans="2:14" x14ac:dyDescent="0.3">
      <c r="B246">
        <f>_bTH_QUANT_since142!A240</f>
        <v>3</v>
      </c>
      <c r="C246">
        <f>_bTH_QUANT_since142!B240</f>
        <v>31</v>
      </c>
      <c r="D246">
        <f>_bTH_QUANT_since142!C240</f>
        <v>3</v>
      </c>
      <c r="E246">
        <f>_bTH_QUANT_since142!D240</f>
        <v>151</v>
      </c>
      <c r="F246">
        <f>_bTH_QUANT_since142!E240</f>
        <v>1</v>
      </c>
      <c r="G246" s="99" t="str">
        <f>_bTH_QUANT_since142!F240</f>
        <v>Schwein</v>
      </c>
      <c r="H246" s="99" t="str">
        <f>_bTH_QUANT_since142!G240</f>
        <v>Ferkel</v>
      </c>
      <c r="I246" s="99">
        <f>_bTH_QUANT_since142!H240</f>
        <v>2015</v>
      </c>
      <c r="J246" s="99">
        <f>_bTH_QUANT_since142!I240</f>
        <v>1</v>
      </c>
      <c r="K246" s="125">
        <f>_bTH_QUANT_since142!J240</f>
        <v>7486</v>
      </c>
      <c r="L246" s="99" t="str">
        <f>IF(_bTH_QUANT_since142!K240="q0.25","25 %",IF(_bTH_QUANT_since142!K240="q0.5","50 %",IF(_bTH_QUANT_since142!K240="q0.75","75 %",IF(_bTH_QUANT_since142!K240="q0.9","90 %","#N/A"))))</f>
        <v>25 %</v>
      </c>
      <c r="M246" s="131">
        <f>_bTH_QUANT_since142!L240</f>
        <v>0.14854824574036754</v>
      </c>
      <c r="N246" s="99" t="str">
        <f>_bTH_QUANT_since142!M240</f>
        <v>17. AMGÄndG (2021)</v>
      </c>
    </row>
    <row r="247" spans="2:14" x14ac:dyDescent="0.3">
      <c r="B247">
        <f>_bTH_QUANT_since142!A241</f>
        <v>3</v>
      </c>
      <c r="C247">
        <f>_bTH_QUANT_since142!B241</f>
        <v>31</v>
      </c>
      <c r="D247">
        <f>_bTH_QUANT_since142!C241</f>
        <v>3</v>
      </c>
      <c r="E247">
        <f>_bTH_QUANT_since142!D241</f>
        <v>151</v>
      </c>
      <c r="F247">
        <f>_bTH_QUANT_since142!E241</f>
        <v>1</v>
      </c>
      <c r="G247" s="99" t="str">
        <f>_bTH_QUANT_since142!F241</f>
        <v>Schwein</v>
      </c>
      <c r="H247" s="99" t="str">
        <f>_bTH_QUANT_since142!G241</f>
        <v>Ferkel</v>
      </c>
      <c r="I247" s="99">
        <f>_bTH_QUANT_since142!H241</f>
        <v>2015</v>
      </c>
      <c r="J247" s="99">
        <f>_bTH_QUANT_since142!I241</f>
        <v>1</v>
      </c>
      <c r="K247" s="125">
        <f>_bTH_QUANT_since142!J241</f>
        <v>7486</v>
      </c>
      <c r="L247" s="99" t="str">
        <f>IF(_bTH_QUANT_since142!K241="q0.25","25 %",IF(_bTH_QUANT_since142!K241="q0.5","50 %",IF(_bTH_QUANT_since142!K241="q0.75","75 %",IF(_bTH_QUANT_since142!K241="q0.9","90 %","#N/A"))))</f>
        <v>75 %</v>
      </c>
      <c r="M247" s="131">
        <f>_bTH_QUANT_since142!L241</f>
        <v>21.823737632409554</v>
      </c>
      <c r="N247" s="99" t="str">
        <f>_bTH_QUANT_since142!M241</f>
        <v>17. AMGÄndG (2021)</v>
      </c>
    </row>
    <row r="248" spans="2:14" x14ac:dyDescent="0.3">
      <c r="B248">
        <f>_bTH_QUANT_since142!A242</f>
        <v>3</v>
      </c>
      <c r="C248">
        <f>_bTH_QUANT_since142!B242</f>
        <v>31</v>
      </c>
      <c r="D248">
        <f>_bTH_QUANT_since142!C242</f>
        <v>3</v>
      </c>
      <c r="E248">
        <f>_bTH_QUANT_since142!D242</f>
        <v>152</v>
      </c>
      <c r="F248">
        <f>_bTH_QUANT_since142!E242</f>
        <v>1</v>
      </c>
      <c r="G248" s="99" t="str">
        <f>_bTH_QUANT_since142!F242</f>
        <v>Schwein</v>
      </c>
      <c r="H248" s="99" t="str">
        <f>_bTH_QUANT_since142!G242</f>
        <v>Ferkel</v>
      </c>
      <c r="I248" s="99">
        <f>_bTH_QUANT_since142!H242</f>
        <v>2015</v>
      </c>
      <c r="J248" s="99">
        <f>_bTH_QUANT_since142!I242</f>
        <v>2</v>
      </c>
      <c r="K248" s="125">
        <f>_bTH_QUANT_since142!J242</f>
        <v>7480</v>
      </c>
      <c r="L248" s="99" t="str">
        <f>IF(_bTH_QUANT_since142!K242="q0.25","25 %",IF(_bTH_QUANT_since142!K242="q0.5","50 %",IF(_bTH_QUANT_since142!K242="q0.75","75 %",IF(_bTH_QUANT_since142!K242="q0.9","90 %","#N/A"))))</f>
        <v>50 %</v>
      </c>
      <c r="M248" s="131">
        <f>_bTH_QUANT_since142!L242</f>
        <v>4.842525581663244</v>
      </c>
      <c r="N248" s="99" t="str">
        <f>_bTH_QUANT_since142!M242</f>
        <v>17. AMGÄndG (2021)</v>
      </c>
    </row>
    <row r="249" spans="2:14" x14ac:dyDescent="0.3">
      <c r="B249">
        <f>_bTH_QUANT_since142!A243</f>
        <v>3</v>
      </c>
      <c r="C249">
        <f>_bTH_QUANT_since142!B243</f>
        <v>31</v>
      </c>
      <c r="D249">
        <f>_bTH_QUANT_since142!C243</f>
        <v>3</v>
      </c>
      <c r="E249">
        <f>_bTH_QUANT_since142!D243</f>
        <v>152</v>
      </c>
      <c r="F249">
        <f>_bTH_QUANT_since142!E243</f>
        <v>1</v>
      </c>
      <c r="G249" s="99" t="str">
        <f>_bTH_QUANT_since142!F243</f>
        <v>Schwein</v>
      </c>
      <c r="H249" s="99" t="str">
        <f>_bTH_QUANT_since142!G243</f>
        <v>Ferkel</v>
      </c>
      <c r="I249" s="99">
        <f>_bTH_QUANT_since142!H243</f>
        <v>2015</v>
      </c>
      <c r="J249" s="99">
        <f>_bTH_QUANT_since142!I243</f>
        <v>2</v>
      </c>
      <c r="K249" s="125">
        <f>_bTH_QUANT_since142!J243</f>
        <v>7480</v>
      </c>
      <c r="L249" s="99" t="str">
        <f>IF(_bTH_QUANT_since142!K243="q0.25","25 %",IF(_bTH_QUANT_since142!K243="q0.5","50 %",IF(_bTH_QUANT_since142!K243="q0.75","75 %",IF(_bTH_QUANT_since142!K243="q0.9","90 %","#N/A"))))</f>
        <v>90 %</v>
      </c>
      <c r="M249" s="131">
        <f>_bTH_QUANT_since142!L243</f>
        <v>30.18733713296977</v>
      </c>
      <c r="N249" s="99" t="str">
        <f>_bTH_QUANT_since142!M243</f>
        <v>17. AMGÄndG (2021)</v>
      </c>
    </row>
    <row r="250" spans="2:14" x14ac:dyDescent="0.3">
      <c r="B250">
        <f>_bTH_QUANT_since142!A244</f>
        <v>3</v>
      </c>
      <c r="C250">
        <f>_bTH_QUANT_since142!B244</f>
        <v>31</v>
      </c>
      <c r="D250">
        <f>_bTH_QUANT_since142!C244</f>
        <v>3</v>
      </c>
      <c r="E250">
        <f>_bTH_QUANT_since142!D244</f>
        <v>152</v>
      </c>
      <c r="F250">
        <f>_bTH_QUANT_since142!E244</f>
        <v>1</v>
      </c>
      <c r="G250" s="99" t="str">
        <f>_bTH_QUANT_since142!F244</f>
        <v>Schwein</v>
      </c>
      <c r="H250" s="99" t="str">
        <f>_bTH_QUANT_since142!G244</f>
        <v>Ferkel</v>
      </c>
      <c r="I250" s="99">
        <f>_bTH_QUANT_since142!H244</f>
        <v>2015</v>
      </c>
      <c r="J250" s="99">
        <f>_bTH_QUANT_since142!I244</f>
        <v>2</v>
      </c>
      <c r="K250" s="125">
        <f>_bTH_QUANT_since142!J244</f>
        <v>7480</v>
      </c>
      <c r="L250" s="99" t="str">
        <f>IF(_bTH_QUANT_since142!K244="q0.25","25 %",IF(_bTH_QUANT_since142!K244="q0.5","50 %",IF(_bTH_QUANT_since142!K244="q0.75","75 %",IF(_bTH_QUANT_since142!K244="q0.9","90 %","#N/A"))))</f>
        <v>25 %</v>
      </c>
      <c r="M250" s="131">
        <f>_bTH_QUANT_since142!L244</f>
        <v>0</v>
      </c>
      <c r="N250" s="99" t="str">
        <f>_bTH_QUANT_since142!M244</f>
        <v>17. AMGÄndG (2021)</v>
      </c>
    </row>
    <row r="251" spans="2:14" x14ac:dyDescent="0.3">
      <c r="B251">
        <f>_bTH_QUANT_since142!A245</f>
        <v>3</v>
      </c>
      <c r="C251">
        <f>_bTH_QUANT_since142!B245</f>
        <v>31</v>
      </c>
      <c r="D251">
        <f>_bTH_QUANT_since142!C245</f>
        <v>3</v>
      </c>
      <c r="E251">
        <f>_bTH_QUANT_since142!D245</f>
        <v>152</v>
      </c>
      <c r="F251">
        <f>_bTH_QUANT_since142!E245</f>
        <v>1</v>
      </c>
      <c r="G251" s="99" t="str">
        <f>_bTH_QUANT_since142!F245</f>
        <v>Schwein</v>
      </c>
      <c r="H251" s="99" t="str">
        <f>_bTH_QUANT_since142!G245</f>
        <v>Ferkel</v>
      </c>
      <c r="I251" s="99">
        <f>_bTH_QUANT_since142!H245</f>
        <v>2015</v>
      </c>
      <c r="J251" s="99">
        <f>_bTH_QUANT_since142!I245</f>
        <v>2</v>
      </c>
      <c r="K251" s="125">
        <f>_bTH_QUANT_since142!J245</f>
        <v>7480</v>
      </c>
      <c r="L251" s="99" t="str">
        <f>IF(_bTH_QUANT_since142!K245="q0.25","25 %",IF(_bTH_QUANT_since142!K245="q0.5","50 %",IF(_bTH_QUANT_since142!K245="q0.75","75 %",IF(_bTH_QUANT_since142!K245="q0.9","90 %","#N/A"))))</f>
        <v>75 %</v>
      </c>
      <c r="M251" s="131">
        <f>_bTH_QUANT_since142!L245</f>
        <v>14.454567598295192</v>
      </c>
      <c r="N251" s="99" t="str">
        <f>_bTH_QUANT_since142!M245</f>
        <v>17. AMGÄndG (2021)</v>
      </c>
    </row>
    <row r="252" spans="2:14" x14ac:dyDescent="0.3">
      <c r="B252">
        <f>_bTH_QUANT_since142!A246</f>
        <v>3</v>
      </c>
      <c r="C252">
        <f>_bTH_QUANT_since142!B246</f>
        <v>31</v>
      </c>
      <c r="D252">
        <f>_bTH_QUANT_since142!C246</f>
        <v>3</v>
      </c>
      <c r="E252">
        <f>_bTH_QUANT_since142!D246</f>
        <v>161</v>
      </c>
      <c r="F252">
        <f>_bTH_QUANT_since142!E246</f>
        <v>1</v>
      </c>
      <c r="G252" s="99" t="str">
        <f>_bTH_QUANT_since142!F246</f>
        <v>Schwein</v>
      </c>
      <c r="H252" s="99" t="str">
        <f>_bTH_QUANT_since142!G246</f>
        <v>Ferkel</v>
      </c>
      <c r="I252" s="99">
        <f>_bTH_QUANT_since142!H246</f>
        <v>2016</v>
      </c>
      <c r="J252" s="99">
        <f>_bTH_QUANT_since142!I246</f>
        <v>1</v>
      </c>
      <c r="K252" s="125">
        <f>_bTH_QUANT_since142!J246</f>
        <v>7358</v>
      </c>
      <c r="L252" s="99" t="str">
        <f>IF(_bTH_QUANT_since142!K246="q0.25","25 %",IF(_bTH_QUANT_since142!K246="q0.5","50 %",IF(_bTH_QUANT_since142!K246="q0.75","75 %",IF(_bTH_QUANT_since142!K246="q0.9","90 %","#N/A"))))</f>
        <v>50 %</v>
      </c>
      <c r="M252" s="131">
        <f>_bTH_QUANT_since142!L246</f>
        <v>4.2644712861963781</v>
      </c>
      <c r="N252" s="99" t="str">
        <f>_bTH_QUANT_since142!M246</f>
        <v>17. AMGÄndG (2021)</v>
      </c>
    </row>
    <row r="253" spans="2:14" x14ac:dyDescent="0.3">
      <c r="B253">
        <f>_bTH_QUANT_since142!A247</f>
        <v>3</v>
      </c>
      <c r="C253">
        <f>_bTH_QUANT_since142!B247</f>
        <v>31</v>
      </c>
      <c r="D253">
        <f>_bTH_QUANT_since142!C247</f>
        <v>3</v>
      </c>
      <c r="E253">
        <f>_bTH_QUANT_since142!D247</f>
        <v>161</v>
      </c>
      <c r="F253">
        <f>_bTH_QUANT_since142!E247</f>
        <v>1</v>
      </c>
      <c r="G253" s="99" t="str">
        <f>_bTH_QUANT_since142!F247</f>
        <v>Schwein</v>
      </c>
      <c r="H253" s="99" t="str">
        <f>_bTH_QUANT_since142!G247</f>
        <v>Ferkel</v>
      </c>
      <c r="I253" s="99">
        <f>_bTH_QUANT_since142!H247</f>
        <v>2016</v>
      </c>
      <c r="J253" s="99">
        <f>_bTH_QUANT_since142!I247</f>
        <v>1</v>
      </c>
      <c r="K253" s="125">
        <f>_bTH_QUANT_since142!J247</f>
        <v>7358</v>
      </c>
      <c r="L253" s="99" t="str">
        <f>IF(_bTH_QUANT_since142!K247="q0.25","25 %",IF(_bTH_QUANT_since142!K247="q0.5","50 %",IF(_bTH_QUANT_since142!K247="q0.75","75 %",IF(_bTH_QUANT_since142!K247="q0.9","90 %","#N/A"))))</f>
        <v>90 %</v>
      </c>
      <c r="M253" s="131">
        <f>_bTH_QUANT_since142!L247</f>
        <v>27.229920304516881</v>
      </c>
      <c r="N253" s="99" t="str">
        <f>_bTH_QUANT_since142!M247</f>
        <v>17. AMGÄndG (2021)</v>
      </c>
    </row>
    <row r="254" spans="2:14" x14ac:dyDescent="0.3">
      <c r="B254">
        <f>_bTH_QUANT_since142!A248</f>
        <v>3</v>
      </c>
      <c r="C254">
        <f>_bTH_QUANT_since142!B248</f>
        <v>31</v>
      </c>
      <c r="D254">
        <f>_bTH_QUANT_since142!C248</f>
        <v>3</v>
      </c>
      <c r="E254">
        <f>_bTH_QUANT_since142!D248</f>
        <v>161</v>
      </c>
      <c r="F254">
        <f>_bTH_QUANT_since142!E248</f>
        <v>1</v>
      </c>
      <c r="G254" s="99" t="str">
        <f>_bTH_QUANT_since142!F248</f>
        <v>Schwein</v>
      </c>
      <c r="H254" s="99" t="str">
        <f>_bTH_QUANT_since142!G248</f>
        <v>Ferkel</v>
      </c>
      <c r="I254" s="99">
        <f>_bTH_QUANT_since142!H248</f>
        <v>2016</v>
      </c>
      <c r="J254" s="99">
        <f>_bTH_QUANT_since142!I248</f>
        <v>1</v>
      </c>
      <c r="K254" s="125">
        <f>_bTH_QUANT_since142!J248</f>
        <v>7358</v>
      </c>
      <c r="L254" s="99" t="str">
        <f>IF(_bTH_QUANT_since142!K248="q0.25","25 %",IF(_bTH_QUANT_since142!K248="q0.5","50 %",IF(_bTH_QUANT_since142!K248="q0.75","75 %",IF(_bTH_QUANT_since142!K248="q0.9","90 %","#N/A"))))</f>
        <v>25 %</v>
      </c>
      <c r="M254" s="131">
        <f>_bTH_QUANT_since142!L248</f>
        <v>0</v>
      </c>
      <c r="N254" s="99" t="str">
        <f>_bTH_QUANT_since142!M248</f>
        <v>17. AMGÄndG (2021)</v>
      </c>
    </row>
    <row r="255" spans="2:14" x14ac:dyDescent="0.3">
      <c r="B255">
        <f>_bTH_QUANT_since142!A249</f>
        <v>3</v>
      </c>
      <c r="C255">
        <f>_bTH_QUANT_since142!B249</f>
        <v>31</v>
      </c>
      <c r="D255">
        <f>_bTH_QUANT_since142!C249</f>
        <v>3</v>
      </c>
      <c r="E255">
        <f>_bTH_QUANT_since142!D249</f>
        <v>161</v>
      </c>
      <c r="F255">
        <f>_bTH_QUANT_since142!E249</f>
        <v>1</v>
      </c>
      <c r="G255" s="99" t="str">
        <f>_bTH_QUANT_since142!F249</f>
        <v>Schwein</v>
      </c>
      <c r="H255" s="99" t="str">
        <f>_bTH_QUANT_since142!G249</f>
        <v>Ferkel</v>
      </c>
      <c r="I255" s="99">
        <f>_bTH_QUANT_since142!H249</f>
        <v>2016</v>
      </c>
      <c r="J255" s="99">
        <f>_bTH_QUANT_since142!I249</f>
        <v>1</v>
      </c>
      <c r="K255" s="125">
        <f>_bTH_QUANT_since142!J249</f>
        <v>7358</v>
      </c>
      <c r="L255" s="99" t="str">
        <f>IF(_bTH_QUANT_since142!K249="q0.25","25 %",IF(_bTH_QUANT_since142!K249="q0.5","50 %",IF(_bTH_QUANT_since142!K249="q0.75","75 %",IF(_bTH_QUANT_since142!K249="q0.9","90 %","#N/A"))))</f>
        <v>75 %</v>
      </c>
      <c r="M255" s="131">
        <f>_bTH_QUANT_since142!L249</f>
        <v>12.890133703359263</v>
      </c>
      <c r="N255" s="99" t="str">
        <f>_bTH_QUANT_since142!M249</f>
        <v>17. AMGÄndG (2021)</v>
      </c>
    </row>
    <row r="256" spans="2:14" x14ac:dyDescent="0.3">
      <c r="B256">
        <f>_bTH_QUANT_since142!A250</f>
        <v>3</v>
      </c>
      <c r="C256">
        <f>_bTH_QUANT_since142!B250</f>
        <v>31</v>
      </c>
      <c r="D256">
        <f>_bTH_QUANT_since142!C250</f>
        <v>3</v>
      </c>
      <c r="E256">
        <f>_bTH_QUANT_since142!D250</f>
        <v>162</v>
      </c>
      <c r="F256">
        <f>_bTH_QUANT_since142!E250</f>
        <v>1</v>
      </c>
      <c r="G256" s="99" t="str">
        <f>_bTH_QUANT_since142!F250</f>
        <v>Schwein</v>
      </c>
      <c r="H256" s="99" t="str">
        <f>_bTH_QUANT_since142!G250</f>
        <v>Ferkel</v>
      </c>
      <c r="I256" s="99">
        <f>_bTH_QUANT_since142!H250</f>
        <v>2016</v>
      </c>
      <c r="J256" s="99">
        <f>_bTH_QUANT_since142!I250</f>
        <v>2</v>
      </c>
      <c r="K256" s="125">
        <f>_bTH_QUANT_since142!J250</f>
        <v>7279</v>
      </c>
      <c r="L256" s="99" t="str">
        <f>IF(_bTH_QUANT_since142!K250="q0.25","25 %",IF(_bTH_QUANT_since142!K250="q0.5","50 %",IF(_bTH_QUANT_since142!K250="q0.75","75 %",IF(_bTH_QUANT_since142!K250="q0.9","90 %","#N/A"))))</f>
        <v>50 %</v>
      </c>
      <c r="M256" s="131">
        <f>_bTH_QUANT_since142!L250</f>
        <v>3.5499103910318865</v>
      </c>
      <c r="N256" s="99" t="str">
        <f>_bTH_QUANT_since142!M250</f>
        <v>17. AMGÄndG (2021)</v>
      </c>
    </row>
    <row r="257" spans="2:14" x14ac:dyDescent="0.3">
      <c r="B257">
        <f>_bTH_QUANT_since142!A251</f>
        <v>3</v>
      </c>
      <c r="C257">
        <f>_bTH_QUANT_since142!B251</f>
        <v>31</v>
      </c>
      <c r="D257">
        <f>_bTH_QUANT_since142!C251</f>
        <v>3</v>
      </c>
      <c r="E257">
        <f>_bTH_QUANT_since142!D251</f>
        <v>162</v>
      </c>
      <c r="F257">
        <f>_bTH_QUANT_since142!E251</f>
        <v>1</v>
      </c>
      <c r="G257" s="99" t="str">
        <f>_bTH_QUANT_since142!F251</f>
        <v>Schwein</v>
      </c>
      <c r="H257" s="99" t="str">
        <f>_bTH_QUANT_since142!G251</f>
        <v>Ferkel</v>
      </c>
      <c r="I257" s="99">
        <f>_bTH_QUANT_since142!H251</f>
        <v>2016</v>
      </c>
      <c r="J257" s="99">
        <f>_bTH_QUANT_since142!I251</f>
        <v>2</v>
      </c>
      <c r="K257" s="125">
        <f>_bTH_QUANT_since142!J251</f>
        <v>7279</v>
      </c>
      <c r="L257" s="99" t="str">
        <f>IF(_bTH_QUANT_since142!K251="q0.25","25 %",IF(_bTH_QUANT_since142!K251="q0.5","50 %",IF(_bTH_QUANT_since142!K251="q0.75","75 %",IF(_bTH_QUANT_since142!K251="q0.9","90 %","#N/A"))))</f>
        <v>90 %</v>
      </c>
      <c r="M257" s="131">
        <f>_bTH_QUANT_since142!L251</f>
        <v>26.665352452223701</v>
      </c>
      <c r="N257" s="99" t="str">
        <f>_bTH_QUANT_since142!M251</f>
        <v>17. AMGÄndG (2021)</v>
      </c>
    </row>
    <row r="258" spans="2:14" x14ac:dyDescent="0.3">
      <c r="B258">
        <f>_bTH_QUANT_since142!A252</f>
        <v>3</v>
      </c>
      <c r="C258">
        <f>_bTH_QUANT_since142!B252</f>
        <v>31</v>
      </c>
      <c r="D258">
        <f>_bTH_QUANT_since142!C252</f>
        <v>3</v>
      </c>
      <c r="E258">
        <f>_bTH_QUANT_since142!D252</f>
        <v>162</v>
      </c>
      <c r="F258">
        <f>_bTH_QUANT_since142!E252</f>
        <v>1</v>
      </c>
      <c r="G258" s="99" t="str">
        <f>_bTH_QUANT_since142!F252</f>
        <v>Schwein</v>
      </c>
      <c r="H258" s="99" t="str">
        <f>_bTH_QUANT_since142!G252</f>
        <v>Ferkel</v>
      </c>
      <c r="I258" s="99">
        <f>_bTH_QUANT_since142!H252</f>
        <v>2016</v>
      </c>
      <c r="J258" s="99">
        <f>_bTH_QUANT_since142!I252</f>
        <v>2</v>
      </c>
      <c r="K258" s="125">
        <f>_bTH_QUANT_since142!J252</f>
        <v>7279</v>
      </c>
      <c r="L258" s="99" t="str">
        <f>IF(_bTH_QUANT_since142!K252="q0.25","25 %",IF(_bTH_QUANT_since142!K252="q0.5","50 %",IF(_bTH_QUANT_since142!K252="q0.75","75 %",IF(_bTH_QUANT_since142!K252="q0.9","90 %","#N/A"))))</f>
        <v>25 %</v>
      </c>
      <c r="M258" s="131">
        <f>_bTH_QUANT_since142!L252</f>
        <v>0</v>
      </c>
      <c r="N258" s="99" t="str">
        <f>_bTH_QUANT_since142!M252</f>
        <v>17. AMGÄndG (2021)</v>
      </c>
    </row>
    <row r="259" spans="2:14" x14ac:dyDescent="0.3">
      <c r="B259">
        <f>_bTH_QUANT_since142!A253</f>
        <v>3</v>
      </c>
      <c r="C259">
        <f>_bTH_QUANT_since142!B253</f>
        <v>31</v>
      </c>
      <c r="D259">
        <f>_bTH_QUANT_since142!C253</f>
        <v>3</v>
      </c>
      <c r="E259">
        <f>_bTH_QUANT_since142!D253</f>
        <v>162</v>
      </c>
      <c r="F259">
        <f>_bTH_QUANT_since142!E253</f>
        <v>1</v>
      </c>
      <c r="G259" s="99" t="str">
        <f>_bTH_QUANT_since142!F253</f>
        <v>Schwein</v>
      </c>
      <c r="H259" s="99" t="str">
        <f>_bTH_QUANT_since142!G253</f>
        <v>Ferkel</v>
      </c>
      <c r="I259" s="99">
        <f>_bTH_QUANT_since142!H253</f>
        <v>2016</v>
      </c>
      <c r="J259" s="99">
        <f>_bTH_QUANT_since142!I253</f>
        <v>2</v>
      </c>
      <c r="K259" s="125">
        <f>_bTH_QUANT_since142!J253</f>
        <v>7279</v>
      </c>
      <c r="L259" s="99" t="str">
        <f>IF(_bTH_QUANT_since142!K253="q0.25","25 %",IF(_bTH_QUANT_since142!K253="q0.5","50 %",IF(_bTH_QUANT_since142!K253="q0.75","75 %",IF(_bTH_QUANT_since142!K253="q0.9","90 %","#N/A"))))</f>
        <v>75 %</v>
      </c>
      <c r="M259" s="131">
        <f>_bTH_QUANT_since142!L253</f>
        <v>11.446707281094424</v>
      </c>
      <c r="N259" s="99" t="str">
        <f>_bTH_QUANT_since142!M253</f>
        <v>17. AMGÄndG (2021)</v>
      </c>
    </row>
    <row r="260" spans="2:14" x14ac:dyDescent="0.3">
      <c r="B260">
        <f>_bTH_QUANT_since142!A254</f>
        <v>3</v>
      </c>
      <c r="C260">
        <f>_bTH_QUANT_since142!B254</f>
        <v>31</v>
      </c>
      <c r="D260">
        <f>_bTH_QUANT_since142!C254</f>
        <v>3</v>
      </c>
      <c r="E260">
        <f>_bTH_QUANT_since142!D254</f>
        <v>171</v>
      </c>
      <c r="F260">
        <f>_bTH_QUANT_since142!E254</f>
        <v>1</v>
      </c>
      <c r="G260" s="99" t="str">
        <f>_bTH_QUANT_since142!F254</f>
        <v>Schwein</v>
      </c>
      <c r="H260" s="99" t="str">
        <f>_bTH_QUANT_since142!G254</f>
        <v>Ferkel</v>
      </c>
      <c r="I260" s="99">
        <f>_bTH_QUANT_since142!H254</f>
        <v>2017</v>
      </c>
      <c r="J260" s="99">
        <f>_bTH_QUANT_since142!I254</f>
        <v>1</v>
      </c>
      <c r="K260" s="125">
        <f>_bTH_QUANT_since142!J254</f>
        <v>7280</v>
      </c>
      <c r="L260" s="99" t="str">
        <f>IF(_bTH_QUANT_since142!K254="q0.25","25 %",IF(_bTH_QUANT_since142!K254="q0.5","50 %",IF(_bTH_QUANT_since142!K254="q0.75","75 %",IF(_bTH_QUANT_since142!K254="q0.9","90 %","#N/A"))))</f>
        <v>50 %</v>
      </c>
      <c r="M260" s="131">
        <f>_bTH_QUANT_since142!L254</f>
        <v>3.330760336664234</v>
      </c>
      <c r="N260" s="99" t="str">
        <f>_bTH_QUANT_since142!M254</f>
        <v>17. AMGÄndG (2021)</v>
      </c>
    </row>
    <row r="261" spans="2:14" x14ac:dyDescent="0.3">
      <c r="B261">
        <f>_bTH_QUANT_since142!A255</f>
        <v>3</v>
      </c>
      <c r="C261">
        <f>_bTH_QUANT_since142!B255</f>
        <v>31</v>
      </c>
      <c r="D261">
        <f>_bTH_QUANT_since142!C255</f>
        <v>3</v>
      </c>
      <c r="E261">
        <f>_bTH_QUANT_since142!D255</f>
        <v>171</v>
      </c>
      <c r="F261">
        <f>_bTH_QUANT_since142!E255</f>
        <v>1</v>
      </c>
      <c r="G261" s="99" t="str">
        <f>_bTH_QUANT_since142!F255</f>
        <v>Schwein</v>
      </c>
      <c r="H261" s="99" t="str">
        <f>_bTH_QUANT_since142!G255</f>
        <v>Ferkel</v>
      </c>
      <c r="I261" s="99">
        <f>_bTH_QUANT_since142!H255</f>
        <v>2017</v>
      </c>
      <c r="J261" s="99">
        <f>_bTH_QUANT_since142!I255</f>
        <v>1</v>
      </c>
      <c r="K261" s="125">
        <f>_bTH_QUANT_since142!J255</f>
        <v>7280</v>
      </c>
      <c r="L261" s="99" t="str">
        <f>IF(_bTH_QUANT_since142!K255="q0.25","25 %",IF(_bTH_QUANT_since142!K255="q0.5","50 %",IF(_bTH_QUANT_since142!K255="q0.75","75 %",IF(_bTH_QUANT_since142!K255="q0.9","90 %","#N/A"))))</f>
        <v>90 %</v>
      </c>
      <c r="M261" s="131">
        <f>_bTH_QUANT_since142!L255</f>
        <v>25.969169714594297</v>
      </c>
      <c r="N261" s="99" t="str">
        <f>_bTH_QUANT_since142!M255</f>
        <v>17. AMGÄndG (2021)</v>
      </c>
    </row>
    <row r="262" spans="2:14" x14ac:dyDescent="0.3">
      <c r="B262">
        <f>_bTH_QUANT_since142!A256</f>
        <v>3</v>
      </c>
      <c r="C262">
        <f>_bTH_QUANT_since142!B256</f>
        <v>31</v>
      </c>
      <c r="D262">
        <f>_bTH_QUANT_since142!C256</f>
        <v>3</v>
      </c>
      <c r="E262">
        <f>_bTH_QUANT_since142!D256</f>
        <v>171</v>
      </c>
      <c r="F262">
        <f>_bTH_QUANT_since142!E256</f>
        <v>1</v>
      </c>
      <c r="G262" s="99" t="str">
        <f>_bTH_QUANT_since142!F256</f>
        <v>Schwein</v>
      </c>
      <c r="H262" s="99" t="str">
        <f>_bTH_QUANT_since142!G256</f>
        <v>Ferkel</v>
      </c>
      <c r="I262" s="99">
        <f>_bTH_QUANT_since142!H256</f>
        <v>2017</v>
      </c>
      <c r="J262" s="99">
        <f>_bTH_QUANT_since142!I256</f>
        <v>1</v>
      </c>
      <c r="K262" s="125">
        <f>_bTH_QUANT_since142!J256</f>
        <v>7280</v>
      </c>
      <c r="L262" s="99" t="str">
        <f>IF(_bTH_QUANT_since142!K256="q0.25","25 %",IF(_bTH_QUANT_since142!K256="q0.5","50 %",IF(_bTH_QUANT_since142!K256="q0.75","75 %",IF(_bTH_QUANT_since142!K256="q0.9","90 %","#N/A"))))</f>
        <v>25 %</v>
      </c>
      <c r="M262" s="131">
        <f>_bTH_QUANT_since142!L256</f>
        <v>0</v>
      </c>
      <c r="N262" s="99" t="str">
        <f>_bTH_QUANT_since142!M256</f>
        <v>17. AMGÄndG (2021)</v>
      </c>
    </row>
    <row r="263" spans="2:14" x14ac:dyDescent="0.3">
      <c r="B263">
        <f>_bTH_QUANT_since142!A257</f>
        <v>3</v>
      </c>
      <c r="C263">
        <f>_bTH_QUANT_since142!B257</f>
        <v>31</v>
      </c>
      <c r="D263">
        <f>_bTH_QUANT_since142!C257</f>
        <v>3</v>
      </c>
      <c r="E263">
        <f>_bTH_QUANT_since142!D257</f>
        <v>171</v>
      </c>
      <c r="F263">
        <f>_bTH_QUANT_since142!E257</f>
        <v>1</v>
      </c>
      <c r="G263" s="99" t="str">
        <f>_bTH_QUANT_since142!F257</f>
        <v>Schwein</v>
      </c>
      <c r="H263" s="99" t="str">
        <f>_bTH_QUANT_since142!G257</f>
        <v>Ferkel</v>
      </c>
      <c r="I263" s="99">
        <f>_bTH_QUANT_since142!H257</f>
        <v>2017</v>
      </c>
      <c r="J263" s="99">
        <f>_bTH_QUANT_since142!I257</f>
        <v>1</v>
      </c>
      <c r="K263" s="125">
        <f>_bTH_QUANT_since142!J257</f>
        <v>7280</v>
      </c>
      <c r="L263" s="99" t="str">
        <f>IF(_bTH_QUANT_since142!K257="q0.25","25 %",IF(_bTH_QUANT_since142!K257="q0.5","50 %",IF(_bTH_QUANT_since142!K257="q0.75","75 %",IF(_bTH_QUANT_since142!K257="q0.9","90 %","#N/A"))))</f>
        <v>75 %</v>
      </c>
      <c r="M263" s="131">
        <f>_bTH_QUANT_since142!L257</f>
        <v>10.767195754836443</v>
      </c>
      <c r="N263" s="99" t="str">
        <f>_bTH_QUANT_since142!M257</f>
        <v>17. AMGÄndG (2021)</v>
      </c>
    </row>
    <row r="264" spans="2:14" x14ac:dyDescent="0.3">
      <c r="B264">
        <f>_bTH_QUANT_since142!A258</f>
        <v>3</v>
      </c>
      <c r="C264">
        <f>_bTH_QUANT_since142!B258</f>
        <v>31</v>
      </c>
      <c r="D264">
        <f>_bTH_QUANT_since142!C258</f>
        <v>3</v>
      </c>
      <c r="E264">
        <f>_bTH_QUANT_since142!D258</f>
        <v>172</v>
      </c>
      <c r="F264">
        <f>_bTH_QUANT_since142!E258</f>
        <v>1</v>
      </c>
      <c r="G264" s="99" t="str">
        <f>_bTH_QUANT_since142!F258</f>
        <v>Schwein</v>
      </c>
      <c r="H264" s="99" t="str">
        <f>_bTH_QUANT_since142!G258</f>
        <v>Ferkel</v>
      </c>
      <c r="I264" s="99">
        <f>_bTH_QUANT_since142!H258</f>
        <v>2017</v>
      </c>
      <c r="J264" s="99">
        <f>_bTH_QUANT_since142!I258</f>
        <v>2</v>
      </c>
      <c r="K264" s="125">
        <f>_bTH_QUANT_since142!J258</f>
        <v>7231</v>
      </c>
      <c r="L264" s="99" t="str">
        <f>IF(_bTH_QUANT_since142!K258="q0.25","25 %",IF(_bTH_QUANT_since142!K258="q0.5","50 %",IF(_bTH_QUANT_since142!K258="q0.75","75 %",IF(_bTH_QUANT_since142!K258="q0.9","90 %","#N/A"))))</f>
        <v>50 %</v>
      </c>
      <c r="M264" s="131">
        <f>_bTH_QUANT_since142!L258</f>
        <v>2.9019064124783363</v>
      </c>
      <c r="N264" s="99" t="str">
        <f>_bTH_QUANT_since142!M258</f>
        <v>17. AMGÄndG (2021)</v>
      </c>
    </row>
    <row r="265" spans="2:14" x14ac:dyDescent="0.3">
      <c r="B265">
        <f>_bTH_QUANT_since142!A259</f>
        <v>3</v>
      </c>
      <c r="C265">
        <f>_bTH_QUANT_since142!B259</f>
        <v>31</v>
      </c>
      <c r="D265">
        <f>_bTH_QUANT_since142!C259</f>
        <v>3</v>
      </c>
      <c r="E265">
        <f>_bTH_QUANT_since142!D259</f>
        <v>172</v>
      </c>
      <c r="F265">
        <f>_bTH_QUANT_since142!E259</f>
        <v>1</v>
      </c>
      <c r="G265" s="99" t="str">
        <f>_bTH_QUANT_since142!F259</f>
        <v>Schwein</v>
      </c>
      <c r="H265" s="99" t="str">
        <f>_bTH_QUANT_since142!G259</f>
        <v>Ferkel</v>
      </c>
      <c r="I265" s="99">
        <f>_bTH_QUANT_since142!H259</f>
        <v>2017</v>
      </c>
      <c r="J265" s="99">
        <f>_bTH_QUANT_since142!I259</f>
        <v>2</v>
      </c>
      <c r="K265" s="125">
        <f>_bTH_QUANT_since142!J259</f>
        <v>7231</v>
      </c>
      <c r="L265" s="99" t="str">
        <f>IF(_bTH_QUANT_since142!K259="q0.25","25 %",IF(_bTH_QUANT_since142!K259="q0.5","50 %",IF(_bTH_QUANT_since142!K259="q0.75","75 %",IF(_bTH_QUANT_since142!K259="q0.9","90 %","#N/A"))))</f>
        <v>90 %</v>
      </c>
      <c r="M265" s="131">
        <f>_bTH_QUANT_since142!L259</f>
        <v>23.528637217808694</v>
      </c>
      <c r="N265" s="99" t="str">
        <f>_bTH_QUANT_since142!M259</f>
        <v>17. AMGÄndG (2021)</v>
      </c>
    </row>
    <row r="266" spans="2:14" x14ac:dyDescent="0.3">
      <c r="B266">
        <f>_bTH_QUANT_since142!A260</f>
        <v>3</v>
      </c>
      <c r="C266">
        <f>_bTH_QUANT_since142!B260</f>
        <v>31</v>
      </c>
      <c r="D266">
        <f>_bTH_QUANT_since142!C260</f>
        <v>3</v>
      </c>
      <c r="E266">
        <f>_bTH_QUANT_since142!D260</f>
        <v>172</v>
      </c>
      <c r="F266">
        <f>_bTH_QUANT_since142!E260</f>
        <v>1</v>
      </c>
      <c r="G266" s="99" t="str">
        <f>_bTH_QUANT_since142!F260</f>
        <v>Schwein</v>
      </c>
      <c r="H266" s="99" t="str">
        <f>_bTH_QUANT_since142!G260</f>
        <v>Ferkel</v>
      </c>
      <c r="I266" s="99">
        <f>_bTH_QUANT_since142!H260</f>
        <v>2017</v>
      </c>
      <c r="J266" s="99">
        <f>_bTH_QUANT_since142!I260</f>
        <v>2</v>
      </c>
      <c r="K266" s="125">
        <f>_bTH_QUANT_since142!J260</f>
        <v>7231</v>
      </c>
      <c r="L266" s="99" t="str">
        <f>IF(_bTH_QUANT_since142!K260="q0.25","25 %",IF(_bTH_QUANT_since142!K260="q0.5","50 %",IF(_bTH_QUANT_since142!K260="q0.75","75 %",IF(_bTH_QUANT_since142!K260="q0.9","90 %","#N/A"))))</f>
        <v>25 %</v>
      </c>
      <c r="M266" s="131">
        <f>_bTH_QUANT_since142!L260</f>
        <v>0</v>
      </c>
      <c r="N266" s="99" t="str">
        <f>_bTH_QUANT_since142!M260</f>
        <v>17. AMGÄndG (2021)</v>
      </c>
    </row>
    <row r="267" spans="2:14" x14ac:dyDescent="0.3">
      <c r="B267">
        <f>_bTH_QUANT_since142!A261</f>
        <v>3</v>
      </c>
      <c r="C267">
        <f>_bTH_QUANT_since142!B261</f>
        <v>31</v>
      </c>
      <c r="D267">
        <f>_bTH_QUANT_since142!C261</f>
        <v>3</v>
      </c>
      <c r="E267">
        <f>_bTH_QUANT_since142!D261</f>
        <v>172</v>
      </c>
      <c r="F267">
        <f>_bTH_QUANT_since142!E261</f>
        <v>1</v>
      </c>
      <c r="G267" s="99" t="str">
        <f>_bTH_QUANT_since142!F261</f>
        <v>Schwein</v>
      </c>
      <c r="H267" s="99" t="str">
        <f>_bTH_QUANT_since142!G261</f>
        <v>Ferkel</v>
      </c>
      <c r="I267" s="99">
        <f>_bTH_QUANT_since142!H261</f>
        <v>2017</v>
      </c>
      <c r="J267" s="99">
        <f>_bTH_QUANT_since142!I261</f>
        <v>2</v>
      </c>
      <c r="K267" s="125">
        <f>_bTH_QUANT_since142!J261</f>
        <v>7231</v>
      </c>
      <c r="L267" s="99" t="str">
        <f>IF(_bTH_QUANT_since142!K261="q0.25","25 %",IF(_bTH_QUANT_since142!K261="q0.5","50 %",IF(_bTH_QUANT_since142!K261="q0.75","75 %",IF(_bTH_QUANT_since142!K261="q0.9","90 %","#N/A"))))</f>
        <v>75 %</v>
      </c>
      <c r="M267" s="131">
        <f>_bTH_QUANT_since142!L261</f>
        <v>9.9009716193386055</v>
      </c>
      <c r="N267" s="99" t="str">
        <f>_bTH_QUANT_since142!M261</f>
        <v>17. AMGÄndG (2021)</v>
      </c>
    </row>
    <row r="268" spans="2:14" x14ac:dyDescent="0.3">
      <c r="B268">
        <f>_bTH_QUANT_since142!A262</f>
        <v>3</v>
      </c>
      <c r="C268">
        <f>_bTH_QUANT_since142!B262</f>
        <v>31</v>
      </c>
      <c r="D268">
        <f>_bTH_QUANT_since142!C262</f>
        <v>3</v>
      </c>
      <c r="E268">
        <f>_bTH_QUANT_since142!D262</f>
        <v>181</v>
      </c>
      <c r="F268">
        <f>_bTH_QUANT_since142!E262</f>
        <v>1</v>
      </c>
      <c r="G268" s="99" t="str">
        <f>_bTH_QUANT_since142!F262</f>
        <v>Schwein</v>
      </c>
      <c r="H268" s="99" t="str">
        <f>_bTH_QUANT_since142!G262</f>
        <v>Ferkel</v>
      </c>
      <c r="I268" s="99">
        <f>_bTH_QUANT_since142!H262</f>
        <v>2018</v>
      </c>
      <c r="J268" s="99">
        <f>_bTH_QUANT_since142!I262</f>
        <v>1</v>
      </c>
      <c r="K268" s="125">
        <f>_bTH_QUANT_since142!J262</f>
        <v>6703</v>
      </c>
      <c r="L268" s="99" t="str">
        <f>IF(_bTH_QUANT_since142!K262="q0.25","25 %",IF(_bTH_QUANT_since142!K262="q0.5","50 %",IF(_bTH_QUANT_since142!K262="q0.75","75 %",IF(_bTH_QUANT_since142!K262="q0.9","90 %","#N/A"))))</f>
        <v>50 %</v>
      </c>
      <c r="M268" s="131">
        <f>_bTH_QUANT_since142!L262</f>
        <v>3.3209848498086565</v>
      </c>
      <c r="N268" s="99" t="str">
        <f>_bTH_QUANT_since142!M262</f>
        <v>17. AMGÄndG (2021)</v>
      </c>
    </row>
    <row r="269" spans="2:14" x14ac:dyDescent="0.3">
      <c r="B269">
        <f>_bTH_QUANT_since142!A263</f>
        <v>3</v>
      </c>
      <c r="C269">
        <f>_bTH_QUANT_since142!B263</f>
        <v>31</v>
      </c>
      <c r="D269">
        <f>_bTH_QUANT_since142!C263</f>
        <v>3</v>
      </c>
      <c r="E269">
        <f>_bTH_QUANT_since142!D263</f>
        <v>181</v>
      </c>
      <c r="F269">
        <f>_bTH_QUANT_since142!E263</f>
        <v>1</v>
      </c>
      <c r="G269" s="99" t="str">
        <f>_bTH_QUANT_since142!F263</f>
        <v>Schwein</v>
      </c>
      <c r="H269" s="99" t="str">
        <f>_bTH_QUANT_since142!G263</f>
        <v>Ferkel</v>
      </c>
      <c r="I269" s="99">
        <f>_bTH_QUANT_since142!H263</f>
        <v>2018</v>
      </c>
      <c r="J269" s="99">
        <f>_bTH_QUANT_since142!I263</f>
        <v>1</v>
      </c>
      <c r="K269" s="125">
        <f>_bTH_QUANT_since142!J263</f>
        <v>6703</v>
      </c>
      <c r="L269" s="99" t="str">
        <f>IF(_bTH_QUANT_since142!K263="q0.25","25 %",IF(_bTH_QUANT_since142!K263="q0.5","50 %",IF(_bTH_QUANT_since142!K263="q0.75","75 %",IF(_bTH_QUANT_since142!K263="q0.9","90 %","#N/A"))))</f>
        <v>90 %</v>
      </c>
      <c r="M269" s="131">
        <f>_bTH_QUANT_since142!L263</f>
        <v>24.697323326191576</v>
      </c>
      <c r="N269" s="99" t="str">
        <f>_bTH_QUANT_since142!M263</f>
        <v>17. AMGÄndG (2021)</v>
      </c>
    </row>
    <row r="270" spans="2:14" x14ac:dyDescent="0.3">
      <c r="B270">
        <f>_bTH_QUANT_since142!A264</f>
        <v>3</v>
      </c>
      <c r="C270">
        <f>_bTH_QUANT_since142!B264</f>
        <v>31</v>
      </c>
      <c r="D270">
        <f>_bTH_QUANT_since142!C264</f>
        <v>3</v>
      </c>
      <c r="E270">
        <f>_bTH_QUANT_since142!D264</f>
        <v>181</v>
      </c>
      <c r="F270">
        <f>_bTH_QUANT_since142!E264</f>
        <v>1</v>
      </c>
      <c r="G270" s="99" t="str">
        <f>_bTH_QUANT_since142!F264</f>
        <v>Schwein</v>
      </c>
      <c r="H270" s="99" t="str">
        <f>_bTH_QUANT_since142!G264</f>
        <v>Ferkel</v>
      </c>
      <c r="I270" s="99">
        <f>_bTH_QUANT_since142!H264</f>
        <v>2018</v>
      </c>
      <c r="J270" s="99">
        <f>_bTH_QUANT_since142!I264</f>
        <v>1</v>
      </c>
      <c r="K270" s="125">
        <f>_bTH_QUANT_since142!J264</f>
        <v>6703</v>
      </c>
      <c r="L270" s="99" t="str">
        <f>IF(_bTH_QUANT_since142!K264="q0.25","25 %",IF(_bTH_QUANT_since142!K264="q0.5","50 %",IF(_bTH_QUANT_since142!K264="q0.75","75 %",IF(_bTH_QUANT_since142!K264="q0.9","90 %","#N/A"))))</f>
        <v>25 %</v>
      </c>
      <c r="M270" s="131">
        <f>_bTH_QUANT_since142!L264</f>
        <v>5.1342151415281222E-2</v>
      </c>
      <c r="N270" s="99" t="str">
        <f>_bTH_QUANT_since142!M264</f>
        <v>17. AMGÄndG (2021)</v>
      </c>
    </row>
    <row r="271" spans="2:14" x14ac:dyDescent="0.3">
      <c r="B271">
        <f>_bTH_QUANT_since142!A265</f>
        <v>3</v>
      </c>
      <c r="C271">
        <f>_bTH_QUANT_since142!B265</f>
        <v>31</v>
      </c>
      <c r="D271">
        <f>_bTH_QUANT_since142!C265</f>
        <v>3</v>
      </c>
      <c r="E271">
        <f>_bTH_QUANT_since142!D265</f>
        <v>181</v>
      </c>
      <c r="F271">
        <f>_bTH_QUANT_since142!E265</f>
        <v>1</v>
      </c>
      <c r="G271" s="99" t="str">
        <f>_bTH_QUANT_since142!F265</f>
        <v>Schwein</v>
      </c>
      <c r="H271" s="99" t="str">
        <f>_bTH_QUANT_since142!G265</f>
        <v>Ferkel</v>
      </c>
      <c r="I271" s="99">
        <f>_bTH_QUANT_since142!H265</f>
        <v>2018</v>
      </c>
      <c r="J271" s="99">
        <f>_bTH_QUANT_since142!I265</f>
        <v>1</v>
      </c>
      <c r="K271" s="125">
        <f>_bTH_QUANT_since142!J265</f>
        <v>6703</v>
      </c>
      <c r="L271" s="99" t="str">
        <f>IF(_bTH_QUANT_since142!K265="q0.25","25 %",IF(_bTH_QUANT_since142!K265="q0.5","50 %",IF(_bTH_QUANT_since142!K265="q0.75","75 %",IF(_bTH_QUANT_since142!K265="q0.9","90 %","#N/A"))))</f>
        <v>75 %</v>
      </c>
      <c r="M271" s="131">
        <f>_bTH_QUANT_since142!L265</f>
        <v>10.294601552029803</v>
      </c>
      <c r="N271" s="99" t="str">
        <f>_bTH_QUANT_since142!M265</f>
        <v>17. AMGÄndG (2021)</v>
      </c>
    </row>
    <row r="272" spans="2:14" x14ac:dyDescent="0.3">
      <c r="B272">
        <f>_bTH_QUANT_since142!A266</f>
        <v>3</v>
      </c>
      <c r="C272">
        <f>_bTH_QUANT_since142!B266</f>
        <v>31</v>
      </c>
      <c r="D272">
        <f>_bTH_QUANT_since142!C266</f>
        <v>3</v>
      </c>
      <c r="E272">
        <f>_bTH_QUANT_since142!D266</f>
        <v>182</v>
      </c>
      <c r="F272">
        <f>_bTH_QUANT_since142!E266</f>
        <v>1</v>
      </c>
      <c r="G272" s="99" t="str">
        <f>_bTH_QUANT_since142!F266</f>
        <v>Schwein</v>
      </c>
      <c r="H272" s="99" t="str">
        <f>_bTH_QUANT_since142!G266</f>
        <v>Ferkel</v>
      </c>
      <c r="I272" s="99">
        <f>_bTH_QUANT_since142!H266</f>
        <v>2018</v>
      </c>
      <c r="J272" s="99">
        <f>_bTH_QUANT_since142!I266</f>
        <v>2</v>
      </c>
      <c r="K272" s="125">
        <f>_bTH_QUANT_since142!J266</f>
        <v>6677</v>
      </c>
      <c r="L272" s="99" t="str">
        <f>IF(_bTH_QUANT_since142!K266="q0.25","25 %",IF(_bTH_QUANT_since142!K266="q0.5","50 %",IF(_bTH_QUANT_since142!K266="q0.75","75 %",IF(_bTH_QUANT_since142!K266="q0.9","90 %","#N/A"))))</f>
        <v>50 %</v>
      </c>
      <c r="M272" s="131">
        <f>_bTH_QUANT_since142!L266</f>
        <v>2.9581329190919132</v>
      </c>
      <c r="N272" s="99" t="str">
        <f>_bTH_QUANT_since142!M266</f>
        <v>17. AMGÄndG (2021)</v>
      </c>
    </row>
    <row r="273" spans="2:14" x14ac:dyDescent="0.3">
      <c r="B273">
        <f>_bTH_QUANT_since142!A267</f>
        <v>3</v>
      </c>
      <c r="C273">
        <f>_bTH_QUANT_since142!B267</f>
        <v>31</v>
      </c>
      <c r="D273">
        <f>_bTH_QUANT_since142!C267</f>
        <v>3</v>
      </c>
      <c r="E273">
        <f>_bTH_QUANT_since142!D267</f>
        <v>182</v>
      </c>
      <c r="F273">
        <f>_bTH_QUANT_since142!E267</f>
        <v>1</v>
      </c>
      <c r="G273" s="99" t="str">
        <f>_bTH_QUANT_since142!F267</f>
        <v>Schwein</v>
      </c>
      <c r="H273" s="99" t="str">
        <f>_bTH_QUANT_since142!G267</f>
        <v>Ferkel</v>
      </c>
      <c r="I273" s="99">
        <f>_bTH_QUANT_since142!H267</f>
        <v>2018</v>
      </c>
      <c r="J273" s="99">
        <f>_bTH_QUANT_since142!I267</f>
        <v>2</v>
      </c>
      <c r="K273" s="125">
        <f>_bTH_QUANT_since142!J267</f>
        <v>6677</v>
      </c>
      <c r="L273" s="99" t="str">
        <f>IF(_bTH_QUANT_since142!K267="q0.25","25 %",IF(_bTH_QUANT_since142!K267="q0.5","50 %",IF(_bTH_QUANT_since142!K267="q0.75","75 %",IF(_bTH_QUANT_since142!K267="q0.9","90 %","#N/A"))))</f>
        <v>90 %</v>
      </c>
      <c r="M273" s="131">
        <f>_bTH_QUANT_since142!L267</f>
        <v>23.493819892105769</v>
      </c>
      <c r="N273" s="99" t="str">
        <f>_bTH_QUANT_since142!M267</f>
        <v>17. AMGÄndG (2021)</v>
      </c>
    </row>
    <row r="274" spans="2:14" x14ac:dyDescent="0.3">
      <c r="B274">
        <f>_bTH_QUANT_since142!A268</f>
        <v>3</v>
      </c>
      <c r="C274">
        <f>_bTH_QUANT_since142!B268</f>
        <v>31</v>
      </c>
      <c r="D274">
        <f>_bTH_QUANT_since142!C268</f>
        <v>3</v>
      </c>
      <c r="E274">
        <f>_bTH_QUANT_since142!D268</f>
        <v>182</v>
      </c>
      <c r="F274">
        <f>_bTH_QUANT_since142!E268</f>
        <v>1</v>
      </c>
      <c r="G274" s="99" t="str">
        <f>_bTH_QUANT_since142!F268</f>
        <v>Schwein</v>
      </c>
      <c r="H274" s="99" t="str">
        <f>_bTH_QUANT_since142!G268</f>
        <v>Ferkel</v>
      </c>
      <c r="I274" s="99">
        <f>_bTH_QUANT_since142!H268</f>
        <v>2018</v>
      </c>
      <c r="J274" s="99">
        <f>_bTH_QUANT_since142!I268</f>
        <v>2</v>
      </c>
      <c r="K274" s="125">
        <f>_bTH_QUANT_since142!J268</f>
        <v>6677</v>
      </c>
      <c r="L274" s="99" t="str">
        <f>IF(_bTH_QUANT_since142!K268="q0.25","25 %",IF(_bTH_QUANT_since142!K268="q0.5","50 %",IF(_bTH_QUANT_since142!K268="q0.75","75 %",IF(_bTH_QUANT_since142!K268="q0.9","90 %","#N/A"))))</f>
        <v>25 %</v>
      </c>
      <c r="M274" s="131">
        <f>_bTH_QUANT_since142!L268</f>
        <v>0</v>
      </c>
      <c r="N274" s="99" t="str">
        <f>_bTH_QUANT_since142!M268</f>
        <v>17. AMGÄndG (2021)</v>
      </c>
    </row>
    <row r="275" spans="2:14" x14ac:dyDescent="0.3">
      <c r="B275">
        <f>_bTH_QUANT_since142!A269</f>
        <v>3</v>
      </c>
      <c r="C275">
        <f>_bTH_QUANT_since142!B269</f>
        <v>31</v>
      </c>
      <c r="D275">
        <f>_bTH_QUANT_since142!C269</f>
        <v>3</v>
      </c>
      <c r="E275">
        <f>_bTH_QUANT_since142!D269</f>
        <v>182</v>
      </c>
      <c r="F275">
        <f>_bTH_QUANT_since142!E269</f>
        <v>1</v>
      </c>
      <c r="G275" s="99" t="str">
        <f>_bTH_QUANT_since142!F269</f>
        <v>Schwein</v>
      </c>
      <c r="H275" s="99" t="str">
        <f>_bTH_QUANT_since142!G269</f>
        <v>Ferkel</v>
      </c>
      <c r="I275" s="99">
        <f>_bTH_QUANT_since142!H269</f>
        <v>2018</v>
      </c>
      <c r="J275" s="99">
        <f>_bTH_QUANT_since142!I269</f>
        <v>2</v>
      </c>
      <c r="K275" s="125">
        <f>_bTH_QUANT_since142!J269</f>
        <v>6677</v>
      </c>
      <c r="L275" s="99" t="str">
        <f>IF(_bTH_QUANT_since142!K269="q0.25","25 %",IF(_bTH_QUANT_since142!K269="q0.5","50 %",IF(_bTH_QUANT_since142!K269="q0.75","75 %",IF(_bTH_QUANT_since142!K269="q0.9","90 %","#N/A"))))</f>
        <v>75 %</v>
      </c>
      <c r="M275" s="131">
        <f>_bTH_QUANT_since142!L269</f>
        <v>9.7069922428040041</v>
      </c>
      <c r="N275" s="99" t="str">
        <f>_bTH_QUANT_since142!M269</f>
        <v>17. AMGÄndG (2021)</v>
      </c>
    </row>
    <row r="276" spans="2:14" x14ac:dyDescent="0.3">
      <c r="B276">
        <f>_bTH_QUANT_since142!A270</f>
        <v>3</v>
      </c>
      <c r="C276">
        <f>_bTH_QUANT_since142!B270</f>
        <v>31</v>
      </c>
      <c r="D276">
        <f>_bTH_QUANT_since142!C270</f>
        <v>3</v>
      </c>
      <c r="E276">
        <f>_bTH_QUANT_since142!D270</f>
        <v>191</v>
      </c>
      <c r="F276">
        <f>_bTH_QUANT_since142!E270</f>
        <v>1</v>
      </c>
      <c r="G276" s="99" t="str">
        <f>_bTH_QUANT_since142!F270</f>
        <v>Schwein</v>
      </c>
      <c r="H276" s="99" t="str">
        <f>_bTH_QUANT_since142!G270</f>
        <v>Ferkel</v>
      </c>
      <c r="I276" s="99">
        <f>_bTH_QUANT_since142!H270</f>
        <v>2019</v>
      </c>
      <c r="J276" s="99">
        <f>_bTH_QUANT_since142!I270</f>
        <v>1</v>
      </c>
      <c r="K276" s="125">
        <f>_bTH_QUANT_since142!J270</f>
        <v>6581</v>
      </c>
      <c r="L276" s="99" t="str">
        <f>IF(_bTH_QUANT_since142!K270="q0.25","25 %",IF(_bTH_QUANT_since142!K270="q0.5","50 %",IF(_bTH_QUANT_since142!K270="q0.75","75 %",IF(_bTH_QUANT_since142!K270="q0.9","90 %","#N/A"))))</f>
        <v>50 %</v>
      </c>
      <c r="M276" s="131">
        <f>_bTH_QUANT_since142!L270</f>
        <v>2.921686493757619</v>
      </c>
      <c r="N276" s="99" t="str">
        <f>_bTH_QUANT_since142!M270</f>
        <v>17. AMGÄndG (2021)</v>
      </c>
    </row>
    <row r="277" spans="2:14" x14ac:dyDescent="0.3">
      <c r="B277">
        <f>_bTH_QUANT_since142!A271</f>
        <v>3</v>
      </c>
      <c r="C277">
        <f>_bTH_QUANT_since142!B271</f>
        <v>31</v>
      </c>
      <c r="D277">
        <f>_bTH_QUANT_since142!C271</f>
        <v>3</v>
      </c>
      <c r="E277">
        <f>_bTH_QUANT_since142!D271</f>
        <v>191</v>
      </c>
      <c r="F277">
        <f>_bTH_QUANT_since142!E271</f>
        <v>1</v>
      </c>
      <c r="G277" s="99" t="str">
        <f>_bTH_QUANT_since142!F271</f>
        <v>Schwein</v>
      </c>
      <c r="H277" s="99" t="str">
        <f>_bTH_QUANT_since142!G271</f>
        <v>Ferkel</v>
      </c>
      <c r="I277" s="99">
        <f>_bTH_QUANT_since142!H271</f>
        <v>2019</v>
      </c>
      <c r="J277" s="99">
        <f>_bTH_QUANT_since142!I271</f>
        <v>1</v>
      </c>
      <c r="K277" s="125">
        <f>_bTH_QUANT_since142!J271</f>
        <v>6581</v>
      </c>
      <c r="L277" s="99" t="str">
        <f>IF(_bTH_QUANT_since142!K271="q0.25","25 %",IF(_bTH_QUANT_since142!K271="q0.5","50 %",IF(_bTH_QUANT_since142!K271="q0.75","75 %",IF(_bTH_QUANT_since142!K271="q0.9","90 %","#N/A"))))</f>
        <v>90 %</v>
      </c>
      <c r="M277" s="131">
        <f>_bTH_QUANT_since142!L271</f>
        <v>24.60386832630768</v>
      </c>
      <c r="N277" s="99" t="str">
        <f>_bTH_QUANT_since142!M271</f>
        <v>17. AMGÄndG (2021)</v>
      </c>
    </row>
    <row r="278" spans="2:14" x14ac:dyDescent="0.3">
      <c r="B278">
        <f>_bTH_QUANT_since142!A272</f>
        <v>3</v>
      </c>
      <c r="C278">
        <f>_bTH_QUANT_since142!B272</f>
        <v>31</v>
      </c>
      <c r="D278">
        <f>_bTH_QUANT_since142!C272</f>
        <v>3</v>
      </c>
      <c r="E278">
        <f>_bTH_QUANT_since142!D272</f>
        <v>191</v>
      </c>
      <c r="F278">
        <f>_bTH_QUANT_since142!E272</f>
        <v>1</v>
      </c>
      <c r="G278" s="99" t="str">
        <f>_bTH_QUANT_since142!F272</f>
        <v>Schwein</v>
      </c>
      <c r="H278" s="99" t="str">
        <f>_bTH_QUANT_since142!G272</f>
        <v>Ferkel</v>
      </c>
      <c r="I278" s="99">
        <f>_bTH_QUANT_since142!H272</f>
        <v>2019</v>
      </c>
      <c r="J278" s="99">
        <f>_bTH_QUANT_since142!I272</f>
        <v>1</v>
      </c>
      <c r="K278" s="125">
        <f>_bTH_QUANT_since142!J272</f>
        <v>6581</v>
      </c>
      <c r="L278" s="99" t="str">
        <f>IF(_bTH_QUANT_since142!K272="q0.25","25 %",IF(_bTH_QUANT_since142!K272="q0.5","50 %",IF(_bTH_QUANT_since142!K272="q0.75","75 %",IF(_bTH_QUANT_since142!K272="q0.9","90 %","#N/A"))))</f>
        <v>25 %</v>
      </c>
      <c r="M278" s="131">
        <f>_bTH_QUANT_since142!L272</f>
        <v>0</v>
      </c>
      <c r="N278" s="99" t="str">
        <f>_bTH_QUANT_since142!M272</f>
        <v>17. AMGÄndG (2021)</v>
      </c>
    </row>
    <row r="279" spans="2:14" x14ac:dyDescent="0.3">
      <c r="B279">
        <f>_bTH_QUANT_since142!A273</f>
        <v>3</v>
      </c>
      <c r="C279">
        <f>_bTH_QUANT_since142!B273</f>
        <v>31</v>
      </c>
      <c r="D279">
        <f>_bTH_QUANT_since142!C273</f>
        <v>3</v>
      </c>
      <c r="E279">
        <f>_bTH_QUANT_since142!D273</f>
        <v>191</v>
      </c>
      <c r="F279">
        <f>_bTH_QUANT_since142!E273</f>
        <v>1</v>
      </c>
      <c r="G279" s="99" t="str">
        <f>_bTH_QUANT_since142!F273</f>
        <v>Schwein</v>
      </c>
      <c r="H279" s="99" t="str">
        <f>_bTH_QUANT_since142!G273</f>
        <v>Ferkel</v>
      </c>
      <c r="I279" s="99">
        <f>_bTH_QUANT_since142!H273</f>
        <v>2019</v>
      </c>
      <c r="J279" s="99">
        <f>_bTH_QUANT_since142!I273</f>
        <v>1</v>
      </c>
      <c r="K279" s="125">
        <f>_bTH_QUANT_since142!J273</f>
        <v>6581</v>
      </c>
      <c r="L279" s="99" t="str">
        <f>IF(_bTH_QUANT_since142!K273="q0.25","25 %",IF(_bTH_QUANT_since142!K273="q0.5","50 %",IF(_bTH_QUANT_since142!K273="q0.75","75 %",IF(_bTH_QUANT_since142!K273="q0.9","90 %","#N/A"))))</f>
        <v>75 %</v>
      </c>
      <c r="M279" s="131">
        <f>_bTH_QUANT_since142!L273</f>
        <v>10.297742096519441</v>
      </c>
      <c r="N279" s="99" t="str">
        <f>_bTH_QUANT_since142!M273</f>
        <v>17. AMGÄndG (2021)</v>
      </c>
    </row>
    <row r="280" spans="2:14" x14ac:dyDescent="0.3">
      <c r="B280">
        <f>_bTH_QUANT_since142!A274</f>
        <v>3</v>
      </c>
      <c r="C280">
        <f>_bTH_QUANT_since142!B274</f>
        <v>31</v>
      </c>
      <c r="D280">
        <f>_bTH_QUANT_since142!C274</f>
        <v>3</v>
      </c>
      <c r="E280">
        <f>_bTH_QUANT_since142!D274</f>
        <v>192</v>
      </c>
      <c r="F280">
        <f>_bTH_QUANT_since142!E274</f>
        <v>1</v>
      </c>
      <c r="G280" s="99" t="str">
        <f>_bTH_QUANT_since142!F274</f>
        <v>Schwein</v>
      </c>
      <c r="H280" s="99" t="str">
        <f>_bTH_QUANT_since142!G274</f>
        <v>Ferkel</v>
      </c>
      <c r="I280" s="99">
        <f>_bTH_QUANT_since142!H274</f>
        <v>2019</v>
      </c>
      <c r="J280" s="99">
        <f>_bTH_QUANT_since142!I274</f>
        <v>2</v>
      </c>
      <c r="K280" s="125">
        <f>_bTH_QUANT_since142!J274</f>
        <v>6501</v>
      </c>
      <c r="L280" s="99" t="str">
        <f>IF(_bTH_QUANT_since142!K274="q0.25","25 %",IF(_bTH_QUANT_since142!K274="q0.5","50 %",IF(_bTH_QUANT_since142!K274="q0.75","75 %",IF(_bTH_QUANT_since142!K274="q0.9","90 %","#N/A"))))</f>
        <v>50 %</v>
      </c>
      <c r="M280" s="131">
        <f>_bTH_QUANT_since142!L274</f>
        <v>2.9718960643618177</v>
      </c>
      <c r="N280" s="99" t="str">
        <f>_bTH_QUANT_since142!M274</f>
        <v>17. AMGÄndG (2021)</v>
      </c>
    </row>
    <row r="281" spans="2:14" x14ac:dyDescent="0.3">
      <c r="B281">
        <f>_bTH_QUANT_since142!A275</f>
        <v>3</v>
      </c>
      <c r="C281">
        <f>_bTH_QUANT_since142!B275</f>
        <v>31</v>
      </c>
      <c r="D281">
        <f>_bTH_QUANT_since142!C275</f>
        <v>3</v>
      </c>
      <c r="E281">
        <f>_bTH_QUANT_since142!D275</f>
        <v>192</v>
      </c>
      <c r="F281">
        <f>_bTH_QUANT_since142!E275</f>
        <v>1</v>
      </c>
      <c r="G281" s="99" t="str">
        <f>_bTH_QUANT_since142!F275</f>
        <v>Schwein</v>
      </c>
      <c r="H281" s="99" t="str">
        <f>_bTH_QUANT_since142!G275</f>
        <v>Ferkel</v>
      </c>
      <c r="I281" s="99">
        <f>_bTH_QUANT_since142!H275</f>
        <v>2019</v>
      </c>
      <c r="J281" s="99">
        <f>_bTH_QUANT_since142!I275</f>
        <v>2</v>
      </c>
      <c r="K281" s="125">
        <f>_bTH_QUANT_since142!J275</f>
        <v>6501</v>
      </c>
      <c r="L281" s="99" t="str">
        <f>IF(_bTH_QUANT_since142!K275="q0.25","25 %",IF(_bTH_QUANT_since142!K275="q0.5","50 %",IF(_bTH_QUANT_since142!K275="q0.75","75 %",IF(_bTH_QUANT_since142!K275="q0.9","90 %","#N/A"))))</f>
        <v>90 %</v>
      </c>
      <c r="M281" s="131">
        <f>_bTH_QUANT_since142!L275</f>
        <v>25.680444561564503</v>
      </c>
      <c r="N281" s="99" t="str">
        <f>_bTH_QUANT_since142!M275</f>
        <v>17. AMGÄndG (2021)</v>
      </c>
    </row>
    <row r="282" spans="2:14" x14ac:dyDescent="0.3">
      <c r="B282">
        <f>_bTH_QUANT_since142!A276</f>
        <v>3</v>
      </c>
      <c r="C282">
        <f>_bTH_QUANT_since142!B276</f>
        <v>31</v>
      </c>
      <c r="D282">
        <f>_bTH_QUANT_since142!C276</f>
        <v>3</v>
      </c>
      <c r="E282">
        <f>_bTH_QUANT_since142!D276</f>
        <v>192</v>
      </c>
      <c r="F282">
        <f>_bTH_QUANT_since142!E276</f>
        <v>1</v>
      </c>
      <c r="G282" s="99" t="str">
        <f>_bTH_QUANT_since142!F276</f>
        <v>Schwein</v>
      </c>
      <c r="H282" s="99" t="str">
        <f>_bTH_QUANT_since142!G276</f>
        <v>Ferkel</v>
      </c>
      <c r="I282" s="99">
        <f>_bTH_QUANT_since142!H276</f>
        <v>2019</v>
      </c>
      <c r="J282" s="99">
        <f>_bTH_QUANT_since142!I276</f>
        <v>2</v>
      </c>
      <c r="K282" s="125">
        <f>_bTH_QUANT_since142!J276</f>
        <v>6501</v>
      </c>
      <c r="L282" s="99" t="str">
        <f>IF(_bTH_QUANT_since142!K276="q0.25","25 %",IF(_bTH_QUANT_since142!K276="q0.5","50 %",IF(_bTH_QUANT_since142!K276="q0.75","75 %",IF(_bTH_QUANT_since142!K276="q0.9","90 %","#N/A"))))</f>
        <v>25 %</v>
      </c>
      <c r="M282" s="131">
        <f>_bTH_QUANT_since142!L276</f>
        <v>0</v>
      </c>
      <c r="N282" s="99" t="str">
        <f>_bTH_QUANT_since142!M276</f>
        <v>17. AMGÄndG (2021)</v>
      </c>
    </row>
    <row r="283" spans="2:14" x14ac:dyDescent="0.3">
      <c r="B283">
        <f>_bTH_QUANT_since142!A277</f>
        <v>3</v>
      </c>
      <c r="C283">
        <f>_bTH_QUANT_since142!B277</f>
        <v>31</v>
      </c>
      <c r="D283">
        <f>_bTH_QUANT_since142!C277</f>
        <v>3</v>
      </c>
      <c r="E283">
        <f>_bTH_QUANT_since142!D277</f>
        <v>192</v>
      </c>
      <c r="F283">
        <f>_bTH_QUANT_since142!E277</f>
        <v>1</v>
      </c>
      <c r="G283" s="99" t="str">
        <f>_bTH_QUANT_since142!F277</f>
        <v>Schwein</v>
      </c>
      <c r="H283" s="99" t="str">
        <f>_bTH_QUANT_since142!G277</f>
        <v>Ferkel</v>
      </c>
      <c r="I283" s="99">
        <f>_bTH_QUANT_since142!H277</f>
        <v>2019</v>
      </c>
      <c r="J283" s="99">
        <f>_bTH_QUANT_since142!I277</f>
        <v>2</v>
      </c>
      <c r="K283" s="125">
        <f>_bTH_QUANT_since142!J277</f>
        <v>6501</v>
      </c>
      <c r="L283" s="99" t="str">
        <f>IF(_bTH_QUANT_since142!K277="q0.25","25 %",IF(_bTH_QUANT_since142!K277="q0.5","50 %",IF(_bTH_QUANT_since142!K277="q0.75","75 %",IF(_bTH_QUANT_since142!K277="q0.9","90 %","#N/A"))))</f>
        <v>75 %</v>
      </c>
      <c r="M283" s="131">
        <f>_bTH_QUANT_since142!L277</f>
        <v>10.277543857582842</v>
      </c>
      <c r="N283" s="99" t="str">
        <f>_bTH_QUANT_since142!M277</f>
        <v>17. AMGÄndG (2021)</v>
      </c>
    </row>
    <row r="284" spans="2:14" x14ac:dyDescent="0.3">
      <c r="B284">
        <f>_bTH_QUANT_since142!A278</f>
        <v>3</v>
      </c>
      <c r="C284">
        <f>_bTH_QUANT_since142!B278</f>
        <v>31</v>
      </c>
      <c r="D284">
        <f>_bTH_QUANT_since142!C278</f>
        <v>3</v>
      </c>
      <c r="E284">
        <f>_bTH_QUANT_since142!D278</f>
        <v>201</v>
      </c>
      <c r="F284">
        <f>_bTH_QUANT_since142!E278</f>
        <v>1</v>
      </c>
      <c r="G284" s="99" t="str">
        <f>_bTH_QUANT_since142!F278</f>
        <v>Schwein</v>
      </c>
      <c r="H284" s="99" t="str">
        <f>_bTH_QUANT_since142!G278</f>
        <v>Ferkel</v>
      </c>
      <c r="I284" s="99">
        <f>_bTH_QUANT_since142!H278</f>
        <v>2020</v>
      </c>
      <c r="J284" s="99">
        <f>_bTH_QUANT_since142!I278</f>
        <v>1</v>
      </c>
      <c r="K284" s="125">
        <f>_bTH_QUANT_since142!J278</f>
        <v>6405</v>
      </c>
      <c r="L284" s="99" t="str">
        <f>IF(_bTH_QUANT_since142!K278="q0.25","25 %",IF(_bTH_QUANT_since142!K278="q0.5","50 %",IF(_bTH_QUANT_since142!K278="q0.75","75 %",IF(_bTH_QUANT_since142!K278="q0.9","90 %","#N/A"))))</f>
        <v>50 %</v>
      </c>
      <c r="M284" s="131">
        <f>_bTH_QUANT_since142!L278</f>
        <v>2.9882904846335694</v>
      </c>
      <c r="N284" s="99" t="str">
        <f>_bTH_QUANT_since142!M278</f>
        <v>17. AMGÄndG (2021)</v>
      </c>
    </row>
    <row r="285" spans="2:14" x14ac:dyDescent="0.3">
      <c r="B285">
        <f>_bTH_QUANT_since142!A279</f>
        <v>3</v>
      </c>
      <c r="C285">
        <f>_bTH_QUANT_since142!B279</f>
        <v>31</v>
      </c>
      <c r="D285">
        <f>_bTH_QUANT_since142!C279</f>
        <v>3</v>
      </c>
      <c r="E285">
        <f>_bTH_QUANT_since142!D279</f>
        <v>201</v>
      </c>
      <c r="F285">
        <f>_bTH_QUANT_since142!E279</f>
        <v>1</v>
      </c>
      <c r="G285" s="99" t="str">
        <f>_bTH_QUANT_since142!F279</f>
        <v>Schwein</v>
      </c>
      <c r="H285" s="99" t="str">
        <f>_bTH_QUANT_since142!G279</f>
        <v>Ferkel</v>
      </c>
      <c r="I285" s="99">
        <f>_bTH_QUANT_since142!H279</f>
        <v>2020</v>
      </c>
      <c r="J285" s="99">
        <f>_bTH_QUANT_since142!I279</f>
        <v>1</v>
      </c>
      <c r="K285" s="125">
        <f>_bTH_QUANT_since142!J279</f>
        <v>6405</v>
      </c>
      <c r="L285" s="99" t="str">
        <f>IF(_bTH_QUANT_since142!K279="q0.25","25 %",IF(_bTH_QUANT_since142!K279="q0.5","50 %",IF(_bTH_QUANT_since142!K279="q0.75","75 %",IF(_bTH_QUANT_since142!K279="q0.9","90 %","#N/A"))))</f>
        <v>90 %</v>
      </c>
      <c r="M285" s="131">
        <f>_bTH_QUANT_since142!L279</f>
        <v>26.257244768543789</v>
      </c>
      <c r="N285" s="99" t="str">
        <f>_bTH_QUANT_since142!M279</f>
        <v>17. AMGÄndG (2021)</v>
      </c>
    </row>
    <row r="286" spans="2:14" x14ac:dyDescent="0.3">
      <c r="B286">
        <f>_bTH_QUANT_since142!A280</f>
        <v>3</v>
      </c>
      <c r="C286">
        <f>_bTH_QUANT_since142!B280</f>
        <v>31</v>
      </c>
      <c r="D286">
        <f>_bTH_QUANT_since142!C280</f>
        <v>3</v>
      </c>
      <c r="E286">
        <f>_bTH_QUANT_since142!D280</f>
        <v>201</v>
      </c>
      <c r="F286">
        <f>_bTH_QUANT_since142!E280</f>
        <v>1</v>
      </c>
      <c r="G286" s="99" t="str">
        <f>_bTH_QUANT_since142!F280</f>
        <v>Schwein</v>
      </c>
      <c r="H286" s="99" t="str">
        <f>_bTH_QUANT_since142!G280</f>
        <v>Ferkel</v>
      </c>
      <c r="I286" s="99">
        <f>_bTH_QUANT_since142!H280</f>
        <v>2020</v>
      </c>
      <c r="J286" s="99">
        <f>_bTH_QUANT_since142!I280</f>
        <v>1</v>
      </c>
      <c r="K286" s="125">
        <f>_bTH_QUANT_since142!J280</f>
        <v>6405</v>
      </c>
      <c r="L286" s="99" t="str">
        <f>IF(_bTH_QUANT_since142!K280="q0.25","25 %",IF(_bTH_QUANT_since142!K280="q0.5","50 %",IF(_bTH_QUANT_since142!K280="q0.75","75 %",IF(_bTH_QUANT_since142!K280="q0.9","90 %","#N/A"))))</f>
        <v>25 %</v>
      </c>
      <c r="M286" s="131">
        <f>_bTH_QUANT_since142!L280</f>
        <v>0</v>
      </c>
      <c r="N286" s="99" t="str">
        <f>_bTH_QUANT_since142!M280</f>
        <v>17. AMGÄndG (2021)</v>
      </c>
    </row>
    <row r="287" spans="2:14" x14ac:dyDescent="0.3">
      <c r="B287">
        <f>_bTH_QUANT_since142!A281</f>
        <v>3</v>
      </c>
      <c r="C287">
        <f>_bTH_QUANT_since142!B281</f>
        <v>31</v>
      </c>
      <c r="D287">
        <f>_bTH_QUANT_since142!C281</f>
        <v>3</v>
      </c>
      <c r="E287">
        <f>_bTH_QUANT_since142!D281</f>
        <v>201</v>
      </c>
      <c r="F287">
        <f>_bTH_QUANT_since142!E281</f>
        <v>1</v>
      </c>
      <c r="G287" s="99" t="str">
        <f>_bTH_QUANT_since142!F281</f>
        <v>Schwein</v>
      </c>
      <c r="H287" s="99" t="str">
        <f>_bTH_QUANT_since142!G281</f>
        <v>Ferkel</v>
      </c>
      <c r="I287" s="99">
        <f>_bTH_QUANT_since142!H281</f>
        <v>2020</v>
      </c>
      <c r="J287" s="99">
        <f>_bTH_QUANT_since142!I281</f>
        <v>1</v>
      </c>
      <c r="K287" s="125">
        <f>_bTH_QUANT_since142!J281</f>
        <v>6405</v>
      </c>
      <c r="L287" s="99" t="str">
        <f>IF(_bTH_QUANT_since142!K281="q0.25","25 %",IF(_bTH_QUANT_since142!K281="q0.5","50 %",IF(_bTH_QUANT_since142!K281="q0.75","75 %",IF(_bTH_QUANT_since142!K281="q0.9","90 %","#N/A"))))</f>
        <v>75 %</v>
      </c>
      <c r="M287" s="131">
        <f>_bTH_QUANT_since142!L281</f>
        <v>10.635942028985507</v>
      </c>
      <c r="N287" s="99" t="str">
        <f>_bTH_QUANT_since142!M281</f>
        <v>17. AMGÄndG (2021)</v>
      </c>
    </row>
    <row r="288" spans="2:14" x14ac:dyDescent="0.3">
      <c r="B288">
        <f>_bTH_QUANT_since142!A282</f>
        <v>3</v>
      </c>
      <c r="C288">
        <f>_bTH_QUANT_since142!B282</f>
        <v>31</v>
      </c>
      <c r="D288">
        <f>_bTH_QUANT_since142!C282</f>
        <v>3</v>
      </c>
      <c r="E288">
        <f>_bTH_QUANT_since142!D282</f>
        <v>202</v>
      </c>
      <c r="F288">
        <f>_bTH_QUANT_since142!E282</f>
        <v>1</v>
      </c>
      <c r="G288" s="99" t="str">
        <f>_bTH_QUANT_since142!F282</f>
        <v>Schwein</v>
      </c>
      <c r="H288" s="99" t="str">
        <f>_bTH_QUANT_since142!G282</f>
        <v>Ferkel</v>
      </c>
      <c r="I288" s="99">
        <f>_bTH_QUANT_since142!H282</f>
        <v>2020</v>
      </c>
      <c r="J288" s="99">
        <f>_bTH_QUANT_since142!I282</f>
        <v>2</v>
      </c>
      <c r="K288" s="125">
        <f>_bTH_QUANT_since142!J282</f>
        <v>6407</v>
      </c>
      <c r="L288" s="99" t="str">
        <f>IF(_bTH_QUANT_since142!K282="q0.25","25 %",IF(_bTH_QUANT_since142!K282="q0.5","50 %",IF(_bTH_QUANT_since142!K282="q0.75","75 %",IF(_bTH_QUANT_since142!K282="q0.9","90 %","#N/A"))))</f>
        <v>50 %</v>
      </c>
      <c r="M288" s="131">
        <f>_bTH_QUANT_since142!L282</f>
        <v>2.298242520425557</v>
      </c>
      <c r="N288" s="99" t="str">
        <f>_bTH_QUANT_since142!M282</f>
        <v>17. AMGÄndG (2021)</v>
      </c>
    </row>
    <row r="289" spans="2:14" x14ac:dyDescent="0.3">
      <c r="B289">
        <f>_bTH_QUANT_since142!A283</f>
        <v>3</v>
      </c>
      <c r="C289">
        <f>_bTH_QUANT_since142!B283</f>
        <v>31</v>
      </c>
      <c r="D289">
        <f>_bTH_QUANT_since142!C283</f>
        <v>3</v>
      </c>
      <c r="E289">
        <f>_bTH_QUANT_since142!D283</f>
        <v>202</v>
      </c>
      <c r="F289">
        <f>_bTH_QUANT_since142!E283</f>
        <v>1</v>
      </c>
      <c r="G289" s="99" t="str">
        <f>_bTH_QUANT_since142!F283</f>
        <v>Schwein</v>
      </c>
      <c r="H289" s="99" t="str">
        <f>_bTH_QUANT_since142!G283</f>
        <v>Ferkel</v>
      </c>
      <c r="I289" s="99">
        <f>_bTH_QUANT_since142!H283</f>
        <v>2020</v>
      </c>
      <c r="J289" s="99">
        <f>_bTH_QUANT_since142!I283</f>
        <v>2</v>
      </c>
      <c r="K289" s="125">
        <f>_bTH_QUANT_since142!J283</f>
        <v>6407</v>
      </c>
      <c r="L289" s="99" t="str">
        <f>IF(_bTH_QUANT_since142!K283="q0.25","25 %",IF(_bTH_QUANT_since142!K283="q0.5","50 %",IF(_bTH_QUANT_since142!K283="q0.75","75 %",IF(_bTH_QUANT_since142!K283="q0.9","90 %","#N/A"))))</f>
        <v>90 %</v>
      </c>
      <c r="M289" s="131">
        <f>_bTH_QUANT_since142!L283</f>
        <v>23.972886804657541</v>
      </c>
      <c r="N289" s="99" t="str">
        <f>_bTH_QUANT_since142!M283</f>
        <v>17. AMGÄndG (2021)</v>
      </c>
    </row>
    <row r="290" spans="2:14" x14ac:dyDescent="0.3">
      <c r="B290">
        <f>_bTH_QUANT_since142!A284</f>
        <v>3</v>
      </c>
      <c r="C290">
        <f>_bTH_QUANT_since142!B284</f>
        <v>31</v>
      </c>
      <c r="D290">
        <f>_bTH_QUANT_since142!C284</f>
        <v>3</v>
      </c>
      <c r="E290">
        <f>_bTH_QUANT_since142!D284</f>
        <v>202</v>
      </c>
      <c r="F290">
        <f>_bTH_QUANT_since142!E284</f>
        <v>1</v>
      </c>
      <c r="G290" s="99" t="str">
        <f>_bTH_QUANT_since142!F284</f>
        <v>Schwein</v>
      </c>
      <c r="H290" s="99" t="str">
        <f>_bTH_QUANT_since142!G284</f>
        <v>Ferkel</v>
      </c>
      <c r="I290" s="99">
        <f>_bTH_QUANT_since142!H284</f>
        <v>2020</v>
      </c>
      <c r="J290" s="99">
        <f>_bTH_QUANT_since142!I284</f>
        <v>2</v>
      </c>
      <c r="K290" s="125">
        <f>_bTH_QUANT_since142!J284</f>
        <v>6407</v>
      </c>
      <c r="L290" s="99" t="str">
        <f>IF(_bTH_QUANT_since142!K284="q0.25","25 %",IF(_bTH_QUANT_since142!K284="q0.5","50 %",IF(_bTH_QUANT_since142!K284="q0.75","75 %",IF(_bTH_QUANT_since142!K284="q0.9","90 %","#N/A"))))</f>
        <v>25 %</v>
      </c>
      <c r="M290" s="131">
        <f>_bTH_QUANT_since142!L284</f>
        <v>0</v>
      </c>
      <c r="N290" s="99" t="str">
        <f>_bTH_QUANT_since142!M284</f>
        <v>17. AMGÄndG (2021)</v>
      </c>
    </row>
    <row r="291" spans="2:14" x14ac:dyDescent="0.3">
      <c r="B291">
        <f>_bTH_QUANT_since142!A285</f>
        <v>3</v>
      </c>
      <c r="C291">
        <f>_bTH_QUANT_since142!B285</f>
        <v>31</v>
      </c>
      <c r="D291">
        <f>_bTH_QUANT_since142!C285</f>
        <v>3</v>
      </c>
      <c r="E291">
        <f>_bTH_QUANT_since142!D285</f>
        <v>202</v>
      </c>
      <c r="F291">
        <f>_bTH_QUANT_since142!E285</f>
        <v>1</v>
      </c>
      <c r="G291" s="99" t="str">
        <f>_bTH_QUANT_since142!F285</f>
        <v>Schwein</v>
      </c>
      <c r="H291" s="99" t="str">
        <f>_bTH_QUANT_since142!G285</f>
        <v>Ferkel</v>
      </c>
      <c r="I291" s="99">
        <f>_bTH_QUANT_since142!H285</f>
        <v>2020</v>
      </c>
      <c r="J291" s="99">
        <f>_bTH_QUANT_since142!I285</f>
        <v>2</v>
      </c>
      <c r="K291" s="125">
        <f>_bTH_QUANT_since142!J285</f>
        <v>6407</v>
      </c>
      <c r="L291" s="99" t="str">
        <f>IF(_bTH_QUANT_since142!K285="q0.25","25 %",IF(_bTH_QUANT_since142!K285="q0.5","50 %",IF(_bTH_QUANT_since142!K285="q0.75","75 %",IF(_bTH_QUANT_since142!K285="q0.9","90 %","#N/A"))))</f>
        <v>75 %</v>
      </c>
      <c r="M291" s="131">
        <f>_bTH_QUANT_since142!L285</f>
        <v>9.3410999124536183</v>
      </c>
      <c r="N291" s="99" t="str">
        <f>_bTH_QUANT_since142!M285</f>
        <v>17. AMGÄndG (2021)</v>
      </c>
    </row>
    <row r="292" spans="2:14" x14ac:dyDescent="0.3">
      <c r="B292">
        <f>_bTH_QUANT_since142!A286</f>
        <v>3</v>
      </c>
      <c r="C292">
        <f>_bTH_QUANT_since142!B286</f>
        <v>31</v>
      </c>
      <c r="D292">
        <f>_bTH_QUANT_since142!C286</f>
        <v>3</v>
      </c>
      <c r="E292">
        <f>_bTH_QUANT_since142!D286</f>
        <v>211</v>
      </c>
      <c r="F292">
        <f>_bTH_QUANT_since142!E286</f>
        <v>1</v>
      </c>
      <c r="G292" s="99" t="str">
        <f>_bTH_QUANT_since142!F286</f>
        <v>Schwein</v>
      </c>
      <c r="H292" s="99" t="str">
        <f>_bTH_QUANT_since142!G286</f>
        <v>Ferkel</v>
      </c>
      <c r="I292" s="99">
        <f>_bTH_QUANT_since142!H286</f>
        <v>2021</v>
      </c>
      <c r="J292" s="99">
        <f>_bTH_QUANT_since142!I286</f>
        <v>1</v>
      </c>
      <c r="K292" s="125">
        <f>_bTH_QUANT_since142!J286</f>
        <v>6425</v>
      </c>
      <c r="L292" s="99" t="str">
        <f>IF(_bTH_QUANT_since142!K286="q0.25","25 %",IF(_bTH_QUANT_since142!K286="q0.5","50 %",IF(_bTH_QUANT_since142!K286="q0.75","75 %",IF(_bTH_QUANT_since142!K286="q0.9","90 %","#N/A"))))</f>
        <v>50 %</v>
      </c>
      <c r="M292" s="131">
        <f>_bTH_QUANT_since142!L286</f>
        <v>2.1537402688772311</v>
      </c>
      <c r="N292" s="99" t="str">
        <f>_bTH_QUANT_since142!M286</f>
        <v>17. AMGÄndG (2021)</v>
      </c>
    </row>
    <row r="293" spans="2:14" x14ac:dyDescent="0.3">
      <c r="B293">
        <f>_bTH_QUANT_since142!A287</f>
        <v>3</v>
      </c>
      <c r="C293">
        <f>_bTH_QUANT_since142!B287</f>
        <v>31</v>
      </c>
      <c r="D293">
        <f>_bTH_QUANT_since142!C287</f>
        <v>3</v>
      </c>
      <c r="E293">
        <f>_bTH_QUANT_since142!D287</f>
        <v>211</v>
      </c>
      <c r="F293">
        <f>_bTH_QUANT_since142!E287</f>
        <v>1</v>
      </c>
      <c r="G293" s="99" t="str">
        <f>_bTH_QUANT_since142!F287</f>
        <v>Schwein</v>
      </c>
      <c r="H293" s="99" t="str">
        <f>_bTH_QUANT_since142!G287</f>
        <v>Ferkel</v>
      </c>
      <c r="I293" s="99">
        <f>_bTH_QUANT_since142!H287</f>
        <v>2021</v>
      </c>
      <c r="J293" s="99">
        <f>_bTH_QUANT_since142!I287</f>
        <v>1</v>
      </c>
      <c r="K293" s="125">
        <f>_bTH_QUANT_since142!J287</f>
        <v>6425</v>
      </c>
      <c r="L293" s="99" t="str">
        <f>IF(_bTH_QUANT_since142!K287="q0.25","25 %",IF(_bTH_QUANT_since142!K287="q0.5","50 %",IF(_bTH_QUANT_since142!K287="q0.75","75 %",IF(_bTH_QUANT_since142!K287="q0.9","90 %","#N/A"))))</f>
        <v>90 %</v>
      </c>
      <c r="M293" s="131">
        <f>_bTH_QUANT_since142!L287</f>
        <v>23.836889783136961</v>
      </c>
      <c r="N293" s="99" t="str">
        <f>_bTH_QUANT_since142!M287</f>
        <v>17. AMGÄndG (2021)</v>
      </c>
    </row>
    <row r="294" spans="2:14" x14ac:dyDescent="0.3">
      <c r="B294">
        <f>_bTH_QUANT_since142!A288</f>
        <v>3</v>
      </c>
      <c r="C294">
        <f>_bTH_QUANT_since142!B288</f>
        <v>31</v>
      </c>
      <c r="D294">
        <f>_bTH_QUANT_since142!C288</f>
        <v>3</v>
      </c>
      <c r="E294">
        <f>_bTH_QUANT_since142!D288</f>
        <v>211</v>
      </c>
      <c r="F294">
        <f>_bTH_QUANT_since142!E288</f>
        <v>1</v>
      </c>
      <c r="G294" s="99" t="str">
        <f>_bTH_QUANT_since142!F288</f>
        <v>Schwein</v>
      </c>
      <c r="H294" s="99" t="str">
        <f>_bTH_QUANT_since142!G288</f>
        <v>Ferkel</v>
      </c>
      <c r="I294" s="99">
        <f>_bTH_QUANT_since142!H288</f>
        <v>2021</v>
      </c>
      <c r="J294" s="99">
        <f>_bTH_QUANT_since142!I288</f>
        <v>1</v>
      </c>
      <c r="K294" s="125">
        <f>_bTH_QUANT_since142!J288</f>
        <v>6425</v>
      </c>
      <c r="L294" s="99" t="str">
        <f>IF(_bTH_QUANT_since142!K288="q0.25","25 %",IF(_bTH_QUANT_since142!K288="q0.5","50 %",IF(_bTH_QUANT_since142!K288="q0.75","75 %",IF(_bTH_QUANT_since142!K288="q0.9","90 %","#N/A"))))</f>
        <v>25 %</v>
      </c>
      <c r="M294" s="131">
        <f>_bTH_QUANT_since142!L288</f>
        <v>0</v>
      </c>
      <c r="N294" s="99" t="str">
        <f>_bTH_QUANT_since142!M288</f>
        <v>17. AMGÄndG (2021)</v>
      </c>
    </row>
    <row r="295" spans="2:14" x14ac:dyDescent="0.3">
      <c r="B295">
        <f>_bTH_QUANT_since142!A289</f>
        <v>3</v>
      </c>
      <c r="C295">
        <f>_bTH_QUANT_since142!B289</f>
        <v>31</v>
      </c>
      <c r="D295">
        <f>_bTH_QUANT_since142!C289</f>
        <v>3</v>
      </c>
      <c r="E295">
        <f>_bTH_QUANT_since142!D289</f>
        <v>211</v>
      </c>
      <c r="F295">
        <f>_bTH_QUANT_since142!E289</f>
        <v>1</v>
      </c>
      <c r="G295" s="99" t="str">
        <f>_bTH_QUANT_since142!F289</f>
        <v>Schwein</v>
      </c>
      <c r="H295" s="99" t="str">
        <f>_bTH_QUANT_since142!G289</f>
        <v>Ferkel</v>
      </c>
      <c r="I295" s="99">
        <f>_bTH_QUANT_since142!H289</f>
        <v>2021</v>
      </c>
      <c r="J295" s="99">
        <f>_bTH_QUANT_since142!I289</f>
        <v>1</v>
      </c>
      <c r="K295" s="125">
        <f>_bTH_QUANT_since142!J289</f>
        <v>6425</v>
      </c>
      <c r="L295" s="99" t="str">
        <f>IF(_bTH_QUANT_since142!K289="q0.25","25 %",IF(_bTH_QUANT_since142!K289="q0.5","50 %",IF(_bTH_QUANT_since142!K289="q0.75","75 %",IF(_bTH_QUANT_since142!K289="q0.9","90 %","#N/A"))))</f>
        <v>75 %</v>
      </c>
      <c r="M295" s="131">
        <f>_bTH_QUANT_since142!L289</f>
        <v>9.052877126053092</v>
      </c>
      <c r="N295" s="99" t="str">
        <f>_bTH_QUANT_since142!M289</f>
        <v>17. AMGÄndG (2021)</v>
      </c>
    </row>
    <row r="296" spans="2:14" x14ac:dyDescent="0.3">
      <c r="B296">
        <f>_bTH_QUANT_since142!A290</f>
        <v>3</v>
      </c>
      <c r="C296">
        <f>_bTH_QUANT_since142!B290</f>
        <v>31</v>
      </c>
      <c r="D296">
        <f>_bTH_QUANT_since142!C290</f>
        <v>3</v>
      </c>
      <c r="E296">
        <f>_bTH_QUANT_since142!D290</f>
        <v>212</v>
      </c>
      <c r="F296">
        <f>_bTH_QUANT_since142!E290</f>
        <v>1</v>
      </c>
      <c r="G296" s="99" t="str">
        <f>_bTH_QUANT_since142!F290</f>
        <v>Schwein</v>
      </c>
      <c r="H296" s="99" t="str">
        <f>_bTH_QUANT_since142!G290</f>
        <v>Ferkel</v>
      </c>
      <c r="I296" s="99">
        <f>_bTH_QUANT_since142!H290</f>
        <v>2021</v>
      </c>
      <c r="J296" s="99">
        <f>_bTH_QUANT_since142!I290</f>
        <v>2</v>
      </c>
      <c r="K296" s="125">
        <f>_bTH_QUANT_since142!J290</f>
        <v>6476</v>
      </c>
      <c r="L296" s="99" t="str">
        <f>IF(_bTH_QUANT_since142!K290="q0.25","25 %",IF(_bTH_QUANT_since142!K290="q0.5","50 %",IF(_bTH_QUANT_since142!K290="q0.75","75 %",IF(_bTH_QUANT_since142!K290="q0.9","90 %","#N/A"))))</f>
        <v>50 %</v>
      </c>
      <c r="M296" s="131">
        <f>_bTH_QUANT_since142!L290</f>
        <v>1.2443576234188174</v>
      </c>
      <c r="N296" s="99" t="str">
        <f>_bTH_QUANT_since142!M290</f>
        <v>17. AMGÄndG (2021)</v>
      </c>
    </row>
    <row r="297" spans="2:14" x14ac:dyDescent="0.3">
      <c r="B297">
        <f>_bTH_QUANT_since142!A291</f>
        <v>3</v>
      </c>
      <c r="C297">
        <f>_bTH_QUANT_since142!B291</f>
        <v>31</v>
      </c>
      <c r="D297">
        <f>_bTH_QUANT_since142!C291</f>
        <v>3</v>
      </c>
      <c r="E297">
        <f>_bTH_QUANT_since142!D291</f>
        <v>212</v>
      </c>
      <c r="F297">
        <f>_bTH_QUANT_since142!E291</f>
        <v>1</v>
      </c>
      <c r="G297" s="99" t="str">
        <f>_bTH_QUANT_since142!F291</f>
        <v>Schwein</v>
      </c>
      <c r="H297" s="99" t="str">
        <f>_bTH_QUANT_since142!G291</f>
        <v>Ferkel</v>
      </c>
      <c r="I297" s="99">
        <f>_bTH_QUANT_since142!H291</f>
        <v>2021</v>
      </c>
      <c r="J297" s="99">
        <f>_bTH_QUANT_since142!I291</f>
        <v>2</v>
      </c>
      <c r="K297" s="125">
        <f>_bTH_QUANT_since142!J291</f>
        <v>6476</v>
      </c>
      <c r="L297" s="99" t="str">
        <f>IF(_bTH_QUANT_since142!K291="q0.25","25 %",IF(_bTH_QUANT_since142!K291="q0.5","50 %",IF(_bTH_QUANT_since142!K291="q0.75","75 %",IF(_bTH_QUANT_since142!K291="q0.9","90 %","#N/A"))))</f>
        <v>90 %</v>
      </c>
      <c r="M297" s="131">
        <f>_bTH_QUANT_since142!L291</f>
        <v>20.449122833555581</v>
      </c>
      <c r="N297" s="99" t="str">
        <f>_bTH_QUANT_since142!M291</f>
        <v>17. AMGÄndG (2021)</v>
      </c>
    </row>
    <row r="298" spans="2:14" x14ac:dyDescent="0.3">
      <c r="B298">
        <f>_bTH_QUANT_since142!A292</f>
        <v>3</v>
      </c>
      <c r="C298">
        <f>_bTH_QUANT_since142!B292</f>
        <v>31</v>
      </c>
      <c r="D298">
        <f>_bTH_QUANT_since142!C292</f>
        <v>3</v>
      </c>
      <c r="E298">
        <f>_bTH_QUANT_since142!D292</f>
        <v>212</v>
      </c>
      <c r="F298">
        <f>_bTH_QUANT_since142!E292</f>
        <v>1</v>
      </c>
      <c r="G298" s="99" t="str">
        <f>_bTH_QUANT_since142!F292</f>
        <v>Schwein</v>
      </c>
      <c r="H298" s="99" t="str">
        <f>_bTH_QUANT_since142!G292</f>
        <v>Ferkel</v>
      </c>
      <c r="I298" s="99">
        <f>_bTH_QUANT_since142!H292</f>
        <v>2021</v>
      </c>
      <c r="J298" s="99">
        <f>_bTH_QUANT_since142!I292</f>
        <v>2</v>
      </c>
      <c r="K298" s="125">
        <f>_bTH_QUANT_since142!J292</f>
        <v>6476</v>
      </c>
      <c r="L298" s="99" t="str">
        <f>IF(_bTH_QUANT_since142!K292="q0.25","25 %",IF(_bTH_QUANT_since142!K292="q0.5","50 %",IF(_bTH_QUANT_since142!K292="q0.75","75 %",IF(_bTH_QUANT_since142!K292="q0.9","90 %","#N/A"))))</f>
        <v>25 %</v>
      </c>
      <c r="M298" s="131">
        <f>_bTH_QUANT_since142!L292</f>
        <v>0</v>
      </c>
      <c r="N298" s="99" t="str">
        <f>_bTH_QUANT_since142!M292</f>
        <v>17. AMGÄndG (2021)</v>
      </c>
    </row>
    <row r="299" spans="2:14" x14ac:dyDescent="0.3">
      <c r="B299">
        <f>_bTH_QUANT_since142!A293</f>
        <v>3</v>
      </c>
      <c r="C299">
        <f>_bTH_QUANT_since142!B293</f>
        <v>31</v>
      </c>
      <c r="D299">
        <f>_bTH_QUANT_since142!C293</f>
        <v>3</v>
      </c>
      <c r="E299">
        <f>_bTH_QUANT_since142!D293</f>
        <v>212</v>
      </c>
      <c r="F299">
        <f>_bTH_QUANT_since142!E293</f>
        <v>1</v>
      </c>
      <c r="G299" s="99" t="str">
        <f>_bTH_QUANT_since142!F293</f>
        <v>Schwein</v>
      </c>
      <c r="H299" s="99" t="str">
        <f>_bTH_QUANT_since142!G293</f>
        <v>Ferkel</v>
      </c>
      <c r="I299" s="99">
        <f>_bTH_QUANT_since142!H293</f>
        <v>2021</v>
      </c>
      <c r="J299" s="99">
        <f>_bTH_QUANT_since142!I293</f>
        <v>2</v>
      </c>
      <c r="K299" s="125">
        <f>_bTH_QUANT_since142!J293</f>
        <v>6476</v>
      </c>
      <c r="L299" s="99" t="str">
        <f>IF(_bTH_QUANT_since142!K293="q0.25","25 %",IF(_bTH_QUANT_since142!K293="q0.5","50 %",IF(_bTH_QUANT_since142!K293="q0.75","75 %",IF(_bTH_QUANT_since142!K293="q0.9","90 %","#N/A"))))</f>
        <v>75 %</v>
      </c>
      <c r="M299" s="131">
        <f>_bTH_QUANT_since142!L293</f>
        <v>7.2043992179341689</v>
      </c>
      <c r="N299" s="99" t="str">
        <f>_bTH_QUANT_since142!M293</f>
        <v>17. AMGÄndG (2021)</v>
      </c>
    </row>
    <row r="300" spans="2:14" x14ac:dyDescent="0.3">
      <c r="B300">
        <f>_bTH_QUANT_since142!A294</f>
        <v>3</v>
      </c>
      <c r="C300">
        <f>_bTH_QUANT_since142!B294</f>
        <v>31</v>
      </c>
      <c r="D300">
        <f>_bTH_QUANT_since142!C294</f>
        <v>3</v>
      </c>
      <c r="E300">
        <f>_bTH_QUANT_since142!D294</f>
        <v>221</v>
      </c>
      <c r="F300">
        <f>_bTH_QUANT_since142!E294</f>
        <v>1</v>
      </c>
      <c r="G300" s="99" t="str">
        <f>_bTH_QUANT_since142!F294</f>
        <v>Schwein</v>
      </c>
      <c r="H300" s="99" t="str">
        <f>_bTH_QUANT_since142!G294</f>
        <v>Ferkel</v>
      </c>
      <c r="I300" s="99">
        <f>_bTH_QUANT_since142!H294</f>
        <v>2022</v>
      </c>
      <c r="J300" s="99">
        <f>_bTH_QUANT_since142!I294</f>
        <v>1</v>
      </c>
      <c r="K300" s="125">
        <f>_bTH_QUANT_since142!J294</f>
        <v>6240</v>
      </c>
      <c r="L300" s="99" t="str">
        <f>IF(_bTH_QUANT_since142!K294="q0.25","25 %",IF(_bTH_QUANT_since142!K294="q0.5","50 %",IF(_bTH_QUANT_since142!K294="q0.75","75 %",IF(_bTH_QUANT_since142!K294="q0.9","90 %","#N/A"))))</f>
        <v>50 %</v>
      </c>
      <c r="M300" s="131">
        <f>_bTH_QUANT_since142!L294</f>
        <v>1.065469269195539</v>
      </c>
      <c r="N300" s="99" t="str">
        <f>_bTH_QUANT_since142!M294</f>
        <v>17. AMGÄndG (2021)</v>
      </c>
    </row>
    <row r="301" spans="2:14" x14ac:dyDescent="0.3">
      <c r="B301">
        <f>_bTH_QUANT_since142!A295</f>
        <v>3</v>
      </c>
      <c r="C301">
        <f>_bTH_QUANT_since142!B295</f>
        <v>31</v>
      </c>
      <c r="D301">
        <f>_bTH_QUANT_since142!C295</f>
        <v>3</v>
      </c>
      <c r="E301">
        <f>_bTH_QUANT_since142!D295</f>
        <v>221</v>
      </c>
      <c r="F301">
        <f>_bTH_QUANT_since142!E295</f>
        <v>1</v>
      </c>
      <c r="G301" s="99" t="str">
        <f>_bTH_QUANT_since142!F295</f>
        <v>Schwein</v>
      </c>
      <c r="H301" s="99" t="str">
        <f>_bTH_QUANT_since142!G295</f>
        <v>Ferkel</v>
      </c>
      <c r="I301" s="99">
        <f>_bTH_QUANT_since142!H295</f>
        <v>2022</v>
      </c>
      <c r="J301" s="99">
        <f>_bTH_QUANT_since142!I295</f>
        <v>1</v>
      </c>
      <c r="K301" s="125">
        <f>_bTH_QUANT_since142!J295</f>
        <v>6240</v>
      </c>
      <c r="L301" s="99" t="str">
        <f>IF(_bTH_QUANT_since142!K295="q0.25","25 %",IF(_bTH_QUANT_since142!K295="q0.5","50 %",IF(_bTH_QUANT_since142!K295="q0.75","75 %",IF(_bTH_QUANT_since142!K295="q0.9","90 %","#N/A"))))</f>
        <v>90 %</v>
      </c>
      <c r="M301" s="131">
        <f>_bTH_QUANT_since142!L295</f>
        <v>19.549682306552874</v>
      </c>
      <c r="N301" s="99" t="str">
        <f>_bTH_QUANT_since142!M295</f>
        <v>17. AMGÄndG (2021)</v>
      </c>
    </row>
    <row r="302" spans="2:14" x14ac:dyDescent="0.3">
      <c r="B302">
        <f>_bTH_QUANT_since142!A296</f>
        <v>3</v>
      </c>
      <c r="C302">
        <f>_bTH_QUANT_since142!B296</f>
        <v>31</v>
      </c>
      <c r="D302">
        <f>_bTH_QUANT_since142!C296</f>
        <v>3</v>
      </c>
      <c r="E302">
        <f>_bTH_QUANT_since142!D296</f>
        <v>221</v>
      </c>
      <c r="F302">
        <f>_bTH_QUANT_since142!E296</f>
        <v>1</v>
      </c>
      <c r="G302" s="99" t="str">
        <f>_bTH_QUANT_since142!F296</f>
        <v>Schwein</v>
      </c>
      <c r="H302" s="99" t="str">
        <f>_bTH_QUANT_since142!G296</f>
        <v>Ferkel</v>
      </c>
      <c r="I302" s="99">
        <f>_bTH_QUANT_since142!H296</f>
        <v>2022</v>
      </c>
      <c r="J302" s="99">
        <f>_bTH_QUANT_since142!I296</f>
        <v>1</v>
      </c>
      <c r="K302" s="125">
        <f>_bTH_QUANT_since142!J296</f>
        <v>6240</v>
      </c>
      <c r="L302" s="99" t="str">
        <f>IF(_bTH_QUANT_since142!K296="q0.25","25 %",IF(_bTH_QUANT_since142!K296="q0.5","50 %",IF(_bTH_QUANT_since142!K296="q0.75","75 %",IF(_bTH_QUANT_since142!K296="q0.9","90 %","#N/A"))))</f>
        <v>25 %</v>
      </c>
      <c r="M302" s="131">
        <f>_bTH_QUANT_since142!L296</f>
        <v>0</v>
      </c>
      <c r="N302" s="99" t="str">
        <f>_bTH_QUANT_since142!M296</f>
        <v>17. AMGÄndG (2021)</v>
      </c>
    </row>
    <row r="303" spans="2:14" x14ac:dyDescent="0.3">
      <c r="B303">
        <f>_bTH_QUANT_since142!A297</f>
        <v>3</v>
      </c>
      <c r="C303">
        <f>_bTH_QUANT_since142!B297</f>
        <v>31</v>
      </c>
      <c r="D303">
        <f>_bTH_QUANT_since142!C297</f>
        <v>3</v>
      </c>
      <c r="E303">
        <f>_bTH_QUANT_since142!D297</f>
        <v>221</v>
      </c>
      <c r="F303">
        <f>_bTH_QUANT_since142!E297</f>
        <v>1</v>
      </c>
      <c r="G303" s="99" t="str">
        <f>_bTH_QUANT_since142!F297</f>
        <v>Schwein</v>
      </c>
      <c r="H303" s="99" t="str">
        <f>_bTH_QUANT_since142!G297</f>
        <v>Ferkel</v>
      </c>
      <c r="I303" s="99">
        <f>_bTH_QUANT_since142!H297</f>
        <v>2022</v>
      </c>
      <c r="J303" s="99">
        <f>_bTH_QUANT_since142!I297</f>
        <v>1</v>
      </c>
      <c r="K303" s="125">
        <f>_bTH_QUANT_since142!J297</f>
        <v>6240</v>
      </c>
      <c r="L303" s="99" t="str">
        <f>IF(_bTH_QUANT_since142!K297="q0.25","25 %",IF(_bTH_QUANT_since142!K297="q0.5","50 %",IF(_bTH_QUANT_since142!K297="q0.75","75 %",IF(_bTH_QUANT_since142!K297="q0.9","90 %","#N/A"))))</f>
        <v>75 %</v>
      </c>
      <c r="M303" s="131">
        <f>_bTH_QUANT_since142!L297</f>
        <v>6.957179289308991</v>
      </c>
      <c r="N303" s="99" t="str">
        <f>_bTH_QUANT_since142!M297</f>
        <v>17. AMGÄndG (2021)</v>
      </c>
    </row>
    <row r="304" spans="2:14" x14ac:dyDescent="0.3">
      <c r="B304">
        <f>_bTH_QUANT_since142!A298</f>
        <v>3</v>
      </c>
      <c r="C304">
        <f>_bTH_QUANT_since142!B298</f>
        <v>31</v>
      </c>
      <c r="D304">
        <f>_bTH_QUANT_since142!C298</f>
        <v>3</v>
      </c>
      <c r="E304">
        <f>_bTH_QUANT_since142!D298</f>
        <v>222</v>
      </c>
      <c r="F304">
        <f>_bTH_QUANT_since142!E298</f>
        <v>1</v>
      </c>
      <c r="G304" s="99" t="str">
        <f>_bTH_QUANT_since142!F298</f>
        <v>Schwein</v>
      </c>
      <c r="H304" s="99" t="str">
        <f>_bTH_QUANT_since142!G298</f>
        <v>Ferkel</v>
      </c>
      <c r="I304" s="99">
        <f>_bTH_QUANT_since142!H298</f>
        <v>2022</v>
      </c>
      <c r="J304" s="99">
        <f>_bTH_QUANT_since142!I298</f>
        <v>2</v>
      </c>
      <c r="K304" s="125">
        <f>_bTH_QUANT_since142!J298</f>
        <v>6039</v>
      </c>
      <c r="L304" s="99" t="str">
        <f>IF(_bTH_QUANT_since142!K298="q0.25","25 %",IF(_bTH_QUANT_since142!K298="q0.5","50 %",IF(_bTH_QUANT_since142!K298="q0.75","75 %",IF(_bTH_QUANT_since142!K298="q0.9","90 %","#N/A"))))</f>
        <v>50 %</v>
      </c>
      <c r="M304" s="131">
        <f>_bTH_QUANT_since142!L298</f>
        <v>1.0997476424491965</v>
      </c>
      <c r="N304" s="99" t="str">
        <f>_bTH_QUANT_since142!M298</f>
        <v>17. AMGÄndG (2021)</v>
      </c>
    </row>
    <row r="305" spans="2:14" x14ac:dyDescent="0.3">
      <c r="B305">
        <f>_bTH_QUANT_since142!A299</f>
        <v>3</v>
      </c>
      <c r="C305">
        <f>_bTH_QUANT_since142!B299</f>
        <v>31</v>
      </c>
      <c r="D305">
        <f>_bTH_QUANT_since142!C299</f>
        <v>3</v>
      </c>
      <c r="E305">
        <f>_bTH_QUANT_since142!D299</f>
        <v>222</v>
      </c>
      <c r="F305">
        <f>_bTH_QUANT_since142!E299</f>
        <v>1</v>
      </c>
      <c r="G305" s="99" t="str">
        <f>_bTH_QUANT_since142!F299</f>
        <v>Schwein</v>
      </c>
      <c r="H305" s="99" t="str">
        <f>_bTH_QUANT_since142!G299</f>
        <v>Ferkel</v>
      </c>
      <c r="I305" s="99">
        <f>_bTH_QUANT_since142!H299</f>
        <v>2022</v>
      </c>
      <c r="J305" s="99">
        <f>_bTH_QUANT_since142!I299</f>
        <v>2</v>
      </c>
      <c r="K305" s="125">
        <f>_bTH_QUANT_since142!J299</f>
        <v>6039</v>
      </c>
      <c r="L305" s="99" t="str">
        <f>IF(_bTH_QUANT_since142!K299="q0.25","25 %",IF(_bTH_QUANT_since142!K299="q0.5","50 %",IF(_bTH_QUANT_since142!K299="q0.75","75 %",IF(_bTH_QUANT_since142!K299="q0.9","90 %","#N/A"))))</f>
        <v>90 %</v>
      </c>
      <c r="M305" s="131">
        <f>_bTH_QUANT_since142!L299</f>
        <v>19.579501260394235</v>
      </c>
      <c r="N305" s="99" t="str">
        <f>_bTH_QUANT_since142!M299</f>
        <v>17. AMGÄndG (2021)</v>
      </c>
    </row>
    <row r="306" spans="2:14" x14ac:dyDescent="0.3">
      <c r="B306">
        <f>_bTH_QUANT_since142!A300</f>
        <v>3</v>
      </c>
      <c r="C306">
        <f>_bTH_QUANT_since142!B300</f>
        <v>31</v>
      </c>
      <c r="D306">
        <f>_bTH_QUANT_since142!C300</f>
        <v>3</v>
      </c>
      <c r="E306">
        <f>_bTH_QUANT_since142!D300</f>
        <v>222</v>
      </c>
      <c r="F306">
        <f>_bTH_QUANT_since142!E300</f>
        <v>1</v>
      </c>
      <c r="G306" s="99" t="str">
        <f>_bTH_QUANT_since142!F300</f>
        <v>Schwein</v>
      </c>
      <c r="H306" s="99" t="str">
        <f>_bTH_QUANT_since142!G300</f>
        <v>Ferkel</v>
      </c>
      <c r="I306" s="99">
        <f>_bTH_QUANT_since142!H300</f>
        <v>2022</v>
      </c>
      <c r="J306" s="99">
        <f>_bTH_QUANT_since142!I300</f>
        <v>2</v>
      </c>
      <c r="K306" s="125">
        <f>_bTH_QUANT_since142!J300</f>
        <v>6039</v>
      </c>
      <c r="L306" s="99" t="str">
        <f>IF(_bTH_QUANT_since142!K300="q0.25","25 %",IF(_bTH_QUANT_since142!K300="q0.5","50 %",IF(_bTH_QUANT_since142!K300="q0.75","75 %",IF(_bTH_QUANT_since142!K300="q0.9","90 %","#N/A"))))</f>
        <v>25 %</v>
      </c>
      <c r="M306" s="131">
        <f>_bTH_QUANT_since142!L300</f>
        <v>0</v>
      </c>
      <c r="N306" s="99" t="str">
        <f>_bTH_QUANT_since142!M300</f>
        <v>17. AMGÄndG (2021)</v>
      </c>
    </row>
    <row r="307" spans="2:14" x14ac:dyDescent="0.3">
      <c r="B307">
        <f>_bTH_QUANT_since142!A301</f>
        <v>3</v>
      </c>
      <c r="C307">
        <f>_bTH_QUANT_since142!B301</f>
        <v>31</v>
      </c>
      <c r="D307">
        <f>_bTH_QUANT_since142!C301</f>
        <v>3</v>
      </c>
      <c r="E307">
        <f>_bTH_QUANT_since142!D301</f>
        <v>222</v>
      </c>
      <c r="F307">
        <f>_bTH_QUANT_since142!E301</f>
        <v>1</v>
      </c>
      <c r="G307" s="99" t="str">
        <f>_bTH_QUANT_since142!F301</f>
        <v>Schwein</v>
      </c>
      <c r="H307" s="99" t="str">
        <f>_bTH_QUANT_since142!G301</f>
        <v>Ferkel</v>
      </c>
      <c r="I307" s="99">
        <f>_bTH_QUANT_since142!H301</f>
        <v>2022</v>
      </c>
      <c r="J307" s="99">
        <f>_bTH_QUANT_since142!I301</f>
        <v>2</v>
      </c>
      <c r="K307" s="125">
        <f>_bTH_QUANT_since142!J301</f>
        <v>6039</v>
      </c>
      <c r="L307" s="99" t="str">
        <f>IF(_bTH_QUANT_since142!K301="q0.25","25 %",IF(_bTH_QUANT_since142!K301="q0.5","50 %",IF(_bTH_QUANT_since142!K301="q0.75","75 %",IF(_bTH_QUANT_since142!K301="q0.9","90 %","#N/A"))))</f>
        <v>75 %</v>
      </c>
      <c r="M307" s="131">
        <f>_bTH_QUANT_since142!L301</f>
        <v>7.0893404177065804</v>
      </c>
      <c r="N307" s="99" t="str">
        <f>_bTH_QUANT_since142!M301</f>
        <v>17. AMGÄndG (2021)</v>
      </c>
    </row>
    <row r="308" spans="2:14" x14ac:dyDescent="0.3">
      <c r="B308">
        <f>_bTH_QUANT_since142!A302</f>
        <v>3</v>
      </c>
      <c r="C308">
        <f>_bTH_QUANT_since142!B302</f>
        <v>31</v>
      </c>
      <c r="D308">
        <f>_bTH_QUANT_since142!C302</f>
        <v>3</v>
      </c>
      <c r="E308">
        <f>_bTH_QUANT_since142!D302</f>
        <v>231</v>
      </c>
      <c r="F308">
        <f>_bTH_QUANT_since142!E302</f>
        <v>1</v>
      </c>
      <c r="G308" s="99" t="str">
        <f>_bTH_QUANT_since142!F302</f>
        <v>Schwein</v>
      </c>
      <c r="H308" s="99" t="str">
        <f>_bTH_QUANT_since142!G302</f>
        <v>Ferkel</v>
      </c>
      <c r="I308" s="99">
        <f>_bTH_QUANT_since142!H302</f>
        <v>2023</v>
      </c>
      <c r="J308" s="99">
        <f>_bTH_QUANT_since142!I302</f>
        <v>1</v>
      </c>
      <c r="K308" s="125">
        <f>_bTH_QUANT_since142!J302</f>
        <v>5694</v>
      </c>
      <c r="L308" s="99" t="str">
        <f>IF(_bTH_QUANT_since142!K302="q0.25","25 %",IF(_bTH_QUANT_since142!K302="q0.5","50 %",IF(_bTH_QUANT_since142!K302="q0.75","75 %",IF(_bTH_QUANT_since142!K302="q0.9","90 %","#N/A"))))</f>
        <v>50 %</v>
      </c>
      <c r="M308" s="131">
        <f>_bTH_QUANT_since142!L302</f>
        <v>0.68440432577780985</v>
      </c>
      <c r="N308" s="99" t="str">
        <f>_bTH_QUANT_since142!M302</f>
        <v>17. AMGÄndG (2021)</v>
      </c>
    </row>
    <row r="309" spans="2:14" x14ac:dyDescent="0.3">
      <c r="B309">
        <f>_bTH_QUANT_since142!A303</f>
        <v>3</v>
      </c>
      <c r="C309">
        <f>_bTH_QUANT_since142!B303</f>
        <v>31</v>
      </c>
      <c r="D309">
        <f>_bTH_QUANT_since142!C303</f>
        <v>3</v>
      </c>
      <c r="E309">
        <f>_bTH_QUANT_since142!D303</f>
        <v>231</v>
      </c>
      <c r="F309">
        <f>_bTH_QUANT_since142!E303</f>
        <v>1</v>
      </c>
      <c r="G309" s="99" t="str">
        <f>_bTH_QUANT_since142!F303</f>
        <v>Schwein</v>
      </c>
      <c r="H309" s="99" t="str">
        <f>_bTH_QUANT_since142!G303</f>
        <v>Ferkel</v>
      </c>
      <c r="I309" s="99">
        <f>_bTH_QUANT_since142!H303</f>
        <v>2023</v>
      </c>
      <c r="J309" s="99">
        <f>_bTH_QUANT_since142!I303</f>
        <v>1</v>
      </c>
      <c r="K309" s="125">
        <f>_bTH_QUANT_since142!J303</f>
        <v>5694</v>
      </c>
      <c r="L309" s="99" t="str">
        <f>IF(_bTH_QUANT_since142!K303="q0.25","25 %",IF(_bTH_QUANT_since142!K303="q0.5","50 %",IF(_bTH_QUANT_since142!K303="q0.75","75 %",IF(_bTH_QUANT_since142!K303="q0.9","90 %","#N/A"))))</f>
        <v>90 %</v>
      </c>
      <c r="M309" s="131">
        <f>_bTH_QUANT_since142!L303</f>
        <v>19.442534488819188</v>
      </c>
      <c r="N309" s="99" t="str">
        <f>_bTH_QUANT_since142!M303</f>
        <v>17. AMGÄndG (2021)</v>
      </c>
    </row>
    <row r="310" spans="2:14" x14ac:dyDescent="0.3">
      <c r="B310">
        <f>_bTH_QUANT_since142!A304</f>
        <v>3</v>
      </c>
      <c r="C310">
        <f>_bTH_QUANT_since142!B304</f>
        <v>31</v>
      </c>
      <c r="D310">
        <f>_bTH_QUANT_since142!C304</f>
        <v>3</v>
      </c>
      <c r="E310">
        <f>_bTH_QUANT_since142!D304</f>
        <v>231</v>
      </c>
      <c r="F310">
        <f>_bTH_QUANT_since142!E304</f>
        <v>1</v>
      </c>
      <c r="G310" s="99" t="str">
        <f>_bTH_QUANT_since142!F304</f>
        <v>Schwein</v>
      </c>
      <c r="H310" s="99" t="str">
        <f>_bTH_QUANT_since142!G304</f>
        <v>Ferkel</v>
      </c>
      <c r="I310" s="99">
        <f>_bTH_QUANT_since142!H304</f>
        <v>2023</v>
      </c>
      <c r="J310" s="99">
        <f>_bTH_QUANT_since142!I304</f>
        <v>1</v>
      </c>
      <c r="K310" s="125">
        <f>_bTH_QUANT_since142!J304</f>
        <v>5694</v>
      </c>
      <c r="L310" s="99" t="str">
        <f>IF(_bTH_QUANT_since142!K304="q0.25","25 %",IF(_bTH_QUANT_since142!K304="q0.5","50 %",IF(_bTH_QUANT_since142!K304="q0.75","75 %",IF(_bTH_QUANT_since142!K304="q0.9","90 %","#N/A"))))</f>
        <v>25 %</v>
      </c>
      <c r="M310" s="131">
        <f>_bTH_QUANT_since142!L304</f>
        <v>0</v>
      </c>
      <c r="N310" s="99" t="str">
        <f>_bTH_QUANT_since142!M304</f>
        <v>17. AMGÄndG (2021)</v>
      </c>
    </row>
    <row r="311" spans="2:14" x14ac:dyDescent="0.3">
      <c r="B311">
        <f>_bTH_QUANT_since142!A305</f>
        <v>3</v>
      </c>
      <c r="C311">
        <f>_bTH_QUANT_since142!B305</f>
        <v>31</v>
      </c>
      <c r="D311">
        <f>_bTH_QUANT_since142!C305</f>
        <v>3</v>
      </c>
      <c r="E311">
        <f>_bTH_QUANT_since142!D305</f>
        <v>231</v>
      </c>
      <c r="F311">
        <f>_bTH_QUANT_since142!E305</f>
        <v>1</v>
      </c>
      <c r="G311" s="99" t="str">
        <f>_bTH_QUANT_since142!F305</f>
        <v>Schwein</v>
      </c>
      <c r="H311" s="99" t="str">
        <f>_bTH_QUANT_since142!G305</f>
        <v>Ferkel</v>
      </c>
      <c r="I311" s="99">
        <f>_bTH_QUANT_since142!H305</f>
        <v>2023</v>
      </c>
      <c r="J311" s="99">
        <f>_bTH_QUANT_since142!I305</f>
        <v>1</v>
      </c>
      <c r="K311" s="125">
        <f>_bTH_QUANT_since142!J305</f>
        <v>5694</v>
      </c>
      <c r="L311" s="99" t="str">
        <f>IF(_bTH_QUANT_since142!K305="q0.25","25 %",IF(_bTH_QUANT_since142!K305="q0.5","50 %",IF(_bTH_QUANT_since142!K305="q0.75","75 %",IF(_bTH_QUANT_since142!K305="q0.9","90 %","#N/A"))))</f>
        <v>75 %</v>
      </c>
      <c r="M311" s="131">
        <f>_bTH_QUANT_since142!L305</f>
        <v>6.6766454271734839</v>
      </c>
      <c r="N311" s="99" t="str">
        <f>_bTH_QUANT_since142!M305</f>
        <v>17. AMGÄndG (2021)</v>
      </c>
    </row>
    <row r="312" spans="2:14" x14ac:dyDescent="0.3">
      <c r="B312">
        <f>_bTH_QUANT_since142!A306</f>
        <v>3</v>
      </c>
      <c r="C312">
        <f>_bTH_QUANT_since142!B306</f>
        <v>31</v>
      </c>
      <c r="D312">
        <f>_bTH_QUANT_since142!C306</f>
        <v>3</v>
      </c>
      <c r="E312">
        <f>_bTH_QUANT_since142!D306</f>
        <v>232</v>
      </c>
      <c r="F312">
        <f>_bTH_QUANT_since142!E306</f>
        <v>1</v>
      </c>
      <c r="G312" s="99" t="str">
        <f>_bTH_QUANT_since142!F306</f>
        <v>Schwein</v>
      </c>
      <c r="H312" s="99" t="str">
        <f>_bTH_QUANT_since142!G306</f>
        <v>Ferkel</v>
      </c>
      <c r="I312" s="99">
        <f>_bTH_QUANT_since142!H306</f>
        <v>2023</v>
      </c>
      <c r="J312" s="99">
        <f>_bTH_QUANT_since142!I306</f>
        <v>2</v>
      </c>
      <c r="K312" s="125">
        <f>_bTH_QUANT_since142!J306</f>
        <v>5595</v>
      </c>
      <c r="L312" s="99" t="str">
        <f>IF(_bTH_QUANT_since142!K306="q0.25","25 %",IF(_bTH_QUANT_since142!K306="q0.5","50 %",IF(_bTH_QUANT_since142!K306="q0.75","75 %",IF(_bTH_QUANT_since142!K306="q0.9","90 %","#N/A"))))</f>
        <v>50 %</v>
      </c>
      <c r="M312" s="131">
        <f>_bTH_QUANT_since142!L306</f>
        <v>1.3833451801629395</v>
      </c>
      <c r="N312" s="99" t="str">
        <f>_bTH_QUANT_since142!M306</f>
        <v>17. AMGÄndG (2021)</v>
      </c>
    </row>
    <row r="313" spans="2:14" x14ac:dyDescent="0.3">
      <c r="B313">
        <f>_bTH_QUANT_since142!A307</f>
        <v>3</v>
      </c>
      <c r="C313">
        <f>_bTH_QUANT_since142!B307</f>
        <v>31</v>
      </c>
      <c r="D313">
        <f>_bTH_QUANT_since142!C307</f>
        <v>3</v>
      </c>
      <c r="E313">
        <f>_bTH_QUANT_since142!D307</f>
        <v>232</v>
      </c>
      <c r="F313">
        <f>_bTH_QUANT_since142!E307</f>
        <v>1</v>
      </c>
      <c r="G313" s="99" t="str">
        <f>_bTH_QUANT_since142!F307</f>
        <v>Schwein</v>
      </c>
      <c r="H313" s="99" t="str">
        <f>_bTH_QUANT_since142!G307</f>
        <v>Ferkel</v>
      </c>
      <c r="I313" s="99">
        <f>_bTH_QUANT_since142!H307</f>
        <v>2023</v>
      </c>
      <c r="J313" s="99">
        <f>_bTH_QUANT_since142!I307</f>
        <v>2</v>
      </c>
      <c r="K313" s="125">
        <f>_bTH_QUANT_since142!J307</f>
        <v>5595</v>
      </c>
      <c r="L313" s="99" t="str">
        <f>IF(_bTH_QUANT_since142!K307="q0.25","25 %",IF(_bTH_QUANT_since142!K307="q0.5","50 %",IF(_bTH_QUANT_since142!K307="q0.75","75 %",IF(_bTH_QUANT_since142!K307="q0.9","90 %","#N/A"))))</f>
        <v>90 %</v>
      </c>
      <c r="M313" s="131">
        <f>_bTH_QUANT_since142!L307</f>
        <v>22.871224850631364</v>
      </c>
      <c r="N313" s="99" t="str">
        <f>_bTH_QUANT_since142!M307</f>
        <v>17. AMGÄndG (2021)</v>
      </c>
    </row>
    <row r="314" spans="2:14" x14ac:dyDescent="0.3">
      <c r="B314">
        <f>_bTH_QUANT_since142!A308</f>
        <v>3</v>
      </c>
      <c r="C314">
        <f>_bTH_QUANT_since142!B308</f>
        <v>31</v>
      </c>
      <c r="D314">
        <f>_bTH_QUANT_since142!C308</f>
        <v>3</v>
      </c>
      <c r="E314">
        <f>_bTH_QUANT_since142!D308</f>
        <v>232</v>
      </c>
      <c r="F314">
        <f>_bTH_QUANT_since142!E308</f>
        <v>1</v>
      </c>
      <c r="G314" s="99" t="str">
        <f>_bTH_QUANT_since142!F308</f>
        <v>Schwein</v>
      </c>
      <c r="H314" s="99" t="str">
        <f>_bTH_QUANT_since142!G308</f>
        <v>Ferkel</v>
      </c>
      <c r="I314" s="99">
        <f>_bTH_QUANT_since142!H308</f>
        <v>2023</v>
      </c>
      <c r="J314" s="99">
        <f>_bTH_QUANT_since142!I308</f>
        <v>2</v>
      </c>
      <c r="K314" s="125">
        <f>_bTH_QUANT_since142!J308</f>
        <v>5595</v>
      </c>
      <c r="L314" s="99" t="str">
        <f>IF(_bTH_QUANT_since142!K308="q0.25","25 %",IF(_bTH_QUANT_since142!K308="q0.5","50 %",IF(_bTH_QUANT_since142!K308="q0.75","75 %",IF(_bTH_QUANT_since142!K308="q0.9","90 %","#N/A"))))</f>
        <v>25 %</v>
      </c>
      <c r="M314" s="131">
        <f>_bTH_QUANT_since142!L308</f>
        <v>0</v>
      </c>
      <c r="N314" s="99" t="str">
        <f>_bTH_QUANT_since142!M308</f>
        <v>17. AMGÄndG (2021)</v>
      </c>
    </row>
    <row r="315" spans="2:14" x14ac:dyDescent="0.3">
      <c r="B315">
        <f>_bTH_QUANT_since142!A309</f>
        <v>3</v>
      </c>
      <c r="C315">
        <f>_bTH_QUANT_since142!B309</f>
        <v>31</v>
      </c>
      <c r="D315">
        <f>_bTH_QUANT_since142!C309</f>
        <v>3</v>
      </c>
      <c r="E315">
        <f>_bTH_QUANT_since142!D309</f>
        <v>232</v>
      </c>
      <c r="F315">
        <f>_bTH_QUANT_since142!E309</f>
        <v>1</v>
      </c>
      <c r="G315" s="99" t="str">
        <f>_bTH_QUANT_since142!F309</f>
        <v>Schwein</v>
      </c>
      <c r="H315" s="99" t="str">
        <f>_bTH_QUANT_since142!G309</f>
        <v>Ferkel</v>
      </c>
      <c r="I315" s="99">
        <f>_bTH_QUANT_since142!H309</f>
        <v>2023</v>
      </c>
      <c r="J315" s="99">
        <f>_bTH_QUANT_since142!I309</f>
        <v>2</v>
      </c>
      <c r="K315" s="125">
        <f>_bTH_QUANT_since142!J309</f>
        <v>5595</v>
      </c>
      <c r="L315" s="99" t="str">
        <f>IF(_bTH_QUANT_since142!K309="q0.25","25 %",IF(_bTH_QUANT_since142!K309="q0.5","50 %",IF(_bTH_QUANT_since142!K309="q0.75","75 %",IF(_bTH_QUANT_since142!K309="q0.9","90 %","#N/A"))))</f>
        <v>75 %</v>
      </c>
      <c r="M315" s="131">
        <f>_bTH_QUANT_since142!L309</f>
        <v>8.2388897412925104</v>
      </c>
      <c r="N315" s="99" t="str">
        <f>_bTH_QUANT_since142!M309</f>
        <v>17. AMGÄndG (2021)</v>
      </c>
    </row>
    <row r="316" spans="2:14" x14ac:dyDescent="0.3">
      <c r="B316">
        <f>_bTH_QUANT_since142!A310</f>
        <v>3</v>
      </c>
      <c r="C316">
        <f>_bTH_QUANT_since142!B310</f>
        <v>31</v>
      </c>
      <c r="D316">
        <f>_bTH_QUANT_since142!C310</f>
        <v>3</v>
      </c>
      <c r="E316">
        <f>_bTH_QUANT_since142!D310</f>
        <v>241</v>
      </c>
      <c r="F316">
        <f>_bTH_QUANT_since142!E310</f>
        <v>1</v>
      </c>
      <c r="G316" s="99" t="str">
        <f>_bTH_QUANT_since142!F310</f>
        <v>Schwein</v>
      </c>
      <c r="H316" s="99" t="str">
        <f>_bTH_QUANT_since142!G310</f>
        <v>Ferkel</v>
      </c>
      <c r="I316" s="99">
        <f>_bTH_QUANT_since142!H310</f>
        <v>2024</v>
      </c>
      <c r="J316" s="99">
        <f>_bTH_QUANT_since142!I310</f>
        <v>1</v>
      </c>
      <c r="K316" s="125">
        <f>_bTH_QUANT_since142!J310</f>
        <v>5433</v>
      </c>
      <c r="L316" s="99" t="str">
        <f>IF(_bTH_QUANT_since142!K310="q0.25","25 %",IF(_bTH_QUANT_since142!K310="q0.5","50 %",IF(_bTH_QUANT_since142!K310="q0.75","75 %",IF(_bTH_QUANT_since142!K310="q0.9","90 %","#N/A"))))</f>
        <v>50 %</v>
      </c>
      <c r="M316" s="131">
        <f>_bTH_QUANT_since142!L310</f>
        <v>1.8459448823895299</v>
      </c>
      <c r="N316" s="99" t="str">
        <f>_bTH_QUANT_since142!M310</f>
        <v>17. AMGÄndG (2021)</v>
      </c>
    </row>
    <row r="317" spans="2:14" x14ac:dyDescent="0.3">
      <c r="B317">
        <f>_bTH_QUANT_since142!A311</f>
        <v>3</v>
      </c>
      <c r="C317">
        <f>_bTH_QUANT_since142!B311</f>
        <v>31</v>
      </c>
      <c r="D317">
        <f>_bTH_QUANT_since142!C311</f>
        <v>3</v>
      </c>
      <c r="E317">
        <f>_bTH_QUANT_since142!D311</f>
        <v>241</v>
      </c>
      <c r="F317">
        <f>_bTH_QUANT_since142!E311</f>
        <v>1</v>
      </c>
      <c r="G317" s="99" t="str">
        <f>_bTH_QUANT_since142!F311</f>
        <v>Schwein</v>
      </c>
      <c r="H317" s="99" t="str">
        <f>_bTH_QUANT_since142!G311</f>
        <v>Ferkel</v>
      </c>
      <c r="I317" s="99">
        <f>_bTH_QUANT_since142!H311</f>
        <v>2024</v>
      </c>
      <c r="J317" s="99">
        <f>_bTH_QUANT_since142!I311</f>
        <v>1</v>
      </c>
      <c r="K317" s="125">
        <f>_bTH_QUANT_since142!J311</f>
        <v>5433</v>
      </c>
      <c r="L317" s="99" t="str">
        <f>IF(_bTH_QUANT_since142!K311="q0.25","25 %",IF(_bTH_QUANT_since142!K311="q0.5","50 %",IF(_bTH_QUANT_since142!K311="q0.75","75 %",IF(_bTH_QUANT_since142!K311="q0.9","90 %","#N/A"))))</f>
        <v>90 %</v>
      </c>
      <c r="M317" s="131">
        <f>_bTH_QUANT_since142!L311</f>
        <v>24.179914288664008</v>
      </c>
      <c r="N317" s="99" t="str">
        <f>_bTH_QUANT_since142!M311</f>
        <v>17. AMGÄndG (2021)</v>
      </c>
    </row>
    <row r="318" spans="2:14" x14ac:dyDescent="0.3">
      <c r="B318">
        <f>_bTH_QUANT_since142!A312</f>
        <v>3</v>
      </c>
      <c r="C318">
        <f>_bTH_QUANT_since142!B312</f>
        <v>31</v>
      </c>
      <c r="D318">
        <f>_bTH_QUANT_since142!C312</f>
        <v>3</v>
      </c>
      <c r="E318">
        <f>_bTH_QUANT_since142!D312</f>
        <v>241</v>
      </c>
      <c r="F318">
        <f>_bTH_QUANT_since142!E312</f>
        <v>1</v>
      </c>
      <c r="G318" s="99" t="str">
        <f>_bTH_QUANT_since142!F312</f>
        <v>Schwein</v>
      </c>
      <c r="H318" s="99" t="str">
        <f>_bTH_QUANT_since142!G312</f>
        <v>Ferkel</v>
      </c>
      <c r="I318" s="99">
        <f>_bTH_QUANT_since142!H312</f>
        <v>2024</v>
      </c>
      <c r="J318" s="99">
        <f>_bTH_QUANT_since142!I312</f>
        <v>1</v>
      </c>
      <c r="K318" s="125">
        <f>_bTH_QUANT_since142!J312</f>
        <v>5433</v>
      </c>
      <c r="L318" s="99" t="str">
        <f>IF(_bTH_QUANT_since142!K312="q0.25","25 %",IF(_bTH_QUANT_since142!K312="q0.5","50 %",IF(_bTH_QUANT_since142!K312="q0.75","75 %",IF(_bTH_QUANT_since142!K312="q0.9","90 %","#N/A"))))</f>
        <v>25 %</v>
      </c>
      <c r="M318" s="131">
        <f>_bTH_QUANT_since142!L312</f>
        <v>0</v>
      </c>
      <c r="N318" s="99" t="str">
        <f>_bTH_QUANT_since142!M312</f>
        <v>17. AMGÄndG (2021)</v>
      </c>
    </row>
    <row r="319" spans="2:14" x14ac:dyDescent="0.3">
      <c r="B319">
        <f>_bTH_QUANT_since142!A313</f>
        <v>3</v>
      </c>
      <c r="C319">
        <f>_bTH_QUANT_since142!B313</f>
        <v>31</v>
      </c>
      <c r="D319">
        <f>_bTH_QUANT_since142!C313</f>
        <v>3</v>
      </c>
      <c r="E319">
        <f>_bTH_QUANT_since142!D313</f>
        <v>241</v>
      </c>
      <c r="F319">
        <f>_bTH_QUANT_since142!E313</f>
        <v>1</v>
      </c>
      <c r="G319" s="99" t="str">
        <f>_bTH_QUANT_since142!F313</f>
        <v>Schwein</v>
      </c>
      <c r="H319" s="99" t="str">
        <f>_bTH_QUANT_since142!G313</f>
        <v>Ferkel</v>
      </c>
      <c r="I319" s="99">
        <f>_bTH_QUANT_since142!H313</f>
        <v>2024</v>
      </c>
      <c r="J319" s="99">
        <f>_bTH_QUANT_since142!I313</f>
        <v>1</v>
      </c>
      <c r="K319" s="125">
        <f>_bTH_QUANT_since142!J313</f>
        <v>5433</v>
      </c>
      <c r="L319" s="99" t="str">
        <f>IF(_bTH_QUANT_since142!K313="q0.25","25 %",IF(_bTH_QUANT_since142!K313="q0.5","50 %",IF(_bTH_QUANT_since142!K313="q0.75","75 %",IF(_bTH_QUANT_since142!K313="q0.9","90 %","#N/A"))))</f>
        <v>75 %</v>
      </c>
      <c r="M319" s="131">
        <f>_bTH_QUANT_since142!L313</f>
        <v>8.8151480394925681</v>
      </c>
      <c r="N319" s="99" t="str">
        <f>_bTH_QUANT_since142!M313</f>
        <v>17. AMGÄndG (2021)</v>
      </c>
    </row>
    <row r="320" spans="2:14" x14ac:dyDescent="0.3">
      <c r="B320">
        <f>_bTH_QUANT_since142!A314</f>
        <v>3</v>
      </c>
      <c r="C320">
        <f>_bTH_QUANT_since142!B314</f>
        <v>31</v>
      </c>
      <c r="D320">
        <f>_bTH_QUANT_since142!C314</f>
        <v>3</v>
      </c>
      <c r="E320">
        <f>_bTH_QUANT_since142!D314</f>
        <v>242</v>
      </c>
      <c r="F320">
        <f>_bTH_QUANT_since142!E314</f>
        <v>1</v>
      </c>
      <c r="G320" s="99" t="str">
        <f>_bTH_QUANT_since142!F314</f>
        <v>Schwein</v>
      </c>
      <c r="H320" s="99" t="str">
        <f>_bTH_QUANT_since142!G314</f>
        <v>Ferkel</v>
      </c>
      <c r="I320" s="99">
        <f>_bTH_QUANT_since142!H314</f>
        <v>2024</v>
      </c>
      <c r="J320" s="99">
        <f>_bTH_QUANT_since142!I314</f>
        <v>2</v>
      </c>
      <c r="K320" s="125">
        <f>_bTH_QUANT_since142!J314</f>
        <v>5309</v>
      </c>
      <c r="L320" s="99" t="str">
        <f>IF(_bTH_QUANT_since142!K314="q0.25","25 %",IF(_bTH_QUANT_since142!K314="q0.5","50 %",IF(_bTH_QUANT_since142!K314="q0.75","75 %",IF(_bTH_QUANT_since142!K314="q0.9","90 %","#N/A"))))</f>
        <v>50 %</v>
      </c>
      <c r="M320" s="131">
        <f>_bTH_QUANT_since142!L314</f>
        <v>1.8437551145833682</v>
      </c>
      <c r="N320" s="99" t="str">
        <f>_bTH_QUANT_since142!M314</f>
        <v>17. AMGÄndG (2021)</v>
      </c>
    </row>
    <row r="321" spans="2:14" x14ac:dyDescent="0.3">
      <c r="B321">
        <f>_bTH_QUANT_since142!A315</f>
        <v>3</v>
      </c>
      <c r="C321">
        <f>_bTH_QUANT_since142!B315</f>
        <v>31</v>
      </c>
      <c r="D321">
        <f>_bTH_QUANT_since142!C315</f>
        <v>3</v>
      </c>
      <c r="E321">
        <f>_bTH_QUANT_since142!D315</f>
        <v>242</v>
      </c>
      <c r="F321">
        <f>_bTH_QUANT_since142!E315</f>
        <v>1</v>
      </c>
      <c r="G321" s="99" t="str">
        <f>_bTH_QUANT_since142!F315</f>
        <v>Schwein</v>
      </c>
      <c r="H321" s="99" t="str">
        <f>_bTH_QUANT_since142!G315</f>
        <v>Ferkel</v>
      </c>
      <c r="I321" s="99">
        <f>_bTH_QUANT_since142!H315</f>
        <v>2024</v>
      </c>
      <c r="J321" s="99">
        <f>_bTH_QUANT_since142!I315</f>
        <v>2</v>
      </c>
      <c r="K321" s="125">
        <f>_bTH_QUANT_since142!J315</f>
        <v>5309</v>
      </c>
      <c r="L321" s="99" t="str">
        <f>IF(_bTH_QUANT_since142!K315="q0.25","25 %",IF(_bTH_QUANT_since142!K315="q0.5","50 %",IF(_bTH_QUANT_since142!K315="q0.75","75 %",IF(_bTH_QUANT_since142!K315="q0.9","90 %","#N/A"))))</f>
        <v>90 %</v>
      </c>
      <c r="M321" s="131">
        <f>_bTH_QUANT_since142!L315</f>
        <v>25.06474246436677</v>
      </c>
      <c r="N321" s="99" t="str">
        <f>_bTH_QUANT_since142!M315</f>
        <v>17. AMGÄndG (2021)</v>
      </c>
    </row>
    <row r="322" spans="2:14" x14ac:dyDescent="0.3">
      <c r="B322">
        <f>_bTH_QUANT_since142!A316</f>
        <v>3</v>
      </c>
      <c r="C322">
        <f>_bTH_QUANT_since142!B316</f>
        <v>31</v>
      </c>
      <c r="D322">
        <f>_bTH_QUANT_since142!C316</f>
        <v>3</v>
      </c>
      <c r="E322">
        <f>_bTH_QUANT_since142!D316</f>
        <v>242</v>
      </c>
      <c r="F322">
        <f>_bTH_QUANT_since142!E316</f>
        <v>1</v>
      </c>
      <c r="G322" s="99" t="str">
        <f>_bTH_QUANT_since142!F316</f>
        <v>Schwein</v>
      </c>
      <c r="H322" s="99" t="str">
        <f>_bTH_QUANT_since142!G316</f>
        <v>Ferkel</v>
      </c>
      <c r="I322" s="99">
        <f>_bTH_QUANT_since142!H316</f>
        <v>2024</v>
      </c>
      <c r="J322" s="99">
        <f>_bTH_QUANT_since142!I316</f>
        <v>2</v>
      </c>
      <c r="K322" s="125">
        <f>_bTH_QUANT_since142!J316</f>
        <v>5309</v>
      </c>
      <c r="L322" s="99" t="str">
        <f>IF(_bTH_QUANT_since142!K316="q0.25","25 %",IF(_bTH_QUANT_since142!K316="q0.5","50 %",IF(_bTH_QUANT_since142!K316="q0.75","75 %",IF(_bTH_QUANT_since142!K316="q0.9","90 %","#N/A"))))</f>
        <v>25 %</v>
      </c>
      <c r="M322" s="131">
        <f>_bTH_QUANT_since142!L316</f>
        <v>0</v>
      </c>
      <c r="N322" s="99" t="str">
        <f>_bTH_QUANT_since142!M316</f>
        <v>17. AMGÄndG (2021)</v>
      </c>
    </row>
    <row r="323" spans="2:14" x14ac:dyDescent="0.3">
      <c r="B323">
        <f>_bTH_QUANT_since142!A317</f>
        <v>3</v>
      </c>
      <c r="C323">
        <f>_bTH_QUANT_since142!B317</f>
        <v>31</v>
      </c>
      <c r="D323">
        <f>_bTH_QUANT_since142!C317</f>
        <v>3</v>
      </c>
      <c r="E323">
        <f>_bTH_QUANT_since142!D317</f>
        <v>242</v>
      </c>
      <c r="F323">
        <f>_bTH_QUANT_since142!E317</f>
        <v>1</v>
      </c>
      <c r="G323" s="99" t="str">
        <f>_bTH_QUANT_since142!F317</f>
        <v>Schwein</v>
      </c>
      <c r="H323" s="99" t="str">
        <f>_bTH_QUANT_since142!G317</f>
        <v>Ferkel</v>
      </c>
      <c r="I323" s="99">
        <f>_bTH_QUANT_since142!H317</f>
        <v>2024</v>
      </c>
      <c r="J323" s="99">
        <f>_bTH_QUANT_since142!I317</f>
        <v>2</v>
      </c>
      <c r="K323" s="125">
        <f>_bTH_QUANT_since142!J317</f>
        <v>5309</v>
      </c>
      <c r="L323" s="99" t="str">
        <f>IF(_bTH_QUANT_since142!K317="q0.25","25 %",IF(_bTH_QUANT_since142!K317="q0.5","50 %",IF(_bTH_QUANT_since142!K317="q0.75","75 %",IF(_bTH_QUANT_since142!K317="q0.9","90 %","#N/A"))))</f>
        <v>75 %</v>
      </c>
      <c r="M323" s="131">
        <f>_bTH_QUANT_since142!L317</f>
        <v>9.4882913725778408</v>
      </c>
      <c r="N323" s="99" t="str">
        <f>_bTH_QUANT_since142!M317</f>
        <v>17. AMGÄndG (2021)</v>
      </c>
    </row>
    <row r="324" spans="2:14" x14ac:dyDescent="0.3">
      <c r="B324">
        <f>_bTH_QUANT_since142!A318</f>
        <v>3</v>
      </c>
      <c r="C324">
        <f>_bTH_QUANT_since142!B318</f>
        <v>31</v>
      </c>
      <c r="D324">
        <f>_bTH_QUANT_since142!C318</f>
        <v>3</v>
      </c>
      <c r="E324">
        <f>_bTH_QUANT_since142!D318</f>
        <v>251</v>
      </c>
      <c r="F324">
        <f>_bTH_QUANT_since142!E318</f>
        <v>1</v>
      </c>
      <c r="G324" s="99" t="str">
        <f>_bTH_QUANT_since142!F318</f>
        <v>Schwein</v>
      </c>
      <c r="H324" s="99" t="str">
        <f>_bTH_QUANT_since142!G318</f>
        <v>Ferkel</v>
      </c>
      <c r="I324" s="99">
        <f>_bTH_QUANT_since142!H318</f>
        <v>2025</v>
      </c>
      <c r="J324" s="99">
        <f>_bTH_QUANT_since142!I318</f>
        <v>1</v>
      </c>
      <c r="K324" s="125">
        <f>_bTH_QUANT_since142!J318</f>
        <v>5123</v>
      </c>
      <c r="L324" s="99" t="str">
        <f>IF(_bTH_QUANT_since142!K318="q0.25","25 %",IF(_bTH_QUANT_since142!K318="q0.5","50 %",IF(_bTH_QUANT_since142!K318="q0.75","75 %",IF(_bTH_QUANT_since142!K318="q0.9","90 %","#N/A"))))</f>
        <v>50 %</v>
      </c>
      <c r="M324" s="131">
        <f>_bTH_QUANT_since142!L318</f>
        <v>2.2304752045549563</v>
      </c>
      <c r="N324" s="99" t="str">
        <f>_bTH_QUANT_since142!M318</f>
        <v>17. AMGÄndG (2021)</v>
      </c>
    </row>
    <row r="325" spans="2:14" x14ac:dyDescent="0.3">
      <c r="B325">
        <f>_bTH_QUANT_since142!A319</f>
        <v>3</v>
      </c>
      <c r="C325">
        <f>_bTH_QUANT_since142!B319</f>
        <v>31</v>
      </c>
      <c r="D325">
        <f>_bTH_QUANT_since142!C319</f>
        <v>3</v>
      </c>
      <c r="E325">
        <f>_bTH_QUANT_since142!D319</f>
        <v>251</v>
      </c>
      <c r="F325">
        <f>_bTH_QUANT_since142!E319</f>
        <v>1</v>
      </c>
      <c r="G325" s="99" t="str">
        <f>_bTH_QUANT_since142!F319</f>
        <v>Schwein</v>
      </c>
      <c r="H325" s="99" t="str">
        <f>_bTH_QUANT_since142!G319</f>
        <v>Ferkel</v>
      </c>
      <c r="I325" s="99">
        <f>_bTH_QUANT_since142!H319</f>
        <v>2025</v>
      </c>
      <c r="J325" s="99">
        <f>_bTH_QUANT_since142!I319</f>
        <v>1</v>
      </c>
      <c r="K325" s="125">
        <f>_bTH_QUANT_since142!J319</f>
        <v>5123</v>
      </c>
      <c r="L325" s="99" t="str">
        <f>IF(_bTH_QUANT_since142!K319="q0.25","25 %",IF(_bTH_QUANT_since142!K319="q0.5","50 %",IF(_bTH_QUANT_since142!K319="q0.75","75 %",IF(_bTH_QUANT_since142!K319="q0.9","90 %","#N/A"))))</f>
        <v>90 %</v>
      </c>
      <c r="M325" s="131">
        <f>_bTH_QUANT_since142!L319</f>
        <v>25.72477667639529</v>
      </c>
      <c r="N325" s="99" t="str">
        <f>_bTH_QUANT_since142!M319</f>
        <v>17. AMGÄndG (2021)</v>
      </c>
    </row>
    <row r="326" spans="2:14" x14ac:dyDescent="0.3">
      <c r="B326">
        <f>_bTH_QUANT_since142!A320</f>
        <v>3</v>
      </c>
      <c r="C326">
        <f>_bTH_QUANT_since142!B320</f>
        <v>31</v>
      </c>
      <c r="D326">
        <f>_bTH_QUANT_since142!C320</f>
        <v>3</v>
      </c>
      <c r="E326">
        <f>_bTH_QUANT_since142!D320</f>
        <v>251</v>
      </c>
      <c r="F326">
        <f>_bTH_QUANT_since142!E320</f>
        <v>1</v>
      </c>
      <c r="G326" s="99" t="str">
        <f>_bTH_QUANT_since142!F320</f>
        <v>Schwein</v>
      </c>
      <c r="H326" s="99" t="str">
        <f>_bTH_QUANT_since142!G320</f>
        <v>Ferkel</v>
      </c>
      <c r="I326" s="99">
        <f>_bTH_QUANT_since142!H320</f>
        <v>2025</v>
      </c>
      <c r="J326" s="99">
        <f>_bTH_QUANT_since142!I320</f>
        <v>1</v>
      </c>
      <c r="K326" s="125">
        <f>_bTH_QUANT_since142!J320</f>
        <v>5123</v>
      </c>
      <c r="L326" s="99" t="str">
        <f>IF(_bTH_QUANT_since142!K320="q0.25","25 %",IF(_bTH_QUANT_since142!K320="q0.5","50 %",IF(_bTH_QUANT_since142!K320="q0.75","75 %",IF(_bTH_QUANT_since142!K320="q0.9","90 %","#N/A"))))</f>
        <v>25 %</v>
      </c>
      <c r="M326" s="131">
        <f>_bTH_QUANT_since142!L320</f>
        <v>0</v>
      </c>
      <c r="N326" s="99" t="str">
        <f>_bTH_QUANT_since142!M320</f>
        <v>17. AMGÄndG (2021)</v>
      </c>
    </row>
    <row r="327" spans="2:14" x14ac:dyDescent="0.3">
      <c r="B327">
        <f>_bTH_QUANT_since142!A321</f>
        <v>3</v>
      </c>
      <c r="C327">
        <f>_bTH_QUANT_since142!B321</f>
        <v>31</v>
      </c>
      <c r="D327">
        <f>_bTH_QUANT_since142!C321</f>
        <v>3</v>
      </c>
      <c r="E327">
        <f>_bTH_QUANT_since142!D321</f>
        <v>251</v>
      </c>
      <c r="F327">
        <f>_bTH_QUANT_since142!E321</f>
        <v>1</v>
      </c>
      <c r="G327" s="99" t="str">
        <f>_bTH_QUANT_since142!F321</f>
        <v>Schwein</v>
      </c>
      <c r="H327" s="99" t="str">
        <f>_bTH_QUANT_since142!G321</f>
        <v>Ferkel</v>
      </c>
      <c r="I327" s="99">
        <f>_bTH_QUANT_since142!H321</f>
        <v>2025</v>
      </c>
      <c r="J327" s="99">
        <f>_bTH_QUANT_since142!I321</f>
        <v>1</v>
      </c>
      <c r="K327" s="125">
        <f>_bTH_QUANT_since142!J321</f>
        <v>5123</v>
      </c>
      <c r="L327" s="99" t="str">
        <f>IF(_bTH_QUANT_since142!K321="q0.25","25 %",IF(_bTH_QUANT_since142!K321="q0.5","50 %",IF(_bTH_QUANT_since142!K321="q0.75","75 %",IF(_bTH_QUANT_since142!K321="q0.9","90 %","#N/A"))))</f>
        <v>75 %</v>
      </c>
      <c r="M327" s="131">
        <f>_bTH_QUANT_since142!L321</f>
        <v>9.9783527813677555</v>
      </c>
      <c r="N327" s="99" t="str">
        <f>_bTH_QUANT_since142!M321</f>
        <v>17. AMGÄndG (2021)</v>
      </c>
    </row>
    <row r="328" spans="2:14" x14ac:dyDescent="0.3">
      <c r="B328">
        <f>_bTH_QUANT_since142!A322</f>
        <v>3</v>
      </c>
      <c r="C328">
        <f>_bTH_QUANT_since142!B322</f>
        <v>31</v>
      </c>
      <c r="D328">
        <f>_bTH_QUANT_since142!C322</f>
        <v>3</v>
      </c>
      <c r="E328">
        <f>_bTH_QUANT_since142!D322</f>
        <v>252</v>
      </c>
      <c r="F328">
        <f>_bTH_QUANT_since142!E322</f>
        <v>1</v>
      </c>
      <c r="G328" s="99" t="str">
        <f>_bTH_QUANT_since142!F322</f>
        <v>Schwein</v>
      </c>
      <c r="H328" s="99" t="str">
        <f>_bTH_QUANT_since142!G322</f>
        <v>Ferkel</v>
      </c>
      <c r="I328" s="99">
        <f>_bTH_QUANT_since142!H322</f>
        <v>2025</v>
      </c>
      <c r="J328" s="99">
        <f>_bTH_QUANT_since142!I322</f>
        <v>2</v>
      </c>
      <c r="K328" s="125">
        <f>_bTH_QUANT_since142!J322</f>
        <v>5075</v>
      </c>
      <c r="L328" s="99" t="str">
        <f>IF(_bTH_QUANT_since142!K322="q0.25","25 %",IF(_bTH_QUANT_since142!K322="q0.5","50 %",IF(_bTH_QUANT_since142!K322="q0.75","75 %",IF(_bTH_QUANT_since142!K322="q0.9","90 %","#N/A"))))</f>
        <v>50 %</v>
      </c>
      <c r="M328" s="131">
        <f>_bTH_QUANT_since142!L322</f>
        <v>2.3338743612864441</v>
      </c>
      <c r="N328" s="99" t="str">
        <f>_bTH_QUANT_since142!M322</f>
        <v>17. AMGÄndG (2021)</v>
      </c>
    </row>
    <row r="329" spans="2:14" x14ac:dyDescent="0.3">
      <c r="B329">
        <f>_bTH_QUANT_since142!A323</f>
        <v>3</v>
      </c>
      <c r="C329">
        <f>_bTH_QUANT_since142!B323</f>
        <v>31</v>
      </c>
      <c r="D329">
        <f>_bTH_QUANT_since142!C323</f>
        <v>3</v>
      </c>
      <c r="E329">
        <f>_bTH_QUANT_since142!D323</f>
        <v>252</v>
      </c>
      <c r="F329">
        <f>_bTH_QUANT_since142!E323</f>
        <v>1</v>
      </c>
      <c r="G329" s="99" t="str">
        <f>_bTH_QUANT_since142!F323</f>
        <v>Schwein</v>
      </c>
      <c r="H329" s="99" t="str">
        <f>_bTH_QUANT_since142!G323</f>
        <v>Ferkel</v>
      </c>
      <c r="I329" s="99">
        <f>_bTH_QUANT_since142!H323</f>
        <v>2025</v>
      </c>
      <c r="J329" s="99">
        <f>_bTH_QUANT_since142!I323</f>
        <v>2</v>
      </c>
      <c r="K329" s="125">
        <f>_bTH_QUANT_since142!J323</f>
        <v>5075</v>
      </c>
      <c r="L329" s="99" t="str">
        <f>IF(_bTH_QUANT_since142!K323="q0.25","25 %",IF(_bTH_QUANT_since142!K323="q0.5","50 %",IF(_bTH_QUANT_since142!K323="q0.75","75 %",IF(_bTH_QUANT_since142!K323="q0.9","90 %","#N/A"))))</f>
        <v>90 %</v>
      </c>
      <c r="M329" s="131">
        <f>_bTH_QUANT_since142!L323</f>
        <v>25.98460451396366</v>
      </c>
      <c r="N329" s="99" t="str">
        <f>_bTH_QUANT_since142!M323</f>
        <v>17. AMGÄndG (2021)</v>
      </c>
    </row>
    <row r="330" spans="2:14" x14ac:dyDescent="0.3">
      <c r="B330">
        <f>_bTH_QUANT_since142!A324</f>
        <v>3</v>
      </c>
      <c r="C330">
        <f>_bTH_QUANT_since142!B324</f>
        <v>31</v>
      </c>
      <c r="D330">
        <f>_bTH_QUANT_since142!C324</f>
        <v>3</v>
      </c>
      <c r="E330">
        <f>_bTH_QUANT_since142!D324</f>
        <v>252</v>
      </c>
      <c r="F330">
        <f>_bTH_QUANT_since142!E324</f>
        <v>1</v>
      </c>
      <c r="G330" s="99" t="str">
        <f>_bTH_QUANT_since142!F324</f>
        <v>Schwein</v>
      </c>
      <c r="H330" s="99" t="str">
        <f>_bTH_QUANT_since142!G324</f>
        <v>Ferkel</v>
      </c>
      <c r="I330" s="99">
        <f>_bTH_QUANT_since142!H324</f>
        <v>2025</v>
      </c>
      <c r="J330" s="99">
        <f>_bTH_QUANT_since142!I324</f>
        <v>2</v>
      </c>
      <c r="K330" s="125">
        <f>_bTH_QUANT_since142!J324</f>
        <v>5075</v>
      </c>
      <c r="L330" s="99" t="str">
        <f>IF(_bTH_QUANT_since142!K324="q0.25","25 %",IF(_bTH_QUANT_since142!K324="q0.5","50 %",IF(_bTH_QUANT_since142!K324="q0.75","75 %",IF(_bTH_QUANT_since142!K324="q0.9","90 %","#N/A"))))</f>
        <v>25 %</v>
      </c>
      <c r="M330" s="131">
        <f>_bTH_QUANT_since142!L324</f>
        <v>0</v>
      </c>
      <c r="N330" s="99" t="str">
        <f>_bTH_QUANT_since142!M324</f>
        <v>17. AMGÄndG (2021)</v>
      </c>
    </row>
    <row r="331" spans="2:14" x14ac:dyDescent="0.3">
      <c r="B331">
        <f>_bTH_QUANT_since142!A325</f>
        <v>3</v>
      </c>
      <c r="C331">
        <f>_bTH_QUANT_since142!B325</f>
        <v>31</v>
      </c>
      <c r="D331">
        <f>_bTH_QUANT_since142!C325</f>
        <v>3</v>
      </c>
      <c r="E331">
        <f>_bTH_QUANT_since142!D325</f>
        <v>252</v>
      </c>
      <c r="F331">
        <f>_bTH_QUANT_since142!E325</f>
        <v>1</v>
      </c>
      <c r="G331" s="99" t="str">
        <f>_bTH_QUANT_since142!F325</f>
        <v>Schwein</v>
      </c>
      <c r="H331" s="99" t="str">
        <f>_bTH_QUANT_since142!G325</f>
        <v>Ferkel</v>
      </c>
      <c r="I331" s="99">
        <f>_bTH_QUANT_since142!H325</f>
        <v>2025</v>
      </c>
      <c r="J331" s="99">
        <f>_bTH_QUANT_since142!I325</f>
        <v>2</v>
      </c>
      <c r="K331" s="125">
        <f>_bTH_QUANT_since142!J325</f>
        <v>5075</v>
      </c>
      <c r="L331" s="99" t="str">
        <f>IF(_bTH_QUANT_since142!K325="q0.25","25 %",IF(_bTH_QUANT_since142!K325="q0.5","50 %",IF(_bTH_QUANT_since142!K325="q0.75","75 %",IF(_bTH_QUANT_since142!K325="q0.9","90 %","#N/A"))))</f>
        <v>75 %</v>
      </c>
      <c r="M331" s="131">
        <f>_bTH_QUANT_since142!L325</f>
        <v>9.985929931081996</v>
      </c>
      <c r="N331" s="99" t="str">
        <f>_bTH_QUANT_since142!M325</f>
        <v>17. AMGÄndG (2021)</v>
      </c>
    </row>
    <row r="332" spans="2:14" x14ac:dyDescent="0.3">
      <c r="B332">
        <f>_bTH_QUANT_since142!A326</f>
        <v>3</v>
      </c>
      <c r="C332">
        <f>_bTH_QUANT_since142!B326</f>
        <v>32</v>
      </c>
      <c r="D332">
        <f>_bTH_QUANT_since142!C326</f>
        <v>4</v>
      </c>
      <c r="E332">
        <f>_bTH_QUANT_since142!D326</f>
        <v>142</v>
      </c>
      <c r="F332">
        <f>_bTH_QUANT_since142!E326</f>
        <v>1</v>
      </c>
      <c r="G332" s="99" t="str">
        <f>_bTH_QUANT_since142!F326</f>
        <v>Schwein</v>
      </c>
      <c r="H332" s="99" t="str">
        <f>_bTH_QUANT_since142!G326</f>
        <v>Mastschweine</v>
      </c>
      <c r="I332" s="99">
        <f>_bTH_QUANT_since142!H326</f>
        <v>2014</v>
      </c>
      <c r="J332" s="99">
        <f>_bTH_QUANT_since142!I326</f>
        <v>2</v>
      </c>
      <c r="K332" s="125">
        <f>_bTH_QUANT_since142!J326</f>
        <v>18138</v>
      </c>
      <c r="L332" s="99" t="str">
        <f>IF(_bTH_QUANT_since142!K326="q0.25","25 %",IF(_bTH_QUANT_since142!K326="q0.5","50 %",IF(_bTH_QUANT_since142!K326="q0.75","75 %",IF(_bTH_QUANT_since142!K326="q0.9","90 %","#N/A"))))</f>
        <v>50 %</v>
      </c>
      <c r="M332" s="131">
        <f>_bTH_QUANT_since142!L326</f>
        <v>2.1713462284423382</v>
      </c>
      <c r="N332" s="99" t="str">
        <f>_bTH_QUANT_since142!M326</f>
        <v>17. AMGÄndG (2021)</v>
      </c>
    </row>
    <row r="333" spans="2:14" x14ac:dyDescent="0.3">
      <c r="B333">
        <f>_bTH_QUANT_since142!A327</f>
        <v>3</v>
      </c>
      <c r="C333">
        <f>_bTH_QUANT_since142!B327</f>
        <v>32</v>
      </c>
      <c r="D333">
        <f>_bTH_QUANT_since142!C327</f>
        <v>4</v>
      </c>
      <c r="E333">
        <f>_bTH_QUANT_since142!D327</f>
        <v>142</v>
      </c>
      <c r="F333">
        <f>_bTH_QUANT_since142!E327</f>
        <v>1</v>
      </c>
      <c r="G333" s="99" t="str">
        <f>_bTH_QUANT_since142!F327</f>
        <v>Schwein</v>
      </c>
      <c r="H333" s="99" t="str">
        <f>_bTH_QUANT_since142!G327</f>
        <v>Mastschweine</v>
      </c>
      <c r="I333" s="99">
        <f>_bTH_QUANT_since142!H327</f>
        <v>2014</v>
      </c>
      <c r="J333" s="99">
        <f>_bTH_QUANT_since142!I327</f>
        <v>2</v>
      </c>
      <c r="K333" s="125">
        <f>_bTH_QUANT_since142!J327</f>
        <v>18138</v>
      </c>
      <c r="L333" s="99" t="str">
        <f>IF(_bTH_QUANT_since142!K327="q0.25","25 %",IF(_bTH_QUANT_since142!K327="q0.5","50 %",IF(_bTH_QUANT_since142!K327="q0.75","75 %",IF(_bTH_QUANT_since142!K327="q0.9","90 %","#N/A"))))</f>
        <v>90 %</v>
      </c>
      <c r="M333" s="131">
        <f>_bTH_QUANT_since142!L327</f>
        <v>20.224660298061885</v>
      </c>
      <c r="N333" s="99" t="str">
        <f>_bTH_QUANT_since142!M327</f>
        <v>17. AMGÄndG (2021)</v>
      </c>
    </row>
    <row r="334" spans="2:14" x14ac:dyDescent="0.3">
      <c r="B334">
        <f>_bTH_QUANT_since142!A328</f>
        <v>3</v>
      </c>
      <c r="C334">
        <f>_bTH_QUANT_since142!B328</f>
        <v>32</v>
      </c>
      <c r="D334">
        <f>_bTH_QUANT_since142!C328</f>
        <v>4</v>
      </c>
      <c r="E334">
        <f>_bTH_QUANT_since142!D328</f>
        <v>142</v>
      </c>
      <c r="F334">
        <f>_bTH_QUANT_since142!E328</f>
        <v>1</v>
      </c>
      <c r="G334" s="99" t="str">
        <f>_bTH_QUANT_since142!F328</f>
        <v>Schwein</v>
      </c>
      <c r="H334" s="99" t="str">
        <f>_bTH_QUANT_since142!G328</f>
        <v>Mastschweine</v>
      </c>
      <c r="I334" s="99">
        <f>_bTH_QUANT_since142!H328</f>
        <v>2014</v>
      </c>
      <c r="J334" s="99">
        <f>_bTH_QUANT_since142!I328</f>
        <v>2</v>
      </c>
      <c r="K334" s="125">
        <f>_bTH_QUANT_since142!J328</f>
        <v>18138</v>
      </c>
      <c r="L334" s="99" t="str">
        <f>IF(_bTH_QUANT_since142!K328="q0.25","25 %",IF(_bTH_QUANT_since142!K328="q0.5","50 %",IF(_bTH_QUANT_since142!K328="q0.75","75 %",IF(_bTH_QUANT_since142!K328="q0.9","90 %","#N/A"))))</f>
        <v>25 %</v>
      </c>
      <c r="M334" s="131">
        <f>_bTH_QUANT_since142!L328</f>
        <v>0</v>
      </c>
      <c r="N334" s="99" t="str">
        <f>_bTH_QUANT_since142!M328</f>
        <v>17. AMGÄndG (2021)</v>
      </c>
    </row>
    <row r="335" spans="2:14" x14ac:dyDescent="0.3">
      <c r="B335">
        <f>_bTH_QUANT_since142!A329</f>
        <v>3</v>
      </c>
      <c r="C335">
        <f>_bTH_QUANT_since142!B329</f>
        <v>32</v>
      </c>
      <c r="D335">
        <f>_bTH_QUANT_since142!C329</f>
        <v>4</v>
      </c>
      <c r="E335">
        <f>_bTH_QUANT_since142!D329</f>
        <v>142</v>
      </c>
      <c r="F335">
        <f>_bTH_QUANT_since142!E329</f>
        <v>1</v>
      </c>
      <c r="G335" s="99" t="str">
        <f>_bTH_QUANT_since142!F329</f>
        <v>Schwein</v>
      </c>
      <c r="H335" s="99" t="str">
        <f>_bTH_QUANT_since142!G329</f>
        <v>Mastschweine</v>
      </c>
      <c r="I335" s="99">
        <f>_bTH_QUANT_since142!H329</f>
        <v>2014</v>
      </c>
      <c r="J335" s="99">
        <f>_bTH_QUANT_since142!I329</f>
        <v>2</v>
      </c>
      <c r="K335" s="125">
        <f>_bTH_QUANT_since142!J329</f>
        <v>18138</v>
      </c>
      <c r="L335" s="99" t="str">
        <f>IF(_bTH_QUANT_since142!K329="q0.25","25 %",IF(_bTH_QUANT_since142!K329="q0.5","50 %",IF(_bTH_QUANT_since142!K329="q0.75","75 %",IF(_bTH_QUANT_since142!K329="q0.9","90 %","#N/A"))))</f>
        <v>75 %</v>
      </c>
      <c r="M335" s="131">
        <f>_bTH_QUANT_since142!L329</f>
        <v>9.8225374158586991</v>
      </c>
      <c r="N335" s="99" t="str">
        <f>_bTH_QUANT_since142!M329</f>
        <v>17. AMGÄndG (2021)</v>
      </c>
    </row>
    <row r="336" spans="2:14" x14ac:dyDescent="0.3">
      <c r="B336">
        <f>_bTH_QUANT_since142!A330</f>
        <v>3</v>
      </c>
      <c r="C336">
        <f>_bTH_QUANT_since142!B330</f>
        <v>32</v>
      </c>
      <c r="D336">
        <f>_bTH_QUANT_since142!C330</f>
        <v>4</v>
      </c>
      <c r="E336">
        <f>_bTH_QUANT_since142!D330</f>
        <v>151</v>
      </c>
      <c r="F336">
        <f>_bTH_QUANT_since142!E330</f>
        <v>1</v>
      </c>
      <c r="G336" s="99" t="str">
        <f>_bTH_QUANT_since142!F330</f>
        <v>Schwein</v>
      </c>
      <c r="H336" s="99" t="str">
        <f>_bTH_QUANT_since142!G330</f>
        <v>Mastschweine</v>
      </c>
      <c r="I336" s="99">
        <f>_bTH_QUANT_since142!H330</f>
        <v>2015</v>
      </c>
      <c r="J336" s="99">
        <f>_bTH_QUANT_since142!I330</f>
        <v>1</v>
      </c>
      <c r="K336" s="125">
        <f>_bTH_QUANT_since142!J330</f>
        <v>18651</v>
      </c>
      <c r="L336" s="99" t="str">
        <f>IF(_bTH_QUANT_since142!K330="q0.25","25 %",IF(_bTH_QUANT_since142!K330="q0.5","50 %",IF(_bTH_QUANT_since142!K330="q0.75","75 %",IF(_bTH_QUANT_since142!K330="q0.9","90 %","#N/A"))))</f>
        <v>50 %</v>
      </c>
      <c r="M336" s="131">
        <f>_bTH_QUANT_since142!L330</f>
        <v>1.1853333333333333</v>
      </c>
      <c r="N336" s="99" t="str">
        <f>_bTH_QUANT_since142!M330</f>
        <v>17. AMGÄndG (2021)</v>
      </c>
    </row>
    <row r="337" spans="2:14" x14ac:dyDescent="0.3">
      <c r="B337">
        <f>_bTH_QUANT_since142!A331</f>
        <v>3</v>
      </c>
      <c r="C337">
        <f>_bTH_QUANT_since142!B331</f>
        <v>32</v>
      </c>
      <c r="D337">
        <f>_bTH_QUANT_since142!C331</f>
        <v>4</v>
      </c>
      <c r="E337">
        <f>_bTH_QUANT_since142!D331</f>
        <v>151</v>
      </c>
      <c r="F337">
        <f>_bTH_QUANT_since142!E331</f>
        <v>1</v>
      </c>
      <c r="G337" s="99" t="str">
        <f>_bTH_QUANT_since142!F331</f>
        <v>Schwein</v>
      </c>
      <c r="H337" s="99" t="str">
        <f>_bTH_QUANT_since142!G331</f>
        <v>Mastschweine</v>
      </c>
      <c r="I337" s="99">
        <f>_bTH_QUANT_since142!H331</f>
        <v>2015</v>
      </c>
      <c r="J337" s="99">
        <f>_bTH_QUANT_since142!I331</f>
        <v>1</v>
      </c>
      <c r="K337" s="125">
        <f>_bTH_QUANT_since142!J331</f>
        <v>18651</v>
      </c>
      <c r="L337" s="99" t="str">
        <f>IF(_bTH_QUANT_since142!K331="q0.25","25 %",IF(_bTH_QUANT_since142!K331="q0.5","50 %",IF(_bTH_QUANT_since142!K331="q0.75","75 %",IF(_bTH_QUANT_since142!K331="q0.9","90 %","#N/A"))))</f>
        <v>90 %</v>
      </c>
      <c r="M337" s="131">
        <f>_bTH_QUANT_since142!L331</f>
        <v>14.218041424500374</v>
      </c>
      <c r="N337" s="99" t="str">
        <f>_bTH_QUANT_since142!M331</f>
        <v>17. AMGÄndG (2021)</v>
      </c>
    </row>
    <row r="338" spans="2:14" x14ac:dyDescent="0.3">
      <c r="B338">
        <f>_bTH_QUANT_since142!A332</f>
        <v>3</v>
      </c>
      <c r="C338">
        <f>_bTH_QUANT_since142!B332</f>
        <v>32</v>
      </c>
      <c r="D338">
        <f>_bTH_QUANT_since142!C332</f>
        <v>4</v>
      </c>
      <c r="E338">
        <f>_bTH_QUANT_since142!D332</f>
        <v>151</v>
      </c>
      <c r="F338">
        <f>_bTH_QUANT_since142!E332</f>
        <v>1</v>
      </c>
      <c r="G338" s="99" t="str">
        <f>_bTH_QUANT_since142!F332</f>
        <v>Schwein</v>
      </c>
      <c r="H338" s="99" t="str">
        <f>_bTH_QUANT_since142!G332</f>
        <v>Mastschweine</v>
      </c>
      <c r="I338" s="99">
        <f>_bTH_QUANT_since142!H332</f>
        <v>2015</v>
      </c>
      <c r="J338" s="99">
        <f>_bTH_QUANT_since142!I332</f>
        <v>1</v>
      </c>
      <c r="K338" s="125">
        <f>_bTH_QUANT_since142!J332</f>
        <v>18651</v>
      </c>
      <c r="L338" s="99" t="str">
        <f>IF(_bTH_QUANT_since142!K332="q0.25","25 %",IF(_bTH_QUANT_since142!K332="q0.5","50 %",IF(_bTH_QUANT_since142!K332="q0.75","75 %",IF(_bTH_QUANT_since142!K332="q0.9","90 %","#N/A"))))</f>
        <v>25 %</v>
      </c>
      <c r="M338" s="131">
        <f>_bTH_QUANT_since142!L332</f>
        <v>0</v>
      </c>
      <c r="N338" s="99" t="str">
        <f>_bTH_QUANT_since142!M332</f>
        <v>17. AMGÄndG (2021)</v>
      </c>
    </row>
    <row r="339" spans="2:14" x14ac:dyDescent="0.3">
      <c r="B339">
        <f>_bTH_QUANT_since142!A333</f>
        <v>3</v>
      </c>
      <c r="C339">
        <f>_bTH_QUANT_since142!B333</f>
        <v>32</v>
      </c>
      <c r="D339">
        <f>_bTH_QUANT_since142!C333</f>
        <v>4</v>
      </c>
      <c r="E339">
        <f>_bTH_QUANT_since142!D333</f>
        <v>151</v>
      </c>
      <c r="F339">
        <f>_bTH_QUANT_since142!E333</f>
        <v>1</v>
      </c>
      <c r="G339" s="99" t="str">
        <f>_bTH_QUANT_since142!F333</f>
        <v>Schwein</v>
      </c>
      <c r="H339" s="99" t="str">
        <f>_bTH_QUANT_since142!G333</f>
        <v>Mastschweine</v>
      </c>
      <c r="I339" s="99">
        <f>_bTH_QUANT_since142!H333</f>
        <v>2015</v>
      </c>
      <c r="J339" s="99">
        <f>_bTH_QUANT_since142!I333</f>
        <v>1</v>
      </c>
      <c r="K339" s="125">
        <f>_bTH_QUANT_since142!J333</f>
        <v>18651</v>
      </c>
      <c r="L339" s="99" t="str">
        <f>IF(_bTH_QUANT_since142!K333="q0.25","25 %",IF(_bTH_QUANT_since142!K333="q0.5","50 %",IF(_bTH_QUANT_since142!K333="q0.75","75 %",IF(_bTH_QUANT_since142!K333="q0.9","90 %","#N/A"))))</f>
        <v>75 %</v>
      </c>
      <c r="M339" s="131">
        <f>_bTH_QUANT_since142!L333</f>
        <v>6.6296094123680014</v>
      </c>
      <c r="N339" s="99" t="str">
        <f>_bTH_QUANT_since142!M333</f>
        <v>17. AMGÄndG (2021)</v>
      </c>
    </row>
    <row r="340" spans="2:14" x14ac:dyDescent="0.3">
      <c r="B340">
        <f>_bTH_QUANT_since142!A334</f>
        <v>3</v>
      </c>
      <c r="C340">
        <f>_bTH_QUANT_since142!B334</f>
        <v>32</v>
      </c>
      <c r="D340">
        <f>_bTH_QUANT_since142!C334</f>
        <v>4</v>
      </c>
      <c r="E340">
        <f>_bTH_QUANT_since142!D334</f>
        <v>152</v>
      </c>
      <c r="F340">
        <f>_bTH_QUANT_since142!E334</f>
        <v>1</v>
      </c>
      <c r="G340" s="99" t="str">
        <f>_bTH_QUANT_since142!F334</f>
        <v>Schwein</v>
      </c>
      <c r="H340" s="99" t="str">
        <f>_bTH_QUANT_since142!G334</f>
        <v>Mastschweine</v>
      </c>
      <c r="I340" s="99">
        <f>_bTH_QUANT_since142!H334</f>
        <v>2015</v>
      </c>
      <c r="J340" s="99">
        <f>_bTH_QUANT_since142!I334</f>
        <v>2</v>
      </c>
      <c r="K340" s="125">
        <f>_bTH_QUANT_since142!J334</f>
        <v>18875</v>
      </c>
      <c r="L340" s="99" t="str">
        <f>IF(_bTH_QUANT_since142!K334="q0.25","25 %",IF(_bTH_QUANT_since142!K334="q0.5","50 %",IF(_bTH_QUANT_since142!K334="q0.75","75 %",IF(_bTH_QUANT_since142!K334="q0.9","90 %","#N/A"))))</f>
        <v>50 %</v>
      </c>
      <c r="M340" s="131">
        <f>_bTH_QUANT_since142!L334</f>
        <v>0.76208277136454872</v>
      </c>
      <c r="N340" s="99" t="str">
        <f>_bTH_QUANT_since142!M334</f>
        <v>17. AMGÄndG (2021)</v>
      </c>
    </row>
    <row r="341" spans="2:14" x14ac:dyDescent="0.3">
      <c r="B341">
        <f>_bTH_QUANT_since142!A335</f>
        <v>3</v>
      </c>
      <c r="C341">
        <f>_bTH_QUANT_since142!B335</f>
        <v>32</v>
      </c>
      <c r="D341">
        <f>_bTH_QUANT_since142!C335</f>
        <v>4</v>
      </c>
      <c r="E341">
        <f>_bTH_QUANT_since142!D335</f>
        <v>152</v>
      </c>
      <c r="F341">
        <f>_bTH_QUANT_since142!E335</f>
        <v>1</v>
      </c>
      <c r="G341" s="99" t="str">
        <f>_bTH_QUANT_since142!F335</f>
        <v>Schwein</v>
      </c>
      <c r="H341" s="99" t="str">
        <f>_bTH_QUANT_since142!G335</f>
        <v>Mastschweine</v>
      </c>
      <c r="I341" s="99">
        <f>_bTH_QUANT_since142!H335</f>
        <v>2015</v>
      </c>
      <c r="J341" s="99">
        <f>_bTH_QUANT_since142!I335</f>
        <v>2</v>
      </c>
      <c r="K341" s="125">
        <f>_bTH_QUANT_since142!J335</f>
        <v>18875</v>
      </c>
      <c r="L341" s="99" t="str">
        <f>IF(_bTH_QUANT_since142!K335="q0.25","25 %",IF(_bTH_QUANT_since142!K335="q0.5","50 %",IF(_bTH_QUANT_since142!K335="q0.75","75 %",IF(_bTH_QUANT_since142!K335="q0.9","90 %","#N/A"))))</f>
        <v>90 %</v>
      </c>
      <c r="M341" s="131">
        <f>_bTH_QUANT_since142!L335</f>
        <v>10.933505458895166</v>
      </c>
      <c r="N341" s="99" t="str">
        <f>_bTH_QUANT_since142!M335</f>
        <v>17. AMGÄndG (2021)</v>
      </c>
    </row>
    <row r="342" spans="2:14" x14ac:dyDescent="0.3">
      <c r="B342">
        <f>_bTH_QUANT_since142!A336</f>
        <v>3</v>
      </c>
      <c r="C342">
        <f>_bTH_QUANT_since142!B336</f>
        <v>32</v>
      </c>
      <c r="D342">
        <f>_bTH_QUANT_since142!C336</f>
        <v>4</v>
      </c>
      <c r="E342">
        <f>_bTH_QUANT_since142!D336</f>
        <v>152</v>
      </c>
      <c r="F342">
        <f>_bTH_QUANT_since142!E336</f>
        <v>1</v>
      </c>
      <c r="G342" s="99" t="str">
        <f>_bTH_QUANT_since142!F336</f>
        <v>Schwein</v>
      </c>
      <c r="H342" s="99" t="str">
        <f>_bTH_QUANT_since142!G336</f>
        <v>Mastschweine</v>
      </c>
      <c r="I342" s="99">
        <f>_bTH_QUANT_since142!H336</f>
        <v>2015</v>
      </c>
      <c r="J342" s="99">
        <f>_bTH_QUANT_since142!I336</f>
        <v>2</v>
      </c>
      <c r="K342" s="125">
        <f>_bTH_QUANT_since142!J336</f>
        <v>18875</v>
      </c>
      <c r="L342" s="99" t="str">
        <f>IF(_bTH_QUANT_since142!K336="q0.25","25 %",IF(_bTH_QUANT_since142!K336="q0.5","50 %",IF(_bTH_QUANT_since142!K336="q0.75","75 %",IF(_bTH_QUANT_since142!K336="q0.9","90 %","#N/A"))))</f>
        <v>25 %</v>
      </c>
      <c r="M342" s="131">
        <f>_bTH_QUANT_since142!L336</f>
        <v>0</v>
      </c>
      <c r="N342" s="99" t="str">
        <f>_bTH_QUANT_since142!M336</f>
        <v>17. AMGÄndG (2021)</v>
      </c>
    </row>
    <row r="343" spans="2:14" x14ac:dyDescent="0.3">
      <c r="B343">
        <f>_bTH_QUANT_since142!A337</f>
        <v>3</v>
      </c>
      <c r="C343">
        <f>_bTH_QUANT_since142!B337</f>
        <v>32</v>
      </c>
      <c r="D343">
        <f>_bTH_QUANT_since142!C337</f>
        <v>4</v>
      </c>
      <c r="E343">
        <f>_bTH_QUANT_since142!D337</f>
        <v>152</v>
      </c>
      <c r="F343">
        <f>_bTH_QUANT_since142!E337</f>
        <v>1</v>
      </c>
      <c r="G343" s="99" t="str">
        <f>_bTH_QUANT_since142!F337</f>
        <v>Schwein</v>
      </c>
      <c r="H343" s="99" t="str">
        <f>_bTH_QUANT_since142!G337</f>
        <v>Mastschweine</v>
      </c>
      <c r="I343" s="99">
        <f>_bTH_QUANT_since142!H337</f>
        <v>2015</v>
      </c>
      <c r="J343" s="99">
        <f>_bTH_QUANT_since142!I337</f>
        <v>2</v>
      </c>
      <c r="K343" s="125">
        <f>_bTH_QUANT_since142!J337</f>
        <v>18875</v>
      </c>
      <c r="L343" s="99" t="str">
        <f>IF(_bTH_QUANT_since142!K337="q0.25","25 %",IF(_bTH_QUANT_since142!K337="q0.5","50 %",IF(_bTH_QUANT_since142!K337="q0.75","75 %",IF(_bTH_QUANT_since142!K337="q0.9","90 %","#N/A"))))</f>
        <v>75 %</v>
      </c>
      <c r="M343" s="131">
        <f>_bTH_QUANT_since142!L337</f>
        <v>4.8617326803058116</v>
      </c>
      <c r="N343" s="99" t="str">
        <f>_bTH_QUANT_since142!M337</f>
        <v>17. AMGÄndG (2021)</v>
      </c>
    </row>
    <row r="344" spans="2:14" x14ac:dyDescent="0.3">
      <c r="B344">
        <f>_bTH_QUANT_since142!A338</f>
        <v>3</v>
      </c>
      <c r="C344">
        <f>_bTH_QUANT_since142!B338</f>
        <v>32</v>
      </c>
      <c r="D344">
        <f>_bTH_QUANT_since142!C338</f>
        <v>4</v>
      </c>
      <c r="E344">
        <f>_bTH_QUANT_since142!D338</f>
        <v>161</v>
      </c>
      <c r="F344">
        <f>_bTH_QUANT_since142!E338</f>
        <v>1</v>
      </c>
      <c r="G344" s="99" t="str">
        <f>_bTH_QUANT_since142!F338</f>
        <v>Schwein</v>
      </c>
      <c r="H344" s="99" t="str">
        <f>_bTH_QUANT_since142!G338</f>
        <v>Mastschweine</v>
      </c>
      <c r="I344" s="99">
        <f>_bTH_QUANT_since142!H338</f>
        <v>2016</v>
      </c>
      <c r="J344" s="99">
        <f>_bTH_QUANT_since142!I338</f>
        <v>1</v>
      </c>
      <c r="K344" s="125">
        <f>_bTH_QUANT_since142!J338</f>
        <v>18810</v>
      </c>
      <c r="L344" s="99" t="str">
        <f>IF(_bTH_QUANT_since142!K338="q0.25","25 %",IF(_bTH_QUANT_since142!K338="q0.5","50 %",IF(_bTH_QUANT_since142!K338="q0.75","75 %",IF(_bTH_QUANT_since142!K338="q0.9","90 %","#N/A"))))</f>
        <v>50 %</v>
      </c>
      <c r="M344" s="131">
        <f>_bTH_QUANT_since142!L338</f>
        <v>0.5922922992765931</v>
      </c>
      <c r="N344" s="99" t="str">
        <f>_bTH_QUANT_since142!M338</f>
        <v>17. AMGÄndG (2021)</v>
      </c>
    </row>
    <row r="345" spans="2:14" x14ac:dyDescent="0.3">
      <c r="B345">
        <f>_bTH_QUANT_since142!A339</f>
        <v>3</v>
      </c>
      <c r="C345">
        <f>_bTH_QUANT_since142!B339</f>
        <v>32</v>
      </c>
      <c r="D345">
        <f>_bTH_QUANT_since142!C339</f>
        <v>4</v>
      </c>
      <c r="E345">
        <f>_bTH_QUANT_since142!D339</f>
        <v>161</v>
      </c>
      <c r="F345">
        <f>_bTH_QUANT_since142!E339</f>
        <v>1</v>
      </c>
      <c r="G345" s="99" t="str">
        <f>_bTH_QUANT_since142!F339</f>
        <v>Schwein</v>
      </c>
      <c r="H345" s="99" t="str">
        <f>_bTH_QUANT_since142!G339</f>
        <v>Mastschweine</v>
      </c>
      <c r="I345" s="99">
        <f>_bTH_QUANT_since142!H339</f>
        <v>2016</v>
      </c>
      <c r="J345" s="99">
        <f>_bTH_QUANT_since142!I339</f>
        <v>1</v>
      </c>
      <c r="K345" s="125">
        <f>_bTH_QUANT_since142!J339</f>
        <v>18810</v>
      </c>
      <c r="L345" s="99" t="str">
        <f>IF(_bTH_QUANT_since142!K339="q0.25","25 %",IF(_bTH_QUANT_since142!K339="q0.5","50 %",IF(_bTH_QUANT_since142!K339="q0.75","75 %",IF(_bTH_QUANT_since142!K339="q0.9","90 %","#N/A"))))</f>
        <v>90 %</v>
      </c>
      <c r="M345" s="131">
        <f>_bTH_QUANT_since142!L339</f>
        <v>9.8793770210728997</v>
      </c>
      <c r="N345" s="99" t="str">
        <f>_bTH_QUANT_since142!M339</f>
        <v>17. AMGÄndG (2021)</v>
      </c>
    </row>
    <row r="346" spans="2:14" x14ac:dyDescent="0.3">
      <c r="B346">
        <f>_bTH_QUANT_since142!A340</f>
        <v>3</v>
      </c>
      <c r="C346">
        <f>_bTH_QUANT_since142!B340</f>
        <v>32</v>
      </c>
      <c r="D346">
        <f>_bTH_QUANT_since142!C340</f>
        <v>4</v>
      </c>
      <c r="E346">
        <f>_bTH_QUANT_since142!D340</f>
        <v>161</v>
      </c>
      <c r="F346">
        <f>_bTH_QUANT_since142!E340</f>
        <v>1</v>
      </c>
      <c r="G346" s="99" t="str">
        <f>_bTH_QUANT_since142!F340</f>
        <v>Schwein</v>
      </c>
      <c r="H346" s="99" t="str">
        <f>_bTH_QUANT_since142!G340</f>
        <v>Mastschweine</v>
      </c>
      <c r="I346" s="99">
        <f>_bTH_QUANT_since142!H340</f>
        <v>2016</v>
      </c>
      <c r="J346" s="99">
        <f>_bTH_QUANT_since142!I340</f>
        <v>1</v>
      </c>
      <c r="K346" s="125">
        <f>_bTH_QUANT_since142!J340</f>
        <v>18810</v>
      </c>
      <c r="L346" s="99" t="str">
        <f>IF(_bTH_QUANT_since142!K340="q0.25","25 %",IF(_bTH_QUANT_since142!K340="q0.5","50 %",IF(_bTH_QUANT_since142!K340="q0.75","75 %",IF(_bTH_QUANT_since142!K340="q0.9","90 %","#N/A"))))</f>
        <v>25 %</v>
      </c>
      <c r="M346" s="131">
        <f>_bTH_QUANT_since142!L340</f>
        <v>0</v>
      </c>
      <c r="N346" s="99" t="str">
        <f>_bTH_QUANT_since142!M340</f>
        <v>17. AMGÄndG (2021)</v>
      </c>
    </row>
    <row r="347" spans="2:14" x14ac:dyDescent="0.3">
      <c r="B347">
        <f>_bTH_QUANT_since142!A341</f>
        <v>3</v>
      </c>
      <c r="C347">
        <f>_bTH_QUANT_since142!B341</f>
        <v>32</v>
      </c>
      <c r="D347">
        <f>_bTH_QUANT_since142!C341</f>
        <v>4</v>
      </c>
      <c r="E347">
        <f>_bTH_QUANT_since142!D341</f>
        <v>161</v>
      </c>
      <c r="F347">
        <f>_bTH_QUANT_since142!E341</f>
        <v>1</v>
      </c>
      <c r="G347" s="99" t="str">
        <f>_bTH_QUANT_since142!F341</f>
        <v>Schwein</v>
      </c>
      <c r="H347" s="99" t="str">
        <f>_bTH_QUANT_since142!G341</f>
        <v>Mastschweine</v>
      </c>
      <c r="I347" s="99">
        <f>_bTH_QUANT_since142!H341</f>
        <v>2016</v>
      </c>
      <c r="J347" s="99">
        <f>_bTH_QUANT_since142!I341</f>
        <v>1</v>
      </c>
      <c r="K347" s="125">
        <f>_bTH_QUANT_since142!J341</f>
        <v>18810</v>
      </c>
      <c r="L347" s="99" t="str">
        <f>IF(_bTH_QUANT_since142!K341="q0.25","25 %",IF(_bTH_QUANT_since142!K341="q0.5","50 %",IF(_bTH_QUANT_since142!K341="q0.75","75 %",IF(_bTH_QUANT_since142!K341="q0.9","90 %","#N/A"))))</f>
        <v>75 %</v>
      </c>
      <c r="M347" s="131">
        <f>_bTH_QUANT_since142!L341</f>
        <v>4.2396266312592124</v>
      </c>
      <c r="N347" s="99" t="str">
        <f>_bTH_QUANT_since142!M341</f>
        <v>17. AMGÄndG (2021)</v>
      </c>
    </row>
    <row r="348" spans="2:14" x14ac:dyDescent="0.3">
      <c r="B348">
        <f>_bTH_QUANT_since142!A342</f>
        <v>3</v>
      </c>
      <c r="C348">
        <f>_bTH_QUANT_since142!B342</f>
        <v>32</v>
      </c>
      <c r="D348">
        <f>_bTH_QUANT_since142!C342</f>
        <v>4</v>
      </c>
      <c r="E348">
        <f>_bTH_QUANT_since142!D342</f>
        <v>162</v>
      </c>
      <c r="F348">
        <f>_bTH_QUANT_since142!E342</f>
        <v>1</v>
      </c>
      <c r="G348" s="99" t="str">
        <f>_bTH_QUANT_since142!F342</f>
        <v>Schwein</v>
      </c>
      <c r="H348" s="99" t="str">
        <f>_bTH_QUANT_since142!G342</f>
        <v>Mastschweine</v>
      </c>
      <c r="I348" s="99">
        <f>_bTH_QUANT_since142!H342</f>
        <v>2016</v>
      </c>
      <c r="J348" s="99">
        <f>_bTH_QUANT_since142!I342</f>
        <v>2</v>
      </c>
      <c r="K348" s="125">
        <f>_bTH_QUANT_since142!J342</f>
        <v>18973</v>
      </c>
      <c r="L348" s="99" t="str">
        <f>IF(_bTH_QUANT_since142!K342="q0.25","25 %",IF(_bTH_QUANT_since142!K342="q0.5","50 %",IF(_bTH_QUANT_since142!K342="q0.75","75 %",IF(_bTH_QUANT_since142!K342="q0.9","90 %","#N/A"))))</f>
        <v>50 %</v>
      </c>
      <c r="M348" s="131">
        <f>_bTH_QUANT_since142!L342</f>
        <v>0.57318346647162233</v>
      </c>
      <c r="N348" s="99" t="str">
        <f>_bTH_QUANT_since142!M342</f>
        <v>17. AMGÄndG (2021)</v>
      </c>
    </row>
    <row r="349" spans="2:14" x14ac:dyDescent="0.3">
      <c r="B349">
        <f>_bTH_QUANT_since142!A343</f>
        <v>3</v>
      </c>
      <c r="C349">
        <f>_bTH_QUANT_since142!B343</f>
        <v>32</v>
      </c>
      <c r="D349">
        <f>_bTH_QUANT_since142!C343</f>
        <v>4</v>
      </c>
      <c r="E349">
        <f>_bTH_QUANT_since142!D343</f>
        <v>162</v>
      </c>
      <c r="F349">
        <f>_bTH_QUANT_since142!E343</f>
        <v>1</v>
      </c>
      <c r="G349" s="99" t="str">
        <f>_bTH_QUANT_since142!F343</f>
        <v>Schwein</v>
      </c>
      <c r="H349" s="99" t="str">
        <f>_bTH_QUANT_since142!G343</f>
        <v>Mastschweine</v>
      </c>
      <c r="I349" s="99">
        <f>_bTH_QUANT_since142!H343</f>
        <v>2016</v>
      </c>
      <c r="J349" s="99">
        <f>_bTH_QUANT_since142!I343</f>
        <v>2</v>
      </c>
      <c r="K349" s="125">
        <f>_bTH_QUANT_since142!J343</f>
        <v>18973</v>
      </c>
      <c r="L349" s="99" t="str">
        <f>IF(_bTH_QUANT_since142!K343="q0.25","25 %",IF(_bTH_QUANT_since142!K343="q0.5","50 %",IF(_bTH_QUANT_since142!K343="q0.75","75 %",IF(_bTH_QUANT_since142!K343="q0.9","90 %","#N/A"))))</f>
        <v>90 %</v>
      </c>
      <c r="M349" s="131">
        <f>_bTH_QUANT_since142!L343</f>
        <v>10.057913900725159</v>
      </c>
      <c r="N349" s="99" t="str">
        <f>_bTH_QUANT_since142!M343</f>
        <v>17. AMGÄndG (2021)</v>
      </c>
    </row>
    <row r="350" spans="2:14" x14ac:dyDescent="0.3">
      <c r="B350">
        <f>_bTH_QUANT_since142!A344</f>
        <v>3</v>
      </c>
      <c r="C350">
        <f>_bTH_QUANT_since142!B344</f>
        <v>32</v>
      </c>
      <c r="D350">
        <f>_bTH_QUANT_since142!C344</f>
        <v>4</v>
      </c>
      <c r="E350">
        <f>_bTH_QUANT_since142!D344</f>
        <v>162</v>
      </c>
      <c r="F350">
        <f>_bTH_QUANT_since142!E344</f>
        <v>1</v>
      </c>
      <c r="G350" s="99" t="str">
        <f>_bTH_QUANT_since142!F344</f>
        <v>Schwein</v>
      </c>
      <c r="H350" s="99" t="str">
        <f>_bTH_QUANT_since142!G344</f>
        <v>Mastschweine</v>
      </c>
      <c r="I350" s="99">
        <f>_bTH_QUANT_since142!H344</f>
        <v>2016</v>
      </c>
      <c r="J350" s="99">
        <f>_bTH_QUANT_since142!I344</f>
        <v>2</v>
      </c>
      <c r="K350" s="125">
        <f>_bTH_QUANT_since142!J344</f>
        <v>18973</v>
      </c>
      <c r="L350" s="99" t="str">
        <f>IF(_bTH_QUANT_since142!K344="q0.25","25 %",IF(_bTH_QUANT_since142!K344="q0.5","50 %",IF(_bTH_QUANT_since142!K344="q0.75","75 %",IF(_bTH_QUANT_since142!K344="q0.9","90 %","#N/A"))))</f>
        <v>25 %</v>
      </c>
      <c r="M350" s="131">
        <f>_bTH_QUANT_since142!L344</f>
        <v>0</v>
      </c>
      <c r="N350" s="99" t="str">
        <f>_bTH_QUANT_since142!M344</f>
        <v>17. AMGÄndG (2021)</v>
      </c>
    </row>
    <row r="351" spans="2:14" x14ac:dyDescent="0.3">
      <c r="B351">
        <f>_bTH_QUANT_since142!A345</f>
        <v>3</v>
      </c>
      <c r="C351">
        <f>_bTH_QUANT_since142!B345</f>
        <v>32</v>
      </c>
      <c r="D351">
        <f>_bTH_QUANT_since142!C345</f>
        <v>4</v>
      </c>
      <c r="E351">
        <f>_bTH_QUANT_since142!D345</f>
        <v>162</v>
      </c>
      <c r="F351">
        <f>_bTH_QUANT_since142!E345</f>
        <v>1</v>
      </c>
      <c r="G351" s="99" t="str">
        <f>_bTH_QUANT_since142!F345</f>
        <v>Schwein</v>
      </c>
      <c r="H351" s="99" t="str">
        <f>_bTH_QUANT_since142!G345</f>
        <v>Mastschweine</v>
      </c>
      <c r="I351" s="99">
        <f>_bTH_QUANT_since142!H345</f>
        <v>2016</v>
      </c>
      <c r="J351" s="99">
        <f>_bTH_QUANT_since142!I345</f>
        <v>2</v>
      </c>
      <c r="K351" s="125">
        <f>_bTH_QUANT_since142!J345</f>
        <v>18973</v>
      </c>
      <c r="L351" s="99" t="str">
        <f>IF(_bTH_QUANT_since142!K345="q0.25","25 %",IF(_bTH_QUANT_since142!K345="q0.5","50 %",IF(_bTH_QUANT_since142!K345="q0.75","75 %",IF(_bTH_QUANT_since142!K345="q0.9","90 %","#N/A"))))</f>
        <v>75 %</v>
      </c>
      <c r="M351" s="131">
        <f>_bTH_QUANT_since142!L345</f>
        <v>4.2146981314833951</v>
      </c>
      <c r="N351" s="99" t="str">
        <f>_bTH_QUANT_since142!M345</f>
        <v>17. AMGÄndG (2021)</v>
      </c>
    </row>
    <row r="352" spans="2:14" x14ac:dyDescent="0.3">
      <c r="B352">
        <f>_bTH_QUANT_since142!A346</f>
        <v>3</v>
      </c>
      <c r="C352">
        <f>_bTH_QUANT_since142!B346</f>
        <v>32</v>
      </c>
      <c r="D352">
        <f>_bTH_QUANT_since142!C346</f>
        <v>4</v>
      </c>
      <c r="E352">
        <f>_bTH_QUANT_since142!D346</f>
        <v>171</v>
      </c>
      <c r="F352">
        <f>_bTH_QUANT_since142!E346</f>
        <v>1</v>
      </c>
      <c r="G352" s="99" t="str">
        <f>_bTH_QUANT_since142!F346</f>
        <v>Schwein</v>
      </c>
      <c r="H352" s="99" t="str">
        <f>_bTH_QUANT_since142!G346</f>
        <v>Mastschweine</v>
      </c>
      <c r="I352" s="99">
        <f>_bTH_QUANT_since142!H346</f>
        <v>2017</v>
      </c>
      <c r="J352" s="99">
        <f>_bTH_QUANT_since142!I346</f>
        <v>1</v>
      </c>
      <c r="K352" s="125">
        <f>_bTH_QUANT_since142!J346</f>
        <v>19116</v>
      </c>
      <c r="L352" s="99" t="str">
        <f>IF(_bTH_QUANT_since142!K346="q0.25","25 %",IF(_bTH_QUANT_since142!K346="q0.5","50 %",IF(_bTH_QUANT_since142!K346="q0.75","75 %",IF(_bTH_QUANT_since142!K346="q0.9","90 %","#N/A"))))</f>
        <v>50 %</v>
      </c>
      <c r="M352" s="131">
        <f>_bTH_QUANT_since142!L346</f>
        <v>0.43091556226969074</v>
      </c>
      <c r="N352" s="99" t="str">
        <f>_bTH_QUANT_since142!M346</f>
        <v>17. AMGÄndG (2021)</v>
      </c>
    </row>
    <row r="353" spans="2:14" x14ac:dyDescent="0.3">
      <c r="B353">
        <f>_bTH_QUANT_since142!A347</f>
        <v>3</v>
      </c>
      <c r="C353">
        <f>_bTH_QUANT_since142!B347</f>
        <v>32</v>
      </c>
      <c r="D353">
        <f>_bTH_QUANT_since142!C347</f>
        <v>4</v>
      </c>
      <c r="E353">
        <f>_bTH_QUANT_since142!D347</f>
        <v>171</v>
      </c>
      <c r="F353">
        <f>_bTH_QUANT_since142!E347</f>
        <v>1</v>
      </c>
      <c r="G353" s="99" t="str">
        <f>_bTH_QUANT_since142!F347</f>
        <v>Schwein</v>
      </c>
      <c r="H353" s="99" t="str">
        <f>_bTH_QUANT_since142!G347</f>
        <v>Mastschweine</v>
      </c>
      <c r="I353" s="99">
        <f>_bTH_QUANT_since142!H347</f>
        <v>2017</v>
      </c>
      <c r="J353" s="99">
        <f>_bTH_QUANT_since142!I347</f>
        <v>1</v>
      </c>
      <c r="K353" s="125">
        <f>_bTH_QUANT_since142!J347</f>
        <v>19116</v>
      </c>
      <c r="L353" s="99" t="str">
        <f>IF(_bTH_QUANT_since142!K347="q0.25","25 %",IF(_bTH_QUANT_since142!K347="q0.5","50 %",IF(_bTH_QUANT_since142!K347="q0.75","75 %",IF(_bTH_QUANT_since142!K347="q0.9","90 %","#N/A"))))</f>
        <v>90 %</v>
      </c>
      <c r="M353" s="131">
        <f>_bTH_QUANT_since142!L347</f>
        <v>9.2731312270686885</v>
      </c>
      <c r="N353" s="99" t="str">
        <f>_bTH_QUANT_since142!M347</f>
        <v>17. AMGÄndG (2021)</v>
      </c>
    </row>
    <row r="354" spans="2:14" x14ac:dyDescent="0.3">
      <c r="B354">
        <f>_bTH_QUANT_since142!A348</f>
        <v>3</v>
      </c>
      <c r="C354">
        <f>_bTH_QUANT_since142!B348</f>
        <v>32</v>
      </c>
      <c r="D354">
        <f>_bTH_QUANT_since142!C348</f>
        <v>4</v>
      </c>
      <c r="E354">
        <f>_bTH_QUANT_since142!D348</f>
        <v>171</v>
      </c>
      <c r="F354">
        <f>_bTH_QUANT_since142!E348</f>
        <v>1</v>
      </c>
      <c r="G354" s="99" t="str">
        <f>_bTH_QUANT_since142!F348</f>
        <v>Schwein</v>
      </c>
      <c r="H354" s="99" t="str">
        <f>_bTH_QUANT_since142!G348</f>
        <v>Mastschweine</v>
      </c>
      <c r="I354" s="99">
        <f>_bTH_QUANT_since142!H348</f>
        <v>2017</v>
      </c>
      <c r="J354" s="99">
        <f>_bTH_QUANT_since142!I348</f>
        <v>1</v>
      </c>
      <c r="K354" s="125">
        <f>_bTH_QUANT_since142!J348</f>
        <v>19116</v>
      </c>
      <c r="L354" s="99" t="str">
        <f>IF(_bTH_QUANT_since142!K348="q0.25","25 %",IF(_bTH_QUANT_since142!K348="q0.5","50 %",IF(_bTH_QUANT_since142!K348="q0.75","75 %",IF(_bTH_QUANT_since142!K348="q0.9","90 %","#N/A"))))</f>
        <v>25 %</v>
      </c>
      <c r="M354" s="131">
        <f>_bTH_QUANT_since142!L348</f>
        <v>0</v>
      </c>
      <c r="N354" s="99" t="str">
        <f>_bTH_QUANT_since142!M348</f>
        <v>17. AMGÄndG (2021)</v>
      </c>
    </row>
    <row r="355" spans="2:14" x14ac:dyDescent="0.3">
      <c r="B355">
        <f>_bTH_QUANT_since142!A349</f>
        <v>3</v>
      </c>
      <c r="C355">
        <f>_bTH_QUANT_since142!B349</f>
        <v>32</v>
      </c>
      <c r="D355">
        <f>_bTH_QUANT_since142!C349</f>
        <v>4</v>
      </c>
      <c r="E355">
        <f>_bTH_QUANT_since142!D349</f>
        <v>171</v>
      </c>
      <c r="F355">
        <f>_bTH_QUANT_since142!E349</f>
        <v>1</v>
      </c>
      <c r="G355" s="99" t="str">
        <f>_bTH_QUANT_since142!F349</f>
        <v>Schwein</v>
      </c>
      <c r="H355" s="99" t="str">
        <f>_bTH_QUANT_since142!G349</f>
        <v>Mastschweine</v>
      </c>
      <c r="I355" s="99">
        <f>_bTH_QUANT_since142!H349</f>
        <v>2017</v>
      </c>
      <c r="J355" s="99">
        <f>_bTH_QUANT_since142!I349</f>
        <v>1</v>
      </c>
      <c r="K355" s="125">
        <f>_bTH_QUANT_since142!J349</f>
        <v>19116</v>
      </c>
      <c r="L355" s="99" t="str">
        <f>IF(_bTH_QUANT_since142!K349="q0.25","25 %",IF(_bTH_QUANT_since142!K349="q0.5","50 %",IF(_bTH_QUANT_since142!K349="q0.75","75 %",IF(_bTH_QUANT_since142!K349="q0.9","90 %","#N/A"))))</f>
        <v>75 %</v>
      </c>
      <c r="M355" s="131">
        <f>_bTH_QUANT_since142!L349</f>
        <v>3.6556647495037429</v>
      </c>
      <c r="N355" s="99" t="str">
        <f>_bTH_QUANT_since142!M349</f>
        <v>17. AMGÄndG (2021)</v>
      </c>
    </row>
    <row r="356" spans="2:14" x14ac:dyDescent="0.3">
      <c r="B356">
        <f>_bTH_QUANT_since142!A350</f>
        <v>3</v>
      </c>
      <c r="C356">
        <f>_bTH_QUANT_since142!B350</f>
        <v>32</v>
      </c>
      <c r="D356">
        <f>_bTH_QUANT_since142!C350</f>
        <v>4</v>
      </c>
      <c r="E356">
        <f>_bTH_QUANT_since142!D350</f>
        <v>172</v>
      </c>
      <c r="F356">
        <f>_bTH_QUANT_since142!E350</f>
        <v>1</v>
      </c>
      <c r="G356" s="99" t="str">
        <f>_bTH_QUANT_since142!F350</f>
        <v>Schwein</v>
      </c>
      <c r="H356" s="99" t="str">
        <f>_bTH_QUANT_since142!G350</f>
        <v>Mastschweine</v>
      </c>
      <c r="I356" s="99">
        <f>_bTH_QUANT_since142!H350</f>
        <v>2017</v>
      </c>
      <c r="J356" s="99">
        <f>_bTH_QUANT_since142!I350</f>
        <v>2</v>
      </c>
      <c r="K356" s="125">
        <f>_bTH_QUANT_since142!J350</f>
        <v>19085</v>
      </c>
      <c r="L356" s="99" t="str">
        <f>IF(_bTH_QUANT_since142!K350="q0.25","25 %",IF(_bTH_QUANT_since142!K350="q0.5","50 %",IF(_bTH_QUANT_since142!K350="q0.75","75 %",IF(_bTH_QUANT_since142!K350="q0.9","90 %","#N/A"))))</f>
        <v>50 %</v>
      </c>
      <c r="M356" s="131">
        <f>_bTH_QUANT_since142!L350</f>
        <v>0.43164587087342332</v>
      </c>
      <c r="N356" s="99" t="str">
        <f>_bTH_QUANT_since142!M350</f>
        <v>17. AMGÄndG (2021)</v>
      </c>
    </row>
    <row r="357" spans="2:14" x14ac:dyDescent="0.3">
      <c r="B357">
        <f>_bTH_QUANT_since142!A351</f>
        <v>3</v>
      </c>
      <c r="C357">
        <f>_bTH_QUANT_since142!B351</f>
        <v>32</v>
      </c>
      <c r="D357">
        <f>_bTH_QUANT_since142!C351</f>
        <v>4</v>
      </c>
      <c r="E357">
        <f>_bTH_QUANT_since142!D351</f>
        <v>172</v>
      </c>
      <c r="F357">
        <f>_bTH_QUANT_since142!E351</f>
        <v>1</v>
      </c>
      <c r="G357" s="99" t="str">
        <f>_bTH_QUANT_since142!F351</f>
        <v>Schwein</v>
      </c>
      <c r="H357" s="99" t="str">
        <f>_bTH_QUANT_since142!G351</f>
        <v>Mastschweine</v>
      </c>
      <c r="I357" s="99">
        <f>_bTH_QUANT_since142!H351</f>
        <v>2017</v>
      </c>
      <c r="J357" s="99">
        <f>_bTH_QUANT_since142!I351</f>
        <v>2</v>
      </c>
      <c r="K357" s="125">
        <f>_bTH_QUANT_since142!J351</f>
        <v>19085</v>
      </c>
      <c r="L357" s="99" t="str">
        <f>IF(_bTH_QUANT_since142!K351="q0.25","25 %",IF(_bTH_QUANT_since142!K351="q0.5","50 %",IF(_bTH_QUANT_since142!K351="q0.75","75 %",IF(_bTH_QUANT_since142!K351="q0.9","90 %","#N/A"))))</f>
        <v>90 %</v>
      </c>
      <c r="M357" s="131">
        <f>_bTH_QUANT_since142!L351</f>
        <v>9.2454137628181723</v>
      </c>
      <c r="N357" s="99" t="str">
        <f>_bTH_QUANT_since142!M351</f>
        <v>17. AMGÄndG (2021)</v>
      </c>
    </row>
    <row r="358" spans="2:14" x14ac:dyDescent="0.3">
      <c r="B358">
        <f>_bTH_QUANT_since142!A352</f>
        <v>3</v>
      </c>
      <c r="C358">
        <f>_bTH_QUANT_since142!B352</f>
        <v>32</v>
      </c>
      <c r="D358">
        <f>_bTH_QUANT_since142!C352</f>
        <v>4</v>
      </c>
      <c r="E358">
        <f>_bTH_QUANT_since142!D352</f>
        <v>172</v>
      </c>
      <c r="F358">
        <f>_bTH_QUANT_since142!E352</f>
        <v>1</v>
      </c>
      <c r="G358" s="99" t="str">
        <f>_bTH_QUANT_since142!F352</f>
        <v>Schwein</v>
      </c>
      <c r="H358" s="99" t="str">
        <f>_bTH_QUANT_since142!G352</f>
        <v>Mastschweine</v>
      </c>
      <c r="I358" s="99">
        <f>_bTH_QUANT_since142!H352</f>
        <v>2017</v>
      </c>
      <c r="J358" s="99">
        <f>_bTH_QUANT_since142!I352</f>
        <v>2</v>
      </c>
      <c r="K358" s="125">
        <f>_bTH_QUANT_since142!J352</f>
        <v>19085</v>
      </c>
      <c r="L358" s="99" t="str">
        <f>IF(_bTH_QUANT_since142!K352="q0.25","25 %",IF(_bTH_QUANT_since142!K352="q0.5","50 %",IF(_bTH_QUANT_since142!K352="q0.75","75 %",IF(_bTH_QUANT_since142!K352="q0.9","90 %","#N/A"))))</f>
        <v>25 %</v>
      </c>
      <c r="M358" s="131">
        <f>_bTH_QUANT_since142!L352</f>
        <v>0</v>
      </c>
      <c r="N358" s="99" t="str">
        <f>_bTH_QUANT_since142!M352</f>
        <v>17. AMGÄndG (2021)</v>
      </c>
    </row>
    <row r="359" spans="2:14" x14ac:dyDescent="0.3">
      <c r="B359">
        <f>_bTH_QUANT_since142!A353</f>
        <v>3</v>
      </c>
      <c r="C359">
        <f>_bTH_QUANT_since142!B353</f>
        <v>32</v>
      </c>
      <c r="D359">
        <f>_bTH_QUANT_since142!C353</f>
        <v>4</v>
      </c>
      <c r="E359">
        <f>_bTH_QUANT_since142!D353</f>
        <v>172</v>
      </c>
      <c r="F359">
        <f>_bTH_QUANT_since142!E353</f>
        <v>1</v>
      </c>
      <c r="G359" s="99" t="str">
        <f>_bTH_QUANT_since142!F353</f>
        <v>Schwein</v>
      </c>
      <c r="H359" s="99" t="str">
        <f>_bTH_QUANT_since142!G353</f>
        <v>Mastschweine</v>
      </c>
      <c r="I359" s="99">
        <f>_bTH_QUANT_since142!H353</f>
        <v>2017</v>
      </c>
      <c r="J359" s="99">
        <f>_bTH_QUANT_since142!I353</f>
        <v>2</v>
      </c>
      <c r="K359" s="125">
        <f>_bTH_QUANT_since142!J353</f>
        <v>19085</v>
      </c>
      <c r="L359" s="99" t="str">
        <f>IF(_bTH_QUANT_since142!K353="q0.25","25 %",IF(_bTH_QUANT_since142!K353="q0.5","50 %",IF(_bTH_QUANT_since142!K353="q0.75","75 %",IF(_bTH_QUANT_since142!K353="q0.9","90 %","#N/A"))))</f>
        <v>75 %</v>
      </c>
      <c r="M359" s="131">
        <f>_bTH_QUANT_since142!L353</f>
        <v>3.6154437778803259</v>
      </c>
      <c r="N359" s="99" t="str">
        <f>_bTH_QUANT_since142!M353</f>
        <v>17. AMGÄndG (2021)</v>
      </c>
    </row>
    <row r="360" spans="2:14" x14ac:dyDescent="0.3">
      <c r="B360">
        <f>_bTH_QUANT_since142!A354</f>
        <v>3</v>
      </c>
      <c r="C360">
        <f>_bTH_QUANT_since142!B354</f>
        <v>32</v>
      </c>
      <c r="D360">
        <f>_bTH_QUANT_since142!C354</f>
        <v>4</v>
      </c>
      <c r="E360">
        <f>_bTH_QUANT_since142!D354</f>
        <v>181</v>
      </c>
      <c r="F360">
        <f>_bTH_QUANT_since142!E354</f>
        <v>1</v>
      </c>
      <c r="G360" s="99" t="str">
        <f>_bTH_QUANT_since142!F354</f>
        <v>Schwein</v>
      </c>
      <c r="H360" s="99" t="str">
        <f>_bTH_QUANT_since142!G354</f>
        <v>Mastschweine</v>
      </c>
      <c r="I360" s="99">
        <f>_bTH_QUANT_since142!H354</f>
        <v>2018</v>
      </c>
      <c r="J360" s="99">
        <f>_bTH_QUANT_since142!I354</f>
        <v>1</v>
      </c>
      <c r="K360" s="125">
        <f>_bTH_QUANT_since142!J354</f>
        <v>18196</v>
      </c>
      <c r="L360" s="99" t="str">
        <f>IF(_bTH_QUANT_since142!K354="q0.25","25 %",IF(_bTH_QUANT_since142!K354="q0.5","50 %",IF(_bTH_QUANT_since142!K354="q0.75","75 %",IF(_bTH_QUANT_since142!K354="q0.9","90 %","#N/A"))))</f>
        <v>50 %</v>
      </c>
      <c r="M360" s="131">
        <f>_bTH_QUANT_since142!L354</f>
        <v>0.44916670610334886</v>
      </c>
      <c r="N360" s="99" t="str">
        <f>_bTH_QUANT_since142!M354</f>
        <v>17. AMGÄndG (2021)</v>
      </c>
    </row>
    <row r="361" spans="2:14" x14ac:dyDescent="0.3">
      <c r="B361">
        <f>_bTH_QUANT_since142!A355</f>
        <v>3</v>
      </c>
      <c r="C361">
        <f>_bTH_QUANT_since142!B355</f>
        <v>32</v>
      </c>
      <c r="D361">
        <f>_bTH_QUANT_since142!C355</f>
        <v>4</v>
      </c>
      <c r="E361">
        <f>_bTH_QUANT_since142!D355</f>
        <v>181</v>
      </c>
      <c r="F361">
        <f>_bTH_QUANT_since142!E355</f>
        <v>1</v>
      </c>
      <c r="G361" s="99" t="str">
        <f>_bTH_QUANT_since142!F355</f>
        <v>Schwein</v>
      </c>
      <c r="H361" s="99" t="str">
        <f>_bTH_QUANT_since142!G355</f>
        <v>Mastschweine</v>
      </c>
      <c r="I361" s="99">
        <f>_bTH_QUANT_since142!H355</f>
        <v>2018</v>
      </c>
      <c r="J361" s="99">
        <f>_bTH_QUANT_since142!I355</f>
        <v>1</v>
      </c>
      <c r="K361" s="125">
        <f>_bTH_QUANT_since142!J355</f>
        <v>18196</v>
      </c>
      <c r="L361" s="99" t="str">
        <f>IF(_bTH_QUANT_since142!K355="q0.25","25 %",IF(_bTH_QUANT_since142!K355="q0.5","50 %",IF(_bTH_QUANT_since142!K355="q0.75","75 %",IF(_bTH_QUANT_since142!K355="q0.9","90 %","#N/A"))))</f>
        <v>90 %</v>
      </c>
      <c r="M361" s="131">
        <f>_bTH_QUANT_since142!L355</f>
        <v>9.1840303821761609</v>
      </c>
      <c r="N361" s="99" t="str">
        <f>_bTH_QUANT_since142!M355</f>
        <v>17. AMGÄndG (2021)</v>
      </c>
    </row>
    <row r="362" spans="2:14" x14ac:dyDescent="0.3">
      <c r="B362">
        <f>_bTH_QUANT_since142!A356</f>
        <v>3</v>
      </c>
      <c r="C362">
        <f>_bTH_QUANT_since142!B356</f>
        <v>32</v>
      </c>
      <c r="D362">
        <f>_bTH_QUANT_since142!C356</f>
        <v>4</v>
      </c>
      <c r="E362">
        <f>_bTH_QUANT_since142!D356</f>
        <v>181</v>
      </c>
      <c r="F362">
        <f>_bTH_QUANT_since142!E356</f>
        <v>1</v>
      </c>
      <c r="G362" s="99" t="str">
        <f>_bTH_QUANT_since142!F356</f>
        <v>Schwein</v>
      </c>
      <c r="H362" s="99" t="str">
        <f>_bTH_QUANT_since142!G356</f>
        <v>Mastschweine</v>
      </c>
      <c r="I362" s="99">
        <f>_bTH_QUANT_since142!H356</f>
        <v>2018</v>
      </c>
      <c r="J362" s="99">
        <f>_bTH_QUANT_since142!I356</f>
        <v>1</v>
      </c>
      <c r="K362" s="125">
        <f>_bTH_QUANT_since142!J356</f>
        <v>18196</v>
      </c>
      <c r="L362" s="99" t="str">
        <f>IF(_bTH_QUANT_since142!K356="q0.25","25 %",IF(_bTH_QUANT_since142!K356="q0.5","50 %",IF(_bTH_QUANT_since142!K356="q0.75","75 %",IF(_bTH_QUANT_since142!K356="q0.9","90 %","#N/A"))))</f>
        <v>25 %</v>
      </c>
      <c r="M362" s="131">
        <f>_bTH_QUANT_since142!L356</f>
        <v>0</v>
      </c>
      <c r="N362" s="99" t="str">
        <f>_bTH_QUANT_since142!M356</f>
        <v>17. AMGÄndG (2021)</v>
      </c>
    </row>
    <row r="363" spans="2:14" x14ac:dyDescent="0.3">
      <c r="B363">
        <f>_bTH_QUANT_since142!A357</f>
        <v>3</v>
      </c>
      <c r="C363">
        <f>_bTH_QUANT_since142!B357</f>
        <v>32</v>
      </c>
      <c r="D363">
        <f>_bTH_QUANT_since142!C357</f>
        <v>4</v>
      </c>
      <c r="E363">
        <f>_bTH_QUANT_since142!D357</f>
        <v>181</v>
      </c>
      <c r="F363">
        <f>_bTH_QUANT_since142!E357</f>
        <v>1</v>
      </c>
      <c r="G363" s="99" t="str">
        <f>_bTH_QUANT_since142!F357</f>
        <v>Schwein</v>
      </c>
      <c r="H363" s="99" t="str">
        <f>_bTH_QUANT_since142!G357</f>
        <v>Mastschweine</v>
      </c>
      <c r="I363" s="99">
        <f>_bTH_QUANT_since142!H357</f>
        <v>2018</v>
      </c>
      <c r="J363" s="99">
        <f>_bTH_QUANT_since142!I357</f>
        <v>1</v>
      </c>
      <c r="K363" s="125">
        <f>_bTH_QUANT_since142!J357</f>
        <v>18196</v>
      </c>
      <c r="L363" s="99" t="str">
        <f>IF(_bTH_QUANT_since142!K357="q0.25","25 %",IF(_bTH_QUANT_since142!K357="q0.5","50 %",IF(_bTH_QUANT_since142!K357="q0.75","75 %",IF(_bTH_QUANT_since142!K357="q0.9","90 %","#N/A"))))</f>
        <v>75 %</v>
      </c>
      <c r="M363" s="131">
        <f>_bTH_QUANT_since142!L357</f>
        <v>3.6866710480902452</v>
      </c>
      <c r="N363" s="99" t="str">
        <f>_bTH_QUANT_since142!M357</f>
        <v>17. AMGÄndG (2021)</v>
      </c>
    </row>
    <row r="364" spans="2:14" x14ac:dyDescent="0.3">
      <c r="B364">
        <f>_bTH_QUANT_since142!A358</f>
        <v>3</v>
      </c>
      <c r="C364">
        <f>_bTH_QUANT_since142!B358</f>
        <v>32</v>
      </c>
      <c r="D364">
        <f>_bTH_QUANT_since142!C358</f>
        <v>4</v>
      </c>
      <c r="E364">
        <f>_bTH_QUANT_since142!D358</f>
        <v>182</v>
      </c>
      <c r="F364">
        <f>_bTH_QUANT_since142!E358</f>
        <v>1</v>
      </c>
      <c r="G364" s="99" t="str">
        <f>_bTH_QUANT_since142!F358</f>
        <v>Schwein</v>
      </c>
      <c r="H364" s="99" t="str">
        <f>_bTH_QUANT_since142!G358</f>
        <v>Mastschweine</v>
      </c>
      <c r="I364" s="99">
        <f>_bTH_QUANT_since142!H358</f>
        <v>2018</v>
      </c>
      <c r="J364" s="99">
        <f>_bTH_QUANT_since142!I358</f>
        <v>2</v>
      </c>
      <c r="K364" s="125">
        <f>_bTH_QUANT_since142!J358</f>
        <v>18100</v>
      </c>
      <c r="L364" s="99" t="str">
        <f>IF(_bTH_QUANT_since142!K358="q0.25","25 %",IF(_bTH_QUANT_since142!K358="q0.5","50 %",IF(_bTH_QUANT_since142!K358="q0.75","75 %",IF(_bTH_QUANT_since142!K358="q0.9","90 %","#N/A"))))</f>
        <v>50 %</v>
      </c>
      <c r="M364" s="131">
        <f>_bTH_QUANT_since142!L358</f>
        <v>0.43514630456044001</v>
      </c>
      <c r="N364" s="99" t="str">
        <f>_bTH_QUANT_since142!M358</f>
        <v>17. AMGÄndG (2021)</v>
      </c>
    </row>
    <row r="365" spans="2:14" x14ac:dyDescent="0.3">
      <c r="B365">
        <f>_bTH_QUANT_since142!A359</f>
        <v>3</v>
      </c>
      <c r="C365">
        <f>_bTH_QUANT_since142!B359</f>
        <v>32</v>
      </c>
      <c r="D365">
        <f>_bTH_QUANT_since142!C359</f>
        <v>4</v>
      </c>
      <c r="E365">
        <f>_bTH_QUANT_since142!D359</f>
        <v>182</v>
      </c>
      <c r="F365">
        <f>_bTH_QUANT_since142!E359</f>
        <v>1</v>
      </c>
      <c r="G365" s="99" t="str">
        <f>_bTH_QUANT_since142!F359</f>
        <v>Schwein</v>
      </c>
      <c r="H365" s="99" t="str">
        <f>_bTH_QUANT_since142!G359</f>
        <v>Mastschweine</v>
      </c>
      <c r="I365" s="99">
        <f>_bTH_QUANT_since142!H359</f>
        <v>2018</v>
      </c>
      <c r="J365" s="99">
        <f>_bTH_QUANT_since142!I359</f>
        <v>2</v>
      </c>
      <c r="K365" s="125">
        <f>_bTH_QUANT_since142!J359</f>
        <v>18100</v>
      </c>
      <c r="L365" s="99" t="str">
        <f>IF(_bTH_QUANT_since142!K359="q0.25","25 %",IF(_bTH_QUANT_since142!K359="q0.5","50 %",IF(_bTH_QUANT_since142!K359="q0.75","75 %",IF(_bTH_QUANT_since142!K359="q0.9","90 %","#N/A"))))</f>
        <v>90 %</v>
      </c>
      <c r="M365" s="131">
        <f>_bTH_QUANT_since142!L359</f>
        <v>9.3585635702843302</v>
      </c>
      <c r="N365" s="99" t="str">
        <f>_bTH_QUANT_since142!M359</f>
        <v>17. AMGÄndG (2021)</v>
      </c>
    </row>
    <row r="366" spans="2:14" x14ac:dyDescent="0.3">
      <c r="B366">
        <f>_bTH_QUANT_since142!A360</f>
        <v>3</v>
      </c>
      <c r="C366">
        <f>_bTH_QUANT_since142!B360</f>
        <v>32</v>
      </c>
      <c r="D366">
        <f>_bTH_QUANT_since142!C360</f>
        <v>4</v>
      </c>
      <c r="E366">
        <f>_bTH_QUANT_since142!D360</f>
        <v>182</v>
      </c>
      <c r="F366">
        <f>_bTH_QUANT_since142!E360</f>
        <v>1</v>
      </c>
      <c r="G366" s="99" t="str">
        <f>_bTH_QUANT_since142!F360</f>
        <v>Schwein</v>
      </c>
      <c r="H366" s="99" t="str">
        <f>_bTH_QUANT_since142!G360</f>
        <v>Mastschweine</v>
      </c>
      <c r="I366" s="99">
        <f>_bTH_QUANT_since142!H360</f>
        <v>2018</v>
      </c>
      <c r="J366" s="99">
        <f>_bTH_QUANT_since142!I360</f>
        <v>2</v>
      </c>
      <c r="K366" s="125">
        <f>_bTH_QUANT_since142!J360</f>
        <v>18100</v>
      </c>
      <c r="L366" s="99" t="str">
        <f>IF(_bTH_QUANT_since142!K360="q0.25","25 %",IF(_bTH_QUANT_since142!K360="q0.5","50 %",IF(_bTH_QUANT_since142!K360="q0.75","75 %",IF(_bTH_QUANT_since142!K360="q0.9","90 %","#N/A"))))</f>
        <v>25 %</v>
      </c>
      <c r="M366" s="131">
        <f>_bTH_QUANT_since142!L360</f>
        <v>0</v>
      </c>
      <c r="N366" s="99" t="str">
        <f>_bTH_QUANT_since142!M360</f>
        <v>17. AMGÄndG (2021)</v>
      </c>
    </row>
    <row r="367" spans="2:14" x14ac:dyDescent="0.3">
      <c r="B367">
        <f>_bTH_QUANT_since142!A361</f>
        <v>3</v>
      </c>
      <c r="C367">
        <f>_bTH_QUANT_since142!B361</f>
        <v>32</v>
      </c>
      <c r="D367">
        <f>_bTH_QUANT_since142!C361</f>
        <v>4</v>
      </c>
      <c r="E367">
        <f>_bTH_QUANT_since142!D361</f>
        <v>182</v>
      </c>
      <c r="F367">
        <f>_bTH_QUANT_since142!E361</f>
        <v>1</v>
      </c>
      <c r="G367" s="99" t="str">
        <f>_bTH_QUANT_since142!F361</f>
        <v>Schwein</v>
      </c>
      <c r="H367" s="99" t="str">
        <f>_bTH_QUANT_since142!G361</f>
        <v>Mastschweine</v>
      </c>
      <c r="I367" s="99">
        <f>_bTH_QUANT_since142!H361</f>
        <v>2018</v>
      </c>
      <c r="J367" s="99">
        <f>_bTH_QUANT_since142!I361</f>
        <v>2</v>
      </c>
      <c r="K367" s="125">
        <f>_bTH_QUANT_since142!J361</f>
        <v>18100</v>
      </c>
      <c r="L367" s="99" t="str">
        <f>IF(_bTH_QUANT_since142!K361="q0.25","25 %",IF(_bTH_QUANT_since142!K361="q0.5","50 %",IF(_bTH_QUANT_since142!K361="q0.75","75 %",IF(_bTH_QUANT_since142!K361="q0.9","90 %","#N/A"))))</f>
        <v>75 %</v>
      </c>
      <c r="M367" s="131">
        <f>_bTH_QUANT_since142!L361</f>
        <v>3.5889410393786538</v>
      </c>
      <c r="N367" s="99" t="str">
        <f>_bTH_QUANT_since142!M361</f>
        <v>17. AMGÄndG (2021)</v>
      </c>
    </row>
    <row r="368" spans="2:14" x14ac:dyDescent="0.3">
      <c r="B368">
        <f>_bTH_QUANT_since142!A362</f>
        <v>3</v>
      </c>
      <c r="C368">
        <f>_bTH_QUANT_since142!B362</f>
        <v>32</v>
      </c>
      <c r="D368">
        <f>_bTH_QUANT_since142!C362</f>
        <v>4</v>
      </c>
      <c r="E368">
        <f>_bTH_QUANT_since142!D362</f>
        <v>191</v>
      </c>
      <c r="F368">
        <f>_bTH_QUANT_since142!E362</f>
        <v>1</v>
      </c>
      <c r="G368" s="99" t="str">
        <f>_bTH_QUANT_since142!F362</f>
        <v>Schwein</v>
      </c>
      <c r="H368" s="99" t="str">
        <f>_bTH_QUANT_since142!G362</f>
        <v>Mastschweine</v>
      </c>
      <c r="I368" s="99">
        <f>_bTH_QUANT_since142!H362</f>
        <v>2019</v>
      </c>
      <c r="J368" s="99">
        <f>_bTH_QUANT_since142!I362</f>
        <v>1</v>
      </c>
      <c r="K368" s="125">
        <f>_bTH_QUANT_since142!J362</f>
        <v>17926</v>
      </c>
      <c r="L368" s="99" t="str">
        <f>IF(_bTH_QUANT_since142!K362="q0.25","25 %",IF(_bTH_QUANT_since142!K362="q0.5","50 %",IF(_bTH_QUANT_since142!K362="q0.75","75 %",IF(_bTH_QUANT_since142!K362="q0.9","90 %","#N/A"))))</f>
        <v>50 %</v>
      </c>
      <c r="M368" s="131">
        <f>_bTH_QUANT_since142!L362</f>
        <v>0.42932375073997853</v>
      </c>
      <c r="N368" s="99" t="str">
        <f>_bTH_QUANT_since142!M362</f>
        <v>17. AMGÄndG (2021)</v>
      </c>
    </row>
    <row r="369" spans="2:14" x14ac:dyDescent="0.3">
      <c r="B369">
        <f>_bTH_QUANT_since142!A363</f>
        <v>3</v>
      </c>
      <c r="C369">
        <f>_bTH_QUANT_since142!B363</f>
        <v>32</v>
      </c>
      <c r="D369">
        <f>_bTH_QUANT_since142!C363</f>
        <v>4</v>
      </c>
      <c r="E369">
        <f>_bTH_QUANT_since142!D363</f>
        <v>191</v>
      </c>
      <c r="F369">
        <f>_bTH_QUANT_since142!E363</f>
        <v>1</v>
      </c>
      <c r="G369" s="99" t="str">
        <f>_bTH_QUANT_since142!F363</f>
        <v>Schwein</v>
      </c>
      <c r="H369" s="99" t="str">
        <f>_bTH_QUANT_since142!G363</f>
        <v>Mastschweine</v>
      </c>
      <c r="I369" s="99">
        <f>_bTH_QUANT_since142!H363</f>
        <v>2019</v>
      </c>
      <c r="J369" s="99">
        <f>_bTH_QUANT_since142!I363</f>
        <v>1</v>
      </c>
      <c r="K369" s="125">
        <f>_bTH_QUANT_since142!J363</f>
        <v>17926</v>
      </c>
      <c r="L369" s="99" t="str">
        <f>IF(_bTH_QUANT_since142!K363="q0.25","25 %",IF(_bTH_QUANT_since142!K363="q0.5","50 %",IF(_bTH_QUANT_since142!K363="q0.75","75 %",IF(_bTH_QUANT_since142!K363="q0.9","90 %","#N/A"))))</f>
        <v>90 %</v>
      </c>
      <c r="M369" s="131">
        <f>_bTH_QUANT_since142!L363</f>
        <v>9.4827669385524267</v>
      </c>
      <c r="N369" s="99" t="str">
        <f>_bTH_QUANT_since142!M363</f>
        <v>17. AMGÄndG (2021)</v>
      </c>
    </row>
    <row r="370" spans="2:14" x14ac:dyDescent="0.3">
      <c r="B370">
        <f>_bTH_QUANT_since142!A364</f>
        <v>3</v>
      </c>
      <c r="C370">
        <f>_bTH_QUANT_since142!B364</f>
        <v>32</v>
      </c>
      <c r="D370">
        <f>_bTH_QUANT_since142!C364</f>
        <v>4</v>
      </c>
      <c r="E370">
        <f>_bTH_QUANT_since142!D364</f>
        <v>191</v>
      </c>
      <c r="F370">
        <f>_bTH_QUANT_since142!E364</f>
        <v>1</v>
      </c>
      <c r="G370" s="99" t="str">
        <f>_bTH_QUANT_since142!F364</f>
        <v>Schwein</v>
      </c>
      <c r="H370" s="99" t="str">
        <f>_bTH_QUANT_since142!G364</f>
        <v>Mastschweine</v>
      </c>
      <c r="I370" s="99">
        <f>_bTH_QUANT_since142!H364</f>
        <v>2019</v>
      </c>
      <c r="J370" s="99">
        <f>_bTH_QUANT_since142!I364</f>
        <v>1</v>
      </c>
      <c r="K370" s="125">
        <f>_bTH_QUANT_since142!J364</f>
        <v>17926</v>
      </c>
      <c r="L370" s="99" t="str">
        <f>IF(_bTH_QUANT_since142!K364="q0.25","25 %",IF(_bTH_QUANT_since142!K364="q0.5","50 %",IF(_bTH_QUANT_since142!K364="q0.75","75 %",IF(_bTH_QUANT_since142!K364="q0.9","90 %","#N/A"))))</f>
        <v>25 %</v>
      </c>
      <c r="M370" s="131">
        <f>_bTH_QUANT_since142!L364</f>
        <v>0</v>
      </c>
      <c r="N370" s="99" t="str">
        <f>_bTH_QUANT_since142!M364</f>
        <v>17. AMGÄndG (2021)</v>
      </c>
    </row>
    <row r="371" spans="2:14" x14ac:dyDescent="0.3">
      <c r="B371">
        <f>_bTH_QUANT_since142!A365</f>
        <v>3</v>
      </c>
      <c r="C371">
        <f>_bTH_QUANT_since142!B365</f>
        <v>32</v>
      </c>
      <c r="D371">
        <f>_bTH_QUANT_since142!C365</f>
        <v>4</v>
      </c>
      <c r="E371">
        <f>_bTH_QUANT_since142!D365</f>
        <v>191</v>
      </c>
      <c r="F371">
        <f>_bTH_QUANT_since142!E365</f>
        <v>1</v>
      </c>
      <c r="G371" s="99" t="str">
        <f>_bTH_QUANT_since142!F365</f>
        <v>Schwein</v>
      </c>
      <c r="H371" s="99" t="str">
        <f>_bTH_QUANT_since142!G365</f>
        <v>Mastschweine</v>
      </c>
      <c r="I371" s="99">
        <f>_bTH_QUANT_since142!H365</f>
        <v>2019</v>
      </c>
      <c r="J371" s="99">
        <f>_bTH_QUANT_since142!I365</f>
        <v>1</v>
      </c>
      <c r="K371" s="125">
        <f>_bTH_QUANT_since142!J365</f>
        <v>17926</v>
      </c>
      <c r="L371" s="99" t="str">
        <f>IF(_bTH_QUANT_since142!K365="q0.25","25 %",IF(_bTH_QUANT_since142!K365="q0.5","50 %",IF(_bTH_QUANT_since142!K365="q0.75","75 %",IF(_bTH_QUANT_since142!K365="q0.9","90 %","#N/A"))))</f>
        <v>75 %</v>
      </c>
      <c r="M371" s="131">
        <f>_bTH_QUANT_since142!L365</f>
        <v>3.7236870093950305</v>
      </c>
      <c r="N371" s="99" t="str">
        <f>_bTH_QUANT_since142!M365</f>
        <v>17. AMGÄndG (2021)</v>
      </c>
    </row>
    <row r="372" spans="2:14" x14ac:dyDescent="0.3">
      <c r="B372">
        <f>_bTH_QUANT_since142!A366</f>
        <v>3</v>
      </c>
      <c r="C372">
        <f>_bTH_QUANT_since142!B366</f>
        <v>32</v>
      </c>
      <c r="D372">
        <f>_bTH_QUANT_since142!C366</f>
        <v>4</v>
      </c>
      <c r="E372">
        <f>_bTH_QUANT_since142!D366</f>
        <v>192</v>
      </c>
      <c r="F372">
        <f>_bTH_QUANT_since142!E366</f>
        <v>1</v>
      </c>
      <c r="G372" s="99" t="str">
        <f>_bTH_QUANT_since142!F366</f>
        <v>Schwein</v>
      </c>
      <c r="H372" s="99" t="str">
        <f>_bTH_QUANT_since142!G366</f>
        <v>Mastschweine</v>
      </c>
      <c r="I372" s="99">
        <f>_bTH_QUANT_since142!H366</f>
        <v>2019</v>
      </c>
      <c r="J372" s="99">
        <f>_bTH_QUANT_since142!I366</f>
        <v>2</v>
      </c>
      <c r="K372" s="125">
        <f>_bTH_QUANT_since142!J366</f>
        <v>17922</v>
      </c>
      <c r="L372" s="99" t="str">
        <f>IF(_bTH_QUANT_since142!K366="q0.25","25 %",IF(_bTH_QUANT_since142!K366="q0.5","50 %",IF(_bTH_QUANT_since142!K366="q0.75","75 %",IF(_bTH_QUANT_since142!K366="q0.9","90 %","#N/A"))))</f>
        <v>50 %</v>
      </c>
      <c r="M372" s="131">
        <f>_bTH_QUANT_since142!L366</f>
        <v>0.48715666502929877</v>
      </c>
      <c r="N372" s="99" t="str">
        <f>_bTH_QUANT_since142!M366</f>
        <v>17. AMGÄndG (2021)</v>
      </c>
    </row>
    <row r="373" spans="2:14" x14ac:dyDescent="0.3">
      <c r="B373">
        <f>_bTH_QUANT_since142!A367</f>
        <v>3</v>
      </c>
      <c r="C373">
        <f>_bTH_QUANT_since142!B367</f>
        <v>32</v>
      </c>
      <c r="D373">
        <f>_bTH_QUANT_since142!C367</f>
        <v>4</v>
      </c>
      <c r="E373">
        <f>_bTH_QUANT_since142!D367</f>
        <v>192</v>
      </c>
      <c r="F373">
        <f>_bTH_QUANT_since142!E367</f>
        <v>1</v>
      </c>
      <c r="G373" s="99" t="str">
        <f>_bTH_QUANT_since142!F367</f>
        <v>Schwein</v>
      </c>
      <c r="H373" s="99" t="str">
        <f>_bTH_QUANT_since142!G367</f>
        <v>Mastschweine</v>
      </c>
      <c r="I373" s="99">
        <f>_bTH_QUANT_since142!H367</f>
        <v>2019</v>
      </c>
      <c r="J373" s="99">
        <f>_bTH_QUANT_since142!I367</f>
        <v>2</v>
      </c>
      <c r="K373" s="125">
        <f>_bTH_QUANT_since142!J367</f>
        <v>17922</v>
      </c>
      <c r="L373" s="99" t="str">
        <f>IF(_bTH_QUANT_since142!K367="q0.25","25 %",IF(_bTH_QUANT_since142!K367="q0.5","50 %",IF(_bTH_QUANT_since142!K367="q0.75","75 %",IF(_bTH_QUANT_since142!K367="q0.9","90 %","#N/A"))))</f>
        <v>90 %</v>
      </c>
      <c r="M373" s="131">
        <f>_bTH_QUANT_since142!L367</f>
        <v>10.042319451783673</v>
      </c>
      <c r="N373" s="99" t="str">
        <f>_bTH_QUANT_since142!M367</f>
        <v>17. AMGÄndG (2021)</v>
      </c>
    </row>
    <row r="374" spans="2:14" x14ac:dyDescent="0.3">
      <c r="B374">
        <f>_bTH_QUANT_since142!A368</f>
        <v>3</v>
      </c>
      <c r="C374">
        <f>_bTH_QUANT_since142!B368</f>
        <v>32</v>
      </c>
      <c r="D374">
        <f>_bTH_QUANT_since142!C368</f>
        <v>4</v>
      </c>
      <c r="E374">
        <f>_bTH_QUANT_since142!D368</f>
        <v>192</v>
      </c>
      <c r="F374">
        <f>_bTH_QUANT_since142!E368</f>
        <v>1</v>
      </c>
      <c r="G374" s="99" t="str">
        <f>_bTH_QUANT_since142!F368</f>
        <v>Schwein</v>
      </c>
      <c r="H374" s="99" t="str">
        <f>_bTH_QUANT_since142!G368</f>
        <v>Mastschweine</v>
      </c>
      <c r="I374" s="99">
        <f>_bTH_QUANT_since142!H368</f>
        <v>2019</v>
      </c>
      <c r="J374" s="99">
        <f>_bTH_QUANT_since142!I368</f>
        <v>2</v>
      </c>
      <c r="K374" s="125">
        <f>_bTH_QUANT_since142!J368</f>
        <v>17922</v>
      </c>
      <c r="L374" s="99" t="str">
        <f>IF(_bTH_QUANT_since142!K368="q0.25","25 %",IF(_bTH_QUANT_since142!K368="q0.5","50 %",IF(_bTH_QUANT_since142!K368="q0.75","75 %",IF(_bTH_QUANT_since142!K368="q0.9","90 %","#N/A"))))</f>
        <v>25 %</v>
      </c>
      <c r="M374" s="131">
        <f>_bTH_QUANT_since142!L368</f>
        <v>0</v>
      </c>
      <c r="N374" s="99" t="str">
        <f>_bTH_QUANT_since142!M368</f>
        <v>17. AMGÄndG (2021)</v>
      </c>
    </row>
    <row r="375" spans="2:14" x14ac:dyDescent="0.3">
      <c r="B375">
        <f>_bTH_QUANT_since142!A369</f>
        <v>3</v>
      </c>
      <c r="C375">
        <f>_bTH_QUANT_since142!B369</f>
        <v>32</v>
      </c>
      <c r="D375">
        <f>_bTH_QUANT_since142!C369</f>
        <v>4</v>
      </c>
      <c r="E375">
        <f>_bTH_QUANT_since142!D369</f>
        <v>192</v>
      </c>
      <c r="F375">
        <f>_bTH_QUANT_since142!E369</f>
        <v>1</v>
      </c>
      <c r="G375" s="99" t="str">
        <f>_bTH_QUANT_since142!F369</f>
        <v>Schwein</v>
      </c>
      <c r="H375" s="99" t="str">
        <f>_bTH_QUANT_since142!G369</f>
        <v>Mastschweine</v>
      </c>
      <c r="I375" s="99">
        <f>_bTH_QUANT_since142!H369</f>
        <v>2019</v>
      </c>
      <c r="J375" s="99">
        <f>_bTH_QUANT_since142!I369</f>
        <v>2</v>
      </c>
      <c r="K375" s="125">
        <f>_bTH_QUANT_since142!J369</f>
        <v>17922</v>
      </c>
      <c r="L375" s="99" t="str">
        <f>IF(_bTH_QUANT_since142!K369="q0.25","25 %",IF(_bTH_QUANT_since142!K369="q0.5","50 %",IF(_bTH_QUANT_since142!K369="q0.75","75 %",IF(_bTH_QUANT_since142!K369="q0.9","90 %","#N/A"))))</f>
        <v>75 %</v>
      </c>
      <c r="M375" s="131">
        <f>_bTH_QUANT_since142!L369</f>
        <v>3.9495328127572131</v>
      </c>
      <c r="N375" s="99" t="str">
        <f>_bTH_QUANT_since142!M369</f>
        <v>17. AMGÄndG (2021)</v>
      </c>
    </row>
    <row r="376" spans="2:14" x14ac:dyDescent="0.3">
      <c r="B376">
        <f>_bTH_QUANT_since142!A370</f>
        <v>3</v>
      </c>
      <c r="C376">
        <f>_bTH_QUANT_since142!B370</f>
        <v>32</v>
      </c>
      <c r="D376">
        <f>_bTH_QUANT_since142!C370</f>
        <v>4</v>
      </c>
      <c r="E376">
        <f>_bTH_QUANT_since142!D370</f>
        <v>201</v>
      </c>
      <c r="F376">
        <f>_bTH_QUANT_since142!E370</f>
        <v>1</v>
      </c>
      <c r="G376" s="99" t="str">
        <f>_bTH_QUANT_since142!F370</f>
        <v>Schwein</v>
      </c>
      <c r="H376" s="99" t="str">
        <f>_bTH_QUANT_since142!G370</f>
        <v>Mastschweine</v>
      </c>
      <c r="I376" s="99">
        <f>_bTH_QUANT_since142!H370</f>
        <v>2020</v>
      </c>
      <c r="J376" s="99">
        <f>_bTH_QUANT_since142!I370</f>
        <v>1</v>
      </c>
      <c r="K376" s="125">
        <f>_bTH_QUANT_since142!J370</f>
        <v>17777</v>
      </c>
      <c r="L376" s="99" t="str">
        <f>IF(_bTH_QUANT_since142!K370="q0.25","25 %",IF(_bTH_QUANT_since142!K370="q0.5","50 %",IF(_bTH_QUANT_since142!K370="q0.75","75 %",IF(_bTH_QUANT_since142!K370="q0.9","90 %","#N/A"))))</f>
        <v>50 %</v>
      </c>
      <c r="M376" s="131">
        <f>_bTH_QUANT_since142!L370</f>
        <v>0.4695254786981376</v>
      </c>
      <c r="N376" s="99" t="str">
        <f>_bTH_QUANT_since142!M370</f>
        <v>17. AMGÄndG (2021)</v>
      </c>
    </row>
    <row r="377" spans="2:14" x14ac:dyDescent="0.3">
      <c r="B377">
        <f>_bTH_QUANT_since142!A371</f>
        <v>3</v>
      </c>
      <c r="C377">
        <f>_bTH_QUANT_since142!B371</f>
        <v>32</v>
      </c>
      <c r="D377">
        <f>_bTH_QUANT_since142!C371</f>
        <v>4</v>
      </c>
      <c r="E377">
        <f>_bTH_QUANT_since142!D371</f>
        <v>201</v>
      </c>
      <c r="F377">
        <f>_bTH_QUANT_since142!E371</f>
        <v>1</v>
      </c>
      <c r="G377" s="99" t="str">
        <f>_bTH_QUANT_since142!F371</f>
        <v>Schwein</v>
      </c>
      <c r="H377" s="99" t="str">
        <f>_bTH_QUANT_since142!G371</f>
        <v>Mastschweine</v>
      </c>
      <c r="I377" s="99">
        <f>_bTH_QUANT_since142!H371</f>
        <v>2020</v>
      </c>
      <c r="J377" s="99">
        <f>_bTH_QUANT_since142!I371</f>
        <v>1</v>
      </c>
      <c r="K377" s="125">
        <f>_bTH_QUANT_since142!J371</f>
        <v>17777</v>
      </c>
      <c r="L377" s="99" t="str">
        <f>IF(_bTH_QUANT_since142!K371="q0.25","25 %",IF(_bTH_QUANT_since142!K371="q0.5","50 %",IF(_bTH_QUANT_since142!K371="q0.75","75 %",IF(_bTH_QUANT_since142!K371="q0.9","90 %","#N/A"))))</f>
        <v>90 %</v>
      </c>
      <c r="M377" s="131">
        <f>_bTH_QUANT_since142!L371</f>
        <v>10.118766819669011</v>
      </c>
      <c r="N377" s="99" t="str">
        <f>_bTH_QUANT_since142!M371</f>
        <v>17. AMGÄndG (2021)</v>
      </c>
    </row>
    <row r="378" spans="2:14" x14ac:dyDescent="0.3">
      <c r="B378">
        <f>_bTH_QUANT_since142!A372</f>
        <v>3</v>
      </c>
      <c r="C378">
        <f>_bTH_QUANT_since142!B372</f>
        <v>32</v>
      </c>
      <c r="D378">
        <f>_bTH_QUANT_since142!C372</f>
        <v>4</v>
      </c>
      <c r="E378">
        <f>_bTH_QUANT_since142!D372</f>
        <v>201</v>
      </c>
      <c r="F378">
        <f>_bTH_QUANT_since142!E372</f>
        <v>1</v>
      </c>
      <c r="G378" s="99" t="str">
        <f>_bTH_QUANT_since142!F372</f>
        <v>Schwein</v>
      </c>
      <c r="H378" s="99" t="str">
        <f>_bTH_QUANT_since142!G372</f>
        <v>Mastschweine</v>
      </c>
      <c r="I378" s="99">
        <f>_bTH_QUANT_since142!H372</f>
        <v>2020</v>
      </c>
      <c r="J378" s="99">
        <f>_bTH_QUANT_since142!I372</f>
        <v>1</v>
      </c>
      <c r="K378" s="125">
        <f>_bTH_QUANT_since142!J372</f>
        <v>17777</v>
      </c>
      <c r="L378" s="99" t="str">
        <f>IF(_bTH_QUANT_since142!K372="q0.25","25 %",IF(_bTH_QUANT_since142!K372="q0.5","50 %",IF(_bTH_QUANT_since142!K372="q0.75","75 %",IF(_bTH_QUANT_since142!K372="q0.9","90 %","#N/A"))))</f>
        <v>25 %</v>
      </c>
      <c r="M378" s="131">
        <f>_bTH_QUANT_since142!L372</f>
        <v>0</v>
      </c>
      <c r="N378" s="99" t="str">
        <f>_bTH_QUANT_since142!M372</f>
        <v>17. AMGÄndG (2021)</v>
      </c>
    </row>
    <row r="379" spans="2:14" x14ac:dyDescent="0.3">
      <c r="B379">
        <f>_bTH_QUANT_since142!A373</f>
        <v>3</v>
      </c>
      <c r="C379">
        <f>_bTH_QUANT_since142!B373</f>
        <v>32</v>
      </c>
      <c r="D379">
        <f>_bTH_QUANT_since142!C373</f>
        <v>4</v>
      </c>
      <c r="E379">
        <f>_bTH_QUANT_since142!D373</f>
        <v>201</v>
      </c>
      <c r="F379">
        <f>_bTH_QUANT_since142!E373</f>
        <v>1</v>
      </c>
      <c r="G379" s="99" t="str">
        <f>_bTH_QUANT_since142!F373</f>
        <v>Schwein</v>
      </c>
      <c r="H379" s="99" t="str">
        <f>_bTH_QUANT_since142!G373</f>
        <v>Mastschweine</v>
      </c>
      <c r="I379" s="99">
        <f>_bTH_QUANT_since142!H373</f>
        <v>2020</v>
      </c>
      <c r="J379" s="99">
        <f>_bTH_QUANT_since142!I373</f>
        <v>1</v>
      </c>
      <c r="K379" s="125">
        <f>_bTH_QUANT_since142!J373</f>
        <v>17777</v>
      </c>
      <c r="L379" s="99" t="str">
        <f>IF(_bTH_QUANT_since142!K373="q0.25","25 %",IF(_bTH_QUANT_since142!K373="q0.5","50 %",IF(_bTH_QUANT_since142!K373="q0.75","75 %",IF(_bTH_QUANT_since142!K373="q0.9","90 %","#N/A"))))</f>
        <v>75 %</v>
      </c>
      <c r="M379" s="131">
        <f>_bTH_QUANT_since142!L373</f>
        <v>3.9269813000890474</v>
      </c>
      <c r="N379" s="99" t="str">
        <f>_bTH_QUANT_since142!M373</f>
        <v>17. AMGÄndG (2021)</v>
      </c>
    </row>
    <row r="380" spans="2:14" x14ac:dyDescent="0.3">
      <c r="B380">
        <f>_bTH_QUANT_since142!A374</f>
        <v>3</v>
      </c>
      <c r="C380">
        <f>_bTH_QUANT_since142!B374</f>
        <v>32</v>
      </c>
      <c r="D380">
        <f>_bTH_QUANT_since142!C374</f>
        <v>4</v>
      </c>
      <c r="E380">
        <f>_bTH_QUANT_since142!D374</f>
        <v>202</v>
      </c>
      <c r="F380">
        <f>_bTH_QUANT_since142!E374</f>
        <v>1</v>
      </c>
      <c r="G380" s="99" t="str">
        <f>_bTH_QUANT_since142!F374</f>
        <v>Schwein</v>
      </c>
      <c r="H380" s="99" t="str">
        <f>_bTH_QUANT_since142!G374</f>
        <v>Mastschweine</v>
      </c>
      <c r="I380" s="99">
        <f>_bTH_QUANT_since142!H374</f>
        <v>2020</v>
      </c>
      <c r="J380" s="99">
        <f>_bTH_QUANT_since142!I374</f>
        <v>2</v>
      </c>
      <c r="K380" s="125">
        <f>_bTH_QUANT_since142!J374</f>
        <v>17883</v>
      </c>
      <c r="L380" s="99" t="str">
        <f>IF(_bTH_QUANT_since142!K374="q0.25","25 %",IF(_bTH_QUANT_since142!K374="q0.5","50 %",IF(_bTH_QUANT_since142!K374="q0.75","75 %",IF(_bTH_QUANT_since142!K374="q0.9","90 %","#N/A"))))</f>
        <v>50 %</v>
      </c>
      <c r="M380" s="131">
        <f>_bTH_QUANT_since142!L374</f>
        <v>0.39624552828250625</v>
      </c>
      <c r="N380" s="99" t="str">
        <f>_bTH_QUANT_since142!M374</f>
        <v>17. AMGÄndG (2021)</v>
      </c>
    </row>
    <row r="381" spans="2:14" x14ac:dyDescent="0.3">
      <c r="B381">
        <f>_bTH_QUANT_since142!A375</f>
        <v>3</v>
      </c>
      <c r="C381">
        <f>_bTH_QUANT_since142!B375</f>
        <v>32</v>
      </c>
      <c r="D381">
        <f>_bTH_QUANT_since142!C375</f>
        <v>4</v>
      </c>
      <c r="E381">
        <f>_bTH_QUANT_since142!D375</f>
        <v>202</v>
      </c>
      <c r="F381">
        <f>_bTH_QUANT_since142!E375</f>
        <v>1</v>
      </c>
      <c r="G381" s="99" t="str">
        <f>_bTH_QUANT_since142!F375</f>
        <v>Schwein</v>
      </c>
      <c r="H381" s="99" t="str">
        <f>_bTH_QUANT_since142!G375</f>
        <v>Mastschweine</v>
      </c>
      <c r="I381" s="99">
        <f>_bTH_QUANT_since142!H375</f>
        <v>2020</v>
      </c>
      <c r="J381" s="99">
        <f>_bTH_QUANT_since142!I375</f>
        <v>2</v>
      </c>
      <c r="K381" s="125">
        <f>_bTH_QUANT_since142!J375</f>
        <v>17883</v>
      </c>
      <c r="L381" s="99" t="str">
        <f>IF(_bTH_QUANT_since142!K375="q0.25","25 %",IF(_bTH_QUANT_since142!K375="q0.5","50 %",IF(_bTH_QUANT_since142!K375="q0.75","75 %",IF(_bTH_QUANT_since142!K375="q0.9","90 %","#N/A"))))</f>
        <v>90 %</v>
      </c>
      <c r="M381" s="131">
        <f>_bTH_QUANT_since142!L375</f>
        <v>9.3620570704967747</v>
      </c>
      <c r="N381" s="99" t="str">
        <f>_bTH_QUANT_since142!M375</f>
        <v>17. AMGÄndG (2021)</v>
      </c>
    </row>
    <row r="382" spans="2:14" x14ac:dyDescent="0.3">
      <c r="B382">
        <f>_bTH_QUANT_since142!A376</f>
        <v>3</v>
      </c>
      <c r="C382">
        <f>_bTH_QUANT_since142!B376</f>
        <v>32</v>
      </c>
      <c r="D382">
        <f>_bTH_QUANT_since142!C376</f>
        <v>4</v>
      </c>
      <c r="E382">
        <f>_bTH_QUANT_since142!D376</f>
        <v>202</v>
      </c>
      <c r="F382">
        <f>_bTH_QUANT_since142!E376</f>
        <v>1</v>
      </c>
      <c r="G382" s="99" t="str">
        <f>_bTH_QUANT_since142!F376</f>
        <v>Schwein</v>
      </c>
      <c r="H382" s="99" t="str">
        <f>_bTH_QUANT_since142!G376</f>
        <v>Mastschweine</v>
      </c>
      <c r="I382" s="99">
        <f>_bTH_QUANT_since142!H376</f>
        <v>2020</v>
      </c>
      <c r="J382" s="99">
        <f>_bTH_QUANT_since142!I376</f>
        <v>2</v>
      </c>
      <c r="K382" s="125">
        <f>_bTH_QUANT_since142!J376</f>
        <v>17883</v>
      </c>
      <c r="L382" s="99" t="str">
        <f>IF(_bTH_QUANT_since142!K376="q0.25","25 %",IF(_bTH_QUANT_since142!K376="q0.5","50 %",IF(_bTH_QUANT_since142!K376="q0.75","75 %",IF(_bTH_QUANT_since142!K376="q0.9","90 %","#N/A"))))</f>
        <v>25 %</v>
      </c>
      <c r="M382" s="131">
        <f>_bTH_QUANT_since142!L376</f>
        <v>0</v>
      </c>
      <c r="N382" s="99" t="str">
        <f>_bTH_QUANT_since142!M376</f>
        <v>17. AMGÄndG (2021)</v>
      </c>
    </row>
    <row r="383" spans="2:14" x14ac:dyDescent="0.3">
      <c r="B383">
        <f>_bTH_QUANT_since142!A377</f>
        <v>3</v>
      </c>
      <c r="C383">
        <f>_bTH_QUANT_since142!B377</f>
        <v>32</v>
      </c>
      <c r="D383">
        <f>_bTH_QUANT_since142!C377</f>
        <v>4</v>
      </c>
      <c r="E383">
        <f>_bTH_QUANT_since142!D377</f>
        <v>202</v>
      </c>
      <c r="F383">
        <f>_bTH_QUANT_since142!E377</f>
        <v>1</v>
      </c>
      <c r="G383" s="99" t="str">
        <f>_bTH_QUANT_since142!F377</f>
        <v>Schwein</v>
      </c>
      <c r="H383" s="99" t="str">
        <f>_bTH_QUANT_since142!G377</f>
        <v>Mastschweine</v>
      </c>
      <c r="I383" s="99">
        <f>_bTH_QUANT_since142!H377</f>
        <v>2020</v>
      </c>
      <c r="J383" s="99">
        <f>_bTH_QUANT_since142!I377</f>
        <v>2</v>
      </c>
      <c r="K383" s="125">
        <f>_bTH_QUANT_since142!J377</f>
        <v>17883</v>
      </c>
      <c r="L383" s="99" t="str">
        <f>IF(_bTH_QUANT_since142!K377="q0.25","25 %",IF(_bTH_QUANT_since142!K377="q0.5","50 %",IF(_bTH_QUANT_since142!K377="q0.75","75 %",IF(_bTH_QUANT_since142!K377="q0.9","90 %","#N/A"))))</f>
        <v>75 %</v>
      </c>
      <c r="M383" s="131">
        <f>_bTH_QUANT_since142!L377</f>
        <v>3.4781301620965221</v>
      </c>
      <c r="N383" s="99" t="str">
        <f>_bTH_QUANT_since142!M377</f>
        <v>17. AMGÄndG (2021)</v>
      </c>
    </row>
    <row r="384" spans="2:14" x14ac:dyDescent="0.3">
      <c r="B384">
        <f>_bTH_QUANT_since142!A378</f>
        <v>3</v>
      </c>
      <c r="C384">
        <f>_bTH_QUANT_since142!B378</f>
        <v>32</v>
      </c>
      <c r="D384">
        <f>_bTH_QUANT_since142!C378</f>
        <v>4</v>
      </c>
      <c r="E384">
        <f>_bTH_QUANT_since142!D378</f>
        <v>211</v>
      </c>
      <c r="F384">
        <f>_bTH_QUANT_since142!E378</f>
        <v>1</v>
      </c>
      <c r="G384" s="99" t="str">
        <f>_bTH_QUANT_since142!F378</f>
        <v>Schwein</v>
      </c>
      <c r="H384" s="99" t="str">
        <f>_bTH_QUANT_since142!G378</f>
        <v>Mastschweine</v>
      </c>
      <c r="I384" s="99">
        <f>_bTH_QUANT_since142!H378</f>
        <v>2021</v>
      </c>
      <c r="J384" s="99">
        <f>_bTH_QUANT_since142!I378</f>
        <v>1</v>
      </c>
      <c r="K384" s="125">
        <f>_bTH_QUANT_since142!J378</f>
        <v>18165</v>
      </c>
      <c r="L384" s="99" t="str">
        <f>IF(_bTH_QUANT_since142!K378="q0.25","25 %",IF(_bTH_QUANT_since142!K378="q0.5","50 %",IF(_bTH_QUANT_since142!K378="q0.75","75 %",IF(_bTH_QUANT_since142!K378="q0.9","90 %","#N/A"))))</f>
        <v>50 %</v>
      </c>
      <c r="M384" s="131">
        <f>_bTH_QUANT_since142!L378</f>
        <v>0.33715382714641423</v>
      </c>
      <c r="N384" s="99" t="str">
        <f>_bTH_QUANT_since142!M378</f>
        <v>17. AMGÄndG (2021)</v>
      </c>
    </row>
    <row r="385" spans="2:14" x14ac:dyDescent="0.3">
      <c r="B385">
        <f>_bTH_QUANT_since142!A379</f>
        <v>3</v>
      </c>
      <c r="C385">
        <f>_bTH_QUANT_since142!B379</f>
        <v>32</v>
      </c>
      <c r="D385">
        <f>_bTH_QUANT_since142!C379</f>
        <v>4</v>
      </c>
      <c r="E385">
        <f>_bTH_QUANT_since142!D379</f>
        <v>211</v>
      </c>
      <c r="F385">
        <f>_bTH_QUANT_since142!E379</f>
        <v>1</v>
      </c>
      <c r="G385" s="99" t="str">
        <f>_bTH_QUANT_since142!F379</f>
        <v>Schwein</v>
      </c>
      <c r="H385" s="99" t="str">
        <f>_bTH_QUANT_since142!G379</f>
        <v>Mastschweine</v>
      </c>
      <c r="I385" s="99">
        <f>_bTH_QUANT_since142!H379</f>
        <v>2021</v>
      </c>
      <c r="J385" s="99">
        <f>_bTH_QUANT_since142!I379</f>
        <v>1</v>
      </c>
      <c r="K385" s="125">
        <f>_bTH_QUANT_since142!J379</f>
        <v>18165</v>
      </c>
      <c r="L385" s="99" t="str">
        <f>IF(_bTH_QUANT_since142!K379="q0.25","25 %",IF(_bTH_QUANT_since142!K379="q0.5","50 %",IF(_bTH_QUANT_since142!K379="q0.75","75 %",IF(_bTH_QUANT_since142!K379="q0.9","90 %","#N/A"))))</f>
        <v>90 %</v>
      </c>
      <c r="M385" s="131">
        <f>_bTH_QUANT_since142!L379</f>
        <v>9.1548311343441071</v>
      </c>
      <c r="N385" s="99" t="str">
        <f>_bTH_QUANT_since142!M379</f>
        <v>17. AMGÄndG (2021)</v>
      </c>
    </row>
    <row r="386" spans="2:14" x14ac:dyDescent="0.3">
      <c r="B386">
        <f>_bTH_QUANT_since142!A380</f>
        <v>3</v>
      </c>
      <c r="C386">
        <f>_bTH_QUANT_since142!B380</f>
        <v>32</v>
      </c>
      <c r="D386">
        <f>_bTH_QUANT_since142!C380</f>
        <v>4</v>
      </c>
      <c r="E386">
        <f>_bTH_QUANT_since142!D380</f>
        <v>211</v>
      </c>
      <c r="F386">
        <f>_bTH_QUANT_since142!E380</f>
        <v>1</v>
      </c>
      <c r="G386" s="99" t="str">
        <f>_bTH_QUANT_since142!F380</f>
        <v>Schwein</v>
      </c>
      <c r="H386" s="99" t="str">
        <f>_bTH_QUANT_since142!G380</f>
        <v>Mastschweine</v>
      </c>
      <c r="I386" s="99">
        <f>_bTH_QUANT_since142!H380</f>
        <v>2021</v>
      </c>
      <c r="J386" s="99">
        <f>_bTH_QUANT_since142!I380</f>
        <v>1</v>
      </c>
      <c r="K386" s="125">
        <f>_bTH_QUANT_since142!J380</f>
        <v>18165</v>
      </c>
      <c r="L386" s="99" t="str">
        <f>IF(_bTH_QUANT_since142!K380="q0.25","25 %",IF(_bTH_QUANT_since142!K380="q0.5","50 %",IF(_bTH_QUANT_since142!K380="q0.75","75 %",IF(_bTH_QUANT_since142!K380="q0.9","90 %","#N/A"))))</f>
        <v>25 %</v>
      </c>
      <c r="M386" s="131">
        <f>_bTH_QUANT_since142!L380</f>
        <v>0</v>
      </c>
      <c r="N386" s="99" t="str">
        <f>_bTH_QUANT_since142!M380</f>
        <v>17. AMGÄndG (2021)</v>
      </c>
    </row>
    <row r="387" spans="2:14" x14ac:dyDescent="0.3">
      <c r="B387">
        <f>_bTH_QUANT_since142!A381</f>
        <v>3</v>
      </c>
      <c r="C387">
        <f>_bTH_QUANT_since142!B381</f>
        <v>32</v>
      </c>
      <c r="D387">
        <f>_bTH_QUANT_since142!C381</f>
        <v>4</v>
      </c>
      <c r="E387">
        <f>_bTH_QUANT_since142!D381</f>
        <v>211</v>
      </c>
      <c r="F387">
        <f>_bTH_QUANT_since142!E381</f>
        <v>1</v>
      </c>
      <c r="G387" s="99" t="str">
        <f>_bTH_QUANT_since142!F381</f>
        <v>Schwein</v>
      </c>
      <c r="H387" s="99" t="str">
        <f>_bTH_QUANT_since142!G381</f>
        <v>Mastschweine</v>
      </c>
      <c r="I387" s="99">
        <f>_bTH_QUANT_since142!H381</f>
        <v>2021</v>
      </c>
      <c r="J387" s="99">
        <f>_bTH_QUANT_since142!I381</f>
        <v>1</v>
      </c>
      <c r="K387" s="125">
        <f>_bTH_QUANT_since142!J381</f>
        <v>18165</v>
      </c>
      <c r="L387" s="99" t="str">
        <f>IF(_bTH_QUANT_since142!K381="q0.25","25 %",IF(_bTH_QUANT_since142!K381="q0.5","50 %",IF(_bTH_QUANT_since142!K381="q0.75","75 %",IF(_bTH_QUANT_since142!K381="q0.9","90 %","#N/A"))))</f>
        <v>75 %</v>
      </c>
      <c r="M387" s="131">
        <f>_bTH_QUANT_since142!L381</f>
        <v>3.2307619273676713</v>
      </c>
      <c r="N387" s="99" t="str">
        <f>_bTH_QUANT_since142!M381</f>
        <v>17. AMGÄndG (2021)</v>
      </c>
    </row>
    <row r="388" spans="2:14" x14ac:dyDescent="0.3">
      <c r="B388">
        <f>_bTH_QUANT_since142!A382</f>
        <v>3</v>
      </c>
      <c r="C388">
        <f>_bTH_QUANT_since142!B382</f>
        <v>32</v>
      </c>
      <c r="D388">
        <f>_bTH_QUANT_since142!C382</f>
        <v>4</v>
      </c>
      <c r="E388">
        <f>_bTH_QUANT_since142!D382</f>
        <v>212</v>
      </c>
      <c r="F388">
        <f>_bTH_QUANT_since142!E382</f>
        <v>1</v>
      </c>
      <c r="G388" s="99" t="str">
        <f>_bTH_QUANT_since142!F382</f>
        <v>Schwein</v>
      </c>
      <c r="H388" s="99" t="str">
        <f>_bTH_QUANT_since142!G382</f>
        <v>Mastschweine</v>
      </c>
      <c r="I388" s="99">
        <f>_bTH_QUANT_since142!H382</f>
        <v>2021</v>
      </c>
      <c r="J388" s="99">
        <f>_bTH_QUANT_since142!I382</f>
        <v>2</v>
      </c>
      <c r="K388" s="125">
        <f>_bTH_QUANT_since142!J382</f>
        <v>18439</v>
      </c>
      <c r="L388" s="99" t="str">
        <f>IF(_bTH_QUANT_since142!K382="q0.25","25 %",IF(_bTH_QUANT_since142!K382="q0.5","50 %",IF(_bTH_QUANT_since142!K382="q0.75","75 %",IF(_bTH_QUANT_since142!K382="q0.9","90 %","#N/A"))))</f>
        <v>50 %</v>
      </c>
      <c r="M388" s="131">
        <f>_bTH_QUANT_since142!L382</f>
        <v>0.22814631122132673</v>
      </c>
      <c r="N388" s="99" t="str">
        <f>_bTH_QUANT_since142!M382</f>
        <v>17. AMGÄndG (2021)</v>
      </c>
    </row>
    <row r="389" spans="2:14" x14ac:dyDescent="0.3">
      <c r="B389">
        <f>_bTH_QUANT_since142!A383</f>
        <v>3</v>
      </c>
      <c r="C389">
        <f>_bTH_QUANT_since142!B383</f>
        <v>32</v>
      </c>
      <c r="D389">
        <f>_bTH_QUANT_since142!C383</f>
        <v>4</v>
      </c>
      <c r="E389">
        <f>_bTH_QUANT_since142!D383</f>
        <v>212</v>
      </c>
      <c r="F389">
        <f>_bTH_QUANT_since142!E383</f>
        <v>1</v>
      </c>
      <c r="G389" s="99" t="str">
        <f>_bTH_QUANT_since142!F383</f>
        <v>Schwein</v>
      </c>
      <c r="H389" s="99" t="str">
        <f>_bTH_QUANT_since142!G383</f>
        <v>Mastschweine</v>
      </c>
      <c r="I389" s="99">
        <f>_bTH_QUANT_since142!H383</f>
        <v>2021</v>
      </c>
      <c r="J389" s="99">
        <f>_bTH_QUANT_since142!I383</f>
        <v>2</v>
      </c>
      <c r="K389" s="125">
        <f>_bTH_QUANT_since142!J383</f>
        <v>18439</v>
      </c>
      <c r="L389" s="99" t="str">
        <f>IF(_bTH_QUANT_since142!K383="q0.25","25 %",IF(_bTH_QUANT_since142!K383="q0.5","50 %",IF(_bTH_QUANT_since142!K383="q0.75","75 %",IF(_bTH_QUANT_since142!K383="q0.9","90 %","#N/A"))))</f>
        <v>90 %</v>
      </c>
      <c r="M389" s="131">
        <f>_bTH_QUANT_since142!L383</f>
        <v>8.5596941335224805</v>
      </c>
      <c r="N389" s="99" t="str">
        <f>_bTH_QUANT_since142!M383</f>
        <v>17. AMGÄndG (2021)</v>
      </c>
    </row>
    <row r="390" spans="2:14" x14ac:dyDescent="0.3">
      <c r="B390">
        <f>_bTH_QUANT_since142!A384</f>
        <v>3</v>
      </c>
      <c r="C390">
        <f>_bTH_QUANT_since142!B384</f>
        <v>32</v>
      </c>
      <c r="D390">
        <f>_bTH_QUANT_since142!C384</f>
        <v>4</v>
      </c>
      <c r="E390">
        <f>_bTH_QUANT_since142!D384</f>
        <v>212</v>
      </c>
      <c r="F390">
        <f>_bTH_QUANT_since142!E384</f>
        <v>1</v>
      </c>
      <c r="G390" s="99" t="str">
        <f>_bTH_QUANT_since142!F384</f>
        <v>Schwein</v>
      </c>
      <c r="H390" s="99" t="str">
        <f>_bTH_QUANT_since142!G384</f>
        <v>Mastschweine</v>
      </c>
      <c r="I390" s="99">
        <f>_bTH_QUANT_since142!H384</f>
        <v>2021</v>
      </c>
      <c r="J390" s="99">
        <f>_bTH_QUANT_since142!I384</f>
        <v>2</v>
      </c>
      <c r="K390" s="125">
        <f>_bTH_QUANT_since142!J384</f>
        <v>18439</v>
      </c>
      <c r="L390" s="99" t="str">
        <f>IF(_bTH_QUANT_since142!K384="q0.25","25 %",IF(_bTH_QUANT_since142!K384="q0.5","50 %",IF(_bTH_QUANT_since142!K384="q0.75","75 %",IF(_bTH_QUANT_since142!K384="q0.9","90 %","#N/A"))))</f>
        <v>25 %</v>
      </c>
      <c r="M390" s="131">
        <f>_bTH_QUANT_since142!L384</f>
        <v>0</v>
      </c>
      <c r="N390" s="99" t="str">
        <f>_bTH_QUANT_since142!M384</f>
        <v>17. AMGÄndG (2021)</v>
      </c>
    </row>
    <row r="391" spans="2:14" x14ac:dyDescent="0.3">
      <c r="B391">
        <f>_bTH_QUANT_since142!A385</f>
        <v>3</v>
      </c>
      <c r="C391">
        <f>_bTH_QUANT_since142!B385</f>
        <v>32</v>
      </c>
      <c r="D391">
        <f>_bTH_QUANT_since142!C385</f>
        <v>4</v>
      </c>
      <c r="E391">
        <f>_bTH_QUANT_since142!D385</f>
        <v>212</v>
      </c>
      <c r="F391">
        <f>_bTH_QUANT_since142!E385</f>
        <v>1</v>
      </c>
      <c r="G391" s="99" t="str">
        <f>_bTH_QUANT_since142!F385</f>
        <v>Schwein</v>
      </c>
      <c r="H391" s="99" t="str">
        <f>_bTH_QUANT_since142!G385</f>
        <v>Mastschweine</v>
      </c>
      <c r="I391" s="99">
        <f>_bTH_QUANT_since142!H385</f>
        <v>2021</v>
      </c>
      <c r="J391" s="99">
        <f>_bTH_QUANT_since142!I385</f>
        <v>2</v>
      </c>
      <c r="K391" s="125">
        <f>_bTH_QUANT_since142!J385</f>
        <v>18439</v>
      </c>
      <c r="L391" s="99" t="str">
        <f>IF(_bTH_QUANT_since142!K385="q0.25","25 %",IF(_bTH_QUANT_since142!K385="q0.5","50 %",IF(_bTH_QUANT_since142!K385="q0.75","75 %",IF(_bTH_QUANT_since142!K385="q0.9","90 %","#N/A"))))</f>
        <v>75 %</v>
      </c>
      <c r="M391" s="131">
        <f>_bTH_QUANT_since142!L385</f>
        <v>2.5580995902438151</v>
      </c>
      <c r="N391" s="99" t="str">
        <f>_bTH_QUANT_since142!M385</f>
        <v>17. AMGÄndG (2021)</v>
      </c>
    </row>
    <row r="392" spans="2:14" x14ac:dyDescent="0.3">
      <c r="B392">
        <f>_bTH_QUANT_since142!A386</f>
        <v>3</v>
      </c>
      <c r="C392">
        <f>_bTH_QUANT_since142!B386</f>
        <v>32</v>
      </c>
      <c r="D392">
        <f>_bTH_QUANT_since142!C386</f>
        <v>4</v>
      </c>
      <c r="E392">
        <f>_bTH_QUANT_since142!D386</f>
        <v>221</v>
      </c>
      <c r="F392">
        <f>_bTH_QUANT_since142!E386</f>
        <v>1</v>
      </c>
      <c r="G392" s="99" t="str">
        <f>_bTH_QUANT_since142!F386</f>
        <v>Schwein</v>
      </c>
      <c r="H392" s="99" t="str">
        <f>_bTH_QUANT_since142!G386</f>
        <v>Mastschweine</v>
      </c>
      <c r="I392" s="99">
        <f>_bTH_QUANT_since142!H386</f>
        <v>2022</v>
      </c>
      <c r="J392" s="99">
        <f>_bTH_QUANT_since142!I386</f>
        <v>1</v>
      </c>
      <c r="K392" s="125">
        <f>_bTH_QUANT_since142!J386</f>
        <v>17822</v>
      </c>
      <c r="L392" s="99" t="str">
        <f>IF(_bTH_QUANT_since142!K386="q0.25","25 %",IF(_bTH_QUANT_since142!K386="q0.5","50 %",IF(_bTH_QUANT_since142!K386="q0.75","75 %",IF(_bTH_QUANT_since142!K386="q0.9","90 %","#N/A"))))</f>
        <v>50 %</v>
      </c>
      <c r="M392" s="131">
        <f>_bTH_QUANT_since142!L386</f>
        <v>0.18922011850216519</v>
      </c>
      <c r="N392" s="99" t="str">
        <f>_bTH_QUANT_since142!M386</f>
        <v>17. AMGÄndG (2021)</v>
      </c>
    </row>
    <row r="393" spans="2:14" x14ac:dyDescent="0.3">
      <c r="B393">
        <f>_bTH_QUANT_since142!A387</f>
        <v>3</v>
      </c>
      <c r="C393">
        <f>_bTH_QUANT_since142!B387</f>
        <v>32</v>
      </c>
      <c r="D393">
        <f>_bTH_QUANT_since142!C387</f>
        <v>4</v>
      </c>
      <c r="E393">
        <f>_bTH_QUANT_since142!D387</f>
        <v>221</v>
      </c>
      <c r="F393">
        <f>_bTH_QUANT_since142!E387</f>
        <v>1</v>
      </c>
      <c r="G393" s="99" t="str">
        <f>_bTH_QUANT_since142!F387</f>
        <v>Schwein</v>
      </c>
      <c r="H393" s="99" t="str">
        <f>_bTH_QUANT_since142!G387</f>
        <v>Mastschweine</v>
      </c>
      <c r="I393" s="99">
        <f>_bTH_QUANT_since142!H387</f>
        <v>2022</v>
      </c>
      <c r="J393" s="99">
        <f>_bTH_QUANT_since142!I387</f>
        <v>1</v>
      </c>
      <c r="K393" s="125">
        <f>_bTH_QUANT_since142!J387</f>
        <v>17822</v>
      </c>
      <c r="L393" s="99" t="str">
        <f>IF(_bTH_QUANT_since142!K387="q0.25","25 %",IF(_bTH_QUANT_since142!K387="q0.5","50 %",IF(_bTH_QUANT_since142!K387="q0.75","75 %",IF(_bTH_QUANT_since142!K387="q0.9","90 %","#N/A"))))</f>
        <v>90 %</v>
      </c>
      <c r="M393" s="131">
        <f>_bTH_QUANT_since142!L387</f>
        <v>8.2339948203439839</v>
      </c>
      <c r="N393" s="99" t="str">
        <f>_bTH_QUANT_since142!M387</f>
        <v>17. AMGÄndG (2021)</v>
      </c>
    </row>
    <row r="394" spans="2:14" x14ac:dyDescent="0.3">
      <c r="B394">
        <f>_bTH_QUANT_since142!A388</f>
        <v>3</v>
      </c>
      <c r="C394">
        <f>_bTH_QUANT_since142!B388</f>
        <v>32</v>
      </c>
      <c r="D394">
        <f>_bTH_QUANT_since142!C388</f>
        <v>4</v>
      </c>
      <c r="E394">
        <f>_bTH_QUANT_since142!D388</f>
        <v>221</v>
      </c>
      <c r="F394">
        <f>_bTH_QUANT_since142!E388</f>
        <v>1</v>
      </c>
      <c r="G394" s="99" t="str">
        <f>_bTH_QUANT_since142!F388</f>
        <v>Schwein</v>
      </c>
      <c r="H394" s="99" t="str">
        <f>_bTH_QUANT_since142!G388</f>
        <v>Mastschweine</v>
      </c>
      <c r="I394" s="99">
        <f>_bTH_QUANT_since142!H388</f>
        <v>2022</v>
      </c>
      <c r="J394" s="99">
        <f>_bTH_QUANT_since142!I388</f>
        <v>1</v>
      </c>
      <c r="K394" s="125">
        <f>_bTH_QUANT_since142!J388</f>
        <v>17822</v>
      </c>
      <c r="L394" s="99" t="str">
        <f>IF(_bTH_QUANT_since142!K388="q0.25","25 %",IF(_bTH_QUANT_since142!K388="q0.5","50 %",IF(_bTH_QUANT_since142!K388="q0.75","75 %",IF(_bTH_QUANT_since142!K388="q0.9","90 %","#N/A"))))</f>
        <v>25 %</v>
      </c>
      <c r="M394" s="131">
        <f>_bTH_QUANT_since142!L388</f>
        <v>0</v>
      </c>
      <c r="N394" s="99" t="str">
        <f>_bTH_QUANT_since142!M388</f>
        <v>17. AMGÄndG (2021)</v>
      </c>
    </row>
    <row r="395" spans="2:14" x14ac:dyDescent="0.3">
      <c r="B395">
        <f>_bTH_QUANT_since142!A389</f>
        <v>3</v>
      </c>
      <c r="C395">
        <f>_bTH_QUANT_since142!B389</f>
        <v>32</v>
      </c>
      <c r="D395">
        <f>_bTH_QUANT_since142!C389</f>
        <v>4</v>
      </c>
      <c r="E395">
        <f>_bTH_QUANT_since142!D389</f>
        <v>221</v>
      </c>
      <c r="F395">
        <f>_bTH_QUANT_since142!E389</f>
        <v>1</v>
      </c>
      <c r="G395" s="99" t="str">
        <f>_bTH_QUANT_since142!F389</f>
        <v>Schwein</v>
      </c>
      <c r="H395" s="99" t="str">
        <f>_bTH_QUANT_since142!G389</f>
        <v>Mastschweine</v>
      </c>
      <c r="I395" s="99">
        <f>_bTH_QUANT_since142!H389</f>
        <v>2022</v>
      </c>
      <c r="J395" s="99">
        <f>_bTH_QUANT_since142!I389</f>
        <v>1</v>
      </c>
      <c r="K395" s="125">
        <f>_bTH_QUANT_since142!J389</f>
        <v>17822</v>
      </c>
      <c r="L395" s="99" t="str">
        <f>IF(_bTH_QUANT_since142!K389="q0.25","25 %",IF(_bTH_QUANT_since142!K389="q0.5","50 %",IF(_bTH_QUANT_since142!K389="q0.75","75 %",IF(_bTH_QUANT_since142!K389="q0.9","90 %","#N/A"))))</f>
        <v>75 %</v>
      </c>
      <c r="M395" s="131">
        <f>_bTH_QUANT_since142!L389</f>
        <v>2.3499513461916548</v>
      </c>
      <c r="N395" s="99" t="str">
        <f>_bTH_QUANT_since142!M389</f>
        <v>17. AMGÄndG (2021)</v>
      </c>
    </row>
    <row r="396" spans="2:14" x14ac:dyDescent="0.3">
      <c r="B396">
        <f>_bTH_QUANT_since142!A390</f>
        <v>3</v>
      </c>
      <c r="C396">
        <f>_bTH_QUANT_since142!B390</f>
        <v>32</v>
      </c>
      <c r="D396">
        <f>_bTH_QUANT_since142!C390</f>
        <v>4</v>
      </c>
      <c r="E396">
        <f>_bTH_QUANT_since142!D390</f>
        <v>222</v>
      </c>
      <c r="F396">
        <f>_bTH_QUANT_since142!E390</f>
        <v>1</v>
      </c>
      <c r="G396" s="99" t="str">
        <f>_bTH_QUANT_since142!F390</f>
        <v>Schwein</v>
      </c>
      <c r="H396" s="99" t="str">
        <f>_bTH_QUANT_since142!G390</f>
        <v>Mastschweine</v>
      </c>
      <c r="I396" s="99">
        <f>_bTH_QUANT_since142!H390</f>
        <v>2022</v>
      </c>
      <c r="J396" s="99">
        <f>_bTH_QUANT_since142!I390</f>
        <v>2</v>
      </c>
      <c r="K396" s="125">
        <f>_bTH_QUANT_since142!J390</f>
        <v>17422</v>
      </c>
      <c r="L396" s="99" t="str">
        <f>IF(_bTH_QUANT_since142!K390="q0.25","25 %",IF(_bTH_QUANT_since142!K390="q0.5","50 %",IF(_bTH_QUANT_since142!K390="q0.75","75 %",IF(_bTH_QUANT_since142!K390="q0.9","90 %","#N/A"))))</f>
        <v>50 %</v>
      </c>
      <c r="M396" s="131">
        <f>_bTH_QUANT_since142!L390</f>
        <v>0.23840501704115516</v>
      </c>
      <c r="N396" s="99" t="str">
        <f>_bTH_QUANT_since142!M390</f>
        <v>17. AMGÄndG (2021)</v>
      </c>
    </row>
    <row r="397" spans="2:14" x14ac:dyDescent="0.3">
      <c r="B397">
        <f>_bTH_QUANT_since142!A391</f>
        <v>3</v>
      </c>
      <c r="C397">
        <f>_bTH_QUANT_since142!B391</f>
        <v>32</v>
      </c>
      <c r="D397">
        <f>_bTH_QUANT_since142!C391</f>
        <v>4</v>
      </c>
      <c r="E397">
        <f>_bTH_QUANT_since142!D391</f>
        <v>222</v>
      </c>
      <c r="F397">
        <f>_bTH_QUANT_since142!E391</f>
        <v>1</v>
      </c>
      <c r="G397" s="99" t="str">
        <f>_bTH_QUANT_since142!F391</f>
        <v>Schwein</v>
      </c>
      <c r="H397" s="99" t="str">
        <f>_bTH_QUANT_since142!G391</f>
        <v>Mastschweine</v>
      </c>
      <c r="I397" s="99">
        <f>_bTH_QUANT_since142!H391</f>
        <v>2022</v>
      </c>
      <c r="J397" s="99">
        <f>_bTH_QUANT_since142!I391</f>
        <v>2</v>
      </c>
      <c r="K397" s="125">
        <f>_bTH_QUANT_since142!J391</f>
        <v>17422</v>
      </c>
      <c r="L397" s="99" t="str">
        <f>IF(_bTH_QUANT_since142!K391="q0.25","25 %",IF(_bTH_QUANT_since142!K391="q0.5","50 %",IF(_bTH_QUANT_since142!K391="q0.75","75 %",IF(_bTH_QUANT_since142!K391="q0.9","90 %","#N/A"))))</f>
        <v>90 %</v>
      </c>
      <c r="M397" s="131">
        <f>_bTH_QUANT_since142!L391</f>
        <v>8.8968638273894101</v>
      </c>
      <c r="N397" s="99" t="str">
        <f>_bTH_QUANT_since142!M391</f>
        <v>17. AMGÄndG (2021)</v>
      </c>
    </row>
    <row r="398" spans="2:14" x14ac:dyDescent="0.3">
      <c r="B398">
        <f>_bTH_QUANT_since142!A392</f>
        <v>3</v>
      </c>
      <c r="C398">
        <f>_bTH_QUANT_since142!B392</f>
        <v>32</v>
      </c>
      <c r="D398">
        <f>_bTH_QUANT_since142!C392</f>
        <v>4</v>
      </c>
      <c r="E398">
        <f>_bTH_QUANT_since142!D392</f>
        <v>222</v>
      </c>
      <c r="F398">
        <f>_bTH_QUANT_since142!E392</f>
        <v>1</v>
      </c>
      <c r="G398" s="99" t="str">
        <f>_bTH_QUANT_since142!F392</f>
        <v>Schwein</v>
      </c>
      <c r="H398" s="99" t="str">
        <f>_bTH_QUANT_since142!G392</f>
        <v>Mastschweine</v>
      </c>
      <c r="I398" s="99">
        <f>_bTH_QUANT_since142!H392</f>
        <v>2022</v>
      </c>
      <c r="J398" s="99">
        <f>_bTH_QUANT_since142!I392</f>
        <v>2</v>
      </c>
      <c r="K398" s="125">
        <f>_bTH_QUANT_since142!J392</f>
        <v>17422</v>
      </c>
      <c r="L398" s="99" t="str">
        <f>IF(_bTH_QUANT_since142!K392="q0.25","25 %",IF(_bTH_QUANT_since142!K392="q0.5","50 %",IF(_bTH_QUANT_since142!K392="q0.75","75 %",IF(_bTH_QUANT_since142!K392="q0.9","90 %","#N/A"))))</f>
        <v>25 %</v>
      </c>
      <c r="M398" s="131">
        <f>_bTH_QUANT_since142!L392</f>
        <v>0</v>
      </c>
      <c r="N398" s="99" t="str">
        <f>_bTH_QUANT_since142!M392</f>
        <v>17. AMGÄndG (2021)</v>
      </c>
    </row>
    <row r="399" spans="2:14" x14ac:dyDescent="0.3">
      <c r="B399">
        <f>_bTH_QUANT_since142!A393</f>
        <v>3</v>
      </c>
      <c r="C399">
        <f>_bTH_QUANT_since142!B393</f>
        <v>32</v>
      </c>
      <c r="D399">
        <f>_bTH_QUANT_since142!C393</f>
        <v>4</v>
      </c>
      <c r="E399">
        <f>_bTH_QUANT_since142!D393</f>
        <v>222</v>
      </c>
      <c r="F399">
        <f>_bTH_QUANT_since142!E393</f>
        <v>1</v>
      </c>
      <c r="G399" s="99" t="str">
        <f>_bTH_QUANT_since142!F393</f>
        <v>Schwein</v>
      </c>
      <c r="H399" s="99" t="str">
        <f>_bTH_QUANT_since142!G393</f>
        <v>Mastschweine</v>
      </c>
      <c r="I399" s="99">
        <f>_bTH_QUANT_since142!H393</f>
        <v>2022</v>
      </c>
      <c r="J399" s="99">
        <f>_bTH_QUANT_since142!I393</f>
        <v>2</v>
      </c>
      <c r="K399" s="125">
        <f>_bTH_QUANT_since142!J393</f>
        <v>17422</v>
      </c>
      <c r="L399" s="99" t="str">
        <f>IF(_bTH_QUANT_since142!K393="q0.25","25 %",IF(_bTH_QUANT_since142!K393="q0.5","50 %",IF(_bTH_QUANT_since142!K393="q0.75","75 %",IF(_bTH_QUANT_since142!K393="q0.9","90 %","#N/A"))))</f>
        <v>75 %</v>
      </c>
      <c r="M399" s="131">
        <f>_bTH_QUANT_since142!L393</f>
        <v>2.5909875160618556</v>
      </c>
      <c r="N399" s="99" t="str">
        <f>_bTH_QUANT_since142!M393</f>
        <v>17. AMGÄndG (2021)</v>
      </c>
    </row>
    <row r="400" spans="2:14" x14ac:dyDescent="0.3">
      <c r="B400">
        <f>_bTH_QUANT_since142!A394</f>
        <v>3</v>
      </c>
      <c r="C400">
        <f>_bTH_QUANT_since142!B394</f>
        <v>32</v>
      </c>
      <c r="D400">
        <f>_bTH_QUANT_since142!C394</f>
        <v>4</v>
      </c>
      <c r="E400">
        <f>_bTH_QUANT_since142!D394</f>
        <v>231</v>
      </c>
      <c r="F400">
        <f>_bTH_QUANT_since142!E394</f>
        <v>1</v>
      </c>
      <c r="G400" s="99" t="str">
        <f>_bTH_QUANT_since142!F394</f>
        <v>Schwein</v>
      </c>
      <c r="H400" s="99" t="str">
        <f>_bTH_QUANT_since142!G394</f>
        <v>Mastschweine</v>
      </c>
      <c r="I400" s="99">
        <f>_bTH_QUANT_since142!H394</f>
        <v>2023</v>
      </c>
      <c r="J400" s="99">
        <f>_bTH_QUANT_since142!I394</f>
        <v>1</v>
      </c>
      <c r="K400" s="125">
        <f>_bTH_QUANT_since142!J394</f>
        <v>16558</v>
      </c>
      <c r="L400" s="99" t="str">
        <f>IF(_bTH_QUANT_since142!K394="q0.25","25 %",IF(_bTH_QUANT_since142!K394="q0.5","50 %",IF(_bTH_QUANT_since142!K394="q0.75","75 %",IF(_bTH_QUANT_since142!K394="q0.9","90 %","#N/A"))))</f>
        <v>50 %</v>
      </c>
      <c r="M400" s="131">
        <f>_bTH_QUANT_since142!L394</f>
        <v>0.17496899660344561</v>
      </c>
      <c r="N400" s="99" t="str">
        <f>_bTH_QUANT_since142!M394</f>
        <v>17. AMGÄndG (2021)</v>
      </c>
    </row>
    <row r="401" spans="2:14" x14ac:dyDescent="0.3">
      <c r="B401">
        <f>_bTH_QUANT_since142!A395</f>
        <v>3</v>
      </c>
      <c r="C401">
        <f>_bTH_QUANT_since142!B395</f>
        <v>32</v>
      </c>
      <c r="D401">
        <f>_bTH_QUANT_since142!C395</f>
        <v>4</v>
      </c>
      <c r="E401">
        <f>_bTH_QUANT_since142!D395</f>
        <v>231</v>
      </c>
      <c r="F401">
        <f>_bTH_QUANT_since142!E395</f>
        <v>1</v>
      </c>
      <c r="G401" s="99" t="str">
        <f>_bTH_QUANT_since142!F395</f>
        <v>Schwein</v>
      </c>
      <c r="H401" s="99" t="str">
        <f>_bTH_QUANT_since142!G395</f>
        <v>Mastschweine</v>
      </c>
      <c r="I401" s="99">
        <f>_bTH_QUANT_since142!H395</f>
        <v>2023</v>
      </c>
      <c r="J401" s="99">
        <f>_bTH_QUANT_since142!I395</f>
        <v>1</v>
      </c>
      <c r="K401" s="125">
        <f>_bTH_QUANT_since142!J395</f>
        <v>16558</v>
      </c>
      <c r="L401" s="99" t="str">
        <f>IF(_bTH_QUANT_since142!K395="q0.25","25 %",IF(_bTH_QUANT_since142!K395="q0.5","50 %",IF(_bTH_QUANT_since142!K395="q0.75","75 %",IF(_bTH_QUANT_since142!K395="q0.9","90 %","#N/A"))))</f>
        <v>90 %</v>
      </c>
      <c r="M401" s="131">
        <f>_bTH_QUANT_since142!L395</f>
        <v>8.9855953781158249</v>
      </c>
      <c r="N401" s="99" t="str">
        <f>_bTH_QUANT_since142!M395</f>
        <v>17. AMGÄndG (2021)</v>
      </c>
    </row>
    <row r="402" spans="2:14" x14ac:dyDescent="0.3">
      <c r="B402">
        <f>_bTH_QUANT_since142!A396</f>
        <v>3</v>
      </c>
      <c r="C402">
        <f>_bTH_QUANT_since142!B396</f>
        <v>32</v>
      </c>
      <c r="D402">
        <f>_bTH_QUANT_since142!C396</f>
        <v>4</v>
      </c>
      <c r="E402">
        <f>_bTH_QUANT_since142!D396</f>
        <v>231</v>
      </c>
      <c r="F402">
        <f>_bTH_QUANT_since142!E396</f>
        <v>1</v>
      </c>
      <c r="G402" s="99" t="str">
        <f>_bTH_QUANT_since142!F396</f>
        <v>Schwein</v>
      </c>
      <c r="H402" s="99" t="str">
        <f>_bTH_QUANT_since142!G396</f>
        <v>Mastschweine</v>
      </c>
      <c r="I402" s="99">
        <f>_bTH_QUANT_since142!H396</f>
        <v>2023</v>
      </c>
      <c r="J402" s="99">
        <f>_bTH_QUANT_since142!I396</f>
        <v>1</v>
      </c>
      <c r="K402" s="125">
        <f>_bTH_QUANT_since142!J396</f>
        <v>16558</v>
      </c>
      <c r="L402" s="99" t="str">
        <f>IF(_bTH_QUANT_since142!K396="q0.25","25 %",IF(_bTH_QUANT_since142!K396="q0.5","50 %",IF(_bTH_QUANT_since142!K396="q0.75","75 %",IF(_bTH_QUANT_since142!K396="q0.9","90 %","#N/A"))))</f>
        <v>25 %</v>
      </c>
      <c r="M402" s="131">
        <f>_bTH_QUANT_since142!L396</f>
        <v>0</v>
      </c>
      <c r="N402" s="99" t="str">
        <f>_bTH_QUANT_since142!M396</f>
        <v>17. AMGÄndG (2021)</v>
      </c>
    </row>
    <row r="403" spans="2:14" x14ac:dyDescent="0.3">
      <c r="B403">
        <f>_bTH_QUANT_since142!A397</f>
        <v>3</v>
      </c>
      <c r="C403">
        <f>_bTH_QUANT_since142!B397</f>
        <v>32</v>
      </c>
      <c r="D403">
        <f>_bTH_QUANT_since142!C397</f>
        <v>4</v>
      </c>
      <c r="E403">
        <f>_bTH_QUANT_since142!D397</f>
        <v>231</v>
      </c>
      <c r="F403">
        <f>_bTH_QUANT_since142!E397</f>
        <v>1</v>
      </c>
      <c r="G403" s="99" t="str">
        <f>_bTH_QUANT_since142!F397</f>
        <v>Schwein</v>
      </c>
      <c r="H403" s="99" t="str">
        <f>_bTH_QUANT_since142!G397</f>
        <v>Mastschweine</v>
      </c>
      <c r="I403" s="99">
        <f>_bTH_QUANT_since142!H397</f>
        <v>2023</v>
      </c>
      <c r="J403" s="99">
        <f>_bTH_QUANT_since142!I397</f>
        <v>1</v>
      </c>
      <c r="K403" s="125">
        <f>_bTH_QUANT_since142!J397</f>
        <v>16558</v>
      </c>
      <c r="L403" s="99" t="str">
        <f>IF(_bTH_QUANT_since142!K397="q0.25","25 %",IF(_bTH_QUANT_since142!K397="q0.5","50 %",IF(_bTH_QUANT_since142!K397="q0.75","75 %",IF(_bTH_QUANT_since142!K397="q0.9","90 %","#N/A"))))</f>
        <v>75 %</v>
      </c>
      <c r="M403" s="131">
        <f>_bTH_QUANT_since142!L397</f>
        <v>2.5874392960598551</v>
      </c>
      <c r="N403" s="99" t="str">
        <f>_bTH_QUANT_since142!M397</f>
        <v>17. AMGÄndG (2021)</v>
      </c>
    </row>
    <row r="404" spans="2:14" x14ac:dyDescent="0.3">
      <c r="B404">
        <f>_bTH_QUANT_since142!A398</f>
        <v>3</v>
      </c>
      <c r="C404">
        <f>_bTH_QUANT_since142!B398</f>
        <v>32</v>
      </c>
      <c r="D404">
        <f>_bTH_QUANT_since142!C398</f>
        <v>4</v>
      </c>
      <c r="E404">
        <f>_bTH_QUANT_since142!D398</f>
        <v>232</v>
      </c>
      <c r="F404">
        <f>_bTH_QUANT_since142!E398</f>
        <v>1</v>
      </c>
      <c r="G404" s="99" t="str">
        <f>_bTH_QUANT_since142!F398</f>
        <v>Schwein</v>
      </c>
      <c r="H404" s="99" t="str">
        <f>_bTH_QUANT_since142!G398</f>
        <v>Mastschweine</v>
      </c>
      <c r="I404" s="99">
        <f>_bTH_QUANT_since142!H398</f>
        <v>2023</v>
      </c>
      <c r="J404" s="99">
        <f>_bTH_QUANT_since142!I398</f>
        <v>2</v>
      </c>
      <c r="K404" s="125">
        <f>_bTH_QUANT_since142!J398</f>
        <v>16370</v>
      </c>
      <c r="L404" s="99" t="str">
        <f>IF(_bTH_QUANT_since142!K398="q0.25","25 %",IF(_bTH_QUANT_since142!K398="q0.5","50 %",IF(_bTH_QUANT_since142!K398="q0.75","75 %",IF(_bTH_QUANT_since142!K398="q0.9","90 %","#N/A"))))</f>
        <v>50 %</v>
      </c>
      <c r="M404" s="131">
        <f>_bTH_QUANT_since142!L398</f>
        <v>0.33861079908043168</v>
      </c>
      <c r="N404" s="99" t="str">
        <f>_bTH_QUANT_since142!M398</f>
        <v>17. AMGÄndG (2021)</v>
      </c>
    </row>
    <row r="405" spans="2:14" x14ac:dyDescent="0.3">
      <c r="B405">
        <f>_bTH_QUANT_since142!A399</f>
        <v>3</v>
      </c>
      <c r="C405">
        <f>_bTH_QUANT_since142!B399</f>
        <v>32</v>
      </c>
      <c r="D405">
        <f>_bTH_QUANT_since142!C399</f>
        <v>4</v>
      </c>
      <c r="E405">
        <f>_bTH_QUANT_since142!D399</f>
        <v>232</v>
      </c>
      <c r="F405">
        <f>_bTH_QUANT_since142!E399</f>
        <v>1</v>
      </c>
      <c r="G405" s="99" t="str">
        <f>_bTH_QUANT_since142!F399</f>
        <v>Schwein</v>
      </c>
      <c r="H405" s="99" t="str">
        <f>_bTH_QUANT_since142!G399</f>
        <v>Mastschweine</v>
      </c>
      <c r="I405" s="99">
        <f>_bTH_QUANT_since142!H399</f>
        <v>2023</v>
      </c>
      <c r="J405" s="99">
        <f>_bTH_QUANT_since142!I399</f>
        <v>2</v>
      </c>
      <c r="K405" s="125">
        <f>_bTH_QUANT_since142!J399</f>
        <v>16370</v>
      </c>
      <c r="L405" s="99" t="str">
        <f>IF(_bTH_QUANT_since142!K399="q0.25","25 %",IF(_bTH_QUANT_since142!K399="q0.5","50 %",IF(_bTH_QUANT_since142!K399="q0.75","75 %",IF(_bTH_QUANT_since142!K399="q0.9","90 %","#N/A"))))</f>
        <v>90 %</v>
      </c>
      <c r="M405" s="131">
        <f>_bTH_QUANT_since142!L399</f>
        <v>10.197791606732329</v>
      </c>
      <c r="N405" s="99" t="str">
        <f>_bTH_QUANT_since142!M399</f>
        <v>17. AMGÄndG (2021)</v>
      </c>
    </row>
    <row r="406" spans="2:14" x14ac:dyDescent="0.3">
      <c r="B406">
        <f>_bTH_QUANT_since142!A400</f>
        <v>3</v>
      </c>
      <c r="C406">
        <f>_bTH_QUANT_since142!B400</f>
        <v>32</v>
      </c>
      <c r="D406">
        <f>_bTH_QUANT_since142!C400</f>
        <v>4</v>
      </c>
      <c r="E406">
        <f>_bTH_QUANT_since142!D400</f>
        <v>232</v>
      </c>
      <c r="F406">
        <f>_bTH_QUANT_since142!E400</f>
        <v>1</v>
      </c>
      <c r="G406" s="99" t="str">
        <f>_bTH_QUANT_since142!F400</f>
        <v>Schwein</v>
      </c>
      <c r="H406" s="99" t="str">
        <f>_bTH_QUANT_since142!G400</f>
        <v>Mastschweine</v>
      </c>
      <c r="I406" s="99">
        <f>_bTH_QUANT_since142!H400</f>
        <v>2023</v>
      </c>
      <c r="J406" s="99">
        <f>_bTH_QUANT_since142!I400</f>
        <v>2</v>
      </c>
      <c r="K406" s="125">
        <f>_bTH_QUANT_since142!J400</f>
        <v>16370</v>
      </c>
      <c r="L406" s="99" t="str">
        <f>IF(_bTH_QUANT_since142!K400="q0.25","25 %",IF(_bTH_QUANT_since142!K400="q0.5","50 %",IF(_bTH_QUANT_since142!K400="q0.75","75 %",IF(_bTH_QUANT_since142!K400="q0.9","90 %","#N/A"))))</f>
        <v>25 %</v>
      </c>
      <c r="M406" s="131">
        <f>_bTH_QUANT_since142!L400</f>
        <v>0</v>
      </c>
      <c r="N406" s="99" t="str">
        <f>_bTH_QUANT_since142!M400</f>
        <v>17. AMGÄndG (2021)</v>
      </c>
    </row>
    <row r="407" spans="2:14" x14ac:dyDescent="0.3">
      <c r="B407">
        <f>_bTH_QUANT_since142!A401</f>
        <v>3</v>
      </c>
      <c r="C407">
        <f>_bTH_QUANT_since142!B401</f>
        <v>32</v>
      </c>
      <c r="D407">
        <f>_bTH_QUANT_since142!C401</f>
        <v>4</v>
      </c>
      <c r="E407">
        <f>_bTH_QUANT_since142!D401</f>
        <v>232</v>
      </c>
      <c r="F407">
        <f>_bTH_QUANT_since142!E401</f>
        <v>1</v>
      </c>
      <c r="G407" s="99" t="str">
        <f>_bTH_QUANT_since142!F401</f>
        <v>Schwein</v>
      </c>
      <c r="H407" s="99" t="str">
        <f>_bTH_QUANT_since142!G401</f>
        <v>Mastschweine</v>
      </c>
      <c r="I407" s="99">
        <f>_bTH_QUANT_since142!H401</f>
        <v>2023</v>
      </c>
      <c r="J407" s="99">
        <f>_bTH_QUANT_since142!I401</f>
        <v>2</v>
      </c>
      <c r="K407" s="125">
        <f>_bTH_QUANT_since142!J401</f>
        <v>16370</v>
      </c>
      <c r="L407" s="99" t="str">
        <f>IF(_bTH_QUANT_since142!K401="q0.25","25 %",IF(_bTH_QUANT_since142!K401="q0.5","50 %",IF(_bTH_QUANT_since142!K401="q0.75","75 %",IF(_bTH_QUANT_since142!K401="q0.9","90 %","#N/A"))))</f>
        <v>75 %</v>
      </c>
      <c r="M407" s="131">
        <f>_bTH_QUANT_since142!L401</f>
        <v>3.5684492789822482</v>
      </c>
      <c r="N407" s="99" t="str">
        <f>_bTH_QUANT_since142!M401</f>
        <v>17. AMGÄndG (2021)</v>
      </c>
    </row>
    <row r="408" spans="2:14" x14ac:dyDescent="0.3">
      <c r="B408">
        <f>_bTH_QUANT_since142!A402</f>
        <v>3</v>
      </c>
      <c r="C408">
        <f>_bTH_QUANT_since142!B402</f>
        <v>32</v>
      </c>
      <c r="D408">
        <f>_bTH_QUANT_since142!C402</f>
        <v>4</v>
      </c>
      <c r="E408">
        <f>_bTH_QUANT_since142!D402</f>
        <v>241</v>
      </c>
      <c r="F408">
        <f>_bTH_QUANT_since142!E402</f>
        <v>1</v>
      </c>
      <c r="G408" s="99" t="str">
        <f>_bTH_QUANT_since142!F402</f>
        <v>Schwein</v>
      </c>
      <c r="H408" s="99" t="str">
        <f>_bTH_QUANT_since142!G402</f>
        <v>Mastschweine</v>
      </c>
      <c r="I408" s="99">
        <f>_bTH_QUANT_since142!H402</f>
        <v>2024</v>
      </c>
      <c r="J408" s="99">
        <f>_bTH_QUANT_since142!I402</f>
        <v>1</v>
      </c>
      <c r="K408" s="125">
        <f>_bTH_QUANT_since142!J402</f>
        <v>16157</v>
      </c>
      <c r="L408" s="99" t="str">
        <f>IF(_bTH_QUANT_since142!K402="q0.25","25 %",IF(_bTH_QUANT_since142!K402="q0.5","50 %",IF(_bTH_QUANT_since142!K402="q0.75","75 %",IF(_bTH_QUANT_since142!K402="q0.9","90 %","#N/A"))))</f>
        <v>50 %</v>
      </c>
      <c r="M408" s="131">
        <f>_bTH_QUANT_since142!L402</f>
        <v>0.34364612631040659</v>
      </c>
      <c r="N408" s="99" t="str">
        <f>_bTH_QUANT_since142!M402</f>
        <v>17. AMGÄndG (2021)</v>
      </c>
    </row>
    <row r="409" spans="2:14" x14ac:dyDescent="0.3">
      <c r="B409">
        <f>_bTH_QUANT_since142!A403</f>
        <v>3</v>
      </c>
      <c r="C409">
        <f>_bTH_QUANT_since142!B403</f>
        <v>32</v>
      </c>
      <c r="D409">
        <f>_bTH_QUANT_since142!C403</f>
        <v>4</v>
      </c>
      <c r="E409">
        <f>_bTH_QUANT_since142!D403</f>
        <v>241</v>
      </c>
      <c r="F409">
        <f>_bTH_QUANT_since142!E403</f>
        <v>1</v>
      </c>
      <c r="G409" s="99" t="str">
        <f>_bTH_QUANT_since142!F403</f>
        <v>Schwein</v>
      </c>
      <c r="H409" s="99" t="str">
        <f>_bTH_QUANT_since142!G403</f>
        <v>Mastschweine</v>
      </c>
      <c r="I409" s="99">
        <f>_bTH_QUANT_since142!H403</f>
        <v>2024</v>
      </c>
      <c r="J409" s="99">
        <f>_bTH_QUANT_since142!I403</f>
        <v>1</v>
      </c>
      <c r="K409" s="125">
        <f>_bTH_QUANT_since142!J403</f>
        <v>16157</v>
      </c>
      <c r="L409" s="99" t="str">
        <f>IF(_bTH_QUANT_since142!K403="q0.25","25 %",IF(_bTH_QUANT_since142!K403="q0.5","50 %",IF(_bTH_QUANT_since142!K403="q0.75","75 %",IF(_bTH_QUANT_since142!K403="q0.9","90 %","#N/A"))))</f>
        <v>90 %</v>
      </c>
      <c r="M409" s="131">
        <f>_bTH_QUANT_since142!L403</f>
        <v>10.487887776452778</v>
      </c>
      <c r="N409" s="99" t="str">
        <f>_bTH_QUANT_since142!M403</f>
        <v>17. AMGÄndG (2021)</v>
      </c>
    </row>
    <row r="410" spans="2:14" x14ac:dyDescent="0.3">
      <c r="B410">
        <f>_bTH_QUANT_since142!A404</f>
        <v>3</v>
      </c>
      <c r="C410">
        <f>_bTH_QUANT_since142!B404</f>
        <v>32</v>
      </c>
      <c r="D410">
        <f>_bTH_QUANT_since142!C404</f>
        <v>4</v>
      </c>
      <c r="E410">
        <f>_bTH_QUANT_since142!D404</f>
        <v>241</v>
      </c>
      <c r="F410">
        <f>_bTH_QUANT_since142!E404</f>
        <v>1</v>
      </c>
      <c r="G410" s="99" t="str">
        <f>_bTH_QUANT_since142!F404</f>
        <v>Schwein</v>
      </c>
      <c r="H410" s="99" t="str">
        <f>_bTH_QUANT_since142!G404</f>
        <v>Mastschweine</v>
      </c>
      <c r="I410" s="99">
        <f>_bTH_QUANT_since142!H404</f>
        <v>2024</v>
      </c>
      <c r="J410" s="99">
        <f>_bTH_QUANT_since142!I404</f>
        <v>1</v>
      </c>
      <c r="K410" s="125">
        <f>_bTH_QUANT_since142!J404</f>
        <v>16157</v>
      </c>
      <c r="L410" s="99" t="str">
        <f>IF(_bTH_QUANT_since142!K404="q0.25","25 %",IF(_bTH_QUANT_since142!K404="q0.5","50 %",IF(_bTH_QUANT_since142!K404="q0.75","75 %",IF(_bTH_QUANT_since142!K404="q0.9","90 %","#N/A"))))</f>
        <v>25 %</v>
      </c>
      <c r="M410" s="131">
        <f>_bTH_QUANT_since142!L404</f>
        <v>0</v>
      </c>
      <c r="N410" s="99" t="str">
        <f>_bTH_QUANT_since142!M404</f>
        <v>17. AMGÄndG (2021)</v>
      </c>
    </row>
    <row r="411" spans="2:14" x14ac:dyDescent="0.3">
      <c r="B411">
        <f>_bTH_QUANT_since142!A405</f>
        <v>3</v>
      </c>
      <c r="C411">
        <f>_bTH_QUANT_since142!B405</f>
        <v>32</v>
      </c>
      <c r="D411">
        <f>_bTH_QUANT_since142!C405</f>
        <v>4</v>
      </c>
      <c r="E411">
        <f>_bTH_QUANT_since142!D405</f>
        <v>241</v>
      </c>
      <c r="F411">
        <f>_bTH_QUANT_since142!E405</f>
        <v>1</v>
      </c>
      <c r="G411" s="99" t="str">
        <f>_bTH_QUANT_since142!F405</f>
        <v>Schwein</v>
      </c>
      <c r="H411" s="99" t="str">
        <f>_bTH_QUANT_since142!G405</f>
        <v>Mastschweine</v>
      </c>
      <c r="I411" s="99">
        <f>_bTH_QUANT_since142!H405</f>
        <v>2024</v>
      </c>
      <c r="J411" s="99">
        <f>_bTH_QUANT_since142!I405</f>
        <v>1</v>
      </c>
      <c r="K411" s="125">
        <f>_bTH_QUANT_since142!J405</f>
        <v>16157</v>
      </c>
      <c r="L411" s="99" t="str">
        <f>IF(_bTH_QUANT_since142!K405="q0.25","25 %",IF(_bTH_QUANT_since142!K405="q0.5","50 %",IF(_bTH_QUANT_since142!K405="q0.75","75 %",IF(_bTH_QUANT_since142!K405="q0.9","90 %","#N/A"))))</f>
        <v>75 %</v>
      </c>
      <c r="M411" s="131">
        <f>_bTH_QUANT_since142!L405</f>
        <v>3.8362745098039217</v>
      </c>
      <c r="N411" s="99" t="str">
        <f>_bTH_QUANT_since142!M405</f>
        <v>17. AMGÄndG (2021)</v>
      </c>
    </row>
    <row r="412" spans="2:14" x14ac:dyDescent="0.3">
      <c r="B412">
        <f>_bTH_QUANT_since142!A406</f>
        <v>3</v>
      </c>
      <c r="C412">
        <f>_bTH_QUANT_since142!B406</f>
        <v>32</v>
      </c>
      <c r="D412">
        <f>_bTH_QUANT_since142!C406</f>
        <v>4</v>
      </c>
      <c r="E412">
        <f>_bTH_QUANT_since142!D406</f>
        <v>242</v>
      </c>
      <c r="F412">
        <f>_bTH_QUANT_since142!E406</f>
        <v>1</v>
      </c>
      <c r="G412" s="99" t="str">
        <f>_bTH_QUANT_since142!F406</f>
        <v>Schwein</v>
      </c>
      <c r="H412" s="99" t="str">
        <f>_bTH_QUANT_since142!G406</f>
        <v>Mastschweine</v>
      </c>
      <c r="I412" s="99">
        <f>_bTH_QUANT_since142!H406</f>
        <v>2024</v>
      </c>
      <c r="J412" s="99">
        <f>_bTH_QUANT_since142!I406</f>
        <v>2</v>
      </c>
      <c r="K412" s="125">
        <f>_bTH_QUANT_since142!J406</f>
        <v>15925</v>
      </c>
      <c r="L412" s="99" t="str">
        <f>IF(_bTH_QUANT_since142!K406="q0.25","25 %",IF(_bTH_QUANT_since142!K406="q0.5","50 %",IF(_bTH_QUANT_since142!K406="q0.75","75 %",IF(_bTH_QUANT_since142!K406="q0.9","90 %","#N/A"))))</f>
        <v>50 %</v>
      </c>
      <c r="M412" s="131">
        <f>_bTH_QUANT_since142!L406</f>
        <v>0.36466269780067245</v>
      </c>
      <c r="N412" s="99" t="str">
        <f>_bTH_QUANT_since142!M406</f>
        <v>17. AMGÄndG (2021)</v>
      </c>
    </row>
    <row r="413" spans="2:14" x14ac:dyDescent="0.3">
      <c r="B413">
        <f>_bTH_QUANT_since142!A407</f>
        <v>3</v>
      </c>
      <c r="C413">
        <f>_bTH_QUANT_since142!B407</f>
        <v>32</v>
      </c>
      <c r="D413">
        <f>_bTH_QUANT_since142!C407</f>
        <v>4</v>
      </c>
      <c r="E413">
        <f>_bTH_QUANT_since142!D407</f>
        <v>242</v>
      </c>
      <c r="F413">
        <f>_bTH_QUANT_since142!E407</f>
        <v>1</v>
      </c>
      <c r="G413" s="99" t="str">
        <f>_bTH_QUANT_since142!F407</f>
        <v>Schwein</v>
      </c>
      <c r="H413" s="99" t="str">
        <f>_bTH_QUANT_since142!G407</f>
        <v>Mastschweine</v>
      </c>
      <c r="I413" s="99">
        <f>_bTH_QUANT_since142!H407</f>
        <v>2024</v>
      </c>
      <c r="J413" s="99">
        <f>_bTH_QUANT_since142!I407</f>
        <v>2</v>
      </c>
      <c r="K413" s="125">
        <f>_bTH_QUANT_since142!J407</f>
        <v>15925</v>
      </c>
      <c r="L413" s="99" t="str">
        <f>IF(_bTH_QUANT_since142!K407="q0.25","25 %",IF(_bTH_QUANT_since142!K407="q0.5","50 %",IF(_bTH_QUANT_since142!K407="q0.75","75 %",IF(_bTH_QUANT_since142!K407="q0.9","90 %","#N/A"))))</f>
        <v>90 %</v>
      </c>
      <c r="M413" s="131">
        <f>_bTH_QUANT_since142!L407</f>
        <v>10.603911879372875</v>
      </c>
      <c r="N413" s="99" t="str">
        <f>_bTH_QUANT_since142!M407</f>
        <v>17. AMGÄndG (2021)</v>
      </c>
    </row>
    <row r="414" spans="2:14" x14ac:dyDescent="0.3">
      <c r="B414">
        <f>_bTH_QUANT_since142!A408</f>
        <v>3</v>
      </c>
      <c r="C414">
        <f>_bTH_QUANT_since142!B408</f>
        <v>32</v>
      </c>
      <c r="D414">
        <f>_bTH_QUANT_since142!C408</f>
        <v>4</v>
      </c>
      <c r="E414">
        <f>_bTH_QUANT_since142!D408</f>
        <v>242</v>
      </c>
      <c r="F414">
        <f>_bTH_QUANT_since142!E408</f>
        <v>1</v>
      </c>
      <c r="G414" s="99" t="str">
        <f>_bTH_QUANT_since142!F408</f>
        <v>Schwein</v>
      </c>
      <c r="H414" s="99" t="str">
        <f>_bTH_QUANT_since142!G408</f>
        <v>Mastschweine</v>
      </c>
      <c r="I414" s="99">
        <f>_bTH_QUANT_since142!H408</f>
        <v>2024</v>
      </c>
      <c r="J414" s="99">
        <f>_bTH_QUANT_since142!I408</f>
        <v>2</v>
      </c>
      <c r="K414" s="125">
        <f>_bTH_QUANT_since142!J408</f>
        <v>15925</v>
      </c>
      <c r="L414" s="99" t="str">
        <f>IF(_bTH_QUANT_since142!K408="q0.25","25 %",IF(_bTH_QUANT_since142!K408="q0.5","50 %",IF(_bTH_QUANT_since142!K408="q0.75","75 %",IF(_bTH_QUANT_since142!K408="q0.9","90 %","#N/A"))))</f>
        <v>25 %</v>
      </c>
      <c r="M414" s="131">
        <f>_bTH_QUANT_since142!L408</f>
        <v>0</v>
      </c>
      <c r="N414" s="99" t="str">
        <f>_bTH_QUANT_since142!M408</f>
        <v>17. AMGÄndG (2021)</v>
      </c>
    </row>
    <row r="415" spans="2:14" x14ac:dyDescent="0.3">
      <c r="B415">
        <f>_bTH_QUANT_since142!A409</f>
        <v>3</v>
      </c>
      <c r="C415">
        <f>_bTH_QUANT_since142!B409</f>
        <v>32</v>
      </c>
      <c r="D415">
        <f>_bTH_QUANT_since142!C409</f>
        <v>4</v>
      </c>
      <c r="E415">
        <f>_bTH_QUANT_since142!D409</f>
        <v>242</v>
      </c>
      <c r="F415">
        <f>_bTH_QUANT_since142!E409</f>
        <v>1</v>
      </c>
      <c r="G415" s="99" t="str">
        <f>_bTH_QUANT_since142!F409</f>
        <v>Schwein</v>
      </c>
      <c r="H415" s="99" t="str">
        <f>_bTH_QUANT_since142!G409</f>
        <v>Mastschweine</v>
      </c>
      <c r="I415" s="99">
        <f>_bTH_QUANT_since142!H409</f>
        <v>2024</v>
      </c>
      <c r="J415" s="99">
        <f>_bTH_QUANT_since142!I409</f>
        <v>2</v>
      </c>
      <c r="K415" s="125">
        <f>_bTH_QUANT_since142!J409</f>
        <v>15925</v>
      </c>
      <c r="L415" s="99" t="str">
        <f>IF(_bTH_QUANT_since142!K409="q0.25","25 %",IF(_bTH_QUANT_since142!K409="q0.5","50 %",IF(_bTH_QUANT_since142!K409="q0.75","75 %",IF(_bTH_QUANT_since142!K409="q0.9","90 %","#N/A"))))</f>
        <v>75 %</v>
      </c>
      <c r="M415" s="131">
        <f>_bTH_QUANT_since142!L409</f>
        <v>3.8124179846674497</v>
      </c>
      <c r="N415" s="99" t="str">
        <f>_bTH_QUANT_since142!M409</f>
        <v>17. AMGÄndG (2021)</v>
      </c>
    </row>
    <row r="416" spans="2:14" x14ac:dyDescent="0.3">
      <c r="B416">
        <f>_bTH_QUANT_since142!A410</f>
        <v>3</v>
      </c>
      <c r="C416">
        <f>_bTH_QUANT_since142!B410</f>
        <v>32</v>
      </c>
      <c r="D416">
        <f>_bTH_QUANT_since142!C410</f>
        <v>4</v>
      </c>
      <c r="E416">
        <f>_bTH_QUANT_since142!D410</f>
        <v>251</v>
      </c>
      <c r="F416">
        <f>_bTH_QUANT_since142!E410</f>
        <v>1</v>
      </c>
      <c r="G416" s="99" t="str">
        <f>_bTH_QUANT_since142!F410</f>
        <v>Schwein</v>
      </c>
      <c r="H416" s="99" t="str">
        <f>_bTH_QUANT_since142!G410</f>
        <v>Mastschweine</v>
      </c>
      <c r="I416" s="99">
        <f>_bTH_QUANT_since142!H410</f>
        <v>2025</v>
      </c>
      <c r="J416" s="99">
        <f>_bTH_QUANT_since142!I410</f>
        <v>1</v>
      </c>
      <c r="K416" s="125">
        <f>_bTH_QUANT_since142!J410</f>
        <v>15371</v>
      </c>
      <c r="L416" s="99" t="str">
        <f>IF(_bTH_QUANT_since142!K410="q0.25","25 %",IF(_bTH_QUANT_since142!K410="q0.5","50 %",IF(_bTH_QUANT_since142!K410="q0.75","75 %",IF(_bTH_QUANT_since142!K410="q0.9","90 %","#N/A"))))</f>
        <v>50 %</v>
      </c>
      <c r="M416" s="131">
        <f>_bTH_QUANT_since142!L410</f>
        <v>0.35044445244178934</v>
      </c>
      <c r="N416" s="99" t="str">
        <f>_bTH_QUANT_since142!M410</f>
        <v>17. AMGÄndG (2021)</v>
      </c>
    </row>
    <row r="417" spans="2:14" x14ac:dyDescent="0.3">
      <c r="B417">
        <f>_bTH_QUANT_since142!A411</f>
        <v>3</v>
      </c>
      <c r="C417">
        <f>_bTH_QUANT_since142!B411</f>
        <v>32</v>
      </c>
      <c r="D417">
        <f>_bTH_QUANT_since142!C411</f>
        <v>4</v>
      </c>
      <c r="E417">
        <f>_bTH_QUANT_since142!D411</f>
        <v>251</v>
      </c>
      <c r="F417">
        <f>_bTH_QUANT_since142!E411</f>
        <v>1</v>
      </c>
      <c r="G417" s="99" t="str">
        <f>_bTH_QUANT_since142!F411</f>
        <v>Schwein</v>
      </c>
      <c r="H417" s="99" t="str">
        <f>_bTH_QUANT_since142!G411</f>
        <v>Mastschweine</v>
      </c>
      <c r="I417" s="99">
        <f>_bTH_QUANT_since142!H411</f>
        <v>2025</v>
      </c>
      <c r="J417" s="99">
        <f>_bTH_QUANT_since142!I411</f>
        <v>1</v>
      </c>
      <c r="K417" s="125">
        <f>_bTH_QUANT_since142!J411</f>
        <v>15371</v>
      </c>
      <c r="L417" s="99" t="str">
        <f>IF(_bTH_QUANT_since142!K411="q0.25","25 %",IF(_bTH_QUANT_since142!K411="q0.5","50 %",IF(_bTH_QUANT_since142!K411="q0.75","75 %",IF(_bTH_QUANT_since142!K411="q0.9","90 %","#N/A"))))</f>
        <v>90 %</v>
      </c>
      <c r="M417" s="131">
        <f>_bTH_QUANT_since142!L411</f>
        <v>10.733502001093107</v>
      </c>
      <c r="N417" s="99" t="str">
        <f>_bTH_QUANT_since142!M411</f>
        <v>17. AMGÄndG (2021)</v>
      </c>
    </row>
    <row r="418" spans="2:14" x14ac:dyDescent="0.3">
      <c r="B418">
        <f>_bTH_QUANT_since142!A412</f>
        <v>3</v>
      </c>
      <c r="C418">
        <f>_bTH_QUANT_since142!B412</f>
        <v>32</v>
      </c>
      <c r="D418">
        <f>_bTH_QUANT_since142!C412</f>
        <v>4</v>
      </c>
      <c r="E418">
        <f>_bTH_QUANT_since142!D412</f>
        <v>251</v>
      </c>
      <c r="F418">
        <f>_bTH_QUANT_since142!E412</f>
        <v>1</v>
      </c>
      <c r="G418" s="99" t="str">
        <f>_bTH_QUANT_since142!F412</f>
        <v>Schwein</v>
      </c>
      <c r="H418" s="99" t="str">
        <f>_bTH_QUANT_since142!G412</f>
        <v>Mastschweine</v>
      </c>
      <c r="I418" s="99">
        <f>_bTH_QUANT_since142!H412</f>
        <v>2025</v>
      </c>
      <c r="J418" s="99">
        <f>_bTH_QUANT_since142!I412</f>
        <v>1</v>
      </c>
      <c r="K418" s="125">
        <f>_bTH_QUANT_since142!J412</f>
        <v>15371</v>
      </c>
      <c r="L418" s="99" t="str">
        <f>IF(_bTH_QUANT_since142!K412="q0.25","25 %",IF(_bTH_QUANT_since142!K412="q0.5","50 %",IF(_bTH_QUANT_since142!K412="q0.75","75 %",IF(_bTH_QUANT_since142!K412="q0.9","90 %","#N/A"))))</f>
        <v>25 %</v>
      </c>
      <c r="M418" s="131">
        <f>_bTH_QUANT_since142!L412</f>
        <v>0</v>
      </c>
      <c r="N418" s="99" t="str">
        <f>_bTH_QUANT_since142!M412</f>
        <v>17. AMGÄndG (2021)</v>
      </c>
    </row>
    <row r="419" spans="2:14" x14ac:dyDescent="0.3">
      <c r="B419">
        <f>_bTH_QUANT_since142!A413</f>
        <v>3</v>
      </c>
      <c r="C419">
        <f>_bTH_QUANT_since142!B413</f>
        <v>32</v>
      </c>
      <c r="D419">
        <f>_bTH_QUANT_since142!C413</f>
        <v>4</v>
      </c>
      <c r="E419">
        <f>_bTH_QUANT_since142!D413</f>
        <v>251</v>
      </c>
      <c r="F419">
        <f>_bTH_QUANT_since142!E413</f>
        <v>1</v>
      </c>
      <c r="G419" s="99" t="str">
        <f>_bTH_QUANT_since142!F413</f>
        <v>Schwein</v>
      </c>
      <c r="H419" s="99" t="str">
        <f>_bTH_QUANT_since142!G413</f>
        <v>Mastschweine</v>
      </c>
      <c r="I419" s="99">
        <f>_bTH_QUANT_since142!H413</f>
        <v>2025</v>
      </c>
      <c r="J419" s="99">
        <f>_bTH_QUANT_since142!I413</f>
        <v>1</v>
      </c>
      <c r="K419" s="125">
        <f>_bTH_QUANT_since142!J413</f>
        <v>15371</v>
      </c>
      <c r="L419" s="99" t="str">
        <f>IF(_bTH_QUANT_since142!K413="q0.25","25 %",IF(_bTH_QUANT_since142!K413="q0.5","50 %",IF(_bTH_QUANT_since142!K413="q0.75","75 %",IF(_bTH_QUANT_since142!K413="q0.9","90 %","#N/A"))))</f>
        <v>75 %</v>
      </c>
      <c r="M419" s="131">
        <f>_bTH_QUANT_since142!L413</f>
        <v>3.7700666129703153</v>
      </c>
      <c r="N419" s="99" t="str">
        <f>_bTH_QUANT_since142!M413</f>
        <v>17. AMGÄndG (2021)</v>
      </c>
    </row>
    <row r="420" spans="2:14" x14ac:dyDescent="0.3">
      <c r="B420">
        <f>_bTH_QUANT_since142!A414</f>
        <v>3</v>
      </c>
      <c r="C420">
        <f>_bTH_QUANT_since142!B414</f>
        <v>32</v>
      </c>
      <c r="D420">
        <f>_bTH_QUANT_since142!C414</f>
        <v>4</v>
      </c>
      <c r="E420">
        <f>_bTH_QUANT_since142!D414</f>
        <v>252</v>
      </c>
      <c r="F420">
        <f>_bTH_QUANT_since142!E414</f>
        <v>1</v>
      </c>
      <c r="G420" s="99" t="str">
        <f>_bTH_QUANT_since142!F414</f>
        <v>Schwein</v>
      </c>
      <c r="H420" s="99" t="str">
        <f>_bTH_QUANT_since142!G414</f>
        <v>Mastschweine</v>
      </c>
      <c r="I420" s="99">
        <f>_bTH_QUANT_since142!H414</f>
        <v>2025</v>
      </c>
      <c r="J420" s="99">
        <f>_bTH_QUANT_since142!I414</f>
        <v>2</v>
      </c>
      <c r="K420" s="125">
        <f>_bTH_QUANT_since142!J414</f>
        <v>15106</v>
      </c>
      <c r="L420" s="99" t="str">
        <f>IF(_bTH_QUANT_since142!K414="q0.25","25 %",IF(_bTH_QUANT_since142!K414="q0.5","50 %",IF(_bTH_QUANT_since142!K414="q0.75","75 %",IF(_bTH_QUANT_since142!K414="q0.9","90 %","#N/A"))))</f>
        <v>50 %</v>
      </c>
      <c r="M420" s="131">
        <f>_bTH_QUANT_since142!L414</f>
        <v>0.40569838477711506</v>
      </c>
      <c r="N420" s="99" t="str">
        <f>_bTH_QUANT_since142!M414</f>
        <v>17. AMGÄndG (2021)</v>
      </c>
    </row>
    <row r="421" spans="2:14" x14ac:dyDescent="0.3">
      <c r="B421">
        <f>_bTH_QUANT_since142!A415</f>
        <v>3</v>
      </c>
      <c r="C421">
        <f>_bTH_QUANT_since142!B415</f>
        <v>32</v>
      </c>
      <c r="D421">
        <f>_bTH_QUANT_since142!C415</f>
        <v>4</v>
      </c>
      <c r="E421">
        <f>_bTH_QUANT_since142!D415</f>
        <v>252</v>
      </c>
      <c r="F421">
        <f>_bTH_QUANT_since142!E415</f>
        <v>1</v>
      </c>
      <c r="G421" s="99" t="str">
        <f>_bTH_QUANT_since142!F415</f>
        <v>Schwein</v>
      </c>
      <c r="H421" s="99" t="str">
        <f>_bTH_QUANT_since142!G415</f>
        <v>Mastschweine</v>
      </c>
      <c r="I421" s="99">
        <f>_bTH_QUANT_since142!H415</f>
        <v>2025</v>
      </c>
      <c r="J421" s="99">
        <f>_bTH_QUANT_since142!I415</f>
        <v>2</v>
      </c>
      <c r="K421" s="125">
        <f>_bTH_QUANT_since142!J415</f>
        <v>15106</v>
      </c>
      <c r="L421" s="99" t="str">
        <f>IF(_bTH_QUANT_since142!K415="q0.25","25 %",IF(_bTH_QUANT_since142!K415="q0.5","50 %",IF(_bTH_QUANT_since142!K415="q0.75","75 %",IF(_bTH_QUANT_since142!K415="q0.9","90 %","#N/A"))))</f>
        <v>90 %</v>
      </c>
      <c r="M421" s="131">
        <f>_bTH_QUANT_since142!L415</f>
        <v>10.733464788106236</v>
      </c>
      <c r="N421" s="99" t="str">
        <f>_bTH_QUANT_since142!M415</f>
        <v>17. AMGÄndG (2021)</v>
      </c>
    </row>
    <row r="422" spans="2:14" x14ac:dyDescent="0.3">
      <c r="B422">
        <f>_bTH_QUANT_since142!A416</f>
        <v>3</v>
      </c>
      <c r="C422">
        <f>_bTH_QUANT_since142!B416</f>
        <v>32</v>
      </c>
      <c r="D422">
        <f>_bTH_QUANT_since142!C416</f>
        <v>4</v>
      </c>
      <c r="E422">
        <f>_bTH_QUANT_since142!D416</f>
        <v>252</v>
      </c>
      <c r="F422">
        <f>_bTH_QUANT_since142!E416</f>
        <v>1</v>
      </c>
      <c r="G422" s="99" t="str">
        <f>_bTH_QUANT_since142!F416</f>
        <v>Schwein</v>
      </c>
      <c r="H422" s="99" t="str">
        <f>_bTH_QUANT_since142!G416</f>
        <v>Mastschweine</v>
      </c>
      <c r="I422" s="99">
        <f>_bTH_QUANT_since142!H416</f>
        <v>2025</v>
      </c>
      <c r="J422" s="99">
        <f>_bTH_QUANT_since142!I416</f>
        <v>2</v>
      </c>
      <c r="K422" s="125">
        <f>_bTH_QUANT_since142!J416</f>
        <v>15106</v>
      </c>
      <c r="L422" s="99" t="str">
        <f>IF(_bTH_QUANT_since142!K416="q0.25","25 %",IF(_bTH_QUANT_since142!K416="q0.5","50 %",IF(_bTH_QUANT_since142!K416="q0.75","75 %",IF(_bTH_QUANT_since142!K416="q0.9","90 %","#N/A"))))</f>
        <v>25 %</v>
      </c>
      <c r="M422" s="131">
        <f>_bTH_QUANT_since142!L416</f>
        <v>0</v>
      </c>
      <c r="N422" s="99" t="str">
        <f>_bTH_QUANT_since142!M416</f>
        <v>17. AMGÄndG (2021)</v>
      </c>
    </row>
    <row r="423" spans="2:14" x14ac:dyDescent="0.3">
      <c r="B423">
        <f>_bTH_QUANT_since142!A417</f>
        <v>3</v>
      </c>
      <c r="C423">
        <f>_bTH_QUANT_since142!B417</f>
        <v>32</v>
      </c>
      <c r="D423">
        <f>_bTH_QUANT_since142!C417</f>
        <v>4</v>
      </c>
      <c r="E423">
        <f>_bTH_QUANT_since142!D417</f>
        <v>252</v>
      </c>
      <c r="F423">
        <f>_bTH_QUANT_since142!E417</f>
        <v>1</v>
      </c>
      <c r="G423" s="99" t="str">
        <f>_bTH_QUANT_since142!F417</f>
        <v>Schwein</v>
      </c>
      <c r="H423" s="99" t="str">
        <f>_bTH_QUANT_since142!G417</f>
        <v>Mastschweine</v>
      </c>
      <c r="I423" s="99">
        <f>_bTH_QUANT_since142!H417</f>
        <v>2025</v>
      </c>
      <c r="J423" s="99">
        <f>_bTH_QUANT_since142!I417</f>
        <v>2</v>
      </c>
      <c r="K423" s="125">
        <f>_bTH_QUANT_since142!J417</f>
        <v>15106</v>
      </c>
      <c r="L423" s="99" t="str">
        <f>IF(_bTH_QUANT_since142!K417="q0.25","25 %",IF(_bTH_QUANT_since142!K417="q0.5","50 %",IF(_bTH_QUANT_since142!K417="q0.75","75 %",IF(_bTH_QUANT_since142!K417="q0.9","90 %","#N/A"))))</f>
        <v>75 %</v>
      </c>
      <c r="M423" s="131">
        <f>_bTH_QUANT_since142!L417</f>
        <v>3.9473772284758608</v>
      </c>
      <c r="N423" s="99" t="str">
        <f>_bTH_QUANT_since142!M417</f>
        <v>17. AMGÄndG (2021)</v>
      </c>
    </row>
    <row r="424" spans="2:14" x14ac:dyDescent="0.3">
      <c r="B424">
        <f>_bTH_QUANT_since142!A418</f>
        <v>5</v>
      </c>
      <c r="C424">
        <f>_bTH_QUANT_since142!B418</f>
        <v>51</v>
      </c>
      <c r="D424">
        <f>_bTH_QUANT_since142!C418</f>
        <v>1</v>
      </c>
      <c r="E424">
        <f>_bTH_QUANT_since142!D418</f>
        <v>142</v>
      </c>
      <c r="F424">
        <f>_bTH_QUANT_since142!E418</f>
        <v>1</v>
      </c>
      <c r="G424" s="99" t="str">
        <f>_bTH_QUANT_since142!F418</f>
        <v>Huhn</v>
      </c>
      <c r="H424" s="99" t="str">
        <f>_bTH_QUANT_since142!G418</f>
        <v>Masthühner</v>
      </c>
      <c r="I424" s="99">
        <f>_bTH_QUANT_since142!H418</f>
        <v>2014</v>
      </c>
      <c r="J424" s="99">
        <f>_bTH_QUANT_since142!I418</f>
        <v>2</v>
      </c>
      <c r="K424" s="125">
        <f>_bTH_QUANT_since142!J418</f>
        <v>1617</v>
      </c>
      <c r="L424" s="99" t="str">
        <f>IF(_bTH_QUANT_since142!K418="q0.25","25 %",IF(_bTH_QUANT_since142!K418="q0.5","50 %",IF(_bTH_QUANT_since142!K418="q0.75","75 %",IF(_bTH_QUANT_since142!K418="q0.9","90 %","#N/A"))))</f>
        <v>50 %</v>
      </c>
      <c r="M424" s="131">
        <f>_bTH_QUANT_since142!L418</f>
        <v>17.398373983739837</v>
      </c>
      <c r="N424" s="99" t="str">
        <f>_bTH_QUANT_since142!M418</f>
        <v>17. AMGÄndG (2021)</v>
      </c>
    </row>
    <row r="425" spans="2:14" x14ac:dyDescent="0.3">
      <c r="B425">
        <f>_bTH_QUANT_since142!A419</f>
        <v>5</v>
      </c>
      <c r="C425">
        <f>_bTH_QUANT_since142!B419</f>
        <v>51</v>
      </c>
      <c r="D425">
        <f>_bTH_QUANT_since142!C419</f>
        <v>1</v>
      </c>
      <c r="E425">
        <f>_bTH_QUANT_since142!D419</f>
        <v>142</v>
      </c>
      <c r="F425">
        <f>_bTH_QUANT_since142!E419</f>
        <v>1</v>
      </c>
      <c r="G425" s="99" t="str">
        <f>_bTH_QUANT_since142!F419</f>
        <v>Huhn</v>
      </c>
      <c r="H425" s="99" t="str">
        <f>_bTH_QUANT_since142!G419</f>
        <v>Masthühner</v>
      </c>
      <c r="I425" s="99">
        <f>_bTH_QUANT_since142!H419</f>
        <v>2014</v>
      </c>
      <c r="J425" s="99">
        <f>_bTH_QUANT_since142!I419</f>
        <v>2</v>
      </c>
      <c r="K425" s="125">
        <f>_bTH_QUANT_since142!J419</f>
        <v>1617</v>
      </c>
      <c r="L425" s="99" t="str">
        <f>IF(_bTH_QUANT_since142!K419="q0.25","25 %",IF(_bTH_QUANT_since142!K419="q0.5","50 %",IF(_bTH_QUANT_since142!K419="q0.75","75 %",IF(_bTH_QUANT_since142!K419="q0.9","90 %","#N/A"))))</f>
        <v>90 %</v>
      </c>
      <c r="M425" s="131">
        <f>_bTH_QUANT_since142!L419</f>
        <v>42.984952889477867</v>
      </c>
      <c r="N425" s="99" t="str">
        <f>_bTH_QUANT_since142!M419</f>
        <v>17. AMGÄndG (2021)</v>
      </c>
    </row>
    <row r="426" spans="2:14" x14ac:dyDescent="0.3">
      <c r="B426">
        <f>_bTH_QUANT_since142!A420</f>
        <v>5</v>
      </c>
      <c r="C426">
        <f>_bTH_QUANT_since142!B420</f>
        <v>51</v>
      </c>
      <c r="D426">
        <f>_bTH_QUANT_since142!C420</f>
        <v>1</v>
      </c>
      <c r="E426">
        <f>_bTH_QUANT_since142!D420</f>
        <v>142</v>
      </c>
      <c r="F426">
        <f>_bTH_QUANT_since142!E420</f>
        <v>1</v>
      </c>
      <c r="G426" s="99" t="str">
        <f>_bTH_QUANT_since142!F420</f>
        <v>Huhn</v>
      </c>
      <c r="H426" s="99" t="str">
        <f>_bTH_QUANT_since142!G420</f>
        <v>Masthühner</v>
      </c>
      <c r="I426" s="99">
        <f>_bTH_QUANT_since142!H420</f>
        <v>2014</v>
      </c>
      <c r="J426" s="99">
        <f>_bTH_QUANT_since142!I420</f>
        <v>2</v>
      </c>
      <c r="K426" s="125">
        <f>_bTH_QUANT_since142!J420</f>
        <v>1617</v>
      </c>
      <c r="L426" s="99" t="str">
        <f>IF(_bTH_QUANT_since142!K420="q0.25","25 %",IF(_bTH_QUANT_since142!K420="q0.5","50 %",IF(_bTH_QUANT_since142!K420="q0.75","75 %",IF(_bTH_QUANT_since142!K420="q0.9","90 %","#N/A"))))</f>
        <v>25 %</v>
      </c>
      <c r="M426" s="131">
        <f>_bTH_QUANT_since142!L420</f>
        <v>5.388064536038538</v>
      </c>
      <c r="N426" s="99" t="str">
        <f>_bTH_QUANT_since142!M420</f>
        <v>17. AMGÄndG (2021)</v>
      </c>
    </row>
    <row r="427" spans="2:14" x14ac:dyDescent="0.3">
      <c r="B427">
        <f>_bTH_QUANT_since142!A421</f>
        <v>5</v>
      </c>
      <c r="C427">
        <f>_bTH_QUANT_since142!B421</f>
        <v>51</v>
      </c>
      <c r="D427">
        <f>_bTH_QUANT_since142!C421</f>
        <v>1</v>
      </c>
      <c r="E427">
        <f>_bTH_QUANT_since142!D421</f>
        <v>142</v>
      </c>
      <c r="F427">
        <f>_bTH_QUANT_since142!E421</f>
        <v>1</v>
      </c>
      <c r="G427" s="99" t="str">
        <f>_bTH_QUANT_since142!F421</f>
        <v>Huhn</v>
      </c>
      <c r="H427" s="99" t="str">
        <f>_bTH_QUANT_since142!G421</f>
        <v>Masthühner</v>
      </c>
      <c r="I427" s="99">
        <f>_bTH_QUANT_since142!H421</f>
        <v>2014</v>
      </c>
      <c r="J427" s="99">
        <f>_bTH_QUANT_since142!I421</f>
        <v>2</v>
      </c>
      <c r="K427" s="125">
        <f>_bTH_QUANT_since142!J421</f>
        <v>1617</v>
      </c>
      <c r="L427" s="99" t="str">
        <f>IF(_bTH_QUANT_since142!K421="q0.25","25 %",IF(_bTH_QUANT_since142!K421="q0.5","50 %",IF(_bTH_QUANT_since142!K421="q0.75","75 %",IF(_bTH_QUANT_since142!K421="q0.9","90 %","#N/A"))))</f>
        <v>75 %</v>
      </c>
      <c r="M427" s="131">
        <f>_bTH_QUANT_since142!L421</f>
        <v>31.353677485210866</v>
      </c>
      <c r="N427" s="99" t="str">
        <f>_bTH_QUANT_since142!M421</f>
        <v>17. AMGÄndG (2021)</v>
      </c>
    </row>
    <row r="428" spans="2:14" x14ac:dyDescent="0.3">
      <c r="B428">
        <f>_bTH_QUANT_since142!A422</f>
        <v>5</v>
      </c>
      <c r="C428">
        <f>_bTH_QUANT_since142!B422</f>
        <v>51</v>
      </c>
      <c r="D428">
        <f>_bTH_QUANT_since142!C422</f>
        <v>1</v>
      </c>
      <c r="E428">
        <f>_bTH_QUANT_since142!D422</f>
        <v>151</v>
      </c>
      <c r="F428">
        <f>_bTH_QUANT_since142!E422</f>
        <v>1</v>
      </c>
      <c r="G428" s="99" t="str">
        <f>_bTH_QUANT_since142!F422</f>
        <v>Huhn</v>
      </c>
      <c r="H428" s="99" t="str">
        <f>_bTH_QUANT_since142!G422</f>
        <v>Masthühner</v>
      </c>
      <c r="I428" s="99">
        <f>_bTH_QUANT_since142!H422</f>
        <v>2015</v>
      </c>
      <c r="J428" s="99">
        <f>_bTH_QUANT_since142!I422</f>
        <v>1</v>
      </c>
      <c r="K428" s="125">
        <f>_bTH_QUANT_since142!J422</f>
        <v>1794</v>
      </c>
      <c r="L428" s="99" t="str">
        <f>IF(_bTH_QUANT_since142!K422="q0.25","25 %",IF(_bTH_QUANT_since142!K422="q0.5","50 %",IF(_bTH_QUANT_since142!K422="q0.75","75 %",IF(_bTH_QUANT_since142!K422="q0.9","90 %","#N/A"))))</f>
        <v>50 %</v>
      </c>
      <c r="M428" s="131">
        <f>_bTH_QUANT_since142!L422</f>
        <v>16.012339308388004</v>
      </c>
      <c r="N428" s="99" t="str">
        <f>_bTH_QUANT_since142!M422</f>
        <v>17. AMGÄndG (2021)</v>
      </c>
    </row>
    <row r="429" spans="2:14" x14ac:dyDescent="0.3">
      <c r="B429">
        <f>_bTH_QUANT_since142!A423</f>
        <v>5</v>
      </c>
      <c r="C429">
        <f>_bTH_QUANT_since142!B423</f>
        <v>51</v>
      </c>
      <c r="D429">
        <f>_bTH_QUANT_since142!C423</f>
        <v>1</v>
      </c>
      <c r="E429">
        <f>_bTH_QUANT_since142!D423</f>
        <v>151</v>
      </c>
      <c r="F429">
        <f>_bTH_QUANT_since142!E423</f>
        <v>1</v>
      </c>
      <c r="G429" s="99" t="str">
        <f>_bTH_QUANT_since142!F423</f>
        <v>Huhn</v>
      </c>
      <c r="H429" s="99" t="str">
        <f>_bTH_QUANT_since142!G423</f>
        <v>Masthühner</v>
      </c>
      <c r="I429" s="99">
        <f>_bTH_QUANT_since142!H423</f>
        <v>2015</v>
      </c>
      <c r="J429" s="99">
        <f>_bTH_QUANT_since142!I423</f>
        <v>1</v>
      </c>
      <c r="K429" s="125">
        <f>_bTH_QUANT_since142!J423</f>
        <v>1794</v>
      </c>
      <c r="L429" s="99" t="str">
        <f>IF(_bTH_QUANT_since142!K423="q0.25","25 %",IF(_bTH_QUANT_since142!K423="q0.5","50 %",IF(_bTH_QUANT_since142!K423="q0.75","75 %",IF(_bTH_QUANT_since142!K423="q0.9","90 %","#N/A"))))</f>
        <v>90 %</v>
      </c>
      <c r="M429" s="131">
        <f>_bTH_QUANT_since142!L423</f>
        <v>33.752530929113703</v>
      </c>
      <c r="N429" s="99" t="str">
        <f>_bTH_QUANT_since142!M423</f>
        <v>17. AMGÄndG (2021)</v>
      </c>
    </row>
    <row r="430" spans="2:14" x14ac:dyDescent="0.3">
      <c r="B430">
        <f>_bTH_QUANT_since142!A424</f>
        <v>5</v>
      </c>
      <c r="C430">
        <f>_bTH_QUANT_since142!B424</f>
        <v>51</v>
      </c>
      <c r="D430">
        <f>_bTH_QUANT_since142!C424</f>
        <v>1</v>
      </c>
      <c r="E430">
        <f>_bTH_QUANT_since142!D424</f>
        <v>151</v>
      </c>
      <c r="F430">
        <f>_bTH_QUANT_since142!E424</f>
        <v>1</v>
      </c>
      <c r="G430" s="99" t="str">
        <f>_bTH_QUANT_since142!F424</f>
        <v>Huhn</v>
      </c>
      <c r="H430" s="99" t="str">
        <f>_bTH_QUANT_since142!G424</f>
        <v>Masthühner</v>
      </c>
      <c r="I430" s="99">
        <f>_bTH_QUANT_since142!H424</f>
        <v>2015</v>
      </c>
      <c r="J430" s="99">
        <f>_bTH_QUANT_since142!I424</f>
        <v>1</v>
      </c>
      <c r="K430" s="125">
        <f>_bTH_QUANT_since142!J424</f>
        <v>1794</v>
      </c>
      <c r="L430" s="99" t="str">
        <f>IF(_bTH_QUANT_since142!K424="q0.25","25 %",IF(_bTH_QUANT_since142!K424="q0.5","50 %",IF(_bTH_QUANT_since142!K424="q0.75","75 %",IF(_bTH_QUANT_since142!K424="q0.9","90 %","#N/A"))))</f>
        <v>25 %</v>
      </c>
      <c r="M430" s="131">
        <f>_bTH_QUANT_since142!L424</f>
        <v>6.0151329725533396</v>
      </c>
      <c r="N430" s="99" t="str">
        <f>_bTH_QUANT_since142!M424</f>
        <v>17. AMGÄndG (2021)</v>
      </c>
    </row>
    <row r="431" spans="2:14" x14ac:dyDescent="0.3">
      <c r="B431">
        <f>_bTH_QUANT_since142!A425</f>
        <v>5</v>
      </c>
      <c r="C431">
        <f>_bTH_QUANT_since142!B425</f>
        <v>51</v>
      </c>
      <c r="D431">
        <f>_bTH_QUANT_since142!C425</f>
        <v>1</v>
      </c>
      <c r="E431">
        <f>_bTH_QUANT_since142!D425</f>
        <v>151</v>
      </c>
      <c r="F431">
        <f>_bTH_QUANT_since142!E425</f>
        <v>1</v>
      </c>
      <c r="G431" s="99" t="str">
        <f>_bTH_QUANT_since142!F425</f>
        <v>Huhn</v>
      </c>
      <c r="H431" s="99" t="str">
        <f>_bTH_QUANT_since142!G425</f>
        <v>Masthühner</v>
      </c>
      <c r="I431" s="99">
        <f>_bTH_QUANT_since142!H425</f>
        <v>2015</v>
      </c>
      <c r="J431" s="99">
        <f>_bTH_QUANT_since142!I425</f>
        <v>1</v>
      </c>
      <c r="K431" s="125">
        <f>_bTH_QUANT_since142!J425</f>
        <v>1794</v>
      </c>
      <c r="L431" s="99" t="str">
        <f>IF(_bTH_QUANT_since142!K425="q0.25","25 %",IF(_bTH_QUANT_since142!K425="q0.5","50 %",IF(_bTH_QUANT_since142!K425="q0.75","75 %",IF(_bTH_QUANT_since142!K425="q0.9","90 %","#N/A"))))</f>
        <v>75 %</v>
      </c>
      <c r="M431" s="131">
        <f>_bTH_QUANT_since142!L425</f>
        <v>24.806238879088777</v>
      </c>
      <c r="N431" s="99" t="str">
        <f>_bTH_QUANT_since142!M425</f>
        <v>17. AMGÄndG (2021)</v>
      </c>
    </row>
    <row r="432" spans="2:14" x14ac:dyDescent="0.3">
      <c r="B432">
        <f>_bTH_QUANT_since142!A426</f>
        <v>5</v>
      </c>
      <c r="C432">
        <f>_bTH_QUANT_since142!B426</f>
        <v>51</v>
      </c>
      <c r="D432">
        <f>_bTH_QUANT_since142!C426</f>
        <v>1</v>
      </c>
      <c r="E432">
        <f>_bTH_QUANT_since142!D426</f>
        <v>152</v>
      </c>
      <c r="F432">
        <f>_bTH_QUANT_since142!E426</f>
        <v>1</v>
      </c>
      <c r="G432" s="99" t="str">
        <f>_bTH_QUANT_since142!F426</f>
        <v>Huhn</v>
      </c>
      <c r="H432" s="99" t="str">
        <f>_bTH_QUANT_since142!G426</f>
        <v>Masthühner</v>
      </c>
      <c r="I432" s="99">
        <f>_bTH_QUANT_since142!H426</f>
        <v>2015</v>
      </c>
      <c r="J432" s="99">
        <f>_bTH_QUANT_since142!I426</f>
        <v>2</v>
      </c>
      <c r="K432" s="125">
        <f>_bTH_QUANT_since142!J426</f>
        <v>1856</v>
      </c>
      <c r="L432" s="99" t="str">
        <f>IF(_bTH_QUANT_since142!K426="q0.25","25 %",IF(_bTH_QUANT_since142!K426="q0.5","50 %",IF(_bTH_QUANT_since142!K426="q0.75","75 %",IF(_bTH_QUANT_since142!K426="q0.9","90 %","#N/A"))))</f>
        <v>50 %</v>
      </c>
      <c r="M432" s="131">
        <f>_bTH_QUANT_since142!L426</f>
        <v>11.093631061086025</v>
      </c>
      <c r="N432" s="99" t="str">
        <f>_bTH_QUANT_since142!M426</f>
        <v>17. AMGÄndG (2021)</v>
      </c>
    </row>
    <row r="433" spans="2:14" x14ac:dyDescent="0.3">
      <c r="B433">
        <f>_bTH_QUANT_since142!A427</f>
        <v>5</v>
      </c>
      <c r="C433">
        <f>_bTH_QUANT_since142!B427</f>
        <v>51</v>
      </c>
      <c r="D433">
        <f>_bTH_QUANT_since142!C427</f>
        <v>1</v>
      </c>
      <c r="E433">
        <f>_bTH_QUANT_since142!D427</f>
        <v>152</v>
      </c>
      <c r="F433">
        <f>_bTH_QUANT_since142!E427</f>
        <v>1</v>
      </c>
      <c r="G433" s="99" t="str">
        <f>_bTH_QUANT_since142!F427</f>
        <v>Huhn</v>
      </c>
      <c r="H433" s="99" t="str">
        <f>_bTH_QUANT_since142!G427</f>
        <v>Masthühner</v>
      </c>
      <c r="I433" s="99">
        <f>_bTH_QUANT_since142!H427</f>
        <v>2015</v>
      </c>
      <c r="J433" s="99">
        <f>_bTH_QUANT_since142!I427</f>
        <v>2</v>
      </c>
      <c r="K433" s="125">
        <f>_bTH_QUANT_since142!J427</f>
        <v>1856</v>
      </c>
      <c r="L433" s="99" t="str">
        <f>IF(_bTH_QUANT_since142!K427="q0.25","25 %",IF(_bTH_QUANT_since142!K427="q0.5","50 %",IF(_bTH_QUANT_since142!K427="q0.75","75 %",IF(_bTH_QUANT_since142!K427="q0.9","90 %","#N/A"))))</f>
        <v>90 %</v>
      </c>
      <c r="M433" s="131">
        <f>_bTH_QUANT_since142!L427</f>
        <v>28.945819467116518</v>
      </c>
      <c r="N433" s="99" t="str">
        <f>_bTH_QUANT_since142!M427</f>
        <v>17. AMGÄndG (2021)</v>
      </c>
    </row>
    <row r="434" spans="2:14" x14ac:dyDescent="0.3">
      <c r="B434">
        <f>_bTH_QUANT_since142!A428</f>
        <v>5</v>
      </c>
      <c r="C434">
        <f>_bTH_QUANT_since142!B428</f>
        <v>51</v>
      </c>
      <c r="D434">
        <f>_bTH_QUANT_since142!C428</f>
        <v>1</v>
      </c>
      <c r="E434">
        <f>_bTH_QUANT_since142!D428</f>
        <v>152</v>
      </c>
      <c r="F434">
        <f>_bTH_QUANT_since142!E428</f>
        <v>1</v>
      </c>
      <c r="G434" s="99" t="str">
        <f>_bTH_QUANT_since142!F428</f>
        <v>Huhn</v>
      </c>
      <c r="H434" s="99" t="str">
        <f>_bTH_QUANT_since142!G428</f>
        <v>Masthühner</v>
      </c>
      <c r="I434" s="99">
        <f>_bTH_QUANT_since142!H428</f>
        <v>2015</v>
      </c>
      <c r="J434" s="99">
        <f>_bTH_QUANT_since142!I428</f>
        <v>2</v>
      </c>
      <c r="K434" s="125">
        <f>_bTH_QUANT_since142!J428</f>
        <v>1856</v>
      </c>
      <c r="L434" s="99" t="str">
        <f>IF(_bTH_QUANT_since142!K428="q0.25","25 %",IF(_bTH_QUANT_since142!K428="q0.5","50 %",IF(_bTH_QUANT_since142!K428="q0.75","75 %",IF(_bTH_QUANT_since142!K428="q0.9","90 %","#N/A"))))</f>
        <v>25 %</v>
      </c>
      <c r="M434" s="131">
        <f>_bTH_QUANT_since142!L428</f>
        <v>3.7535818450993172</v>
      </c>
      <c r="N434" s="99" t="str">
        <f>_bTH_QUANT_since142!M428</f>
        <v>17. AMGÄndG (2021)</v>
      </c>
    </row>
    <row r="435" spans="2:14" x14ac:dyDescent="0.3">
      <c r="B435">
        <f>_bTH_QUANT_since142!A429</f>
        <v>5</v>
      </c>
      <c r="C435">
        <f>_bTH_QUANT_since142!B429</f>
        <v>51</v>
      </c>
      <c r="D435">
        <f>_bTH_QUANT_since142!C429</f>
        <v>1</v>
      </c>
      <c r="E435">
        <f>_bTH_QUANT_since142!D429</f>
        <v>152</v>
      </c>
      <c r="F435">
        <f>_bTH_QUANT_since142!E429</f>
        <v>1</v>
      </c>
      <c r="G435" s="99" t="str">
        <f>_bTH_QUANT_since142!F429</f>
        <v>Huhn</v>
      </c>
      <c r="H435" s="99" t="str">
        <f>_bTH_QUANT_since142!G429</f>
        <v>Masthühner</v>
      </c>
      <c r="I435" s="99">
        <f>_bTH_QUANT_since142!H429</f>
        <v>2015</v>
      </c>
      <c r="J435" s="99">
        <f>_bTH_QUANT_since142!I429</f>
        <v>2</v>
      </c>
      <c r="K435" s="125">
        <f>_bTH_QUANT_since142!J429</f>
        <v>1856</v>
      </c>
      <c r="L435" s="99" t="str">
        <f>IF(_bTH_QUANT_since142!K429="q0.25","25 %",IF(_bTH_QUANT_since142!K429="q0.5","50 %",IF(_bTH_QUANT_since142!K429="q0.75","75 %",IF(_bTH_QUANT_since142!K429="q0.9","90 %","#N/A"))))</f>
        <v>75 %</v>
      </c>
      <c r="M435" s="131">
        <f>_bTH_QUANT_since142!L429</f>
        <v>20.467304497158423</v>
      </c>
      <c r="N435" s="99" t="str">
        <f>_bTH_QUANT_since142!M429</f>
        <v>17. AMGÄndG (2021)</v>
      </c>
    </row>
    <row r="436" spans="2:14" x14ac:dyDescent="0.3">
      <c r="B436">
        <f>_bTH_QUANT_since142!A430</f>
        <v>5</v>
      </c>
      <c r="C436">
        <f>_bTH_QUANT_since142!B430</f>
        <v>51</v>
      </c>
      <c r="D436">
        <f>_bTH_QUANT_since142!C430</f>
        <v>1</v>
      </c>
      <c r="E436">
        <f>_bTH_QUANT_since142!D430</f>
        <v>161</v>
      </c>
      <c r="F436">
        <f>_bTH_QUANT_since142!E430</f>
        <v>1</v>
      </c>
      <c r="G436" s="99" t="str">
        <f>_bTH_QUANT_since142!F430</f>
        <v>Huhn</v>
      </c>
      <c r="H436" s="99" t="str">
        <f>_bTH_QUANT_since142!G430</f>
        <v>Masthühner</v>
      </c>
      <c r="I436" s="99">
        <f>_bTH_QUANT_since142!H430</f>
        <v>2016</v>
      </c>
      <c r="J436" s="99">
        <f>_bTH_QUANT_since142!I430</f>
        <v>1</v>
      </c>
      <c r="K436" s="125">
        <f>_bTH_QUANT_since142!J430</f>
        <v>1944</v>
      </c>
      <c r="L436" s="99" t="str">
        <f>IF(_bTH_QUANT_since142!K430="q0.25","25 %",IF(_bTH_QUANT_since142!K430="q0.5","50 %",IF(_bTH_QUANT_since142!K430="q0.75","75 %",IF(_bTH_QUANT_since142!K430="q0.9","90 %","#N/A"))))</f>
        <v>50 %</v>
      </c>
      <c r="M436" s="131">
        <f>_bTH_QUANT_since142!L430</f>
        <v>12.314083559595808</v>
      </c>
      <c r="N436" s="99" t="str">
        <f>_bTH_QUANT_since142!M430</f>
        <v>17. AMGÄndG (2021)</v>
      </c>
    </row>
    <row r="437" spans="2:14" x14ac:dyDescent="0.3">
      <c r="B437">
        <f>_bTH_QUANT_since142!A431</f>
        <v>5</v>
      </c>
      <c r="C437">
        <f>_bTH_QUANT_since142!B431</f>
        <v>51</v>
      </c>
      <c r="D437">
        <f>_bTH_QUANT_since142!C431</f>
        <v>1</v>
      </c>
      <c r="E437">
        <f>_bTH_QUANT_since142!D431</f>
        <v>161</v>
      </c>
      <c r="F437">
        <f>_bTH_QUANT_since142!E431</f>
        <v>1</v>
      </c>
      <c r="G437" s="99" t="str">
        <f>_bTH_QUANT_since142!F431</f>
        <v>Huhn</v>
      </c>
      <c r="H437" s="99" t="str">
        <f>_bTH_QUANT_since142!G431</f>
        <v>Masthühner</v>
      </c>
      <c r="I437" s="99">
        <f>_bTH_QUANT_since142!H431</f>
        <v>2016</v>
      </c>
      <c r="J437" s="99">
        <f>_bTH_QUANT_since142!I431</f>
        <v>1</v>
      </c>
      <c r="K437" s="125">
        <f>_bTH_QUANT_since142!J431</f>
        <v>1944</v>
      </c>
      <c r="L437" s="99" t="str">
        <f>IF(_bTH_QUANT_since142!K431="q0.25","25 %",IF(_bTH_QUANT_since142!K431="q0.5","50 %",IF(_bTH_QUANT_since142!K431="q0.75","75 %",IF(_bTH_QUANT_since142!K431="q0.9","90 %","#N/A"))))</f>
        <v>90 %</v>
      </c>
      <c r="M437" s="131">
        <f>_bTH_QUANT_since142!L431</f>
        <v>29.473064430055569</v>
      </c>
      <c r="N437" s="99" t="str">
        <f>_bTH_QUANT_since142!M431</f>
        <v>17. AMGÄndG (2021)</v>
      </c>
    </row>
    <row r="438" spans="2:14" x14ac:dyDescent="0.3">
      <c r="B438">
        <f>_bTH_QUANT_since142!A432</f>
        <v>5</v>
      </c>
      <c r="C438">
        <f>_bTH_QUANT_since142!B432</f>
        <v>51</v>
      </c>
      <c r="D438">
        <f>_bTH_QUANT_since142!C432</f>
        <v>1</v>
      </c>
      <c r="E438">
        <f>_bTH_QUANT_since142!D432</f>
        <v>161</v>
      </c>
      <c r="F438">
        <f>_bTH_QUANT_since142!E432</f>
        <v>1</v>
      </c>
      <c r="G438" s="99" t="str">
        <f>_bTH_QUANT_since142!F432</f>
        <v>Huhn</v>
      </c>
      <c r="H438" s="99" t="str">
        <f>_bTH_QUANT_since142!G432</f>
        <v>Masthühner</v>
      </c>
      <c r="I438" s="99">
        <f>_bTH_QUANT_since142!H432</f>
        <v>2016</v>
      </c>
      <c r="J438" s="99">
        <f>_bTH_QUANT_since142!I432</f>
        <v>1</v>
      </c>
      <c r="K438" s="125">
        <f>_bTH_QUANT_since142!J432</f>
        <v>1944</v>
      </c>
      <c r="L438" s="99" t="str">
        <f>IF(_bTH_QUANT_since142!K432="q0.25","25 %",IF(_bTH_QUANT_since142!K432="q0.5","50 %",IF(_bTH_QUANT_since142!K432="q0.75","75 %",IF(_bTH_QUANT_since142!K432="q0.9","90 %","#N/A"))))</f>
        <v>25 %</v>
      </c>
      <c r="M438" s="131">
        <f>_bTH_QUANT_since142!L432</f>
        <v>4.0283650587830611</v>
      </c>
      <c r="N438" s="99" t="str">
        <f>_bTH_QUANT_since142!M432</f>
        <v>17. AMGÄndG (2021)</v>
      </c>
    </row>
    <row r="439" spans="2:14" x14ac:dyDescent="0.3">
      <c r="B439">
        <f>_bTH_QUANT_since142!A433</f>
        <v>5</v>
      </c>
      <c r="C439">
        <f>_bTH_QUANT_since142!B433</f>
        <v>51</v>
      </c>
      <c r="D439">
        <f>_bTH_QUANT_since142!C433</f>
        <v>1</v>
      </c>
      <c r="E439">
        <f>_bTH_QUANT_since142!D433</f>
        <v>161</v>
      </c>
      <c r="F439">
        <f>_bTH_QUANT_since142!E433</f>
        <v>1</v>
      </c>
      <c r="G439" s="99" t="str">
        <f>_bTH_QUANT_since142!F433</f>
        <v>Huhn</v>
      </c>
      <c r="H439" s="99" t="str">
        <f>_bTH_QUANT_since142!G433</f>
        <v>Masthühner</v>
      </c>
      <c r="I439" s="99">
        <f>_bTH_QUANT_since142!H433</f>
        <v>2016</v>
      </c>
      <c r="J439" s="99">
        <f>_bTH_QUANT_since142!I433</f>
        <v>1</v>
      </c>
      <c r="K439" s="125">
        <f>_bTH_QUANT_since142!J433</f>
        <v>1944</v>
      </c>
      <c r="L439" s="99" t="str">
        <f>IF(_bTH_QUANT_since142!K433="q0.25","25 %",IF(_bTH_QUANT_since142!K433="q0.5","50 %",IF(_bTH_QUANT_since142!K433="q0.75","75 %",IF(_bTH_QUANT_since142!K433="q0.9","90 %","#N/A"))))</f>
        <v>75 %</v>
      </c>
      <c r="M439" s="131">
        <f>_bTH_QUANT_since142!L433</f>
        <v>21.08871975964459</v>
      </c>
      <c r="N439" s="99" t="str">
        <f>_bTH_QUANT_since142!M433</f>
        <v>17. AMGÄndG (2021)</v>
      </c>
    </row>
    <row r="440" spans="2:14" x14ac:dyDescent="0.3">
      <c r="B440">
        <f>_bTH_QUANT_since142!A434</f>
        <v>5</v>
      </c>
      <c r="C440">
        <f>_bTH_QUANT_since142!B434</f>
        <v>51</v>
      </c>
      <c r="D440">
        <f>_bTH_QUANT_since142!C434</f>
        <v>1</v>
      </c>
      <c r="E440">
        <f>_bTH_QUANT_since142!D434</f>
        <v>162</v>
      </c>
      <c r="F440">
        <f>_bTH_QUANT_since142!E434</f>
        <v>1</v>
      </c>
      <c r="G440" s="99" t="str">
        <f>_bTH_QUANT_since142!F434</f>
        <v>Huhn</v>
      </c>
      <c r="H440" s="99" t="str">
        <f>_bTH_QUANT_since142!G434</f>
        <v>Masthühner</v>
      </c>
      <c r="I440" s="99">
        <f>_bTH_QUANT_since142!H434</f>
        <v>2016</v>
      </c>
      <c r="J440" s="99">
        <f>_bTH_QUANT_since142!I434</f>
        <v>2</v>
      </c>
      <c r="K440" s="125">
        <f>_bTH_QUANT_since142!J434</f>
        <v>1968</v>
      </c>
      <c r="L440" s="99" t="str">
        <f>IF(_bTH_QUANT_since142!K434="q0.25","25 %",IF(_bTH_QUANT_since142!K434="q0.5","50 %",IF(_bTH_QUANT_since142!K434="q0.75","75 %",IF(_bTH_QUANT_since142!K434="q0.9","90 %","#N/A"))))</f>
        <v>50 %</v>
      </c>
      <c r="M440" s="131">
        <f>_bTH_QUANT_since142!L434</f>
        <v>13.781182392045563</v>
      </c>
      <c r="N440" s="99" t="str">
        <f>_bTH_QUANT_since142!M434</f>
        <v>17. AMGÄndG (2021)</v>
      </c>
    </row>
    <row r="441" spans="2:14" x14ac:dyDescent="0.3">
      <c r="B441">
        <f>_bTH_QUANT_since142!A435</f>
        <v>5</v>
      </c>
      <c r="C441">
        <f>_bTH_QUANT_since142!B435</f>
        <v>51</v>
      </c>
      <c r="D441">
        <f>_bTH_QUANT_since142!C435</f>
        <v>1</v>
      </c>
      <c r="E441">
        <f>_bTH_QUANT_since142!D435</f>
        <v>162</v>
      </c>
      <c r="F441">
        <f>_bTH_QUANT_since142!E435</f>
        <v>1</v>
      </c>
      <c r="G441" s="99" t="str">
        <f>_bTH_QUANT_since142!F435</f>
        <v>Huhn</v>
      </c>
      <c r="H441" s="99" t="str">
        <f>_bTH_QUANT_since142!G435</f>
        <v>Masthühner</v>
      </c>
      <c r="I441" s="99">
        <f>_bTH_QUANT_since142!H435</f>
        <v>2016</v>
      </c>
      <c r="J441" s="99">
        <f>_bTH_QUANT_since142!I435</f>
        <v>2</v>
      </c>
      <c r="K441" s="125">
        <f>_bTH_QUANT_since142!J435</f>
        <v>1968</v>
      </c>
      <c r="L441" s="99" t="str">
        <f>IF(_bTH_QUANT_since142!K435="q0.25","25 %",IF(_bTH_QUANT_since142!K435="q0.5","50 %",IF(_bTH_QUANT_since142!K435="q0.75","75 %",IF(_bTH_QUANT_since142!K435="q0.9","90 %","#N/A"))))</f>
        <v>90 %</v>
      </c>
      <c r="M441" s="131">
        <f>_bTH_QUANT_since142!L435</f>
        <v>32.858781694010176</v>
      </c>
      <c r="N441" s="99" t="str">
        <f>_bTH_QUANT_since142!M435</f>
        <v>17. AMGÄndG (2021)</v>
      </c>
    </row>
    <row r="442" spans="2:14" x14ac:dyDescent="0.3">
      <c r="B442">
        <f>_bTH_QUANT_since142!A436</f>
        <v>5</v>
      </c>
      <c r="C442">
        <f>_bTH_QUANT_since142!B436</f>
        <v>51</v>
      </c>
      <c r="D442">
        <f>_bTH_QUANT_since142!C436</f>
        <v>1</v>
      </c>
      <c r="E442">
        <f>_bTH_QUANT_since142!D436</f>
        <v>162</v>
      </c>
      <c r="F442">
        <f>_bTH_QUANT_since142!E436</f>
        <v>1</v>
      </c>
      <c r="G442" s="99" t="str">
        <f>_bTH_QUANT_since142!F436</f>
        <v>Huhn</v>
      </c>
      <c r="H442" s="99" t="str">
        <f>_bTH_QUANT_since142!G436</f>
        <v>Masthühner</v>
      </c>
      <c r="I442" s="99">
        <f>_bTH_QUANT_since142!H436</f>
        <v>2016</v>
      </c>
      <c r="J442" s="99">
        <f>_bTH_QUANT_since142!I436</f>
        <v>2</v>
      </c>
      <c r="K442" s="125">
        <f>_bTH_QUANT_since142!J436</f>
        <v>1968</v>
      </c>
      <c r="L442" s="99" t="str">
        <f>IF(_bTH_QUANT_since142!K436="q0.25","25 %",IF(_bTH_QUANT_since142!K436="q0.5","50 %",IF(_bTH_QUANT_since142!K436="q0.75","75 %",IF(_bTH_QUANT_since142!K436="q0.9","90 %","#N/A"))))</f>
        <v>25 %</v>
      </c>
      <c r="M442" s="131">
        <f>_bTH_QUANT_since142!L436</f>
        <v>3.8130217257374963</v>
      </c>
      <c r="N442" s="99" t="str">
        <f>_bTH_QUANT_since142!M436</f>
        <v>17. AMGÄndG (2021)</v>
      </c>
    </row>
    <row r="443" spans="2:14" x14ac:dyDescent="0.3">
      <c r="B443">
        <f>_bTH_QUANT_since142!A437</f>
        <v>5</v>
      </c>
      <c r="C443">
        <f>_bTH_QUANT_since142!B437</f>
        <v>51</v>
      </c>
      <c r="D443">
        <f>_bTH_QUANT_since142!C437</f>
        <v>1</v>
      </c>
      <c r="E443">
        <f>_bTH_QUANT_since142!D437</f>
        <v>162</v>
      </c>
      <c r="F443">
        <f>_bTH_QUANT_since142!E437</f>
        <v>1</v>
      </c>
      <c r="G443" s="99" t="str">
        <f>_bTH_QUANT_since142!F437</f>
        <v>Huhn</v>
      </c>
      <c r="H443" s="99" t="str">
        <f>_bTH_QUANT_since142!G437</f>
        <v>Masthühner</v>
      </c>
      <c r="I443" s="99">
        <f>_bTH_QUANT_since142!H437</f>
        <v>2016</v>
      </c>
      <c r="J443" s="99">
        <f>_bTH_QUANT_since142!I437</f>
        <v>2</v>
      </c>
      <c r="K443" s="125">
        <f>_bTH_QUANT_since142!J437</f>
        <v>1968</v>
      </c>
      <c r="L443" s="99" t="str">
        <f>IF(_bTH_QUANT_since142!K437="q0.25","25 %",IF(_bTH_QUANT_since142!K437="q0.5","50 %",IF(_bTH_QUANT_since142!K437="q0.75","75 %",IF(_bTH_QUANT_since142!K437="q0.9","90 %","#N/A"))))</f>
        <v>75 %</v>
      </c>
      <c r="M443" s="131">
        <f>_bTH_QUANT_since142!L437</f>
        <v>24.439396903997942</v>
      </c>
      <c r="N443" s="99" t="str">
        <f>_bTH_QUANT_since142!M437</f>
        <v>17. AMGÄndG (2021)</v>
      </c>
    </row>
    <row r="444" spans="2:14" x14ac:dyDescent="0.3">
      <c r="B444">
        <f>_bTH_QUANT_since142!A438</f>
        <v>5</v>
      </c>
      <c r="C444">
        <f>_bTH_QUANT_since142!B438</f>
        <v>51</v>
      </c>
      <c r="D444">
        <f>_bTH_QUANT_since142!C438</f>
        <v>1</v>
      </c>
      <c r="E444">
        <f>_bTH_QUANT_since142!D438</f>
        <v>171</v>
      </c>
      <c r="F444">
        <f>_bTH_QUANT_since142!E438</f>
        <v>1</v>
      </c>
      <c r="G444" s="99" t="str">
        <f>_bTH_QUANT_since142!F438</f>
        <v>Huhn</v>
      </c>
      <c r="H444" s="99" t="str">
        <f>_bTH_QUANT_since142!G438</f>
        <v>Masthühner</v>
      </c>
      <c r="I444" s="99">
        <f>_bTH_QUANT_since142!H438</f>
        <v>2017</v>
      </c>
      <c r="J444" s="99">
        <f>_bTH_QUANT_since142!I438</f>
        <v>1</v>
      </c>
      <c r="K444" s="125">
        <f>_bTH_QUANT_since142!J438</f>
        <v>2016</v>
      </c>
      <c r="L444" s="99" t="str">
        <f>IF(_bTH_QUANT_since142!K438="q0.25","25 %",IF(_bTH_QUANT_since142!K438="q0.5","50 %",IF(_bTH_QUANT_since142!K438="q0.75","75 %",IF(_bTH_QUANT_since142!K438="q0.9","90 %","#N/A"))))</f>
        <v>50 %</v>
      </c>
      <c r="M444" s="131">
        <f>_bTH_QUANT_since142!L438</f>
        <v>14.054484673473532</v>
      </c>
      <c r="N444" s="99" t="str">
        <f>_bTH_QUANT_since142!M438</f>
        <v>17. AMGÄndG (2021)</v>
      </c>
    </row>
    <row r="445" spans="2:14" x14ac:dyDescent="0.3">
      <c r="B445">
        <f>_bTH_QUANT_since142!A439</f>
        <v>5</v>
      </c>
      <c r="C445">
        <f>_bTH_QUANT_since142!B439</f>
        <v>51</v>
      </c>
      <c r="D445">
        <f>_bTH_QUANT_since142!C439</f>
        <v>1</v>
      </c>
      <c r="E445">
        <f>_bTH_QUANT_since142!D439</f>
        <v>171</v>
      </c>
      <c r="F445">
        <f>_bTH_QUANT_since142!E439</f>
        <v>1</v>
      </c>
      <c r="G445" s="99" t="str">
        <f>_bTH_QUANT_since142!F439</f>
        <v>Huhn</v>
      </c>
      <c r="H445" s="99" t="str">
        <f>_bTH_QUANT_since142!G439</f>
        <v>Masthühner</v>
      </c>
      <c r="I445" s="99">
        <f>_bTH_QUANT_since142!H439</f>
        <v>2017</v>
      </c>
      <c r="J445" s="99">
        <f>_bTH_QUANT_since142!I439</f>
        <v>1</v>
      </c>
      <c r="K445" s="125">
        <f>_bTH_QUANT_since142!J439</f>
        <v>2016</v>
      </c>
      <c r="L445" s="99" t="str">
        <f>IF(_bTH_QUANT_since142!K439="q0.25","25 %",IF(_bTH_QUANT_since142!K439="q0.5","50 %",IF(_bTH_QUANT_since142!K439="q0.75","75 %",IF(_bTH_QUANT_since142!K439="q0.9","90 %","#N/A"))))</f>
        <v>90 %</v>
      </c>
      <c r="M445" s="131">
        <f>_bTH_QUANT_since142!L439</f>
        <v>33.982532352797101</v>
      </c>
      <c r="N445" s="99" t="str">
        <f>_bTH_QUANT_since142!M439</f>
        <v>17. AMGÄndG (2021)</v>
      </c>
    </row>
    <row r="446" spans="2:14" x14ac:dyDescent="0.3">
      <c r="B446">
        <f>_bTH_QUANT_since142!A440</f>
        <v>5</v>
      </c>
      <c r="C446">
        <f>_bTH_QUANT_since142!B440</f>
        <v>51</v>
      </c>
      <c r="D446">
        <f>_bTH_QUANT_since142!C440</f>
        <v>1</v>
      </c>
      <c r="E446">
        <f>_bTH_QUANT_since142!D440</f>
        <v>171</v>
      </c>
      <c r="F446">
        <f>_bTH_QUANT_since142!E440</f>
        <v>1</v>
      </c>
      <c r="G446" s="99" t="str">
        <f>_bTH_QUANT_since142!F440</f>
        <v>Huhn</v>
      </c>
      <c r="H446" s="99" t="str">
        <f>_bTH_QUANT_since142!G440</f>
        <v>Masthühner</v>
      </c>
      <c r="I446" s="99">
        <f>_bTH_QUANT_since142!H440</f>
        <v>2017</v>
      </c>
      <c r="J446" s="99">
        <f>_bTH_QUANT_since142!I440</f>
        <v>1</v>
      </c>
      <c r="K446" s="125">
        <f>_bTH_QUANT_since142!J440</f>
        <v>2016</v>
      </c>
      <c r="L446" s="99" t="str">
        <f>IF(_bTH_QUANT_since142!K440="q0.25","25 %",IF(_bTH_QUANT_since142!K440="q0.5","50 %",IF(_bTH_QUANT_since142!K440="q0.75","75 %",IF(_bTH_QUANT_since142!K440="q0.9","90 %","#N/A"))))</f>
        <v>25 %</v>
      </c>
      <c r="M446" s="131">
        <f>_bTH_QUANT_since142!L440</f>
        <v>3.717213495422266</v>
      </c>
      <c r="N446" s="99" t="str">
        <f>_bTH_QUANT_since142!M440</f>
        <v>17. AMGÄndG (2021)</v>
      </c>
    </row>
    <row r="447" spans="2:14" x14ac:dyDescent="0.3">
      <c r="B447">
        <f>_bTH_QUANT_since142!A441</f>
        <v>5</v>
      </c>
      <c r="C447">
        <f>_bTH_QUANT_since142!B441</f>
        <v>51</v>
      </c>
      <c r="D447">
        <f>_bTH_QUANT_since142!C441</f>
        <v>1</v>
      </c>
      <c r="E447">
        <f>_bTH_QUANT_since142!D441</f>
        <v>171</v>
      </c>
      <c r="F447">
        <f>_bTH_QUANT_since142!E441</f>
        <v>1</v>
      </c>
      <c r="G447" s="99" t="str">
        <f>_bTH_QUANT_since142!F441</f>
        <v>Huhn</v>
      </c>
      <c r="H447" s="99" t="str">
        <f>_bTH_QUANT_since142!G441</f>
        <v>Masthühner</v>
      </c>
      <c r="I447" s="99">
        <f>_bTH_QUANT_since142!H441</f>
        <v>2017</v>
      </c>
      <c r="J447" s="99">
        <f>_bTH_QUANT_since142!I441</f>
        <v>1</v>
      </c>
      <c r="K447" s="125">
        <f>_bTH_QUANT_since142!J441</f>
        <v>2016</v>
      </c>
      <c r="L447" s="99" t="str">
        <f>IF(_bTH_QUANT_since142!K441="q0.25","25 %",IF(_bTH_QUANT_since142!K441="q0.5","50 %",IF(_bTH_QUANT_since142!K441="q0.75","75 %",IF(_bTH_QUANT_since142!K441="q0.9","90 %","#N/A"))))</f>
        <v>75 %</v>
      </c>
      <c r="M447" s="131">
        <f>_bTH_QUANT_since142!L441</f>
        <v>25.31222364620972</v>
      </c>
      <c r="N447" s="99" t="str">
        <f>_bTH_QUANT_since142!M441</f>
        <v>17. AMGÄndG (2021)</v>
      </c>
    </row>
    <row r="448" spans="2:14" x14ac:dyDescent="0.3">
      <c r="B448">
        <f>_bTH_QUANT_since142!A442</f>
        <v>5</v>
      </c>
      <c r="C448">
        <f>_bTH_QUANT_since142!B442</f>
        <v>51</v>
      </c>
      <c r="D448">
        <f>_bTH_QUANT_since142!C442</f>
        <v>1</v>
      </c>
      <c r="E448">
        <f>_bTH_QUANT_since142!D442</f>
        <v>172</v>
      </c>
      <c r="F448">
        <f>_bTH_QUANT_since142!E442</f>
        <v>1</v>
      </c>
      <c r="G448" s="99" t="str">
        <f>_bTH_QUANT_since142!F442</f>
        <v>Huhn</v>
      </c>
      <c r="H448" s="99" t="str">
        <f>_bTH_QUANT_since142!G442</f>
        <v>Masthühner</v>
      </c>
      <c r="I448" s="99">
        <f>_bTH_QUANT_since142!H442</f>
        <v>2017</v>
      </c>
      <c r="J448" s="99">
        <f>_bTH_QUANT_since142!I442</f>
        <v>2</v>
      </c>
      <c r="K448" s="125">
        <f>_bTH_QUANT_since142!J442</f>
        <v>1966</v>
      </c>
      <c r="L448" s="99" t="str">
        <f>IF(_bTH_QUANT_since142!K442="q0.25","25 %",IF(_bTH_QUANT_since142!K442="q0.5","50 %",IF(_bTH_QUANT_since142!K442="q0.75","75 %",IF(_bTH_QUANT_since142!K442="q0.9","90 %","#N/A"))))</f>
        <v>50 %</v>
      </c>
      <c r="M448" s="131">
        <f>_bTH_QUANT_since142!L442</f>
        <v>14.765250394597938</v>
      </c>
      <c r="N448" s="99" t="str">
        <f>_bTH_QUANT_since142!M442</f>
        <v>17. AMGÄndG (2021)</v>
      </c>
    </row>
    <row r="449" spans="2:14" x14ac:dyDescent="0.3">
      <c r="B449">
        <f>_bTH_QUANT_since142!A443</f>
        <v>5</v>
      </c>
      <c r="C449">
        <f>_bTH_QUANT_since142!B443</f>
        <v>51</v>
      </c>
      <c r="D449">
        <f>_bTH_QUANT_since142!C443</f>
        <v>1</v>
      </c>
      <c r="E449">
        <f>_bTH_QUANT_since142!D443</f>
        <v>172</v>
      </c>
      <c r="F449">
        <f>_bTH_QUANT_since142!E443</f>
        <v>1</v>
      </c>
      <c r="G449" s="99" t="str">
        <f>_bTH_QUANT_since142!F443</f>
        <v>Huhn</v>
      </c>
      <c r="H449" s="99" t="str">
        <f>_bTH_QUANT_since142!G443</f>
        <v>Masthühner</v>
      </c>
      <c r="I449" s="99">
        <f>_bTH_QUANT_since142!H443</f>
        <v>2017</v>
      </c>
      <c r="J449" s="99">
        <f>_bTH_QUANT_since142!I443</f>
        <v>2</v>
      </c>
      <c r="K449" s="125">
        <f>_bTH_QUANT_since142!J443</f>
        <v>1966</v>
      </c>
      <c r="L449" s="99" t="str">
        <f>IF(_bTH_QUANT_since142!K443="q0.25","25 %",IF(_bTH_QUANT_since142!K443="q0.5","50 %",IF(_bTH_QUANT_since142!K443="q0.75","75 %",IF(_bTH_QUANT_since142!K443="q0.9","90 %","#N/A"))))</f>
        <v>90 %</v>
      </c>
      <c r="M449" s="131">
        <f>_bTH_QUANT_since142!L443</f>
        <v>34.848864886050343</v>
      </c>
      <c r="N449" s="99" t="str">
        <f>_bTH_QUANT_since142!M443</f>
        <v>17. AMGÄndG (2021)</v>
      </c>
    </row>
    <row r="450" spans="2:14" x14ac:dyDescent="0.3">
      <c r="B450">
        <f>_bTH_QUANT_since142!A444</f>
        <v>5</v>
      </c>
      <c r="C450">
        <f>_bTH_QUANT_since142!B444</f>
        <v>51</v>
      </c>
      <c r="D450">
        <f>_bTH_QUANT_since142!C444</f>
        <v>1</v>
      </c>
      <c r="E450">
        <f>_bTH_QUANT_since142!D444</f>
        <v>172</v>
      </c>
      <c r="F450">
        <f>_bTH_QUANT_since142!E444</f>
        <v>1</v>
      </c>
      <c r="G450" s="99" t="str">
        <f>_bTH_QUANT_since142!F444</f>
        <v>Huhn</v>
      </c>
      <c r="H450" s="99" t="str">
        <f>_bTH_QUANT_since142!G444</f>
        <v>Masthühner</v>
      </c>
      <c r="I450" s="99">
        <f>_bTH_QUANT_since142!H444</f>
        <v>2017</v>
      </c>
      <c r="J450" s="99">
        <f>_bTH_QUANT_since142!I444</f>
        <v>2</v>
      </c>
      <c r="K450" s="125">
        <f>_bTH_QUANT_since142!J444</f>
        <v>1966</v>
      </c>
      <c r="L450" s="99" t="str">
        <f>IF(_bTH_QUANT_since142!K444="q0.25","25 %",IF(_bTH_QUANT_since142!K444="q0.5","50 %",IF(_bTH_QUANT_since142!K444="q0.75","75 %",IF(_bTH_QUANT_since142!K444="q0.9","90 %","#N/A"))))</f>
        <v>25 %</v>
      </c>
      <c r="M450" s="131">
        <f>_bTH_QUANT_since142!L444</f>
        <v>3.3786197730010201</v>
      </c>
      <c r="N450" s="99" t="str">
        <f>_bTH_QUANT_since142!M444</f>
        <v>17. AMGÄndG (2021)</v>
      </c>
    </row>
    <row r="451" spans="2:14" x14ac:dyDescent="0.3">
      <c r="B451">
        <f>_bTH_QUANT_since142!A445</f>
        <v>5</v>
      </c>
      <c r="C451">
        <f>_bTH_QUANT_since142!B445</f>
        <v>51</v>
      </c>
      <c r="D451">
        <f>_bTH_QUANT_since142!C445</f>
        <v>1</v>
      </c>
      <c r="E451">
        <f>_bTH_QUANT_since142!D445</f>
        <v>172</v>
      </c>
      <c r="F451">
        <f>_bTH_QUANT_since142!E445</f>
        <v>1</v>
      </c>
      <c r="G451" s="99" t="str">
        <f>_bTH_QUANT_since142!F445</f>
        <v>Huhn</v>
      </c>
      <c r="H451" s="99" t="str">
        <f>_bTH_QUANT_since142!G445</f>
        <v>Masthühner</v>
      </c>
      <c r="I451" s="99">
        <f>_bTH_QUANT_since142!H445</f>
        <v>2017</v>
      </c>
      <c r="J451" s="99">
        <f>_bTH_QUANT_since142!I445</f>
        <v>2</v>
      </c>
      <c r="K451" s="125">
        <f>_bTH_QUANT_since142!J445</f>
        <v>1966</v>
      </c>
      <c r="L451" s="99" t="str">
        <f>IF(_bTH_QUANT_since142!K445="q0.25","25 %",IF(_bTH_QUANT_since142!K445="q0.5","50 %",IF(_bTH_QUANT_since142!K445="q0.75","75 %",IF(_bTH_QUANT_since142!K445="q0.9","90 %","#N/A"))))</f>
        <v>75 %</v>
      </c>
      <c r="M451" s="131">
        <f>_bTH_QUANT_since142!L445</f>
        <v>26.450725698487751</v>
      </c>
      <c r="N451" s="99" t="str">
        <f>_bTH_QUANT_since142!M445</f>
        <v>17. AMGÄndG (2021)</v>
      </c>
    </row>
    <row r="452" spans="2:14" x14ac:dyDescent="0.3">
      <c r="B452">
        <f>_bTH_QUANT_since142!A446</f>
        <v>5</v>
      </c>
      <c r="C452">
        <f>_bTH_QUANT_since142!B446</f>
        <v>51</v>
      </c>
      <c r="D452">
        <f>_bTH_QUANT_since142!C446</f>
        <v>1</v>
      </c>
      <c r="E452">
        <f>_bTH_QUANT_since142!D446</f>
        <v>181</v>
      </c>
      <c r="F452">
        <f>_bTH_QUANT_since142!E446</f>
        <v>1</v>
      </c>
      <c r="G452" s="99" t="str">
        <f>_bTH_QUANT_since142!F446</f>
        <v>Huhn</v>
      </c>
      <c r="H452" s="99" t="str">
        <f>_bTH_QUANT_since142!G446</f>
        <v>Masthühner</v>
      </c>
      <c r="I452" s="99">
        <f>_bTH_QUANT_since142!H446</f>
        <v>2018</v>
      </c>
      <c r="J452" s="99">
        <f>_bTH_QUANT_since142!I446</f>
        <v>1</v>
      </c>
      <c r="K452" s="125">
        <f>_bTH_QUANT_since142!J446</f>
        <v>2023</v>
      </c>
      <c r="L452" s="99" t="str">
        <f>IF(_bTH_QUANT_since142!K446="q0.25","25 %",IF(_bTH_QUANT_since142!K446="q0.5","50 %",IF(_bTH_QUANT_since142!K446="q0.75","75 %",IF(_bTH_QUANT_since142!K446="q0.9","90 %","#N/A"))))</f>
        <v>50 %</v>
      </c>
      <c r="M452" s="131">
        <f>_bTH_QUANT_since142!L446</f>
        <v>18.102184511572794</v>
      </c>
      <c r="N452" s="99" t="str">
        <f>_bTH_QUANT_since142!M446</f>
        <v>17. AMGÄndG (2021)</v>
      </c>
    </row>
    <row r="453" spans="2:14" x14ac:dyDescent="0.3">
      <c r="B453">
        <f>_bTH_QUANT_since142!A447</f>
        <v>5</v>
      </c>
      <c r="C453">
        <f>_bTH_QUANT_since142!B447</f>
        <v>51</v>
      </c>
      <c r="D453">
        <f>_bTH_QUANT_since142!C447</f>
        <v>1</v>
      </c>
      <c r="E453">
        <f>_bTH_QUANT_since142!D447</f>
        <v>181</v>
      </c>
      <c r="F453">
        <f>_bTH_QUANT_since142!E447</f>
        <v>1</v>
      </c>
      <c r="G453" s="99" t="str">
        <f>_bTH_QUANT_since142!F447</f>
        <v>Huhn</v>
      </c>
      <c r="H453" s="99" t="str">
        <f>_bTH_QUANT_since142!G447</f>
        <v>Masthühner</v>
      </c>
      <c r="I453" s="99">
        <f>_bTH_QUANT_since142!H447</f>
        <v>2018</v>
      </c>
      <c r="J453" s="99">
        <f>_bTH_QUANT_since142!I447</f>
        <v>1</v>
      </c>
      <c r="K453" s="125">
        <f>_bTH_QUANT_since142!J447</f>
        <v>2023</v>
      </c>
      <c r="L453" s="99" t="str">
        <f>IF(_bTH_QUANT_since142!K447="q0.25","25 %",IF(_bTH_QUANT_since142!K447="q0.5","50 %",IF(_bTH_QUANT_since142!K447="q0.75","75 %",IF(_bTH_QUANT_since142!K447="q0.9","90 %","#N/A"))))</f>
        <v>90 %</v>
      </c>
      <c r="M453" s="131">
        <f>_bTH_QUANT_since142!L447</f>
        <v>38.134284771955933</v>
      </c>
      <c r="N453" s="99" t="str">
        <f>_bTH_QUANT_since142!M447</f>
        <v>17. AMGÄndG (2021)</v>
      </c>
    </row>
    <row r="454" spans="2:14" x14ac:dyDescent="0.3">
      <c r="B454">
        <f>_bTH_QUANT_since142!A448</f>
        <v>5</v>
      </c>
      <c r="C454">
        <f>_bTH_QUANT_since142!B448</f>
        <v>51</v>
      </c>
      <c r="D454">
        <f>_bTH_QUANT_since142!C448</f>
        <v>1</v>
      </c>
      <c r="E454">
        <f>_bTH_QUANT_since142!D448</f>
        <v>181</v>
      </c>
      <c r="F454">
        <f>_bTH_QUANT_since142!E448</f>
        <v>1</v>
      </c>
      <c r="G454" s="99" t="str">
        <f>_bTH_QUANT_since142!F448</f>
        <v>Huhn</v>
      </c>
      <c r="H454" s="99" t="str">
        <f>_bTH_QUANT_since142!G448</f>
        <v>Masthühner</v>
      </c>
      <c r="I454" s="99">
        <f>_bTH_QUANT_since142!H448</f>
        <v>2018</v>
      </c>
      <c r="J454" s="99">
        <f>_bTH_QUANT_since142!I448</f>
        <v>1</v>
      </c>
      <c r="K454" s="125">
        <f>_bTH_QUANT_since142!J448</f>
        <v>2023</v>
      </c>
      <c r="L454" s="99" t="str">
        <f>IF(_bTH_QUANT_since142!K448="q0.25","25 %",IF(_bTH_QUANT_since142!K448="q0.5","50 %",IF(_bTH_QUANT_since142!K448="q0.75","75 %",IF(_bTH_QUANT_since142!K448="q0.9","90 %","#N/A"))))</f>
        <v>25 %</v>
      </c>
      <c r="M454" s="131">
        <f>_bTH_QUANT_since142!L448</f>
        <v>4.7023788938858635</v>
      </c>
      <c r="N454" s="99" t="str">
        <f>_bTH_QUANT_since142!M448</f>
        <v>17. AMGÄndG (2021)</v>
      </c>
    </row>
    <row r="455" spans="2:14" x14ac:dyDescent="0.3">
      <c r="B455">
        <f>_bTH_QUANT_since142!A449</f>
        <v>5</v>
      </c>
      <c r="C455">
        <f>_bTH_QUANT_since142!B449</f>
        <v>51</v>
      </c>
      <c r="D455">
        <f>_bTH_QUANT_since142!C449</f>
        <v>1</v>
      </c>
      <c r="E455">
        <f>_bTH_QUANT_since142!D449</f>
        <v>181</v>
      </c>
      <c r="F455">
        <f>_bTH_QUANT_since142!E449</f>
        <v>1</v>
      </c>
      <c r="G455" s="99" t="str">
        <f>_bTH_QUANT_since142!F449</f>
        <v>Huhn</v>
      </c>
      <c r="H455" s="99" t="str">
        <f>_bTH_QUANT_since142!G449</f>
        <v>Masthühner</v>
      </c>
      <c r="I455" s="99">
        <f>_bTH_QUANT_since142!H449</f>
        <v>2018</v>
      </c>
      <c r="J455" s="99">
        <f>_bTH_QUANT_since142!I449</f>
        <v>1</v>
      </c>
      <c r="K455" s="125">
        <f>_bTH_QUANT_since142!J449</f>
        <v>2023</v>
      </c>
      <c r="L455" s="99" t="str">
        <f>IF(_bTH_QUANT_since142!K449="q0.25","25 %",IF(_bTH_QUANT_since142!K449="q0.5","50 %",IF(_bTH_QUANT_since142!K449="q0.75","75 %",IF(_bTH_QUANT_since142!K449="q0.9","90 %","#N/A"))))</f>
        <v>75 %</v>
      </c>
      <c r="M455" s="131">
        <f>_bTH_QUANT_since142!L449</f>
        <v>29.695715459414338</v>
      </c>
      <c r="N455" s="99" t="str">
        <f>_bTH_QUANT_since142!M449</f>
        <v>17. AMGÄndG (2021)</v>
      </c>
    </row>
    <row r="456" spans="2:14" x14ac:dyDescent="0.3">
      <c r="B456">
        <f>_bTH_QUANT_since142!A450</f>
        <v>5</v>
      </c>
      <c r="C456">
        <f>_bTH_QUANT_since142!B450</f>
        <v>51</v>
      </c>
      <c r="D456">
        <f>_bTH_QUANT_since142!C450</f>
        <v>1</v>
      </c>
      <c r="E456">
        <f>_bTH_QUANT_since142!D450</f>
        <v>182</v>
      </c>
      <c r="F456">
        <f>_bTH_QUANT_since142!E450</f>
        <v>1</v>
      </c>
      <c r="G456" s="99" t="str">
        <f>_bTH_QUANT_since142!F450</f>
        <v>Huhn</v>
      </c>
      <c r="H456" s="99" t="str">
        <f>_bTH_QUANT_since142!G450</f>
        <v>Masthühner</v>
      </c>
      <c r="I456" s="99">
        <f>_bTH_QUANT_since142!H450</f>
        <v>2018</v>
      </c>
      <c r="J456" s="99">
        <f>_bTH_QUANT_since142!I450</f>
        <v>2</v>
      </c>
      <c r="K456" s="125">
        <f>_bTH_QUANT_since142!J450</f>
        <v>2061</v>
      </c>
      <c r="L456" s="99" t="str">
        <f>IF(_bTH_QUANT_since142!K450="q0.25","25 %",IF(_bTH_QUANT_since142!K450="q0.5","50 %",IF(_bTH_QUANT_since142!K450="q0.75","75 %",IF(_bTH_QUANT_since142!K450="q0.9","90 %","#N/A"))))</f>
        <v>50 %</v>
      </c>
      <c r="M456" s="131">
        <f>_bTH_QUANT_since142!L450</f>
        <v>18.228966736369081</v>
      </c>
      <c r="N456" s="99" t="str">
        <f>_bTH_QUANT_since142!M450</f>
        <v>17. AMGÄndG (2021)</v>
      </c>
    </row>
    <row r="457" spans="2:14" x14ac:dyDescent="0.3">
      <c r="B457">
        <f>_bTH_QUANT_since142!A451</f>
        <v>5</v>
      </c>
      <c r="C457">
        <f>_bTH_QUANT_since142!B451</f>
        <v>51</v>
      </c>
      <c r="D457">
        <f>_bTH_QUANT_since142!C451</f>
        <v>1</v>
      </c>
      <c r="E457">
        <f>_bTH_QUANT_since142!D451</f>
        <v>182</v>
      </c>
      <c r="F457">
        <f>_bTH_QUANT_since142!E451</f>
        <v>1</v>
      </c>
      <c r="G457" s="99" t="str">
        <f>_bTH_QUANT_since142!F451</f>
        <v>Huhn</v>
      </c>
      <c r="H457" s="99" t="str">
        <f>_bTH_QUANT_since142!G451</f>
        <v>Masthühner</v>
      </c>
      <c r="I457" s="99">
        <f>_bTH_QUANT_since142!H451</f>
        <v>2018</v>
      </c>
      <c r="J457" s="99">
        <f>_bTH_QUANT_since142!I451</f>
        <v>2</v>
      </c>
      <c r="K457" s="125">
        <f>_bTH_QUANT_since142!J451</f>
        <v>2061</v>
      </c>
      <c r="L457" s="99" t="str">
        <f>IF(_bTH_QUANT_since142!K451="q0.25","25 %",IF(_bTH_QUANT_since142!K451="q0.5","50 %",IF(_bTH_QUANT_since142!K451="q0.75","75 %",IF(_bTH_QUANT_since142!K451="q0.9","90 %","#N/A"))))</f>
        <v>90 %</v>
      </c>
      <c r="M457" s="131">
        <f>_bTH_QUANT_since142!L451</f>
        <v>38.243582716220452</v>
      </c>
      <c r="N457" s="99" t="str">
        <f>_bTH_QUANT_since142!M451</f>
        <v>17. AMGÄndG (2021)</v>
      </c>
    </row>
    <row r="458" spans="2:14" x14ac:dyDescent="0.3">
      <c r="B458">
        <f>_bTH_QUANT_since142!A452</f>
        <v>5</v>
      </c>
      <c r="C458">
        <f>_bTH_QUANT_since142!B452</f>
        <v>51</v>
      </c>
      <c r="D458">
        <f>_bTH_QUANT_since142!C452</f>
        <v>1</v>
      </c>
      <c r="E458">
        <f>_bTH_QUANT_since142!D452</f>
        <v>182</v>
      </c>
      <c r="F458">
        <f>_bTH_QUANT_since142!E452</f>
        <v>1</v>
      </c>
      <c r="G458" s="99" t="str">
        <f>_bTH_QUANT_since142!F452</f>
        <v>Huhn</v>
      </c>
      <c r="H458" s="99" t="str">
        <f>_bTH_QUANT_since142!G452</f>
        <v>Masthühner</v>
      </c>
      <c r="I458" s="99">
        <f>_bTH_QUANT_since142!H452</f>
        <v>2018</v>
      </c>
      <c r="J458" s="99">
        <f>_bTH_QUANT_since142!I452</f>
        <v>2</v>
      </c>
      <c r="K458" s="125">
        <f>_bTH_QUANT_since142!J452</f>
        <v>2061</v>
      </c>
      <c r="L458" s="99" t="str">
        <f>IF(_bTH_QUANT_since142!K452="q0.25","25 %",IF(_bTH_QUANT_since142!K452="q0.5","50 %",IF(_bTH_QUANT_since142!K452="q0.75","75 %",IF(_bTH_QUANT_since142!K452="q0.9","90 %","#N/A"))))</f>
        <v>25 %</v>
      </c>
      <c r="M458" s="131">
        <f>_bTH_QUANT_since142!L452</f>
        <v>4.4611200623967324</v>
      </c>
      <c r="N458" s="99" t="str">
        <f>_bTH_QUANT_since142!M452</f>
        <v>17. AMGÄndG (2021)</v>
      </c>
    </row>
    <row r="459" spans="2:14" x14ac:dyDescent="0.3">
      <c r="B459">
        <f>_bTH_QUANT_since142!A453</f>
        <v>5</v>
      </c>
      <c r="C459">
        <f>_bTH_QUANT_since142!B453</f>
        <v>51</v>
      </c>
      <c r="D459">
        <f>_bTH_QUANT_since142!C453</f>
        <v>1</v>
      </c>
      <c r="E459">
        <f>_bTH_QUANT_since142!D453</f>
        <v>182</v>
      </c>
      <c r="F459">
        <f>_bTH_QUANT_since142!E453</f>
        <v>1</v>
      </c>
      <c r="G459" s="99" t="str">
        <f>_bTH_QUANT_since142!F453</f>
        <v>Huhn</v>
      </c>
      <c r="H459" s="99" t="str">
        <f>_bTH_QUANT_since142!G453</f>
        <v>Masthühner</v>
      </c>
      <c r="I459" s="99">
        <f>_bTH_QUANT_since142!H453</f>
        <v>2018</v>
      </c>
      <c r="J459" s="99">
        <f>_bTH_QUANT_since142!I453</f>
        <v>2</v>
      </c>
      <c r="K459" s="125">
        <f>_bTH_QUANT_since142!J453</f>
        <v>2061</v>
      </c>
      <c r="L459" s="99" t="str">
        <f>IF(_bTH_QUANT_since142!K453="q0.25","25 %",IF(_bTH_QUANT_since142!K453="q0.5","50 %",IF(_bTH_QUANT_since142!K453="q0.75","75 %",IF(_bTH_QUANT_since142!K453="q0.9","90 %","#N/A"))))</f>
        <v>75 %</v>
      </c>
      <c r="M459" s="131">
        <f>_bTH_QUANT_since142!L453</f>
        <v>29.647694979277549</v>
      </c>
      <c r="N459" s="99" t="str">
        <f>_bTH_QUANT_since142!M453</f>
        <v>17. AMGÄndG (2021)</v>
      </c>
    </row>
    <row r="460" spans="2:14" x14ac:dyDescent="0.3">
      <c r="B460">
        <f>_bTH_QUANT_since142!A454</f>
        <v>5</v>
      </c>
      <c r="C460">
        <f>_bTH_QUANT_since142!B454</f>
        <v>51</v>
      </c>
      <c r="D460">
        <f>_bTH_QUANT_since142!C454</f>
        <v>1</v>
      </c>
      <c r="E460">
        <f>_bTH_QUANT_since142!D454</f>
        <v>191</v>
      </c>
      <c r="F460">
        <f>_bTH_QUANT_since142!E454</f>
        <v>1</v>
      </c>
      <c r="G460" s="99" t="str">
        <f>_bTH_QUANT_since142!F454</f>
        <v>Huhn</v>
      </c>
      <c r="H460" s="99" t="str">
        <f>_bTH_QUANT_since142!G454</f>
        <v>Masthühner</v>
      </c>
      <c r="I460" s="99">
        <f>_bTH_QUANT_since142!H454</f>
        <v>2019</v>
      </c>
      <c r="J460" s="99">
        <f>_bTH_QUANT_since142!I454</f>
        <v>1</v>
      </c>
      <c r="K460" s="125">
        <f>_bTH_QUANT_since142!J454</f>
        <v>2077</v>
      </c>
      <c r="L460" s="99" t="str">
        <f>IF(_bTH_QUANT_since142!K454="q0.25","25 %",IF(_bTH_QUANT_since142!K454="q0.5","50 %",IF(_bTH_QUANT_since142!K454="q0.75","75 %",IF(_bTH_QUANT_since142!K454="q0.9","90 %","#N/A"))))</f>
        <v>50 %</v>
      </c>
      <c r="M460" s="131">
        <f>_bTH_QUANT_since142!L454</f>
        <v>16.366928934593023</v>
      </c>
      <c r="N460" s="99" t="str">
        <f>_bTH_QUANT_since142!M454</f>
        <v>17. AMGÄndG (2021)</v>
      </c>
    </row>
    <row r="461" spans="2:14" x14ac:dyDescent="0.3">
      <c r="B461">
        <f>_bTH_QUANT_since142!A455</f>
        <v>5</v>
      </c>
      <c r="C461">
        <f>_bTH_QUANT_since142!B455</f>
        <v>51</v>
      </c>
      <c r="D461">
        <f>_bTH_QUANT_since142!C455</f>
        <v>1</v>
      </c>
      <c r="E461">
        <f>_bTH_QUANT_since142!D455</f>
        <v>191</v>
      </c>
      <c r="F461">
        <f>_bTH_QUANT_since142!E455</f>
        <v>1</v>
      </c>
      <c r="G461" s="99" t="str">
        <f>_bTH_QUANT_since142!F455</f>
        <v>Huhn</v>
      </c>
      <c r="H461" s="99" t="str">
        <f>_bTH_QUANT_since142!G455</f>
        <v>Masthühner</v>
      </c>
      <c r="I461" s="99">
        <f>_bTH_QUANT_since142!H455</f>
        <v>2019</v>
      </c>
      <c r="J461" s="99">
        <f>_bTH_QUANT_since142!I455</f>
        <v>1</v>
      </c>
      <c r="K461" s="125">
        <f>_bTH_QUANT_since142!J455</f>
        <v>2077</v>
      </c>
      <c r="L461" s="99" t="str">
        <f>IF(_bTH_QUANT_since142!K455="q0.25","25 %",IF(_bTH_QUANT_since142!K455="q0.5","50 %",IF(_bTH_QUANT_since142!K455="q0.75","75 %",IF(_bTH_QUANT_since142!K455="q0.9","90 %","#N/A"))))</f>
        <v>90 %</v>
      </c>
      <c r="M461" s="131">
        <f>_bTH_QUANT_since142!L455</f>
        <v>35.31485836023009</v>
      </c>
      <c r="N461" s="99" t="str">
        <f>_bTH_QUANT_since142!M455</f>
        <v>17. AMGÄndG (2021)</v>
      </c>
    </row>
    <row r="462" spans="2:14" x14ac:dyDescent="0.3">
      <c r="B462">
        <f>_bTH_QUANT_since142!A456</f>
        <v>5</v>
      </c>
      <c r="C462">
        <f>_bTH_QUANT_since142!B456</f>
        <v>51</v>
      </c>
      <c r="D462">
        <f>_bTH_QUANT_since142!C456</f>
        <v>1</v>
      </c>
      <c r="E462">
        <f>_bTH_QUANT_since142!D456</f>
        <v>191</v>
      </c>
      <c r="F462">
        <f>_bTH_QUANT_since142!E456</f>
        <v>1</v>
      </c>
      <c r="G462" s="99" t="str">
        <f>_bTH_QUANT_since142!F456</f>
        <v>Huhn</v>
      </c>
      <c r="H462" s="99" t="str">
        <f>_bTH_QUANT_since142!G456</f>
        <v>Masthühner</v>
      </c>
      <c r="I462" s="99">
        <f>_bTH_QUANT_since142!H456</f>
        <v>2019</v>
      </c>
      <c r="J462" s="99">
        <f>_bTH_QUANT_since142!I456</f>
        <v>1</v>
      </c>
      <c r="K462" s="125">
        <f>_bTH_QUANT_since142!J456</f>
        <v>2077</v>
      </c>
      <c r="L462" s="99" t="str">
        <f>IF(_bTH_QUANT_since142!K456="q0.25","25 %",IF(_bTH_QUANT_since142!K456="q0.5","50 %",IF(_bTH_QUANT_since142!K456="q0.75","75 %",IF(_bTH_QUANT_since142!K456="q0.9","90 %","#N/A"))))</f>
        <v>25 %</v>
      </c>
      <c r="M462" s="131">
        <f>_bTH_QUANT_since142!L456</f>
        <v>4.2783047247756967</v>
      </c>
      <c r="N462" s="99" t="str">
        <f>_bTH_QUANT_since142!M456</f>
        <v>17. AMGÄndG (2021)</v>
      </c>
    </row>
    <row r="463" spans="2:14" x14ac:dyDescent="0.3">
      <c r="B463">
        <f>_bTH_QUANT_since142!A457</f>
        <v>5</v>
      </c>
      <c r="C463">
        <f>_bTH_QUANT_since142!B457</f>
        <v>51</v>
      </c>
      <c r="D463">
        <f>_bTH_QUANT_since142!C457</f>
        <v>1</v>
      </c>
      <c r="E463">
        <f>_bTH_QUANT_since142!D457</f>
        <v>191</v>
      </c>
      <c r="F463">
        <f>_bTH_QUANT_since142!E457</f>
        <v>1</v>
      </c>
      <c r="G463" s="99" t="str">
        <f>_bTH_QUANT_since142!F457</f>
        <v>Huhn</v>
      </c>
      <c r="H463" s="99" t="str">
        <f>_bTH_QUANT_since142!G457</f>
        <v>Masthühner</v>
      </c>
      <c r="I463" s="99">
        <f>_bTH_QUANT_since142!H457</f>
        <v>2019</v>
      </c>
      <c r="J463" s="99">
        <f>_bTH_QUANT_since142!I457</f>
        <v>1</v>
      </c>
      <c r="K463" s="125">
        <f>_bTH_QUANT_since142!J457</f>
        <v>2077</v>
      </c>
      <c r="L463" s="99" t="str">
        <f>IF(_bTH_QUANT_since142!K457="q0.25","25 %",IF(_bTH_QUANT_since142!K457="q0.5","50 %",IF(_bTH_QUANT_since142!K457="q0.75","75 %",IF(_bTH_QUANT_since142!K457="q0.9","90 %","#N/A"))))</f>
        <v>75 %</v>
      </c>
      <c r="M463" s="131">
        <f>_bTH_QUANT_since142!L457</f>
        <v>27.555452202909041</v>
      </c>
      <c r="N463" s="99" t="str">
        <f>_bTH_QUANT_since142!M457</f>
        <v>17. AMGÄndG (2021)</v>
      </c>
    </row>
    <row r="464" spans="2:14" x14ac:dyDescent="0.3">
      <c r="B464">
        <f>_bTH_QUANT_since142!A458</f>
        <v>5</v>
      </c>
      <c r="C464">
        <f>_bTH_QUANT_since142!B458</f>
        <v>51</v>
      </c>
      <c r="D464">
        <f>_bTH_QUANT_since142!C458</f>
        <v>1</v>
      </c>
      <c r="E464">
        <f>_bTH_QUANT_since142!D458</f>
        <v>192</v>
      </c>
      <c r="F464">
        <f>_bTH_QUANT_since142!E458</f>
        <v>1</v>
      </c>
      <c r="G464" s="99" t="str">
        <f>_bTH_QUANT_since142!F458</f>
        <v>Huhn</v>
      </c>
      <c r="H464" s="99" t="str">
        <f>_bTH_QUANT_since142!G458</f>
        <v>Masthühner</v>
      </c>
      <c r="I464" s="99">
        <f>_bTH_QUANT_since142!H458</f>
        <v>2019</v>
      </c>
      <c r="J464" s="99">
        <f>_bTH_QUANT_since142!I458</f>
        <v>2</v>
      </c>
      <c r="K464" s="125">
        <f>_bTH_QUANT_since142!J458</f>
        <v>2056</v>
      </c>
      <c r="L464" s="99" t="str">
        <f>IF(_bTH_QUANT_since142!K458="q0.25","25 %",IF(_bTH_QUANT_since142!K458="q0.5","50 %",IF(_bTH_QUANT_since142!K458="q0.75","75 %",IF(_bTH_QUANT_since142!K458="q0.9","90 %","#N/A"))))</f>
        <v>50 %</v>
      </c>
      <c r="M464" s="131">
        <f>_bTH_QUANT_since142!L458</f>
        <v>18.890223183640927</v>
      </c>
      <c r="N464" s="99" t="str">
        <f>_bTH_QUANT_since142!M458</f>
        <v>17. AMGÄndG (2021)</v>
      </c>
    </row>
    <row r="465" spans="2:14" x14ac:dyDescent="0.3">
      <c r="B465">
        <f>_bTH_QUANT_since142!A459</f>
        <v>5</v>
      </c>
      <c r="C465">
        <f>_bTH_QUANT_since142!B459</f>
        <v>51</v>
      </c>
      <c r="D465">
        <f>_bTH_QUANT_since142!C459</f>
        <v>1</v>
      </c>
      <c r="E465">
        <f>_bTH_QUANT_since142!D459</f>
        <v>192</v>
      </c>
      <c r="F465">
        <f>_bTH_QUANT_since142!E459</f>
        <v>1</v>
      </c>
      <c r="G465" s="99" t="str">
        <f>_bTH_QUANT_since142!F459</f>
        <v>Huhn</v>
      </c>
      <c r="H465" s="99" t="str">
        <f>_bTH_QUANT_since142!G459</f>
        <v>Masthühner</v>
      </c>
      <c r="I465" s="99">
        <f>_bTH_QUANT_since142!H459</f>
        <v>2019</v>
      </c>
      <c r="J465" s="99">
        <f>_bTH_QUANT_since142!I459</f>
        <v>2</v>
      </c>
      <c r="K465" s="125">
        <f>_bTH_QUANT_since142!J459</f>
        <v>2056</v>
      </c>
      <c r="L465" s="99" t="str">
        <f>IF(_bTH_QUANT_since142!K459="q0.25","25 %",IF(_bTH_QUANT_since142!K459="q0.5","50 %",IF(_bTH_QUANT_since142!K459="q0.75","75 %",IF(_bTH_QUANT_since142!K459="q0.9","90 %","#N/A"))))</f>
        <v>90 %</v>
      </c>
      <c r="M465" s="131">
        <f>_bTH_QUANT_since142!L459</f>
        <v>37.140519785705607</v>
      </c>
      <c r="N465" s="99" t="str">
        <f>_bTH_QUANT_since142!M459</f>
        <v>17. AMGÄndG (2021)</v>
      </c>
    </row>
    <row r="466" spans="2:14" x14ac:dyDescent="0.3">
      <c r="B466">
        <f>_bTH_QUANT_since142!A460</f>
        <v>5</v>
      </c>
      <c r="C466">
        <f>_bTH_QUANT_since142!B460</f>
        <v>51</v>
      </c>
      <c r="D466">
        <f>_bTH_QUANT_since142!C460</f>
        <v>1</v>
      </c>
      <c r="E466">
        <f>_bTH_QUANT_since142!D460</f>
        <v>192</v>
      </c>
      <c r="F466">
        <f>_bTH_QUANT_since142!E460</f>
        <v>1</v>
      </c>
      <c r="G466" s="99" t="str">
        <f>_bTH_QUANT_since142!F460</f>
        <v>Huhn</v>
      </c>
      <c r="H466" s="99" t="str">
        <f>_bTH_QUANT_since142!G460</f>
        <v>Masthühner</v>
      </c>
      <c r="I466" s="99">
        <f>_bTH_QUANT_since142!H460</f>
        <v>2019</v>
      </c>
      <c r="J466" s="99">
        <f>_bTH_QUANT_since142!I460</f>
        <v>2</v>
      </c>
      <c r="K466" s="125">
        <f>_bTH_QUANT_since142!J460</f>
        <v>2056</v>
      </c>
      <c r="L466" s="99" t="str">
        <f>IF(_bTH_QUANT_since142!K460="q0.25","25 %",IF(_bTH_QUANT_since142!K460="q0.5","50 %",IF(_bTH_QUANT_since142!K460="q0.75","75 %",IF(_bTH_QUANT_since142!K460="q0.9","90 %","#N/A"))))</f>
        <v>25 %</v>
      </c>
      <c r="M466" s="131">
        <f>_bTH_QUANT_since142!L460</f>
        <v>7.9599003435389193</v>
      </c>
      <c r="N466" s="99" t="str">
        <f>_bTH_QUANT_since142!M460</f>
        <v>17. AMGÄndG (2021)</v>
      </c>
    </row>
    <row r="467" spans="2:14" x14ac:dyDescent="0.3">
      <c r="B467">
        <f>_bTH_QUANT_since142!A461</f>
        <v>5</v>
      </c>
      <c r="C467">
        <f>_bTH_QUANT_since142!B461</f>
        <v>51</v>
      </c>
      <c r="D467">
        <f>_bTH_QUANT_since142!C461</f>
        <v>1</v>
      </c>
      <c r="E467">
        <f>_bTH_QUANT_since142!D461</f>
        <v>192</v>
      </c>
      <c r="F467">
        <f>_bTH_QUANT_since142!E461</f>
        <v>1</v>
      </c>
      <c r="G467" s="99" t="str">
        <f>_bTH_QUANT_since142!F461</f>
        <v>Huhn</v>
      </c>
      <c r="H467" s="99" t="str">
        <f>_bTH_QUANT_since142!G461</f>
        <v>Masthühner</v>
      </c>
      <c r="I467" s="99">
        <f>_bTH_QUANT_since142!H461</f>
        <v>2019</v>
      </c>
      <c r="J467" s="99">
        <f>_bTH_QUANT_since142!I461</f>
        <v>2</v>
      </c>
      <c r="K467" s="125">
        <f>_bTH_QUANT_since142!J461</f>
        <v>2056</v>
      </c>
      <c r="L467" s="99" t="str">
        <f>IF(_bTH_QUANT_since142!K461="q0.25","25 %",IF(_bTH_QUANT_since142!K461="q0.5","50 %",IF(_bTH_QUANT_since142!K461="q0.75","75 %",IF(_bTH_QUANT_since142!K461="q0.9","90 %","#N/A"))))</f>
        <v>75 %</v>
      </c>
      <c r="M467" s="131">
        <f>_bTH_QUANT_since142!L461</f>
        <v>28.820601481246122</v>
      </c>
      <c r="N467" s="99" t="str">
        <f>_bTH_QUANT_since142!M461</f>
        <v>17. AMGÄndG (2021)</v>
      </c>
    </row>
    <row r="468" spans="2:14" x14ac:dyDescent="0.3">
      <c r="B468">
        <f>_bTH_QUANT_since142!A462</f>
        <v>5</v>
      </c>
      <c r="C468">
        <f>_bTH_QUANT_since142!B462</f>
        <v>51</v>
      </c>
      <c r="D468">
        <f>_bTH_QUANT_since142!C462</f>
        <v>1</v>
      </c>
      <c r="E468">
        <f>_bTH_QUANT_since142!D462</f>
        <v>201</v>
      </c>
      <c r="F468">
        <f>_bTH_QUANT_since142!E462</f>
        <v>1</v>
      </c>
      <c r="G468" s="99" t="str">
        <f>_bTH_QUANT_since142!F462</f>
        <v>Huhn</v>
      </c>
      <c r="H468" s="99" t="str">
        <f>_bTH_QUANT_since142!G462</f>
        <v>Masthühner</v>
      </c>
      <c r="I468" s="99">
        <f>_bTH_QUANT_since142!H462</f>
        <v>2020</v>
      </c>
      <c r="J468" s="99">
        <f>_bTH_QUANT_since142!I462</f>
        <v>1</v>
      </c>
      <c r="K468" s="125">
        <f>_bTH_QUANT_since142!J462</f>
        <v>2091</v>
      </c>
      <c r="L468" s="99" t="str">
        <f>IF(_bTH_QUANT_since142!K462="q0.25","25 %",IF(_bTH_QUANT_since142!K462="q0.5","50 %",IF(_bTH_QUANT_since142!K462="q0.75","75 %",IF(_bTH_QUANT_since142!K462="q0.9","90 %","#N/A"))))</f>
        <v>50 %</v>
      </c>
      <c r="M468" s="131">
        <f>_bTH_QUANT_since142!L462</f>
        <v>21.463307154065063</v>
      </c>
      <c r="N468" s="99" t="str">
        <f>_bTH_QUANT_since142!M462</f>
        <v>17. AMGÄndG (2021)</v>
      </c>
    </row>
    <row r="469" spans="2:14" x14ac:dyDescent="0.3">
      <c r="B469">
        <f>_bTH_QUANT_since142!A463</f>
        <v>5</v>
      </c>
      <c r="C469">
        <f>_bTH_QUANT_since142!B463</f>
        <v>51</v>
      </c>
      <c r="D469">
        <f>_bTH_QUANT_since142!C463</f>
        <v>1</v>
      </c>
      <c r="E469">
        <f>_bTH_QUANT_since142!D463</f>
        <v>201</v>
      </c>
      <c r="F469">
        <f>_bTH_QUANT_since142!E463</f>
        <v>1</v>
      </c>
      <c r="G469" s="99" t="str">
        <f>_bTH_QUANT_since142!F463</f>
        <v>Huhn</v>
      </c>
      <c r="H469" s="99" t="str">
        <f>_bTH_QUANT_since142!G463</f>
        <v>Masthühner</v>
      </c>
      <c r="I469" s="99">
        <f>_bTH_QUANT_since142!H463</f>
        <v>2020</v>
      </c>
      <c r="J469" s="99">
        <f>_bTH_QUANT_since142!I463</f>
        <v>1</v>
      </c>
      <c r="K469" s="125">
        <f>_bTH_QUANT_since142!J463</f>
        <v>2091</v>
      </c>
      <c r="L469" s="99" t="str">
        <f>IF(_bTH_QUANT_since142!K463="q0.25","25 %",IF(_bTH_QUANT_since142!K463="q0.5","50 %",IF(_bTH_QUANT_since142!K463="q0.75","75 %",IF(_bTH_QUANT_since142!K463="q0.9","90 %","#N/A"))))</f>
        <v>90 %</v>
      </c>
      <c r="M469" s="131">
        <f>_bTH_QUANT_since142!L463</f>
        <v>41.267096076631454</v>
      </c>
      <c r="N469" s="99" t="str">
        <f>_bTH_QUANT_since142!M463</f>
        <v>17. AMGÄndG (2021)</v>
      </c>
    </row>
    <row r="470" spans="2:14" x14ac:dyDescent="0.3">
      <c r="B470">
        <f>_bTH_QUANT_since142!A464</f>
        <v>5</v>
      </c>
      <c r="C470">
        <f>_bTH_QUANT_since142!B464</f>
        <v>51</v>
      </c>
      <c r="D470">
        <f>_bTH_QUANT_since142!C464</f>
        <v>1</v>
      </c>
      <c r="E470">
        <f>_bTH_QUANT_since142!D464</f>
        <v>201</v>
      </c>
      <c r="F470">
        <f>_bTH_QUANT_since142!E464</f>
        <v>1</v>
      </c>
      <c r="G470" s="99" t="str">
        <f>_bTH_QUANT_since142!F464</f>
        <v>Huhn</v>
      </c>
      <c r="H470" s="99" t="str">
        <f>_bTH_QUANT_since142!G464</f>
        <v>Masthühner</v>
      </c>
      <c r="I470" s="99">
        <f>_bTH_QUANT_since142!H464</f>
        <v>2020</v>
      </c>
      <c r="J470" s="99">
        <f>_bTH_QUANT_since142!I464</f>
        <v>1</v>
      </c>
      <c r="K470" s="125">
        <f>_bTH_QUANT_since142!J464</f>
        <v>2091</v>
      </c>
      <c r="L470" s="99" t="str">
        <f>IF(_bTH_QUANT_since142!K464="q0.25","25 %",IF(_bTH_QUANT_since142!K464="q0.5","50 %",IF(_bTH_QUANT_since142!K464="q0.75","75 %",IF(_bTH_QUANT_since142!K464="q0.9","90 %","#N/A"))))</f>
        <v>25 %</v>
      </c>
      <c r="M470" s="131">
        <f>_bTH_QUANT_since142!L464</f>
        <v>8.0364420379675305</v>
      </c>
      <c r="N470" s="99" t="str">
        <f>_bTH_QUANT_since142!M464</f>
        <v>17. AMGÄndG (2021)</v>
      </c>
    </row>
    <row r="471" spans="2:14" x14ac:dyDescent="0.3">
      <c r="B471">
        <f>_bTH_QUANT_since142!A465</f>
        <v>5</v>
      </c>
      <c r="C471">
        <f>_bTH_QUANT_since142!B465</f>
        <v>51</v>
      </c>
      <c r="D471">
        <f>_bTH_QUANT_since142!C465</f>
        <v>1</v>
      </c>
      <c r="E471">
        <f>_bTH_QUANT_since142!D465</f>
        <v>201</v>
      </c>
      <c r="F471">
        <f>_bTH_QUANT_since142!E465</f>
        <v>1</v>
      </c>
      <c r="G471" s="99" t="str">
        <f>_bTH_QUANT_since142!F465</f>
        <v>Huhn</v>
      </c>
      <c r="H471" s="99" t="str">
        <f>_bTH_QUANT_since142!G465</f>
        <v>Masthühner</v>
      </c>
      <c r="I471" s="99">
        <f>_bTH_QUANT_since142!H465</f>
        <v>2020</v>
      </c>
      <c r="J471" s="99">
        <f>_bTH_QUANT_since142!I465</f>
        <v>1</v>
      </c>
      <c r="K471" s="125">
        <f>_bTH_QUANT_since142!J465</f>
        <v>2091</v>
      </c>
      <c r="L471" s="99" t="str">
        <f>IF(_bTH_QUANT_since142!K465="q0.25","25 %",IF(_bTH_QUANT_since142!K465="q0.5","50 %",IF(_bTH_QUANT_since142!K465="q0.75","75 %",IF(_bTH_QUANT_since142!K465="q0.9","90 %","#N/A"))))</f>
        <v>75 %</v>
      </c>
      <c r="M471" s="131">
        <f>_bTH_QUANT_since142!L465</f>
        <v>31.059718380712606</v>
      </c>
      <c r="N471" s="99" t="str">
        <f>_bTH_QUANT_since142!M465</f>
        <v>17. AMGÄndG (2021)</v>
      </c>
    </row>
    <row r="472" spans="2:14" x14ac:dyDescent="0.3">
      <c r="B472">
        <f>_bTH_QUANT_since142!A466</f>
        <v>5</v>
      </c>
      <c r="C472">
        <f>_bTH_QUANT_since142!B466</f>
        <v>51</v>
      </c>
      <c r="D472">
        <f>_bTH_QUANT_since142!C466</f>
        <v>1</v>
      </c>
      <c r="E472">
        <f>_bTH_QUANT_since142!D466</f>
        <v>202</v>
      </c>
      <c r="F472">
        <f>_bTH_QUANT_since142!E466</f>
        <v>1</v>
      </c>
      <c r="G472" s="99" t="str">
        <f>_bTH_QUANT_since142!F466</f>
        <v>Huhn</v>
      </c>
      <c r="H472" s="99" t="str">
        <f>_bTH_QUANT_since142!G466</f>
        <v>Masthühner</v>
      </c>
      <c r="I472" s="99">
        <f>_bTH_QUANT_since142!H466</f>
        <v>2020</v>
      </c>
      <c r="J472" s="99">
        <f>_bTH_QUANT_since142!I466</f>
        <v>2</v>
      </c>
      <c r="K472" s="125">
        <f>_bTH_QUANT_since142!J466</f>
        <v>2109</v>
      </c>
      <c r="L472" s="99" t="str">
        <f>IF(_bTH_QUANT_since142!K466="q0.25","25 %",IF(_bTH_QUANT_since142!K466="q0.5","50 %",IF(_bTH_QUANT_since142!K466="q0.75","75 %",IF(_bTH_QUANT_since142!K466="q0.9","90 %","#N/A"))))</f>
        <v>50 %</v>
      </c>
      <c r="M472" s="131">
        <f>_bTH_QUANT_since142!L466</f>
        <v>22.37072912404015</v>
      </c>
      <c r="N472" s="99" t="str">
        <f>_bTH_QUANT_since142!M466</f>
        <v>17. AMGÄndG (2021)</v>
      </c>
    </row>
    <row r="473" spans="2:14" x14ac:dyDescent="0.3">
      <c r="B473">
        <f>_bTH_QUANT_since142!A467</f>
        <v>5</v>
      </c>
      <c r="C473">
        <f>_bTH_QUANT_since142!B467</f>
        <v>51</v>
      </c>
      <c r="D473">
        <f>_bTH_QUANT_since142!C467</f>
        <v>1</v>
      </c>
      <c r="E473">
        <f>_bTH_QUANT_since142!D467</f>
        <v>202</v>
      </c>
      <c r="F473">
        <f>_bTH_QUANT_since142!E467</f>
        <v>1</v>
      </c>
      <c r="G473" s="99" t="str">
        <f>_bTH_QUANT_since142!F467</f>
        <v>Huhn</v>
      </c>
      <c r="H473" s="99" t="str">
        <f>_bTH_QUANT_since142!G467</f>
        <v>Masthühner</v>
      </c>
      <c r="I473" s="99">
        <f>_bTH_QUANT_since142!H467</f>
        <v>2020</v>
      </c>
      <c r="J473" s="99">
        <f>_bTH_QUANT_since142!I467</f>
        <v>2</v>
      </c>
      <c r="K473" s="125">
        <f>_bTH_QUANT_since142!J467</f>
        <v>2109</v>
      </c>
      <c r="L473" s="99" t="str">
        <f>IF(_bTH_QUANT_since142!K467="q0.25","25 %",IF(_bTH_QUANT_since142!K467="q0.5","50 %",IF(_bTH_QUANT_since142!K467="q0.75","75 %",IF(_bTH_QUANT_since142!K467="q0.9","90 %","#N/A"))))</f>
        <v>90 %</v>
      </c>
      <c r="M473" s="131">
        <f>_bTH_QUANT_since142!L467</f>
        <v>42.643735626437355</v>
      </c>
      <c r="N473" s="99" t="str">
        <f>_bTH_QUANT_since142!M467</f>
        <v>17. AMGÄndG (2021)</v>
      </c>
    </row>
    <row r="474" spans="2:14" x14ac:dyDescent="0.3">
      <c r="B474">
        <f>_bTH_QUANT_since142!A468</f>
        <v>5</v>
      </c>
      <c r="C474">
        <f>_bTH_QUANT_since142!B468</f>
        <v>51</v>
      </c>
      <c r="D474">
        <f>_bTH_QUANT_since142!C468</f>
        <v>1</v>
      </c>
      <c r="E474">
        <f>_bTH_QUANT_since142!D468</f>
        <v>202</v>
      </c>
      <c r="F474">
        <f>_bTH_QUANT_since142!E468</f>
        <v>1</v>
      </c>
      <c r="G474" s="99" t="str">
        <f>_bTH_QUANT_since142!F468</f>
        <v>Huhn</v>
      </c>
      <c r="H474" s="99" t="str">
        <f>_bTH_QUANT_since142!G468</f>
        <v>Masthühner</v>
      </c>
      <c r="I474" s="99">
        <f>_bTH_QUANT_since142!H468</f>
        <v>2020</v>
      </c>
      <c r="J474" s="99">
        <f>_bTH_QUANT_since142!I468</f>
        <v>2</v>
      </c>
      <c r="K474" s="125">
        <f>_bTH_QUANT_since142!J468</f>
        <v>2109</v>
      </c>
      <c r="L474" s="99" t="str">
        <f>IF(_bTH_QUANT_since142!K468="q0.25","25 %",IF(_bTH_QUANT_since142!K468="q0.5","50 %",IF(_bTH_QUANT_since142!K468="q0.75","75 %",IF(_bTH_QUANT_since142!K468="q0.9","90 %","#N/A"))))</f>
        <v>25 %</v>
      </c>
      <c r="M474" s="131">
        <f>_bTH_QUANT_since142!L468</f>
        <v>7.4062486101813043</v>
      </c>
      <c r="N474" s="99" t="str">
        <f>_bTH_QUANT_since142!M468</f>
        <v>17. AMGÄndG (2021)</v>
      </c>
    </row>
    <row r="475" spans="2:14" x14ac:dyDescent="0.3">
      <c r="B475">
        <f>_bTH_QUANT_since142!A469</f>
        <v>5</v>
      </c>
      <c r="C475">
        <f>_bTH_QUANT_since142!B469</f>
        <v>51</v>
      </c>
      <c r="D475">
        <f>_bTH_QUANT_since142!C469</f>
        <v>1</v>
      </c>
      <c r="E475">
        <f>_bTH_QUANT_since142!D469</f>
        <v>202</v>
      </c>
      <c r="F475">
        <f>_bTH_QUANT_since142!E469</f>
        <v>1</v>
      </c>
      <c r="G475" s="99" t="str">
        <f>_bTH_QUANT_since142!F469</f>
        <v>Huhn</v>
      </c>
      <c r="H475" s="99" t="str">
        <f>_bTH_QUANT_since142!G469</f>
        <v>Masthühner</v>
      </c>
      <c r="I475" s="99">
        <f>_bTH_QUANT_since142!H469</f>
        <v>2020</v>
      </c>
      <c r="J475" s="99">
        <f>_bTH_QUANT_since142!I469</f>
        <v>2</v>
      </c>
      <c r="K475" s="125">
        <f>_bTH_QUANT_since142!J469</f>
        <v>2109</v>
      </c>
      <c r="L475" s="99" t="str">
        <f>IF(_bTH_QUANT_since142!K469="q0.25","25 %",IF(_bTH_QUANT_since142!K469="q0.5","50 %",IF(_bTH_QUANT_since142!K469="q0.75","75 %",IF(_bTH_QUANT_since142!K469="q0.9","90 %","#N/A"))))</f>
        <v>75 %</v>
      </c>
      <c r="M475" s="131">
        <f>_bTH_QUANT_since142!L469</f>
        <v>32.588063457416546</v>
      </c>
      <c r="N475" s="99" t="str">
        <f>_bTH_QUANT_since142!M469</f>
        <v>17. AMGÄndG (2021)</v>
      </c>
    </row>
    <row r="476" spans="2:14" x14ac:dyDescent="0.3">
      <c r="B476">
        <f>_bTH_QUANT_since142!A470</f>
        <v>5</v>
      </c>
      <c r="C476">
        <f>_bTH_QUANT_since142!B470</f>
        <v>51</v>
      </c>
      <c r="D476">
        <f>_bTH_QUANT_since142!C470</f>
        <v>1</v>
      </c>
      <c r="E476">
        <f>_bTH_QUANT_since142!D470</f>
        <v>211</v>
      </c>
      <c r="F476">
        <f>_bTH_QUANT_since142!E470</f>
        <v>1</v>
      </c>
      <c r="G476" s="99" t="str">
        <f>_bTH_QUANT_since142!F470</f>
        <v>Huhn</v>
      </c>
      <c r="H476" s="99" t="str">
        <f>_bTH_QUANT_since142!G470</f>
        <v>Masthühner</v>
      </c>
      <c r="I476" s="99">
        <f>_bTH_QUANT_since142!H470</f>
        <v>2021</v>
      </c>
      <c r="J476" s="99">
        <f>_bTH_QUANT_since142!I470</f>
        <v>1</v>
      </c>
      <c r="K476" s="125">
        <f>_bTH_QUANT_since142!J470</f>
        <v>2142</v>
      </c>
      <c r="L476" s="99" t="str">
        <f>IF(_bTH_QUANT_since142!K470="q0.25","25 %",IF(_bTH_QUANT_since142!K470="q0.5","50 %",IF(_bTH_QUANT_since142!K470="q0.75","75 %",IF(_bTH_QUANT_since142!K470="q0.9","90 %","#N/A"))))</f>
        <v>50 %</v>
      </c>
      <c r="M476" s="131">
        <f>_bTH_QUANT_since142!L470</f>
        <v>23.519914961809512</v>
      </c>
      <c r="N476" s="99" t="str">
        <f>_bTH_QUANT_since142!M470</f>
        <v>17. AMGÄndG (2021)</v>
      </c>
    </row>
    <row r="477" spans="2:14" x14ac:dyDescent="0.3">
      <c r="B477">
        <f>_bTH_QUANT_since142!A471</f>
        <v>5</v>
      </c>
      <c r="C477">
        <f>_bTH_QUANT_since142!B471</f>
        <v>51</v>
      </c>
      <c r="D477">
        <f>_bTH_QUANT_since142!C471</f>
        <v>1</v>
      </c>
      <c r="E477">
        <f>_bTH_QUANT_since142!D471</f>
        <v>211</v>
      </c>
      <c r="F477">
        <f>_bTH_QUANT_since142!E471</f>
        <v>1</v>
      </c>
      <c r="G477" s="99" t="str">
        <f>_bTH_QUANT_since142!F471</f>
        <v>Huhn</v>
      </c>
      <c r="H477" s="99" t="str">
        <f>_bTH_QUANT_since142!G471</f>
        <v>Masthühner</v>
      </c>
      <c r="I477" s="99">
        <f>_bTH_QUANT_since142!H471</f>
        <v>2021</v>
      </c>
      <c r="J477" s="99">
        <f>_bTH_QUANT_since142!I471</f>
        <v>1</v>
      </c>
      <c r="K477" s="125">
        <f>_bTH_QUANT_since142!J471</f>
        <v>2142</v>
      </c>
      <c r="L477" s="99" t="str">
        <f>IF(_bTH_QUANT_since142!K471="q0.25","25 %",IF(_bTH_QUANT_since142!K471="q0.5","50 %",IF(_bTH_QUANT_since142!K471="q0.75","75 %",IF(_bTH_QUANT_since142!K471="q0.9","90 %","#N/A"))))</f>
        <v>90 %</v>
      </c>
      <c r="M477" s="131">
        <f>_bTH_QUANT_since142!L471</f>
        <v>41.892789101233774</v>
      </c>
      <c r="N477" s="99" t="str">
        <f>_bTH_QUANT_since142!M471</f>
        <v>17. AMGÄndG (2021)</v>
      </c>
    </row>
    <row r="478" spans="2:14" x14ac:dyDescent="0.3">
      <c r="B478">
        <f>_bTH_QUANT_since142!A472</f>
        <v>5</v>
      </c>
      <c r="C478">
        <f>_bTH_QUANT_since142!B472</f>
        <v>51</v>
      </c>
      <c r="D478">
        <f>_bTH_QUANT_since142!C472</f>
        <v>1</v>
      </c>
      <c r="E478">
        <f>_bTH_QUANT_since142!D472</f>
        <v>211</v>
      </c>
      <c r="F478">
        <f>_bTH_QUANT_since142!E472</f>
        <v>1</v>
      </c>
      <c r="G478" s="99" t="str">
        <f>_bTH_QUANT_since142!F472</f>
        <v>Huhn</v>
      </c>
      <c r="H478" s="99" t="str">
        <f>_bTH_QUANT_since142!G472</f>
        <v>Masthühner</v>
      </c>
      <c r="I478" s="99">
        <f>_bTH_QUANT_since142!H472</f>
        <v>2021</v>
      </c>
      <c r="J478" s="99">
        <f>_bTH_QUANT_since142!I472</f>
        <v>1</v>
      </c>
      <c r="K478" s="125">
        <f>_bTH_QUANT_since142!J472</f>
        <v>2142</v>
      </c>
      <c r="L478" s="99" t="str">
        <f>IF(_bTH_QUANT_since142!K472="q0.25","25 %",IF(_bTH_QUANT_since142!K472="q0.5","50 %",IF(_bTH_QUANT_since142!K472="q0.75","75 %",IF(_bTH_QUANT_since142!K472="q0.9","90 %","#N/A"))))</f>
        <v>25 %</v>
      </c>
      <c r="M478" s="131">
        <f>_bTH_QUANT_since142!L472</f>
        <v>7.0299377700711574</v>
      </c>
      <c r="N478" s="99" t="str">
        <f>_bTH_QUANT_since142!M472</f>
        <v>17. AMGÄndG (2021)</v>
      </c>
    </row>
    <row r="479" spans="2:14" x14ac:dyDescent="0.3">
      <c r="B479">
        <f>_bTH_QUANT_since142!A473</f>
        <v>5</v>
      </c>
      <c r="C479">
        <f>_bTH_QUANT_since142!B473</f>
        <v>51</v>
      </c>
      <c r="D479">
        <f>_bTH_QUANT_since142!C473</f>
        <v>1</v>
      </c>
      <c r="E479">
        <f>_bTH_QUANT_since142!D473</f>
        <v>211</v>
      </c>
      <c r="F479">
        <f>_bTH_QUANT_since142!E473</f>
        <v>1</v>
      </c>
      <c r="G479" s="99" t="str">
        <f>_bTH_QUANT_since142!F473</f>
        <v>Huhn</v>
      </c>
      <c r="H479" s="99" t="str">
        <f>_bTH_QUANT_since142!G473</f>
        <v>Masthühner</v>
      </c>
      <c r="I479" s="99">
        <f>_bTH_QUANT_since142!H473</f>
        <v>2021</v>
      </c>
      <c r="J479" s="99">
        <f>_bTH_QUANT_since142!I473</f>
        <v>1</v>
      </c>
      <c r="K479" s="125">
        <f>_bTH_QUANT_since142!J473</f>
        <v>2142</v>
      </c>
      <c r="L479" s="99" t="str">
        <f>IF(_bTH_QUANT_since142!K473="q0.25","25 %",IF(_bTH_QUANT_since142!K473="q0.5","50 %",IF(_bTH_QUANT_since142!K473="q0.75","75 %",IF(_bTH_QUANT_since142!K473="q0.9","90 %","#N/A"))))</f>
        <v>75 %</v>
      </c>
      <c r="M479" s="131">
        <f>_bTH_QUANT_since142!L473</f>
        <v>33.18097461478402</v>
      </c>
      <c r="N479" s="99" t="str">
        <f>_bTH_QUANT_since142!M473</f>
        <v>17. AMGÄndG (2021)</v>
      </c>
    </row>
    <row r="480" spans="2:14" x14ac:dyDescent="0.3">
      <c r="B480">
        <f>_bTH_QUANT_since142!A474</f>
        <v>5</v>
      </c>
      <c r="C480">
        <f>_bTH_QUANT_since142!B474</f>
        <v>51</v>
      </c>
      <c r="D480">
        <f>_bTH_QUANT_since142!C474</f>
        <v>1</v>
      </c>
      <c r="E480">
        <f>_bTH_QUANT_since142!D474</f>
        <v>212</v>
      </c>
      <c r="F480">
        <f>_bTH_QUANT_since142!E474</f>
        <v>1</v>
      </c>
      <c r="G480" s="99" t="str">
        <f>_bTH_QUANT_since142!F474</f>
        <v>Huhn</v>
      </c>
      <c r="H480" s="99" t="str">
        <f>_bTH_QUANT_since142!G474</f>
        <v>Masthühner</v>
      </c>
      <c r="I480" s="99">
        <f>_bTH_QUANT_since142!H474</f>
        <v>2021</v>
      </c>
      <c r="J480" s="99">
        <f>_bTH_QUANT_since142!I474</f>
        <v>2</v>
      </c>
      <c r="K480" s="125">
        <f>_bTH_QUANT_since142!J474</f>
        <v>2158</v>
      </c>
      <c r="L480" s="99" t="str">
        <f>IF(_bTH_QUANT_since142!K474="q0.25","25 %",IF(_bTH_QUANT_since142!K474="q0.5","50 %",IF(_bTH_QUANT_since142!K474="q0.75","75 %",IF(_bTH_QUANT_since142!K474="q0.9","90 %","#N/A"))))</f>
        <v>50 %</v>
      </c>
      <c r="M480" s="131">
        <f>_bTH_QUANT_since142!L474</f>
        <v>20.38158347980319</v>
      </c>
      <c r="N480" s="99" t="str">
        <f>_bTH_QUANT_since142!M474</f>
        <v>17. AMGÄndG (2021)</v>
      </c>
    </row>
    <row r="481" spans="2:14" x14ac:dyDescent="0.3">
      <c r="B481">
        <f>_bTH_QUANT_since142!A475</f>
        <v>5</v>
      </c>
      <c r="C481">
        <f>_bTH_QUANT_since142!B475</f>
        <v>51</v>
      </c>
      <c r="D481">
        <f>_bTH_QUANT_since142!C475</f>
        <v>1</v>
      </c>
      <c r="E481">
        <f>_bTH_QUANT_since142!D475</f>
        <v>212</v>
      </c>
      <c r="F481">
        <f>_bTH_QUANT_since142!E475</f>
        <v>1</v>
      </c>
      <c r="G481" s="99" t="str">
        <f>_bTH_QUANT_since142!F475</f>
        <v>Huhn</v>
      </c>
      <c r="H481" s="99" t="str">
        <f>_bTH_QUANT_since142!G475</f>
        <v>Masthühner</v>
      </c>
      <c r="I481" s="99">
        <f>_bTH_QUANT_since142!H475</f>
        <v>2021</v>
      </c>
      <c r="J481" s="99">
        <f>_bTH_QUANT_since142!I475</f>
        <v>2</v>
      </c>
      <c r="K481" s="125">
        <f>_bTH_QUANT_since142!J475</f>
        <v>2158</v>
      </c>
      <c r="L481" s="99" t="str">
        <f>IF(_bTH_QUANT_since142!K475="q0.25","25 %",IF(_bTH_QUANT_since142!K475="q0.5","50 %",IF(_bTH_QUANT_since142!K475="q0.75","75 %",IF(_bTH_QUANT_since142!K475="q0.9","90 %","#N/A"))))</f>
        <v>90 %</v>
      </c>
      <c r="M481" s="131">
        <f>_bTH_QUANT_since142!L475</f>
        <v>38.256801251478407</v>
      </c>
      <c r="N481" s="99" t="str">
        <f>_bTH_QUANT_since142!M475</f>
        <v>17. AMGÄndG (2021)</v>
      </c>
    </row>
    <row r="482" spans="2:14" x14ac:dyDescent="0.3">
      <c r="B482">
        <f>_bTH_QUANT_since142!A476</f>
        <v>5</v>
      </c>
      <c r="C482">
        <f>_bTH_QUANT_since142!B476</f>
        <v>51</v>
      </c>
      <c r="D482">
        <f>_bTH_QUANT_since142!C476</f>
        <v>1</v>
      </c>
      <c r="E482">
        <f>_bTH_QUANT_since142!D476</f>
        <v>212</v>
      </c>
      <c r="F482">
        <f>_bTH_QUANT_since142!E476</f>
        <v>1</v>
      </c>
      <c r="G482" s="99" t="str">
        <f>_bTH_QUANT_since142!F476</f>
        <v>Huhn</v>
      </c>
      <c r="H482" s="99" t="str">
        <f>_bTH_QUANT_since142!G476</f>
        <v>Masthühner</v>
      </c>
      <c r="I482" s="99">
        <f>_bTH_QUANT_since142!H476</f>
        <v>2021</v>
      </c>
      <c r="J482" s="99">
        <f>_bTH_QUANT_since142!I476</f>
        <v>2</v>
      </c>
      <c r="K482" s="125">
        <f>_bTH_QUANT_since142!J476</f>
        <v>2158</v>
      </c>
      <c r="L482" s="99" t="str">
        <f>IF(_bTH_QUANT_since142!K476="q0.25","25 %",IF(_bTH_QUANT_since142!K476="q0.5","50 %",IF(_bTH_QUANT_since142!K476="q0.75","75 %",IF(_bTH_QUANT_since142!K476="q0.9","90 %","#N/A"))))</f>
        <v>25 %</v>
      </c>
      <c r="M482" s="131">
        <f>_bTH_QUANT_since142!L476</f>
        <v>3.3716764814741214</v>
      </c>
      <c r="N482" s="99" t="str">
        <f>_bTH_QUANT_since142!M476</f>
        <v>17. AMGÄndG (2021)</v>
      </c>
    </row>
    <row r="483" spans="2:14" x14ac:dyDescent="0.3">
      <c r="B483">
        <f>_bTH_QUANT_since142!A477</f>
        <v>5</v>
      </c>
      <c r="C483">
        <f>_bTH_QUANT_since142!B477</f>
        <v>51</v>
      </c>
      <c r="D483">
        <f>_bTH_QUANT_since142!C477</f>
        <v>1</v>
      </c>
      <c r="E483">
        <f>_bTH_QUANT_since142!D477</f>
        <v>212</v>
      </c>
      <c r="F483">
        <f>_bTH_QUANT_since142!E477</f>
        <v>1</v>
      </c>
      <c r="G483" s="99" t="str">
        <f>_bTH_QUANT_since142!F477</f>
        <v>Huhn</v>
      </c>
      <c r="H483" s="99" t="str">
        <f>_bTH_QUANT_since142!G477</f>
        <v>Masthühner</v>
      </c>
      <c r="I483" s="99">
        <f>_bTH_QUANT_since142!H477</f>
        <v>2021</v>
      </c>
      <c r="J483" s="99">
        <f>_bTH_QUANT_since142!I477</f>
        <v>2</v>
      </c>
      <c r="K483" s="125">
        <f>_bTH_QUANT_since142!J477</f>
        <v>2158</v>
      </c>
      <c r="L483" s="99" t="str">
        <f>IF(_bTH_QUANT_since142!K477="q0.25","25 %",IF(_bTH_QUANT_since142!K477="q0.5","50 %",IF(_bTH_QUANT_since142!K477="q0.75","75 %",IF(_bTH_QUANT_since142!K477="q0.9","90 %","#N/A"))))</f>
        <v>75 %</v>
      </c>
      <c r="M483" s="131">
        <f>_bTH_QUANT_since142!L477</f>
        <v>30.739755382336551</v>
      </c>
      <c r="N483" s="99" t="str">
        <f>_bTH_QUANT_since142!M477</f>
        <v>17. AMGÄndG (2021)</v>
      </c>
    </row>
    <row r="484" spans="2:14" x14ac:dyDescent="0.3">
      <c r="B484">
        <f>_bTH_QUANT_since142!A478</f>
        <v>5</v>
      </c>
      <c r="C484">
        <f>_bTH_QUANT_since142!B478</f>
        <v>51</v>
      </c>
      <c r="D484">
        <f>_bTH_QUANT_since142!C478</f>
        <v>1</v>
      </c>
      <c r="E484">
        <f>_bTH_QUANT_since142!D478</f>
        <v>221</v>
      </c>
      <c r="F484">
        <f>_bTH_QUANT_since142!E478</f>
        <v>1</v>
      </c>
      <c r="G484" s="99" t="str">
        <f>_bTH_QUANT_since142!F478</f>
        <v>Huhn</v>
      </c>
      <c r="H484" s="99" t="str">
        <f>_bTH_QUANT_since142!G478</f>
        <v>Masthühner</v>
      </c>
      <c r="I484" s="99">
        <f>_bTH_QUANT_since142!H478</f>
        <v>2022</v>
      </c>
      <c r="J484" s="99">
        <f>_bTH_QUANT_since142!I478</f>
        <v>1</v>
      </c>
      <c r="K484" s="125">
        <f>_bTH_QUANT_since142!J478</f>
        <v>2127</v>
      </c>
      <c r="L484" s="99" t="str">
        <f>IF(_bTH_QUANT_since142!K478="q0.25","25 %",IF(_bTH_QUANT_since142!K478="q0.5","50 %",IF(_bTH_QUANT_since142!K478="q0.75","75 %",IF(_bTH_QUANT_since142!K478="q0.9","90 %","#N/A"))))</f>
        <v>50 %</v>
      </c>
      <c r="M484" s="131">
        <f>_bTH_QUANT_since142!L478</f>
        <v>19.806825210863629</v>
      </c>
      <c r="N484" s="99" t="str">
        <f>_bTH_QUANT_since142!M478</f>
        <v>17. AMGÄndG (2021)</v>
      </c>
    </row>
    <row r="485" spans="2:14" x14ac:dyDescent="0.3">
      <c r="B485">
        <f>_bTH_QUANT_since142!A479</f>
        <v>5</v>
      </c>
      <c r="C485">
        <f>_bTH_QUANT_since142!B479</f>
        <v>51</v>
      </c>
      <c r="D485">
        <f>_bTH_QUANT_since142!C479</f>
        <v>1</v>
      </c>
      <c r="E485">
        <f>_bTH_QUANT_since142!D479</f>
        <v>221</v>
      </c>
      <c r="F485">
        <f>_bTH_QUANT_since142!E479</f>
        <v>1</v>
      </c>
      <c r="G485" s="99" t="str">
        <f>_bTH_QUANT_since142!F479</f>
        <v>Huhn</v>
      </c>
      <c r="H485" s="99" t="str">
        <f>_bTH_QUANT_since142!G479</f>
        <v>Masthühner</v>
      </c>
      <c r="I485" s="99">
        <f>_bTH_QUANT_since142!H479</f>
        <v>2022</v>
      </c>
      <c r="J485" s="99">
        <f>_bTH_QUANT_since142!I479</f>
        <v>1</v>
      </c>
      <c r="K485" s="125">
        <f>_bTH_QUANT_since142!J479</f>
        <v>2127</v>
      </c>
      <c r="L485" s="99" t="str">
        <f>IF(_bTH_QUANT_since142!K479="q0.25","25 %",IF(_bTH_QUANT_since142!K479="q0.5","50 %",IF(_bTH_QUANT_since142!K479="q0.75","75 %",IF(_bTH_QUANT_since142!K479="q0.9","90 %","#N/A"))))</f>
        <v>90 %</v>
      </c>
      <c r="M485" s="131">
        <f>_bTH_QUANT_since142!L479</f>
        <v>39.444398324998481</v>
      </c>
      <c r="N485" s="99" t="str">
        <f>_bTH_QUANT_since142!M479</f>
        <v>17. AMGÄndG (2021)</v>
      </c>
    </row>
    <row r="486" spans="2:14" x14ac:dyDescent="0.3">
      <c r="B486">
        <f>_bTH_QUANT_since142!A480</f>
        <v>5</v>
      </c>
      <c r="C486">
        <f>_bTH_QUANT_since142!B480</f>
        <v>51</v>
      </c>
      <c r="D486">
        <f>_bTH_QUANT_since142!C480</f>
        <v>1</v>
      </c>
      <c r="E486">
        <f>_bTH_QUANT_since142!D480</f>
        <v>221</v>
      </c>
      <c r="F486">
        <f>_bTH_QUANT_since142!E480</f>
        <v>1</v>
      </c>
      <c r="G486" s="99" t="str">
        <f>_bTH_QUANT_since142!F480</f>
        <v>Huhn</v>
      </c>
      <c r="H486" s="99" t="str">
        <f>_bTH_QUANT_since142!G480</f>
        <v>Masthühner</v>
      </c>
      <c r="I486" s="99">
        <f>_bTH_QUANT_since142!H480</f>
        <v>2022</v>
      </c>
      <c r="J486" s="99">
        <f>_bTH_QUANT_since142!I480</f>
        <v>1</v>
      </c>
      <c r="K486" s="125">
        <f>_bTH_QUANT_since142!J480</f>
        <v>2127</v>
      </c>
      <c r="L486" s="99" t="str">
        <f>IF(_bTH_QUANT_since142!K480="q0.25","25 %",IF(_bTH_QUANT_since142!K480="q0.5","50 %",IF(_bTH_QUANT_since142!K480="q0.75","75 %",IF(_bTH_QUANT_since142!K480="q0.9","90 %","#N/A"))))</f>
        <v>25 %</v>
      </c>
      <c r="M486" s="131">
        <f>_bTH_QUANT_since142!L480</f>
        <v>0</v>
      </c>
      <c r="N486" s="99" t="str">
        <f>_bTH_QUANT_since142!M480</f>
        <v>17. AMGÄndG (2021)</v>
      </c>
    </row>
    <row r="487" spans="2:14" x14ac:dyDescent="0.3">
      <c r="B487">
        <f>_bTH_QUANT_since142!A481</f>
        <v>5</v>
      </c>
      <c r="C487">
        <f>_bTH_QUANT_since142!B481</f>
        <v>51</v>
      </c>
      <c r="D487">
        <f>_bTH_QUANT_since142!C481</f>
        <v>1</v>
      </c>
      <c r="E487">
        <f>_bTH_QUANT_since142!D481</f>
        <v>221</v>
      </c>
      <c r="F487">
        <f>_bTH_QUANT_since142!E481</f>
        <v>1</v>
      </c>
      <c r="G487" s="99" t="str">
        <f>_bTH_QUANT_since142!F481</f>
        <v>Huhn</v>
      </c>
      <c r="H487" s="99" t="str">
        <f>_bTH_QUANT_since142!G481</f>
        <v>Masthühner</v>
      </c>
      <c r="I487" s="99">
        <f>_bTH_QUANT_since142!H481</f>
        <v>2022</v>
      </c>
      <c r="J487" s="99">
        <f>_bTH_QUANT_since142!I481</f>
        <v>1</v>
      </c>
      <c r="K487" s="125">
        <f>_bTH_QUANT_since142!J481</f>
        <v>2127</v>
      </c>
      <c r="L487" s="99" t="str">
        <f>IF(_bTH_QUANT_since142!K481="q0.25","25 %",IF(_bTH_QUANT_since142!K481="q0.5","50 %",IF(_bTH_QUANT_since142!K481="q0.75","75 %",IF(_bTH_QUANT_since142!K481="q0.9","90 %","#N/A"))))</f>
        <v>75 %</v>
      </c>
      <c r="M487" s="131">
        <f>_bTH_QUANT_since142!L481</f>
        <v>30.900699255152496</v>
      </c>
      <c r="N487" s="99" t="str">
        <f>_bTH_QUANT_since142!M481</f>
        <v>17. AMGÄndG (2021)</v>
      </c>
    </row>
    <row r="488" spans="2:14" x14ac:dyDescent="0.3">
      <c r="B488">
        <f>_bTH_QUANT_since142!A482</f>
        <v>5</v>
      </c>
      <c r="C488">
        <f>_bTH_QUANT_since142!B482</f>
        <v>51</v>
      </c>
      <c r="D488">
        <f>_bTH_QUANT_since142!C482</f>
        <v>1</v>
      </c>
      <c r="E488">
        <f>_bTH_QUANT_since142!D482</f>
        <v>222</v>
      </c>
      <c r="F488">
        <f>_bTH_QUANT_since142!E482</f>
        <v>1</v>
      </c>
      <c r="G488" s="99" t="str">
        <f>_bTH_QUANT_since142!F482</f>
        <v>Huhn</v>
      </c>
      <c r="H488" s="99" t="str">
        <f>_bTH_QUANT_since142!G482</f>
        <v>Masthühner</v>
      </c>
      <c r="I488" s="99">
        <f>_bTH_QUANT_since142!H482</f>
        <v>2022</v>
      </c>
      <c r="J488" s="99">
        <f>_bTH_QUANT_since142!I482</f>
        <v>2</v>
      </c>
      <c r="K488" s="125">
        <f>_bTH_QUANT_since142!J482</f>
        <v>2159</v>
      </c>
      <c r="L488" s="99" t="str">
        <f>IF(_bTH_QUANT_since142!K482="q0.25","25 %",IF(_bTH_QUANT_since142!K482="q0.5","50 %",IF(_bTH_QUANT_since142!K482="q0.75","75 %",IF(_bTH_QUANT_since142!K482="q0.9","90 %","#N/A"))))</f>
        <v>50 %</v>
      </c>
      <c r="M488" s="131">
        <f>_bTH_QUANT_since142!L482</f>
        <v>20.721993496745441</v>
      </c>
      <c r="N488" s="99" t="str">
        <f>_bTH_QUANT_since142!M482</f>
        <v>17. AMGÄndG (2021)</v>
      </c>
    </row>
    <row r="489" spans="2:14" x14ac:dyDescent="0.3">
      <c r="B489">
        <f>_bTH_QUANT_since142!A483</f>
        <v>5</v>
      </c>
      <c r="C489">
        <f>_bTH_QUANT_since142!B483</f>
        <v>51</v>
      </c>
      <c r="D489">
        <f>_bTH_QUANT_since142!C483</f>
        <v>1</v>
      </c>
      <c r="E489">
        <f>_bTH_QUANT_since142!D483</f>
        <v>222</v>
      </c>
      <c r="F489">
        <f>_bTH_QUANT_since142!E483</f>
        <v>1</v>
      </c>
      <c r="G489" s="99" t="str">
        <f>_bTH_QUANT_since142!F483</f>
        <v>Huhn</v>
      </c>
      <c r="H489" s="99" t="str">
        <f>_bTH_QUANT_since142!G483</f>
        <v>Masthühner</v>
      </c>
      <c r="I489" s="99">
        <f>_bTH_QUANT_since142!H483</f>
        <v>2022</v>
      </c>
      <c r="J489" s="99">
        <f>_bTH_QUANT_since142!I483</f>
        <v>2</v>
      </c>
      <c r="K489" s="125">
        <f>_bTH_QUANT_since142!J483</f>
        <v>2159</v>
      </c>
      <c r="L489" s="99" t="str">
        <f>IF(_bTH_QUANT_since142!K483="q0.25","25 %",IF(_bTH_QUANT_since142!K483="q0.5","50 %",IF(_bTH_QUANT_since142!K483="q0.75","75 %",IF(_bTH_QUANT_since142!K483="q0.9","90 %","#N/A"))))</f>
        <v>90 %</v>
      </c>
      <c r="M489" s="131">
        <f>_bTH_QUANT_since142!L483</f>
        <v>39.844722342881965</v>
      </c>
      <c r="N489" s="99" t="str">
        <f>_bTH_QUANT_since142!M483</f>
        <v>17. AMGÄndG (2021)</v>
      </c>
    </row>
    <row r="490" spans="2:14" x14ac:dyDescent="0.3">
      <c r="B490">
        <f>_bTH_QUANT_since142!A484</f>
        <v>5</v>
      </c>
      <c r="C490">
        <f>_bTH_QUANT_since142!B484</f>
        <v>51</v>
      </c>
      <c r="D490">
        <f>_bTH_QUANT_since142!C484</f>
        <v>1</v>
      </c>
      <c r="E490">
        <f>_bTH_QUANT_since142!D484</f>
        <v>222</v>
      </c>
      <c r="F490">
        <f>_bTH_QUANT_since142!E484</f>
        <v>1</v>
      </c>
      <c r="G490" s="99" t="str">
        <f>_bTH_QUANT_since142!F484</f>
        <v>Huhn</v>
      </c>
      <c r="H490" s="99" t="str">
        <f>_bTH_QUANT_since142!G484</f>
        <v>Masthühner</v>
      </c>
      <c r="I490" s="99">
        <f>_bTH_QUANT_since142!H484</f>
        <v>2022</v>
      </c>
      <c r="J490" s="99">
        <f>_bTH_QUANT_since142!I484</f>
        <v>2</v>
      </c>
      <c r="K490" s="125">
        <f>_bTH_QUANT_since142!J484</f>
        <v>2159</v>
      </c>
      <c r="L490" s="99" t="str">
        <f>IF(_bTH_QUANT_since142!K484="q0.25","25 %",IF(_bTH_QUANT_since142!K484="q0.5","50 %",IF(_bTH_QUANT_since142!K484="q0.75","75 %",IF(_bTH_QUANT_since142!K484="q0.9","90 %","#N/A"))))</f>
        <v>25 %</v>
      </c>
      <c r="M490" s="131">
        <f>_bTH_QUANT_since142!L484</f>
        <v>1.944077679629034</v>
      </c>
      <c r="N490" s="99" t="str">
        <f>_bTH_QUANT_since142!M484</f>
        <v>17. AMGÄndG (2021)</v>
      </c>
    </row>
    <row r="491" spans="2:14" x14ac:dyDescent="0.3">
      <c r="B491">
        <f>_bTH_QUANT_since142!A485</f>
        <v>5</v>
      </c>
      <c r="C491">
        <f>_bTH_QUANT_since142!B485</f>
        <v>51</v>
      </c>
      <c r="D491">
        <f>_bTH_QUANT_since142!C485</f>
        <v>1</v>
      </c>
      <c r="E491">
        <f>_bTH_QUANT_since142!D485</f>
        <v>222</v>
      </c>
      <c r="F491">
        <f>_bTH_QUANT_since142!E485</f>
        <v>1</v>
      </c>
      <c r="G491" s="99" t="str">
        <f>_bTH_QUANT_since142!F485</f>
        <v>Huhn</v>
      </c>
      <c r="H491" s="99" t="str">
        <f>_bTH_QUANT_since142!G485</f>
        <v>Masthühner</v>
      </c>
      <c r="I491" s="99">
        <f>_bTH_QUANT_since142!H485</f>
        <v>2022</v>
      </c>
      <c r="J491" s="99">
        <f>_bTH_QUANT_since142!I485</f>
        <v>2</v>
      </c>
      <c r="K491" s="125">
        <f>_bTH_QUANT_since142!J485</f>
        <v>2159</v>
      </c>
      <c r="L491" s="99" t="str">
        <f>IF(_bTH_QUANT_since142!K485="q0.25","25 %",IF(_bTH_QUANT_since142!K485="q0.5","50 %",IF(_bTH_QUANT_since142!K485="q0.75","75 %",IF(_bTH_QUANT_since142!K485="q0.9","90 %","#N/A"))))</f>
        <v>75 %</v>
      </c>
      <c r="M491" s="131">
        <f>_bTH_QUANT_since142!L485</f>
        <v>31.331117864045545</v>
      </c>
      <c r="N491" s="99" t="str">
        <f>_bTH_QUANT_since142!M485</f>
        <v>17. AMGÄndG (2021)</v>
      </c>
    </row>
    <row r="492" spans="2:14" x14ac:dyDescent="0.3">
      <c r="B492">
        <f>_bTH_QUANT_since142!A486</f>
        <v>5</v>
      </c>
      <c r="C492">
        <f>_bTH_QUANT_since142!B486</f>
        <v>51</v>
      </c>
      <c r="D492">
        <f>_bTH_QUANT_since142!C486</f>
        <v>1</v>
      </c>
      <c r="E492">
        <f>_bTH_QUANT_since142!D486</f>
        <v>231</v>
      </c>
      <c r="F492">
        <f>_bTH_QUANT_since142!E486</f>
        <v>1</v>
      </c>
      <c r="G492" s="99" t="str">
        <f>_bTH_QUANT_since142!F486</f>
        <v>Huhn</v>
      </c>
      <c r="H492" s="99" t="str">
        <f>_bTH_QUANT_since142!G486</f>
        <v>Masthühner</v>
      </c>
      <c r="I492" s="99">
        <f>_bTH_QUANT_since142!H486</f>
        <v>2023</v>
      </c>
      <c r="J492" s="99">
        <f>_bTH_QUANT_since142!I486</f>
        <v>1</v>
      </c>
      <c r="K492" s="125">
        <f>_bTH_QUANT_since142!J486</f>
        <v>2053</v>
      </c>
      <c r="L492" s="99" t="str">
        <f>IF(_bTH_QUANT_since142!K486="q0.25","25 %",IF(_bTH_QUANT_since142!K486="q0.5","50 %",IF(_bTH_QUANT_since142!K486="q0.75","75 %",IF(_bTH_QUANT_since142!K486="q0.9","90 %","#N/A"))))</f>
        <v>50 %</v>
      </c>
      <c r="M492" s="131">
        <f>_bTH_QUANT_since142!L486</f>
        <v>19.803887578538681</v>
      </c>
      <c r="N492" s="99" t="str">
        <f>_bTH_QUANT_since142!M486</f>
        <v>17. AMGÄndG (2021)</v>
      </c>
    </row>
    <row r="493" spans="2:14" x14ac:dyDescent="0.3">
      <c r="B493">
        <f>_bTH_QUANT_since142!A487</f>
        <v>5</v>
      </c>
      <c r="C493">
        <f>_bTH_QUANT_since142!B487</f>
        <v>51</v>
      </c>
      <c r="D493">
        <f>_bTH_QUANT_since142!C487</f>
        <v>1</v>
      </c>
      <c r="E493">
        <f>_bTH_QUANT_since142!D487</f>
        <v>231</v>
      </c>
      <c r="F493">
        <f>_bTH_QUANT_since142!E487</f>
        <v>1</v>
      </c>
      <c r="G493" s="99" t="str">
        <f>_bTH_QUANT_since142!F487</f>
        <v>Huhn</v>
      </c>
      <c r="H493" s="99" t="str">
        <f>_bTH_QUANT_since142!G487</f>
        <v>Masthühner</v>
      </c>
      <c r="I493" s="99">
        <f>_bTH_QUANT_since142!H487</f>
        <v>2023</v>
      </c>
      <c r="J493" s="99">
        <f>_bTH_QUANT_since142!I487</f>
        <v>1</v>
      </c>
      <c r="K493" s="125">
        <f>_bTH_QUANT_since142!J487</f>
        <v>2053</v>
      </c>
      <c r="L493" s="99" t="str">
        <f>IF(_bTH_QUANT_since142!K487="q0.25","25 %",IF(_bTH_QUANT_since142!K487="q0.5","50 %",IF(_bTH_QUANT_since142!K487="q0.75","75 %",IF(_bTH_QUANT_since142!K487="q0.9","90 %","#N/A"))))</f>
        <v>90 %</v>
      </c>
      <c r="M493" s="131">
        <f>_bTH_QUANT_since142!L487</f>
        <v>37.548259025986155</v>
      </c>
      <c r="N493" s="99" t="str">
        <f>_bTH_QUANT_since142!M487</f>
        <v>17. AMGÄndG (2021)</v>
      </c>
    </row>
    <row r="494" spans="2:14" x14ac:dyDescent="0.3">
      <c r="B494">
        <f>_bTH_QUANT_since142!A488</f>
        <v>5</v>
      </c>
      <c r="C494">
        <f>_bTH_QUANT_since142!B488</f>
        <v>51</v>
      </c>
      <c r="D494">
        <f>_bTH_QUANT_since142!C488</f>
        <v>1</v>
      </c>
      <c r="E494">
        <f>_bTH_QUANT_since142!D488</f>
        <v>231</v>
      </c>
      <c r="F494">
        <f>_bTH_QUANT_since142!E488</f>
        <v>1</v>
      </c>
      <c r="G494" s="99" t="str">
        <f>_bTH_QUANT_since142!F488</f>
        <v>Huhn</v>
      </c>
      <c r="H494" s="99" t="str">
        <f>_bTH_QUANT_since142!G488</f>
        <v>Masthühner</v>
      </c>
      <c r="I494" s="99">
        <f>_bTH_QUANT_since142!H488</f>
        <v>2023</v>
      </c>
      <c r="J494" s="99">
        <f>_bTH_QUANT_since142!I488</f>
        <v>1</v>
      </c>
      <c r="K494" s="125">
        <f>_bTH_QUANT_since142!J488</f>
        <v>2053</v>
      </c>
      <c r="L494" s="99" t="str">
        <f>IF(_bTH_QUANT_since142!K488="q0.25","25 %",IF(_bTH_QUANT_since142!K488="q0.5","50 %",IF(_bTH_QUANT_since142!K488="q0.75","75 %",IF(_bTH_QUANT_since142!K488="q0.9","90 %","#N/A"))))</f>
        <v>25 %</v>
      </c>
      <c r="M494" s="131">
        <f>_bTH_QUANT_since142!L488</f>
        <v>0</v>
      </c>
      <c r="N494" s="99" t="str">
        <f>_bTH_QUANT_since142!M488</f>
        <v>17. AMGÄndG (2021)</v>
      </c>
    </row>
    <row r="495" spans="2:14" x14ac:dyDescent="0.3">
      <c r="B495">
        <f>_bTH_QUANT_since142!A489</f>
        <v>5</v>
      </c>
      <c r="C495">
        <f>_bTH_QUANT_since142!B489</f>
        <v>51</v>
      </c>
      <c r="D495">
        <f>_bTH_QUANT_since142!C489</f>
        <v>1</v>
      </c>
      <c r="E495">
        <f>_bTH_QUANT_since142!D489</f>
        <v>231</v>
      </c>
      <c r="F495">
        <f>_bTH_QUANT_since142!E489</f>
        <v>1</v>
      </c>
      <c r="G495" s="99" t="str">
        <f>_bTH_QUANT_since142!F489</f>
        <v>Huhn</v>
      </c>
      <c r="H495" s="99" t="str">
        <f>_bTH_QUANT_since142!G489</f>
        <v>Masthühner</v>
      </c>
      <c r="I495" s="99">
        <f>_bTH_QUANT_since142!H489</f>
        <v>2023</v>
      </c>
      <c r="J495" s="99">
        <f>_bTH_QUANT_since142!I489</f>
        <v>1</v>
      </c>
      <c r="K495" s="125">
        <f>_bTH_QUANT_since142!J489</f>
        <v>2053</v>
      </c>
      <c r="L495" s="99" t="str">
        <f>IF(_bTH_QUANT_since142!K489="q0.25","25 %",IF(_bTH_QUANT_since142!K489="q0.5","50 %",IF(_bTH_QUANT_since142!K489="q0.75","75 %",IF(_bTH_QUANT_since142!K489="q0.9","90 %","#N/A"))))</f>
        <v>75 %</v>
      </c>
      <c r="M495" s="131">
        <f>_bTH_QUANT_since142!L489</f>
        <v>29.965502999094653</v>
      </c>
      <c r="N495" s="99" t="str">
        <f>_bTH_QUANT_since142!M489</f>
        <v>17. AMGÄndG (2021)</v>
      </c>
    </row>
    <row r="496" spans="2:14" x14ac:dyDescent="0.3">
      <c r="B496">
        <f>_bTH_QUANT_since142!A490</f>
        <v>5</v>
      </c>
      <c r="C496">
        <f>_bTH_QUANT_since142!B490</f>
        <v>51</v>
      </c>
      <c r="D496">
        <f>_bTH_QUANT_since142!C490</f>
        <v>1</v>
      </c>
      <c r="E496">
        <f>_bTH_QUANT_since142!D490</f>
        <v>232</v>
      </c>
      <c r="F496">
        <f>_bTH_QUANT_since142!E490</f>
        <v>1</v>
      </c>
      <c r="G496" s="99" t="str">
        <f>_bTH_QUANT_since142!F490</f>
        <v>Huhn</v>
      </c>
      <c r="H496" s="99" t="str">
        <f>_bTH_QUANT_since142!G490</f>
        <v>Masthühner</v>
      </c>
      <c r="I496" s="99">
        <f>_bTH_QUANT_since142!H490</f>
        <v>2023</v>
      </c>
      <c r="J496" s="99">
        <f>_bTH_QUANT_since142!I490</f>
        <v>2</v>
      </c>
      <c r="K496" s="125">
        <f>_bTH_QUANT_since142!J490</f>
        <v>2127</v>
      </c>
      <c r="L496" s="99" t="str">
        <f>IF(_bTH_QUANT_since142!K490="q0.25","25 %",IF(_bTH_QUANT_since142!K490="q0.5","50 %",IF(_bTH_QUANT_since142!K490="q0.75","75 %",IF(_bTH_QUANT_since142!K490="q0.9","90 %","#N/A"))))</f>
        <v>50 %</v>
      </c>
      <c r="M496" s="131">
        <f>_bTH_QUANT_since142!L490</f>
        <v>20.827410010548022</v>
      </c>
      <c r="N496" s="99" t="str">
        <f>_bTH_QUANT_since142!M490</f>
        <v>17. AMGÄndG (2021)</v>
      </c>
    </row>
    <row r="497" spans="2:14" x14ac:dyDescent="0.3">
      <c r="B497">
        <f>_bTH_QUANT_since142!A491</f>
        <v>5</v>
      </c>
      <c r="C497">
        <f>_bTH_QUANT_since142!B491</f>
        <v>51</v>
      </c>
      <c r="D497">
        <f>_bTH_QUANT_since142!C491</f>
        <v>1</v>
      </c>
      <c r="E497">
        <f>_bTH_QUANT_since142!D491</f>
        <v>232</v>
      </c>
      <c r="F497">
        <f>_bTH_QUANT_since142!E491</f>
        <v>1</v>
      </c>
      <c r="G497" s="99" t="str">
        <f>_bTH_QUANT_since142!F491</f>
        <v>Huhn</v>
      </c>
      <c r="H497" s="99" t="str">
        <f>_bTH_QUANT_since142!G491</f>
        <v>Masthühner</v>
      </c>
      <c r="I497" s="99">
        <f>_bTH_QUANT_since142!H491</f>
        <v>2023</v>
      </c>
      <c r="J497" s="99">
        <f>_bTH_QUANT_since142!I491</f>
        <v>2</v>
      </c>
      <c r="K497" s="125">
        <f>_bTH_QUANT_since142!J491</f>
        <v>2127</v>
      </c>
      <c r="L497" s="99" t="str">
        <f>IF(_bTH_QUANT_since142!K491="q0.25","25 %",IF(_bTH_QUANT_since142!K491="q0.5","50 %",IF(_bTH_QUANT_since142!K491="q0.75","75 %",IF(_bTH_QUANT_since142!K491="q0.9","90 %","#N/A"))))</f>
        <v>90 %</v>
      </c>
      <c r="M497" s="131">
        <f>_bTH_QUANT_since142!L491</f>
        <v>38.491844056521323</v>
      </c>
      <c r="N497" s="99" t="str">
        <f>_bTH_QUANT_since142!M491</f>
        <v>17. AMGÄndG (2021)</v>
      </c>
    </row>
    <row r="498" spans="2:14" x14ac:dyDescent="0.3">
      <c r="B498">
        <f>_bTH_QUANT_since142!A492</f>
        <v>5</v>
      </c>
      <c r="C498">
        <f>_bTH_QUANT_since142!B492</f>
        <v>51</v>
      </c>
      <c r="D498">
        <f>_bTH_QUANT_since142!C492</f>
        <v>1</v>
      </c>
      <c r="E498">
        <f>_bTH_QUANT_since142!D492</f>
        <v>232</v>
      </c>
      <c r="F498">
        <f>_bTH_QUANT_since142!E492</f>
        <v>1</v>
      </c>
      <c r="G498" s="99" t="str">
        <f>_bTH_QUANT_since142!F492</f>
        <v>Huhn</v>
      </c>
      <c r="H498" s="99" t="str">
        <f>_bTH_QUANT_since142!G492</f>
        <v>Masthühner</v>
      </c>
      <c r="I498" s="99">
        <f>_bTH_QUANT_since142!H492</f>
        <v>2023</v>
      </c>
      <c r="J498" s="99">
        <f>_bTH_QUANT_since142!I492</f>
        <v>2</v>
      </c>
      <c r="K498" s="125">
        <f>_bTH_QUANT_since142!J492</f>
        <v>2127</v>
      </c>
      <c r="L498" s="99" t="str">
        <f>IF(_bTH_QUANT_since142!K492="q0.25","25 %",IF(_bTH_QUANT_since142!K492="q0.5","50 %",IF(_bTH_QUANT_since142!K492="q0.75","75 %",IF(_bTH_QUANT_since142!K492="q0.9","90 %","#N/A"))))</f>
        <v>25 %</v>
      </c>
      <c r="M498" s="131">
        <f>_bTH_QUANT_since142!L492</f>
        <v>2.1179880016792231E-3</v>
      </c>
      <c r="N498" s="99" t="str">
        <f>_bTH_QUANT_since142!M492</f>
        <v>17. AMGÄndG (2021)</v>
      </c>
    </row>
    <row r="499" spans="2:14" x14ac:dyDescent="0.3">
      <c r="B499">
        <f>_bTH_QUANT_since142!A493</f>
        <v>5</v>
      </c>
      <c r="C499">
        <f>_bTH_QUANT_since142!B493</f>
        <v>51</v>
      </c>
      <c r="D499">
        <f>_bTH_QUANT_since142!C493</f>
        <v>1</v>
      </c>
      <c r="E499">
        <f>_bTH_QUANT_since142!D493</f>
        <v>232</v>
      </c>
      <c r="F499">
        <f>_bTH_QUANT_since142!E493</f>
        <v>1</v>
      </c>
      <c r="G499" s="99" t="str">
        <f>_bTH_QUANT_since142!F493</f>
        <v>Huhn</v>
      </c>
      <c r="H499" s="99" t="str">
        <f>_bTH_QUANT_since142!G493</f>
        <v>Masthühner</v>
      </c>
      <c r="I499" s="99">
        <f>_bTH_QUANT_since142!H493</f>
        <v>2023</v>
      </c>
      <c r="J499" s="99">
        <f>_bTH_QUANT_since142!I493</f>
        <v>2</v>
      </c>
      <c r="K499" s="125">
        <f>_bTH_QUANT_since142!J493</f>
        <v>2127</v>
      </c>
      <c r="L499" s="99" t="str">
        <f>IF(_bTH_QUANT_since142!K493="q0.25","25 %",IF(_bTH_QUANT_since142!K493="q0.5","50 %",IF(_bTH_QUANT_since142!K493="q0.75","75 %",IF(_bTH_QUANT_since142!K493="q0.9","90 %","#N/A"))))</f>
        <v>75 %</v>
      </c>
      <c r="M499" s="131">
        <f>_bTH_QUANT_since142!L493</f>
        <v>30.583911800265007</v>
      </c>
      <c r="N499" s="99" t="str">
        <f>_bTH_QUANT_since142!M493</f>
        <v>17. AMGÄndG (2021)</v>
      </c>
    </row>
    <row r="500" spans="2:14" x14ac:dyDescent="0.3">
      <c r="B500">
        <f>_bTH_QUANT_since142!A494</f>
        <v>5</v>
      </c>
      <c r="C500">
        <f>_bTH_QUANT_since142!B494</f>
        <v>51</v>
      </c>
      <c r="D500">
        <f>_bTH_QUANT_since142!C494</f>
        <v>1</v>
      </c>
      <c r="E500">
        <f>_bTH_QUANT_since142!D494</f>
        <v>241</v>
      </c>
      <c r="F500">
        <f>_bTH_QUANT_since142!E494</f>
        <v>1</v>
      </c>
      <c r="G500" s="99" t="str">
        <f>_bTH_QUANT_since142!F494</f>
        <v>Huhn</v>
      </c>
      <c r="H500" s="99" t="str">
        <f>_bTH_QUANT_since142!G494</f>
        <v>Masthühner</v>
      </c>
      <c r="I500" s="99">
        <f>_bTH_QUANT_since142!H494</f>
        <v>2024</v>
      </c>
      <c r="J500" s="99">
        <f>_bTH_QUANT_since142!I494</f>
        <v>1</v>
      </c>
      <c r="K500" s="125">
        <f>_bTH_QUANT_since142!J494</f>
        <v>2120</v>
      </c>
      <c r="L500" s="99" t="str">
        <f>IF(_bTH_QUANT_since142!K494="q0.25","25 %",IF(_bTH_QUANT_since142!K494="q0.5","50 %",IF(_bTH_QUANT_since142!K494="q0.75","75 %",IF(_bTH_QUANT_since142!K494="q0.9","90 %","#N/A"))))</f>
        <v>50 %</v>
      </c>
      <c r="M500" s="131">
        <f>_bTH_QUANT_since142!L494</f>
        <v>22.752139995359592</v>
      </c>
      <c r="N500" s="99" t="str">
        <f>_bTH_QUANT_since142!M494</f>
        <v>17. AMGÄndG (2021)</v>
      </c>
    </row>
    <row r="501" spans="2:14" x14ac:dyDescent="0.3">
      <c r="B501">
        <f>_bTH_QUANT_since142!A495</f>
        <v>5</v>
      </c>
      <c r="C501">
        <f>_bTH_QUANT_since142!B495</f>
        <v>51</v>
      </c>
      <c r="D501">
        <f>_bTH_QUANT_since142!C495</f>
        <v>1</v>
      </c>
      <c r="E501">
        <f>_bTH_QUANT_since142!D495</f>
        <v>241</v>
      </c>
      <c r="F501">
        <f>_bTH_QUANT_since142!E495</f>
        <v>1</v>
      </c>
      <c r="G501" s="99" t="str">
        <f>_bTH_QUANT_since142!F495</f>
        <v>Huhn</v>
      </c>
      <c r="H501" s="99" t="str">
        <f>_bTH_QUANT_since142!G495</f>
        <v>Masthühner</v>
      </c>
      <c r="I501" s="99">
        <f>_bTH_QUANT_since142!H495</f>
        <v>2024</v>
      </c>
      <c r="J501" s="99">
        <f>_bTH_QUANT_since142!I495</f>
        <v>1</v>
      </c>
      <c r="K501" s="125">
        <f>_bTH_QUANT_since142!J495</f>
        <v>2120</v>
      </c>
      <c r="L501" s="99" t="str">
        <f>IF(_bTH_QUANT_since142!K495="q0.25","25 %",IF(_bTH_QUANT_since142!K495="q0.5","50 %",IF(_bTH_QUANT_since142!K495="q0.75","75 %",IF(_bTH_QUANT_since142!K495="q0.9","90 %","#N/A"))))</f>
        <v>90 %</v>
      </c>
      <c r="M501" s="131">
        <f>_bTH_QUANT_since142!L495</f>
        <v>39.170965010920355</v>
      </c>
      <c r="N501" s="99" t="str">
        <f>_bTH_QUANT_since142!M495</f>
        <v>17. AMGÄndG (2021)</v>
      </c>
    </row>
    <row r="502" spans="2:14" x14ac:dyDescent="0.3">
      <c r="B502">
        <f>_bTH_QUANT_since142!A496</f>
        <v>5</v>
      </c>
      <c r="C502">
        <f>_bTH_QUANT_since142!B496</f>
        <v>51</v>
      </c>
      <c r="D502">
        <f>_bTH_QUANT_since142!C496</f>
        <v>1</v>
      </c>
      <c r="E502">
        <f>_bTH_QUANT_since142!D496</f>
        <v>241</v>
      </c>
      <c r="F502">
        <f>_bTH_QUANT_since142!E496</f>
        <v>1</v>
      </c>
      <c r="G502" s="99" t="str">
        <f>_bTH_QUANT_since142!F496</f>
        <v>Huhn</v>
      </c>
      <c r="H502" s="99" t="str">
        <f>_bTH_QUANT_since142!G496</f>
        <v>Masthühner</v>
      </c>
      <c r="I502" s="99">
        <f>_bTH_QUANT_since142!H496</f>
        <v>2024</v>
      </c>
      <c r="J502" s="99">
        <f>_bTH_QUANT_since142!I496</f>
        <v>1</v>
      </c>
      <c r="K502" s="125">
        <f>_bTH_QUANT_since142!J496</f>
        <v>2120</v>
      </c>
      <c r="L502" s="99" t="str">
        <f>IF(_bTH_QUANT_since142!K496="q0.25","25 %",IF(_bTH_QUANT_since142!K496="q0.5","50 %",IF(_bTH_QUANT_since142!K496="q0.75","75 %",IF(_bTH_QUANT_since142!K496="q0.9","90 %","#N/A"))))</f>
        <v>25 %</v>
      </c>
      <c r="M502" s="131">
        <f>_bTH_QUANT_since142!L496</f>
        <v>4.0597790669221148</v>
      </c>
      <c r="N502" s="99" t="str">
        <f>_bTH_QUANT_since142!M496</f>
        <v>17. AMGÄndG (2021)</v>
      </c>
    </row>
    <row r="503" spans="2:14" x14ac:dyDescent="0.3">
      <c r="B503">
        <f>_bTH_QUANT_since142!A497</f>
        <v>5</v>
      </c>
      <c r="C503">
        <f>_bTH_QUANT_since142!B497</f>
        <v>51</v>
      </c>
      <c r="D503">
        <f>_bTH_QUANT_since142!C497</f>
        <v>1</v>
      </c>
      <c r="E503">
        <f>_bTH_QUANT_since142!D497</f>
        <v>241</v>
      </c>
      <c r="F503">
        <f>_bTH_QUANT_since142!E497</f>
        <v>1</v>
      </c>
      <c r="G503" s="99" t="str">
        <f>_bTH_QUANT_since142!F497</f>
        <v>Huhn</v>
      </c>
      <c r="H503" s="99" t="str">
        <f>_bTH_QUANT_since142!G497</f>
        <v>Masthühner</v>
      </c>
      <c r="I503" s="99">
        <f>_bTH_QUANT_since142!H497</f>
        <v>2024</v>
      </c>
      <c r="J503" s="99">
        <f>_bTH_QUANT_since142!I497</f>
        <v>1</v>
      </c>
      <c r="K503" s="125">
        <f>_bTH_QUANT_since142!J497</f>
        <v>2120</v>
      </c>
      <c r="L503" s="99" t="str">
        <f>IF(_bTH_QUANT_since142!K497="q0.25","25 %",IF(_bTH_QUANT_since142!K497="q0.5","50 %",IF(_bTH_QUANT_since142!K497="q0.75","75 %",IF(_bTH_QUANT_since142!K497="q0.9","90 %","#N/A"))))</f>
        <v>75 %</v>
      </c>
      <c r="M503" s="131">
        <f>_bTH_QUANT_since142!L497</f>
        <v>31.75102069026152</v>
      </c>
      <c r="N503" s="99" t="str">
        <f>_bTH_QUANT_since142!M497</f>
        <v>17. AMGÄndG (2021)</v>
      </c>
    </row>
    <row r="504" spans="2:14" x14ac:dyDescent="0.3">
      <c r="B504">
        <f>_bTH_QUANT_since142!A498</f>
        <v>5</v>
      </c>
      <c r="C504">
        <f>_bTH_QUANT_since142!B498</f>
        <v>51</v>
      </c>
      <c r="D504">
        <f>_bTH_QUANT_since142!C498</f>
        <v>1</v>
      </c>
      <c r="E504">
        <f>_bTH_QUANT_since142!D498</f>
        <v>242</v>
      </c>
      <c r="F504">
        <f>_bTH_QUANT_since142!E498</f>
        <v>1</v>
      </c>
      <c r="G504" s="99" t="str">
        <f>_bTH_QUANT_since142!F498</f>
        <v>Huhn</v>
      </c>
      <c r="H504" s="99" t="str">
        <f>_bTH_QUANT_since142!G498</f>
        <v>Masthühner</v>
      </c>
      <c r="I504" s="99">
        <f>_bTH_QUANT_since142!H498</f>
        <v>2024</v>
      </c>
      <c r="J504" s="99">
        <f>_bTH_QUANT_since142!I498</f>
        <v>2</v>
      </c>
      <c r="K504" s="125">
        <f>_bTH_QUANT_since142!J498</f>
        <v>2086</v>
      </c>
      <c r="L504" s="99" t="str">
        <f>IF(_bTH_QUANT_since142!K498="q0.25","25 %",IF(_bTH_QUANT_since142!K498="q0.5","50 %",IF(_bTH_QUANT_since142!K498="q0.75","75 %",IF(_bTH_QUANT_since142!K498="q0.9","90 %","#N/A"))))</f>
        <v>50 %</v>
      </c>
      <c r="M504" s="131">
        <f>_bTH_QUANT_since142!L498</f>
        <v>21.394996132015315</v>
      </c>
      <c r="N504" s="99" t="str">
        <f>_bTH_QUANT_since142!M498</f>
        <v>17. AMGÄndG (2021)</v>
      </c>
    </row>
    <row r="505" spans="2:14" x14ac:dyDescent="0.3">
      <c r="B505">
        <f>_bTH_QUANT_since142!A499</f>
        <v>5</v>
      </c>
      <c r="C505">
        <f>_bTH_QUANT_since142!B499</f>
        <v>51</v>
      </c>
      <c r="D505">
        <f>_bTH_QUANT_since142!C499</f>
        <v>1</v>
      </c>
      <c r="E505">
        <f>_bTH_QUANT_since142!D499</f>
        <v>242</v>
      </c>
      <c r="F505">
        <f>_bTH_QUANT_since142!E499</f>
        <v>1</v>
      </c>
      <c r="G505" s="99" t="str">
        <f>_bTH_QUANT_since142!F499</f>
        <v>Huhn</v>
      </c>
      <c r="H505" s="99" t="str">
        <f>_bTH_QUANT_since142!G499</f>
        <v>Masthühner</v>
      </c>
      <c r="I505" s="99">
        <f>_bTH_QUANT_since142!H499</f>
        <v>2024</v>
      </c>
      <c r="J505" s="99">
        <f>_bTH_QUANT_since142!I499</f>
        <v>2</v>
      </c>
      <c r="K505" s="125">
        <f>_bTH_QUANT_since142!J499</f>
        <v>2086</v>
      </c>
      <c r="L505" s="99" t="str">
        <f>IF(_bTH_QUANT_since142!K499="q0.25","25 %",IF(_bTH_QUANT_since142!K499="q0.5","50 %",IF(_bTH_QUANT_since142!K499="q0.75","75 %",IF(_bTH_QUANT_since142!K499="q0.9","90 %","#N/A"))))</f>
        <v>90 %</v>
      </c>
      <c r="M505" s="131">
        <f>_bTH_QUANT_since142!L499</f>
        <v>37.894423613937313</v>
      </c>
      <c r="N505" s="99" t="str">
        <f>_bTH_QUANT_since142!M499</f>
        <v>17. AMGÄndG (2021)</v>
      </c>
    </row>
    <row r="506" spans="2:14" x14ac:dyDescent="0.3">
      <c r="B506">
        <f>_bTH_QUANT_since142!A500</f>
        <v>5</v>
      </c>
      <c r="C506">
        <f>_bTH_QUANT_since142!B500</f>
        <v>51</v>
      </c>
      <c r="D506">
        <f>_bTH_QUANT_since142!C500</f>
        <v>1</v>
      </c>
      <c r="E506">
        <f>_bTH_QUANT_since142!D500</f>
        <v>242</v>
      </c>
      <c r="F506">
        <f>_bTH_QUANT_since142!E500</f>
        <v>1</v>
      </c>
      <c r="G506" s="99" t="str">
        <f>_bTH_QUANT_since142!F500</f>
        <v>Huhn</v>
      </c>
      <c r="H506" s="99" t="str">
        <f>_bTH_QUANT_since142!G500</f>
        <v>Masthühner</v>
      </c>
      <c r="I506" s="99">
        <f>_bTH_QUANT_since142!H500</f>
        <v>2024</v>
      </c>
      <c r="J506" s="99">
        <f>_bTH_QUANT_since142!I500</f>
        <v>2</v>
      </c>
      <c r="K506" s="125">
        <f>_bTH_QUANT_since142!J500</f>
        <v>2086</v>
      </c>
      <c r="L506" s="99" t="str">
        <f>IF(_bTH_QUANT_since142!K500="q0.25","25 %",IF(_bTH_QUANT_since142!K500="q0.5","50 %",IF(_bTH_QUANT_since142!K500="q0.75","75 %",IF(_bTH_QUANT_since142!K500="q0.9","90 %","#N/A"))))</f>
        <v>25 %</v>
      </c>
      <c r="M506" s="131">
        <f>_bTH_QUANT_since142!L500</f>
        <v>1.3677301380123761</v>
      </c>
      <c r="N506" s="99" t="str">
        <f>_bTH_QUANT_since142!M500</f>
        <v>17. AMGÄndG (2021)</v>
      </c>
    </row>
    <row r="507" spans="2:14" x14ac:dyDescent="0.3">
      <c r="B507">
        <f>_bTH_QUANT_since142!A501</f>
        <v>5</v>
      </c>
      <c r="C507">
        <f>_bTH_QUANT_since142!B501</f>
        <v>51</v>
      </c>
      <c r="D507">
        <f>_bTH_QUANT_since142!C501</f>
        <v>1</v>
      </c>
      <c r="E507">
        <f>_bTH_QUANT_since142!D501</f>
        <v>242</v>
      </c>
      <c r="F507">
        <f>_bTH_QUANT_since142!E501</f>
        <v>1</v>
      </c>
      <c r="G507" s="99" t="str">
        <f>_bTH_QUANT_since142!F501</f>
        <v>Huhn</v>
      </c>
      <c r="H507" s="99" t="str">
        <f>_bTH_QUANT_since142!G501</f>
        <v>Masthühner</v>
      </c>
      <c r="I507" s="99">
        <f>_bTH_QUANT_since142!H501</f>
        <v>2024</v>
      </c>
      <c r="J507" s="99">
        <f>_bTH_QUANT_since142!I501</f>
        <v>2</v>
      </c>
      <c r="K507" s="125">
        <f>_bTH_QUANT_since142!J501</f>
        <v>2086</v>
      </c>
      <c r="L507" s="99" t="str">
        <f>IF(_bTH_QUANT_since142!K501="q0.25","25 %",IF(_bTH_QUANT_since142!K501="q0.5","50 %",IF(_bTH_QUANT_since142!K501="q0.75","75 %",IF(_bTH_QUANT_since142!K501="q0.9","90 %","#N/A"))))</f>
        <v>75 %</v>
      </c>
      <c r="M507" s="131">
        <f>_bTH_QUANT_since142!L501</f>
        <v>30.776948252859071</v>
      </c>
      <c r="N507" s="99" t="str">
        <f>_bTH_QUANT_since142!M501</f>
        <v>17. AMGÄndG (2021)</v>
      </c>
    </row>
    <row r="508" spans="2:14" x14ac:dyDescent="0.3">
      <c r="B508">
        <f>_bTH_QUANT_since142!A502</f>
        <v>5</v>
      </c>
      <c r="C508">
        <f>_bTH_QUANT_since142!B502</f>
        <v>51</v>
      </c>
      <c r="D508">
        <f>_bTH_QUANT_since142!C502</f>
        <v>1</v>
      </c>
      <c r="E508">
        <f>_bTH_QUANT_since142!D502</f>
        <v>251</v>
      </c>
      <c r="F508">
        <f>_bTH_QUANT_since142!E502</f>
        <v>1</v>
      </c>
      <c r="G508" s="99" t="str">
        <f>_bTH_QUANT_since142!F502</f>
        <v>Huhn</v>
      </c>
      <c r="H508" s="99" t="str">
        <f>_bTH_QUANT_since142!G502</f>
        <v>Masthühner</v>
      </c>
      <c r="I508" s="99">
        <f>_bTH_QUANT_since142!H502</f>
        <v>2025</v>
      </c>
      <c r="J508" s="99">
        <f>_bTH_QUANT_since142!I502</f>
        <v>1</v>
      </c>
      <c r="K508" s="125">
        <f>_bTH_QUANT_since142!J502</f>
        <v>2129</v>
      </c>
      <c r="L508" s="99" t="str">
        <f>IF(_bTH_QUANT_since142!K502="q0.25","25 %",IF(_bTH_QUANT_since142!K502="q0.5","50 %",IF(_bTH_QUANT_since142!K502="q0.75","75 %",IF(_bTH_QUANT_since142!K502="q0.9","90 %","#N/A"))))</f>
        <v>50 %</v>
      </c>
      <c r="M508" s="131">
        <f>_bTH_QUANT_since142!L502</f>
        <v>22.316040124965859</v>
      </c>
      <c r="N508" s="99" t="str">
        <f>_bTH_QUANT_since142!M502</f>
        <v>17. AMGÄndG (2021)</v>
      </c>
    </row>
    <row r="509" spans="2:14" x14ac:dyDescent="0.3">
      <c r="B509">
        <f>_bTH_QUANT_since142!A503</f>
        <v>5</v>
      </c>
      <c r="C509">
        <f>_bTH_QUANT_since142!B503</f>
        <v>51</v>
      </c>
      <c r="D509">
        <f>_bTH_QUANT_since142!C503</f>
        <v>1</v>
      </c>
      <c r="E509">
        <f>_bTH_QUANT_since142!D503</f>
        <v>251</v>
      </c>
      <c r="F509">
        <f>_bTH_QUANT_since142!E503</f>
        <v>1</v>
      </c>
      <c r="G509" s="99" t="str">
        <f>_bTH_QUANT_since142!F503</f>
        <v>Huhn</v>
      </c>
      <c r="H509" s="99" t="str">
        <f>_bTH_QUANT_since142!G503</f>
        <v>Masthühner</v>
      </c>
      <c r="I509" s="99">
        <f>_bTH_QUANT_since142!H503</f>
        <v>2025</v>
      </c>
      <c r="J509" s="99">
        <f>_bTH_QUANT_since142!I503</f>
        <v>1</v>
      </c>
      <c r="K509" s="125">
        <f>_bTH_QUANT_since142!J503</f>
        <v>2129</v>
      </c>
      <c r="L509" s="99" t="str">
        <f>IF(_bTH_QUANT_since142!K503="q0.25","25 %",IF(_bTH_QUANT_since142!K503="q0.5","50 %",IF(_bTH_QUANT_since142!K503="q0.75","75 %",IF(_bTH_QUANT_since142!K503="q0.9","90 %","#N/A"))))</f>
        <v>90 %</v>
      </c>
      <c r="M509" s="131">
        <f>_bTH_QUANT_since142!L503</f>
        <v>39.291927225257041</v>
      </c>
      <c r="N509" s="99" t="str">
        <f>_bTH_QUANT_since142!M503</f>
        <v>17. AMGÄndG (2021)</v>
      </c>
    </row>
    <row r="510" spans="2:14" x14ac:dyDescent="0.3">
      <c r="B510">
        <f>_bTH_QUANT_since142!A504</f>
        <v>5</v>
      </c>
      <c r="C510">
        <f>_bTH_QUANT_since142!B504</f>
        <v>51</v>
      </c>
      <c r="D510">
        <f>_bTH_QUANT_since142!C504</f>
        <v>1</v>
      </c>
      <c r="E510">
        <f>_bTH_QUANT_since142!D504</f>
        <v>251</v>
      </c>
      <c r="F510">
        <f>_bTH_QUANT_since142!E504</f>
        <v>1</v>
      </c>
      <c r="G510" s="99" t="str">
        <f>_bTH_QUANT_since142!F504</f>
        <v>Huhn</v>
      </c>
      <c r="H510" s="99" t="str">
        <f>_bTH_QUANT_since142!G504</f>
        <v>Masthühner</v>
      </c>
      <c r="I510" s="99">
        <f>_bTH_QUANT_since142!H504</f>
        <v>2025</v>
      </c>
      <c r="J510" s="99">
        <f>_bTH_QUANT_since142!I504</f>
        <v>1</v>
      </c>
      <c r="K510" s="125">
        <f>_bTH_QUANT_since142!J504</f>
        <v>2129</v>
      </c>
      <c r="L510" s="99" t="str">
        <f>IF(_bTH_QUANT_since142!K504="q0.25","25 %",IF(_bTH_QUANT_since142!K504="q0.5","50 %",IF(_bTH_QUANT_since142!K504="q0.75","75 %",IF(_bTH_QUANT_since142!K504="q0.9","90 %","#N/A"))))</f>
        <v>25 %</v>
      </c>
      <c r="M510" s="131">
        <f>_bTH_QUANT_since142!L504</f>
        <v>3.7630195541766525</v>
      </c>
      <c r="N510" s="99" t="str">
        <f>_bTH_QUANT_since142!M504</f>
        <v>17. AMGÄndG (2021)</v>
      </c>
    </row>
    <row r="511" spans="2:14" x14ac:dyDescent="0.3">
      <c r="B511">
        <f>_bTH_QUANT_since142!A505</f>
        <v>5</v>
      </c>
      <c r="C511">
        <f>_bTH_QUANT_since142!B505</f>
        <v>51</v>
      </c>
      <c r="D511">
        <f>_bTH_QUANT_since142!C505</f>
        <v>1</v>
      </c>
      <c r="E511">
        <f>_bTH_QUANT_since142!D505</f>
        <v>251</v>
      </c>
      <c r="F511">
        <f>_bTH_QUANT_since142!E505</f>
        <v>1</v>
      </c>
      <c r="G511" s="99" t="str">
        <f>_bTH_QUANT_since142!F505</f>
        <v>Huhn</v>
      </c>
      <c r="H511" s="99" t="str">
        <f>_bTH_QUANT_since142!G505</f>
        <v>Masthühner</v>
      </c>
      <c r="I511" s="99">
        <f>_bTH_QUANT_since142!H505</f>
        <v>2025</v>
      </c>
      <c r="J511" s="99">
        <f>_bTH_QUANT_since142!I505</f>
        <v>1</v>
      </c>
      <c r="K511" s="125">
        <f>_bTH_QUANT_since142!J505</f>
        <v>2129</v>
      </c>
      <c r="L511" s="99" t="str">
        <f>IF(_bTH_QUANT_since142!K505="q0.25","25 %",IF(_bTH_QUANT_since142!K505="q0.5","50 %",IF(_bTH_QUANT_since142!K505="q0.75","75 %",IF(_bTH_QUANT_since142!K505="q0.9","90 %","#N/A"))))</f>
        <v>75 %</v>
      </c>
      <c r="M511" s="131">
        <f>_bTH_QUANT_since142!L505</f>
        <v>31.598776137016049</v>
      </c>
      <c r="N511" s="99" t="str">
        <f>_bTH_QUANT_since142!M505</f>
        <v>17. AMGÄndG (2021)</v>
      </c>
    </row>
    <row r="512" spans="2:14" x14ac:dyDescent="0.3">
      <c r="B512">
        <f>_bTH_QUANT_since142!A506</f>
        <v>5</v>
      </c>
      <c r="C512">
        <f>_bTH_QUANT_since142!B506</f>
        <v>51</v>
      </c>
      <c r="D512">
        <f>_bTH_QUANT_since142!C506</f>
        <v>1</v>
      </c>
      <c r="E512">
        <f>_bTH_QUANT_since142!D506</f>
        <v>252</v>
      </c>
      <c r="F512">
        <f>_bTH_QUANT_since142!E506</f>
        <v>1</v>
      </c>
      <c r="G512" s="99" t="str">
        <f>_bTH_QUANT_since142!F506</f>
        <v>Huhn</v>
      </c>
      <c r="H512" s="99" t="str">
        <f>_bTH_QUANT_since142!G506</f>
        <v>Masthühner</v>
      </c>
      <c r="I512" s="99">
        <f>_bTH_QUANT_since142!H506</f>
        <v>2025</v>
      </c>
      <c r="J512" s="99">
        <f>_bTH_QUANT_since142!I506</f>
        <v>2</v>
      </c>
      <c r="K512" s="125">
        <f>_bTH_QUANT_since142!J506</f>
        <v>2051</v>
      </c>
      <c r="L512" s="99" t="str">
        <f>IF(_bTH_QUANT_since142!K506="q0.25","25 %",IF(_bTH_QUANT_since142!K506="q0.5","50 %",IF(_bTH_QUANT_since142!K506="q0.75","75 %",IF(_bTH_QUANT_since142!K506="q0.9","90 %","#N/A"))))</f>
        <v>50 %</v>
      </c>
      <c r="M512" s="131">
        <f>_bTH_QUANT_since142!L506</f>
        <v>22.232659806327298</v>
      </c>
      <c r="N512" s="99" t="str">
        <f>_bTH_QUANT_since142!M506</f>
        <v>17. AMGÄndG (2021)</v>
      </c>
    </row>
    <row r="513" spans="2:14" x14ac:dyDescent="0.3">
      <c r="B513">
        <f>_bTH_QUANT_since142!A507</f>
        <v>5</v>
      </c>
      <c r="C513">
        <f>_bTH_QUANT_since142!B507</f>
        <v>51</v>
      </c>
      <c r="D513">
        <f>_bTH_QUANT_since142!C507</f>
        <v>1</v>
      </c>
      <c r="E513">
        <f>_bTH_QUANT_since142!D507</f>
        <v>252</v>
      </c>
      <c r="F513">
        <f>_bTH_QUANT_since142!E507</f>
        <v>1</v>
      </c>
      <c r="G513" s="99" t="str">
        <f>_bTH_QUANT_since142!F507</f>
        <v>Huhn</v>
      </c>
      <c r="H513" s="99" t="str">
        <f>_bTH_QUANT_since142!G507</f>
        <v>Masthühner</v>
      </c>
      <c r="I513" s="99">
        <f>_bTH_QUANT_since142!H507</f>
        <v>2025</v>
      </c>
      <c r="J513" s="99">
        <f>_bTH_QUANT_since142!I507</f>
        <v>2</v>
      </c>
      <c r="K513" s="125">
        <f>_bTH_QUANT_since142!J507</f>
        <v>2051</v>
      </c>
      <c r="L513" s="99" t="str">
        <f>IF(_bTH_QUANT_since142!K507="q0.25","25 %",IF(_bTH_QUANT_since142!K507="q0.5","50 %",IF(_bTH_QUANT_since142!K507="q0.75","75 %",IF(_bTH_QUANT_since142!K507="q0.9","90 %","#N/A"))))</f>
        <v>90 %</v>
      </c>
      <c r="M513" s="131">
        <f>_bTH_QUANT_since142!L507</f>
        <v>39.796192534337372</v>
      </c>
      <c r="N513" s="99" t="str">
        <f>_bTH_QUANT_since142!M507</f>
        <v>17. AMGÄndG (2021)</v>
      </c>
    </row>
    <row r="514" spans="2:14" x14ac:dyDescent="0.3">
      <c r="B514">
        <f>_bTH_QUANT_since142!A508</f>
        <v>5</v>
      </c>
      <c r="C514">
        <f>_bTH_QUANT_since142!B508</f>
        <v>51</v>
      </c>
      <c r="D514">
        <f>_bTH_QUANT_since142!C508</f>
        <v>1</v>
      </c>
      <c r="E514">
        <f>_bTH_QUANT_since142!D508</f>
        <v>252</v>
      </c>
      <c r="F514">
        <f>_bTH_QUANT_since142!E508</f>
        <v>1</v>
      </c>
      <c r="G514" s="99" t="str">
        <f>_bTH_QUANT_since142!F508</f>
        <v>Huhn</v>
      </c>
      <c r="H514" s="99" t="str">
        <f>_bTH_QUANT_since142!G508</f>
        <v>Masthühner</v>
      </c>
      <c r="I514" s="99">
        <f>_bTH_QUANT_since142!H508</f>
        <v>2025</v>
      </c>
      <c r="J514" s="99">
        <f>_bTH_QUANT_since142!I508</f>
        <v>2</v>
      </c>
      <c r="K514" s="125">
        <f>_bTH_QUANT_since142!J508</f>
        <v>2051</v>
      </c>
      <c r="L514" s="99" t="str">
        <f>IF(_bTH_QUANT_since142!K508="q0.25","25 %",IF(_bTH_QUANT_since142!K508="q0.5","50 %",IF(_bTH_QUANT_since142!K508="q0.75","75 %",IF(_bTH_QUANT_since142!K508="q0.9","90 %","#N/A"))))</f>
        <v>25 %</v>
      </c>
      <c r="M514" s="131">
        <f>_bTH_QUANT_since142!L508</f>
        <v>3.7642971972489438</v>
      </c>
      <c r="N514" s="99" t="str">
        <f>_bTH_QUANT_since142!M508</f>
        <v>17. AMGÄndG (2021)</v>
      </c>
    </row>
    <row r="515" spans="2:14" x14ac:dyDescent="0.3">
      <c r="B515">
        <f>_bTH_QUANT_since142!A509</f>
        <v>5</v>
      </c>
      <c r="C515">
        <f>_bTH_QUANT_since142!B509</f>
        <v>51</v>
      </c>
      <c r="D515">
        <f>_bTH_QUANT_since142!C509</f>
        <v>1</v>
      </c>
      <c r="E515">
        <f>_bTH_QUANT_since142!D509</f>
        <v>252</v>
      </c>
      <c r="F515">
        <f>_bTH_QUANT_since142!E509</f>
        <v>1</v>
      </c>
      <c r="G515" s="99" t="str">
        <f>_bTH_QUANT_since142!F509</f>
        <v>Huhn</v>
      </c>
      <c r="H515" s="99" t="str">
        <f>_bTH_QUANT_since142!G509</f>
        <v>Masthühner</v>
      </c>
      <c r="I515" s="99">
        <f>_bTH_QUANT_since142!H509</f>
        <v>2025</v>
      </c>
      <c r="J515" s="99">
        <f>_bTH_QUANT_since142!I509</f>
        <v>2</v>
      </c>
      <c r="K515" s="125">
        <f>_bTH_QUANT_since142!J509</f>
        <v>2051</v>
      </c>
      <c r="L515" s="99" t="str">
        <f>IF(_bTH_QUANT_since142!K509="q0.25","25 %",IF(_bTH_QUANT_since142!K509="q0.5","50 %",IF(_bTH_QUANT_since142!K509="q0.75","75 %",IF(_bTH_QUANT_since142!K509="q0.9","90 %","#N/A"))))</f>
        <v>75 %</v>
      </c>
      <c r="M515" s="131">
        <f>_bTH_QUANT_since142!L509</f>
        <v>32.247422099407146</v>
      </c>
      <c r="N515" s="99" t="str">
        <f>_bTH_QUANT_since142!M509</f>
        <v>17. AMGÄndG (2021)</v>
      </c>
    </row>
    <row r="516" spans="2:14" x14ac:dyDescent="0.3">
      <c r="B516">
        <f>_bTH_QUANT_since142!A510</f>
        <v>5</v>
      </c>
      <c r="C516">
        <f>_bTH_QUANT_since142!B510</f>
        <v>54</v>
      </c>
      <c r="D516">
        <f>_bTH_QUANT_since142!C510</f>
        <v>2</v>
      </c>
      <c r="E516">
        <f>_bTH_QUANT_since142!D510</f>
        <v>231</v>
      </c>
      <c r="F516">
        <f>_bTH_QUANT_since142!E510</f>
        <v>1</v>
      </c>
      <c r="G516" s="99" t="str">
        <f>_bTH_QUANT_since142!F510</f>
        <v>Huhn</v>
      </c>
      <c r="H516" s="99" t="str">
        <f>_bTH_QUANT_since142!G510</f>
        <v>Junghennen</v>
      </c>
      <c r="I516" s="99">
        <f>_bTH_QUANT_since142!H510</f>
        <v>2023</v>
      </c>
      <c r="J516" s="99">
        <f>_bTH_QUANT_since142!I510</f>
        <v>1</v>
      </c>
      <c r="K516" s="125">
        <f>_bTH_QUANT_since142!J510</f>
        <v>231</v>
      </c>
      <c r="L516" s="99" t="str">
        <f>IF(_bTH_QUANT_since142!K510="q0.25","25 %",IF(_bTH_QUANT_since142!K510="q0.5","50 %",IF(_bTH_QUANT_since142!K510="q0.75","75 %",IF(_bTH_QUANT_since142!K510="q0.9","90 %","#N/A"))))</f>
        <v>50 %</v>
      </c>
      <c r="M516" s="131">
        <f>_bTH_QUANT_since142!L510</f>
        <v>0</v>
      </c>
      <c r="N516" s="99" t="str">
        <f>_bTH_QUANT_since142!M510</f>
        <v>17. AMGÄndG (2021)</v>
      </c>
    </row>
    <row r="517" spans="2:14" x14ac:dyDescent="0.3">
      <c r="B517">
        <f>_bTH_QUANT_since142!A511</f>
        <v>5</v>
      </c>
      <c r="C517">
        <f>_bTH_QUANT_since142!B511</f>
        <v>54</v>
      </c>
      <c r="D517">
        <f>_bTH_QUANT_since142!C511</f>
        <v>2</v>
      </c>
      <c r="E517">
        <f>_bTH_QUANT_since142!D511</f>
        <v>231</v>
      </c>
      <c r="F517">
        <f>_bTH_QUANT_since142!E511</f>
        <v>1</v>
      </c>
      <c r="G517" s="99" t="str">
        <f>_bTH_QUANT_since142!F511</f>
        <v>Huhn</v>
      </c>
      <c r="H517" s="99" t="str">
        <f>_bTH_QUANT_since142!G511</f>
        <v>Junghennen</v>
      </c>
      <c r="I517" s="99">
        <f>_bTH_QUANT_since142!H511</f>
        <v>2023</v>
      </c>
      <c r="J517" s="99">
        <f>_bTH_QUANT_since142!I511</f>
        <v>1</v>
      </c>
      <c r="K517" s="125">
        <f>_bTH_QUANT_since142!J511</f>
        <v>231</v>
      </c>
      <c r="L517" s="99" t="str">
        <f>IF(_bTH_QUANT_since142!K511="q0.25","25 %",IF(_bTH_QUANT_since142!K511="q0.5","50 %",IF(_bTH_QUANT_since142!K511="q0.75","75 %",IF(_bTH_QUANT_since142!K511="q0.9","90 %","#N/A"))))</f>
        <v>90 %</v>
      </c>
      <c r="M517" s="131">
        <f>_bTH_QUANT_since142!L511</f>
        <v>5.8173194563302504</v>
      </c>
      <c r="N517" s="99" t="str">
        <f>_bTH_QUANT_since142!M511</f>
        <v>17. AMGÄndG (2021)</v>
      </c>
    </row>
    <row r="518" spans="2:14" x14ac:dyDescent="0.3">
      <c r="B518">
        <f>_bTH_QUANT_since142!A512</f>
        <v>5</v>
      </c>
      <c r="C518">
        <f>_bTH_QUANT_since142!B512</f>
        <v>54</v>
      </c>
      <c r="D518">
        <f>_bTH_QUANT_since142!C512</f>
        <v>2</v>
      </c>
      <c r="E518">
        <f>_bTH_QUANT_since142!D512</f>
        <v>231</v>
      </c>
      <c r="F518">
        <f>_bTH_QUANT_since142!E512</f>
        <v>1</v>
      </c>
      <c r="G518" s="99" t="str">
        <f>_bTH_QUANT_since142!F512</f>
        <v>Huhn</v>
      </c>
      <c r="H518" s="99" t="str">
        <f>_bTH_QUANT_since142!G512</f>
        <v>Junghennen</v>
      </c>
      <c r="I518" s="99">
        <f>_bTH_QUANT_since142!H512</f>
        <v>2023</v>
      </c>
      <c r="J518" s="99">
        <f>_bTH_QUANT_since142!I512</f>
        <v>1</v>
      </c>
      <c r="K518" s="125">
        <f>_bTH_QUANT_since142!J512</f>
        <v>231</v>
      </c>
      <c r="L518" s="99" t="str">
        <f>IF(_bTH_QUANT_since142!K512="q0.25","25 %",IF(_bTH_QUANT_since142!K512="q0.5","50 %",IF(_bTH_QUANT_since142!K512="q0.75","75 %",IF(_bTH_QUANT_since142!K512="q0.9","90 %","#N/A"))))</f>
        <v>25 %</v>
      </c>
      <c r="M518" s="131">
        <f>_bTH_QUANT_since142!L512</f>
        <v>0</v>
      </c>
      <c r="N518" s="99" t="str">
        <f>_bTH_QUANT_since142!M512</f>
        <v>17. AMGÄndG (2021)</v>
      </c>
    </row>
    <row r="519" spans="2:14" x14ac:dyDescent="0.3">
      <c r="B519">
        <f>_bTH_QUANT_since142!A513</f>
        <v>5</v>
      </c>
      <c r="C519">
        <f>_bTH_QUANT_since142!B513</f>
        <v>54</v>
      </c>
      <c r="D519">
        <f>_bTH_QUANT_since142!C513</f>
        <v>2</v>
      </c>
      <c r="E519">
        <f>_bTH_QUANT_since142!D513</f>
        <v>231</v>
      </c>
      <c r="F519">
        <f>_bTH_QUANT_since142!E513</f>
        <v>1</v>
      </c>
      <c r="G519" s="99" t="str">
        <f>_bTH_QUANT_since142!F513</f>
        <v>Huhn</v>
      </c>
      <c r="H519" s="99" t="str">
        <f>_bTH_QUANT_since142!G513</f>
        <v>Junghennen</v>
      </c>
      <c r="I519" s="99">
        <f>_bTH_QUANT_since142!H513</f>
        <v>2023</v>
      </c>
      <c r="J519" s="99">
        <f>_bTH_QUANT_since142!I513</f>
        <v>1</v>
      </c>
      <c r="K519" s="125">
        <f>_bTH_QUANT_since142!J513</f>
        <v>231</v>
      </c>
      <c r="L519" s="99" t="str">
        <f>IF(_bTH_QUANT_since142!K513="q0.25","25 %",IF(_bTH_QUANT_since142!K513="q0.5","50 %",IF(_bTH_QUANT_since142!K513="q0.75","75 %",IF(_bTH_QUANT_since142!K513="q0.9","90 %","#N/A"))))</f>
        <v>75 %</v>
      </c>
      <c r="M519" s="131">
        <f>_bTH_QUANT_since142!L513</f>
        <v>0</v>
      </c>
      <c r="N519" s="99" t="str">
        <f>_bTH_QUANT_since142!M513</f>
        <v>17. AMGÄndG (2021)</v>
      </c>
    </row>
    <row r="520" spans="2:14" x14ac:dyDescent="0.3">
      <c r="B520">
        <f>_bTH_QUANT_since142!A514</f>
        <v>5</v>
      </c>
      <c r="C520">
        <f>_bTH_QUANT_since142!B514</f>
        <v>54</v>
      </c>
      <c r="D520">
        <f>_bTH_QUANT_since142!C514</f>
        <v>2</v>
      </c>
      <c r="E520">
        <f>_bTH_QUANT_since142!D514</f>
        <v>232</v>
      </c>
      <c r="F520">
        <f>_bTH_QUANT_since142!E514</f>
        <v>1</v>
      </c>
      <c r="G520" s="99" t="str">
        <f>_bTH_QUANT_since142!F514</f>
        <v>Huhn</v>
      </c>
      <c r="H520" s="99" t="str">
        <f>_bTH_QUANT_since142!G514</f>
        <v>Junghennen</v>
      </c>
      <c r="I520" s="99">
        <f>_bTH_QUANT_since142!H514</f>
        <v>2023</v>
      </c>
      <c r="J520" s="99">
        <f>_bTH_QUANT_since142!I514</f>
        <v>2</v>
      </c>
      <c r="K520" s="125">
        <f>_bTH_QUANT_since142!J514</f>
        <v>282</v>
      </c>
      <c r="L520" s="99" t="str">
        <f>IF(_bTH_QUANT_since142!K514="q0.25","25 %",IF(_bTH_QUANT_since142!K514="q0.5","50 %",IF(_bTH_QUANT_since142!K514="q0.75","75 %",IF(_bTH_QUANT_since142!K514="q0.9","90 %","#N/A"))))</f>
        <v>50 %</v>
      </c>
      <c r="M520" s="131">
        <f>_bTH_QUANT_since142!L514</f>
        <v>0</v>
      </c>
      <c r="N520" s="99" t="str">
        <f>_bTH_QUANT_since142!M514</f>
        <v>17. AMGÄndG (2021)</v>
      </c>
    </row>
    <row r="521" spans="2:14" x14ac:dyDescent="0.3">
      <c r="B521">
        <f>_bTH_QUANT_since142!A515</f>
        <v>5</v>
      </c>
      <c r="C521">
        <f>_bTH_QUANT_since142!B515</f>
        <v>54</v>
      </c>
      <c r="D521">
        <f>_bTH_QUANT_since142!C515</f>
        <v>2</v>
      </c>
      <c r="E521">
        <f>_bTH_QUANT_since142!D515</f>
        <v>232</v>
      </c>
      <c r="F521">
        <f>_bTH_QUANT_since142!E515</f>
        <v>1</v>
      </c>
      <c r="G521" s="99" t="str">
        <f>_bTH_QUANT_since142!F515</f>
        <v>Huhn</v>
      </c>
      <c r="H521" s="99" t="str">
        <f>_bTH_QUANT_since142!G515</f>
        <v>Junghennen</v>
      </c>
      <c r="I521" s="99">
        <f>_bTH_QUANT_since142!H515</f>
        <v>2023</v>
      </c>
      <c r="J521" s="99">
        <f>_bTH_QUANT_since142!I515</f>
        <v>2</v>
      </c>
      <c r="K521" s="125">
        <f>_bTH_QUANT_since142!J515</f>
        <v>282</v>
      </c>
      <c r="L521" s="99" t="str">
        <f>IF(_bTH_QUANT_since142!K515="q0.25","25 %",IF(_bTH_QUANT_since142!K515="q0.5","50 %",IF(_bTH_QUANT_since142!K515="q0.75","75 %",IF(_bTH_QUANT_since142!K515="q0.9","90 %","#N/A"))))</f>
        <v>90 %</v>
      </c>
      <c r="M521" s="131">
        <f>_bTH_QUANT_since142!L515</f>
        <v>5.9623935645115367</v>
      </c>
      <c r="N521" s="99" t="str">
        <f>_bTH_QUANT_since142!M515</f>
        <v>17. AMGÄndG (2021)</v>
      </c>
    </row>
    <row r="522" spans="2:14" x14ac:dyDescent="0.3">
      <c r="B522">
        <f>_bTH_QUANT_since142!A516</f>
        <v>5</v>
      </c>
      <c r="C522">
        <f>_bTH_QUANT_since142!B516</f>
        <v>54</v>
      </c>
      <c r="D522">
        <f>_bTH_QUANT_since142!C516</f>
        <v>2</v>
      </c>
      <c r="E522">
        <f>_bTH_QUANT_since142!D516</f>
        <v>232</v>
      </c>
      <c r="F522">
        <f>_bTH_QUANT_since142!E516</f>
        <v>1</v>
      </c>
      <c r="G522" s="99" t="str">
        <f>_bTH_QUANT_since142!F516</f>
        <v>Huhn</v>
      </c>
      <c r="H522" s="99" t="str">
        <f>_bTH_QUANT_since142!G516</f>
        <v>Junghennen</v>
      </c>
      <c r="I522" s="99">
        <f>_bTH_QUANT_since142!H516</f>
        <v>2023</v>
      </c>
      <c r="J522" s="99">
        <f>_bTH_QUANT_since142!I516</f>
        <v>2</v>
      </c>
      <c r="K522" s="125">
        <f>_bTH_QUANT_since142!J516</f>
        <v>282</v>
      </c>
      <c r="L522" s="99" t="str">
        <f>IF(_bTH_QUANT_since142!K516="q0.25","25 %",IF(_bTH_QUANT_since142!K516="q0.5","50 %",IF(_bTH_QUANT_since142!K516="q0.75","75 %",IF(_bTH_QUANT_since142!K516="q0.9","90 %","#N/A"))))</f>
        <v>25 %</v>
      </c>
      <c r="M522" s="131">
        <f>_bTH_QUANT_since142!L516</f>
        <v>0</v>
      </c>
      <c r="N522" s="99" t="str">
        <f>_bTH_QUANT_since142!M516</f>
        <v>17. AMGÄndG (2021)</v>
      </c>
    </row>
    <row r="523" spans="2:14" x14ac:dyDescent="0.3">
      <c r="B523">
        <f>_bTH_QUANT_since142!A517</f>
        <v>5</v>
      </c>
      <c r="C523">
        <f>_bTH_QUANT_since142!B517</f>
        <v>54</v>
      </c>
      <c r="D523">
        <f>_bTH_QUANT_since142!C517</f>
        <v>2</v>
      </c>
      <c r="E523">
        <f>_bTH_QUANT_since142!D517</f>
        <v>232</v>
      </c>
      <c r="F523">
        <f>_bTH_QUANT_since142!E517</f>
        <v>1</v>
      </c>
      <c r="G523" s="99" t="str">
        <f>_bTH_QUANT_since142!F517</f>
        <v>Huhn</v>
      </c>
      <c r="H523" s="99" t="str">
        <f>_bTH_QUANT_since142!G517</f>
        <v>Junghennen</v>
      </c>
      <c r="I523" s="99">
        <f>_bTH_QUANT_since142!H517</f>
        <v>2023</v>
      </c>
      <c r="J523" s="99">
        <f>_bTH_QUANT_since142!I517</f>
        <v>2</v>
      </c>
      <c r="K523" s="125">
        <f>_bTH_QUANT_since142!J517</f>
        <v>282</v>
      </c>
      <c r="L523" s="99" t="str">
        <f>IF(_bTH_QUANT_since142!K517="q0.25","25 %",IF(_bTH_QUANT_since142!K517="q0.5","50 %",IF(_bTH_QUANT_since142!K517="q0.75","75 %",IF(_bTH_QUANT_since142!K517="q0.9","90 %","#N/A"))))</f>
        <v>75 %</v>
      </c>
      <c r="M523" s="131">
        <f>_bTH_QUANT_since142!L517</f>
        <v>0</v>
      </c>
      <c r="N523" s="99" t="str">
        <f>_bTH_QUANT_since142!M517</f>
        <v>17. AMGÄndG (2021)</v>
      </c>
    </row>
    <row r="524" spans="2:14" x14ac:dyDescent="0.3">
      <c r="B524">
        <f>_bTH_QUANT_since142!A518</f>
        <v>5</v>
      </c>
      <c r="C524">
        <f>_bTH_QUANT_since142!B518</f>
        <v>54</v>
      </c>
      <c r="D524">
        <f>_bTH_QUANT_since142!C518</f>
        <v>2</v>
      </c>
      <c r="E524">
        <f>_bTH_QUANT_since142!D518</f>
        <v>241</v>
      </c>
      <c r="F524">
        <f>_bTH_QUANT_since142!E518</f>
        <v>1</v>
      </c>
      <c r="G524" s="99" t="str">
        <f>_bTH_QUANT_since142!F518</f>
        <v>Huhn</v>
      </c>
      <c r="H524" s="99" t="str">
        <f>_bTH_QUANT_since142!G518</f>
        <v>Junghennen</v>
      </c>
      <c r="I524" s="99">
        <f>_bTH_QUANT_since142!H518</f>
        <v>2024</v>
      </c>
      <c r="J524" s="99">
        <f>_bTH_QUANT_since142!I518</f>
        <v>1</v>
      </c>
      <c r="K524" s="125">
        <f>_bTH_QUANT_since142!J518</f>
        <v>326</v>
      </c>
      <c r="L524" s="99" t="str">
        <f>IF(_bTH_QUANT_since142!K518="q0.25","25 %",IF(_bTH_QUANT_since142!K518="q0.5","50 %",IF(_bTH_QUANT_since142!K518="q0.75","75 %",IF(_bTH_QUANT_since142!K518="q0.9","90 %","#N/A"))))</f>
        <v>50 %</v>
      </c>
      <c r="M524" s="131">
        <f>_bTH_QUANT_since142!L518</f>
        <v>0</v>
      </c>
      <c r="N524" s="99" t="str">
        <f>_bTH_QUANT_since142!M518</f>
        <v>17. AMGÄndG (2021)</v>
      </c>
    </row>
    <row r="525" spans="2:14" x14ac:dyDescent="0.3">
      <c r="B525">
        <f>_bTH_QUANT_since142!A519</f>
        <v>5</v>
      </c>
      <c r="C525">
        <f>_bTH_QUANT_since142!B519</f>
        <v>54</v>
      </c>
      <c r="D525">
        <f>_bTH_QUANT_since142!C519</f>
        <v>2</v>
      </c>
      <c r="E525">
        <f>_bTH_QUANT_since142!D519</f>
        <v>241</v>
      </c>
      <c r="F525">
        <f>_bTH_QUANT_since142!E519</f>
        <v>1</v>
      </c>
      <c r="G525" s="99" t="str">
        <f>_bTH_QUANT_since142!F519</f>
        <v>Huhn</v>
      </c>
      <c r="H525" s="99" t="str">
        <f>_bTH_QUANT_since142!G519</f>
        <v>Junghennen</v>
      </c>
      <c r="I525" s="99">
        <f>_bTH_QUANT_since142!H519</f>
        <v>2024</v>
      </c>
      <c r="J525" s="99">
        <f>_bTH_QUANT_since142!I519</f>
        <v>1</v>
      </c>
      <c r="K525" s="125">
        <f>_bTH_QUANT_since142!J519</f>
        <v>326</v>
      </c>
      <c r="L525" s="99" t="str">
        <f>IF(_bTH_QUANT_since142!K519="q0.25","25 %",IF(_bTH_QUANT_since142!K519="q0.5","50 %",IF(_bTH_QUANT_since142!K519="q0.75","75 %",IF(_bTH_QUANT_since142!K519="q0.9","90 %","#N/A"))))</f>
        <v>90 %</v>
      </c>
      <c r="M525" s="131">
        <f>_bTH_QUANT_since142!L519</f>
        <v>5.686557723270286</v>
      </c>
      <c r="N525" s="99" t="str">
        <f>_bTH_QUANT_since142!M519</f>
        <v>17. AMGÄndG (2021)</v>
      </c>
    </row>
    <row r="526" spans="2:14" x14ac:dyDescent="0.3">
      <c r="B526">
        <f>_bTH_QUANT_since142!A520</f>
        <v>5</v>
      </c>
      <c r="C526">
        <f>_bTH_QUANT_since142!B520</f>
        <v>54</v>
      </c>
      <c r="D526">
        <f>_bTH_QUANT_since142!C520</f>
        <v>2</v>
      </c>
      <c r="E526">
        <f>_bTH_QUANT_since142!D520</f>
        <v>241</v>
      </c>
      <c r="F526">
        <f>_bTH_QUANT_since142!E520</f>
        <v>1</v>
      </c>
      <c r="G526" s="99" t="str">
        <f>_bTH_QUANT_since142!F520</f>
        <v>Huhn</v>
      </c>
      <c r="H526" s="99" t="str">
        <f>_bTH_QUANT_since142!G520</f>
        <v>Junghennen</v>
      </c>
      <c r="I526" s="99">
        <f>_bTH_QUANT_since142!H520</f>
        <v>2024</v>
      </c>
      <c r="J526" s="99">
        <f>_bTH_QUANT_since142!I520</f>
        <v>1</v>
      </c>
      <c r="K526" s="125">
        <f>_bTH_QUANT_since142!J520</f>
        <v>326</v>
      </c>
      <c r="L526" s="99" t="str">
        <f>IF(_bTH_QUANT_since142!K520="q0.25","25 %",IF(_bTH_QUANT_since142!K520="q0.5","50 %",IF(_bTH_QUANT_since142!K520="q0.75","75 %",IF(_bTH_QUANT_since142!K520="q0.9","90 %","#N/A"))))</f>
        <v>25 %</v>
      </c>
      <c r="M526" s="131">
        <f>_bTH_QUANT_since142!L520</f>
        <v>0</v>
      </c>
      <c r="N526" s="99" t="str">
        <f>_bTH_QUANT_since142!M520</f>
        <v>17. AMGÄndG (2021)</v>
      </c>
    </row>
    <row r="527" spans="2:14" x14ac:dyDescent="0.3">
      <c r="B527">
        <f>_bTH_QUANT_since142!A521</f>
        <v>5</v>
      </c>
      <c r="C527">
        <f>_bTH_QUANT_since142!B521</f>
        <v>54</v>
      </c>
      <c r="D527">
        <f>_bTH_QUANT_since142!C521</f>
        <v>2</v>
      </c>
      <c r="E527">
        <f>_bTH_QUANT_since142!D521</f>
        <v>241</v>
      </c>
      <c r="F527">
        <f>_bTH_QUANT_since142!E521</f>
        <v>1</v>
      </c>
      <c r="G527" s="99" t="str">
        <f>_bTH_QUANT_since142!F521</f>
        <v>Huhn</v>
      </c>
      <c r="H527" s="99" t="str">
        <f>_bTH_QUANT_since142!G521</f>
        <v>Junghennen</v>
      </c>
      <c r="I527" s="99">
        <f>_bTH_QUANT_since142!H521</f>
        <v>2024</v>
      </c>
      <c r="J527" s="99">
        <f>_bTH_QUANT_since142!I521</f>
        <v>1</v>
      </c>
      <c r="K527" s="125">
        <f>_bTH_QUANT_since142!J521</f>
        <v>326</v>
      </c>
      <c r="L527" s="99" t="str">
        <f>IF(_bTH_QUANT_since142!K521="q0.25","25 %",IF(_bTH_QUANT_since142!K521="q0.5","50 %",IF(_bTH_QUANT_since142!K521="q0.75","75 %",IF(_bTH_QUANT_since142!K521="q0.9","90 %","#N/A"))))</f>
        <v>75 %</v>
      </c>
      <c r="M527" s="131">
        <f>_bTH_QUANT_since142!L521</f>
        <v>0.78817632767692869</v>
      </c>
      <c r="N527" s="99" t="str">
        <f>_bTH_QUANT_since142!M521</f>
        <v>17. AMGÄndG (2021)</v>
      </c>
    </row>
    <row r="528" spans="2:14" x14ac:dyDescent="0.3">
      <c r="B528">
        <f>_bTH_QUANT_since142!A522</f>
        <v>5</v>
      </c>
      <c r="C528">
        <f>_bTH_QUANT_since142!B522</f>
        <v>54</v>
      </c>
      <c r="D528">
        <f>_bTH_QUANT_since142!C522</f>
        <v>2</v>
      </c>
      <c r="E528">
        <f>_bTH_QUANT_since142!D522</f>
        <v>242</v>
      </c>
      <c r="F528">
        <f>_bTH_QUANT_since142!E522</f>
        <v>1</v>
      </c>
      <c r="G528" s="99" t="str">
        <f>_bTH_QUANT_since142!F522</f>
        <v>Huhn</v>
      </c>
      <c r="H528" s="99" t="str">
        <f>_bTH_QUANT_since142!G522</f>
        <v>Junghennen</v>
      </c>
      <c r="I528" s="99">
        <f>_bTH_QUANT_since142!H522</f>
        <v>2024</v>
      </c>
      <c r="J528" s="99">
        <f>_bTH_QUANT_since142!I522</f>
        <v>2</v>
      </c>
      <c r="K528" s="125">
        <f>_bTH_QUANT_since142!J522</f>
        <v>331</v>
      </c>
      <c r="L528" s="99" t="str">
        <f>IF(_bTH_QUANT_since142!K522="q0.25","25 %",IF(_bTH_QUANT_since142!K522="q0.5","50 %",IF(_bTH_QUANT_since142!K522="q0.75","75 %",IF(_bTH_QUANT_since142!K522="q0.9","90 %","#N/A"))))</f>
        <v>50 %</v>
      </c>
      <c r="M528" s="131">
        <f>_bTH_QUANT_since142!L522</f>
        <v>0</v>
      </c>
      <c r="N528" s="99" t="str">
        <f>_bTH_QUANT_since142!M522</f>
        <v>17. AMGÄndG (2021)</v>
      </c>
    </row>
    <row r="529" spans="2:14" x14ac:dyDescent="0.3">
      <c r="B529">
        <f>_bTH_QUANT_since142!A523</f>
        <v>5</v>
      </c>
      <c r="C529">
        <f>_bTH_QUANT_since142!B523</f>
        <v>54</v>
      </c>
      <c r="D529">
        <f>_bTH_QUANT_since142!C523</f>
        <v>2</v>
      </c>
      <c r="E529">
        <f>_bTH_QUANT_since142!D523</f>
        <v>242</v>
      </c>
      <c r="F529">
        <f>_bTH_QUANT_since142!E523</f>
        <v>1</v>
      </c>
      <c r="G529" s="99" t="str">
        <f>_bTH_QUANT_since142!F523</f>
        <v>Huhn</v>
      </c>
      <c r="H529" s="99" t="str">
        <f>_bTH_QUANT_since142!G523</f>
        <v>Junghennen</v>
      </c>
      <c r="I529" s="99">
        <f>_bTH_QUANT_since142!H523</f>
        <v>2024</v>
      </c>
      <c r="J529" s="99">
        <f>_bTH_QUANT_since142!I523</f>
        <v>2</v>
      </c>
      <c r="K529" s="125">
        <f>_bTH_QUANT_since142!J523</f>
        <v>331</v>
      </c>
      <c r="L529" s="99" t="str">
        <f>IF(_bTH_QUANT_since142!K523="q0.25","25 %",IF(_bTH_QUANT_since142!K523="q0.5","50 %",IF(_bTH_QUANT_since142!K523="q0.75","75 %",IF(_bTH_QUANT_since142!K523="q0.9","90 %","#N/A"))))</f>
        <v>90 %</v>
      </c>
      <c r="M529" s="131">
        <f>_bTH_QUANT_since142!L523</f>
        <v>4.0475255447950858</v>
      </c>
      <c r="N529" s="99" t="str">
        <f>_bTH_QUANT_since142!M523</f>
        <v>17. AMGÄndG (2021)</v>
      </c>
    </row>
    <row r="530" spans="2:14" x14ac:dyDescent="0.3">
      <c r="B530">
        <f>_bTH_QUANT_since142!A524</f>
        <v>5</v>
      </c>
      <c r="C530">
        <f>_bTH_QUANT_since142!B524</f>
        <v>54</v>
      </c>
      <c r="D530">
        <f>_bTH_QUANT_since142!C524</f>
        <v>2</v>
      </c>
      <c r="E530">
        <f>_bTH_QUANT_since142!D524</f>
        <v>242</v>
      </c>
      <c r="F530">
        <f>_bTH_QUANT_since142!E524</f>
        <v>1</v>
      </c>
      <c r="G530" s="99" t="str">
        <f>_bTH_QUANT_since142!F524</f>
        <v>Huhn</v>
      </c>
      <c r="H530" s="99" t="str">
        <f>_bTH_QUANT_since142!G524</f>
        <v>Junghennen</v>
      </c>
      <c r="I530" s="99">
        <f>_bTH_QUANT_since142!H524</f>
        <v>2024</v>
      </c>
      <c r="J530" s="99">
        <f>_bTH_QUANT_since142!I524</f>
        <v>2</v>
      </c>
      <c r="K530" s="125">
        <f>_bTH_QUANT_since142!J524</f>
        <v>331</v>
      </c>
      <c r="L530" s="99" t="str">
        <f>IF(_bTH_QUANT_since142!K524="q0.25","25 %",IF(_bTH_QUANT_since142!K524="q0.5","50 %",IF(_bTH_QUANT_since142!K524="q0.75","75 %",IF(_bTH_QUANT_since142!K524="q0.9","90 %","#N/A"))))</f>
        <v>25 %</v>
      </c>
      <c r="M530" s="131">
        <f>_bTH_QUANT_since142!L524</f>
        <v>0</v>
      </c>
      <c r="N530" s="99" t="str">
        <f>_bTH_QUANT_since142!M524</f>
        <v>17. AMGÄndG (2021)</v>
      </c>
    </row>
    <row r="531" spans="2:14" x14ac:dyDescent="0.3">
      <c r="B531">
        <f>_bTH_QUANT_since142!A525</f>
        <v>5</v>
      </c>
      <c r="C531">
        <f>_bTH_QUANT_since142!B525</f>
        <v>54</v>
      </c>
      <c r="D531">
        <f>_bTH_QUANT_since142!C525</f>
        <v>2</v>
      </c>
      <c r="E531">
        <f>_bTH_QUANT_since142!D525</f>
        <v>242</v>
      </c>
      <c r="F531">
        <f>_bTH_QUANT_since142!E525</f>
        <v>1</v>
      </c>
      <c r="G531" s="99" t="str">
        <f>_bTH_QUANT_since142!F525</f>
        <v>Huhn</v>
      </c>
      <c r="H531" s="99" t="str">
        <f>_bTH_QUANT_since142!G525</f>
        <v>Junghennen</v>
      </c>
      <c r="I531" s="99">
        <f>_bTH_QUANT_since142!H525</f>
        <v>2024</v>
      </c>
      <c r="J531" s="99">
        <f>_bTH_QUANT_since142!I525</f>
        <v>2</v>
      </c>
      <c r="K531" s="125">
        <f>_bTH_QUANT_since142!J525</f>
        <v>331</v>
      </c>
      <c r="L531" s="99" t="str">
        <f>IF(_bTH_QUANT_since142!K525="q0.25","25 %",IF(_bTH_QUANT_since142!K525="q0.5","50 %",IF(_bTH_QUANT_since142!K525="q0.75","75 %",IF(_bTH_QUANT_since142!K525="q0.9","90 %","#N/A"))))</f>
        <v>75 %</v>
      </c>
      <c r="M531" s="131">
        <f>_bTH_QUANT_since142!L525</f>
        <v>0</v>
      </c>
      <c r="N531" s="99" t="str">
        <f>_bTH_QUANT_since142!M525</f>
        <v>17. AMGÄndG (2021)</v>
      </c>
    </row>
    <row r="532" spans="2:14" x14ac:dyDescent="0.3">
      <c r="B532">
        <f>_bTH_QUANT_since142!A526</f>
        <v>5</v>
      </c>
      <c r="C532">
        <f>_bTH_QUANT_since142!B526</f>
        <v>54</v>
      </c>
      <c r="D532">
        <f>_bTH_QUANT_since142!C526</f>
        <v>2</v>
      </c>
      <c r="E532">
        <f>_bTH_QUANT_since142!D526</f>
        <v>251</v>
      </c>
      <c r="F532">
        <f>_bTH_QUANT_since142!E526</f>
        <v>1</v>
      </c>
      <c r="G532" s="99" t="str">
        <f>_bTH_QUANT_since142!F526</f>
        <v>Huhn</v>
      </c>
      <c r="H532" s="99" t="str">
        <f>_bTH_QUANT_since142!G526</f>
        <v>Junghennen</v>
      </c>
      <c r="I532" s="99">
        <f>_bTH_QUANT_since142!H526</f>
        <v>2025</v>
      </c>
      <c r="J532" s="99">
        <f>_bTH_QUANT_since142!I526</f>
        <v>1</v>
      </c>
      <c r="K532" s="125">
        <f>_bTH_QUANT_since142!J526</f>
        <v>352</v>
      </c>
      <c r="L532" s="99" t="str">
        <f>IF(_bTH_QUANT_since142!K526="q0.25","25 %",IF(_bTH_QUANT_since142!K526="q0.5","50 %",IF(_bTH_QUANT_since142!K526="q0.75","75 %",IF(_bTH_QUANT_since142!K526="q0.9","90 %","#N/A"))))</f>
        <v>50 %</v>
      </c>
      <c r="M532" s="131">
        <f>_bTH_QUANT_since142!L526</f>
        <v>0</v>
      </c>
      <c r="N532" s="99" t="str">
        <f>_bTH_QUANT_since142!M526</f>
        <v>17. AMGÄndG (2021)</v>
      </c>
    </row>
    <row r="533" spans="2:14" x14ac:dyDescent="0.3">
      <c r="B533">
        <f>_bTH_QUANT_since142!A527</f>
        <v>5</v>
      </c>
      <c r="C533">
        <f>_bTH_QUANT_since142!B527</f>
        <v>54</v>
      </c>
      <c r="D533">
        <f>_bTH_QUANT_since142!C527</f>
        <v>2</v>
      </c>
      <c r="E533">
        <f>_bTH_QUANT_since142!D527</f>
        <v>251</v>
      </c>
      <c r="F533">
        <f>_bTH_QUANT_since142!E527</f>
        <v>1</v>
      </c>
      <c r="G533" s="99" t="str">
        <f>_bTH_QUANT_since142!F527</f>
        <v>Huhn</v>
      </c>
      <c r="H533" s="99" t="str">
        <f>_bTH_QUANT_since142!G527</f>
        <v>Junghennen</v>
      </c>
      <c r="I533" s="99">
        <f>_bTH_QUANT_since142!H527</f>
        <v>2025</v>
      </c>
      <c r="J533" s="99">
        <f>_bTH_QUANT_since142!I527</f>
        <v>1</v>
      </c>
      <c r="K533" s="125">
        <f>_bTH_QUANT_since142!J527</f>
        <v>352</v>
      </c>
      <c r="L533" s="99" t="str">
        <f>IF(_bTH_QUANT_since142!K527="q0.25","25 %",IF(_bTH_QUANT_since142!K527="q0.5","50 %",IF(_bTH_QUANT_since142!K527="q0.75","75 %",IF(_bTH_QUANT_since142!K527="q0.9","90 %","#N/A"))))</f>
        <v>90 %</v>
      </c>
      <c r="M533" s="131">
        <f>_bTH_QUANT_since142!L527</f>
        <v>5.5875228065601137</v>
      </c>
      <c r="N533" s="99" t="str">
        <f>_bTH_QUANT_since142!M527</f>
        <v>17. AMGÄndG (2021)</v>
      </c>
    </row>
    <row r="534" spans="2:14" x14ac:dyDescent="0.3">
      <c r="B534">
        <f>_bTH_QUANT_since142!A528</f>
        <v>5</v>
      </c>
      <c r="C534">
        <f>_bTH_QUANT_since142!B528</f>
        <v>54</v>
      </c>
      <c r="D534">
        <f>_bTH_QUANT_since142!C528</f>
        <v>2</v>
      </c>
      <c r="E534">
        <f>_bTH_QUANT_since142!D528</f>
        <v>251</v>
      </c>
      <c r="F534">
        <f>_bTH_QUANT_since142!E528</f>
        <v>1</v>
      </c>
      <c r="G534" s="99" t="str">
        <f>_bTH_QUANT_since142!F528</f>
        <v>Huhn</v>
      </c>
      <c r="H534" s="99" t="str">
        <f>_bTH_QUANT_since142!G528</f>
        <v>Junghennen</v>
      </c>
      <c r="I534" s="99">
        <f>_bTH_QUANT_since142!H528</f>
        <v>2025</v>
      </c>
      <c r="J534" s="99">
        <f>_bTH_QUANT_since142!I528</f>
        <v>1</v>
      </c>
      <c r="K534" s="125">
        <f>_bTH_QUANT_since142!J528</f>
        <v>352</v>
      </c>
      <c r="L534" s="99" t="str">
        <f>IF(_bTH_QUANT_since142!K528="q0.25","25 %",IF(_bTH_QUANT_since142!K528="q0.5","50 %",IF(_bTH_QUANT_since142!K528="q0.75","75 %",IF(_bTH_QUANT_since142!K528="q0.9","90 %","#N/A"))))</f>
        <v>25 %</v>
      </c>
      <c r="M534" s="131">
        <f>_bTH_QUANT_since142!L528</f>
        <v>0</v>
      </c>
      <c r="N534" s="99" t="str">
        <f>_bTH_QUANT_since142!M528</f>
        <v>17. AMGÄndG (2021)</v>
      </c>
    </row>
    <row r="535" spans="2:14" x14ac:dyDescent="0.3">
      <c r="B535">
        <f>_bTH_QUANT_since142!A529</f>
        <v>5</v>
      </c>
      <c r="C535">
        <f>_bTH_QUANT_since142!B529</f>
        <v>54</v>
      </c>
      <c r="D535">
        <f>_bTH_QUANT_since142!C529</f>
        <v>2</v>
      </c>
      <c r="E535">
        <f>_bTH_QUANT_since142!D529</f>
        <v>251</v>
      </c>
      <c r="F535">
        <f>_bTH_QUANT_since142!E529</f>
        <v>1</v>
      </c>
      <c r="G535" s="99" t="str">
        <f>_bTH_QUANT_since142!F529</f>
        <v>Huhn</v>
      </c>
      <c r="H535" s="99" t="str">
        <f>_bTH_QUANT_since142!G529</f>
        <v>Junghennen</v>
      </c>
      <c r="I535" s="99">
        <f>_bTH_QUANT_since142!H529</f>
        <v>2025</v>
      </c>
      <c r="J535" s="99">
        <f>_bTH_QUANT_since142!I529</f>
        <v>1</v>
      </c>
      <c r="K535" s="125">
        <f>_bTH_QUANT_since142!J529</f>
        <v>352</v>
      </c>
      <c r="L535" s="99" t="str">
        <f>IF(_bTH_QUANT_since142!K529="q0.25","25 %",IF(_bTH_QUANT_since142!K529="q0.5","50 %",IF(_bTH_QUANT_since142!K529="q0.75","75 %",IF(_bTH_QUANT_since142!K529="q0.9","90 %","#N/A"))))</f>
        <v>75 %</v>
      </c>
      <c r="M535" s="131">
        <f>_bTH_QUANT_since142!L529</f>
        <v>0.19606830687614801</v>
      </c>
      <c r="N535" s="99" t="str">
        <f>_bTH_QUANT_since142!M529</f>
        <v>17. AMGÄndG (2021)</v>
      </c>
    </row>
    <row r="536" spans="2:14" x14ac:dyDescent="0.3">
      <c r="B536">
        <f>_bTH_QUANT_since142!A530</f>
        <v>5</v>
      </c>
      <c r="C536">
        <f>_bTH_QUANT_since142!B530</f>
        <v>54</v>
      </c>
      <c r="D536">
        <f>_bTH_QUANT_since142!C530</f>
        <v>2</v>
      </c>
      <c r="E536">
        <f>_bTH_QUANT_since142!D530</f>
        <v>252</v>
      </c>
      <c r="F536">
        <f>_bTH_QUANT_since142!E530</f>
        <v>1</v>
      </c>
      <c r="G536" s="99" t="str">
        <f>_bTH_QUANT_since142!F530</f>
        <v>Huhn</v>
      </c>
      <c r="H536" s="99" t="str">
        <f>_bTH_QUANT_since142!G530</f>
        <v>Junghennen</v>
      </c>
      <c r="I536" s="99">
        <f>_bTH_QUANT_since142!H530</f>
        <v>2025</v>
      </c>
      <c r="J536" s="99">
        <f>_bTH_QUANT_since142!I530</f>
        <v>2</v>
      </c>
      <c r="K536" s="125">
        <f>_bTH_QUANT_since142!J530</f>
        <v>350</v>
      </c>
      <c r="L536" s="99" t="str">
        <f>IF(_bTH_QUANT_since142!K530="q0.25","25 %",IF(_bTH_QUANT_since142!K530="q0.5","50 %",IF(_bTH_QUANT_since142!K530="q0.75","75 %",IF(_bTH_QUANT_since142!K530="q0.9","90 %","#N/A"))))</f>
        <v>50 %</v>
      </c>
      <c r="M536" s="131">
        <f>_bTH_QUANT_since142!L530</f>
        <v>0</v>
      </c>
      <c r="N536" s="99" t="str">
        <f>_bTH_QUANT_since142!M530</f>
        <v>17. AMGÄndG (2021)</v>
      </c>
    </row>
    <row r="537" spans="2:14" x14ac:dyDescent="0.3">
      <c r="B537">
        <f>_bTH_QUANT_since142!A531</f>
        <v>5</v>
      </c>
      <c r="C537">
        <f>_bTH_QUANT_since142!B531</f>
        <v>54</v>
      </c>
      <c r="D537">
        <f>_bTH_QUANT_since142!C531</f>
        <v>2</v>
      </c>
      <c r="E537">
        <f>_bTH_QUANT_since142!D531</f>
        <v>252</v>
      </c>
      <c r="F537">
        <f>_bTH_QUANT_since142!E531</f>
        <v>1</v>
      </c>
      <c r="G537" s="99" t="str">
        <f>_bTH_QUANT_since142!F531</f>
        <v>Huhn</v>
      </c>
      <c r="H537" s="99" t="str">
        <f>_bTH_QUANT_since142!G531</f>
        <v>Junghennen</v>
      </c>
      <c r="I537" s="99">
        <f>_bTH_QUANT_since142!H531</f>
        <v>2025</v>
      </c>
      <c r="J537" s="99">
        <f>_bTH_QUANT_since142!I531</f>
        <v>2</v>
      </c>
      <c r="K537" s="125">
        <f>_bTH_QUANT_since142!J531</f>
        <v>350</v>
      </c>
      <c r="L537" s="99" t="str">
        <f>IF(_bTH_QUANT_since142!K531="q0.25","25 %",IF(_bTH_QUANT_since142!K531="q0.5","50 %",IF(_bTH_QUANT_since142!K531="q0.75","75 %",IF(_bTH_QUANT_since142!K531="q0.9","90 %","#N/A"))))</f>
        <v>90 %</v>
      </c>
      <c r="M537" s="131">
        <f>_bTH_QUANT_since142!L531</f>
        <v>4.1408455878288395</v>
      </c>
      <c r="N537" s="99" t="str">
        <f>_bTH_QUANT_since142!M531</f>
        <v>17. AMGÄndG (2021)</v>
      </c>
    </row>
    <row r="538" spans="2:14" x14ac:dyDescent="0.3">
      <c r="B538">
        <f>_bTH_QUANT_since142!A532</f>
        <v>5</v>
      </c>
      <c r="C538">
        <f>_bTH_QUANT_since142!B532</f>
        <v>54</v>
      </c>
      <c r="D538">
        <f>_bTH_QUANT_since142!C532</f>
        <v>2</v>
      </c>
      <c r="E538">
        <f>_bTH_QUANT_since142!D532</f>
        <v>252</v>
      </c>
      <c r="F538">
        <f>_bTH_QUANT_since142!E532</f>
        <v>1</v>
      </c>
      <c r="G538" s="99" t="str">
        <f>_bTH_QUANT_since142!F532</f>
        <v>Huhn</v>
      </c>
      <c r="H538" s="99" t="str">
        <f>_bTH_QUANT_since142!G532</f>
        <v>Junghennen</v>
      </c>
      <c r="I538" s="99">
        <f>_bTH_QUANT_since142!H532</f>
        <v>2025</v>
      </c>
      <c r="J538" s="99">
        <f>_bTH_QUANT_since142!I532</f>
        <v>2</v>
      </c>
      <c r="K538" s="125">
        <f>_bTH_QUANT_since142!J532</f>
        <v>350</v>
      </c>
      <c r="L538" s="99" t="str">
        <f>IF(_bTH_QUANT_since142!K532="q0.25","25 %",IF(_bTH_QUANT_since142!K532="q0.5","50 %",IF(_bTH_QUANT_since142!K532="q0.75","75 %",IF(_bTH_QUANT_since142!K532="q0.9","90 %","#N/A"))))</f>
        <v>25 %</v>
      </c>
      <c r="M538" s="131">
        <f>_bTH_QUANT_since142!L532</f>
        <v>0</v>
      </c>
      <c r="N538" s="99" t="str">
        <f>_bTH_QUANT_since142!M532</f>
        <v>17. AMGÄndG (2021)</v>
      </c>
    </row>
    <row r="539" spans="2:14" x14ac:dyDescent="0.3">
      <c r="B539">
        <f>_bTH_QUANT_since142!A533</f>
        <v>5</v>
      </c>
      <c r="C539">
        <f>_bTH_QUANT_since142!B533</f>
        <v>54</v>
      </c>
      <c r="D539">
        <f>_bTH_QUANT_since142!C533</f>
        <v>2</v>
      </c>
      <c r="E539">
        <f>_bTH_QUANT_since142!D533</f>
        <v>252</v>
      </c>
      <c r="F539">
        <f>_bTH_QUANT_since142!E533</f>
        <v>1</v>
      </c>
      <c r="G539" s="99" t="str">
        <f>_bTH_QUANT_since142!F533</f>
        <v>Huhn</v>
      </c>
      <c r="H539" s="99" t="str">
        <f>_bTH_QUANT_since142!G533</f>
        <v>Junghennen</v>
      </c>
      <c r="I539" s="99">
        <f>_bTH_QUANT_since142!H533</f>
        <v>2025</v>
      </c>
      <c r="J539" s="99">
        <f>_bTH_QUANT_since142!I533</f>
        <v>2</v>
      </c>
      <c r="K539" s="125">
        <f>_bTH_QUANT_since142!J533</f>
        <v>350</v>
      </c>
      <c r="L539" s="99" t="str">
        <f>IF(_bTH_QUANT_since142!K533="q0.25","25 %",IF(_bTH_QUANT_since142!K533="q0.5","50 %",IF(_bTH_QUANT_since142!K533="q0.75","75 %",IF(_bTH_QUANT_since142!K533="q0.9","90 %","#N/A"))))</f>
        <v>75 %</v>
      </c>
      <c r="M539" s="131">
        <f>_bTH_QUANT_since142!L533</f>
        <v>0</v>
      </c>
      <c r="N539" s="99" t="str">
        <f>_bTH_QUANT_since142!M533</f>
        <v>17. AMGÄndG (2021)</v>
      </c>
    </row>
    <row r="540" spans="2:14" x14ac:dyDescent="0.3">
      <c r="B540">
        <f>_bTH_QUANT_since142!A534</f>
        <v>5</v>
      </c>
      <c r="C540">
        <f>_bTH_QUANT_since142!B534</f>
        <v>53</v>
      </c>
      <c r="D540">
        <f>_bTH_QUANT_since142!C534</f>
        <v>3</v>
      </c>
      <c r="E540">
        <f>_bTH_QUANT_since142!D534</f>
        <v>231</v>
      </c>
      <c r="F540">
        <f>_bTH_QUANT_since142!E534</f>
        <v>1</v>
      </c>
      <c r="G540" s="99" t="str">
        <f>_bTH_QUANT_since142!F534</f>
        <v>Huhn</v>
      </c>
      <c r="H540" s="99" t="str">
        <f>_bTH_QUANT_since142!G534</f>
        <v>Legehennen</v>
      </c>
      <c r="I540" s="99">
        <f>_bTH_QUANT_since142!H534</f>
        <v>2023</v>
      </c>
      <c r="J540" s="99">
        <f>_bTH_QUANT_since142!I534</f>
        <v>1</v>
      </c>
      <c r="K540" s="125">
        <f>_bTH_QUANT_since142!J534</f>
        <v>1430</v>
      </c>
      <c r="L540" s="99" t="str">
        <f>IF(_bTH_QUANT_since142!K534="q0.25","25 %",IF(_bTH_QUANT_since142!K534="q0.5","50 %",IF(_bTH_QUANT_since142!K534="q0.75","75 %",IF(_bTH_QUANT_since142!K534="q0.9","90 %","#N/A"))))</f>
        <v>50 %</v>
      </c>
      <c r="M540" s="131">
        <f>_bTH_QUANT_since142!L534</f>
        <v>0</v>
      </c>
      <c r="N540" s="99" t="str">
        <f>_bTH_QUANT_since142!M534</f>
        <v>17. AMGÄndG (2021)</v>
      </c>
    </row>
    <row r="541" spans="2:14" x14ac:dyDescent="0.3">
      <c r="B541">
        <f>_bTH_QUANT_since142!A535</f>
        <v>5</v>
      </c>
      <c r="C541">
        <f>_bTH_QUANT_since142!B535</f>
        <v>53</v>
      </c>
      <c r="D541">
        <f>_bTH_QUANT_since142!C535</f>
        <v>3</v>
      </c>
      <c r="E541">
        <f>_bTH_QUANT_since142!D535</f>
        <v>231</v>
      </c>
      <c r="F541">
        <f>_bTH_QUANT_since142!E535</f>
        <v>1</v>
      </c>
      <c r="G541" s="99" t="str">
        <f>_bTH_QUANT_since142!F535</f>
        <v>Huhn</v>
      </c>
      <c r="H541" s="99" t="str">
        <f>_bTH_QUANT_since142!G535</f>
        <v>Legehennen</v>
      </c>
      <c r="I541" s="99">
        <f>_bTH_QUANT_since142!H535</f>
        <v>2023</v>
      </c>
      <c r="J541" s="99">
        <f>_bTH_QUANT_since142!I535</f>
        <v>1</v>
      </c>
      <c r="K541" s="125">
        <f>_bTH_QUANT_since142!J535</f>
        <v>1430</v>
      </c>
      <c r="L541" s="99" t="str">
        <f>IF(_bTH_QUANT_since142!K535="q0.25","25 %",IF(_bTH_QUANT_since142!K535="q0.5","50 %",IF(_bTH_QUANT_since142!K535="q0.75","75 %",IF(_bTH_QUANT_since142!K535="q0.9","90 %","#N/A"))))</f>
        <v>90 %</v>
      </c>
      <c r="M541" s="131">
        <f>_bTH_QUANT_since142!L535</f>
        <v>0</v>
      </c>
      <c r="N541" s="99" t="str">
        <f>_bTH_QUANT_since142!M535</f>
        <v>17. AMGÄndG (2021)</v>
      </c>
    </row>
    <row r="542" spans="2:14" x14ac:dyDescent="0.3">
      <c r="B542">
        <f>_bTH_QUANT_since142!A536</f>
        <v>5</v>
      </c>
      <c r="C542">
        <f>_bTH_QUANT_since142!B536</f>
        <v>53</v>
      </c>
      <c r="D542">
        <f>_bTH_QUANT_since142!C536</f>
        <v>3</v>
      </c>
      <c r="E542">
        <f>_bTH_QUANT_since142!D536</f>
        <v>231</v>
      </c>
      <c r="F542">
        <f>_bTH_QUANT_since142!E536</f>
        <v>1</v>
      </c>
      <c r="G542" s="99" t="str">
        <f>_bTH_QUANT_since142!F536</f>
        <v>Huhn</v>
      </c>
      <c r="H542" s="99" t="str">
        <f>_bTH_QUANT_since142!G536</f>
        <v>Legehennen</v>
      </c>
      <c r="I542" s="99">
        <f>_bTH_QUANT_since142!H536</f>
        <v>2023</v>
      </c>
      <c r="J542" s="99">
        <f>_bTH_QUANT_since142!I536</f>
        <v>1</v>
      </c>
      <c r="K542" s="125">
        <f>_bTH_QUANT_since142!J536</f>
        <v>1430</v>
      </c>
      <c r="L542" s="99" t="str">
        <f>IF(_bTH_QUANT_since142!K536="q0.25","25 %",IF(_bTH_QUANT_since142!K536="q0.5","50 %",IF(_bTH_QUANT_since142!K536="q0.75","75 %",IF(_bTH_QUANT_since142!K536="q0.9","90 %","#N/A"))))</f>
        <v>25 %</v>
      </c>
      <c r="M542" s="131">
        <f>_bTH_QUANT_since142!L536</f>
        <v>0</v>
      </c>
      <c r="N542" s="99" t="str">
        <f>_bTH_QUANT_since142!M536</f>
        <v>17. AMGÄndG (2021)</v>
      </c>
    </row>
    <row r="543" spans="2:14" x14ac:dyDescent="0.3">
      <c r="B543">
        <f>_bTH_QUANT_since142!A537</f>
        <v>5</v>
      </c>
      <c r="C543">
        <f>_bTH_QUANT_since142!B537</f>
        <v>53</v>
      </c>
      <c r="D543">
        <f>_bTH_QUANT_since142!C537</f>
        <v>3</v>
      </c>
      <c r="E543">
        <f>_bTH_QUANT_since142!D537</f>
        <v>231</v>
      </c>
      <c r="F543">
        <f>_bTH_QUANT_since142!E537</f>
        <v>1</v>
      </c>
      <c r="G543" s="99" t="str">
        <f>_bTH_QUANT_since142!F537</f>
        <v>Huhn</v>
      </c>
      <c r="H543" s="99" t="str">
        <f>_bTH_QUANT_since142!G537</f>
        <v>Legehennen</v>
      </c>
      <c r="I543" s="99">
        <f>_bTH_QUANT_since142!H537</f>
        <v>2023</v>
      </c>
      <c r="J543" s="99">
        <f>_bTH_QUANT_since142!I537</f>
        <v>1</v>
      </c>
      <c r="K543" s="125">
        <f>_bTH_QUANT_since142!J537</f>
        <v>1430</v>
      </c>
      <c r="L543" s="99" t="str">
        <f>IF(_bTH_QUANT_since142!K537="q0.25","25 %",IF(_bTH_QUANT_since142!K537="q0.5","50 %",IF(_bTH_QUANT_since142!K537="q0.75","75 %",IF(_bTH_QUANT_since142!K537="q0.9","90 %","#N/A"))))</f>
        <v>75 %</v>
      </c>
      <c r="M543" s="131">
        <f>_bTH_QUANT_since142!L537</f>
        <v>0</v>
      </c>
      <c r="N543" s="99" t="str">
        <f>_bTH_QUANT_since142!M537</f>
        <v>17. AMGÄndG (2021)</v>
      </c>
    </row>
    <row r="544" spans="2:14" x14ac:dyDescent="0.3">
      <c r="B544">
        <f>_bTH_QUANT_since142!A538</f>
        <v>5</v>
      </c>
      <c r="C544">
        <f>_bTH_QUANT_since142!B538</f>
        <v>53</v>
      </c>
      <c r="D544">
        <f>_bTH_QUANT_since142!C538</f>
        <v>3</v>
      </c>
      <c r="E544">
        <f>_bTH_QUANT_since142!D538</f>
        <v>232</v>
      </c>
      <c r="F544">
        <f>_bTH_QUANT_since142!E538</f>
        <v>1</v>
      </c>
      <c r="G544" s="99" t="str">
        <f>_bTH_QUANT_since142!F538</f>
        <v>Huhn</v>
      </c>
      <c r="H544" s="99" t="str">
        <f>_bTH_QUANT_since142!G538</f>
        <v>Legehennen</v>
      </c>
      <c r="I544" s="99">
        <f>_bTH_QUANT_since142!H538</f>
        <v>2023</v>
      </c>
      <c r="J544" s="99">
        <f>_bTH_QUANT_since142!I538</f>
        <v>2</v>
      </c>
      <c r="K544" s="125">
        <f>_bTH_QUANT_since142!J538</f>
        <v>1589</v>
      </c>
      <c r="L544" s="99" t="str">
        <f>IF(_bTH_QUANT_since142!K538="q0.25","25 %",IF(_bTH_QUANT_since142!K538="q0.5","50 %",IF(_bTH_QUANT_since142!K538="q0.75","75 %",IF(_bTH_QUANT_since142!K538="q0.9","90 %","#N/A"))))</f>
        <v>50 %</v>
      </c>
      <c r="M544" s="131">
        <f>_bTH_QUANT_since142!L538</f>
        <v>0</v>
      </c>
      <c r="N544" s="99" t="str">
        <f>_bTH_QUANT_since142!M538</f>
        <v>17. AMGÄndG (2021)</v>
      </c>
    </row>
    <row r="545" spans="2:14" x14ac:dyDescent="0.3">
      <c r="B545">
        <f>_bTH_QUANT_since142!A539</f>
        <v>5</v>
      </c>
      <c r="C545">
        <f>_bTH_QUANT_since142!B539</f>
        <v>53</v>
      </c>
      <c r="D545">
        <f>_bTH_QUANT_since142!C539</f>
        <v>3</v>
      </c>
      <c r="E545">
        <f>_bTH_QUANT_since142!D539</f>
        <v>232</v>
      </c>
      <c r="F545">
        <f>_bTH_QUANT_since142!E539</f>
        <v>1</v>
      </c>
      <c r="G545" s="99" t="str">
        <f>_bTH_QUANT_since142!F539</f>
        <v>Huhn</v>
      </c>
      <c r="H545" s="99" t="str">
        <f>_bTH_QUANT_since142!G539</f>
        <v>Legehennen</v>
      </c>
      <c r="I545" s="99">
        <f>_bTH_QUANT_since142!H539</f>
        <v>2023</v>
      </c>
      <c r="J545" s="99">
        <f>_bTH_QUANT_since142!I539</f>
        <v>2</v>
      </c>
      <c r="K545" s="125">
        <f>_bTH_QUANT_since142!J539</f>
        <v>1589</v>
      </c>
      <c r="L545" s="99" t="str">
        <f>IF(_bTH_QUANT_since142!K539="q0.25","25 %",IF(_bTH_QUANT_since142!K539="q0.5","50 %",IF(_bTH_QUANT_since142!K539="q0.75","75 %",IF(_bTH_QUANT_since142!K539="q0.9","90 %","#N/A"))))</f>
        <v>90 %</v>
      </c>
      <c r="M545" s="131">
        <f>_bTH_QUANT_since142!L539</f>
        <v>3.5567221692049196</v>
      </c>
      <c r="N545" s="99" t="str">
        <f>_bTH_QUANT_since142!M539</f>
        <v>17. AMGÄndG (2021)</v>
      </c>
    </row>
    <row r="546" spans="2:14" x14ac:dyDescent="0.3">
      <c r="B546">
        <f>_bTH_QUANT_since142!A540</f>
        <v>5</v>
      </c>
      <c r="C546">
        <f>_bTH_QUANT_since142!B540</f>
        <v>53</v>
      </c>
      <c r="D546">
        <f>_bTH_QUANT_since142!C540</f>
        <v>3</v>
      </c>
      <c r="E546">
        <f>_bTH_QUANT_since142!D540</f>
        <v>232</v>
      </c>
      <c r="F546">
        <f>_bTH_QUANT_since142!E540</f>
        <v>1</v>
      </c>
      <c r="G546" s="99" t="str">
        <f>_bTH_QUANT_since142!F540</f>
        <v>Huhn</v>
      </c>
      <c r="H546" s="99" t="str">
        <f>_bTH_QUANT_since142!G540</f>
        <v>Legehennen</v>
      </c>
      <c r="I546" s="99">
        <f>_bTH_QUANT_since142!H540</f>
        <v>2023</v>
      </c>
      <c r="J546" s="99">
        <f>_bTH_QUANT_since142!I540</f>
        <v>2</v>
      </c>
      <c r="K546" s="125">
        <f>_bTH_QUANT_since142!J540</f>
        <v>1589</v>
      </c>
      <c r="L546" s="99" t="str">
        <f>IF(_bTH_QUANT_since142!K540="q0.25","25 %",IF(_bTH_QUANT_since142!K540="q0.5","50 %",IF(_bTH_QUANT_since142!K540="q0.75","75 %",IF(_bTH_QUANT_since142!K540="q0.9","90 %","#N/A"))))</f>
        <v>25 %</v>
      </c>
      <c r="M546" s="131">
        <f>_bTH_QUANT_since142!L540</f>
        <v>0</v>
      </c>
      <c r="N546" s="99" t="str">
        <f>_bTH_QUANT_since142!M540</f>
        <v>17. AMGÄndG (2021)</v>
      </c>
    </row>
    <row r="547" spans="2:14" x14ac:dyDescent="0.3">
      <c r="B547">
        <f>_bTH_QUANT_since142!A541</f>
        <v>5</v>
      </c>
      <c r="C547">
        <f>_bTH_QUANT_since142!B541</f>
        <v>53</v>
      </c>
      <c r="D547">
        <f>_bTH_QUANT_since142!C541</f>
        <v>3</v>
      </c>
      <c r="E547">
        <f>_bTH_QUANT_since142!D541</f>
        <v>232</v>
      </c>
      <c r="F547">
        <f>_bTH_QUANT_since142!E541</f>
        <v>1</v>
      </c>
      <c r="G547" s="99" t="str">
        <f>_bTH_QUANT_since142!F541</f>
        <v>Huhn</v>
      </c>
      <c r="H547" s="99" t="str">
        <f>_bTH_QUANT_since142!G541</f>
        <v>Legehennen</v>
      </c>
      <c r="I547" s="99">
        <f>_bTH_QUANT_since142!H541</f>
        <v>2023</v>
      </c>
      <c r="J547" s="99">
        <f>_bTH_QUANT_since142!I541</f>
        <v>2</v>
      </c>
      <c r="K547" s="125">
        <f>_bTH_QUANT_since142!J541</f>
        <v>1589</v>
      </c>
      <c r="L547" s="99" t="str">
        <f>IF(_bTH_QUANT_since142!K541="q0.25","25 %",IF(_bTH_QUANT_since142!K541="q0.5","50 %",IF(_bTH_QUANT_since142!K541="q0.75","75 %",IF(_bTH_QUANT_since142!K541="q0.9","90 %","#N/A"))))</f>
        <v>75 %</v>
      </c>
      <c r="M547" s="131">
        <f>_bTH_QUANT_since142!L541</f>
        <v>0</v>
      </c>
      <c r="N547" s="99" t="str">
        <f>_bTH_QUANT_since142!M541</f>
        <v>17. AMGÄndG (2021)</v>
      </c>
    </row>
    <row r="548" spans="2:14" x14ac:dyDescent="0.3">
      <c r="B548">
        <f>_bTH_QUANT_since142!A542</f>
        <v>5</v>
      </c>
      <c r="C548">
        <f>_bTH_QUANT_since142!B542</f>
        <v>53</v>
      </c>
      <c r="D548">
        <f>_bTH_QUANT_since142!C542</f>
        <v>3</v>
      </c>
      <c r="E548">
        <f>_bTH_QUANT_since142!D542</f>
        <v>241</v>
      </c>
      <c r="F548">
        <f>_bTH_QUANT_since142!E542</f>
        <v>1</v>
      </c>
      <c r="G548" s="99" t="str">
        <f>_bTH_QUANT_since142!F542</f>
        <v>Huhn</v>
      </c>
      <c r="H548" s="99" t="str">
        <f>_bTH_QUANT_since142!G542</f>
        <v>Legehennen</v>
      </c>
      <c r="I548" s="99">
        <f>_bTH_QUANT_since142!H542</f>
        <v>2024</v>
      </c>
      <c r="J548" s="99">
        <f>_bTH_QUANT_since142!I542</f>
        <v>1</v>
      </c>
      <c r="K548" s="125">
        <f>_bTH_QUANT_since142!J542</f>
        <v>1731</v>
      </c>
      <c r="L548" s="99" t="str">
        <f>IF(_bTH_QUANT_since142!K542="q0.25","25 %",IF(_bTH_QUANT_since142!K542="q0.5","50 %",IF(_bTH_QUANT_since142!K542="q0.75","75 %",IF(_bTH_QUANT_since142!K542="q0.9","90 %","#N/A"))))</f>
        <v>50 %</v>
      </c>
      <c r="M548" s="131">
        <f>_bTH_QUANT_since142!L542</f>
        <v>0</v>
      </c>
      <c r="N548" s="99" t="str">
        <f>_bTH_QUANT_since142!M542</f>
        <v>17. AMGÄndG (2021)</v>
      </c>
    </row>
    <row r="549" spans="2:14" x14ac:dyDescent="0.3">
      <c r="B549">
        <f>_bTH_QUANT_since142!A543</f>
        <v>5</v>
      </c>
      <c r="C549">
        <f>_bTH_QUANT_since142!B543</f>
        <v>53</v>
      </c>
      <c r="D549">
        <f>_bTH_QUANT_since142!C543</f>
        <v>3</v>
      </c>
      <c r="E549">
        <f>_bTH_QUANT_since142!D543</f>
        <v>241</v>
      </c>
      <c r="F549">
        <f>_bTH_QUANT_since142!E543</f>
        <v>1</v>
      </c>
      <c r="G549" s="99" t="str">
        <f>_bTH_QUANT_since142!F543</f>
        <v>Huhn</v>
      </c>
      <c r="H549" s="99" t="str">
        <f>_bTH_QUANT_since142!G543</f>
        <v>Legehennen</v>
      </c>
      <c r="I549" s="99">
        <f>_bTH_QUANT_since142!H543</f>
        <v>2024</v>
      </c>
      <c r="J549" s="99">
        <f>_bTH_QUANT_since142!I543</f>
        <v>1</v>
      </c>
      <c r="K549" s="125">
        <f>_bTH_QUANT_since142!J543</f>
        <v>1731</v>
      </c>
      <c r="L549" s="99" t="str">
        <f>IF(_bTH_QUANT_since142!K543="q0.25","25 %",IF(_bTH_QUANT_since142!K543="q0.5","50 %",IF(_bTH_QUANT_since142!K543="q0.75","75 %",IF(_bTH_QUANT_since142!K543="q0.9","90 %","#N/A"))))</f>
        <v>90 %</v>
      </c>
      <c r="M549" s="131">
        <f>_bTH_QUANT_since142!L543</f>
        <v>2.3967012638496614</v>
      </c>
      <c r="N549" s="99" t="str">
        <f>_bTH_QUANT_since142!M543</f>
        <v>17. AMGÄndG (2021)</v>
      </c>
    </row>
    <row r="550" spans="2:14" x14ac:dyDescent="0.3">
      <c r="B550">
        <f>_bTH_QUANT_since142!A544</f>
        <v>5</v>
      </c>
      <c r="C550">
        <f>_bTH_QUANT_since142!B544</f>
        <v>53</v>
      </c>
      <c r="D550">
        <f>_bTH_QUANT_since142!C544</f>
        <v>3</v>
      </c>
      <c r="E550">
        <f>_bTH_QUANT_since142!D544</f>
        <v>241</v>
      </c>
      <c r="F550">
        <f>_bTH_QUANT_since142!E544</f>
        <v>1</v>
      </c>
      <c r="G550" s="99" t="str">
        <f>_bTH_QUANT_since142!F544</f>
        <v>Huhn</v>
      </c>
      <c r="H550" s="99" t="str">
        <f>_bTH_QUANT_since142!G544</f>
        <v>Legehennen</v>
      </c>
      <c r="I550" s="99">
        <f>_bTH_QUANT_since142!H544</f>
        <v>2024</v>
      </c>
      <c r="J550" s="99">
        <f>_bTH_QUANT_since142!I544</f>
        <v>1</v>
      </c>
      <c r="K550" s="125">
        <f>_bTH_QUANT_since142!J544</f>
        <v>1731</v>
      </c>
      <c r="L550" s="99" t="str">
        <f>IF(_bTH_QUANT_since142!K544="q0.25","25 %",IF(_bTH_QUANT_since142!K544="q0.5","50 %",IF(_bTH_QUANT_since142!K544="q0.75","75 %",IF(_bTH_QUANT_since142!K544="q0.9","90 %","#N/A"))))</f>
        <v>25 %</v>
      </c>
      <c r="M550" s="131">
        <f>_bTH_QUANT_since142!L544</f>
        <v>0</v>
      </c>
      <c r="N550" s="99" t="str">
        <f>_bTH_QUANT_since142!M544</f>
        <v>17. AMGÄndG (2021)</v>
      </c>
    </row>
    <row r="551" spans="2:14" x14ac:dyDescent="0.3">
      <c r="B551">
        <f>_bTH_QUANT_since142!A545</f>
        <v>5</v>
      </c>
      <c r="C551">
        <f>_bTH_QUANT_since142!B545</f>
        <v>53</v>
      </c>
      <c r="D551">
        <f>_bTH_QUANT_since142!C545</f>
        <v>3</v>
      </c>
      <c r="E551">
        <f>_bTH_QUANT_since142!D545</f>
        <v>241</v>
      </c>
      <c r="F551">
        <f>_bTH_QUANT_since142!E545</f>
        <v>1</v>
      </c>
      <c r="G551" s="99" t="str">
        <f>_bTH_QUANT_since142!F545</f>
        <v>Huhn</v>
      </c>
      <c r="H551" s="99" t="str">
        <f>_bTH_QUANT_since142!G545</f>
        <v>Legehennen</v>
      </c>
      <c r="I551" s="99">
        <f>_bTH_QUANT_since142!H545</f>
        <v>2024</v>
      </c>
      <c r="J551" s="99">
        <f>_bTH_QUANT_since142!I545</f>
        <v>1</v>
      </c>
      <c r="K551" s="125">
        <f>_bTH_QUANT_since142!J545</f>
        <v>1731</v>
      </c>
      <c r="L551" s="99" t="str">
        <f>IF(_bTH_QUANT_since142!K545="q0.25","25 %",IF(_bTH_QUANT_since142!K545="q0.5","50 %",IF(_bTH_QUANT_since142!K545="q0.75","75 %",IF(_bTH_QUANT_since142!K545="q0.9","90 %","#N/A"))))</f>
        <v>75 %</v>
      </c>
      <c r="M551" s="131">
        <f>_bTH_QUANT_since142!L545</f>
        <v>0</v>
      </c>
      <c r="N551" s="99" t="str">
        <f>_bTH_QUANT_since142!M545</f>
        <v>17. AMGÄndG (2021)</v>
      </c>
    </row>
    <row r="552" spans="2:14" x14ac:dyDescent="0.3">
      <c r="B552">
        <f>_bTH_QUANT_since142!A546</f>
        <v>5</v>
      </c>
      <c r="C552">
        <f>_bTH_QUANT_since142!B546</f>
        <v>53</v>
      </c>
      <c r="D552">
        <f>_bTH_QUANT_since142!C546</f>
        <v>3</v>
      </c>
      <c r="E552">
        <f>_bTH_QUANT_since142!D546</f>
        <v>242</v>
      </c>
      <c r="F552">
        <f>_bTH_QUANT_since142!E546</f>
        <v>1</v>
      </c>
      <c r="G552" s="99" t="str">
        <f>_bTH_QUANT_since142!F546</f>
        <v>Huhn</v>
      </c>
      <c r="H552" s="99" t="str">
        <f>_bTH_QUANT_since142!G546</f>
        <v>Legehennen</v>
      </c>
      <c r="I552" s="99">
        <f>_bTH_QUANT_since142!H546</f>
        <v>2024</v>
      </c>
      <c r="J552" s="99">
        <f>_bTH_QUANT_since142!I546</f>
        <v>2</v>
      </c>
      <c r="K552" s="125">
        <f>_bTH_QUANT_since142!J546</f>
        <v>1744</v>
      </c>
      <c r="L552" s="99" t="str">
        <f>IF(_bTH_QUANT_since142!K546="q0.25","25 %",IF(_bTH_QUANT_since142!K546="q0.5","50 %",IF(_bTH_QUANT_since142!K546="q0.75","75 %",IF(_bTH_QUANT_since142!K546="q0.9","90 %","#N/A"))))</f>
        <v>50 %</v>
      </c>
      <c r="M552" s="131">
        <f>_bTH_QUANT_since142!L546</f>
        <v>0</v>
      </c>
      <c r="N552" s="99" t="str">
        <f>_bTH_QUANT_since142!M546</f>
        <v>17. AMGÄndG (2021)</v>
      </c>
    </row>
    <row r="553" spans="2:14" x14ac:dyDescent="0.3">
      <c r="B553">
        <f>_bTH_QUANT_since142!A547</f>
        <v>5</v>
      </c>
      <c r="C553">
        <f>_bTH_QUANT_since142!B547</f>
        <v>53</v>
      </c>
      <c r="D553">
        <f>_bTH_QUANT_since142!C547</f>
        <v>3</v>
      </c>
      <c r="E553">
        <f>_bTH_QUANT_since142!D547</f>
        <v>242</v>
      </c>
      <c r="F553">
        <f>_bTH_QUANT_since142!E547</f>
        <v>1</v>
      </c>
      <c r="G553" s="99" t="str">
        <f>_bTH_QUANT_since142!F547</f>
        <v>Huhn</v>
      </c>
      <c r="H553" s="99" t="str">
        <f>_bTH_QUANT_since142!G547</f>
        <v>Legehennen</v>
      </c>
      <c r="I553" s="99">
        <f>_bTH_QUANT_since142!H547</f>
        <v>2024</v>
      </c>
      <c r="J553" s="99">
        <f>_bTH_QUANT_since142!I547</f>
        <v>2</v>
      </c>
      <c r="K553" s="125">
        <f>_bTH_QUANT_since142!J547</f>
        <v>1744</v>
      </c>
      <c r="L553" s="99" t="str">
        <f>IF(_bTH_QUANT_since142!K547="q0.25","25 %",IF(_bTH_QUANT_since142!K547="q0.5","50 %",IF(_bTH_QUANT_since142!K547="q0.75","75 %",IF(_bTH_QUANT_since142!K547="q0.9","90 %","#N/A"))))</f>
        <v>90 %</v>
      </c>
      <c r="M553" s="131">
        <f>_bTH_QUANT_since142!L547</f>
        <v>1.5270743759480578</v>
      </c>
      <c r="N553" s="99" t="str">
        <f>_bTH_QUANT_since142!M547</f>
        <v>17. AMGÄndG (2021)</v>
      </c>
    </row>
    <row r="554" spans="2:14" x14ac:dyDescent="0.3">
      <c r="B554">
        <f>_bTH_QUANT_since142!A548</f>
        <v>5</v>
      </c>
      <c r="C554">
        <f>_bTH_QUANT_since142!B548</f>
        <v>53</v>
      </c>
      <c r="D554">
        <f>_bTH_QUANT_since142!C548</f>
        <v>3</v>
      </c>
      <c r="E554">
        <f>_bTH_QUANT_since142!D548</f>
        <v>242</v>
      </c>
      <c r="F554">
        <f>_bTH_QUANT_since142!E548</f>
        <v>1</v>
      </c>
      <c r="G554" s="99" t="str">
        <f>_bTH_QUANT_since142!F548</f>
        <v>Huhn</v>
      </c>
      <c r="H554" s="99" t="str">
        <f>_bTH_QUANT_since142!G548</f>
        <v>Legehennen</v>
      </c>
      <c r="I554" s="99">
        <f>_bTH_QUANT_since142!H548</f>
        <v>2024</v>
      </c>
      <c r="J554" s="99">
        <f>_bTH_QUANT_since142!I548</f>
        <v>2</v>
      </c>
      <c r="K554" s="125">
        <f>_bTH_QUANT_since142!J548</f>
        <v>1744</v>
      </c>
      <c r="L554" s="99" t="str">
        <f>IF(_bTH_QUANT_since142!K548="q0.25","25 %",IF(_bTH_QUANT_since142!K548="q0.5","50 %",IF(_bTH_QUANT_since142!K548="q0.75","75 %",IF(_bTH_QUANT_since142!K548="q0.9","90 %","#N/A"))))</f>
        <v>25 %</v>
      </c>
      <c r="M554" s="131">
        <f>_bTH_QUANT_since142!L548</f>
        <v>0</v>
      </c>
      <c r="N554" s="99" t="str">
        <f>_bTH_QUANT_since142!M548</f>
        <v>17. AMGÄndG (2021)</v>
      </c>
    </row>
    <row r="555" spans="2:14" x14ac:dyDescent="0.3">
      <c r="B555">
        <f>_bTH_QUANT_since142!A549</f>
        <v>5</v>
      </c>
      <c r="C555">
        <f>_bTH_QUANT_since142!B549</f>
        <v>53</v>
      </c>
      <c r="D555">
        <f>_bTH_QUANT_since142!C549</f>
        <v>3</v>
      </c>
      <c r="E555">
        <f>_bTH_QUANT_since142!D549</f>
        <v>242</v>
      </c>
      <c r="F555">
        <f>_bTH_QUANT_since142!E549</f>
        <v>1</v>
      </c>
      <c r="G555" s="99" t="str">
        <f>_bTH_QUANT_since142!F549</f>
        <v>Huhn</v>
      </c>
      <c r="H555" s="99" t="str">
        <f>_bTH_QUANT_since142!G549</f>
        <v>Legehennen</v>
      </c>
      <c r="I555" s="99">
        <f>_bTH_QUANT_since142!H549</f>
        <v>2024</v>
      </c>
      <c r="J555" s="99">
        <f>_bTH_QUANT_since142!I549</f>
        <v>2</v>
      </c>
      <c r="K555" s="125">
        <f>_bTH_QUANT_since142!J549</f>
        <v>1744</v>
      </c>
      <c r="L555" s="99" t="str">
        <f>IF(_bTH_QUANT_since142!K549="q0.25","25 %",IF(_bTH_QUANT_since142!K549="q0.5","50 %",IF(_bTH_QUANT_since142!K549="q0.75","75 %",IF(_bTH_QUANT_since142!K549="q0.9","90 %","#N/A"))))</f>
        <v>75 %</v>
      </c>
      <c r="M555" s="131">
        <f>_bTH_QUANT_since142!L549</f>
        <v>0</v>
      </c>
      <c r="N555" s="99" t="str">
        <f>_bTH_QUANT_since142!M549</f>
        <v>17. AMGÄndG (2021)</v>
      </c>
    </row>
    <row r="556" spans="2:14" x14ac:dyDescent="0.3">
      <c r="B556">
        <f>_bTH_QUANT_since142!A550</f>
        <v>5</v>
      </c>
      <c r="C556">
        <f>_bTH_QUANT_since142!B550</f>
        <v>53</v>
      </c>
      <c r="D556">
        <f>_bTH_QUANT_since142!C550</f>
        <v>3</v>
      </c>
      <c r="E556">
        <f>_bTH_QUANT_since142!D550</f>
        <v>251</v>
      </c>
      <c r="F556">
        <f>_bTH_QUANT_since142!E550</f>
        <v>1</v>
      </c>
      <c r="G556" s="99" t="str">
        <f>_bTH_QUANT_since142!F550</f>
        <v>Huhn</v>
      </c>
      <c r="H556" s="99" t="str">
        <f>_bTH_QUANT_since142!G550</f>
        <v>Legehennen</v>
      </c>
      <c r="I556" s="99">
        <f>_bTH_QUANT_since142!H550</f>
        <v>2025</v>
      </c>
      <c r="J556" s="99">
        <f>_bTH_QUANT_since142!I550</f>
        <v>1</v>
      </c>
      <c r="K556" s="125">
        <f>_bTH_QUANT_since142!J550</f>
        <v>1842</v>
      </c>
      <c r="L556" s="99" t="str">
        <f>IF(_bTH_QUANT_since142!K550="q0.25","25 %",IF(_bTH_QUANT_since142!K550="q0.5","50 %",IF(_bTH_QUANT_since142!K550="q0.75","75 %",IF(_bTH_QUANT_since142!K550="q0.9","90 %","#N/A"))))</f>
        <v>50 %</v>
      </c>
      <c r="M556" s="131">
        <f>_bTH_QUANT_since142!L550</f>
        <v>0</v>
      </c>
      <c r="N556" s="99" t="str">
        <f>_bTH_QUANT_since142!M550</f>
        <v>17. AMGÄndG (2021)</v>
      </c>
    </row>
    <row r="557" spans="2:14" x14ac:dyDescent="0.3">
      <c r="B557">
        <f>_bTH_QUANT_since142!A551</f>
        <v>5</v>
      </c>
      <c r="C557">
        <f>_bTH_QUANT_since142!B551</f>
        <v>53</v>
      </c>
      <c r="D557">
        <f>_bTH_QUANT_since142!C551</f>
        <v>3</v>
      </c>
      <c r="E557">
        <f>_bTH_QUANT_since142!D551</f>
        <v>251</v>
      </c>
      <c r="F557">
        <f>_bTH_QUANT_since142!E551</f>
        <v>1</v>
      </c>
      <c r="G557" s="99" t="str">
        <f>_bTH_QUANT_since142!F551</f>
        <v>Huhn</v>
      </c>
      <c r="H557" s="99" t="str">
        <f>_bTH_QUANT_since142!G551</f>
        <v>Legehennen</v>
      </c>
      <c r="I557" s="99">
        <f>_bTH_QUANT_since142!H551</f>
        <v>2025</v>
      </c>
      <c r="J557" s="99">
        <f>_bTH_QUANT_since142!I551</f>
        <v>1</v>
      </c>
      <c r="K557" s="125">
        <f>_bTH_QUANT_since142!J551</f>
        <v>1842</v>
      </c>
      <c r="L557" s="99" t="str">
        <f>IF(_bTH_QUANT_since142!K551="q0.25","25 %",IF(_bTH_QUANT_since142!K551="q0.5","50 %",IF(_bTH_QUANT_since142!K551="q0.75","75 %",IF(_bTH_QUANT_since142!K551="q0.9","90 %","#N/A"))))</f>
        <v>90 %</v>
      </c>
      <c r="M557" s="131">
        <f>_bTH_QUANT_since142!L551</f>
        <v>0</v>
      </c>
      <c r="N557" s="99" t="str">
        <f>_bTH_QUANT_since142!M551</f>
        <v>17. AMGÄndG (2021)</v>
      </c>
    </row>
    <row r="558" spans="2:14" x14ac:dyDescent="0.3">
      <c r="B558">
        <f>_bTH_QUANT_since142!A552</f>
        <v>5</v>
      </c>
      <c r="C558">
        <f>_bTH_QUANT_since142!B552</f>
        <v>53</v>
      </c>
      <c r="D558">
        <f>_bTH_QUANT_since142!C552</f>
        <v>3</v>
      </c>
      <c r="E558">
        <f>_bTH_QUANT_since142!D552</f>
        <v>251</v>
      </c>
      <c r="F558">
        <f>_bTH_QUANT_since142!E552</f>
        <v>1</v>
      </c>
      <c r="G558" s="99" t="str">
        <f>_bTH_QUANT_since142!F552</f>
        <v>Huhn</v>
      </c>
      <c r="H558" s="99" t="str">
        <f>_bTH_QUANT_since142!G552</f>
        <v>Legehennen</v>
      </c>
      <c r="I558" s="99">
        <f>_bTH_QUANT_since142!H552</f>
        <v>2025</v>
      </c>
      <c r="J558" s="99">
        <f>_bTH_QUANT_since142!I552</f>
        <v>1</v>
      </c>
      <c r="K558" s="125">
        <f>_bTH_QUANT_since142!J552</f>
        <v>1842</v>
      </c>
      <c r="L558" s="99" t="str">
        <f>IF(_bTH_QUANT_since142!K552="q0.25","25 %",IF(_bTH_QUANT_since142!K552="q0.5","50 %",IF(_bTH_QUANT_since142!K552="q0.75","75 %",IF(_bTH_QUANT_since142!K552="q0.9","90 %","#N/A"))))</f>
        <v>25 %</v>
      </c>
      <c r="M558" s="131">
        <f>_bTH_QUANT_since142!L552</f>
        <v>0</v>
      </c>
      <c r="N558" s="99" t="str">
        <f>_bTH_QUANT_since142!M552</f>
        <v>17. AMGÄndG (2021)</v>
      </c>
    </row>
    <row r="559" spans="2:14" x14ac:dyDescent="0.3">
      <c r="B559">
        <f>_bTH_QUANT_since142!A553</f>
        <v>5</v>
      </c>
      <c r="C559">
        <f>_bTH_QUANT_since142!B553</f>
        <v>53</v>
      </c>
      <c r="D559">
        <f>_bTH_QUANT_since142!C553</f>
        <v>3</v>
      </c>
      <c r="E559">
        <f>_bTH_QUANT_since142!D553</f>
        <v>251</v>
      </c>
      <c r="F559">
        <f>_bTH_QUANT_since142!E553</f>
        <v>1</v>
      </c>
      <c r="G559" s="99" t="str">
        <f>_bTH_QUANT_since142!F553</f>
        <v>Huhn</v>
      </c>
      <c r="H559" s="99" t="str">
        <f>_bTH_QUANT_since142!G553</f>
        <v>Legehennen</v>
      </c>
      <c r="I559" s="99">
        <f>_bTH_QUANT_since142!H553</f>
        <v>2025</v>
      </c>
      <c r="J559" s="99">
        <f>_bTH_QUANT_since142!I553</f>
        <v>1</v>
      </c>
      <c r="K559" s="125">
        <f>_bTH_QUANT_since142!J553</f>
        <v>1842</v>
      </c>
      <c r="L559" s="99" t="str">
        <f>IF(_bTH_QUANT_since142!K553="q0.25","25 %",IF(_bTH_QUANT_since142!K553="q0.5","50 %",IF(_bTH_QUANT_since142!K553="q0.75","75 %",IF(_bTH_QUANT_since142!K553="q0.9","90 %","#N/A"))))</f>
        <v>75 %</v>
      </c>
      <c r="M559" s="131">
        <f>_bTH_QUANT_since142!L553</f>
        <v>0</v>
      </c>
      <c r="N559" s="99" t="str">
        <f>_bTH_QUANT_since142!M553</f>
        <v>17. AMGÄndG (2021)</v>
      </c>
    </row>
    <row r="560" spans="2:14" x14ac:dyDescent="0.3">
      <c r="B560">
        <f>_bTH_QUANT_since142!A554</f>
        <v>5</v>
      </c>
      <c r="C560">
        <f>_bTH_QUANT_since142!B554</f>
        <v>53</v>
      </c>
      <c r="D560">
        <f>_bTH_QUANT_since142!C554</f>
        <v>3</v>
      </c>
      <c r="E560">
        <f>_bTH_QUANT_since142!D554</f>
        <v>252</v>
      </c>
      <c r="F560">
        <f>_bTH_QUANT_since142!E554</f>
        <v>1</v>
      </c>
      <c r="G560" s="99" t="str">
        <f>_bTH_QUANT_since142!F554</f>
        <v>Huhn</v>
      </c>
      <c r="H560" s="99" t="str">
        <f>_bTH_QUANT_since142!G554</f>
        <v>Legehennen</v>
      </c>
      <c r="I560" s="99">
        <f>_bTH_QUANT_since142!H554</f>
        <v>2025</v>
      </c>
      <c r="J560" s="99">
        <f>_bTH_QUANT_since142!I554</f>
        <v>2</v>
      </c>
      <c r="K560" s="125">
        <f>_bTH_QUANT_since142!J554</f>
        <v>1846</v>
      </c>
      <c r="L560" s="99" t="str">
        <f>IF(_bTH_QUANT_since142!K554="q0.25","25 %",IF(_bTH_QUANT_since142!K554="q0.5","50 %",IF(_bTH_QUANT_since142!K554="q0.75","75 %",IF(_bTH_QUANT_since142!K554="q0.9","90 %","#N/A"))))</f>
        <v>50 %</v>
      </c>
      <c r="M560" s="131">
        <f>_bTH_QUANT_since142!L554</f>
        <v>0</v>
      </c>
      <c r="N560" s="99" t="str">
        <f>_bTH_QUANT_since142!M554</f>
        <v>17. AMGÄndG (2021)</v>
      </c>
    </row>
    <row r="561" spans="2:14" x14ac:dyDescent="0.3">
      <c r="B561">
        <f>_bTH_QUANT_since142!A555</f>
        <v>5</v>
      </c>
      <c r="C561">
        <f>_bTH_QUANT_since142!B555</f>
        <v>53</v>
      </c>
      <c r="D561">
        <f>_bTH_QUANT_since142!C555</f>
        <v>3</v>
      </c>
      <c r="E561">
        <f>_bTH_QUANT_since142!D555</f>
        <v>252</v>
      </c>
      <c r="F561">
        <f>_bTH_QUANT_since142!E555</f>
        <v>1</v>
      </c>
      <c r="G561" s="99" t="str">
        <f>_bTH_QUANT_since142!F555</f>
        <v>Huhn</v>
      </c>
      <c r="H561" s="99" t="str">
        <f>_bTH_QUANT_since142!G555</f>
        <v>Legehennen</v>
      </c>
      <c r="I561" s="99">
        <f>_bTH_QUANT_since142!H555</f>
        <v>2025</v>
      </c>
      <c r="J561" s="99">
        <f>_bTH_QUANT_since142!I555</f>
        <v>2</v>
      </c>
      <c r="K561" s="125">
        <f>_bTH_QUANT_since142!J555</f>
        <v>1846</v>
      </c>
      <c r="L561" s="99" t="str">
        <f>IF(_bTH_QUANT_since142!K555="q0.25","25 %",IF(_bTH_QUANT_since142!K555="q0.5","50 %",IF(_bTH_QUANT_since142!K555="q0.75","75 %",IF(_bTH_QUANT_since142!K555="q0.9","90 %","#N/A"))))</f>
        <v>90 %</v>
      </c>
      <c r="M561" s="131">
        <f>_bTH_QUANT_since142!L555</f>
        <v>0</v>
      </c>
      <c r="N561" s="99" t="str">
        <f>_bTH_QUANT_since142!M555</f>
        <v>17. AMGÄndG (2021)</v>
      </c>
    </row>
    <row r="562" spans="2:14" x14ac:dyDescent="0.3">
      <c r="B562">
        <f>_bTH_QUANT_since142!A556</f>
        <v>5</v>
      </c>
      <c r="C562">
        <f>_bTH_QUANT_since142!B556</f>
        <v>53</v>
      </c>
      <c r="D562">
        <f>_bTH_QUANT_since142!C556</f>
        <v>3</v>
      </c>
      <c r="E562">
        <f>_bTH_QUANT_since142!D556</f>
        <v>252</v>
      </c>
      <c r="F562">
        <f>_bTH_QUANT_since142!E556</f>
        <v>1</v>
      </c>
      <c r="G562" s="99" t="str">
        <f>_bTH_QUANT_since142!F556</f>
        <v>Huhn</v>
      </c>
      <c r="H562" s="99" t="str">
        <f>_bTH_QUANT_since142!G556</f>
        <v>Legehennen</v>
      </c>
      <c r="I562" s="99">
        <f>_bTH_QUANT_since142!H556</f>
        <v>2025</v>
      </c>
      <c r="J562" s="99">
        <f>_bTH_QUANT_since142!I556</f>
        <v>2</v>
      </c>
      <c r="K562" s="125">
        <f>_bTH_QUANT_since142!J556</f>
        <v>1846</v>
      </c>
      <c r="L562" s="99" t="str">
        <f>IF(_bTH_QUANT_since142!K556="q0.25","25 %",IF(_bTH_QUANT_since142!K556="q0.5","50 %",IF(_bTH_QUANT_since142!K556="q0.75","75 %",IF(_bTH_QUANT_since142!K556="q0.9","90 %","#N/A"))))</f>
        <v>25 %</v>
      </c>
      <c r="M562" s="131">
        <f>_bTH_QUANT_since142!L556</f>
        <v>0</v>
      </c>
      <c r="N562" s="99" t="str">
        <f>_bTH_QUANT_since142!M556</f>
        <v>17. AMGÄndG (2021)</v>
      </c>
    </row>
    <row r="563" spans="2:14" x14ac:dyDescent="0.3">
      <c r="B563">
        <f>_bTH_QUANT_since142!A557</f>
        <v>5</v>
      </c>
      <c r="C563">
        <f>_bTH_QUANT_since142!B557</f>
        <v>53</v>
      </c>
      <c r="D563">
        <f>_bTH_QUANT_since142!C557</f>
        <v>3</v>
      </c>
      <c r="E563">
        <f>_bTH_QUANT_since142!D557</f>
        <v>252</v>
      </c>
      <c r="F563">
        <f>_bTH_QUANT_since142!E557</f>
        <v>1</v>
      </c>
      <c r="G563" s="99" t="str">
        <f>_bTH_QUANT_since142!F557</f>
        <v>Huhn</v>
      </c>
      <c r="H563" s="99" t="str">
        <f>_bTH_QUANT_since142!G557</f>
        <v>Legehennen</v>
      </c>
      <c r="I563" s="99">
        <f>_bTH_QUANT_since142!H557</f>
        <v>2025</v>
      </c>
      <c r="J563" s="99">
        <f>_bTH_QUANT_since142!I557</f>
        <v>2</v>
      </c>
      <c r="K563" s="125">
        <f>_bTH_QUANT_since142!J557</f>
        <v>1846</v>
      </c>
      <c r="L563" s="99" t="str">
        <f>IF(_bTH_QUANT_since142!K557="q0.25","25 %",IF(_bTH_QUANT_since142!K557="q0.5","50 %",IF(_bTH_QUANT_since142!K557="q0.75","75 %",IF(_bTH_QUANT_since142!K557="q0.9","90 %","#N/A"))))</f>
        <v>75 %</v>
      </c>
      <c r="M563" s="131">
        <f>_bTH_QUANT_since142!L557</f>
        <v>0</v>
      </c>
      <c r="N563" s="99" t="str">
        <f>_bTH_QUANT_since142!M557</f>
        <v>17. AMGÄndG (2021)</v>
      </c>
    </row>
    <row r="564" spans="2:14" x14ac:dyDescent="0.3">
      <c r="B564">
        <f>_bTH_QUANT_since142!A558</f>
        <v>7</v>
      </c>
      <c r="C564">
        <f>_bTH_QUANT_since142!B558</f>
        <v>71</v>
      </c>
      <c r="D564">
        <f>_bTH_QUANT_since142!C558</f>
        <v>1</v>
      </c>
      <c r="E564">
        <f>_bTH_QUANT_since142!D558</f>
        <v>142</v>
      </c>
      <c r="F564">
        <f>_bTH_QUANT_since142!E558</f>
        <v>1</v>
      </c>
      <c r="G564" s="99" t="str">
        <f>_bTH_QUANT_since142!F558</f>
        <v>Pute</v>
      </c>
      <c r="H564" s="99" t="str">
        <f>_bTH_QUANT_since142!G558</f>
        <v>Mastputen</v>
      </c>
      <c r="I564" s="99">
        <f>_bTH_QUANT_since142!H558</f>
        <v>2014</v>
      </c>
      <c r="J564" s="99">
        <f>_bTH_QUANT_since142!I558</f>
        <v>2</v>
      </c>
      <c r="K564" s="125">
        <f>_bTH_QUANT_since142!J558</f>
        <v>854</v>
      </c>
      <c r="L564" s="99" t="str">
        <f>IF(_bTH_QUANT_since142!K558="q0.25","25 %",IF(_bTH_QUANT_since142!K558="q0.5","50 %",IF(_bTH_QUANT_since142!K558="q0.75","75 %",IF(_bTH_QUANT_since142!K558="q0.9","90 %","#N/A"))))</f>
        <v>50 %</v>
      </c>
      <c r="M564" s="131">
        <f>_bTH_QUANT_since142!L558</f>
        <v>23.033113048031126</v>
      </c>
      <c r="N564" s="99" t="str">
        <f>_bTH_QUANT_since142!M558</f>
        <v>17. AMGÄndG (2021)</v>
      </c>
    </row>
    <row r="565" spans="2:14" x14ac:dyDescent="0.3">
      <c r="B565">
        <f>_bTH_QUANT_since142!A559</f>
        <v>7</v>
      </c>
      <c r="C565">
        <f>_bTH_QUANT_since142!B559</f>
        <v>71</v>
      </c>
      <c r="D565">
        <f>_bTH_QUANT_since142!C559</f>
        <v>1</v>
      </c>
      <c r="E565">
        <f>_bTH_QUANT_since142!D559</f>
        <v>142</v>
      </c>
      <c r="F565">
        <f>_bTH_QUANT_since142!E559</f>
        <v>1</v>
      </c>
      <c r="G565" s="99" t="str">
        <f>_bTH_QUANT_since142!F559</f>
        <v>Pute</v>
      </c>
      <c r="H565" s="99" t="str">
        <f>_bTH_QUANT_since142!G559</f>
        <v>Mastputen</v>
      </c>
      <c r="I565" s="99">
        <f>_bTH_QUANT_since142!H559</f>
        <v>2014</v>
      </c>
      <c r="J565" s="99">
        <f>_bTH_QUANT_since142!I559</f>
        <v>2</v>
      </c>
      <c r="K565" s="125">
        <f>_bTH_QUANT_since142!J559</f>
        <v>854</v>
      </c>
      <c r="L565" s="99" t="str">
        <f>IF(_bTH_QUANT_since142!K559="q0.25","25 %",IF(_bTH_QUANT_since142!K559="q0.5","50 %",IF(_bTH_QUANT_since142!K559="q0.75","75 %",IF(_bTH_QUANT_since142!K559="q0.9","90 %","#N/A"))))</f>
        <v>90 %</v>
      </c>
      <c r="M565" s="131">
        <f>_bTH_QUANT_since142!L559</f>
        <v>65.82438023257896</v>
      </c>
      <c r="N565" s="99" t="str">
        <f>_bTH_QUANT_since142!M559</f>
        <v>17. AMGÄndG (2021)</v>
      </c>
    </row>
    <row r="566" spans="2:14" x14ac:dyDescent="0.3">
      <c r="B566">
        <f>_bTH_QUANT_since142!A560</f>
        <v>7</v>
      </c>
      <c r="C566">
        <f>_bTH_QUANT_since142!B560</f>
        <v>71</v>
      </c>
      <c r="D566">
        <f>_bTH_QUANT_since142!C560</f>
        <v>1</v>
      </c>
      <c r="E566">
        <f>_bTH_QUANT_since142!D560</f>
        <v>142</v>
      </c>
      <c r="F566">
        <f>_bTH_QUANT_since142!E560</f>
        <v>1</v>
      </c>
      <c r="G566" s="99" t="str">
        <f>_bTH_QUANT_since142!F560</f>
        <v>Pute</v>
      </c>
      <c r="H566" s="99" t="str">
        <f>_bTH_QUANT_since142!G560</f>
        <v>Mastputen</v>
      </c>
      <c r="I566" s="99">
        <f>_bTH_QUANT_since142!H560</f>
        <v>2014</v>
      </c>
      <c r="J566" s="99">
        <f>_bTH_QUANT_since142!I560</f>
        <v>2</v>
      </c>
      <c r="K566" s="125">
        <f>_bTH_QUANT_since142!J560</f>
        <v>854</v>
      </c>
      <c r="L566" s="99" t="str">
        <f>IF(_bTH_QUANT_since142!K560="q0.25","25 %",IF(_bTH_QUANT_since142!K560="q0.5","50 %",IF(_bTH_QUANT_since142!K560="q0.75","75 %",IF(_bTH_QUANT_since142!K560="q0.9","90 %","#N/A"))))</f>
        <v>25 %</v>
      </c>
      <c r="M566" s="131">
        <f>_bTH_QUANT_since142!L560</f>
        <v>9.3096816638888171</v>
      </c>
      <c r="N566" s="99" t="str">
        <f>_bTH_QUANT_since142!M560</f>
        <v>17. AMGÄndG (2021)</v>
      </c>
    </row>
    <row r="567" spans="2:14" x14ac:dyDescent="0.3">
      <c r="B567">
        <f>_bTH_QUANT_since142!A561</f>
        <v>7</v>
      </c>
      <c r="C567">
        <f>_bTH_QUANT_since142!B561</f>
        <v>71</v>
      </c>
      <c r="D567">
        <f>_bTH_QUANT_since142!C561</f>
        <v>1</v>
      </c>
      <c r="E567">
        <f>_bTH_QUANT_since142!D561</f>
        <v>142</v>
      </c>
      <c r="F567">
        <f>_bTH_QUANT_since142!E561</f>
        <v>1</v>
      </c>
      <c r="G567" s="99" t="str">
        <f>_bTH_QUANT_since142!F561</f>
        <v>Pute</v>
      </c>
      <c r="H567" s="99" t="str">
        <f>_bTH_QUANT_since142!G561</f>
        <v>Mastputen</v>
      </c>
      <c r="I567" s="99">
        <f>_bTH_QUANT_since142!H561</f>
        <v>2014</v>
      </c>
      <c r="J567" s="99">
        <f>_bTH_QUANT_since142!I561</f>
        <v>2</v>
      </c>
      <c r="K567" s="125">
        <f>_bTH_QUANT_since142!J561</f>
        <v>854</v>
      </c>
      <c r="L567" s="99" t="str">
        <f>IF(_bTH_QUANT_since142!K561="q0.25","25 %",IF(_bTH_QUANT_since142!K561="q0.5","50 %",IF(_bTH_QUANT_since142!K561="q0.75","75 %",IF(_bTH_QUANT_since142!K561="q0.9","90 %","#N/A"))))</f>
        <v>75 %</v>
      </c>
      <c r="M567" s="131">
        <f>_bTH_QUANT_since142!L561</f>
        <v>42.289154804423063</v>
      </c>
      <c r="N567" s="99" t="str">
        <f>_bTH_QUANT_since142!M561</f>
        <v>17. AMGÄndG (2021)</v>
      </c>
    </row>
    <row r="568" spans="2:14" x14ac:dyDescent="0.3">
      <c r="B568">
        <f>_bTH_QUANT_since142!A562</f>
        <v>7</v>
      </c>
      <c r="C568">
        <f>_bTH_QUANT_since142!B562</f>
        <v>71</v>
      </c>
      <c r="D568">
        <f>_bTH_QUANT_since142!C562</f>
        <v>1</v>
      </c>
      <c r="E568">
        <f>_bTH_QUANT_since142!D562</f>
        <v>151</v>
      </c>
      <c r="F568">
        <f>_bTH_QUANT_since142!E562</f>
        <v>1</v>
      </c>
      <c r="G568" s="99" t="str">
        <f>_bTH_QUANT_since142!F562</f>
        <v>Pute</v>
      </c>
      <c r="H568" s="99" t="str">
        <f>_bTH_QUANT_since142!G562</f>
        <v>Mastputen</v>
      </c>
      <c r="I568" s="99">
        <f>_bTH_QUANT_since142!H562</f>
        <v>2015</v>
      </c>
      <c r="J568" s="99">
        <f>_bTH_QUANT_since142!I562</f>
        <v>1</v>
      </c>
      <c r="K568" s="125">
        <f>_bTH_QUANT_since142!J562</f>
        <v>955</v>
      </c>
      <c r="L568" s="99" t="str">
        <f>IF(_bTH_QUANT_since142!K562="q0.25","25 %",IF(_bTH_QUANT_since142!K562="q0.5","50 %",IF(_bTH_QUANT_since142!K562="q0.75","75 %",IF(_bTH_QUANT_since142!K562="q0.9","90 %","#N/A"))))</f>
        <v>50 %</v>
      </c>
      <c r="M568" s="131">
        <f>_bTH_QUANT_since142!L562</f>
        <v>21.128120870582045</v>
      </c>
      <c r="N568" s="99" t="str">
        <f>_bTH_QUANT_since142!M562</f>
        <v>17. AMGÄndG (2021)</v>
      </c>
    </row>
    <row r="569" spans="2:14" x14ac:dyDescent="0.3">
      <c r="B569">
        <f>_bTH_QUANT_since142!A563</f>
        <v>7</v>
      </c>
      <c r="C569">
        <f>_bTH_QUANT_since142!B563</f>
        <v>71</v>
      </c>
      <c r="D569">
        <f>_bTH_QUANT_since142!C563</f>
        <v>1</v>
      </c>
      <c r="E569">
        <f>_bTH_QUANT_since142!D563</f>
        <v>151</v>
      </c>
      <c r="F569">
        <f>_bTH_QUANT_since142!E563</f>
        <v>1</v>
      </c>
      <c r="G569" s="99" t="str">
        <f>_bTH_QUANT_since142!F563</f>
        <v>Pute</v>
      </c>
      <c r="H569" s="99" t="str">
        <f>_bTH_QUANT_since142!G563</f>
        <v>Mastputen</v>
      </c>
      <c r="I569" s="99">
        <f>_bTH_QUANT_since142!H563</f>
        <v>2015</v>
      </c>
      <c r="J569" s="99">
        <f>_bTH_QUANT_since142!I563</f>
        <v>1</v>
      </c>
      <c r="K569" s="125">
        <f>_bTH_QUANT_since142!J563</f>
        <v>955</v>
      </c>
      <c r="L569" s="99" t="str">
        <f>IF(_bTH_QUANT_since142!K563="q0.25","25 %",IF(_bTH_QUANT_since142!K563="q0.5","50 %",IF(_bTH_QUANT_since142!K563="q0.75","75 %",IF(_bTH_QUANT_since142!K563="q0.9","90 %","#N/A"))))</f>
        <v>90 %</v>
      </c>
      <c r="M569" s="131">
        <f>_bTH_QUANT_since142!L563</f>
        <v>56.481531252670521</v>
      </c>
      <c r="N569" s="99" t="str">
        <f>_bTH_QUANT_since142!M563</f>
        <v>17. AMGÄndG (2021)</v>
      </c>
    </row>
    <row r="570" spans="2:14" x14ac:dyDescent="0.3">
      <c r="B570">
        <f>_bTH_QUANT_since142!A564</f>
        <v>7</v>
      </c>
      <c r="C570">
        <f>_bTH_QUANT_since142!B564</f>
        <v>71</v>
      </c>
      <c r="D570">
        <f>_bTH_QUANT_since142!C564</f>
        <v>1</v>
      </c>
      <c r="E570">
        <f>_bTH_QUANT_since142!D564</f>
        <v>151</v>
      </c>
      <c r="F570">
        <f>_bTH_QUANT_since142!E564</f>
        <v>1</v>
      </c>
      <c r="G570" s="99" t="str">
        <f>_bTH_QUANT_since142!F564</f>
        <v>Pute</v>
      </c>
      <c r="H570" s="99" t="str">
        <f>_bTH_QUANT_since142!G564</f>
        <v>Mastputen</v>
      </c>
      <c r="I570" s="99">
        <f>_bTH_QUANT_since142!H564</f>
        <v>2015</v>
      </c>
      <c r="J570" s="99">
        <f>_bTH_QUANT_since142!I564</f>
        <v>1</v>
      </c>
      <c r="K570" s="125">
        <f>_bTH_QUANT_since142!J564</f>
        <v>955</v>
      </c>
      <c r="L570" s="99" t="str">
        <f>IF(_bTH_QUANT_since142!K564="q0.25","25 %",IF(_bTH_QUANT_since142!K564="q0.5","50 %",IF(_bTH_QUANT_since142!K564="q0.75","75 %",IF(_bTH_QUANT_since142!K564="q0.9","90 %","#N/A"))))</f>
        <v>25 %</v>
      </c>
      <c r="M570" s="131">
        <f>_bTH_QUANT_since142!L564</f>
        <v>9.744459456399241</v>
      </c>
      <c r="N570" s="99" t="str">
        <f>_bTH_QUANT_since142!M564</f>
        <v>17. AMGÄndG (2021)</v>
      </c>
    </row>
    <row r="571" spans="2:14" x14ac:dyDescent="0.3">
      <c r="B571">
        <f>_bTH_QUANT_since142!A565</f>
        <v>7</v>
      </c>
      <c r="C571">
        <f>_bTH_QUANT_since142!B565</f>
        <v>71</v>
      </c>
      <c r="D571">
        <f>_bTH_QUANT_since142!C565</f>
        <v>1</v>
      </c>
      <c r="E571">
        <f>_bTH_QUANT_since142!D565</f>
        <v>151</v>
      </c>
      <c r="F571">
        <f>_bTH_QUANT_since142!E565</f>
        <v>1</v>
      </c>
      <c r="G571" s="99" t="str">
        <f>_bTH_QUANT_since142!F565</f>
        <v>Pute</v>
      </c>
      <c r="H571" s="99" t="str">
        <f>_bTH_QUANT_since142!G565</f>
        <v>Mastputen</v>
      </c>
      <c r="I571" s="99">
        <f>_bTH_QUANT_since142!H565</f>
        <v>2015</v>
      </c>
      <c r="J571" s="99">
        <f>_bTH_QUANT_since142!I565</f>
        <v>1</v>
      </c>
      <c r="K571" s="125">
        <f>_bTH_QUANT_since142!J565</f>
        <v>955</v>
      </c>
      <c r="L571" s="99" t="str">
        <f>IF(_bTH_QUANT_since142!K565="q0.25","25 %",IF(_bTH_QUANT_since142!K565="q0.5","50 %",IF(_bTH_QUANT_since142!K565="q0.75","75 %",IF(_bTH_QUANT_since142!K565="q0.9","90 %","#N/A"))))</f>
        <v>75 %</v>
      </c>
      <c r="M571" s="131">
        <f>_bTH_QUANT_since142!L565</f>
        <v>36.62499101574052</v>
      </c>
      <c r="N571" s="99" t="str">
        <f>_bTH_QUANT_since142!M565</f>
        <v>17. AMGÄndG (2021)</v>
      </c>
    </row>
    <row r="572" spans="2:14" x14ac:dyDescent="0.3">
      <c r="B572">
        <f>_bTH_QUANT_since142!A566</f>
        <v>7</v>
      </c>
      <c r="C572">
        <f>_bTH_QUANT_since142!B566</f>
        <v>71</v>
      </c>
      <c r="D572">
        <f>_bTH_QUANT_since142!C566</f>
        <v>1</v>
      </c>
      <c r="E572">
        <f>_bTH_QUANT_since142!D566</f>
        <v>152</v>
      </c>
      <c r="F572">
        <f>_bTH_QUANT_since142!E566</f>
        <v>1</v>
      </c>
      <c r="G572" s="99" t="str">
        <f>_bTH_QUANT_since142!F566</f>
        <v>Pute</v>
      </c>
      <c r="H572" s="99" t="str">
        <f>_bTH_QUANT_since142!G566</f>
        <v>Mastputen</v>
      </c>
      <c r="I572" s="99">
        <f>_bTH_QUANT_since142!H566</f>
        <v>2015</v>
      </c>
      <c r="J572" s="99">
        <f>_bTH_QUANT_since142!I566</f>
        <v>2</v>
      </c>
      <c r="K572" s="125">
        <f>_bTH_QUANT_since142!J566</f>
        <v>986</v>
      </c>
      <c r="L572" s="99" t="str">
        <f>IF(_bTH_QUANT_since142!K566="q0.25","25 %",IF(_bTH_QUANT_since142!K566="q0.5","50 %",IF(_bTH_QUANT_since142!K566="q0.75","75 %",IF(_bTH_QUANT_since142!K566="q0.9","90 %","#N/A"))))</f>
        <v>50 %</v>
      </c>
      <c r="M572" s="131">
        <f>_bTH_QUANT_since142!L566</f>
        <v>18.298341456943611</v>
      </c>
      <c r="N572" s="99" t="str">
        <f>_bTH_QUANT_since142!M566</f>
        <v>17. AMGÄndG (2021)</v>
      </c>
    </row>
    <row r="573" spans="2:14" x14ac:dyDescent="0.3">
      <c r="B573">
        <f>_bTH_QUANT_since142!A567</f>
        <v>7</v>
      </c>
      <c r="C573">
        <f>_bTH_QUANT_since142!B567</f>
        <v>71</v>
      </c>
      <c r="D573">
        <f>_bTH_QUANT_since142!C567</f>
        <v>1</v>
      </c>
      <c r="E573">
        <f>_bTH_QUANT_since142!D567</f>
        <v>152</v>
      </c>
      <c r="F573">
        <f>_bTH_QUANT_since142!E567</f>
        <v>1</v>
      </c>
      <c r="G573" s="99" t="str">
        <f>_bTH_QUANT_since142!F567</f>
        <v>Pute</v>
      </c>
      <c r="H573" s="99" t="str">
        <f>_bTH_QUANT_since142!G567</f>
        <v>Mastputen</v>
      </c>
      <c r="I573" s="99">
        <f>_bTH_QUANT_since142!H567</f>
        <v>2015</v>
      </c>
      <c r="J573" s="99">
        <f>_bTH_QUANT_since142!I567</f>
        <v>2</v>
      </c>
      <c r="K573" s="125">
        <f>_bTH_QUANT_since142!J567</f>
        <v>986</v>
      </c>
      <c r="L573" s="99" t="str">
        <f>IF(_bTH_QUANT_since142!K567="q0.25","25 %",IF(_bTH_QUANT_since142!K567="q0.5","50 %",IF(_bTH_QUANT_since142!K567="q0.75","75 %",IF(_bTH_QUANT_since142!K567="q0.9","90 %","#N/A"))))</f>
        <v>90 %</v>
      </c>
      <c r="M573" s="131">
        <f>_bTH_QUANT_since142!L567</f>
        <v>47.126448738129412</v>
      </c>
      <c r="N573" s="99" t="str">
        <f>_bTH_QUANT_since142!M567</f>
        <v>17. AMGÄndG (2021)</v>
      </c>
    </row>
    <row r="574" spans="2:14" x14ac:dyDescent="0.3">
      <c r="B574">
        <f>_bTH_QUANT_since142!A568</f>
        <v>7</v>
      </c>
      <c r="C574">
        <f>_bTH_QUANT_since142!B568</f>
        <v>71</v>
      </c>
      <c r="D574">
        <f>_bTH_QUANT_since142!C568</f>
        <v>1</v>
      </c>
      <c r="E574">
        <f>_bTH_QUANT_since142!D568</f>
        <v>152</v>
      </c>
      <c r="F574">
        <f>_bTH_QUANT_since142!E568</f>
        <v>1</v>
      </c>
      <c r="G574" s="99" t="str">
        <f>_bTH_QUANT_since142!F568</f>
        <v>Pute</v>
      </c>
      <c r="H574" s="99" t="str">
        <f>_bTH_QUANT_since142!G568</f>
        <v>Mastputen</v>
      </c>
      <c r="I574" s="99">
        <f>_bTH_QUANT_since142!H568</f>
        <v>2015</v>
      </c>
      <c r="J574" s="99">
        <f>_bTH_QUANT_since142!I568</f>
        <v>2</v>
      </c>
      <c r="K574" s="125">
        <f>_bTH_QUANT_since142!J568</f>
        <v>986</v>
      </c>
      <c r="L574" s="99" t="str">
        <f>IF(_bTH_QUANT_since142!K568="q0.25","25 %",IF(_bTH_QUANT_since142!K568="q0.5","50 %",IF(_bTH_QUANT_since142!K568="q0.75","75 %",IF(_bTH_QUANT_since142!K568="q0.9","90 %","#N/A"))))</f>
        <v>25 %</v>
      </c>
      <c r="M574" s="131">
        <f>_bTH_QUANT_since142!L568</f>
        <v>8.3869515279158566</v>
      </c>
      <c r="N574" s="99" t="str">
        <f>_bTH_QUANT_since142!M568</f>
        <v>17. AMGÄndG (2021)</v>
      </c>
    </row>
    <row r="575" spans="2:14" x14ac:dyDescent="0.3">
      <c r="B575">
        <f>_bTH_QUANT_since142!A569</f>
        <v>7</v>
      </c>
      <c r="C575">
        <f>_bTH_QUANT_since142!B569</f>
        <v>71</v>
      </c>
      <c r="D575">
        <f>_bTH_QUANT_since142!C569</f>
        <v>1</v>
      </c>
      <c r="E575">
        <f>_bTH_QUANT_since142!D569</f>
        <v>152</v>
      </c>
      <c r="F575">
        <f>_bTH_QUANT_since142!E569</f>
        <v>1</v>
      </c>
      <c r="G575" s="99" t="str">
        <f>_bTH_QUANT_since142!F569</f>
        <v>Pute</v>
      </c>
      <c r="H575" s="99" t="str">
        <f>_bTH_QUANT_since142!G569</f>
        <v>Mastputen</v>
      </c>
      <c r="I575" s="99">
        <f>_bTH_QUANT_since142!H569</f>
        <v>2015</v>
      </c>
      <c r="J575" s="99">
        <f>_bTH_QUANT_since142!I569</f>
        <v>2</v>
      </c>
      <c r="K575" s="125">
        <f>_bTH_QUANT_since142!J569</f>
        <v>986</v>
      </c>
      <c r="L575" s="99" t="str">
        <f>IF(_bTH_QUANT_since142!K569="q0.25","25 %",IF(_bTH_QUANT_since142!K569="q0.5","50 %",IF(_bTH_QUANT_since142!K569="q0.75","75 %",IF(_bTH_QUANT_since142!K569="q0.9","90 %","#N/A"))))</f>
        <v>75 %</v>
      </c>
      <c r="M575" s="131">
        <f>_bTH_QUANT_since142!L569</f>
        <v>30.374059312992394</v>
      </c>
      <c r="N575" s="99" t="str">
        <f>_bTH_QUANT_since142!M569</f>
        <v>17. AMGÄndG (2021)</v>
      </c>
    </row>
    <row r="576" spans="2:14" x14ac:dyDescent="0.3">
      <c r="B576">
        <f>_bTH_QUANT_since142!A570</f>
        <v>7</v>
      </c>
      <c r="C576">
        <f>_bTH_QUANT_since142!B570</f>
        <v>71</v>
      </c>
      <c r="D576">
        <f>_bTH_QUANT_since142!C570</f>
        <v>1</v>
      </c>
      <c r="E576">
        <f>_bTH_QUANT_since142!D570</f>
        <v>161</v>
      </c>
      <c r="F576">
        <f>_bTH_QUANT_since142!E570</f>
        <v>1</v>
      </c>
      <c r="G576" s="99" t="str">
        <f>_bTH_QUANT_since142!F570</f>
        <v>Pute</v>
      </c>
      <c r="H576" s="99" t="str">
        <f>_bTH_QUANT_since142!G570</f>
        <v>Mastputen</v>
      </c>
      <c r="I576" s="99">
        <f>_bTH_QUANT_since142!H570</f>
        <v>2016</v>
      </c>
      <c r="J576" s="99">
        <f>_bTH_QUANT_since142!I570</f>
        <v>1</v>
      </c>
      <c r="K576" s="125">
        <f>_bTH_QUANT_since142!J570</f>
        <v>1001</v>
      </c>
      <c r="L576" s="99" t="str">
        <f>IF(_bTH_QUANT_since142!K570="q0.25","25 %",IF(_bTH_QUANT_since142!K570="q0.5","50 %",IF(_bTH_QUANT_since142!K570="q0.75","75 %",IF(_bTH_QUANT_since142!K570="q0.9","90 %","#N/A"))))</f>
        <v>50 %</v>
      </c>
      <c r="M576" s="131">
        <f>_bTH_QUANT_since142!L570</f>
        <v>17.398422073053059</v>
      </c>
      <c r="N576" s="99" t="str">
        <f>_bTH_QUANT_since142!M570</f>
        <v>17. AMGÄndG (2021)</v>
      </c>
    </row>
    <row r="577" spans="2:14" x14ac:dyDescent="0.3">
      <c r="B577">
        <f>_bTH_QUANT_since142!A571</f>
        <v>7</v>
      </c>
      <c r="C577">
        <f>_bTH_QUANT_since142!B571</f>
        <v>71</v>
      </c>
      <c r="D577">
        <f>_bTH_QUANT_since142!C571</f>
        <v>1</v>
      </c>
      <c r="E577">
        <f>_bTH_QUANT_since142!D571</f>
        <v>161</v>
      </c>
      <c r="F577">
        <f>_bTH_QUANT_since142!E571</f>
        <v>1</v>
      </c>
      <c r="G577" s="99" t="str">
        <f>_bTH_QUANT_since142!F571</f>
        <v>Pute</v>
      </c>
      <c r="H577" s="99" t="str">
        <f>_bTH_QUANT_since142!G571</f>
        <v>Mastputen</v>
      </c>
      <c r="I577" s="99">
        <f>_bTH_QUANT_since142!H571</f>
        <v>2016</v>
      </c>
      <c r="J577" s="99">
        <f>_bTH_QUANT_since142!I571</f>
        <v>1</v>
      </c>
      <c r="K577" s="125">
        <f>_bTH_QUANT_since142!J571</f>
        <v>1001</v>
      </c>
      <c r="L577" s="99" t="str">
        <f>IF(_bTH_QUANT_since142!K571="q0.25","25 %",IF(_bTH_QUANT_since142!K571="q0.5","50 %",IF(_bTH_QUANT_since142!K571="q0.75","75 %",IF(_bTH_QUANT_since142!K571="q0.9","90 %","#N/A"))))</f>
        <v>90 %</v>
      </c>
      <c r="M577" s="131">
        <f>_bTH_QUANT_since142!L571</f>
        <v>45.604924123208988</v>
      </c>
      <c r="N577" s="99" t="str">
        <f>_bTH_QUANT_since142!M571</f>
        <v>17. AMGÄndG (2021)</v>
      </c>
    </row>
    <row r="578" spans="2:14" x14ac:dyDescent="0.3">
      <c r="B578">
        <f>_bTH_QUANT_since142!A572</f>
        <v>7</v>
      </c>
      <c r="C578">
        <f>_bTH_QUANT_since142!B572</f>
        <v>71</v>
      </c>
      <c r="D578">
        <f>_bTH_QUANT_since142!C572</f>
        <v>1</v>
      </c>
      <c r="E578">
        <f>_bTH_QUANT_since142!D572</f>
        <v>161</v>
      </c>
      <c r="F578">
        <f>_bTH_QUANT_since142!E572</f>
        <v>1</v>
      </c>
      <c r="G578" s="99" t="str">
        <f>_bTH_QUANT_since142!F572</f>
        <v>Pute</v>
      </c>
      <c r="H578" s="99" t="str">
        <f>_bTH_QUANT_since142!G572</f>
        <v>Mastputen</v>
      </c>
      <c r="I578" s="99">
        <f>_bTH_QUANT_since142!H572</f>
        <v>2016</v>
      </c>
      <c r="J578" s="99">
        <f>_bTH_QUANT_since142!I572</f>
        <v>1</v>
      </c>
      <c r="K578" s="125">
        <f>_bTH_QUANT_since142!J572</f>
        <v>1001</v>
      </c>
      <c r="L578" s="99" t="str">
        <f>IF(_bTH_QUANT_since142!K572="q0.25","25 %",IF(_bTH_QUANT_since142!K572="q0.5","50 %",IF(_bTH_QUANT_since142!K572="q0.75","75 %",IF(_bTH_QUANT_since142!K572="q0.9","90 %","#N/A"))))</f>
        <v>25 %</v>
      </c>
      <c r="M578" s="131">
        <f>_bTH_QUANT_since142!L572</f>
        <v>7.8571788429708471</v>
      </c>
      <c r="N578" s="99" t="str">
        <f>_bTH_QUANT_since142!M572</f>
        <v>17. AMGÄndG (2021)</v>
      </c>
    </row>
    <row r="579" spans="2:14" x14ac:dyDescent="0.3">
      <c r="B579">
        <f>_bTH_QUANT_since142!A573</f>
        <v>7</v>
      </c>
      <c r="C579">
        <f>_bTH_QUANT_since142!B573</f>
        <v>71</v>
      </c>
      <c r="D579">
        <f>_bTH_QUANT_since142!C573</f>
        <v>1</v>
      </c>
      <c r="E579">
        <f>_bTH_QUANT_since142!D573</f>
        <v>161</v>
      </c>
      <c r="F579">
        <f>_bTH_QUANT_since142!E573</f>
        <v>1</v>
      </c>
      <c r="G579" s="99" t="str">
        <f>_bTH_QUANT_since142!F573</f>
        <v>Pute</v>
      </c>
      <c r="H579" s="99" t="str">
        <f>_bTH_QUANT_since142!G573</f>
        <v>Mastputen</v>
      </c>
      <c r="I579" s="99">
        <f>_bTH_QUANT_since142!H573</f>
        <v>2016</v>
      </c>
      <c r="J579" s="99">
        <f>_bTH_QUANT_since142!I573</f>
        <v>1</v>
      </c>
      <c r="K579" s="125">
        <f>_bTH_QUANT_since142!J573</f>
        <v>1001</v>
      </c>
      <c r="L579" s="99" t="str">
        <f>IF(_bTH_QUANT_since142!K573="q0.25","25 %",IF(_bTH_QUANT_since142!K573="q0.5","50 %",IF(_bTH_QUANT_since142!K573="q0.75","75 %",IF(_bTH_QUANT_since142!K573="q0.9","90 %","#N/A"))))</f>
        <v>75 %</v>
      </c>
      <c r="M579" s="131">
        <f>_bTH_QUANT_since142!L573</f>
        <v>29.347648967426288</v>
      </c>
      <c r="N579" s="99" t="str">
        <f>_bTH_QUANT_since142!M573</f>
        <v>17. AMGÄndG (2021)</v>
      </c>
    </row>
    <row r="580" spans="2:14" x14ac:dyDescent="0.3">
      <c r="B580">
        <f>_bTH_QUANT_since142!A574</f>
        <v>7</v>
      </c>
      <c r="C580">
        <f>_bTH_QUANT_since142!B574</f>
        <v>71</v>
      </c>
      <c r="D580">
        <f>_bTH_QUANT_since142!C574</f>
        <v>1</v>
      </c>
      <c r="E580">
        <f>_bTH_QUANT_since142!D574</f>
        <v>162</v>
      </c>
      <c r="F580">
        <f>_bTH_QUANT_since142!E574</f>
        <v>1</v>
      </c>
      <c r="G580" s="99" t="str">
        <f>_bTH_QUANT_since142!F574</f>
        <v>Pute</v>
      </c>
      <c r="H580" s="99" t="str">
        <f>_bTH_QUANT_since142!G574</f>
        <v>Mastputen</v>
      </c>
      <c r="I580" s="99">
        <f>_bTH_QUANT_since142!H574</f>
        <v>2016</v>
      </c>
      <c r="J580" s="99">
        <f>_bTH_QUANT_since142!I574</f>
        <v>2</v>
      </c>
      <c r="K580" s="125">
        <f>_bTH_QUANT_since142!J574</f>
        <v>1019</v>
      </c>
      <c r="L580" s="99" t="str">
        <f>IF(_bTH_QUANT_since142!K574="q0.25","25 %",IF(_bTH_QUANT_since142!K574="q0.5","50 %",IF(_bTH_QUANT_since142!K574="q0.75","75 %",IF(_bTH_QUANT_since142!K574="q0.9","90 %","#N/A"))))</f>
        <v>50 %</v>
      </c>
      <c r="M580" s="131">
        <f>_bTH_QUANT_since142!L574</f>
        <v>15.058525082240557</v>
      </c>
      <c r="N580" s="99" t="str">
        <f>_bTH_QUANT_since142!M574</f>
        <v>17. AMGÄndG (2021)</v>
      </c>
    </row>
    <row r="581" spans="2:14" x14ac:dyDescent="0.3">
      <c r="B581">
        <f>_bTH_QUANT_since142!A575</f>
        <v>7</v>
      </c>
      <c r="C581">
        <f>_bTH_QUANT_since142!B575</f>
        <v>71</v>
      </c>
      <c r="D581">
        <f>_bTH_QUANT_since142!C575</f>
        <v>1</v>
      </c>
      <c r="E581">
        <f>_bTH_QUANT_since142!D575</f>
        <v>162</v>
      </c>
      <c r="F581">
        <f>_bTH_QUANT_since142!E575</f>
        <v>1</v>
      </c>
      <c r="G581" s="99" t="str">
        <f>_bTH_QUANT_since142!F575</f>
        <v>Pute</v>
      </c>
      <c r="H581" s="99" t="str">
        <f>_bTH_QUANT_since142!G575</f>
        <v>Mastputen</v>
      </c>
      <c r="I581" s="99">
        <f>_bTH_QUANT_since142!H575</f>
        <v>2016</v>
      </c>
      <c r="J581" s="99">
        <f>_bTH_QUANT_since142!I575</f>
        <v>2</v>
      </c>
      <c r="K581" s="125">
        <f>_bTH_QUANT_since142!J575</f>
        <v>1019</v>
      </c>
      <c r="L581" s="99" t="str">
        <f>IF(_bTH_QUANT_since142!K575="q0.25","25 %",IF(_bTH_QUANT_since142!K575="q0.5","50 %",IF(_bTH_QUANT_since142!K575="q0.75","75 %",IF(_bTH_QUANT_since142!K575="q0.9","90 %","#N/A"))))</f>
        <v>90 %</v>
      </c>
      <c r="M581" s="131">
        <f>_bTH_QUANT_since142!L575</f>
        <v>43.637383839384036</v>
      </c>
      <c r="N581" s="99" t="str">
        <f>_bTH_QUANT_since142!M575</f>
        <v>17. AMGÄndG (2021)</v>
      </c>
    </row>
    <row r="582" spans="2:14" x14ac:dyDescent="0.3">
      <c r="B582">
        <f>_bTH_QUANT_since142!A576</f>
        <v>7</v>
      </c>
      <c r="C582">
        <f>_bTH_QUANT_since142!B576</f>
        <v>71</v>
      </c>
      <c r="D582">
        <f>_bTH_QUANT_since142!C576</f>
        <v>1</v>
      </c>
      <c r="E582">
        <f>_bTH_QUANT_since142!D576</f>
        <v>162</v>
      </c>
      <c r="F582">
        <f>_bTH_QUANT_since142!E576</f>
        <v>1</v>
      </c>
      <c r="G582" s="99" t="str">
        <f>_bTH_QUANT_since142!F576</f>
        <v>Pute</v>
      </c>
      <c r="H582" s="99" t="str">
        <f>_bTH_QUANT_since142!G576</f>
        <v>Mastputen</v>
      </c>
      <c r="I582" s="99">
        <f>_bTH_QUANT_since142!H576</f>
        <v>2016</v>
      </c>
      <c r="J582" s="99">
        <f>_bTH_QUANT_since142!I576</f>
        <v>2</v>
      </c>
      <c r="K582" s="125">
        <f>_bTH_QUANT_since142!J576</f>
        <v>1019</v>
      </c>
      <c r="L582" s="99" t="str">
        <f>IF(_bTH_QUANT_since142!K576="q0.25","25 %",IF(_bTH_QUANT_since142!K576="q0.5","50 %",IF(_bTH_QUANT_since142!K576="q0.75","75 %",IF(_bTH_QUANT_since142!K576="q0.9","90 %","#N/A"))))</f>
        <v>25 %</v>
      </c>
      <c r="M582" s="131">
        <f>_bTH_QUANT_since142!L576</f>
        <v>5.4012150356694919</v>
      </c>
      <c r="N582" s="99" t="str">
        <f>_bTH_QUANT_since142!M576</f>
        <v>17. AMGÄndG (2021)</v>
      </c>
    </row>
    <row r="583" spans="2:14" x14ac:dyDescent="0.3">
      <c r="B583">
        <f>_bTH_QUANT_since142!A577</f>
        <v>7</v>
      </c>
      <c r="C583">
        <f>_bTH_QUANT_since142!B577</f>
        <v>71</v>
      </c>
      <c r="D583">
        <f>_bTH_QUANT_since142!C577</f>
        <v>1</v>
      </c>
      <c r="E583">
        <f>_bTH_QUANT_since142!D577</f>
        <v>162</v>
      </c>
      <c r="F583">
        <f>_bTH_QUANT_since142!E577</f>
        <v>1</v>
      </c>
      <c r="G583" s="99" t="str">
        <f>_bTH_QUANT_since142!F577</f>
        <v>Pute</v>
      </c>
      <c r="H583" s="99" t="str">
        <f>_bTH_QUANT_since142!G577</f>
        <v>Mastputen</v>
      </c>
      <c r="I583" s="99">
        <f>_bTH_QUANT_since142!H577</f>
        <v>2016</v>
      </c>
      <c r="J583" s="99">
        <f>_bTH_QUANT_since142!I577</f>
        <v>2</v>
      </c>
      <c r="K583" s="125">
        <f>_bTH_QUANT_since142!J577</f>
        <v>1019</v>
      </c>
      <c r="L583" s="99" t="str">
        <f>IF(_bTH_QUANT_since142!K577="q0.25","25 %",IF(_bTH_QUANT_since142!K577="q0.5","50 %",IF(_bTH_QUANT_since142!K577="q0.75","75 %",IF(_bTH_QUANT_since142!K577="q0.9","90 %","#N/A"))))</f>
        <v>75 %</v>
      </c>
      <c r="M583" s="131">
        <f>_bTH_QUANT_since142!L577</f>
        <v>27.170173546684801</v>
      </c>
      <c r="N583" s="99" t="str">
        <f>_bTH_QUANT_since142!M577</f>
        <v>17. AMGÄndG (2021)</v>
      </c>
    </row>
    <row r="584" spans="2:14" x14ac:dyDescent="0.3">
      <c r="B584">
        <f>_bTH_QUANT_since142!A578</f>
        <v>7</v>
      </c>
      <c r="C584">
        <f>_bTH_QUANT_since142!B578</f>
        <v>71</v>
      </c>
      <c r="D584">
        <f>_bTH_QUANT_since142!C578</f>
        <v>1</v>
      </c>
      <c r="E584">
        <f>_bTH_QUANT_since142!D578</f>
        <v>171</v>
      </c>
      <c r="F584">
        <f>_bTH_QUANT_since142!E578</f>
        <v>1</v>
      </c>
      <c r="G584" s="99" t="str">
        <f>_bTH_QUANT_since142!F578</f>
        <v>Pute</v>
      </c>
      <c r="H584" s="99" t="str">
        <f>_bTH_QUANT_since142!G578</f>
        <v>Mastputen</v>
      </c>
      <c r="I584" s="99">
        <f>_bTH_QUANT_since142!H578</f>
        <v>2017</v>
      </c>
      <c r="J584" s="99">
        <f>_bTH_QUANT_since142!I578</f>
        <v>1</v>
      </c>
      <c r="K584" s="125">
        <f>_bTH_QUANT_since142!J578</f>
        <v>1017</v>
      </c>
      <c r="L584" s="99" t="str">
        <f>IF(_bTH_QUANT_since142!K578="q0.25","25 %",IF(_bTH_QUANT_since142!K578="q0.5","50 %",IF(_bTH_QUANT_since142!K578="q0.75","75 %",IF(_bTH_QUANT_since142!K578="q0.9","90 %","#N/A"))))</f>
        <v>50 %</v>
      </c>
      <c r="M584" s="131">
        <f>_bTH_QUANT_since142!L578</f>
        <v>16.12305401194137</v>
      </c>
      <c r="N584" s="99" t="str">
        <f>_bTH_QUANT_since142!M578</f>
        <v>17. AMGÄndG (2021)</v>
      </c>
    </row>
    <row r="585" spans="2:14" x14ac:dyDescent="0.3">
      <c r="B585">
        <f>_bTH_QUANT_since142!A579</f>
        <v>7</v>
      </c>
      <c r="C585">
        <f>_bTH_QUANT_since142!B579</f>
        <v>71</v>
      </c>
      <c r="D585">
        <f>_bTH_QUANT_since142!C579</f>
        <v>1</v>
      </c>
      <c r="E585">
        <f>_bTH_QUANT_since142!D579</f>
        <v>171</v>
      </c>
      <c r="F585">
        <f>_bTH_QUANT_since142!E579</f>
        <v>1</v>
      </c>
      <c r="G585" s="99" t="str">
        <f>_bTH_QUANT_since142!F579</f>
        <v>Pute</v>
      </c>
      <c r="H585" s="99" t="str">
        <f>_bTH_QUANT_since142!G579</f>
        <v>Mastputen</v>
      </c>
      <c r="I585" s="99">
        <f>_bTH_QUANT_since142!H579</f>
        <v>2017</v>
      </c>
      <c r="J585" s="99">
        <f>_bTH_QUANT_since142!I579</f>
        <v>1</v>
      </c>
      <c r="K585" s="125">
        <f>_bTH_QUANT_since142!J579</f>
        <v>1017</v>
      </c>
      <c r="L585" s="99" t="str">
        <f>IF(_bTH_QUANT_since142!K579="q0.25","25 %",IF(_bTH_QUANT_since142!K579="q0.5","50 %",IF(_bTH_QUANT_since142!K579="q0.75","75 %",IF(_bTH_QUANT_since142!K579="q0.9","90 %","#N/A"))))</f>
        <v>90 %</v>
      </c>
      <c r="M585" s="131">
        <f>_bTH_QUANT_since142!L579</f>
        <v>47.471151017626219</v>
      </c>
      <c r="N585" s="99" t="str">
        <f>_bTH_QUANT_since142!M579</f>
        <v>17. AMGÄndG (2021)</v>
      </c>
    </row>
    <row r="586" spans="2:14" x14ac:dyDescent="0.3">
      <c r="B586">
        <f>_bTH_QUANT_since142!A580</f>
        <v>7</v>
      </c>
      <c r="C586">
        <f>_bTH_QUANT_since142!B580</f>
        <v>71</v>
      </c>
      <c r="D586">
        <f>_bTH_QUANT_since142!C580</f>
        <v>1</v>
      </c>
      <c r="E586">
        <f>_bTH_QUANT_since142!D580</f>
        <v>171</v>
      </c>
      <c r="F586">
        <f>_bTH_QUANT_since142!E580</f>
        <v>1</v>
      </c>
      <c r="G586" s="99" t="str">
        <f>_bTH_QUANT_since142!F580</f>
        <v>Pute</v>
      </c>
      <c r="H586" s="99" t="str">
        <f>_bTH_QUANT_since142!G580</f>
        <v>Mastputen</v>
      </c>
      <c r="I586" s="99">
        <f>_bTH_QUANT_since142!H580</f>
        <v>2017</v>
      </c>
      <c r="J586" s="99">
        <f>_bTH_QUANT_since142!I580</f>
        <v>1</v>
      </c>
      <c r="K586" s="125">
        <f>_bTH_QUANT_since142!J580</f>
        <v>1017</v>
      </c>
      <c r="L586" s="99" t="str">
        <f>IF(_bTH_QUANT_since142!K580="q0.25","25 %",IF(_bTH_QUANT_since142!K580="q0.5","50 %",IF(_bTH_QUANT_since142!K580="q0.75","75 %",IF(_bTH_QUANT_since142!K580="q0.9","90 %","#N/A"))))</f>
        <v>25 %</v>
      </c>
      <c r="M586" s="131">
        <f>_bTH_QUANT_since142!L580</f>
        <v>4.996896285749183</v>
      </c>
      <c r="N586" s="99" t="str">
        <f>_bTH_QUANT_since142!M580</f>
        <v>17. AMGÄndG (2021)</v>
      </c>
    </row>
    <row r="587" spans="2:14" x14ac:dyDescent="0.3">
      <c r="B587">
        <f>_bTH_QUANT_since142!A581</f>
        <v>7</v>
      </c>
      <c r="C587">
        <f>_bTH_QUANT_since142!B581</f>
        <v>71</v>
      </c>
      <c r="D587">
        <f>_bTH_QUANT_since142!C581</f>
        <v>1</v>
      </c>
      <c r="E587">
        <f>_bTH_QUANT_since142!D581</f>
        <v>171</v>
      </c>
      <c r="F587">
        <f>_bTH_QUANT_since142!E581</f>
        <v>1</v>
      </c>
      <c r="G587" s="99" t="str">
        <f>_bTH_QUANT_since142!F581</f>
        <v>Pute</v>
      </c>
      <c r="H587" s="99" t="str">
        <f>_bTH_QUANT_since142!G581</f>
        <v>Mastputen</v>
      </c>
      <c r="I587" s="99">
        <f>_bTH_QUANT_since142!H581</f>
        <v>2017</v>
      </c>
      <c r="J587" s="99">
        <f>_bTH_QUANT_since142!I581</f>
        <v>1</v>
      </c>
      <c r="K587" s="125">
        <f>_bTH_QUANT_since142!J581</f>
        <v>1017</v>
      </c>
      <c r="L587" s="99" t="str">
        <f>IF(_bTH_QUANT_since142!K581="q0.25","25 %",IF(_bTH_QUANT_since142!K581="q0.5","50 %",IF(_bTH_QUANT_since142!K581="q0.75","75 %",IF(_bTH_QUANT_since142!K581="q0.9","90 %","#N/A"))))</f>
        <v>75 %</v>
      </c>
      <c r="M587" s="131">
        <f>_bTH_QUANT_since142!L581</f>
        <v>27.45604830544357</v>
      </c>
      <c r="N587" s="99" t="str">
        <f>_bTH_QUANT_since142!M581</f>
        <v>17. AMGÄndG (2021)</v>
      </c>
    </row>
    <row r="588" spans="2:14" x14ac:dyDescent="0.3">
      <c r="B588">
        <f>_bTH_QUANT_since142!A582</f>
        <v>7</v>
      </c>
      <c r="C588">
        <f>_bTH_QUANT_since142!B582</f>
        <v>71</v>
      </c>
      <c r="D588">
        <f>_bTH_QUANT_since142!C582</f>
        <v>1</v>
      </c>
      <c r="E588">
        <f>_bTH_QUANT_since142!D582</f>
        <v>172</v>
      </c>
      <c r="F588">
        <f>_bTH_QUANT_since142!E582</f>
        <v>1</v>
      </c>
      <c r="G588" s="99" t="str">
        <f>_bTH_QUANT_since142!F582</f>
        <v>Pute</v>
      </c>
      <c r="H588" s="99" t="str">
        <f>_bTH_QUANT_since142!G582</f>
        <v>Mastputen</v>
      </c>
      <c r="I588" s="99">
        <f>_bTH_QUANT_since142!H582</f>
        <v>2017</v>
      </c>
      <c r="J588" s="99">
        <f>_bTH_QUANT_since142!I582</f>
        <v>2</v>
      </c>
      <c r="K588" s="125">
        <f>_bTH_QUANT_since142!J582</f>
        <v>1026</v>
      </c>
      <c r="L588" s="99" t="str">
        <f>IF(_bTH_QUANT_since142!K582="q0.25","25 %",IF(_bTH_QUANT_since142!K582="q0.5","50 %",IF(_bTH_QUANT_since142!K582="q0.75","75 %",IF(_bTH_QUANT_since142!K582="q0.9","90 %","#N/A"))))</f>
        <v>50 %</v>
      </c>
      <c r="M588" s="131">
        <f>_bTH_QUANT_since142!L582</f>
        <v>16.524779573933383</v>
      </c>
      <c r="N588" s="99" t="str">
        <f>_bTH_QUANT_since142!M582</f>
        <v>17. AMGÄndG (2021)</v>
      </c>
    </row>
    <row r="589" spans="2:14" x14ac:dyDescent="0.3">
      <c r="B589">
        <f>_bTH_QUANT_since142!A583</f>
        <v>7</v>
      </c>
      <c r="C589">
        <f>_bTH_QUANT_since142!B583</f>
        <v>71</v>
      </c>
      <c r="D589">
        <f>_bTH_QUANT_since142!C583</f>
        <v>1</v>
      </c>
      <c r="E589">
        <f>_bTH_QUANT_since142!D583</f>
        <v>172</v>
      </c>
      <c r="F589">
        <f>_bTH_QUANT_since142!E583</f>
        <v>1</v>
      </c>
      <c r="G589" s="99" t="str">
        <f>_bTH_QUANT_since142!F583</f>
        <v>Pute</v>
      </c>
      <c r="H589" s="99" t="str">
        <f>_bTH_QUANT_since142!G583</f>
        <v>Mastputen</v>
      </c>
      <c r="I589" s="99">
        <f>_bTH_QUANT_since142!H583</f>
        <v>2017</v>
      </c>
      <c r="J589" s="99">
        <f>_bTH_QUANT_since142!I583</f>
        <v>2</v>
      </c>
      <c r="K589" s="125">
        <f>_bTH_QUANT_since142!J583</f>
        <v>1026</v>
      </c>
      <c r="L589" s="99" t="str">
        <f>IF(_bTH_QUANT_since142!K583="q0.25","25 %",IF(_bTH_QUANT_since142!K583="q0.5","50 %",IF(_bTH_QUANT_since142!K583="q0.75","75 %",IF(_bTH_QUANT_since142!K583="q0.9","90 %","#N/A"))))</f>
        <v>90 %</v>
      </c>
      <c r="M589" s="131">
        <f>_bTH_QUANT_since142!L583</f>
        <v>44.386485332351981</v>
      </c>
      <c r="N589" s="99" t="str">
        <f>_bTH_QUANT_since142!M583</f>
        <v>17. AMGÄndG (2021)</v>
      </c>
    </row>
    <row r="590" spans="2:14" x14ac:dyDescent="0.3">
      <c r="B590">
        <f>_bTH_QUANT_since142!A584</f>
        <v>7</v>
      </c>
      <c r="C590">
        <f>_bTH_QUANT_since142!B584</f>
        <v>71</v>
      </c>
      <c r="D590">
        <f>_bTH_QUANT_since142!C584</f>
        <v>1</v>
      </c>
      <c r="E590">
        <f>_bTH_QUANT_since142!D584</f>
        <v>172</v>
      </c>
      <c r="F590">
        <f>_bTH_QUANT_since142!E584</f>
        <v>1</v>
      </c>
      <c r="G590" s="99" t="str">
        <f>_bTH_QUANT_since142!F584</f>
        <v>Pute</v>
      </c>
      <c r="H590" s="99" t="str">
        <f>_bTH_QUANT_since142!G584</f>
        <v>Mastputen</v>
      </c>
      <c r="I590" s="99">
        <f>_bTH_QUANT_since142!H584</f>
        <v>2017</v>
      </c>
      <c r="J590" s="99">
        <f>_bTH_QUANT_since142!I584</f>
        <v>2</v>
      </c>
      <c r="K590" s="125">
        <f>_bTH_QUANT_since142!J584</f>
        <v>1026</v>
      </c>
      <c r="L590" s="99" t="str">
        <f>IF(_bTH_QUANT_since142!K584="q0.25","25 %",IF(_bTH_QUANT_since142!K584="q0.5","50 %",IF(_bTH_QUANT_since142!K584="q0.75","75 %",IF(_bTH_QUANT_since142!K584="q0.9","90 %","#N/A"))))</f>
        <v>25 %</v>
      </c>
      <c r="M590" s="131">
        <f>_bTH_QUANT_since142!L584</f>
        <v>5.3143094122022569</v>
      </c>
      <c r="N590" s="99" t="str">
        <f>_bTH_QUANT_since142!M584</f>
        <v>17. AMGÄndG (2021)</v>
      </c>
    </row>
    <row r="591" spans="2:14" x14ac:dyDescent="0.3">
      <c r="B591">
        <f>_bTH_QUANT_since142!A585</f>
        <v>7</v>
      </c>
      <c r="C591">
        <f>_bTH_QUANT_since142!B585</f>
        <v>71</v>
      </c>
      <c r="D591">
        <f>_bTH_QUANT_since142!C585</f>
        <v>1</v>
      </c>
      <c r="E591">
        <f>_bTH_QUANT_since142!D585</f>
        <v>172</v>
      </c>
      <c r="F591">
        <f>_bTH_QUANT_since142!E585</f>
        <v>1</v>
      </c>
      <c r="G591" s="99" t="str">
        <f>_bTH_QUANT_since142!F585</f>
        <v>Pute</v>
      </c>
      <c r="H591" s="99" t="str">
        <f>_bTH_QUANT_since142!G585</f>
        <v>Mastputen</v>
      </c>
      <c r="I591" s="99">
        <f>_bTH_QUANT_since142!H585</f>
        <v>2017</v>
      </c>
      <c r="J591" s="99">
        <f>_bTH_QUANT_since142!I585</f>
        <v>2</v>
      </c>
      <c r="K591" s="125">
        <f>_bTH_QUANT_since142!J585</f>
        <v>1026</v>
      </c>
      <c r="L591" s="99" t="str">
        <f>IF(_bTH_QUANT_since142!K585="q0.25","25 %",IF(_bTH_QUANT_since142!K585="q0.5","50 %",IF(_bTH_QUANT_since142!K585="q0.75","75 %",IF(_bTH_QUANT_since142!K585="q0.9","90 %","#N/A"))))</f>
        <v>75 %</v>
      </c>
      <c r="M591" s="131">
        <f>_bTH_QUANT_since142!L585</f>
        <v>28.181376108167498</v>
      </c>
      <c r="N591" s="99" t="str">
        <f>_bTH_QUANT_since142!M585</f>
        <v>17. AMGÄndG (2021)</v>
      </c>
    </row>
    <row r="592" spans="2:14" x14ac:dyDescent="0.3">
      <c r="B592">
        <f>_bTH_QUANT_since142!A586</f>
        <v>7</v>
      </c>
      <c r="C592">
        <f>_bTH_QUANT_since142!B586</f>
        <v>71</v>
      </c>
      <c r="D592">
        <f>_bTH_QUANT_since142!C586</f>
        <v>1</v>
      </c>
      <c r="E592">
        <f>_bTH_QUANT_since142!D586</f>
        <v>181</v>
      </c>
      <c r="F592">
        <f>_bTH_QUANT_since142!E586</f>
        <v>1</v>
      </c>
      <c r="G592" s="99" t="str">
        <f>_bTH_QUANT_since142!F586</f>
        <v>Pute</v>
      </c>
      <c r="H592" s="99" t="str">
        <f>_bTH_QUANT_since142!G586</f>
        <v>Mastputen</v>
      </c>
      <c r="I592" s="99">
        <f>_bTH_QUANT_since142!H586</f>
        <v>2018</v>
      </c>
      <c r="J592" s="99">
        <f>_bTH_QUANT_since142!I586</f>
        <v>1</v>
      </c>
      <c r="K592" s="125">
        <f>_bTH_QUANT_since142!J586</f>
        <v>1030</v>
      </c>
      <c r="L592" s="99" t="str">
        <f>IF(_bTH_QUANT_since142!K586="q0.25","25 %",IF(_bTH_QUANT_since142!K586="q0.5","50 %",IF(_bTH_QUANT_since142!K586="q0.75","75 %",IF(_bTH_QUANT_since142!K586="q0.9","90 %","#N/A"))))</f>
        <v>50 %</v>
      </c>
      <c r="M592" s="131">
        <f>_bTH_QUANT_since142!L586</f>
        <v>16.29895819751421</v>
      </c>
      <c r="N592" s="99" t="str">
        <f>_bTH_QUANT_since142!M586</f>
        <v>17. AMGÄndG (2021)</v>
      </c>
    </row>
    <row r="593" spans="2:14" x14ac:dyDescent="0.3">
      <c r="B593">
        <f>_bTH_QUANT_since142!A587</f>
        <v>7</v>
      </c>
      <c r="C593">
        <f>_bTH_QUANT_since142!B587</f>
        <v>71</v>
      </c>
      <c r="D593">
        <f>_bTH_QUANT_since142!C587</f>
        <v>1</v>
      </c>
      <c r="E593">
        <f>_bTH_QUANT_since142!D587</f>
        <v>181</v>
      </c>
      <c r="F593">
        <f>_bTH_QUANT_since142!E587</f>
        <v>1</v>
      </c>
      <c r="G593" s="99" t="str">
        <f>_bTH_QUANT_since142!F587</f>
        <v>Pute</v>
      </c>
      <c r="H593" s="99" t="str">
        <f>_bTH_QUANT_since142!G587</f>
        <v>Mastputen</v>
      </c>
      <c r="I593" s="99">
        <f>_bTH_QUANT_since142!H587</f>
        <v>2018</v>
      </c>
      <c r="J593" s="99">
        <f>_bTH_QUANT_since142!I587</f>
        <v>1</v>
      </c>
      <c r="K593" s="125">
        <f>_bTH_QUANT_since142!J587</f>
        <v>1030</v>
      </c>
      <c r="L593" s="99" t="str">
        <f>IF(_bTH_QUANT_since142!K587="q0.25","25 %",IF(_bTH_QUANT_since142!K587="q0.5","50 %",IF(_bTH_QUANT_since142!K587="q0.75","75 %",IF(_bTH_QUANT_since142!K587="q0.9","90 %","#N/A"))))</f>
        <v>90 %</v>
      </c>
      <c r="M593" s="131">
        <f>_bTH_QUANT_since142!L587</f>
        <v>45.06410390254775</v>
      </c>
      <c r="N593" s="99" t="str">
        <f>_bTH_QUANT_since142!M587</f>
        <v>17. AMGÄndG (2021)</v>
      </c>
    </row>
    <row r="594" spans="2:14" x14ac:dyDescent="0.3">
      <c r="B594">
        <f>_bTH_QUANT_since142!A588</f>
        <v>7</v>
      </c>
      <c r="C594">
        <f>_bTH_QUANT_since142!B588</f>
        <v>71</v>
      </c>
      <c r="D594">
        <f>_bTH_QUANT_since142!C588</f>
        <v>1</v>
      </c>
      <c r="E594">
        <f>_bTH_QUANT_since142!D588</f>
        <v>181</v>
      </c>
      <c r="F594">
        <f>_bTH_QUANT_since142!E588</f>
        <v>1</v>
      </c>
      <c r="G594" s="99" t="str">
        <f>_bTH_QUANT_since142!F588</f>
        <v>Pute</v>
      </c>
      <c r="H594" s="99" t="str">
        <f>_bTH_QUANT_since142!G588</f>
        <v>Mastputen</v>
      </c>
      <c r="I594" s="99">
        <f>_bTH_QUANT_since142!H588</f>
        <v>2018</v>
      </c>
      <c r="J594" s="99">
        <f>_bTH_QUANT_since142!I588</f>
        <v>1</v>
      </c>
      <c r="K594" s="125">
        <f>_bTH_QUANT_since142!J588</f>
        <v>1030</v>
      </c>
      <c r="L594" s="99" t="str">
        <f>IF(_bTH_QUANT_since142!K588="q0.25","25 %",IF(_bTH_QUANT_since142!K588="q0.5","50 %",IF(_bTH_QUANT_since142!K588="q0.75","75 %",IF(_bTH_QUANT_since142!K588="q0.9","90 %","#N/A"))))</f>
        <v>25 %</v>
      </c>
      <c r="M594" s="131">
        <f>_bTH_QUANT_since142!L588</f>
        <v>5.8523509437285188</v>
      </c>
      <c r="N594" s="99" t="str">
        <f>_bTH_QUANT_since142!M588</f>
        <v>17. AMGÄndG (2021)</v>
      </c>
    </row>
    <row r="595" spans="2:14" x14ac:dyDescent="0.3">
      <c r="B595">
        <f>_bTH_QUANT_since142!A589</f>
        <v>7</v>
      </c>
      <c r="C595">
        <f>_bTH_QUANT_since142!B589</f>
        <v>71</v>
      </c>
      <c r="D595">
        <f>_bTH_QUANT_since142!C589</f>
        <v>1</v>
      </c>
      <c r="E595">
        <f>_bTH_QUANT_since142!D589</f>
        <v>181</v>
      </c>
      <c r="F595">
        <f>_bTH_QUANT_since142!E589</f>
        <v>1</v>
      </c>
      <c r="G595" s="99" t="str">
        <f>_bTH_QUANT_since142!F589</f>
        <v>Pute</v>
      </c>
      <c r="H595" s="99" t="str">
        <f>_bTH_QUANT_since142!G589</f>
        <v>Mastputen</v>
      </c>
      <c r="I595" s="99">
        <f>_bTH_QUANT_since142!H589</f>
        <v>2018</v>
      </c>
      <c r="J595" s="99">
        <f>_bTH_QUANT_since142!I589</f>
        <v>1</v>
      </c>
      <c r="K595" s="125">
        <f>_bTH_QUANT_since142!J589</f>
        <v>1030</v>
      </c>
      <c r="L595" s="99" t="str">
        <f>IF(_bTH_QUANT_since142!K589="q0.25","25 %",IF(_bTH_QUANT_since142!K589="q0.5","50 %",IF(_bTH_QUANT_since142!K589="q0.75","75 %",IF(_bTH_QUANT_since142!K589="q0.9","90 %","#N/A"))))</f>
        <v>75 %</v>
      </c>
      <c r="M595" s="131">
        <f>_bTH_QUANT_since142!L589</f>
        <v>28.855076667784612</v>
      </c>
      <c r="N595" s="99" t="str">
        <f>_bTH_QUANT_since142!M589</f>
        <v>17. AMGÄndG (2021)</v>
      </c>
    </row>
    <row r="596" spans="2:14" x14ac:dyDescent="0.3">
      <c r="B596">
        <f>_bTH_QUANT_since142!A590</f>
        <v>7</v>
      </c>
      <c r="C596">
        <f>_bTH_QUANT_since142!B590</f>
        <v>71</v>
      </c>
      <c r="D596">
        <f>_bTH_QUANT_since142!C590</f>
        <v>1</v>
      </c>
      <c r="E596">
        <f>_bTH_QUANT_since142!D590</f>
        <v>182</v>
      </c>
      <c r="F596">
        <f>_bTH_QUANT_since142!E590</f>
        <v>1</v>
      </c>
      <c r="G596" s="99" t="str">
        <f>_bTH_QUANT_since142!F590</f>
        <v>Pute</v>
      </c>
      <c r="H596" s="99" t="str">
        <f>_bTH_QUANT_since142!G590</f>
        <v>Mastputen</v>
      </c>
      <c r="I596" s="99">
        <f>_bTH_QUANT_since142!H590</f>
        <v>2018</v>
      </c>
      <c r="J596" s="99">
        <f>_bTH_QUANT_since142!I590</f>
        <v>2</v>
      </c>
      <c r="K596" s="125">
        <f>_bTH_QUANT_since142!J590</f>
        <v>1022</v>
      </c>
      <c r="L596" s="99" t="str">
        <f>IF(_bTH_QUANT_since142!K590="q0.25","25 %",IF(_bTH_QUANT_since142!K590="q0.5","50 %",IF(_bTH_QUANT_since142!K590="q0.75","75 %",IF(_bTH_QUANT_since142!K590="q0.9","90 %","#N/A"))))</f>
        <v>50 %</v>
      </c>
      <c r="M596" s="131">
        <f>_bTH_QUANT_since142!L590</f>
        <v>16.27220019868092</v>
      </c>
      <c r="N596" s="99" t="str">
        <f>_bTH_QUANT_since142!M590</f>
        <v>17. AMGÄndG (2021)</v>
      </c>
    </row>
    <row r="597" spans="2:14" x14ac:dyDescent="0.3">
      <c r="B597">
        <f>_bTH_QUANT_since142!A591</f>
        <v>7</v>
      </c>
      <c r="C597">
        <f>_bTH_QUANT_since142!B591</f>
        <v>71</v>
      </c>
      <c r="D597">
        <f>_bTH_QUANT_since142!C591</f>
        <v>1</v>
      </c>
      <c r="E597">
        <f>_bTH_QUANT_since142!D591</f>
        <v>182</v>
      </c>
      <c r="F597">
        <f>_bTH_QUANT_since142!E591</f>
        <v>1</v>
      </c>
      <c r="G597" s="99" t="str">
        <f>_bTH_QUANT_since142!F591</f>
        <v>Pute</v>
      </c>
      <c r="H597" s="99" t="str">
        <f>_bTH_QUANT_since142!G591</f>
        <v>Mastputen</v>
      </c>
      <c r="I597" s="99">
        <f>_bTH_QUANT_since142!H591</f>
        <v>2018</v>
      </c>
      <c r="J597" s="99">
        <f>_bTH_QUANT_since142!I591</f>
        <v>2</v>
      </c>
      <c r="K597" s="125">
        <f>_bTH_QUANT_since142!J591</f>
        <v>1022</v>
      </c>
      <c r="L597" s="99" t="str">
        <f>IF(_bTH_QUANT_since142!K591="q0.25","25 %",IF(_bTH_QUANT_since142!K591="q0.5","50 %",IF(_bTH_QUANT_since142!K591="q0.75","75 %",IF(_bTH_QUANT_since142!K591="q0.9","90 %","#N/A"))))</f>
        <v>90 %</v>
      </c>
      <c r="M597" s="131">
        <f>_bTH_QUANT_since142!L591</f>
        <v>46.99193060070214</v>
      </c>
      <c r="N597" s="99" t="str">
        <f>_bTH_QUANT_since142!M591</f>
        <v>17. AMGÄndG (2021)</v>
      </c>
    </row>
    <row r="598" spans="2:14" x14ac:dyDescent="0.3">
      <c r="B598">
        <f>_bTH_QUANT_since142!A592</f>
        <v>7</v>
      </c>
      <c r="C598">
        <f>_bTH_QUANT_since142!B592</f>
        <v>71</v>
      </c>
      <c r="D598">
        <f>_bTH_QUANT_since142!C592</f>
        <v>1</v>
      </c>
      <c r="E598">
        <f>_bTH_QUANT_since142!D592</f>
        <v>182</v>
      </c>
      <c r="F598">
        <f>_bTH_QUANT_since142!E592</f>
        <v>1</v>
      </c>
      <c r="G598" s="99" t="str">
        <f>_bTH_QUANT_since142!F592</f>
        <v>Pute</v>
      </c>
      <c r="H598" s="99" t="str">
        <f>_bTH_QUANT_since142!G592</f>
        <v>Mastputen</v>
      </c>
      <c r="I598" s="99">
        <f>_bTH_QUANT_since142!H592</f>
        <v>2018</v>
      </c>
      <c r="J598" s="99">
        <f>_bTH_QUANT_since142!I592</f>
        <v>2</v>
      </c>
      <c r="K598" s="125">
        <f>_bTH_QUANT_since142!J592</f>
        <v>1022</v>
      </c>
      <c r="L598" s="99" t="str">
        <f>IF(_bTH_QUANT_since142!K592="q0.25","25 %",IF(_bTH_QUANT_since142!K592="q0.5","50 %",IF(_bTH_QUANT_since142!K592="q0.75","75 %",IF(_bTH_QUANT_since142!K592="q0.9","90 %","#N/A"))))</f>
        <v>25 %</v>
      </c>
      <c r="M598" s="131">
        <f>_bTH_QUANT_since142!L592</f>
        <v>6.1880265265749355</v>
      </c>
      <c r="N598" s="99" t="str">
        <f>_bTH_QUANT_since142!M592</f>
        <v>17. AMGÄndG (2021)</v>
      </c>
    </row>
    <row r="599" spans="2:14" x14ac:dyDescent="0.3">
      <c r="B599">
        <f>_bTH_QUANT_since142!A593</f>
        <v>7</v>
      </c>
      <c r="C599">
        <f>_bTH_QUANT_since142!B593</f>
        <v>71</v>
      </c>
      <c r="D599">
        <f>_bTH_QUANT_since142!C593</f>
        <v>1</v>
      </c>
      <c r="E599">
        <f>_bTH_QUANT_since142!D593</f>
        <v>182</v>
      </c>
      <c r="F599">
        <f>_bTH_QUANT_since142!E593</f>
        <v>1</v>
      </c>
      <c r="G599" s="99" t="str">
        <f>_bTH_QUANT_since142!F593</f>
        <v>Pute</v>
      </c>
      <c r="H599" s="99" t="str">
        <f>_bTH_QUANT_since142!G593</f>
        <v>Mastputen</v>
      </c>
      <c r="I599" s="99">
        <f>_bTH_QUANT_since142!H593</f>
        <v>2018</v>
      </c>
      <c r="J599" s="99">
        <f>_bTH_QUANT_since142!I593</f>
        <v>2</v>
      </c>
      <c r="K599" s="125">
        <f>_bTH_QUANT_since142!J593</f>
        <v>1022</v>
      </c>
      <c r="L599" s="99" t="str">
        <f>IF(_bTH_QUANT_since142!K593="q0.25","25 %",IF(_bTH_QUANT_since142!K593="q0.5","50 %",IF(_bTH_QUANT_since142!K593="q0.75","75 %",IF(_bTH_QUANT_since142!K593="q0.9","90 %","#N/A"))))</f>
        <v>75 %</v>
      </c>
      <c r="M599" s="131">
        <f>_bTH_QUANT_since142!L593</f>
        <v>28.206120695947092</v>
      </c>
      <c r="N599" s="99" t="str">
        <f>_bTH_QUANT_since142!M593</f>
        <v>17. AMGÄndG (2021)</v>
      </c>
    </row>
    <row r="600" spans="2:14" x14ac:dyDescent="0.3">
      <c r="B600">
        <f>_bTH_QUANT_since142!A594</f>
        <v>7</v>
      </c>
      <c r="C600">
        <f>_bTH_QUANT_since142!B594</f>
        <v>71</v>
      </c>
      <c r="D600">
        <f>_bTH_QUANT_since142!C594</f>
        <v>1</v>
      </c>
      <c r="E600">
        <f>_bTH_QUANT_since142!D594</f>
        <v>191</v>
      </c>
      <c r="F600">
        <f>_bTH_QUANT_since142!E594</f>
        <v>1</v>
      </c>
      <c r="G600" s="99" t="str">
        <f>_bTH_QUANT_since142!F594</f>
        <v>Pute</v>
      </c>
      <c r="H600" s="99" t="str">
        <f>_bTH_QUANT_since142!G594</f>
        <v>Mastputen</v>
      </c>
      <c r="I600" s="99">
        <f>_bTH_QUANT_since142!H594</f>
        <v>2019</v>
      </c>
      <c r="J600" s="99">
        <f>_bTH_QUANT_since142!I594</f>
        <v>1</v>
      </c>
      <c r="K600" s="125">
        <f>_bTH_QUANT_since142!J594</f>
        <v>999</v>
      </c>
      <c r="L600" s="99" t="str">
        <f>IF(_bTH_QUANT_since142!K594="q0.25","25 %",IF(_bTH_QUANT_since142!K594="q0.5","50 %",IF(_bTH_QUANT_since142!K594="q0.75","75 %",IF(_bTH_QUANT_since142!K594="q0.9","90 %","#N/A"))))</f>
        <v>50 %</v>
      </c>
      <c r="M600" s="131">
        <f>_bTH_QUANT_since142!L594</f>
        <v>16.372424611263824</v>
      </c>
      <c r="N600" s="99" t="str">
        <f>_bTH_QUANT_since142!M594</f>
        <v>17. AMGÄndG (2021)</v>
      </c>
    </row>
    <row r="601" spans="2:14" x14ac:dyDescent="0.3">
      <c r="B601">
        <f>_bTH_QUANT_since142!A595</f>
        <v>7</v>
      </c>
      <c r="C601">
        <f>_bTH_QUANT_since142!B595</f>
        <v>71</v>
      </c>
      <c r="D601">
        <f>_bTH_QUANT_since142!C595</f>
        <v>1</v>
      </c>
      <c r="E601">
        <f>_bTH_QUANT_since142!D595</f>
        <v>191</v>
      </c>
      <c r="F601">
        <f>_bTH_QUANT_since142!E595</f>
        <v>1</v>
      </c>
      <c r="G601" s="99" t="str">
        <f>_bTH_QUANT_since142!F595</f>
        <v>Pute</v>
      </c>
      <c r="H601" s="99" t="str">
        <f>_bTH_QUANT_since142!G595</f>
        <v>Mastputen</v>
      </c>
      <c r="I601" s="99">
        <f>_bTH_QUANT_since142!H595</f>
        <v>2019</v>
      </c>
      <c r="J601" s="99">
        <f>_bTH_QUANT_since142!I595</f>
        <v>1</v>
      </c>
      <c r="K601" s="125">
        <f>_bTH_QUANT_since142!J595</f>
        <v>999</v>
      </c>
      <c r="L601" s="99" t="str">
        <f>IF(_bTH_QUANT_since142!K595="q0.25","25 %",IF(_bTH_QUANT_since142!K595="q0.5","50 %",IF(_bTH_QUANT_since142!K595="q0.75","75 %",IF(_bTH_QUANT_since142!K595="q0.9","90 %","#N/A"))))</f>
        <v>90 %</v>
      </c>
      <c r="M601" s="131">
        <f>_bTH_QUANT_since142!L595</f>
        <v>46.296281794642404</v>
      </c>
      <c r="N601" s="99" t="str">
        <f>_bTH_QUANT_since142!M595</f>
        <v>17. AMGÄndG (2021)</v>
      </c>
    </row>
    <row r="602" spans="2:14" x14ac:dyDescent="0.3">
      <c r="B602">
        <f>_bTH_QUANT_since142!A596</f>
        <v>7</v>
      </c>
      <c r="C602">
        <f>_bTH_QUANT_since142!B596</f>
        <v>71</v>
      </c>
      <c r="D602">
        <f>_bTH_QUANT_since142!C596</f>
        <v>1</v>
      </c>
      <c r="E602">
        <f>_bTH_QUANT_since142!D596</f>
        <v>191</v>
      </c>
      <c r="F602">
        <f>_bTH_QUANT_since142!E596</f>
        <v>1</v>
      </c>
      <c r="G602" s="99" t="str">
        <f>_bTH_QUANT_since142!F596</f>
        <v>Pute</v>
      </c>
      <c r="H602" s="99" t="str">
        <f>_bTH_QUANT_since142!G596</f>
        <v>Mastputen</v>
      </c>
      <c r="I602" s="99">
        <f>_bTH_QUANT_since142!H596</f>
        <v>2019</v>
      </c>
      <c r="J602" s="99">
        <f>_bTH_QUANT_since142!I596</f>
        <v>1</v>
      </c>
      <c r="K602" s="125">
        <f>_bTH_QUANT_since142!J596</f>
        <v>999</v>
      </c>
      <c r="L602" s="99" t="str">
        <f>IF(_bTH_QUANT_since142!K596="q0.25","25 %",IF(_bTH_QUANT_since142!K596="q0.5","50 %",IF(_bTH_QUANT_since142!K596="q0.75","75 %",IF(_bTH_QUANT_since142!K596="q0.9","90 %","#N/A"))))</f>
        <v>25 %</v>
      </c>
      <c r="M602" s="131">
        <f>_bTH_QUANT_since142!L596</f>
        <v>6.9800049964149231</v>
      </c>
      <c r="N602" s="99" t="str">
        <f>_bTH_QUANT_since142!M596</f>
        <v>17. AMGÄndG (2021)</v>
      </c>
    </row>
    <row r="603" spans="2:14" x14ac:dyDescent="0.3">
      <c r="B603">
        <f>_bTH_QUANT_since142!A597</f>
        <v>7</v>
      </c>
      <c r="C603">
        <f>_bTH_QUANT_since142!B597</f>
        <v>71</v>
      </c>
      <c r="D603">
        <f>_bTH_QUANT_since142!C597</f>
        <v>1</v>
      </c>
      <c r="E603">
        <f>_bTH_QUANT_since142!D597</f>
        <v>191</v>
      </c>
      <c r="F603">
        <f>_bTH_QUANT_since142!E597</f>
        <v>1</v>
      </c>
      <c r="G603" s="99" t="str">
        <f>_bTH_QUANT_since142!F597</f>
        <v>Pute</v>
      </c>
      <c r="H603" s="99" t="str">
        <f>_bTH_QUANT_since142!G597</f>
        <v>Mastputen</v>
      </c>
      <c r="I603" s="99">
        <f>_bTH_QUANT_since142!H597</f>
        <v>2019</v>
      </c>
      <c r="J603" s="99">
        <f>_bTH_QUANT_since142!I597</f>
        <v>1</v>
      </c>
      <c r="K603" s="125">
        <f>_bTH_QUANT_since142!J597</f>
        <v>999</v>
      </c>
      <c r="L603" s="99" t="str">
        <f>IF(_bTH_QUANT_since142!K597="q0.25","25 %",IF(_bTH_QUANT_since142!K597="q0.5","50 %",IF(_bTH_QUANT_since142!K597="q0.75","75 %",IF(_bTH_QUANT_since142!K597="q0.9","90 %","#N/A"))))</f>
        <v>75 %</v>
      </c>
      <c r="M603" s="131">
        <f>_bTH_QUANT_since142!L597</f>
        <v>29.838295239155002</v>
      </c>
      <c r="N603" s="99" t="str">
        <f>_bTH_QUANT_since142!M597</f>
        <v>17. AMGÄndG (2021)</v>
      </c>
    </row>
    <row r="604" spans="2:14" x14ac:dyDescent="0.3">
      <c r="B604">
        <f>_bTH_QUANT_since142!A598</f>
        <v>7</v>
      </c>
      <c r="C604">
        <f>_bTH_QUANT_since142!B598</f>
        <v>71</v>
      </c>
      <c r="D604">
        <f>_bTH_QUANT_since142!C598</f>
        <v>1</v>
      </c>
      <c r="E604">
        <f>_bTH_QUANT_since142!D598</f>
        <v>192</v>
      </c>
      <c r="F604">
        <f>_bTH_QUANT_since142!E598</f>
        <v>1</v>
      </c>
      <c r="G604" s="99" t="str">
        <f>_bTH_QUANT_since142!F598</f>
        <v>Pute</v>
      </c>
      <c r="H604" s="99" t="str">
        <f>_bTH_QUANT_since142!G598</f>
        <v>Mastputen</v>
      </c>
      <c r="I604" s="99">
        <f>_bTH_QUANT_since142!H598</f>
        <v>2019</v>
      </c>
      <c r="J604" s="99">
        <f>_bTH_QUANT_since142!I598</f>
        <v>2</v>
      </c>
      <c r="K604" s="125">
        <f>_bTH_QUANT_since142!J598</f>
        <v>1001</v>
      </c>
      <c r="L604" s="99" t="str">
        <f>IF(_bTH_QUANT_since142!K598="q0.25","25 %",IF(_bTH_QUANT_since142!K598="q0.5","50 %",IF(_bTH_QUANT_since142!K598="q0.75","75 %",IF(_bTH_QUANT_since142!K598="q0.9","90 %","#N/A"))))</f>
        <v>50 %</v>
      </c>
      <c r="M604" s="131">
        <f>_bTH_QUANT_since142!L598</f>
        <v>16.714971665873598</v>
      </c>
      <c r="N604" s="99" t="str">
        <f>_bTH_QUANT_since142!M598</f>
        <v>17. AMGÄndG (2021)</v>
      </c>
    </row>
    <row r="605" spans="2:14" x14ac:dyDescent="0.3">
      <c r="B605">
        <f>_bTH_QUANT_since142!A599</f>
        <v>7</v>
      </c>
      <c r="C605">
        <f>_bTH_QUANT_since142!B599</f>
        <v>71</v>
      </c>
      <c r="D605">
        <f>_bTH_QUANT_since142!C599</f>
        <v>1</v>
      </c>
      <c r="E605">
        <f>_bTH_QUANT_since142!D599</f>
        <v>192</v>
      </c>
      <c r="F605">
        <f>_bTH_QUANT_since142!E599</f>
        <v>1</v>
      </c>
      <c r="G605" s="99" t="str">
        <f>_bTH_QUANT_since142!F599</f>
        <v>Pute</v>
      </c>
      <c r="H605" s="99" t="str">
        <f>_bTH_QUANT_since142!G599</f>
        <v>Mastputen</v>
      </c>
      <c r="I605" s="99">
        <f>_bTH_QUANT_since142!H599</f>
        <v>2019</v>
      </c>
      <c r="J605" s="99">
        <f>_bTH_QUANT_since142!I599</f>
        <v>2</v>
      </c>
      <c r="K605" s="125">
        <f>_bTH_QUANT_since142!J599</f>
        <v>1001</v>
      </c>
      <c r="L605" s="99" t="str">
        <f>IF(_bTH_QUANT_since142!K599="q0.25","25 %",IF(_bTH_QUANT_since142!K599="q0.5","50 %",IF(_bTH_QUANT_since142!K599="q0.75","75 %",IF(_bTH_QUANT_since142!K599="q0.9","90 %","#N/A"))))</f>
        <v>90 %</v>
      </c>
      <c r="M605" s="131">
        <f>_bTH_QUANT_since142!L599</f>
        <v>44.583723175509888</v>
      </c>
      <c r="N605" s="99" t="str">
        <f>_bTH_QUANT_since142!M599</f>
        <v>17. AMGÄndG (2021)</v>
      </c>
    </row>
    <row r="606" spans="2:14" x14ac:dyDescent="0.3">
      <c r="B606">
        <f>_bTH_QUANT_since142!A600</f>
        <v>7</v>
      </c>
      <c r="C606">
        <f>_bTH_QUANT_since142!B600</f>
        <v>71</v>
      </c>
      <c r="D606">
        <f>_bTH_QUANT_since142!C600</f>
        <v>1</v>
      </c>
      <c r="E606">
        <f>_bTH_QUANT_since142!D600</f>
        <v>192</v>
      </c>
      <c r="F606">
        <f>_bTH_QUANT_since142!E600</f>
        <v>1</v>
      </c>
      <c r="G606" s="99" t="str">
        <f>_bTH_QUANT_since142!F600</f>
        <v>Pute</v>
      </c>
      <c r="H606" s="99" t="str">
        <f>_bTH_QUANT_since142!G600</f>
        <v>Mastputen</v>
      </c>
      <c r="I606" s="99">
        <f>_bTH_QUANT_since142!H600</f>
        <v>2019</v>
      </c>
      <c r="J606" s="99">
        <f>_bTH_QUANT_since142!I600</f>
        <v>2</v>
      </c>
      <c r="K606" s="125">
        <f>_bTH_QUANT_since142!J600</f>
        <v>1001</v>
      </c>
      <c r="L606" s="99" t="str">
        <f>IF(_bTH_QUANT_since142!K600="q0.25","25 %",IF(_bTH_QUANT_since142!K600="q0.5","50 %",IF(_bTH_QUANT_since142!K600="q0.75","75 %",IF(_bTH_QUANT_since142!K600="q0.9","90 %","#N/A"))))</f>
        <v>25 %</v>
      </c>
      <c r="M606" s="131">
        <f>_bTH_QUANT_since142!L600</f>
        <v>6.0042908633217005</v>
      </c>
      <c r="N606" s="99" t="str">
        <f>_bTH_QUANT_since142!M600</f>
        <v>17. AMGÄndG (2021)</v>
      </c>
    </row>
    <row r="607" spans="2:14" x14ac:dyDescent="0.3">
      <c r="B607">
        <f>_bTH_QUANT_since142!A601</f>
        <v>7</v>
      </c>
      <c r="C607">
        <f>_bTH_QUANT_since142!B601</f>
        <v>71</v>
      </c>
      <c r="D607">
        <f>_bTH_QUANT_since142!C601</f>
        <v>1</v>
      </c>
      <c r="E607">
        <f>_bTH_QUANT_since142!D601</f>
        <v>192</v>
      </c>
      <c r="F607">
        <f>_bTH_QUANT_since142!E601</f>
        <v>1</v>
      </c>
      <c r="G607" s="99" t="str">
        <f>_bTH_QUANT_since142!F601</f>
        <v>Pute</v>
      </c>
      <c r="H607" s="99" t="str">
        <f>_bTH_QUANT_since142!G601</f>
        <v>Mastputen</v>
      </c>
      <c r="I607" s="99">
        <f>_bTH_QUANT_since142!H601</f>
        <v>2019</v>
      </c>
      <c r="J607" s="99">
        <f>_bTH_QUANT_since142!I601</f>
        <v>2</v>
      </c>
      <c r="K607" s="125">
        <f>_bTH_QUANT_since142!J601</f>
        <v>1001</v>
      </c>
      <c r="L607" s="99" t="str">
        <f>IF(_bTH_QUANT_since142!K601="q0.25","25 %",IF(_bTH_QUANT_since142!K601="q0.5","50 %",IF(_bTH_QUANT_since142!K601="q0.75","75 %",IF(_bTH_QUANT_since142!K601="q0.9","90 %","#N/A"))))</f>
        <v>75 %</v>
      </c>
      <c r="M607" s="131">
        <f>_bTH_QUANT_since142!L601</f>
        <v>27.454033299860033</v>
      </c>
      <c r="N607" s="99" t="str">
        <f>_bTH_QUANT_since142!M601</f>
        <v>17. AMGÄndG (2021)</v>
      </c>
    </row>
    <row r="608" spans="2:14" x14ac:dyDescent="0.3">
      <c r="B608">
        <f>_bTH_QUANT_since142!A602</f>
        <v>7</v>
      </c>
      <c r="C608">
        <f>_bTH_QUANT_since142!B602</f>
        <v>71</v>
      </c>
      <c r="D608">
        <f>_bTH_QUANT_since142!C602</f>
        <v>1</v>
      </c>
      <c r="E608">
        <f>_bTH_QUANT_since142!D602</f>
        <v>201</v>
      </c>
      <c r="F608">
        <f>_bTH_QUANT_since142!E602</f>
        <v>1</v>
      </c>
      <c r="G608" s="99" t="str">
        <f>_bTH_QUANT_since142!F602</f>
        <v>Pute</v>
      </c>
      <c r="H608" s="99" t="str">
        <f>_bTH_QUANT_since142!G602</f>
        <v>Mastputen</v>
      </c>
      <c r="I608" s="99">
        <f>_bTH_QUANT_since142!H602</f>
        <v>2020</v>
      </c>
      <c r="J608" s="99">
        <f>_bTH_QUANT_since142!I602</f>
        <v>1</v>
      </c>
      <c r="K608" s="125">
        <f>_bTH_QUANT_since142!J602</f>
        <v>998</v>
      </c>
      <c r="L608" s="99" t="str">
        <f>IF(_bTH_QUANT_since142!K602="q0.25","25 %",IF(_bTH_QUANT_since142!K602="q0.5","50 %",IF(_bTH_QUANT_since142!K602="q0.75","75 %",IF(_bTH_QUANT_since142!K602="q0.9","90 %","#N/A"))))</f>
        <v>50 %</v>
      </c>
      <c r="M608" s="131">
        <f>_bTH_QUANT_since142!L602</f>
        <v>16.908346906881036</v>
      </c>
      <c r="N608" s="99" t="str">
        <f>_bTH_QUANT_since142!M602</f>
        <v>17. AMGÄndG (2021)</v>
      </c>
    </row>
    <row r="609" spans="2:14" x14ac:dyDescent="0.3">
      <c r="B609">
        <f>_bTH_QUANT_since142!A603</f>
        <v>7</v>
      </c>
      <c r="C609">
        <f>_bTH_QUANT_since142!B603</f>
        <v>71</v>
      </c>
      <c r="D609">
        <f>_bTH_QUANT_since142!C603</f>
        <v>1</v>
      </c>
      <c r="E609">
        <f>_bTH_QUANT_since142!D603</f>
        <v>201</v>
      </c>
      <c r="F609">
        <f>_bTH_QUANT_since142!E603</f>
        <v>1</v>
      </c>
      <c r="G609" s="99" t="str">
        <f>_bTH_QUANT_since142!F603</f>
        <v>Pute</v>
      </c>
      <c r="H609" s="99" t="str">
        <f>_bTH_QUANT_since142!G603</f>
        <v>Mastputen</v>
      </c>
      <c r="I609" s="99">
        <f>_bTH_QUANT_since142!H603</f>
        <v>2020</v>
      </c>
      <c r="J609" s="99">
        <f>_bTH_QUANT_since142!I603</f>
        <v>1</v>
      </c>
      <c r="K609" s="125">
        <f>_bTH_QUANT_since142!J603</f>
        <v>998</v>
      </c>
      <c r="L609" s="99" t="str">
        <f>IF(_bTH_QUANT_since142!K603="q0.25","25 %",IF(_bTH_QUANT_since142!K603="q0.5","50 %",IF(_bTH_QUANT_since142!K603="q0.75","75 %",IF(_bTH_QUANT_since142!K603="q0.9","90 %","#N/A"))))</f>
        <v>90 %</v>
      </c>
      <c r="M609" s="131">
        <f>_bTH_QUANT_since142!L603</f>
        <v>43.792789172295286</v>
      </c>
      <c r="N609" s="99" t="str">
        <f>_bTH_QUANT_since142!M603</f>
        <v>17. AMGÄndG (2021)</v>
      </c>
    </row>
    <row r="610" spans="2:14" x14ac:dyDescent="0.3">
      <c r="B610">
        <f>_bTH_QUANT_since142!A604</f>
        <v>7</v>
      </c>
      <c r="C610">
        <f>_bTH_QUANT_since142!B604</f>
        <v>71</v>
      </c>
      <c r="D610">
        <f>_bTH_QUANT_since142!C604</f>
        <v>1</v>
      </c>
      <c r="E610">
        <f>_bTH_QUANT_since142!D604</f>
        <v>201</v>
      </c>
      <c r="F610">
        <f>_bTH_QUANT_since142!E604</f>
        <v>1</v>
      </c>
      <c r="G610" s="99" t="str">
        <f>_bTH_QUANT_since142!F604</f>
        <v>Pute</v>
      </c>
      <c r="H610" s="99" t="str">
        <f>_bTH_QUANT_since142!G604</f>
        <v>Mastputen</v>
      </c>
      <c r="I610" s="99">
        <f>_bTH_QUANT_since142!H604</f>
        <v>2020</v>
      </c>
      <c r="J610" s="99">
        <f>_bTH_QUANT_since142!I604</f>
        <v>1</v>
      </c>
      <c r="K610" s="125">
        <f>_bTH_QUANT_since142!J604</f>
        <v>998</v>
      </c>
      <c r="L610" s="99" t="str">
        <f>IF(_bTH_QUANT_since142!K604="q0.25","25 %",IF(_bTH_QUANT_since142!K604="q0.5","50 %",IF(_bTH_QUANT_since142!K604="q0.75","75 %",IF(_bTH_QUANT_since142!K604="q0.9","90 %","#N/A"))))</f>
        <v>25 %</v>
      </c>
      <c r="M610" s="131">
        <f>_bTH_QUANT_since142!L604</f>
        <v>6.5088703064566076</v>
      </c>
      <c r="N610" s="99" t="str">
        <f>_bTH_QUANT_since142!M604</f>
        <v>17. AMGÄndG (2021)</v>
      </c>
    </row>
    <row r="611" spans="2:14" x14ac:dyDescent="0.3">
      <c r="B611">
        <f>_bTH_QUANT_since142!A605</f>
        <v>7</v>
      </c>
      <c r="C611">
        <f>_bTH_QUANT_since142!B605</f>
        <v>71</v>
      </c>
      <c r="D611">
        <f>_bTH_QUANT_since142!C605</f>
        <v>1</v>
      </c>
      <c r="E611">
        <f>_bTH_QUANT_since142!D605</f>
        <v>201</v>
      </c>
      <c r="F611">
        <f>_bTH_QUANT_since142!E605</f>
        <v>1</v>
      </c>
      <c r="G611" s="99" t="str">
        <f>_bTH_QUANT_since142!F605</f>
        <v>Pute</v>
      </c>
      <c r="H611" s="99" t="str">
        <f>_bTH_QUANT_since142!G605</f>
        <v>Mastputen</v>
      </c>
      <c r="I611" s="99">
        <f>_bTH_QUANT_since142!H605</f>
        <v>2020</v>
      </c>
      <c r="J611" s="99">
        <f>_bTH_QUANT_since142!I605</f>
        <v>1</v>
      </c>
      <c r="K611" s="125">
        <f>_bTH_QUANT_since142!J605</f>
        <v>998</v>
      </c>
      <c r="L611" s="99" t="str">
        <f>IF(_bTH_QUANT_since142!K605="q0.25","25 %",IF(_bTH_QUANT_since142!K605="q0.5","50 %",IF(_bTH_QUANT_since142!K605="q0.75","75 %",IF(_bTH_QUANT_since142!K605="q0.9","90 %","#N/A"))))</f>
        <v>75 %</v>
      </c>
      <c r="M611" s="131">
        <f>_bTH_QUANT_since142!L605</f>
        <v>27.902582799202744</v>
      </c>
      <c r="N611" s="99" t="str">
        <f>_bTH_QUANT_since142!M605</f>
        <v>17. AMGÄndG (2021)</v>
      </c>
    </row>
    <row r="612" spans="2:14" x14ac:dyDescent="0.3">
      <c r="B612">
        <f>_bTH_QUANT_since142!A606</f>
        <v>7</v>
      </c>
      <c r="C612">
        <f>_bTH_QUANT_since142!B606</f>
        <v>71</v>
      </c>
      <c r="D612">
        <f>_bTH_QUANT_since142!C606</f>
        <v>1</v>
      </c>
      <c r="E612">
        <f>_bTH_QUANT_since142!D606</f>
        <v>202</v>
      </c>
      <c r="F612">
        <f>_bTH_QUANT_since142!E606</f>
        <v>1</v>
      </c>
      <c r="G612" s="99" t="str">
        <f>_bTH_QUANT_since142!F606</f>
        <v>Pute</v>
      </c>
      <c r="H612" s="99" t="str">
        <f>_bTH_QUANT_since142!G606</f>
        <v>Mastputen</v>
      </c>
      <c r="I612" s="99">
        <f>_bTH_QUANT_since142!H606</f>
        <v>2020</v>
      </c>
      <c r="J612" s="99">
        <f>_bTH_QUANT_since142!I606</f>
        <v>2</v>
      </c>
      <c r="K612" s="125">
        <f>_bTH_QUANT_since142!J606</f>
        <v>1000</v>
      </c>
      <c r="L612" s="99" t="str">
        <f>IF(_bTH_QUANT_since142!K606="q0.25","25 %",IF(_bTH_QUANT_since142!K606="q0.5","50 %",IF(_bTH_QUANT_since142!K606="q0.75","75 %",IF(_bTH_QUANT_since142!K606="q0.9","90 %","#N/A"))))</f>
        <v>50 %</v>
      </c>
      <c r="M612" s="131">
        <f>_bTH_QUANT_since142!L606</f>
        <v>15.48471697136652</v>
      </c>
      <c r="N612" s="99" t="str">
        <f>_bTH_QUANT_since142!M606</f>
        <v>17. AMGÄndG (2021)</v>
      </c>
    </row>
    <row r="613" spans="2:14" x14ac:dyDescent="0.3">
      <c r="B613">
        <f>_bTH_QUANT_since142!A607</f>
        <v>7</v>
      </c>
      <c r="C613">
        <f>_bTH_QUANT_since142!B607</f>
        <v>71</v>
      </c>
      <c r="D613">
        <f>_bTH_QUANT_since142!C607</f>
        <v>1</v>
      </c>
      <c r="E613">
        <f>_bTH_QUANT_since142!D607</f>
        <v>202</v>
      </c>
      <c r="F613">
        <f>_bTH_QUANT_since142!E607</f>
        <v>1</v>
      </c>
      <c r="G613" s="99" t="str">
        <f>_bTH_QUANT_since142!F607</f>
        <v>Pute</v>
      </c>
      <c r="H613" s="99" t="str">
        <f>_bTH_QUANT_since142!G607</f>
        <v>Mastputen</v>
      </c>
      <c r="I613" s="99">
        <f>_bTH_QUANT_since142!H607</f>
        <v>2020</v>
      </c>
      <c r="J613" s="99">
        <f>_bTH_QUANT_since142!I607</f>
        <v>2</v>
      </c>
      <c r="K613" s="125">
        <f>_bTH_QUANT_since142!J607</f>
        <v>1000</v>
      </c>
      <c r="L613" s="99" t="str">
        <f>IF(_bTH_QUANT_since142!K607="q0.25","25 %",IF(_bTH_QUANT_since142!K607="q0.5","50 %",IF(_bTH_QUANT_since142!K607="q0.75","75 %",IF(_bTH_QUANT_since142!K607="q0.9","90 %","#N/A"))))</f>
        <v>90 %</v>
      </c>
      <c r="M613" s="131">
        <f>_bTH_QUANT_since142!L607</f>
        <v>47.587209483990456</v>
      </c>
      <c r="N613" s="99" t="str">
        <f>_bTH_QUANT_since142!M607</f>
        <v>17. AMGÄndG (2021)</v>
      </c>
    </row>
    <row r="614" spans="2:14" x14ac:dyDescent="0.3">
      <c r="B614">
        <f>_bTH_QUANT_since142!A608</f>
        <v>7</v>
      </c>
      <c r="C614">
        <f>_bTH_QUANT_since142!B608</f>
        <v>71</v>
      </c>
      <c r="D614">
        <f>_bTH_QUANT_since142!C608</f>
        <v>1</v>
      </c>
      <c r="E614">
        <f>_bTH_QUANT_since142!D608</f>
        <v>202</v>
      </c>
      <c r="F614">
        <f>_bTH_QUANT_since142!E608</f>
        <v>1</v>
      </c>
      <c r="G614" s="99" t="str">
        <f>_bTH_QUANT_since142!F608</f>
        <v>Pute</v>
      </c>
      <c r="H614" s="99" t="str">
        <f>_bTH_QUANT_since142!G608</f>
        <v>Mastputen</v>
      </c>
      <c r="I614" s="99">
        <f>_bTH_QUANT_since142!H608</f>
        <v>2020</v>
      </c>
      <c r="J614" s="99">
        <f>_bTH_QUANT_since142!I608</f>
        <v>2</v>
      </c>
      <c r="K614" s="125">
        <f>_bTH_QUANT_since142!J608</f>
        <v>1000</v>
      </c>
      <c r="L614" s="99" t="str">
        <f>IF(_bTH_QUANT_since142!K608="q0.25","25 %",IF(_bTH_QUANT_since142!K608="q0.5","50 %",IF(_bTH_QUANT_since142!K608="q0.75","75 %",IF(_bTH_QUANT_since142!K608="q0.9","90 %","#N/A"))))</f>
        <v>25 %</v>
      </c>
      <c r="M614" s="131">
        <f>_bTH_QUANT_since142!L608</f>
        <v>5.6292029715009058</v>
      </c>
      <c r="N614" s="99" t="str">
        <f>_bTH_QUANT_since142!M608</f>
        <v>17. AMGÄndG (2021)</v>
      </c>
    </row>
    <row r="615" spans="2:14" x14ac:dyDescent="0.3">
      <c r="B615">
        <f>_bTH_QUANT_since142!A609</f>
        <v>7</v>
      </c>
      <c r="C615">
        <f>_bTH_QUANT_since142!B609</f>
        <v>71</v>
      </c>
      <c r="D615">
        <f>_bTH_QUANT_since142!C609</f>
        <v>1</v>
      </c>
      <c r="E615">
        <f>_bTH_QUANT_since142!D609</f>
        <v>202</v>
      </c>
      <c r="F615">
        <f>_bTH_QUANT_since142!E609</f>
        <v>1</v>
      </c>
      <c r="G615" s="99" t="str">
        <f>_bTH_QUANT_since142!F609</f>
        <v>Pute</v>
      </c>
      <c r="H615" s="99" t="str">
        <f>_bTH_QUANT_since142!G609</f>
        <v>Mastputen</v>
      </c>
      <c r="I615" s="99">
        <f>_bTH_QUANT_since142!H609</f>
        <v>2020</v>
      </c>
      <c r="J615" s="99">
        <f>_bTH_QUANT_since142!I609</f>
        <v>2</v>
      </c>
      <c r="K615" s="125">
        <f>_bTH_QUANT_since142!J609</f>
        <v>1000</v>
      </c>
      <c r="L615" s="99" t="str">
        <f>IF(_bTH_QUANT_since142!K609="q0.25","25 %",IF(_bTH_QUANT_since142!K609="q0.5","50 %",IF(_bTH_QUANT_since142!K609="q0.75","75 %",IF(_bTH_QUANT_since142!K609="q0.9","90 %","#N/A"))))</f>
        <v>75 %</v>
      </c>
      <c r="M615" s="131">
        <f>_bTH_QUANT_since142!L609</f>
        <v>28.036936567312729</v>
      </c>
      <c r="N615" s="99" t="str">
        <f>_bTH_QUANT_since142!M609</f>
        <v>17. AMGÄndG (2021)</v>
      </c>
    </row>
    <row r="616" spans="2:14" x14ac:dyDescent="0.3">
      <c r="B616">
        <f>_bTH_QUANT_since142!A610</f>
        <v>7</v>
      </c>
      <c r="C616">
        <f>_bTH_QUANT_since142!B610</f>
        <v>71</v>
      </c>
      <c r="D616">
        <f>_bTH_QUANT_since142!C610</f>
        <v>1</v>
      </c>
      <c r="E616">
        <f>_bTH_QUANT_since142!D610</f>
        <v>211</v>
      </c>
      <c r="F616">
        <f>_bTH_QUANT_since142!E610</f>
        <v>1</v>
      </c>
      <c r="G616" s="99" t="str">
        <f>_bTH_QUANT_since142!F610</f>
        <v>Pute</v>
      </c>
      <c r="H616" s="99" t="str">
        <f>_bTH_QUANT_since142!G610</f>
        <v>Mastputen</v>
      </c>
      <c r="I616" s="99">
        <f>_bTH_QUANT_since142!H610</f>
        <v>2021</v>
      </c>
      <c r="J616" s="99">
        <f>_bTH_QUANT_since142!I610</f>
        <v>1</v>
      </c>
      <c r="K616" s="125">
        <f>_bTH_QUANT_since142!J610</f>
        <v>1041</v>
      </c>
      <c r="L616" s="99" t="str">
        <f>IF(_bTH_QUANT_since142!K610="q0.25","25 %",IF(_bTH_QUANT_since142!K610="q0.5","50 %",IF(_bTH_QUANT_since142!K610="q0.75","75 %",IF(_bTH_QUANT_since142!K610="q0.9","90 %","#N/A"))))</f>
        <v>50 %</v>
      </c>
      <c r="M616" s="131">
        <f>_bTH_QUANT_since142!L610</f>
        <v>14.710752391690042</v>
      </c>
      <c r="N616" s="99" t="str">
        <f>_bTH_QUANT_since142!M610</f>
        <v>17. AMGÄndG (2021)</v>
      </c>
    </row>
    <row r="617" spans="2:14" x14ac:dyDescent="0.3">
      <c r="B617">
        <f>_bTH_QUANT_since142!A611</f>
        <v>7</v>
      </c>
      <c r="C617">
        <f>_bTH_QUANT_since142!B611</f>
        <v>71</v>
      </c>
      <c r="D617">
        <f>_bTH_QUANT_since142!C611</f>
        <v>1</v>
      </c>
      <c r="E617">
        <f>_bTH_QUANT_since142!D611</f>
        <v>211</v>
      </c>
      <c r="F617">
        <f>_bTH_QUANT_since142!E611</f>
        <v>1</v>
      </c>
      <c r="G617" s="99" t="str">
        <f>_bTH_QUANT_since142!F611</f>
        <v>Pute</v>
      </c>
      <c r="H617" s="99" t="str">
        <f>_bTH_QUANT_since142!G611</f>
        <v>Mastputen</v>
      </c>
      <c r="I617" s="99">
        <f>_bTH_QUANT_since142!H611</f>
        <v>2021</v>
      </c>
      <c r="J617" s="99">
        <f>_bTH_QUANT_since142!I611</f>
        <v>1</v>
      </c>
      <c r="K617" s="125">
        <f>_bTH_QUANT_since142!J611</f>
        <v>1041</v>
      </c>
      <c r="L617" s="99" t="str">
        <f>IF(_bTH_QUANT_since142!K611="q0.25","25 %",IF(_bTH_QUANT_since142!K611="q0.5","50 %",IF(_bTH_QUANT_since142!K611="q0.75","75 %",IF(_bTH_QUANT_since142!K611="q0.9","90 %","#N/A"))))</f>
        <v>90 %</v>
      </c>
      <c r="M617" s="131">
        <f>_bTH_QUANT_since142!L611</f>
        <v>42.836626139824816</v>
      </c>
      <c r="N617" s="99" t="str">
        <f>_bTH_QUANT_since142!M611</f>
        <v>17. AMGÄndG (2021)</v>
      </c>
    </row>
    <row r="618" spans="2:14" x14ac:dyDescent="0.3">
      <c r="B618">
        <f>_bTH_QUANT_since142!A612</f>
        <v>7</v>
      </c>
      <c r="C618">
        <f>_bTH_QUANT_since142!B612</f>
        <v>71</v>
      </c>
      <c r="D618">
        <f>_bTH_QUANT_since142!C612</f>
        <v>1</v>
      </c>
      <c r="E618">
        <f>_bTH_QUANT_since142!D612</f>
        <v>211</v>
      </c>
      <c r="F618">
        <f>_bTH_QUANT_since142!E612</f>
        <v>1</v>
      </c>
      <c r="G618" s="99" t="str">
        <f>_bTH_QUANT_since142!F612</f>
        <v>Pute</v>
      </c>
      <c r="H618" s="99" t="str">
        <f>_bTH_QUANT_since142!G612</f>
        <v>Mastputen</v>
      </c>
      <c r="I618" s="99">
        <f>_bTH_QUANT_since142!H612</f>
        <v>2021</v>
      </c>
      <c r="J618" s="99">
        <f>_bTH_QUANT_since142!I612</f>
        <v>1</v>
      </c>
      <c r="K618" s="125">
        <f>_bTH_QUANT_since142!J612</f>
        <v>1041</v>
      </c>
      <c r="L618" s="99" t="str">
        <f>IF(_bTH_QUANT_since142!K612="q0.25","25 %",IF(_bTH_QUANT_since142!K612="q0.5","50 %",IF(_bTH_QUANT_since142!K612="q0.75","75 %",IF(_bTH_QUANT_since142!K612="q0.9","90 %","#N/A"))))</f>
        <v>25 %</v>
      </c>
      <c r="M618" s="131">
        <f>_bTH_QUANT_since142!L612</f>
        <v>3.5889253973112587</v>
      </c>
      <c r="N618" s="99" t="str">
        <f>_bTH_QUANT_since142!M612</f>
        <v>17. AMGÄndG (2021)</v>
      </c>
    </row>
    <row r="619" spans="2:14" x14ac:dyDescent="0.3">
      <c r="B619">
        <f>_bTH_QUANT_since142!A613</f>
        <v>7</v>
      </c>
      <c r="C619">
        <f>_bTH_QUANT_since142!B613</f>
        <v>71</v>
      </c>
      <c r="D619">
        <f>_bTH_QUANT_since142!C613</f>
        <v>1</v>
      </c>
      <c r="E619">
        <f>_bTH_QUANT_since142!D613</f>
        <v>211</v>
      </c>
      <c r="F619">
        <f>_bTH_QUANT_since142!E613</f>
        <v>1</v>
      </c>
      <c r="G619" s="99" t="str">
        <f>_bTH_QUANT_since142!F613</f>
        <v>Pute</v>
      </c>
      <c r="H619" s="99" t="str">
        <f>_bTH_QUANT_since142!G613</f>
        <v>Mastputen</v>
      </c>
      <c r="I619" s="99">
        <f>_bTH_QUANT_since142!H613</f>
        <v>2021</v>
      </c>
      <c r="J619" s="99">
        <f>_bTH_QUANT_since142!I613</f>
        <v>1</v>
      </c>
      <c r="K619" s="125">
        <f>_bTH_QUANT_since142!J613</f>
        <v>1041</v>
      </c>
      <c r="L619" s="99" t="str">
        <f>IF(_bTH_QUANT_since142!K613="q0.25","25 %",IF(_bTH_QUANT_since142!K613="q0.5","50 %",IF(_bTH_QUANT_since142!K613="q0.75","75 %",IF(_bTH_QUANT_since142!K613="q0.9","90 %","#N/A"))))</f>
        <v>75 %</v>
      </c>
      <c r="M619" s="131">
        <f>_bTH_QUANT_since142!L613</f>
        <v>27.540468318427784</v>
      </c>
      <c r="N619" s="99" t="str">
        <f>_bTH_QUANT_since142!M613</f>
        <v>17. AMGÄndG (2021)</v>
      </c>
    </row>
    <row r="620" spans="2:14" x14ac:dyDescent="0.3">
      <c r="B620">
        <f>_bTH_QUANT_since142!A614</f>
        <v>7</v>
      </c>
      <c r="C620">
        <f>_bTH_QUANT_since142!B614</f>
        <v>71</v>
      </c>
      <c r="D620">
        <f>_bTH_QUANT_since142!C614</f>
        <v>1</v>
      </c>
      <c r="E620">
        <f>_bTH_QUANT_since142!D614</f>
        <v>212</v>
      </c>
      <c r="F620">
        <f>_bTH_QUANT_since142!E614</f>
        <v>1</v>
      </c>
      <c r="G620" s="99" t="str">
        <f>_bTH_QUANT_since142!F614</f>
        <v>Pute</v>
      </c>
      <c r="H620" s="99" t="str">
        <f>_bTH_QUANT_since142!G614</f>
        <v>Mastputen</v>
      </c>
      <c r="I620" s="99">
        <f>_bTH_QUANT_since142!H614</f>
        <v>2021</v>
      </c>
      <c r="J620" s="99">
        <f>_bTH_QUANT_since142!I614</f>
        <v>2</v>
      </c>
      <c r="K620" s="125">
        <f>_bTH_QUANT_since142!J614</f>
        <v>1051</v>
      </c>
      <c r="L620" s="99" t="str">
        <f>IF(_bTH_QUANT_since142!K614="q0.25","25 %",IF(_bTH_QUANT_since142!K614="q0.5","50 %",IF(_bTH_QUANT_since142!K614="q0.75","75 %",IF(_bTH_QUANT_since142!K614="q0.9","90 %","#N/A"))))</f>
        <v>50 %</v>
      </c>
      <c r="M620" s="131">
        <f>_bTH_QUANT_since142!L614</f>
        <v>13.722669767459177</v>
      </c>
      <c r="N620" s="99" t="str">
        <f>_bTH_QUANT_since142!M614</f>
        <v>17. AMGÄndG (2021)</v>
      </c>
    </row>
    <row r="621" spans="2:14" x14ac:dyDescent="0.3">
      <c r="B621">
        <f>_bTH_QUANT_since142!A615</f>
        <v>7</v>
      </c>
      <c r="C621">
        <f>_bTH_QUANT_since142!B615</f>
        <v>71</v>
      </c>
      <c r="D621">
        <f>_bTH_QUANT_since142!C615</f>
        <v>1</v>
      </c>
      <c r="E621">
        <f>_bTH_QUANT_since142!D615</f>
        <v>212</v>
      </c>
      <c r="F621">
        <f>_bTH_QUANT_since142!E615</f>
        <v>1</v>
      </c>
      <c r="G621" s="99" t="str">
        <f>_bTH_QUANT_since142!F615</f>
        <v>Pute</v>
      </c>
      <c r="H621" s="99" t="str">
        <f>_bTH_QUANT_since142!G615</f>
        <v>Mastputen</v>
      </c>
      <c r="I621" s="99">
        <f>_bTH_QUANT_since142!H615</f>
        <v>2021</v>
      </c>
      <c r="J621" s="99">
        <f>_bTH_QUANT_since142!I615</f>
        <v>2</v>
      </c>
      <c r="K621" s="125">
        <f>_bTH_QUANT_since142!J615</f>
        <v>1051</v>
      </c>
      <c r="L621" s="99" t="str">
        <f>IF(_bTH_QUANT_since142!K615="q0.25","25 %",IF(_bTH_QUANT_since142!K615="q0.5","50 %",IF(_bTH_QUANT_since142!K615="q0.75","75 %",IF(_bTH_QUANT_since142!K615="q0.9","90 %","#N/A"))))</f>
        <v>90 %</v>
      </c>
      <c r="M621" s="131">
        <f>_bTH_QUANT_since142!L615</f>
        <v>44.253466675707372</v>
      </c>
      <c r="N621" s="99" t="str">
        <f>_bTH_QUANT_since142!M615</f>
        <v>17. AMGÄndG (2021)</v>
      </c>
    </row>
    <row r="622" spans="2:14" x14ac:dyDescent="0.3">
      <c r="B622">
        <f>_bTH_QUANT_since142!A616</f>
        <v>7</v>
      </c>
      <c r="C622">
        <f>_bTH_QUANT_since142!B616</f>
        <v>71</v>
      </c>
      <c r="D622">
        <f>_bTH_QUANT_since142!C616</f>
        <v>1</v>
      </c>
      <c r="E622">
        <f>_bTH_QUANT_since142!D616</f>
        <v>212</v>
      </c>
      <c r="F622">
        <f>_bTH_QUANT_since142!E616</f>
        <v>1</v>
      </c>
      <c r="G622" s="99" t="str">
        <f>_bTH_QUANT_since142!F616</f>
        <v>Pute</v>
      </c>
      <c r="H622" s="99" t="str">
        <f>_bTH_QUANT_since142!G616</f>
        <v>Mastputen</v>
      </c>
      <c r="I622" s="99">
        <f>_bTH_QUANT_since142!H616</f>
        <v>2021</v>
      </c>
      <c r="J622" s="99">
        <f>_bTH_QUANT_since142!I616</f>
        <v>2</v>
      </c>
      <c r="K622" s="125">
        <f>_bTH_QUANT_since142!J616</f>
        <v>1051</v>
      </c>
      <c r="L622" s="99" t="str">
        <f>IF(_bTH_QUANT_since142!K616="q0.25","25 %",IF(_bTH_QUANT_since142!K616="q0.5","50 %",IF(_bTH_QUANT_since142!K616="q0.75","75 %",IF(_bTH_QUANT_since142!K616="q0.9","90 %","#N/A"))))</f>
        <v>25 %</v>
      </c>
      <c r="M622" s="131">
        <f>_bTH_QUANT_since142!L616</f>
        <v>3.7544135321682104</v>
      </c>
      <c r="N622" s="99" t="str">
        <f>_bTH_QUANT_since142!M616</f>
        <v>17. AMGÄndG (2021)</v>
      </c>
    </row>
    <row r="623" spans="2:14" x14ac:dyDescent="0.3">
      <c r="B623">
        <f>_bTH_QUANT_since142!A617</f>
        <v>7</v>
      </c>
      <c r="C623">
        <f>_bTH_QUANT_since142!B617</f>
        <v>71</v>
      </c>
      <c r="D623">
        <f>_bTH_QUANT_since142!C617</f>
        <v>1</v>
      </c>
      <c r="E623">
        <f>_bTH_QUANT_since142!D617</f>
        <v>212</v>
      </c>
      <c r="F623">
        <f>_bTH_QUANT_since142!E617</f>
        <v>1</v>
      </c>
      <c r="G623" s="99" t="str">
        <f>_bTH_QUANT_since142!F617</f>
        <v>Pute</v>
      </c>
      <c r="H623" s="99" t="str">
        <f>_bTH_QUANT_since142!G617</f>
        <v>Mastputen</v>
      </c>
      <c r="I623" s="99">
        <f>_bTH_QUANT_since142!H617</f>
        <v>2021</v>
      </c>
      <c r="J623" s="99">
        <f>_bTH_QUANT_since142!I617</f>
        <v>2</v>
      </c>
      <c r="K623" s="125">
        <f>_bTH_QUANT_since142!J617</f>
        <v>1051</v>
      </c>
      <c r="L623" s="99" t="str">
        <f>IF(_bTH_QUANT_since142!K617="q0.25","25 %",IF(_bTH_QUANT_since142!K617="q0.5","50 %",IF(_bTH_QUANT_since142!K617="q0.75","75 %",IF(_bTH_QUANT_since142!K617="q0.9","90 %","#N/A"))))</f>
        <v>75 %</v>
      </c>
      <c r="M623" s="131">
        <f>_bTH_QUANT_since142!L617</f>
        <v>25.639825254771075</v>
      </c>
      <c r="N623" s="99" t="str">
        <f>_bTH_QUANT_since142!M617</f>
        <v>17. AMGÄndG (2021)</v>
      </c>
    </row>
    <row r="624" spans="2:14" x14ac:dyDescent="0.3">
      <c r="B624">
        <f>_bTH_QUANT_since142!A618</f>
        <v>7</v>
      </c>
      <c r="C624">
        <f>_bTH_QUANT_since142!B618</f>
        <v>71</v>
      </c>
      <c r="D624">
        <f>_bTH_QUANT_since142!C618</f>
        <v>1</v>
      </c>
      <c r="E624">
        <f>_bTH_QUANT_since142!D618</f>
        <v>221</v>
      </c>
      <c r="F624">
        <f>_bTH_QUANT_since142!E618</f>
        <v>1</v>
      </c>
      <c r="G624" s="99" t="str">
        <f>_bTH_QUANT_since142!F618</f>
        <v>Pute</v>
      </c>
      <c r="H624" s="99" t="str">
        <f>_bTH_QUANT_since142!G618</f>
        <v>Mastputen</v>
      </c>
      <c r="I624" s="99">
        <f>_bTH_QUANT_since142!H618</f>
        <v>2022</v>
      </c>
      <c r="J624" s="99">
        <f>_bTH_QUANT_since142!I618</f>
        <v>1</v>
      </c>
      <c r="K624" s="125">
        <f>_bTH_QUANT_since142!J618</f>
        <v>1042</v>
      </c>
      <c r="L624" s="99" t="str">
        <f>IF(_bTH_QUANT_since142!K618="q0.25","25 %",IF(_bTH_QUANT_since142!K618="q0.5","50 %",IF(_bTH_QUANT_since142!K618="q0.75","75 %",IF(_bTH_QUANT_since142!K618="q0.9","90 %","#N/A"))))</f>
        <v>50 %</v>
      </c>
      <c r="M624" s="131">
        <f>_bTH_QUANT_since142!L618</f>
        <v>11.99701527917974</v>
      </c>
      <c r="N624" s="99" t="str">
        <f>_bTH_QUANT_since142!M618</f>
        <v>17. AMGÄndG (2021)</v>
      </c>
    </row>
    <row r="625" spans="2:14" x14ac:dyDescent="0.3">
      <c r="B625">
        <f>_bTH_QUANT_since142!A619</f>
        <v>7</v>
      </c>
      <c r="C625">
        <f>_bTH_QUANT_since142!B619</f>
        <v>71</v>
      </c>
      <c r="D625">
        <f>_bTH_QUANT_since142!C619</f>
        <v>1</v>
      </c>
      <c r="E625">
        <f>_bTH_QUANT_since142!D619</f>
        <v>221</v>
      </c>
      <c r="F625">
        <f>_bTH_QUANT_since142!E619</f>
        <v>1</v>
      </c>
      <c r="G625" s="99" t="str">
        <f>_bTH_QUANT_since142!F619</f>
        <v>Pute</v>
      </c>
      <c r="H625" s="99" t="str">
        <f>_bTH_QUANT_since142!G619</f>
        <v>Mastputen</v>
      </c>
      <c r="I625" s="99">
        <f>_bTH_QUANT_since142!H619</f>
        <v>2022</v>
      </c>
      <c r="J625" s="99">
        <f>_bTH_QUANT_since142!I619</f>
        <v>1</v>
      </c>
      <c r="K625" s="125">
        <f>_bTH_QUANT_since142!J619</f>
        <v>1042</v>
      </c>
      <c r="L625" s="99" t="str">
        <f>IF(_bTH_QUANT_since142!K619="q0.25","25 %",IF(_bTH_QUANT_since142!K619="q0.5","50 %",IF(_bTH_QUANT_since142!K619="q0.75","75 %",IF(_bTH_QUANT_since142!K619="q0.9","90 %","#N/A"))))</f>
        <v>90 %</v>
      </c>
      <c r="M625" s="131">
        <f>_bTH_QUANT_since142!L619</f>
        <v>40.201169373355896</v>
      </c>
      <c r="N625" s="99" t="str">
        <f>_bTH_QUANT_since142!M619</f>
        <v>17. AMGÄndG (2021)</v>
      </c>
    </row>
    <row r="626" spans="2:14" x14ac:dyDescent="0.3">
      <c r="B626">
        <f>_bTH_QUANT_since142!A620</f>
        <v>7</v>
      </c>
      <c r="C626">
        <f>_bTH_QUANT_since142!B620</f>
        <v>71</v>
      </c>
      <c r="D626">
        <f>_bTH_QUANT_since142!C620</f>
        <v>1</v>
      </c>
      <c r="E626">
        <f>_bTH_QUANT_since142!D620</f>
        <v>221</v>
      </c>
      <c r="F626">
        <f>_bTH_QUANT_since142!E620</f>
        <v>1</v>
      </c>
      <c r="G626" s="99" t="str">
        <f>_bTH_QUANT_since142!F620</f>
        <v>Pute</v>
      </c>
      <c r="H626" s="99" t="str">
        <f>_bTH_QUANT_since142!G620</f>
        <v>Mastputen</v>
      </c>
      <c r="I626" s="99">
        <f>_bTH_QUANT_since142!H620</f>
        <v>2022</v>
      </c>
      <c r="J626" s="99">
        <f>_bTH_QUANT_since142!I620</f>
        <v>1</v>
      </c>
      <c r="K626" s="125">
        <f>_bTH_QUANT_since142!J620</f>
        <v>1042</v>
      </c>
      <c r="L626" s="99" t="str">
        <f>IF(_bTH_QUANT_since142!K620="q0.25","25 %",IF(_bTH_QUANT_since142!K620="q0.5","50 %",IF(_bTH_QUANT_since142!K620="q0.75","75 %",IF(_bTH_QUANT_since142!K620="q0.9","90 %","#N/A"))))</f>
        <v>25 %</v>
      </c>
      <c r="M626" s="131">
        <f>_bTH_QUANT_since142!L620</f>
        <v>0</v>
      </c>
      <c r="N626" s="99" t="str">
        <f>_bTH_QUANT_since142!M620</f>
        <v>17. AMGÄndG (2021)</v>
      </c>
    </row>
    <row r="627" spans="2:14" x14ac:dyDescent="0.3">
      <c r="B627">
        <f>_bTH_QUANT_since142!A621</f>
        <v>7</v>
      </c>
      <c r="C627">
        <f>_bTH_QUANT_since142!B621</f>
        <v>71</v>
      </c>
      <c r="D627">
        <f>_bTH_QUANT_since142!C621</f>
        <v>1</v>
      </c>
      <c r="E627">
        <f>_bTH_QUANT_since142!D621</f>
        <v>221</v>
      </c>
      <c r="F627">
        <f>_bTH_QUANT_since142!E621</f>
        <v>1</v>
      </c>
      <c r="G627" s="99" t="str">
        <f>_bTH_QUANT_since142!F621</f>
        <v>Pute</v>
      </c>
      <c r="H627" s="99" t="str">
        <f>_bTH_QUANT_since142!G621</f>
        <v>Mastputen</v>
      </c>
      <c r="I627" s="99">
        <f>_bTH_QUANT_since142!H621</f>
        <v>2022</v>
      </c>
      <c r="J627" s="99">
        <f>_bTH_QUANT_since142!I621</f>
        <v>1</v>
      </c>
      <c r="K627" s="125">
        <f>_bTH_QUANT_since142!J621</f>
        <v>1042</v>
      </c>
      <c r="L627" s="99" t="str">
        <f>IF(_bTH_QUANT_since142!K621="q0.25","25 %",IF(_bTH_QUANT_since142!K621="q0.5","50 %",IF(_bTH_QUANT_since142!K621="q0.75","75 %",IF(_bTH_QUANT_since142!K621="q0.9","90 %","#N/A"))))</f>
        <v>75 %</v>
      </c>
      <c r="M627" s="131">
        <f>_bTH_QUANT_since142!L621</f>
        <v>23.77919578601724</v>
      </c>
      <c r="N627" s="99" t="str">
        <f>_bTH_QUANT_since142!M621</f>
        <v>17. AMGÄndG (2021)</v>
      </c>
    </row>
    <row r="628" spans="2:14" x14ac:dyDescent="0.3">
      <c r="B628">
        <f>_bTH_QUANT_since142!A622</f>
        <v>7</v>
      </c>
      <c r="C628">
        <f>_bTH_QUANT_since142!B622</f>
        <v>71</v>
      </c>
      <c r="D628">
        <f>_bTH_QUANT_since142!C622</f>
        <v>1</v>
      </c>
      <c r="E628">
        <f>_bTH_QUANT_since142!D622</f>
        <v>222</v>
      </c>
      <c r="F628">
        <f>_bTH_QUANT_since142!E622</f>
        <v>1</v>
      </c>
      <c r="G628" s="99" t="str">
        <f>_bTH_QUANT_since142!F622</f>
        <v>Pute</v>
      </c>
      <c r="H628" s="99" t="str">
        <f>_bTH_QUANT_since142!G622</f>
        <v>Mastputen</v>
      </c>
      <c r="I628" s="99">
        <f>_bTH_QUANT_since142!H622</f>
        <v>2022</v>
      </c>
      <c r="J628" s="99">
        <f>_bTH_QUANT_since142!I622</f>
        <v>2</v>
      </c>
      <c r="K628" s="125">
        <f>_bTH_QUANT_since142!J622</f>
        <v>1099</v>
      </c>
      <c r="L628" s="99" t="str">
        <f>IF(_bTH_QUANT_since142!K622="q0.25","25 %",IF(_bTH_QUANT_since142!K622="q0.5","50 %",IF(_bTH_QUANT_since142!K622="q0.75","75 %",IF(_bTH_QUANT_since142!K622="q0.9","90 %","#N/A"))))</f>
        <v>50 %</v>
      </c>
      <c r="M628" s="131">
        <f>_bTH_QUANT_since142!L622</f>
        <v>13.489977500511351</v>
      </c>
      <c r="N628" s="99" t="str">
        <f>_bTH_QUANT_since142!M622</f>
        <v>17. AMGÄndG (2021)</v>
      </c>
    </row>
    <row r="629" spans="2:14" x14ac:dyDescent="0.3">
      <c r="B629">
        <f>_bTH_QUANT_since142!A623</f>
        <v>7</v>
      </c>
      <c r="C629">
        <f>_bTH_QUANT_since142!B623</f>
        <v>71</v>
      </c>
      <c r="D629">
        <f>_bTH_QUANT_since142!C623</f>
        <v>1</v>
      </c>
      <c r="E629">
        <f>_bTH_QUANT_since142!D623</f>
        <v>222</v>
      </c>
      <c r="F629">
        <f>_bTH_QUANT_since142!E623</f>
        <v>1</v>
      </c>
      <c r="G629" s="99" t="str">
        <f>_bTH_QUANT_since142!F623</f>
        <v>Pute</v>
      </c>
      <c r="H629" s="99" t="str">
        <f>_bTH_QUANT_since142!G623</f>
        <v>Mastputen</v>
      </c>
      <c r="I629" s="99">
        <f>_bTH_QUANT_since142!H623</f>
        <v>2022</v>
      </c>
      <c r="J629" s="99">
        <f>_bTH_QUANT_since142!I623</f>
        <v>2</v>
      </c>
      <c r="K629" s="125">
        <f>_bTH_QUANT_since142!J623</f>
        <v>1099</v>
      </c>
      <c r="L629" s="99" t="str">
        <f>IF(_bTH_QUANT_since142!K623="q0.25","25 %",IF(_bTH_QUANT_since142!K623="q0.5","50 %",IF(_bTH_QUANT_since142!K623="q0.75","75 %",IF(_bTH_QUANT_since142!K623="q0.9","90 %","#N/A"))))</f>
        <v>90 %</v>
      </c>
      <c r="M629" s="131">
        <f>_bTH_QUANT_since142!L623</f>
        <v>43.708219466050032</v>
      </c>
      <c r="N629" s="99" t="str">
        <f>_bTH_QUANT_since142!M623</f>
        <v>17. AMGÄndG (2021)</v>
      </c>
    </row>
    <row r="630" spans="2:14" x14ac:dyDescent="0.3">
      <c r="B630">
        <f>_bTH_QUANT_since142!A624</f>
        <v>7</v>
      </c>
      <c r="C630">
        <f>_bTH_QUANT_since142!B624</f>
        <v>71</v>
      </c>
      <c r="D630">
        <f>_bTH_QUANT_since142!C624</f>
        <v>1</v>
      </c>
      <c r="E630">
        <f>_bTH_QUANT_since142!D624</f>
        <v>222</v>
      </c>
      <c r="F630">
        <f>_bTH_QUANT_since142!E624</f>
        <v>1</v>
      </c>
      <c r="G630" s="99" t="str">
        <f>_bTH_QUANT_since142!F624</f>
        <v>Pute</v>
      </c>
      <c r="H630" s="99" t="str">
        <f>_bTH_QUANT_since142!G624</f>
        <v>Mastputen</v>
      </c>
      <c r="I630" s="99">
        <f>_bTH_QUANT_since142!H624</f>
        <v>2022</v>
      </c>
      <c r="J630" s="99">
        <f>_bTH_QUANT_since142!I624</f>
        <v>2</v>
      </c>
      <c r="K630" s="125">
        <f>_bTH_QUANT_since142!J624</f>
        <v>1099</v>
      </c>
      <c r="L630" s="99" t="str">
        <f>IF(_bTH_QUANT_since142!K624="q0.25","25 %",IF(_bTH_QUANT_since142!K624="q0.5","50 %",IF(_bTH_QUANT_since142!K624="q0.75","75 %",IF(_bTH_QUANT_since142!K624="q0.9","90 %","#N/A"))))</f>
        <v>25 %</v>
      </c>
      <c r="M630" s="131">
        <f>_bTH_QUANT_since142!L624</f>
        <v>1.9837121758778165</v>
      </c>
      <c r="N630" s="99" t="str">
        <f>_bTH_QUANT_since142!M624</f>
        <v>17. AMGÄndG (2021)</v>
      </c>
    </row>
    <row r="631" spans="2:14" x14ac:dyDescent="0.3">
      <c r="B631">
        <f>_bTH_QUANT_since142!A625</f>
        <v>7</v>
      </c>
      <c r="C631">
        <f>_bTH_QUANT_since142!B625</f>
        <v>71</v>
      </c>
      <c r="D631">
        <f>_bTH_QUANT_since142!C625</f>
        <v>1</v>
      </c>
      <c r="E631">
        <f>_bTH_QUANT_since142!D625</f>
        <v>222</v>
      </c>
      <c r="F631">
        <f>_bTH_QUANT_since142!E625</f>
        <v>1</v>
      </c>
      <c r="G631" s="99" t="str">
        <f>_bTH_QUANT_since142!F625</f>
        <v>Pute</v>
      </c>
      <c r="H631" s="99" t="str">
        <f>_bTH_QUANT_since142!G625</f>
        <v>Mastputen</v>
      </c>
      <c r="I631" s="99">
        <f>_bTH_QUANT_since142!H625</f>
        <v>2022</v>
      </c>
      <c r="J631" s="99">
        <f>_bTH_QUANT_since142!I625</f>
        <v>2</v>
      </c>
      <c r="K631" s="125">
        <f>_bTH_QUANT_since142!J625</f>
        <v>1099</v>
      </c>
      <c r="L631" s="99" t="str">
        <f>IF(_bTH_QUANT_since142!K625="q0.25","25 %",IF(_bTH_QUANT_since142!K625="q0.5","50 %",IF(_bTH_QUANT_since142!K625="q0.75","75 %",IF(_bTH_QUANT_since142!K625="q0.9","90 %","#N/A"))))</f>
        <v>75 %</v>
      </c>
      <c r="M631" s="131">
        <f>_bTH_QUANT_since142!L625</f>
        <v>26.096882032123172</v>
      </c>
      <c r="N631" s="99" t="str">
        <f>_bTH_QUANT_since142!M625</f>
        <v>17. AMGÄndG (2021)</v>
      </c>
    </row>
    <row r="632" spans="2:14" x14ac:dyDescent="0.3">
      <c r="B632">
        <f>_bTH_QUANT_since142!A626</f>
        <v>7</v>
      </c>
      <c r="C632">
        <f>_bTH_QUANT_since142!B626</f>
        <v>71</v>
      </c>
      <c r="D632">
        <f>_bTH_QUANT_since142!C626</f>
        <v>1</v>
      </c>
      <c r="E632">
        <f>_bTH_QUANT_since142!D626</f>
        <v>231</v>
      </c>
      <c r="F632">
        <f>_bTH_QUANT_since142!E626</f>
        <v>1</v>
      </c>
      <c r="G632" s="99" t="str">
        <f>_bTH_QUANT_since142!F626</f>
        <v>Pute</v>
      </c>
      <c r="H632" s="99" t="str">
        <f>_bTH_QUANT_since142!G626</f>
        <v>Mastputen</v>
      </c>
      <c r="I632" s="99">
        <f>_bTH_QUANT_since142!H626</f>
        <v>2023</v>
      </c>
      <c r="J632" s="99">
        <f>_bTH_QUANT_since142!I626</f>
        <v>1</v>
      </c>
      <c r="K632" s="125">
        <f>_bTH_QUANT_since142!J626</f>
        <v>1079</v>
      </c>
      <c r="L632" s="99" t="str">
        <f>IF(_bTH_QUANT_since142!K626="q0.25","25 %",IF(_bTH_QUANT_since142!K626="q0.5","50 %",IF(_bTH_QUANT_since142!K626="q0.75","75 %",IF(_bTH_QUANT_since142!K626="q0.9","90 %","#N/A"))))</f>
        <v>50 %</v>
      </c>
      <c r="M632" s="131">
        <f>_bTH_QUANT_since142!L626</f>
        <v>12.942375347486127</v>
      </c>
      <c r="N632" s="99" t="str">
        <f>_bTH_QUANT_since142!M626</f>
        <v>17. AMGÄndG (2021)</v>
      </c>
    </row>
    <row r="633" spans="2:14" x14ac:dyDescent="0.3">
      <c r="B633">
        <f>_bTH_QUANT_since142!A627</f>
        <v>7</v>
      </c>
      <c r="C633">
        <f>_bTH_QUANT_since142!B627</f>
        <v>71</v>
      </c>
      <c r="D633">
        <f>_bTH_QUANT_since142!C627</f>
        <v>1</v>
      </c>
      <c r="E633">
        <f>_bTH_QUANT_since142!D627</f>
        <v>231</v>
      </c>
      <c r="F633">
        <f>_bTH_QUANT_since142!E627</f>
        <v>1</v>
      </c>
      <c r="G633" s="99" t="str">
        <f>_bTH_QUANT_since142!F627</f>
        <v>Pute</v>
      </c>
      <c r="H633" s="99" t="str">
        <f>_bTH_QUANT_since142!G627</f>
        <v>Mastputen</v>
      </c>
      <c r="I633" s="99">
        <f>_bTH_QUANT_since142!H627</f>
        <v>2023</v>
      </c>
      <c r="J633" s="99">
        <f>_bTH_QUANT_since142!I627</f>
        <v>1</v>
      </c>
      <c r="K633" s="125">
        <f>_bTH_QUANT_since142!J627</f>
        <v>1079</v>
      </c>
      <c r="L633" s="99" t="str">
        <f>IF(_bTH_QUANT_since142!K627="q0.25","25 %",IF(_bTH_QUANT_since142!K627="q0.5","50 %",IF(_bTH_QUANT_since142!K627="q0.75","75 %",IF(_bTH_QUANT_since142!K627="q0.9","90 %","#N/A"))))</f>
        <v>90 %</v>
      </c>
      <c r="M633" s="131">
        <f>_bTH_QUANT_since142!L627</f>
        <v>40.781503639405244</v>
      </c>
      <c r="N633" s="99" t="str">
        <f>_bTH_QUANT_since142!M627</f>
        <v>17. AMGÄndG (2021)</v>
      </c>
    </row>
    <row r="634" spans="2:14" x14ac:dyDescent="0.3">
      <c r="B634">
        <f>_bTH_QUANT_since142!A628</f>
        <v>7</v>
      </c>
      <c r="C634">
        <f>_bTH_QUANT_since142!B628</f>
        <v>71</v>
      </c>
      <c r="D634">
        <f>_bTH_QUANT_since142!C628</f>
        <v>1</v>
      </c>
      <c r="E634">
        <f>_bTH_QUANT_since142!D628</f>
        <v>231</v>
      </c>
      <c r="F634">
        <f>_bTH_QUANT_since142!E628</f>
        <v>1</v>
      </c>
      <c r="G634" s="99" t="str">
        <f>_bTH_QUANT_since142!F628</f>
        <v>Pute</v>
      </c>
      <c r="H634" s="99" t="str">
        <f>_bTH_QUANT_since142!G628</f>
        <v>Mastputen</v>
      </c>
      <c r="I634" s="99">
        <f>_bTH_QUANT_since142!H628</f>
        <v>2023</v>
      </c>
      <c r="J634" s="99">
        <f>_bTH_QUANT_since142!I628</f>
        <v>1</v>
      </c>
      <c r="K634" s="125">
        <f>_bTH_QUANT_since142!J628</f>
        <v>1079</v>
      </c>
      <c r="L634" s="99" t="str">
        <f>IF(_bTH_QUANT_since142!K628="q0.25","25 %",IF(_bTH_QUANT_since142!K628="q0.5","50 %",IF(_bTH_QUANT_since142!K628="q0.75","75 %",IF(_bTH_QUANT_since142!K628="q0.9","90 %","#N/A"))))</f>
        <v>25 %</v>
      </c>
      <c r="M634" s="131">
        <f>_bTH_QUANT_since142!L628</f>
        <v>0</v>
      </c>
      <c r="N634" s="99" t="str">
        <f>_bTH_QUANT_since142!M628</f>
        <v>17. AMGÄndG (2021)</v>
      </c>
    </row>
    <row r="635" spans="2:14" x14ac:dyDescent="0.3">
      <c r="B635">
        <f>_bTH_QUANT_since142!A629</f>
        <v>7</v>
      </c>
      <c r="C635">
        <f>_bTH_QUANT_since142!B629</f>
        <v>71</v>
      </c>
      <c r="D635">
        <f>_bTH_QUANT_since142!C629</f>
        <v>1</v>
      </c>
      <c r="E635">
        <f>_bTH_QUANT_since142!D629</f>
        <v>231</v>
      </c>
      <c r="F635">
        <f>_bTH_QUANT_since142!E629</f>
        <v>1</v>
      </c>
      <c r="G635" s="99" t="str">
        <f>_bTH_QUANT_since142!F629</f>
        <v>Pute</v>
      </c>
      <c r="H635" s="99" t="str">
        <f>_bTH_QUANT_since142!G629</f>
        <v>Mastputen</v>
      </c>
      <c r="I635" s="99">
        <f>_bTH_QUANT_since142!H629</f>
        <v>2023</v>
      </c>
      <c r="J635" s="99">
        <f>_bTH_QUANT_since142!I629</f>
        <v>1</v>
      </c>
      <c r="K635" s="125">
        <f>_bTH_QUANT_since142!J629</f>
        <v>1079</v>
      </c>
      <c r="L635" s="99" t="str">
        <f>IF(_bTH_QUANT_since142!K629="q0.25","25 %",IF(_bTH_QUANT_since142!K629="q0.5","50 %",IF(_bTH_QUANT_since142!K629="q0.75","75 %",IF(_bTH_QUANT_since142!K629="q0.9","90 %","#N/A"))))</f>
        <v>75 %</v>
      </c>
      <c r="M635" s="131">
        <f>_bTH_QUANT_since142!L629</f>
        <v>25.991540832049942</v>
      </c>
      <c r="N635" s="99" t="str">
        <f>_bTH_QUANT_since142!M629</f>
        <v>17. AMGÄndG (2021)</v>
      </c>
    </row>
    <row r="636" spans="2:14" x14ac:dyDescent="0.3">
      <c r="B636">
        <f>_bTH_QUANT_since142!A630</f>
        <v>7</v>
      </c>
      <c r="C636">
        <f>_bTH_QUANT_since142!B630</f>
        <v>71</v>
      </c>
      <c r="D636">
        <f>_bTH_QUANT_since142!C630</f>
        <v>1</v>
      </c>
      <c r="E636">
        <f>_bTH_QUANT_since142!D630</f>
        <v>232</v>
      </c>
      <c r="F636">
        <f>_bTH_QUANT_since142!E630</f>
        <v>1</v>
      </c>
      <c r="G636" s="99" t="str">
        <f>_bTH_QUANT_since142!F630</f>
        <v>Pute</v>
      </c>
      <c r="H636" s="99" t="str">
        <f>_bTH_QUANT_since142!G630</f>
        <v>Mastputen</v>
      </c>
      <c r="I636" s="99">
        <f>_bTH_QUANT_since142!H630</f>
        <v>2023</v>
      </c>
      <c r="J636" s="99">
        <f>_bTH_QUANT_since142!I630</f>
        <v>2</v>
      </c>
      <c r="K636" s="125">
        <f>_bTH_QUANT_since142!J630</f>
        <v>1105</v>
      </c>
      <c r="L636" s="99" t="str">
        <f>IF(_bTH_QUANT_since142!K630="q0.25","25 %",IF(_bTH_QUANT_since142!K630="q0.5","50 %",IF(_bTH_QUANT_since142!K630="q0.75","75 %",IF(_bTH_QUANT_since142!K630="q0.9","90 %","#N/A"))))</f>
        <v>50 %</v>
      </c>
      <c r="M636" s="131">
        <f>_bTH_QUANT_since142!L630</f>
        <v>11.974344931342339</v>
      </c>
      <c r="N636" s="99" t="str">
        <f>_bTH_QUANT_since142!M630</f>
        <v>17. AMGÄndG (2021)</v>
      </c>
    </row>
    <row r="637" spans="2:14" x14ac:dyDescent="0.3">
      <c r="B637">
        <f>_bTH_QUANT_since142!A631</f>
        <v>7</v>
      </c>
      <c r="C637">
        <f>_bTH_QUANT_since142!B631</f>
        <v>71</v>
      </c>
      <c r="D637">
        <f>_bTH_QUANT_since142!C631</f>
        <v>1</v>
      </c>
      <c r="E637">
        <f>_bTH_QUANT_since142!D631</f>
        <v>232</v>
      </c>
      <c r="F637">
        <f>_bTH_QUANT_since142!E631</f>
        <v>1</v>
      </c>
      <c r="G637" s="99" t="str">
        <f>_bTH_QUANT_since142!F631</f>
        <v>Pute</v>
      </c>
      <c r="H637" s="99" t="str">
        <f>_bTH_QUANT_since142!G631</f>
        <v>Mastputen</v>
      </c>
      <c r="I637" s="99">
        <f>_bTH_QUANT_since142!H631</f>
        <v>2023</v>
      </c>
      <c r="J637" s="99">
        <f>_bTH_QUANT_since142!I631</f>
        <v>2</v>
      </c>
      <c r="K637" s="125">
        <f>_bTH_QUANT_since142!J631</f>
        <v>1105</v>
      </c>
      <c r="L637" s="99" t="str">
        <f>IF(_bTH_QUANT_since142!K631="q0.25","25 %",IF(_bTH_QUANT_since142!K631="q0.5","50 %",IF(_bTH_QUANT_since142!K631="q0.75","75 %",IF(_bTH_QUANT_since142!K631="q0.9","90 %","#N/A"))))</f>
        <v>90 %</v>
      </c>
      <c r="M637" s="131">
        <f>_bTH_QUANT_since142!L631</f>
        <v>43.379823207831208</v>
      </c>
      <c r="N637" s="99" t="str">
        <f>_bTH_QUANT_since142!M631</f>
        <v>17. AMGÄndG (2021)</v>
      </c>
    </row>
    <row r="638" spans="2:14" x14ac:dyDescent="0.3">
      <c r="B638">
        <f>_bTH_QUANT_since142!A632</f>
        <v>7</v>
      </c>
      <c r="C638">
        <f>_bTH_QUANT_since142!B632</f>
        <v>71</v>
      </c>
      <c r="D638">
        <f>_bTH_QUANT_since142!C632</f>
        <v>1</v>
      </c>
      <c r="E638">
        <f>_bTH_QUANT_since142!D632</f>
        <v>232</v>
      </c>
      <c r="F638">
        <f>_bTH_QUANT_since142!E632</f>
        <v>1</v>
      </c>
      <c r="G638" s="99" t="str">
        <f>_bTH_QUANT_since142!F632</f>
        <v>Pute</v>
      </c>
      <c r="H638" s="99" t="str">
        <f>_bTH_QUANT_since142!G632</f>
        <v>Mastputen</v>
      </c>
      <c r="I638" s="99">
        <f>_bTH_QUANT_since142!H632</f>
        <v>2023</v>
      </c>
      <c r="J638" s="99">
        <f>_bTH_QUANT_since142!I632</f>
        <v>2</v>
      </c>
      <c r="K638" s="125">
        <f>_bTH_QUANT_since142!J632</f>
        <v>1105</v>
      </c>
      <c r="L638" s="99" t="str">
        <f>IF(_bTH_QUANT_since142!K632="q0.25","25 %",IF(_bTH_QUANT_since142!K632="q0.5","50 %",IF(_bTH_QUANT_since142!K632="q0.75","75 %",IF(_bTH_QUANT_since142!K632="q0.9","90 %","#N/A"))))</f>
        <v>25 %</v>
      </c>
      <c r="M638" s="131">
        <f>_bTH_QUANT_since142!L632</f>
        <v>0</v>
      </c>
      <c r="N638" s="99" t="str">
        <f>_bTH_QUANT_since142!M632</f>
        <v>17. AMGÄndG (2021)</v>
      </c>
    </row>
    <row r="639" spans="2:14" x14ac:dyDescent="0.3">
      <c r="B639">
        <f>_bTH_QUANT_since142!A633</f>
        <v>7</v>
      </c>
      <c r="C639">
        <f>_bTH_QUANT_since142!B633</f>
        <v>71</v>
      </c>
      <c r="D639">
        <f>_bTH_QUANT_since142!C633</f>
        <v>1</v>
      </c>
      <c r="E639">
        <f>_bTH_QUANT_since142!D633</f>
        <v>232</v>
      </c>
      <c r="F639">
        <f>_bTH_QUANT_since142!E633</f>
        <v>1</v>
      </c>
      <c r="G639" s="99" t="str">
        <f>_bTH_QUANT_since142!F633</f>
        <v>Pute</v>
      </c>
      <c r="H639" s="99" t="str">
        <f>_bTH_QUANT_since142!G633</f>
        <v>Mastputen</v>
      </c>
      <c r="I639" s="99">
        <f>_bTH_QUANT_since142!H633</f>
        <v>2023</v>
      </c>
      <c r="J639" s="99">
        <f>_bTH_QUANT_since142!I633</f>
        <v>2</v>
      </c>
      <c r="K639" s="125">
        <f>_bTH_QUANT_since142!J633</f>
        <v>1105</v>
      </c>
      <c r="L639" s="99" t="str">
        <f>IF(_bTH_QUANT_since142!K633="q0.25","25 %",IF(_bTH_QUANT_since142!K633="q0.5","50 %",IF(_bTH_QUANT_since142!K633="q0.75","75 %",IF(_bTH_QUANT_since142!K633="q0.9","90 %","#N/A"))))</f>
        <v>75 %</v>
      </c>
      <c r="M639" s="131">
        <f>_bTH_QUANT_since142!L633</f>
        <v>26.401029644028672</v>
      </c>
      <c r="N639" s="99" t="str">
        <f>_bTH_QUANT_since142!M633</f>
        <v>17. AMGÄndG (2021)</v>
      </c>
    </row>
    <row r="640" spans="2:14" x14ac:dyDescent="0.3">
      <c r="B640">
        <f>_bTH_QUANT_since142!A634</f>
        <v>7</v>
      </c>
      <c r="C640">
        <f>_bTH_QUANT_since142!B634</f>
        <v>71</v>
      </c>
      <c r="D640">
        <f>_bTH_QUANT_since142!C634</f>
        <v>1</v>
      </c>
      <c r="E640">
        <f>_bTH_QUANT_since142!D634</f>
        <v>241</v>
      </c>
      <c r="F640">
        <f>_bTH_QUANT_since142!E634</f>
        <v>1</v>
      </c>
      <c r="G640" s="99" t="str">
        <f>_bTH_QUANT_since142!F634</f>
        <v>Pute</v>
      </c>
      <c r="H640" s="99" t="str">
        <f>_bTH_QUANT_since142!G634</f>
        <v>Mastputen</v>
      </c>
      <c r="I640" s="99">
        <f>_bTH_QUANT_since142!H634</f>
        <v>2024</v>
      </c>
      <c r="J640" s="99">
        <f>_bTH_QUANT_since142!I634</f>
        <v>1</v>
      </c>
      <c r="K640" s="125">
        <f>_bTH_QUANT_since142!J634</f>
        <v>1077</v>
      </c>
      <c r="L640" s="99" t="str">
        <f>IF(_bTH_QUANT_since142!K634="q0.25","25 %",IF(_bTH_QUANT_since142!K634="q0.5","50 %",IF(_bTH_QUANT_since142!K634="q0.75","75 %",IF(_bTH_QUANT_since142!K634="q0.9","90 %","#N/A"))))</f>
        <v>50 %</v>
      </c>
      <c r="M640" s="131">
        <f>_bTH_QUANT_since142!L634</f>
        <v>13.684106041915834</v>
      </c>
      <c r="N640" s="99" t="str">
        <f>_bTH_QUANT_since142!M634</f>
        <v>17. AMGÄndG (2021)</v>
      </c>
    </row>
    <row r="641" spans="2:14" x14ac:dyDescent="0.3">
      <c r="B641">
        <f>_bTH_QUANT_since142!A635</f>
        <v>7</v>
      </c>
      <c r="C641">
        <f>_bTH_QUANT_since142!B635</f>
        <v>71</v>
      </c>
      <c r="D641">
        <f>_bTH_QUANT_since142!C635</f>
        <v>1</v>
      </c>
      <c r="E641">
        <f>_bTH_QUANT_since142!D635</f>
        <v>241</v>
      </c>
      <c r="F641">
        <f>_bTH_QUANT_since142!E635</f>
        <v>1</v>
      </c>
      <c r="G641" s="99" t="str">
        <f>_bTH_QUANT_since142!F635</f>
        <v>Pute</v>
      </c>
      <c r="H641" s="99" t="str">
        <f>_bTH_QUANT_since142!G635</f>
        <v>Mastputen</v>
      </c>
      <c r="I641" s="99">
        <f>_bTH_QUANT_since142!H635</f>
        <v>2024</v>
      </c>
      <c r="J641" s="99">
        <f>_bTH_QUANT_since142!I635</f>
        <v>1</v>
      </c>
      <c r="K641" s="125">
        <f>_bTH_QUANT_since142!J635</f>
        <v>1077</v>
      </c>
      <c r="L641" s="99" t="str">
        <f>IF(_bTH_QUANT_since142!K635="q0.25","25 %",IF(_bTH_QUANT_since142!K635="q0.5","50 %",IF(_bTH_QUANT_since142!K635="q0.75","75 %",IF(_bTH_QUANT_since142!K635="q0.9","90 %","#N/A"))))</f>
        <v>90 %</v>
      </c>
      <c r="M641" s="131">
        <f>_bTH_QUANT_since142!L635</f>
        <v>44.919617913995189</v>
      </c>
      <c r="N641" s="99" t="str">
        <f>_bTH_QUANT_since142!M635</f>
        <v>17. AMGÄndG (2021)</v>
      </c>
    </row>
    <row r="642" spans="2:14" x14ac:dyDescent="0.3">
      <c r="B642">
        <f>_bTH_QUANT_since142!A636</f>
        <v>7</v>
      </c>
      <c r="C642">
        <f>_bTH_QUANT_since142!B636</f>
        <v>71</v>
      </c>
      <c r="D642">
        <f>_bTH_QUANT_since142!C636</f>
        <v>1</v>
      </c>
      <c r="E642">
        <f>_bTH_QUANT_since142!D636</f>
        <v>241</v>
      </c>
      <c r="F642">
        <f>_bTH_QUANT_since142!E636</f>
        <v>1</v>
      </c>
      <c r="G642" s="99" t="str">
        <f>_bTH_QUANT_since142!F636</f>
        <v>Pute</v>
      </c>
      <c r="H642" s="99" t="str">
        <f>_bTH_QUANT_since142!G636</f>
        <v>Mastputen</v>
      </c>
      <c r="I642" s="99">
        <f>_bTH_QUANT_since142!H636</f>
        <v>2024</v>
      </c>
      <c r="J642" s="99">
        <f>_bTH_QUANT_since142!I636</f>
        <v>1</v>
      </c>
      <c r="K642" s="125">
        <f>_bTH_QUANT_since142!J636</f>
        <v>1077</v>
      </c>
      <c r="L642" s="99" t="str">
        <f>IF(_bTH_QUANT_since142!K636="q0.25","25 %",IF(_bTH_QUANT_since142!K636="q0.5","50 %",IF(_bTH_QUANT_since142!K636="q0.75","75 %",IF(_bTH_QUANT_since142!K636="q0.9","90 %","#N/A"))))</f>
        <v>25 %</v>
      </c>
      <c r="M642" s="131">
        <f>_bTH_QUANT_since142!L636</f>
        <v>3.0926411707855861</v>
      </c>
      <c r="N642" s="99" t="str">
        <f>_bTH_QUANT_since142!M636</f>
        <v>17. AMGÄndG (2021)</v>
      </c>
    </row>
    <row r="643" spans="2:14" x14ac:dyDescent="0.3">
      <c r="B643">
        <f>_bTH_QUANT_since142!A637</f>
        <v>7</v>
      </c>
      <c r="C643">
        <f>_bTH_QUANT_since142!B637</f>
        <v>71</v>
      </c>
      <c r="D643">
        <f>_bTH_QUANT_since142!C637</f>
        <v>1</v>
      </c>
      <c r="E643">
        <f>_bTH_QUANT_since142!D637</f>
        <v>241</v>
      </c>
      <c r="F643">
        <f>_bTH_QUANT_since142!E637</f>
        <v>1</v>
      </c>
      <c r="G643" s="99" t="str">
        <f>_bTH_QUANT_since142!F637</f>
        <v>Pute</v>
      </c>
      <c r="H643" s="99" t="str">
        <f>_bTH_QUANT_since142!G637</f>
        <v>Mastputen</v>
      </c>
      <c r="I643" s="99">
        <f>_bTH_QUANT_since142!H637</f>
        <v>2024</v>
      </c>
      <c r="J643" s="99">
        <f>_bTH_QUANT_since142!I637</f>
        <v>1</v>
      </c>
      <c r="K643" s="125">
        <f>_bTH_QUANT_since142!J637</f>
        <v>1077</v>
      </c>
      <c r="L643" s="99" t="str">
        <f>IF(_bTH_QUANT_since142!K637="q0.25","25 %",IF(_bTH_QUANT_since142!K637="q0.5","50 %",IF(_bTH_QUANT_since142!K637="q0.75","75 %",IF(_bTH_QUANT_since142!K637="q0.9","90 %","#N/A"))))</f>
        <v>75 %</v>
      </c>
      <c r="M643" s="131">
        <f>_bTH_QUANT_since142!L637</f>
        <v>27.916695607881273</v>
      </c>
      <c r="N643" s="99" t="str">
        <f>_bTH_QUANT_since142!M637</f>
        <v>17. AMGÄndG (2021)</v>
      </c>
    </row>
    <row r="644" spans="2:14" x14ac:dyDescent="0.3">
      <c r="B644">
        <f>_bTH_QUANT_since142!A638</f>
        <v>7</v>
      </c>
      <c r="C644">
        <f>_bTH_QUANT_since142!B638</f>
        <v>71</v>
      </c>
      <c r="D644">
        <f>_bTH_QUANT_since142!C638</f>
        <v>1</v>
      </c>
      <c r="E644">
        <f>_bTH_QUANT_since142!D638</f>
        <v>242</v>
      </c>
      <c r="F644">
        <f>_bTH_QUANT_since142!E638</f>
        <v>1</v>
      </c>
      <c r="G644" s="99" t="str">
        <f>_bTH_QUANT_since142!F638</f>
        <v>Pute</v>
      </c>
      <c r="H644" s="99" t="str">
        <f>_bTH_QUANT_since142!G638</f>
        <v>Mastputen</v>
      </c>
      <c r="I644" s="99">
        <f>_bTH_QUANT_since142!H638</f>
        <v>2024</v>
      </c>
      <c r="J644" s="99">
        <f>_bTH_QUANT_since142!I638</f>
        <v>2</v>
      </c>
      <c r="K644" s="125">
        <f>_bTH_QUANT_since142!J638</f>
        <v>1084</v>
      </c>
      <c r="L644" s="99" t="str">
        <f>IF(_bTH_QUANT_since142!K638="q0.25","25 %",IF(_bTH_QUANT_since142!K638="q0.5","50 %",IF(_bTH_QUANT_since142!K638="q0.75","75 %",IF(_bTH_QUANT_since142!K638="q0.9","90 %","#N/A"))))</f>
        <v>50 %</v>
      </c>
      <c r="M644" s="131">
        <f>_bTH_QUANT_since142!L638</f>
        <v>15.0265995047228</v>
      </c>
      <c r="N644" s="99" t="str">
        <f>_bTH_QUANT_since142!M638</f>
        <v>17. AMGÄndG (2021)</v>
      </c>
    </row>
    <row r="645" spans="2:14" x14ac:dyDescent="0.3">
      <c r="B645">
        <f>_bTH_QUANT_since142!A639</f>
        <v>7</v>
      </c>
      <c r="C645">
        <f>_bTH_QUANT_since142!B639</f>
        <v>71</v>
      </c>
      <c r="D645">
        <f>_bTH_QUANT_since142!C639</f>
        <v>1</v>
      </c>
      <c r="E645">
        <f>_bTH_QUANT_since142!D639</f>
        <v>242</v>
      </c>
      <c r="F645">
        <f>_bTH_QUANT_since142!E639</f>
        <v>1</v>
      </c>
      <c r="G645" s="99" t="str">
        <f>_bTH_QUANT_since142!F639</f>
        <v>Pute</v>
      </c>
      <c r="H645" s="99" t="str">
        <f>_bTH_QUANT_since142!G639</f>
        <v>Mastputen</v>
      </c>
      <c r="I645" s="99">
        <f>_bTH_QUANT_since142!H639</f>
        <v>2024</v>
      </c>
      <c r="J645" s="99">
        <f>_bTH_QUANT_since142!I639</f>
        <v>2</v>
      </c>
      <c r="K645" s="125">
        <f>_bTH_QUANT_since142!J639</f>
        <v>1084</v>
      </c>
      <c r="L645" s="99" t="str">
        <f>IF(_bTH_QUANT_since142!K639="q0.25","25 %",IF(_bTH_QUANT_since142!K639="q0.5","50 %",IF(_bTH_QUANT_since142!K639="q0.75","75 %",IF(_bTH_QUANT_since142!K639="q0.9","90 %","#N/A"))))</f>
        <v>90 %</v>
      </c>
      <c r="M645" s="131">
        <f>_bTH_QUANT_since142!L639</f>
        <v>48.007914336426317</v>
      </c>
      <c r="N645" s="99" t="str">
        <f>_bTH_QUANT_since142!M639</f>
        <v>17. AMGÄndG (2021)</v>
      </c>
    </row>
    <row r="646" spans="2:14" x14ac:dyDescent="0.3">
      <c r="B646">
        <f>_bTH_QUANT_since142!A640</f>
        <v>7</v>
      </c>
      <c r="C646">
        <f>_bTH_QUANT_since142!B640</f>
        <v>71</v>
      </c>
      <c r="D646">
        <f>_bTH_QUANT_since142!C640</f>
        <v>1</v>
      </c>
      <c r="E646">
        <f>_bTH_QUANT_since142!D640</f>
        <v>242</v>
      </c>
      <c r="F646">
        <f>_bTH_QUANT_since142!E640</f>
        <v>1</v>
      </c>
      <c r="G646" s="99" t="str">
        <f>_bTH_QUANT_since142!F640</f>
        <v>Pute</v>
      </c>
      <c r="H646" s="99" t="str">
        <f>_bTH_QUANT_since142!G640</f>
        <v>Mastputen</v>
      </c>
      <c r="I646" s="99">
        <f>_bTH_QUANT_since142!H640</f>
        <v>2024</v>
      </c>
      <c r="J646" s="99">
        <f>_bTH_QUANT_since142!I640</f>
        <v>2</v>
      </c>
      <c r="K646" s="125">
        <f>_bTH_QUANT_since142!J640</f>
        <v>1084</v>
      </c>
      <c r="L646" s="99" t="str">
        <f>IF(_bTH_QUANT_since142!K640="q0.25","25 %",IF(_bTH_QUANT_since142!K640="q0.5","50 %",IF(_bTH_QUANT_since142!K640="q0.75","75 %",IF(_bTH_QUANT_since142!K640="q0.9","90 %","#N/A"))))</f>
        <v>25 %</v>
      </c>
      <c r="M646" s="131">
        <f>_bTH_QUANT_since142!L640</f>
        <v>3.1751404018707534</v>
      </c>
      <c r="N646" s="99" t="str">
        <f>_bTH_QUANT_since142!M640</f>
        <v>17. AMGÄndG (2021)</v>
      </c>
    </row>
    <row r="647" spans="2:14" x14ac:dyDescent="0.3">
      <c r="B647">
        <f>_bTH_QUANT_since142!A641</f>
        <v>7</v>
      </c>
      <c r="C647">
        <f>_bTH_QUANT_since142!B641</f>
        <v>71</v>
      </c>
      <c r="D647">
        <f>_bTH_QUANT_since142!C641</f>
        <v>1</v>
      </c>
      <c r="E647">
        <f>_bTH_QUANT_since142!D641</f>
        <v>242</v>
      </c>
      <c r="F647">
        <f>_bTH_QUANT_since142!E641</f>
        <v>1</v>
      </c>
      <c r="G647" s="99" t="str">
        <f>_bTH_QUANT_since142!F641</f>
        <v>Pute</v>
      </c>
      <c r="H647" s="99" t="str">
        <f>_bTH_QUANT_since142!G641</f>
        <v>Mastputen</v>
      </c>
      <c r="I647" s="99">
        <f>_bTH_QUANT_since142!H641</f>
        <v>2024</v>
      </c>
      <c r="J647" s="99">
        <f>_bTH_QUANT_since142!I641</f>
        <v>2</v>
      </c>
      <c r="K647" s="125">
        <f>_bTH_QUANT_since142!J641</f>
        <v>1084</v>
      </c>
      <c r="L647" s="99" t="str">
        <f>IF(_bTH_QUANT_since142!K641="q0.25","25 %",IF(_bTH_QUANT_since142!K641="q0.5","50 %",IF(_bTH_QUANT_since142!K641="q0.75","75 %",IF(_bTH_QUANT_since142!K641="q0.9","90 %","#N/A"))))</f>
        <v>75 %</v>
      </c>
      <c r="M647" s="131">
        <f>_bTH_QUANT_since142!L641</f>
        <v>28.81644063266927</v>
      </c>
      <c r="N647" s="99" t="str">
        <f>_bTH_QUANT_since142!M641</f>
        <v>17. AMGÄndG (2021)</v>
      </c>
    </row>
    <row r="648" spans="2:14" x14ac:dyDescent="0.3">
      <c r="B648">
        <f>_bTH_QUANT_since142!A642</f>
        <v>7</v>
      </c>
      <c r="C648">
        <f>_bTH_QUANT_since142!B642</f>
        <v>71</v>
      </c>
      <c r="D648">
        <f>_bTH_QUANT_since142!C642</f>
        <v>1</v>
      </c>
      <c r="E648">
        <f>_bTH_QUANT_since142!D642</f>
        <v>251</v>
      </c>
      <c r="F648">
        <f>_bTH_QUANT_since142!E642</f>
        <v>1</v>
      </c>
      <c r="G648" s="99" t="str">
        <f>_bTH_QUANT_since142!F642</f>
        <v>Pute</v>
      </c>
      <c r="H648" s="99" t="str">
        <f>_bTH_QUANT_since142!G642</f>
        <v>Mastputen</v>
      </c>
      <c r="I648" s="99">
        <f>_bTH_QUANT_since142!H642</f>
        <v>2025</v>
      </c>
      <c r="J648" s="99">
        <f>_bTH_QUANT_since142!I642</f>
        <v>1</v>
      </c>
      <c r="K648" s="125">
        <f>_bTH_QUANT_since142!J642</f>
        <v>1053</v>
      </c>
      <c r="L648" s="99" t="str">
        <f>IF(_bTH_QUANT_since142!K642="q0.25","25 %",IF(_bTH_QUANT_since142!K642="q0.5","50 %",IF(_bTH_QUANT_since142!K642="q0.75","75 %",IF(_bTH_QUANT_since142!K642="q0.9","90 %","#N/A"))))</f>
        <v>50 %</v>
      </c>
      <c r="M648" s="131">
        <f>_bTH_QUANT_since142!L642</f>
        <v>15.021559447951908</v>
      </c>
      <c r="N648" s="99" t="str">
        <f>_bTH_QUANT_since142!M642</f>
        <v>17. AMGÄndG (2021)</v>
      </c>
    </row>
    <row r="649" spans="2:14" x14ac:dyDescent="0.3">
      <c r="B649">
        <f>_bTH_QUANT_since142!A643</f>
        <v>7</v>
      </c>
      <c r="C649">
        <f>_bTH_QUANT_since142!B643</f>
        <v>71</v>
      </c>
      <c r="D649">
        <f>_bTH_QUANT_since142!C643</f>
        <v>1</v>
      </c>
      <c r="E649">
        <f>_bTH_QUANT_since142!D643</f>
        <v>251</v>
      </c>
      <c r="F649">
        <f>_bTH_QUANT_since142!E643</f>
        <v>1</v>
      </c>
      <c r="G649" s="99" t="str">
        <f>_bTH_QUANT_since142!F643</f>
        <v>Pute</v>
      </c>
      <c r="H649" s="99" t="str">
        <f>_bTH_QUANT_since142!G643</f>
        <v>Mastputen</v>
      </c>
      <c r="I649" s="99">
        <f>_bTH_QUANT_since142!H643</f>
        <v>2025</v>
      </c>
      <c r="J649" s="99">
        <f>_bTH_QUANT_since142!I643</f>
        <v>1</v>
      </c>
      <c r="K649" s="125">
        <f>_bTH_QUANT_since142!J643</f>
        <v>1053</v>
      </c>
      <c r="L649" s="99" t="str">
        <f>IF(_bTH_QUANT_since142!K643="q0.25","25 %",IF(_bTH_QUANT_since142!K643="q0.5","50 %",IF(_bTH_QUANT_since142!K643="q0.75","75 %",IF(_bTH_QUANT_since142!K643="q0.9","90 %","#N/A"))))</f>
        <v>90 %</v>
      </c>
      <c r="M649" s="131">
        <f>_bTH_QUANT_since142!L643</f>
        <v>45.179433038457013</v>
      </c>
      <c r="N649" s="99" t="str">
        <f>_bTH_QUANT_since142!M643</f>
        <v>17. AMGÄndG (2021)</v>
      </c>
    </row>
    <row r="650" spans="2:14" x14ac:dyDescent="0.3">
      <c r="B650">
        <f>_bTH_QUANT_since142!A644</f>
        <v>7</v>
      </c>
      <c r="C650">
        <f>_bTH_QUANT_since142!B644</f>
        <v>71</v>
      </c>
      <c r="D650">
        <f>_bTH_QUANT_since142!C644</f>
        <v>1</v>
      </c>
      <c r="E650">
        <f>_bTH_QUANT_since142!D644</f>
        <v>251</v>
      </c>
      <c r="F650">
        <f>_bTH_QUANT_since142!E644</f>
        <v>1</v>
      </c>
      <c r="G650" s="99" t="str">
        <f>_bTH_QUANT_since142!F644</f>
        <v>Pute</v>
      </c>
      <c r="H650" s="99" t="str">
        <f>_bTH_QUANT_since142!G644</f>
        <v>Mastputen</v>
      </c>
      <c r="I650" s="99">
        <f>_bTH_QUANT_since142!H644</f>
        <v>2025</v>
      </c>
      <c r="J650" s="99">
        <f>_bTH_QUANT_since142!I644</f>
        <v>1</v>
      </c>
      <c r="K650" s="125">
        <f>_bTH_QUANT_since142!J644</f>
        <v>1053</v>
      </c>
      <c r="L650" s="99" t="str">
        <f>IF(_bTH_QUANT_since142!K644="q0.25","25 %",IF(_bTH_QUANT_since142!K644="q0.5","50 %",IF(_bTH_QUANT_since142!K644="q0.75","75 %",IF(_bTH_QUANT_since142!K644="q0.9","90 %","#N/A"))))</f>
        <v>25 %</v>
      </c>
      <c r="M650" s="131">
        <f>_bTH_QUANT_since142!L644</f>
        <v>5.6889159641328524</v>
      </c>
      <c r="N650" s="99" t="str">
        <f>_bTH_QUANT_since142!M644</f>
        <v>17. AMGÄndG (2021)</v>
      </c>
    </row>
    <row r="651" spans="2:14" x14ac:dyDescent="0.3">
      <c r="B651">
        <f>_bTH_QUANT_since142!A645</f>
        <v>7</v>
      </c>
      <c r="C651">
        <f>_bTH_QUANT_since142!B645</f>
        <v>71</v>
      </c>
      <c r="D651">
        <f>_bTH_QUANT_since142!C645</f>
        <v>1</v>
      </c>
      <c r="E651">
        <f>_bTH_QUANT_since142!D645</f>
        <v>251</v>
      </c>
      <c r="F651">
        <f>_bTH_QUANT_since142!E645</f>
        <v>1</v>
      </c>
      <c r="G651" s="99" t="str">
        <f>_bTH_QUANT_since142!F645</f>
        <v>Pute</v>
      </c>
      <c r="H651" s="99" t="str">
        <f>_bTH_QUANT_since142!G645</f>
        <v>Mastputen</v>
      </c>
      <c r="I651" s="99">
        <f>_bTH_QUANT_since142!H645</f>
        <v>2025</v>
      </c>
      <c r="J651" s="99">
        <f>_bTH_QUANT_since142!I645</f>
        <v>1</v>
      </c>
      <c r="K651" s="125">
        <f>_bTH_QUANT_since142!J645</f>
        <v>1053</v>
      </c>
      <c r="L651" s="99" t="str">
        <f>IF(_bTH_QUANT_since142!K645="q0.25","25 %",IF(_bTH_QUANT_since142!K645="q0.5","50 %",IF(_bTH_QUANT_since142!K645="q0.75","75 %",IF(_bTH_QUANT_since142!K645="q0.9","90 %","#N/A"))))</f>
        <v>75 %</v>
      </c>
      <c r="M651" s="131">
        <f>_bTH_QUANT_since142!L645</f>
        <v>28.153200886273869</v>
      </c>
      <c r="N651" s="99" t="str">
        <f>_bTH_QUANT_since142!M645</f>
        <v>17. AMGÄndG (2021)</v>
      </c>
    </row>
    <row r="652" spans="2:14" x14ac:dyDescent="0.3">
      <c r="B652">
        <f>_bTH_QUANT_since142!A646</f>
        <v>7</v>
      </c>
      <c r="C652">
        <f>_bTH_QUANT_since142!B646</f>
        <v>71</v>
      </c>
      <c r="D652">
        <f>_bTH_QUANT_since142!C646</f>
        <v>1</v>
      </c>
      <c r="E652">
        <f>_bTH_QUANT_since142!D646</f>
        <v>252</v>
      </c>
      <c r="F652">
        <f>_bTH_QUANT_since142!E646</f>
        <v>1</v>
      </c>
      <c r="G652" s="99" t="str">
        <f>_bTH_QUANT_since142!F646</f>
        <v>Pute</v>
      </c>
      <c r="H652" s="99" t="str">
        <f>_bTH_QUANT_since142!G646</f>
        <v>Mastputen</v>
      </c>
      <c r="I652" s="99">
        <f>_bTH_QUANT_since142!H646</f>
        <v>2025</v>
      </c>
      <c r="J652" s="99">
        <f>_bTH_QUANT_since142!I646</f>
        <v>2</v>
      </c>
      <c r="K652" s="125">
        <f>_bTH_QUANT_since142!J646</f>
        <v>1028</v>
      </c>
      <c r="L652" s="99" t="str">
        <f>IF(_bTH_QUANT_since142!K646="q0.25","25 %",IF(_bTH_QUANT_since142!K646="q0.5","50 %",IF(_bTH_QUANT_since142!K646="q0.75","75 %",IF(_bTH_QUANT_since142!K646="q0.9","90 %","#N/A"))))</f>
        <v>50 %</v>
      </c>
      <c r="M652" s="131">
        <f>_bTH_QUANT_since142!L646</f>
        <v>16.087296188898613</v>
      </c>
      <c r="N652" s="99" t="str">
        <f>_bTH_QUANT_since142!M646</f>
        <v>17. AMGÄndG (2021)</v>
      </c>
    </row>
    <row r="653" spans="2:14" x14ac:dyDescent="0.3">
      <c r="B653">
        <f>_bTH_QUANT_since142!A647</f>
        <v>7</v>
      </c>
      <c r="C653">
        <f>_bTH_QUANT_since142!B647</f>
        <v>71</v>
      </c>
      <c r="D653">
        <f>_bTH_QUANT_since142!C647</f>
        <v>1</v>
      </c>
      <c r="E653">
        <f>_bTH_QUANT_since142!D647</f>
        <v>252</v>
      </c>
      <c r="F653">
        <f>_bTH_QUANT_since142!E647</f>
        <v>1</v>
      </c>
      <c r="G653" s="99" t="str">
        <f>_bTH_QUANT_since142!F647</f>
        <v>Pute</v>
      </c>
      <c r="H653" s="99" t="str">
        <f>_bTH_QUANT_since142!G647</f>
        <v>Mastputen</v>
      </c>
      <c r="I653" s="99">
        <f>_bTH_QUANT_since142!H647</f>
        <v>2025</v>
      </c>
      <c r="J653" s="99">
        <f>_bTH_QUANT_since142!I647</f>
        <v>2</v>
      </c>
      <c r="K653" s="125">
        <f>_bTH_QUANT_since142!J647</f>
        <v>1028</v>
      </c>
      <c r="L653" s="99" t="str">
        <f>IF(_bTH_QUANT_since142!K647="q0.25","25 %",IF(_bTH_QUANT_since142!K647="q0.5","50 %",IF(_bTH_QUANT_since142!K647="q0.75","75 %",IF(_bTH_QUANT_since142!K647="q0.9","90 %","#N/A"))))</f>
        <v>90 %</v>
      </c>
      <c r="M653" s="131">
        <f>_bTH_QUANT_since142!L647</f>
        <v>51.845953281082387</v>
      </c>
      <c r="N653" s="99" t="str">
        <f>_bTH_QUANT_since142!M647</f>
        <v>17. AMGÄndG (2021)</v>
      </c>
    </row>
    <row r="654" spans="2:14" x14ac:dyDescent="0.3">
      <c r="B654">
        <f>_bTH_QUANT_since142!A648</f>
        <v>7</v>
      </c>
      <c r="C654">
        <f>_bTH_QUANT_since142!B648</f>
        <v>71</v>
      </c>
      <c r="D654">
        <f>_bTH_QUANT_since142!C648</f>
        <v>1</v>
      </c>
      <c r="E654">
        <f>_bTH_QUANT_since142!D648</f>
        <v>252</v>
      </c>
      <c r="F654">
        <f>_bTH_QUANT_since142!E648</f>
        <v>1</v>
      </c>
      <c r="G654" s="99" t="str">
        <f>_bTH_QUANT_since142!F648</f>
        <v>Pute</v>
      </c>
      <c r="H654" s="99" t="str">
        <f>_bTH_QUANT_since142!G648</f>
        <v>Mastputen</v>
      </c>
      <c r="I654" s="99">
        <f>_bTH_QUANT_since142!H648</f>
        <v>2025</v>
      </c>
      <c r="J654" s="99">
        <f>_bTH_QUANT_since142!I648</f>
        <v>2</v>
      </c>
      <c r="K654" s="125">
        <f>_bTH_QUANT_since142!J648</f>
        <v>1028</v>
      </c>
      <c r="L654" s="99" t="str">
        <f>IF(_bTH_QUANT_since142!K648="q0.25","25 %",IF(_bTH_QUANT_since142!K648="q0.5","50 %",IF(_bTH_QUANT_since142!K648="q0.75","75 %",IF(_bTH_QUANT_since142!K648="q0.9","90 %","#N/A"))))</f>
        <v>25 %</v>
      </c>
      <c r="M654" s="131">
        <f>_bTH_QUANT_since142!L648</f>
        <v>4.4676508171845386</v>
      </c>
      <c r="N654" s="99" t="str">
        <f>_bTH_QUANT_since142!M648</f>
        <v>17. AMGÄndG (2021)</v>
      </c>
    </row>
    <row r="655" spans="2:14" x14ac:dyDescent="0.3">
      <c r="B655">
        <f>_bTH_QUANT_since142!A649</f>
        <v>7</v>
      </c>
      <c r="C655">
        <f>_bTH_QUANT_since142!B649</f>
        <v>71</v>
      </c>
      <c r="D655">
        <f>_bTH_QUANT_since142!C649</f>
        <v>1</v>
      </c>
      <c r="E655">
        <f>_bTH_QUANT_since142!D649</f>
        <v>252</v>
      </c>
      <c r="F655">
        <f>_bTH_QUANT_since142!E649</f>
        <v>1</v>
      </c>
      <c r="G655" s="99" t="str">
        <f>_bTH_QUANT_since142!F649</f>
        <v>Pute</v>
      </c>
      <c r="H655" s="99" t="str">
        <f>_bTH_QUANT_since142!G649</f>
        <v>Mastputen</v>
      </c>
      <c r="I655" s="99">
        <f>_bTH_QUANT_since142!H649</f>
        <v>2025</v>
      </c>
      <c r="J655" s="99">
        <f>_bTH_QUANT_since142!I649</f>
        <v>2</v>
      </c>
      <c r="K655" s="125">
        <f>_bTH_QUANT_since142!J649</f>
        <v>1028</v>
      </c>
      <c r="L655" s="99" t="str">
        <f>IF(_bTH_QUANT_since142!K649="q0.25","25 %",IF(_bTH_QUANT_since142!K649="q0.5","50 %",IF(_bTH_QUANT_since142!K649="q0.75","75 %",IF(_bTH_QUANT_since142!K649="q0.9","90 %","#N/A"))))</f>
        <v>75 %</v>
      </c>
      <c r="M655" s="131">
        <f>_bTH_QUANT_since142!L649</f>
        <v>32.64908443403138</v>
      </c>
      <c r="N655" s="99" t="str">
        <f>_bTH_QUANT_since142!M649</f>
        <v>17. AMGÄndG (2021)</v>
      </c>
    </row>
  </sheetData>
  <mergeCells count="3">
    <mergeCell ref="G4:N4"/>
    <mergeCell ref="G5:N5"/>
    <mergeCell ref="G2:N2"/>
  </mergeCells>
  <pageMargins left="0.7" right="0.7" top="0.75" bottom="0.75"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FD9FB-2EAC-4803-BC87-498401951CEA}">
  <dimension ref="A1:M649"/>
  <sheetViews>
    <sheetView topLeftCell="A569" workbookViewId="0"/>
  </sheetViews>
  <sheetFormatPr baseColWidth="10" defaultColWidth="9.109375" defaultRowHeight="14.4" x14ac:dyDescent="0.3"/>
  <sheetData>
    <row r="1" spans="1:13" x14ac:dyDescent="0.3">
      <c r="A1" t="s">
        <v>3</v>
      </c>
      <c r="B1" t="s">
        <v>5</v>
      </c>
      <c r="C1" t="s">
        <v>165</v>
      </c>
      <c r="D1" t="s">
        <v>0</v>
      </c>
      <c r="E1" t="s">
        <v>215</v>
      </c>
      <c r="F1" t="s">
        <v>4</v>
      </c>
      <c r="G1" t="s">
        <v>6</v>
      </c>
      <c r="H1" t="s">
        <v>1</v>
      </c>
      <c r="I1" t="s">
        <v>2</v>
      </c>
      <c r="J1" t="s">
        <v>163</v>
      </c>
      <c r="K1" t="s">
        <v>164</v>
      </c>
      <c r="L1" t="s">
        <v>65</v>
      </c>
      <c r="M1" t="s">
        <v>56</v>
      </c>
    </row>
    <row r="2" spans="1:13" x14ac:dyDescent="0.3">
      <c r="A2">
        <v>1</v>
      </c>
      <c r="B2">
        <v>11</v>
      </c>
      <c r="C2">
        <v>1</v>
      </c>
      <c r="D2">
        <v>142</v>
      </c>
      <c r="E2">
        <v>1</v>
      </c>
      <c r="F2" t="s">
        <v>8</v>
      </c>
      <c r="G2" t="s">
        <v>638</v>
      </c>
      <c r="H2">
        <v>2014</v>
      </c>
      <c r="I2">
        <v>2</v>
      </c>
      <c r="J2">
        <v>10152</v>
      </c>
      <c r="K2" t="s">
        <v>271</v>
      </c>
      <c r="L2">
        <v>0.82767996579940473</v>
      </c>
      <c r="M2" t="s">
        <v>135</v>
      </c>
    </row>
    <row r="3" spans="1:13" x14ac:dyDescent="0.3">
      <c r="A3">
        <v>1</v>
      </c>
      <c r="B3">
        <v>11</v>
      </c>
      <c r="C3">
        <v>1</v>
      </c>
      <c r="D3">
        <v>142</v>
      </c>
      <c r="E3">
        <v>1</v>
      </c>
      <c r="F3" t="s">
        <v>8</v>
      </c>
      <c r="G3" t="s">
        <v>638</v>
      </c>
      <c r="H3">
        <v>2014</v>
      </c>
      <c r="I3">
        <v>2</v>
      </c>
      <c r="J3">
        <v>10152</v>
      </c>
      <c r="K3" t="s">
        <v>272</v>
      </c>
      <c r="L3">
        <v>20.877941058354523</v>
      </c>
      <c r="M3" t="s">
        <v>135</v>
      </c>
    </row>
    <row r="4" spans="1:13" x14ac:dyDescent="0.3">
      <c r="A4">
        <v>1</v>
      </c>
      <c r="B4">
        <v>11</v>
      </c>
      <c r="C4">
        <v>1</v>
      </c>
      <c r="D4">
        <v>142</v>
      </c>
      <c r="E4">
        <v>1</v>
      </c>
      <c r="F4" t="s">
        <v>8</v>
      </c>
      <c r="G4" t="s">
        <v>638</v>
      </c>
      <c r="H4">
        <v>2014</v>
      </c>
      <c r="I4">
        <v>2</v>
      </c>
      <c r="J4">
        <v>10152</v>
      </c>
      <c r="K4" t="s">
        <v>273</v>
      </c>
      <c r="L4">
        <v>0</v>
      </c>
      <c r="M4" t="s">
        <v>135</v>
      </c>
    </row>
    <row r="5" spans="1:13" x14ac:dyDescent="0.3">
      <c r="A5">
        <v>1</v>
      </c>
      <c r="B5">
        <v>11</v>
      </c>
      <c r="C5">
        <v>1</v>
      </c>
      <c r="D5">
        <v>142</v>
      </c>
      <c r="E5">
        <v>1</v>
      </c>
      <c r="F5" t="s">
        <v>8</v>
      </c>
      <c r="G5" t="s">
        <v>638</v>
      </c>
      <c r="H5">
        <v>2014</v>
      </c>
      <c r="I5">
        <v>2</v>
      </c>
      <c r="J5">
        <v>10152</v>
      </c>
      <c r="K5" t="s">
        <v>274</v>
      </c>
      <c r="L5">
        <v>7.613223658911453</v>
      </c>
      <c r="M5" t="s">
        <v>135</v>
      </c>
    </row>
    <row r="6" spans="1:13" x14ac:dyDescent="0.3">
      <c r="A6">
        <v>1</v>
      </c>
      <c r="B6">
        <v>11</v>
      </c>
      <c r="C6">
        <v>1</v>
      </c>
      <c r="D6">
        <v>151</v>
      </c>
      <c r="E6">
        <v>1</v>
      </c>
      <c r="F6" t="s">
        <v>8</v>
      </c>
      <c r="G6" t="s">
        <v>638</v>
      </c>
      <c r="H6">
        <v>2015</v>
      </c>
      <c r="I6">
        <v>1</v>
      </c>
      <c r="J6">
        <v>10603</v>
      </c>
      <c r="K6" t="s">
        <v>271</v>
      </c>
      <c r="L6">
        <v>0.25832540437678403</v>
      </c>
      <c r="M6" t="s">
        <v>135</v>
      </c>
    </row>
    <row r="7" spans="1:13" x14ac:dyDescent="0.3">
      <c r="A7">
        <v>1</v>
      </c>
      <c r="B7">
        <v>11</v>
      </c>
      <c r="C7">
        <v>1</v>
      </c>
      <c r="D7">
        <v>151</v>
      </c>
      <c r="E7">
        <v>1</v>
      </c>
      <c r="F7" t="s">
        <v>8</v>
      </c>
      <c r="G7" t="s">
        <v>638</v>
      </c>
      <c r="H7">
        <v>2015</v>
      </c>
      <c r="I7">
        <v>1</v>
      </c>
      <c r="J7">
        <v>10603</v>
      </c>
      <c r="K7" t="s">
        <v>272</v>
      </c>
      <c r="L7">
        <v>16.078113758956604</v>
      </c>
      <c r="M7" t="s">
        <v>135</v>
      </c>
    </row>
    <row r="8" spans="1:13" x14ac:dyDescent="0.3">
      <c r="A8">
        <v>1</v>
      </c>
      <c r="B8">
        <v>11</v>
      </c>
      <c r="C8">
        <v>1</v>
      </c>
      <c r="D8">
        <v>151</v>
      </c>
      <c r="E8">
        <v>1</v>
      </c>
      <c r="F8" t="s">
        <v>8</v>
      </c>
      <c r="G8" t="s">
        <v>638</v>
      </c>
      <c r="H8">
        <v>2015</v>
      </c>
      <c r="I8">
        <v>1</v>
      </c>
      <c r="J8">
        <v>10603</v>
      </c>
      <c r="K8" t="s">
        <v>273</v>
      </c>
      <c r="L8">
        <v>0</v>
      </c>
      <c r="M8" t="s">
        <v>135</v>
      </c>
    </row>
    <row r="9" spans="1:13" x14ac:dyDescent="0.3">
      <c r="A9">
        <v>1</v>
      </c>
      <c r="B9">
        <v>11</v>
      </c>
      <c r="C9">
        <v>1</v>
      </c>
      <c r="D9">
        <v>151</v>
      </c>
      <c r="E9">
        <v>1</v>
      </c>
      <c r="F9" t="s">
        <v>8</v>
      </c>
      <c r="G9" t="s">
        <v>638</v>
      </c>
      <c r="H9">
        <v>2015</v>
      </c>
      <c r="I9">
        <v>1</v>
      </c>
      <c r="J9">
        <v>10603</v>
      </c>
      <c r="K9" t="s">
        <v>274</v>
      </c>
      <c r="L9">
        <v>4.5501143883046939</v>
      </c>
      <c r="M9" t="s">
        <v>135</v>
      </c>
    </row>
    <row r="10" spans="1:13" x14ac:dyDescent="0.3">
      <c r="A10">
        <v>1</v>
      </c>
      <c r="B10">
        <v>11</v>
      </c>
      <c r="C10">
        <v>1</v>
      </c>
      <c r="D10">
        <v>152</v>
      </c>
      <c r="E10">
        <v>1</v>
      </c>
      <c r="F10" t="s">
        <v>8</v>
      </c>
      <c r="G10" t="s">
        <v>638</v>
      </c>
      <c r="H10">
        <v>2015</v>
      </c>
      <c r="I10">
        <v>2</v>
      </c>
      <c r="J10">
        <v>10803</v>
      </c>
      <c r="K10" t="s">
        <v>271</v>
      </c>
      <c r="L10">
        <v>0.16225749559082892</v>
      </c>
      <c r="M10" t="s">
        <v>135</v>
      </c>
    </row>
    <row r="11" spans="1:13" x14ac:dyDescent="0.3">
      <c r="A11">
        <v>1</v>
      </c>
      <c r="B11">
        <v>11</v>
      </c>
      <c r="C11">
        <v>1</v>
      </c>
      <c r="D11">
        <v>152</v>
      </c>
      <c r="E11">
        <v>1</v>
      </c>
      <c r="F11" t="s">
        <v>8</v>
      </c>
      <c r="G11" t="s">
        <v>638</v>
      </c>
      <c r="H11">
        <v>2015</v>
      </c>
      <c r="I11">
        <v>2</v>
      </c>
      <c r="J11">
        <v>10803</v>
      </c>
      <c r="K11" t="s">
        <v>272</v>
      </c>
      <c r="L11">
        <v>15.24385165403333</v>
      </c>
      <c r="M11" t="s">
        <v>135</v>
      </c>
    </row>
    <row r="12" spans="1:13" x14ac:dyDescent="0.3">
      <c r="A12">
        <v>1</v>
      </c>
      <c r="B12">
        <v>11</v>
      </c>
      <c r="C12">
        <v>1</v>
      </c>
      <c r="D12">
        <v>152</v>
      </c>
      <c r="E12">
        <v>1</v>
      </c>
      <c r="F12" t="s">
        <v>8</v>
      </c>
      <c r="G12" t="s">
        <v>638</v>
      </c>
      <c r="H12">
        <v>2015</v>
      </c>
      <c r="I12">
        <v>2</v>
      </c>
      <c r="J12">
        <v>10803</v>
      </c>
      <c r="K12" t="s">
        <v>273</v>
      </c>
      <c r="L12">
        <v>0</v>
      </c>
      <c r="M12" t="s">
        <v>135</v>
      </c>
    </row>
    <row r="13" spans="1:13" x14ac:dyDescent="0.3">
      <c r="A13">
        <v>1</v>
      </c>
      <c r="B13">
        <v>11</v>
      </c>
      <c r="C13">
        <v>1</v>
      </c>
      <c r="D13">
        <v>152</v>
      </c>
      <c r="E13">
        <v>1</v>
      </c>
      <c r="F13" t="s">
        <v>8</v>
      </c>
      <c r="G13" t="s">
        <v>638</v>
      </c>
      <c r="H13">
        <v>2015</v>
      </c>
      <c r="I13">
        <v>2</v>
      </c>
      <c r="J13">
        <v>10803</v>
      </c>
      <c r="K13" t="s">
        <v>274</v>
      </c>
      <c r="L13">
        <v>4.0136150883071418</v>
      </c>
      <c r="M13" t="s">
        <v>135</v>
      </c>
    </row>
    <row r="14" spans="1:13" x14ac:dyDescent="0.3">
      <c r="A14">
        <v>1</v>
      </c>
      <c r="B14">
        <v>11</v>
      </c>
      <c r="C14">
        <v>1</v>
      </c>
      <c r="D14">
        <v>161</v>
      </c>
      <c r="E14">
        <v>1</v>
      </c>
      <c r="F14" t="s">
        <v>8</v>
      </c>
      <c r="G14" t="s">
        <v>638</v>
      </c>
      <c r="H14">
        <v>2016</v>
      </c>
      <c r="I14">
        <v>1</v>
      </c>
      <c r="J14">
        <v>10929</v>
      </c>
      <c r="K14" t="s">
        <v>271</v>
      </c>
      <c r="L14">
        <v>5.9927560092196241E-2</v>
      </c>
      <c r="M14" t="s">
        <v>135</v>
      </c>
    </row>
    <row r="15" spans="1:13" x14ac:dyDescent="0.3">
      <c r="A15">
        <v>1</v>
      </c>
      <c r="B15">
        <v>11</v>
      </c>
      <c r="C15">
        <v>1</v>
      </c>
      <c r="D15">
        <v>161</v>
      </c>
      <c r="E15">
        <v>1</v>
      </c>
      <c r="F15" t="s">
        <v>8</v>
      </c>
      <c r="G15" t="s">
        <v>638</v>
      </c>
      <c r="H15">
        <v>2016</v>
      </c>
      <c r="I15">
        <v>1</v>
      </c>
      <c r="J15">
        <v>10929</v>
      </c>
      <c r="K15" t="s">
        <v>272</v>
      </c>
      <c r="L15">
        <v>12.883797838433704</v>
      </c>
      <c r="M15" t="s">
        <v>135</v>
      </c>
    </row>
    <row r="16" spans="1:13" x14ac:dyDescent="0.3">
      <c r="A16">
        <v>1</v>
      </c>
      <c r="B16">
        <v>11</v>
      </c>
      <c r="C16">
        <v>1</v>
      </c>
      <c r="D16">
        <v>161</v>
      </c>
      <c r="E16">
        <v>1</v>
      </c>
      <c r="F16" t="s">
        <v>8</v>
      </c>
      <c r="G16" t="s">
        <v>638</v>
      </c>
      <c r="H16">
        <v>2016</v>
      </c>
      <c r="I16">
        <v>1</v>
      </c>
      <c r="J16">
        <v>10929</v>
      </c>
      <c r="K16" t="s">
        <v>273</v>
      </c>
      <c r="L16">
        <v>0</v>
      </c>
      <c r="M16" t="s">
        <v>135</v>
      </c>
    </row>
    <row r="17" spans="1:13" x14ac:dyDescent="0.3">
      <c r="A17">
        <v>1</v>
      </c>
      <c r="B17">
        <v>11</v>
      </c>
      <c r="C17">
        <v>1</v>
      </c>
      <c r="D17">
        <v>161</v>
      </c>
      <c r="E17">
        <v>1</v>
      </c>
      <c r="F17" t="s">
        <v>8</v>
      </c>
      <c r="G17" t="s">
        <v>638</v>
      </c>
      <c r="H17">
        <v>2016</v>
      </c>
      <c r="I17">
        <v>1</v>
      </c>
      <c r="J17">
        <v>10929</v>
      </c>
      <c r="K17" t="s">
        <v>274</v>
      </c>
      <c r="L17">
        <v>3.2200263504611328</v>
      </c>
      <c r="M17" t="s">
        <v>135</v>
      </c>
    </row>
    <row r="18" spans="1:13" x14ac:dyDescent="0.3">
      <c r="A18">
        <v>1</v>
      </c>
      <c r="B18">
        <v>11</v>
      </c>
      <c r="C18">
        <v>1</v>
      </c>
      <c r="D18">
        <v>162</v>
      </c>
      <c r="E18">
        <v>1</v>
      </c>
      <c r="F18" t="s">
        <v>8</v>
      </c>
      <c r="G18" t="s">
        <v>638</v>
      </c>
      <c r="H18">
        <v>2016</v>
      </c>
      <c r="I18">
        <v>2</v>
      </c>
      <c r="J18">
        <v>11077</v>
      </c>
      <c r="K18" t="s">
        <v>271</v>
      </c>
      <c r="L18">
        <v>8.195991091314031E-2</v>
      </c>
      <c r="M18" t="s">
        <v>135</v>
      </c>
    </row>
    <row r="19" spans="1:13" x14ac:dyDescent="0.3">
      <c r="A19">
        <v>1</v>
      </c>
      <c r="B19">
        <v>11</v>
      </c>
      <c r="C19">
        <v>1</v>
      </c>
      <c r="D19">
        <v>162</v>
      </c>
      <c r="E19">
        <v>1</v>
      </c>
      <c r="F19" t="s">
        <v>8</v>
      </c>
      <c r="G19" t="s">
        <v>638</v>
      </c>
      <c r="H19">
        <v>2016</v>
      </c>
      <c r="I19">
        <v>2</v>
      </c>
      <c r="J19">
        <v>11077</v>
      </c>
      <c r="K19" t="s">
        <v>272</v>
      </c>
      <c r="L19">
        <v>14.817618073930214</v>
      </c>
      <c r="M19" t="s">
        <v>135</v>
      </c>
    </row>
    <row r="20" spans="1:13" x14ac:dyDescent="0.3">
      <c r="A20">
        <v>1</v>
      </c>
      <c r="B20">
        <v>11</v>
      </c>
      <c r="C20">
        <v>1</v>
      </c>
      <c r="D20">
        <v>162</v>
      </c>
      <c r="E20">
        <v>1</v>
      </c>
      <c r="F20" t="s">
        <v>8</v>
      </c>
      <c r="G20" t="s">
        <v>638</v>
      </c>
      <c r="H20">
        <v>2016</v>
      </c>
      <c r="I20">
        <v>2</v>
      </c>
      <c r="J20">
        <v>11077</v>
      </c>
      <c r="K20" t="s">
        <v>273</v>
      </c>
      <c r="L20">
        <v>0</v>
      </c>
      <c r="M20" t="s">
        <v>135</v>
      </c>
    </row>
    <row r="21" spans="1:13" x14ac:dyDescent="0.3">
      <c r="A21">
        <v>1</v>
      </c>
      <c r="B21">
        <v>11</v>
      </c>
      <c r="C21">
        <v>1</v>
      </c>
      <c r="D21">
        <v>162</v>
      </c>
      <c r="E21">
        <v>1</v>
      </c>
      <c r="F21" t="s">
        <v>8</v>
      </c>
      <c r="G21" t="s">
        <v>638</v>
      </c>
      <c r="H21">
        <v>2016</v>
      </c>
      <c r="I21">
        <v>2</v>
      </c>
      <c r="J21">
        <v>11077</v>
      </c>
      <c r="K21" t="s">
        <v>274</v>
      </c>
      <c r="L21">
        <v>3.5788583509513745</v>
      </c>
      <c r="M21" t="s">
        <v>135</v>
      </c>
    </row>
    <row r="22" spans="1:13" x14ac:dyDescent="0.3">
      <c r="A22">
        <v>1</v>
      </c>
      <c r="B22">
        <v>11</v>
      </c>
      <c r="C22">
        <v>1</v>
      </c>
      <c r="D22">
        <v>171</v>
      </c>
      <c r="E22">
        <v>1</v>
      </c>
      <c r="F22" t="s">
        <v>8</v>
      </c>
      <c r="G22" t="s">
        <v>638</v>
      </c>
      <c r="H22">
        <v>2017</v>
      </c>
      <c r="I22">
        <v>1</v>
      </c>
      <c r="J22">
        <v>11447</v>
      </c>
      <c r="K22" t="s">
        <v>271</v>
      </c>
      <c r="L22">
        <v>0</v>
      </c>
      <c r="M22" t="s">
        <v>135</v>
      </c>
    </row>
    <row r="23" spans="1:13" x14ac:dyDescent="0.3">
      <c r="A23">
        <v>1</v>
      </c>
      <c r="B23">
        <v>11</v>
      </c>
      <c r="C23">
        <v>1</v>
      </c>
      <c r="D23">
        <v>171</v>
      </c>
      <c r="E23">
        <v>1</v>
      </c>
      <c r="F23" t="s">
        <v>8</v>
      </c>
      <c r="G23" t="s">
        <v>638</v>
      </c>
      <c r="H23">
        <v>2017</v>
      </c>
      <c r="I23">
        <v>1</v>
      </c>
      <c r="J23">
        <v>11447</v>
      </c>
      <c r="K23" t="s">
        <v>272</v>
      </c>
      <c r="L23">
        <v>12.59730865947418</v>
      </c>
      <c r="M23" t="s">
        <v>135</v>
      </c>
    </row>
    <row r="24" spans="1:13" x14ac:dyDescent="0.3">
      <c r="A24">
        <v>1</v>
      </c>
      <c r="B24">
        <v>11</v>
      </c>
      <c r="C24">
        <v>1</v>
      </c>
      <c r="D24">
        <v>171</v>
      </c>
      <c r="E24">
        <v>1</v>
      </c>
      <c r="F24" t="s">
        <v>8</v>
      </c>
      <c r="G24" t="s">
        <v>638</v>
      </c>
      <c r="H24">
        <v>2017</v>
      </c>
      <c r="I24">
        <v>1</v>
      </c>
      <c r="J24">
        <v>11447</v>
      </c>
      <c r="K24" t="s">
        <v>273</v>
      </c>
      <c r="L24">
        <v>0</v>
      </c>
      <c r="M24" t="s">
        <v>135</v>
      </c>
    </row>
    <row r="25" spans="1:13" x14ac:dyDescent="0.3">
      <c r="A25">
        <v>1</v>
      </c>
      <c r="B25">
        <v>11</v>
      </c>
      <c r="C25">
        <v>1</v>
      </c>
      <c r="D25">
        <v>171</v>
      </c>
      <c r="E25">
        <v>1</v>
      </c>
      <c r="F25" t="s">
        <v>8</v>
      </c>
      <c r="G25" t="s">
        <v>638</v>
      </c>
      <c r="H25">
        <v>2017</v>
      </c>
      <c r="I25">
        <v>1</v>
      </c>
      <c r="J25">
        <v>11447</v>
      </c>
      <c r="K25" t="s">
        <v>274</v>
      </c>
      <c r="L25">
        <v>2.7158644137178203</v>
      </c>
      <c r="M25" t="s">
        <v>135</v>
      </c>
    </row>
    <row r="26" spans="1:13" x14ac:dyDescent="0.3">
      <c r="A26">
        <v>1</v>
      </c>
      <c r="B26">
        <v>11</v>
      </c>
      <c r="C26">
        <v>1</v>
      </c>
      <c r="D26">
        <v>172</v>
      </c>
      <c r="E26">
        <v>1</v>
      </c>
      <c r="F26" t="s">
        <v>8</v>
      </c>
      <c r="G26" t="s">
        <v>638</v>
      </c>
      <c r="H26">
        <v>2017</v>
      </c>
      <c r="I26">
        <v>2</v>
      </c>
      <c r="J26">
        <v>11621</v>
      </c>
      <c r="K26" t="s">
        <v>271</v>
      </c>
      <c r="L26">
        <v>0</v>
      </c>
      <c r="M26" t="s">
        <v>135</v>
      </c>
    </row>
    <row r="27" spans="1:13" x14ac:dyDescent="0.3">
      <c r="A27">
        <v>1</v>
      </c>
      <c r="B27">
        <v>11</v>
      </c>
      <c r="C27">
        <v>1</v>
      </c>
      <c r="D27">
        <v>172</v>
      </c>
      <c r="E27">
        <v>1</v>
      </c>
      <c r="F27" t="s">
        <v>8</v>
      </c>
      <c r="G27" t="s">
        <v>638</v>
      </c>
      <c r="H27">
        <v>2017</v>
      </c>
      <c r="I27">
        <v>2</v>
      </c>
      <c r="J27">
        <v>11621</v>
      </c>
      <c r="K27" t="s">
        <v>272</v>
      </c>
      <c r="L27">
        <v>14.713158451846198</v>
      </c>
      <c r="M27" t="s">
        <v>135</v>
      </c>
    </row>
    <row r="28" spans="1:13" x14ac:dyDescent="0.3">
      <c r="A28">
        <v>1</v>
      </c>
      <c r="B28">
        <v>11</v>
      </c>
      <c r="C28">
        <v>1</v>
      </c>
      <c r="D28">
        <v>172</v>
      </c>
      <c r="E28">
        <v>1</v>
      </c>
      <c r="F28" t="s">
        <v>8</v>
      </c>
      <c r="G28" t="s">
        <v>638</v>
      </c>
      <c r="H28">
        <v>2017</v>
      </c>
      <c r="I28">
        <v>2</v>
      </c>
      <c r="J28">
        <v>11621</v>
      </c>
      <c r="K28" t="s">
        <v>273</v>
      </c>
      <c r="L28">
        <v>0</v>
      </c>
      <c r="M28" t="s">
        <v>135</v>
      </c>
    </row>
    <row r="29" spans="1:13" x14ac:dyDescent="0.3">
      <c r="A29">
        <v>1</v>
      </c>
      <c r="B29">
        <v>11</v>
      </c>
      <c r="C29">
        <v>1</v>
      </c>
      <c r="D29">
        <v>172</v>
      </c>
      <c r="E29">
        <v>1</v>
      </c>
      <c r="F29" t="s">
        <v>8</v>
      </c>
      <c r="G29" t="s">
        <v>638</v>
      </c>
      <c r="H29">
        <v>2017</v>
      </c>
      <c r="I29">
        <v>2</v>
      </c>
      <c r="J29">
        <v>11621</v>
      </c>
      <c r="K29" t="s">
        <v>274</v>
      </c>
      <c r="L29">
        <v>3.1761138325169114</v>
      </c>
      <c r="M29" t="s">
        <v>135</v>
      </c>
    </row>
    <row r="30" spans="1:13" x14ac:dyDescent="0.3">
      <c r="A30">
        <v>1</v>
      </c>
      <c r="B30">
        <v>11</v>
      </c>
      <c r="C30">
        <v>1</v>
      </c>
      <c r="D30">
        <v>181</v>
      </c>
      <c r="E30">
        <v>1</v>
      </c>
      <c r="F30" t="s">
        <v>8</v>
      </c>
      <c r="G30" t="s">
        <v>638</v>
      </c>
      <c r="H30">
        <v>2018</v>
      </c>
      <c r="I30">
        <v>1</v>
      </c>
      <c r="J30">
        <v>10601</v>
      </c>
      <c r="K30" t="s">
        <v>271</v>
      </c>
      <c r="L30">
        <v>0</v>
      </c>
      <c r="M30" t="s">
        <v>135</v>
      </c>
    </row>
    <row r="31" spans="1:13" x14ac:dyDescent="0.3">
      <c r="A31">
        <v>1</v>
      </c>
      <c r="B31">
        <v>11</v>
      </c>
      <c r="C31">
        <v>1</v>
      </c>
      <c r="D31">
        <v>181</v>
      </c>
      <c r="E31">
        <v>1</v>
      </c>
      <c r="F31" t="s">
        <v>8</v>
      </c>
      <c r="G31" t="s">
        <v>638</v>
      </c>
      <c r="H31">
        <v>2018</v>
      </c>
      <c r="I31">
        <v>1</v>
      </c>
      <c r="J31">
        <v>10601</v>
      </c>
      <c r="K31" t="s">
        <v>272</v>
      </c>
      <c r="L31">
        <v>14.055755516845553</v>
      </c>
      <c r="M31" t="s">
        <v>135</v>
      </c>
    </row>
    <row r="32" spans="1:13" x14ac:dyDescent="0.3">
      <c r="A32">
        <v>1</v>
      </c>
      <c r="B32">
        <v>11</v>
      </c>
      <c r="C32">
        <v>1</v>
      </c>
      <c r="D32">
        <v>181</v>
      </c>
      <c r="E32">
        <v>1</v>
      </c>
      <c r="F32" t="s">
        <v>8</v>
      </c>
      <c r="G32" t="s">
        <v>638</v>
      </c>
      <c r="H32">
        <v>2018</v>
      </c>
      <c r="I32">
        <v>1</v>
      </c>
      <c r="J32">
        <v>10601</v>
      </c>
      <c r="K32" t="s">
        <v>273</v>
      </c>
      <c r="L32">
        <v>0</v>
      </c>
      <c r="M32" t="s">
        <v>135</v>
      </c>
    </row>
    <row r="33" spans="1:13" x14ac:dyDescent="0.3">
      <c r="A33">
        <v>1</v>
      </c>
      <c r="B33">
        <v>11</v>
      </c>
      <c r="C33">
        <v>1</v>
      </c>
      <c r="D33">
        <v>181</v>
      </c>
      <c r="E33">
        <v>1</v>
      </c>
      <c r="F33" t="s">
        <v>8</v>
      </c>
      <c r="G33" t="s">
        <v>638</v>
      </c>
      <c r="H33">
        <v>2018</v>
      </c>
      <c r="I33">
        <v>1</v>
      </c>
      <c r="J33">
        <v>10601</v>
      </c>
      <c r="K33" t="s">
        <v>274</v>
      </c>
      <c r="L33">
        <v>3.128622267412303</v>
      </c>
      <c r="M33" t="s">
        <v>135</v>
      </c>
    </row>
    <row r="34" spans="1:13" x14ac:dyDescent="0.3">
      <c r="A34">
        <v>1</v>
      </c>
      <c r="B34">
        <v>11</v>
      </c>
      <c r="C34">
        <v>1</v>
      </c>
      <c r="D34">
        <v>182</v>
      </c>
      <c r="E34">
        <v>1</v>
      </c>
      <c r="F34" t="s">
        <v>8</v>
      </c>
      <c r="G34" t="s">
        <v>638</v>
      </c>
      <c r="H34">
        <v>2018</v>
      </c>
      <c r="I34">
        <v>2</v>
      </c>
      <c r="J34">
        <v>10508</v>
      </c>
      <c r="K34" t="s">
        <v>271</v>
      </c>
      <c r="L34">
        <v>0</v>
      </c>
      <c r="M34" t="s">
        <v>135</v>
      </c>
    </row>
    <row r="35" spans="1:13" x14ac:dyDescent="0.3">
      <c r="A35">
        <v>1</v>
      </c>
      <c r="B35">
        <v>11</v>
      </c>
      <c r="C35">
        <v>1</v>
      </c>
      <c r="D35">
        <v>182</v>
      </c>
      <c r="E35">
        <v>1</v>
      </c>
      <c r="F35" t="s">
        <v>8</v>
      </c>
      <c r="G35" t="s">
        <v>638</v>
      </c>
      <c r="H35">
        <v>2018</v>
      </c>
      <c r="I35">
        <v>2</v>
      </c>
      <c r="J35">
        <v>10508</v>
      </c>
      <c r="K35" t="s">
        <v>272</v>
      </c>
      <c r="L35">
        <v>15.311619390745161</v>
      </c>
      <c r="M35" t="s">
        <v>135</v>
      </c>
    </row>
    <row r="36" spans="1:13" x14ac:dyDescent="0.3">
      <c r="A36">
        <v>1</v>
      </c>
      <c r="B36">
        <v>11</v>
      </c>
      <c r="C36">
        <v>1</v>
      </c>
      <c r="D36">
        <v>182</v>
      </c>
      <c r="E36">
        <v>1</v>
      </c>
      <c r="F36" t="s">
        <v>8</v>
      </c>
      <c r="G36" t="s">
        <v>638</v>
      </c>
      <c r="H36">
        <v>2018</v>
      </c>
      <c r="I36">
        <v>2</v>
      </c>
      <c r="J36">
        <v>10508</v>
      </c>
      <c r="K36" t="s">
        <v>273</v>
      </c>
      <c r="L36">
        <v>0</v>
      </c>
      <c r="M36" t="s">
        <v>135</v>
      </c>
    </row>
    <row r="37" spans="1:13" x14ac:dyDescent="0.3">
      <c r="A37">
        <v>1</v>
      </c>
      <c r="B37">
        <v>11</v>
      </c>
      <c r="C37">
        <v>1</v>
      </c>
      <c r="D37">
        <v>182</v>
      </c>
      <c r="E37">
        <v>1</v>
      </c>
      <c r="F37" t="s">
        <v>8</v>
      </c>
      <c r="G37" t="s">
        <v>638</v>
      </c>
      <c r="H37">
        <v>2018</v>
      </c>
      <c r="I37">
        <v>2</v>
      </c>
      <c r="J37">
        <v>10508</v>
      </c>
      <c r="K37" t="s">
        <v>274</v>
      </c>
      <c r="L37">
        <v>3.7676769445417202</v>
      </c>
      <c r="M37" t="s">
        <v>135</v>
      </c>
    </row>
    <row r="38" spans="1:13" x14ac:dyDescent="0.3">
      <c r="A38">
        <v>1</v>
      </c>
      <c r="B38">
        <v>11</v>
      </c>
      <c r="C38">
        <v>1</v>
      </c>
      <c r="D38">
        <v>191</v>
      </c>
      <c r="E38">
        <v>1</v>
      </c>
      <c r="F38" t="s">
        <v>8</v>
      </c>
      <c r="G38" t="s">
        <v>638</v>
      </c>
      <c r="H38">
        <v>2019</v>
      </c>
      <c r="I38">
        <v>1</v>
      </c>
      <c r="J38">
        <v>10441</v>
      </c>
      <c r="K38" t="s">
        <v>271</v>
      </c>
      <c r="L38">
        <v>0</v>
      </c>
      <c r="M38" t="s">
        <v>135</v>
      </c>
    </row>
    <row r="39" spans="1:13" x14ac:dyDescent="0.3">
      <c r="A39">
        <v>1</v>
      </c>
      <c r="B39">
        <v>11</v>
      </c>
      <c r="C39">
        <v>1</v>
      </c>
      <c r="D39">
        <v>191</v>
      </c>
      <c r="E39">
        <v>1</v>
      </c>
      <c r="F39" t="s">
        <v>8</v>
      </c>
      <c r="G39" t="s">
        <v>638</v>
      </c>
      <c r="H39">
        <v>2019</v>
      </c>
      <c r="I39">
        <v>1</v>
      </c>
      <c r="J39">
        <v>10441</v>
      </c>
      <c r="K39" t="s">
        <v>272</v>
      </c>
      <c r="L39">
        <v>13.451842583315658</v>
      </c>
      <c r="M39" t="s">
        <v>135</v>
      </c>
    </row>
    <row r="40" spans="1:13" x14ac:dyDescent="0.3">
      <c r="A40">
        <v>1</v>
      </c>
      <c r="B40">
        <v>11</v>
      </c>
      <c r="C40">
        <v>1</v>
      </c>
      <c r="D40">
        <v>191</v>
      </c>
      <c r="E40">
        <v>1</v>
      </c>
      <c r="F40" t="s">
        <v>8</v>
      </c>
      <c r="G40" t="s">
        <v>638</v>
      </c>
      <c r="H40">
        <v>2019</v>
      </c>
      <c r="I40">
        <v>1</v>
      </c>
      <c r="J40">
        <v>10441</v>
      </c>
      <c r="K40" t="s">
        <v>273</v>
      </c>
      <c r="L40">
        <v>0</v>
      </c>
      <c r="M40" t="s">
        <v>135</v>
      </c>
    </row>
    <row r="41" spans="1:13" x14ac:dyDescent="0.3">
      <c r="A41">
        <v>1</v>
      </c>
      <c r="B41">
        <v>11</v>
      </c>
      <c r="C41">
        <v>1</v>
      </c>
      <c r="D41">
        <v>191</v>
      </c>
      <c r="E41">
        <v>1</v>
      </c>
      <c r="F41" t="s">
        <v>8</v>
      </c>
      <c r="G41" t="s">
        <v>638</v>
      </c>
      <c r="H41">
        <v>2019</v>
      </c>
      <c r="I41">
        <v>1</v>
      </c>
      <c r="J41">
        <v>10441</v>
      </c>
      <c r="K41" t="s">
        <v>274</v>
      </c>
      <c r="L41">
        <v>2.6776033057851238</v>
      </c>
      <c r="M41" t="s">
        <v>135</v>
      </c>
    </row>
    <row r="42" spans="1:13" x14ac:dyDescent="0.3">
      <c r="A42">
        <v>1</v>
      </c>
      <c r="B42">
        <v>11</v>
      </c>
      <c r="C42">
        <v>1</v>
      </c>
      <c r="D42">
        <v>192</v>
      </c>
      <c r="E42">
        <v>1</v>
      </c>
      <c r="F42" t="s">
        <v>8</v>
      </c>
      <c r="G42" t="s">
        <v>638</v>
      </c>
      <c r="H42">
        <v>2019</v>
      </c>
      <c r="I42">
        <v>2</v>
      </c>
      <c r="J42">
        <v>10444</v>
      </c>
      <c r="K42" t="s">
        <v>271</v>
      </c>
      <c r="L42">
        <v>0</v>
      </c>
      <c r="M42" t="s">
        <v>135</v>
      </c>
    </row>
    <row r="43" spans="1:13" x14ac:dyDescent="0.3">
      <c r="A43">
        <v>1</v>
      </c>
      <c r="B43">
        <v>11</v>
      </c>
      <c r="C43">
        <v>1</v>
      </c>
      <c r="D43">
        <v>192</v>
      </c>
      <c r="E43">
        <v>1</v>
      </c>
      <c r="F43" t="s">
        <v>8</v>
      </c>
      <c r="G43" t="s">
        <v>638</v>
      </c>
      <c r="H43">
        <v>2019</v>
      </c>
      <c r="I43">
        <v>2</v>
      </c>
      <c r="J43">
        <v>10444</v>
      </c>
      <c r="K43" t="s">
        <v>272</v>
      </c>
      <c r="L43">
        <v>14.979549290140811</v>
      </c>
      <c r="M43" t="s">
        <v>135</v>
      </c>
    </row>
    <row r="44" spans="1:13" x14ac:dyDescent="0.3">
      <c r="A44">
        <v>1</v>
      </c>
      <c r="B44">
        <v>11</v>
      </c>
      <c r="C44">
        <v>1</v>
      </c>
      <c r="D44">
        <v>192</v>
      </c>
      <c r="E44">
        <v>1</v>
      </c>
      <c r="F44" t="s">
        <v>8</v>
      </c>
      <c r="G44" t="s">
        <v>638</v>
      </c>
      <c r="H44">
        <v>2019</v>
      </c>
      <c r="I44">
        <v>2</v>
      </c>
      <c r="J44">
        <v>10444</v>
      </c>
      <c r="K44" t="s">
        <v>273</v>
      </c>
      <c r="L44">
        <v>0</v>
      </c>
      <c r="M44" t="s">
        <v>135</v>
      </c>
    </row>
    <row r="45" spans="1:13" x14ac:dyDescent="0.3">
      <c r="A45">
        <v>1</v>
      </c>
      <c r="B45">
        <v>11</v>
      </c>
      <c r="C45">
        <v>1</v>
      </c>
      <c r="D45">
        <v>192</v>
      </c>
      <c r="E45">
        <v>1</v>
      </c>
      <c r="F45" t="s">
        <v>8</v>
      </c>
      <c r="G45" t="s">
        <v>638</v>
      </c>
      <c r="H45">
        <v>2019</v>
      </c>
      <c r="I45">
        <v>2</v>
      </c>
      <c r="J45">
        <v>10444</v>
      </c>
      <c r="K45" t="s">
        <v>274</v>
      </c>
      <c r="L45">
        <v>3.3059989487039205</v>
      </c>
      <c r="M45" t="s">
        <v>135</v>
      </c>
    </row>
    <row r="46" spans="1:13" x14ac:dyDescent="0.3">
      <c r="A46">
        <v>1</v>
      </c>
      <c r="B46">
        <v>11</v>
      </c>
      <c r="C46">
        <v>1</v>
      </c>
      <c r="D46">
        <v>201</v>
      </c>
      <c r="E46">
        <v>1</v>
      </c>
      <c r="F46" t="s">
        <v>8</v>
      </c>
      <c r="G46" t="s">
        <v>638</v>
      </c>
      <c r="H46">
        <v>2020</v>
      </c>
      <c r="I46">
        <v>1</v>
      </c>
      <c r="J46">
        <v>10475</v>
      </c>
      <c r="K46" t="s">
        <v>271</v>
      </c>
      <c r="L46">
        <v>0</v>
      </c>
      <c r="M46" t="s">
        <v>135</v>
      </c>
    </row>
    <row r="47" spans="1:13" x14ac:dyDescent="0.3">
      <c r="A47">
        <v>1</v>
      </c>
      <c r="B47">
        <v>11</v>
      </c>
      <c r="C47">
        <v>1</v>
      </c>
      <c r="D47">
        <v>201</v>
      </c>
      <c r="E47">
        <v>1</v>
      </c>
      <c r="F47" t="s">
        <v>8</v>
      </c>
      <c r="G47" t="s">
        <v>638</v>
      </c>
      <c r="H47">
        <v>2020</v>
      </c>
      <c r="I47">
        <v>1</v>
      </c>
      <c r="J47">
        <v>10475</v>
      </c>
      <c r="K47" t="s">
        <v>272</v>
      </c>
      <c r="L47">
        <v>13.308918912598655</v>
      </c>
      <c r="M47" t="s">
        <v>135</v>
      </c>
    </row>
    <row r="48" spans="1:13" x14ac:dyDescent="0.3">
      <c r="A48">
        <v>1</v>
      </c>
      <c r="B48">
        <v>11</v>
      </c>
      <c r="C48">
        <v>1</v>
      </c>
      <c r="D48">
        <v>201</v>
      </c>
      <c r="E48">
        <v>1</v>
      </c>
      <c r="F48" t="s">
        <v>8</v>
      </c>
      <c r="G48" t="s">
        <v>638</v>
      </c>
      <c r="H48">
        <v>2020</v>
      </c>
      <c r="I48">
        <v>1</v>
      </c>
      <c r="J48">
        <v>10475</v>
      </c>
      <c r="K48" t="s">
        <v>273</v>
      </c>
      <c r="L48">
        <v>0</v>
      </c>
      <c r="M48" t="s">
        <v>135</v>
      </c>
    </row>
    <row r="49" spans="1:13" x14ac:dyDescent="0.3">
      <c r="A49">
        <v>1</v>
      </c>
      <c r="B49">
        <v>11</v>
      </c>
      <c r="C49">
        <v>1</v>
      </c>
      <c r="D49">
        <v>201</v>
      </c>
      <c r="E49">
        <v>1</v>
      </c>
      <c r="F49" t="s">
        <v>8</v>
      </c>
      <c r="G49" t="s">
        <v>638</v>
      </c>
      <c r="H49">
        <v>2020</v>
      </c>
      <c r="I49">
        <v>1</v>
      </c>
      <c r="J49">
        <v>10475</v>
      </c>
      <c r="K49" t="s">
        <v>274</v>
      </c>
      <c r="L49">
        <v>2.6185921844420905</v>
      </c>
      <c r="M49" t="s">
        <v>135</v>
      </c>
    </row>
    <row r="50" spans="1:13" x14ac:dyDescent="0.3">
      <c r="A50">
        <v>1</v>
      </c>
      <c r="B50">
        <v>11</v>
      </c>
      <c r="C50">
        <v>1</v>
      </c>
      <c r="D50">
        <v>202</v>
      </c>
      <c r="E50">
        <v>1</v>
      </c>
      <c r="F50" t="s">
        <v>8</v>
      </c>
      <c r="G50" t="s">
        <v>638</v>
      </c>
      <c r="H50">
        <v>2020</v>
      </c>
      <c r="I50">
        <v>2</v>
      </c>
      <c r="J50">
        <v>10536</v>
      </c>
      <c r="K50" t="s">
        <v>271</v>
      </c>
      <c r="L50">
        <v>0</v>
      </c>
      <c r="M50" t="s">
        <v>135</v>
      </c>
    </row>
    <row r="51" spans="1:13" x14ac:dyDescent="0.3">
      <c r="A51">
        <v>1</v>
      </c>
      <c r="B51">
        <v>11</v>
      </c>
      <c r="C51">
        <v>1</v>
      </c>
      <c r="D51">
        <v>202</v>
      </c>
      <c r="E51">
        <v>1</v>
      </c>
      <c r="F51" t="s">
        <v>8</v>
      </c>
      <c r="G51" t="s">
        <v>638</v>
      </c>
      <c r="H51">
        <v>2020</v>
      </c>
      <c r="I51">
        <v>2</v>
      </c>
      <c r="J51">
        <v>10536</v>
      </c>
      <c r="K51" t="s">
        <v>272</v>
      </c>
      <c r="L51">
        <v>15.818656399935984</v>
      </c>
      <c r="M51" t="s">
        <v>135</v>
      </c>
    </row>
    <row r="52" spans="1:13" x14ac:dyDescent="0.3">
      <c r="A52">
        <v>1</v>
      </c>
      <c r="B52">
        <v>11</v>
      </c>
      <c r="C52">
        <v>1</v>
      </c>
      <c r="D52">
        <v>202</v>
      </c>
      <c r="E52">
        <v>1</v>
      </c>
      <c r="F52" t="s">
        <v>8</v>
      </c>
      <c r="G52" t="s">
        <v>638</v>
      </c>
      <c r="H52">
        <v>2020</v>
      </c>
      <c r="I52">
        <v>2</v>
      </c>
      <c r="J52">
        <v>10536</v>
      </c>
      <c r="K52" t="s">
        <v>273</v>
      </c>
      <c r="L52">
        <v>0</v>
      </c>
      <c r="M52" t="s">
        <v>135</v>
      </c>
    </row>
    <row r="53" spans="1:13" x14ac:dyDescent="0.3">
      <c r="A53">
        <v>1</v>
      </c>
      <c r="B53">
        <v>11</v>
      </c>
      <c r="C53">
        <v>1</v>
      </c>
      <c r="D53">
        <v>202</v>
      </c>
      <c r="E53">
        <v>1</v>
      </c>
      <c r="F53" t="s">
        <v>8</v>
      </c>
      <c r="G53" t="s">
        <v>638</v>
      </c>
      <c r="H53">
        <v>2020</v>
      </c>
      <c r="I53">
        <v>2</v>
      </c>
      <c r="J53">
        <v>10536</v>
      </c>
      <c r="K53" t="s">
        <v>274</v>
      </c>
      <c r="L53">
        <v>3.1407121187904568</v>
      </c>
      <c r="M53" t="s">
        <v>135</v>
      </c>
    </row>
    <row r="54" spans="1:13" x14ac:dyDescent="0.3">
      <c r="A54">
        <v>1</v>
      </c>
      <c r="B54">
        <v>11</v>
      </c>
      <c r="C54">
        <v>1</v>
      </c>
      <c r="D54">
        <v>211</v>
      </c>
      <c r="E54">
        <v>1</v>
      </c>
      <c r="F54" t="s">
        <v>8</v>
      </c>
      <c r="G54" t="s">
        <v>638</v>
      </c>
      <c r="H54">
        <v>2021</v>
      </c>
      <c r="I54">
        <v>1</v>
      </c>
      <c r="J54">
        <v>10597</v>
      </c>
      <c r="K54" t="s">
        <v>271</v>
      </c>
      <c r="L54">
        <v>0</v>
      </c>
      <c r="M54" t="s">
        <v>135</v>
      </c>
    </row>
    <row r="55" spans="1:13" x14ac:dyDescent="0.3">
      <c r="A55">
        <v>1</v>
      </c>
      <c r="B55">
        <v>11</v>
      </c>
      <c r="C55">
        <v>1</v>
      </c>
      <c r="D55">
        <v>211</v>
      </c>
      <c r="E55">
        <v>1</v>
      </c>
      <c r="F55" t="s">
        <v>8</v>
      </c>
      <c r="G55" t="s">
        <v>638</v>
      </c>
      <c r="H55">
        <v>2021</v>
      </c>
      <c r="I55">
        <v>1</v>
      </c>
      <c r="J55">
        <v>10597</v>
      </c>
      <c r="K55" t="s">
        <v>272</v>
      </c>
      <c r="L55">
        <v>12.944251538474209</v>
      </c>
      <c r="M55" t="s">
        <v>135</v>
      </c>
    </row>
    <row r="56" spans="1:13" x14ac:dyDescent="0.3">
      <c r="A56">
        <v>1</v>
      </c>
      <c r="B56">
        <v>11</v>
      </c>
      <c r="C56">
        <v>1</v>
      </c>
      <c r="D56">
        <v>211</v>
      </c>
      <c r="E56">
        <v>1</v>
      </c>
      <c r="F56" t="s">
        <v>8</v>
      </c>
      <c r="G56" t="s">
        <v>638</v>
      </c>
      <c r="H56">
        <v>2021</v>
      </c>
      <c r="I56">
        <v>1</v>
      </c>
      <c r="J56">
        <v>10597</v>
      </c>
      <c r="K56" t="s">
        <v>273</v>
      </c>
      <c r="L56">
        <v>0</v>
      </c>
      <c r="M56" t="s">
        <v>135</v>
      </c>
    </row>
    <row r="57" spans="1:13" x14ac:dyDescent="0.3">
      <c r="A57">
        <v>1</v>
      </c>
      <c r="B57">
        <v>11</v>
      </c>
      <c r="C57">
        <v>1</v>
      </c>
      <c r="D57">
        <v>211</v>
      </c>
      <c r="E57">
        <v>1</v>
      </c>
      <c r="F57" t="s">
        <v>8</v>
      </c>
      <c r="G57" t="s">
        <v>638</v>
      </c>
      <c r="H57">
        <v>2021</v>
      </c>
      <c r="I57">
        <v>1</v>
      </c>
      <c r="J57">
        <v>10597</v>
      </c>
      <c r="K57" t="s">
        <v>274</v>
      </c>
      <c r="L57">
        <v>2.2425660792951541</v>
      </c>
      <c r="M57" t="s">
        <v>135</v>
      </c>
    </row>
    <row r="58" spans="1:13" x14ac:dyDescent="0.3">
      <c r="A58">
        <v>1</v>
      </c>
      <c r="B58">
        <v>11</v>
      </c>
      <c r="C58">
        <v>1</v>
      </c>
      <c r="D58">
        <v>212</v>
      </c>
      <c r="E58">
        <v>1</v>
      </c>
      <c r="F58" t="s">
        <v>8</v>
      </c>
      <c r="G58" t="s">
        <v>638</v>
      </c>
      <c r="H58">
        <v>2021</v>
      </c>
      <c r="I58">
        <v>2</v>
      </c>
      <c r="J58">
        <v>11297</v>
      </c>
      <c r="K58" t="s">
        <v>271</v>
      </c>
      <c r="L58">
        <v>0</v>
      </c>
      <c r="M58" t="s">
        <v>135</v>
      </c>
    </row>
    <row r="59" spans="1:13" x14ac:dyDescent="0.3">
      <c r="A59">
        <v>1</v>
      </c>
      <c r="B59">
        <v>11</v>
      </c>
      <c r="C59">
        <v>1</v>
      </c>
      <c r="D59">
        <v>212</v>
      </c>
      <c r="E59">
        <v>1</v>
      </c>
      <c r="F59" t="s">
        <v>8</v>
      </c>
      <c r="G59" t="s">
        <v>638</v>
      </c>
      <c r="H59">
        <v>2021</v>
      </c>
      <c r="I59">
        <v>2</v>
      </c>
      <c r="J59">
        <v>11297</v>
      </c>
      <c r="K59" t="s">
        <v>272</v>
      </c>
      <c r="L59">
        <v>14.046483139839095</v>
      </c>
      <c r="M59" t="s">
        <v>135</v>
      </c>
    </row>
    <row r="60" spans="1:13" x14ac:dyDescent="0.3">
      <c r="A60">
        <v>1</v>
      </c>
      <c r="B60">
        <v>11</v>
      </c>
      <c r="C60">
        <v>1</v>
      </c>
      <c r="D60">
        <v>212</v>
      </c>
      <c r="E60">
        <v>1</v>
      </c>
      <c r="F60" t="s">
        <v>8</v>
      </c>
      <c r="G60" t="s">
        <v>638</v>
      </c>
      <c r="H60">
        <v>2021</v>
      </c>
      <c r="I60">
        <v>2</v>
      </c>
      <c r="J60">
        <v>11297</v>
      </c>
      <c r="K60" t="s">
        <v>273</v>
      </c>
      <c r="L60">
        <v>0</v>
      </c>
      <c r="M60" t="s">
        <v>135</v>
      </c>
    </row>
    <row r="61" spans="1:13" x14ac:dyDescent="0.3">
      <c r="A61">
        <v>1</v>
      </c>
      <c r="B61">
        <v>11</v>
      </c>
      <c r="C61">
        <v>1</v>
      </c>
      <c r="D61">
        <v>212</v>
      </c>
      <c r="E61">
        <v>1</v>
      </c>
      <c r="F61" t="s">
        <v>8</v>
      </c>
      <c r="G61" t="s">
        <v>638</v>
      </c>
      <c r="H61">
        <v>2021</v>
      </c>
      <c r="I61">
        <v>2</v>
      </c>
      <c r="J61">
        <v>11297</v>
      </c>
      <c r="K61" t="s">
        <v>274</v>
      </c>
      <c r="L61">
        <v>2.3247218555534603</v>
      </c>
      <c r="M61" t="s">
        <v>135</v>
      </c>
    </row>
    <row r="62" spans="1:13" x14ac:dyDescent="0.3">
      <c r="A62">
        <v>1</v>
      </c>
      <c r="B62">
        <v>11</v>
      </c>
      <c r="C62">
        <v>1</v>
      </c>
      <c r="D62">
        <v>221</v>
      </c>
      <c r="E62">
        <v>1</v>
      </c>
      <c r="F62" t="s">
        <v>8</v>
      </c>
      <c r="G62" t="s">
        <v>638</v>
      </c>
      <c r="H62">
        <v>2022</v>
      </c>
      <c r="I62">
        <v>1</v>
      </c>
      <c r="J62">
        <v>11094</v>
      </c>
      <c r="K62" t="s">
        <v>271</v>
      </c>
      <c r="L62">
        <v>0</v>
      </c>
      <c r="M62" t="s">
        <v>135</v>
      </c>
    </row>
    <row r="63" spans="1:13" x14ac:dyDescent="0.3">
      <c r="A63">
        <v>1</v>
      </c>
      <c r="B63">
        <v>11</v>
      </c>
      <c r="C63">
        <v>1</v>
      </c>
      <c r="D63">
        <v>221</v>
      </c>
      <c r="E63">
        <v>1</v>
      </c>
      <c r="F63" t="s">
        <v>8</v>
      </c>
      <c r="G63" t="s">
        <v>638</v>
      </c>
      <c r="H63">
        <v>2022</v>
      </c>
      <c r="I63">
        <v>1</v>
      </c>
      <c r="J63">
        <v>11094</v>
      </c>
      <c r="K63" t="s">
        <v>272</v>
      </c>
      <c r="L63">
        <v>11.956040342831395</v>
      </c>
      <c r="M63" t="s">
        <v>135</v>
      </c>
    </row>
    <row r="64" spans="1:13" x14ac:dyDescent="0.3">
      <c r="A64">
        <v>1</v>
      </c>
      <c r="B64">
        <v>11</v>
      </c>
      <c r="C64">
        <v>1</v>
      </c>
      <c r="D64">
        <v>221</v>
      </c>
      <c r="E64">
        <v>1</v>
      </c>
      <c r="F64" t="s">
        <v>8</v>
      </c>
      <c r="G64" t="s">
        <v>638</v>
      </c>
      <c r="H64">
        <v>2022</v>
      </c>
      <c r="I64">
        <v>1</v>
      </c>
      <c r="J64">
        <v>11094</v>
      </c>
      <c r="K64" t="s">
        <v>273</v>
      </c>
      <c r="L64">
        <v>0</v>
      </c>
      <c r="M64" t="s">
        <v>135</v>
      </c>
    </row>
    <row r="65" spans="1:13" x14ac:dyDescent="0.3">
      <c r="A65">
        <v>1</v>
      </c>
      <c r="B65">
        <v>11</v>
      </c>
      <c r="C65">
        <v>1</v>
      </c>
      <c r="D65">
        <v>221</v>
      </c>
      <c r="E65">
        <v>1</v>
      </c>
      <c r="F65" t="s">
        <v>8</v>
      </c>
      <c r="G65" t="s">
        <v>638</v>
      </c>
      <c r="H65">
        <v>2022</v>
      </c>
      <c r="I65">
        <v>1</v>
      </c>
      <c r="J65">
        <v>11094</v>
      </c>
      <c r="K65" t="s">
        <v>274</v>
      </c>
      <c r="L65">
        <v>1.689397707889194</v>
      </c>
      <c r="M65" t="s">
        <v>135</v>
      </c>
    </row>
    <row r="66" spans="1:13" x14ac:dyDescent="0.3">
      <c r="A66">
        <v>1</v>
      </c>
      <c r="B66">
        <v>11</v>
      </c>
      <c r="C66">
        <v>1</v>
      </c>
      <c r="D66">
        <v>222</v>
      </c>
      <c r="E66">
        <v>1</v>
      </c>
      <c r="F66" t="s">
        <v>8</v>
      </c>
      <c r="G66" t="s">
        <v>638</v>
      </c>
      <c r="H66">
        <v>2022</v>
      </c>
      <c r="I66">
        <v>2</v>
      </c>
      <c r="J66">
        <v>11043</v>
      </c>
      <c r="K66" t="s">
        <v>271</v>
      </c>
      <c r="L66">
        <v>0</v>
      </c>
      <c r="M66" t="s">
        <v>135</v>
      </c>
    </row>
    <row r="67" spans="1:13" x14ac:dyDescent="0.3">
      <c r="A67">
        <v>1</v>
      </c>
      <c r="B67">
        <v>11</v>
      </c>
      <c r="C67">
        <v>1</v>
      </c>
      <c r="D67">
        <v>222</v>
      </c>
      <c r="E67">
        <v>1</v>
      </c>
      <c r="F67" t="s">
        <v>8</v>
      </c>
      <c r="G67" t="s">
        <v>638</v>
      </c>
      <c r="H67">
        <v>2022</v>
      </c>
      <c r="I67">
        <v>2</v>
      </c>
      <c r="J67">
        <v>11043</v>
      </c>
      <c r="K67" t="s">
        <v>272</v>
      </c>
      <c r="L67">
        <v>14.244314268692017</v>
      </c>
      <c r="M67" t="s">
        <v>135</v>
      </c>
    </row>
    <row r="68" spans="1:13" x14ac:dyDescent="0.3">
      <c r="A68">
        <v>1</v>
      </c>
      <c r="B68">
        <v>11</v>
      </c>
      <c r="C68">
        <v>1</v>
      </c>
      <c r="D68">
        <v>222</v>
      </c>
      <c r="E68">
        <v>1</v>
      </c>
      <c r="F68" t="s">
        <v>8</v>
      </c>
      <c r="G68" t="s">
        <v>638</v>
      </c>
      <c r="H68">
        <v>2022</v>
      </c>
      <c r="I68">
        <v>2</v>
      </c>
      <c r="J68">
        <v>11043</v>
      </c>
      <c r="K68" t="s">
        <v>273</v>
      </c>
      <c r="L68">
        <v>0</v>
      </c>
      <c r="M68" t="s">
        <v>135</v>
      </c>
    </row>
    <row r="69" spans="1:13" x14ac:dyDescent="0.3">
      <c r="A69">
        <v>1</v>
      </c>
      <c r="B69">
        <v>11</v>
      </c>
      <c r="C69">
        <v>1</v>
      </c>
      <c r="D69">
        <v>222</v>
      </c>
      <c r="E69">
        <v>1</v>
      </c>
      <c r="F69" t="s">
        <v>8</v>
      </c>
      <c r="G69" t="s">
        <v>638</v>
      </c>
      <c r="H69">
        <v>2022</v>
      </c>
      <c r="I69">
        <v>2</v>
      </c>
      <c r="J69">
        <v>11043</v>
      </c>
      <c r="K69" t="s">
        <v>274</v>
      </c>
      <c r="L69">
        <v>2.3770777069336688</v>
      </c>
      <c r="M69" t="s">
        <v>135</v>
      </c>
    </row>
    <row r="70" spans="1:13" x14ac:dyDescent="0.3">
      <c r="A70">
        <v>1</v>
      </c>
      <c r="B70">
        <v>12</v>
      </c>
      <c r="C70">
        <v>2</v>
      </c>
      <c r="D70">
        <v>142</v>
      </c>
      <c r="E70">
        <v>1</v>
      </c>
      <c r="F70" t="s">
        <v>8</v>
      </c>
      <c r="G70" t="s">
        <v>23</v>
      </c>
      <c r="H70">
        <v>2014</v>
      </c>
      <c r="I70">
        <v>2</v>
      </c>
      <c r="J70">
        <v>15758</v>
      </c>
      <c r="K70" t="s">
        <v>271</v>
      </c>
      <c r="L70">
        <v>0</v>
      </c>
      <c r="M70" t="s">
        <v>135</v>
      </c>
    </row>
    <row r="71" spans="1:13" x14ac:dyDescent="0.3">
      <c r="A71">
        <v>1</v>
      </c>
      <c r="B71">
        <v>12</v>
      </c>
      <c r="C71">
        <v>2</v>
      </c>
      <c r="D71">
        <v>142</v>
      </c>
      <c r="E71">
        <v>1</v>
      </c>
      <c r="F71" t="s">
        <v>8</v>
      </c>
      <c r="G71" t="s">
        <v>23</v>
      </c>
      <c r="H71">
        <v>2014</v>
      </c>
      <c r="I71">
        <v>2</v>
      </c>
      <c r="J71">
        <v>15758</v>
      </c>
      <c r="K71" t="s">
        <v>272</v>
      </c>
      <c r="L71">
        <v>0.41770921249452825</v>
      </c>
      <c r="M71" t="s">
        <v>135</v>
      </c>
    </row>
    <row r="72" spans="1:13" x14ac:dyDescent="0.3">
      <c r="A72">
        <v>1</v>
      </c>
      <c r="B72">
        <v>12</v>
      </c>
      <c r="C72">
        <v>2</v>
      </c>
      <c r="D72">
        <v>142</v>
      </c>
      <c r="E72">
        <v>1</v>
      </c>
      <c r="F72" t="s">
        <v>8</v>
      </c>
      <c r="G72" t="s">
        <v>23</v>
      </c>
      <c r="H72">
        <v>2014</v>
      </c>
      <c r="I72">
        <v>2</v>
      </c>
      <c r="J72">
        <v>15758</v>
      </c>
      <c r="K72" t="s">
        <v>273</v>
      </c>
      <c r="L72">
        <v>0</v>
      </c>
      <c r="M72" t="s">
        <v>135</v>
      </c>
    </row>
    <row r="73" spans="1:13" x14ac:dyDescent="0.3">
      <c r="A73">
        <v>1</v>
      </c>
      <c r="B73">
        <v>12</v>
      </c>
      <c r="C73">
        <v>2</v>
      </c>
      <c r="D73">
        <v>142</v>
      </c>
      <c r="E73">
        <v>1</v>
      </c>
      <c r="F73" t="s">
        <v>8</v>
      </c>
      <c r="G73" t="s">
        <v>23</v>
      </c>
      <c r="H73">
        <v>2014</v>
      </c>
      <c r="I73">
        <v>2</v>
      </c>
      <c r="J73">
        <v>15758</v>
      </c>
      <c r="K73" t="s">
        <v>274</v>
      </c>
      <c r="L73">
        <v>6.185134123924324E-2</v>
      </c>
      <c r="M73" t="s">
        <v>135</v>
      </c>
    </row>
    <row r="74" spans="1:13" x14ac:dyDescent="0.3">
      <c r="A74">
        <v>1</v>
      </c>
      <c r="B74">
        <v>12</v>
      </c>
      <c r="C74">
        <v>2</v>
      </c>
      <c r="D74">
        <v>151</v>
      </c>
      <c r="E74">
        <v>1</v>
      </c>
      <c r="F74" t="s">
        <v>8</v>
      </c>
      <c r="G74" t="s">
        <v>23</v>
      </c>
      <c r="H74">
        <v>2015</v>
      </c>
      <c r="I74">
        <v>1</v>
      </c>
      <c r="J74">
        <v>16706</v>
      </c>
      <c r="K74" t="s">
        <v>271</v>
      </c>
      <c r="L74">
        <v>0</v>
      </c>
      <c r="M74" t="s">
        <v>135</v>
      </c>
    </row>
    <row r="75" spans="1:13" x14ac:dyDescent="0.3">
      <c r="A75">
        <v>1</v>
      </c>
      <c r="B75">
        <v>12</v>
      </c>
      <c r="C75">
        <v>2</v>
      </c>
      <c r="D75">
        <v>151</v>
      </c>
      <c r="E75">
        <v>1</v>
      </c>
      <c r="F75" t="s">
        <v>8</v>
      </c>
      <c r="G75" t="s">
        <v>23</v>
      </c>
      <c r="H75">
        <v>2015</v>
      </c>
      <c r="I75">
        <v>1</v>
      </c>
      <c r="J75">
        <v>16706</v>
      </c>
      <c r="K75" t="s">
        <v>272</v>
      </c>
      <c r="L75">
        <v>0.23509182567413517</v>
      </c>
      <c r="M75" t="s">
        <v>135</v>
      </c>
    </row>
    <row r="76" spans="1:13" x14ac:dyDescent="0.3">
      <c r="A76">
        <v>1</v>
      </c>
      <c r="B76">
        <v>12</v>
      </c>
      <c r="C76">
        <v>2</v>
      </c>
      <c r="D76">
        <v>151</v>
      </c>
      <c r="E76">
        <v>1</v>
      </c>
      <c r="F76" t="s">
        <v>8</v>
      </c>
      <c r="G76" t="s">
        <v>23</v>
      </c>
      <c r="H76">
        <v>2015</v>
      </c>
      <c r="I76">
        <v>1</v>
      </c>
      <c r="J76">
        <v>16706</v>
      </c>
      <c r="K76" t="s">
        <v>273</v>
      </c>
      <c r="L76">
        <v>0</v>
      </c>
      <c r="M76" t="s">
        <v>135</v>
      </c>
    </row>
    <row r="77" spans="1:13" x14ac:dyDescent="0.3">
      <c r="A77">
        <v>1</v>
      </c>
      <c r="B77">
        <v>12</v>
      </c>
      <c r="C77">
        <v>2</v>
      </c>
      <c r="D77">
        <v>151</v>
      </c>
      <c r="E77">
        <v>1</v>
      </c>
      <c r="F77" t="s">
        <v>8</v>
      </c>
      <c r="G77" t="s">
        <v>23</v>
      </c>
      <c r="H77">
        <v>2015</v>
      </c>
      <c r="I77">
        <v>1</v>
      </c>
      <c r="J77">
        <v>16706</v>
      </c>
      <c r="K77" t="s">
        <v>274</v>
      </c>
      <c r="L77">
        <v>0</v>
      </c>
      <c r="M77" t="s">
        <v>135</v>
      </c>
    </row>
    <row r="78" spans="1:13" x14ac:dyDescent="0.3">
      <c r="A78">
        <v>1</v>
      </c>
      <c r="B78">
        <v>12</v>
      </c>
      <c r="C78">
        <v>2</v>
      </c>
      <c r="D78">
        <v>152</v>
      </c>
      <c r="E78">
        <v>1</v>
      </c>
      <c r="F78" t="s">
        <v>8</v>
      </c>
      <c r="G78" t="s">
        <v>23</v>
      </c>
      <c r="H78">
        <v>2015</v>
      </c>
      <c r="I78">
        <v>2</v>
      </c>
      <c r="J78">
        <v>17238</v>
      </c>
      <c r="K78" t="s">
        <v>271</v>
      </c>
      <c r="L78">
        <v>0</v>
      </c>
      <c r="M78" t="s">
        <v>135</v>
      </c>
    </row>
    <row r="79" spans="1:13" x14ac:dyDescent="0.3">
      <c r="A79">
        <v>1</v>
      </c>
      <c r="B79">
        <v>12</v>
      </c>
      <c r="C79">
        <v>2</v>
      </c>
      <c r="D79">
        <v>152</v>
      </c>
      <c r="E79">
        <v>1</v>
      </c>
      <c r="F79" t="s">
        <v>8</v>
      </c>
      <c r="G79" t="s">
        <v>23</v>
      </c>
      <c r="H79">
        <v>2015</v>
      </c>
      <c r="I79">
        <v>2</v>
      </c>
      <c r="J79">
        <v>17238</v>
      </c>
      <c r="K79" t="s">
        <v>272</v>
      </c>
      <c r="L79">
        <v>0.16794199915556188</v>
      </c>
      <c r="M79" t="s">
        <v>135</v>
      </c>
    </row>
    <row r="80" spans="1:13" x14ac:dyDescent="0.3">
      <c r="A80">
        <v>1</v>
      </c>
      <c r="B80">
        <v>12</v>
      </c>
      <c r="C80">
        <v>2</v>
      </c>
      <c r="D80">
        <v>152</v>
      </c>
      <c r="E80">
        <v>1</v>
      </c>
      <c r="F80" t="s">
        <v>8</v>
      </c>
      <c r="G80" t="s">
        <v>23</v>
      </c>
      <c r="H80">
        <v>2015</v>
      </c>
      <c r="I80">
        <v>2</v>
      </c>
      <c r="J80">
        <v>17238</v>
      </c>
      <c r="K80" t="s">
        <v>273</v>
      </c>
      <c r="L80">
        <v>0</v>
      </c>
      <c r="M80" t="s">
        <v>135</v>
      </c>
    </row>
    <row r="81" spans="1:13" x14ac:dyDescent="0.3">
      <c r="A81">
        <v>1</v>
      </c>
      <c r="B81">
        <v>12</v>
      </c>
      <c r="C81">
        <v>2</v>
      </c>
      <c r="D81">
        <v>152</v>
      </c>
      <c r="E81">
        <v>1</v>
      </c>
      <c r="F81" t="s">
        <v>8</v>
      </c>
      <c r="G81" t="s">
        <v>23</v>
      </c>
      <c r="H81">
        <v>2015</v>
      </c>
      <c r="I81">
        <v>2</v>
      </c>
      <c r="J81">
        <v>17238</v>
      </c>
      <c r="K81" t="s">
        <v>274</v>
      </c>
      <c r="L81">
        <v>0</v>
      </c>
      <c r="M81" t="s">
        <v>135</v>
      </c>
    </row>
    <row r="82" spans="1:13" x14ac:dyDescent="0.3">
      <c r="A82">
        <v>1</v>
      </c>
      <c r="B82">
        <v>12</v>
      </c>
      <c r="C82">
        <v>2</v>
      </c>
      <c r="D82">
        <v>161</v>
      </c>
      <c r="E82">
        <v>1</v>
      </c>
      <c r="F82" t="s">
        <v>8</v>
      </c>
      <c r="G82" t="s">
        <v>23</v>
      </c>
      <c r="H82">
        <v>2016</v>
      </c>
      <c r="I82">
        <v>1</v>
      </c>
      <c r="J82">
        <v>17468</v>
      </c>
      <c r="K82" t="s">
        <v>271</v>
      </c>
      <c r="L82">
        <v>0</v>
      </c>
      <c r="M82" t="s">
        <v>135</v>
      </c>
    </row>
    <row r="83" spans="1:13" x14ac:dyDescent="0.3">
      <c r="A83">
        <v>1</v>
      </c>
      <c r="B83">
        <v>12</v>
      </c>
      <c r="C83">
        <v>2</v>
      </c>
      <c r="D83">
        <v>161</v>
      </c>
      <c r="E83">
        <v>1</v>
      </c>
      <c r="F83" t="s">
        <v>8</v>
      </c>
      <c r="G83" t="s">
        <v>23</v>
      </c>
      <c r="H83">
        <v>2016</v>
      </c>
      <c r="I83">
        <v>1</v>
      </c>
      <c r="J83">
        <v>17468</v>
      </c>
      <c r="K83" t="s">
        <v>272</v>
      </c>
      <c r="L83">
        <v>0.11007047694843801</v>
      </c>
      <c r="M83" t="s">
        <v>135</v>
      </c>
    </row>
    <row r="84" spans="1:13" x14ac:dyDescent="0.3">
      <c r="A84">
        <v>1</v>
      </c>
      <c r="B84">
        <v>12</v>
      </c>
      <c r="C84">
        <v>2</v>
      </c>
      <c r="D84">
        <v>161</v>
      </c>
      <c r="E84">
        <v>1</v>
      </c>
      <c r="F84" t="s">
        <v>8</v>
      </c>
      <c r="G84" t="s">
        <v>23</v>
      </c>
      <c r="H84">
        <v>2016</v>
      </c>
      <c r="I84">
        <v>1</v>
      </c>
      <c r="J84">
        <v>17468</v>
      </c>
      <c r="K84" t="s">
        <v>273</v>
      </c>
      <c r="L84">
        <v>0</v>
      </c>
      <c r="M84" t="s">
        <v>135</v>
      </c>
    </row>
    <row r="85" spans="1:13" x14ac:dyDescent="0.3">
      <c r="A85">
        <v>1</v>
      </c>
      <c r="B85">
        <v>12</v>
      </c>
      <c r="C85">
        <v>2</v>
      </c>
      <c r="D85">
        <v>161</v>
      </c>
      <c r="E85">
        <v>1</v>
      </c>
      <c r="F85" t="s">
        <v>8</v>
      </c>
      <c r="G85" t="s">
        <v>23</v>
      </c>
      <c r="H85">
        <v>2016</v>
      </c>
      <c r="I85">
        <v>1</v>
      </c>
      <c r="J85">
        <v>17468</v>
      </c>
      <c r="K85" t="s">
        <v>274</v>
      </c>
      <c r="L85">
        <v>0</v>
      </c>
      <c r="M85" t="s">
        <v>135</v>
      </c>
    </row>
    <row r="86" spans="1:13" x14ac:dyDescent="0.3">
      <c r="A86">
        <v>1</v>
      </c>
      <c r="B86">
        <v>12</v>
      </c>
      <c r="C86">
        <v>2</v>
      </c>
      <c r="D86">
        <v>162</v>
      </c>
      <c r="E86">
        <v>1</v>
      </c>
      <c r="F86" t="s">
        <v>8</v>
      </c>
      <c r="G86" t="s">
        <v>23</v>
      </c>
      <c r="H86">
        <v>2016</v>
      </c>
      <c r="I86">
        <v>2</v>
      </c>
      <c r="J86">
        <v>18001</v>
      </c>
      <c r="K86" t="s">
        <v>271</v>
      </c>
      <c r="L86">
        <v>0</v>
      </c>
      <c r="M86" t="s">
        <v>135</v>
      </c>
    </row>
    <row r="87" spans="1:13" x14ac:dyDescent="0.3">
      <c r="A87">
        <v>1</v>
      </c>
      <c r="B87">
        <v>12</v>
      </c>
      <c r="C87">
        <v>2</v>
      </c>
      <c r="D87">
        <v>162</v>
      </c>
      <c r="E87">
        <v>1</v>
      </c>
      <c r="F87" t="s">
        <v>8</v>
      </c>
      <c r="G87" t="s">
        <v>23</v>
      </c>
      <c r="H87">
        <v>2016</v>
      </c>
      <c r="I87">
        <v>2</v>
      </c>
      <c r="J87">
        <v>18001</v>
      </c>
      <c r="K87" t="s">
        <v>272</v>
      </c>
      <c r="L87">
        <v>0.12291621415649856</v>
      </c>
      <c r="M87" t="s">
        <v>135</v>
      </c>
    </row>
    <row r="88" spans="1:13" x14ac:dyDescent="0.3">
      <c r="A88">
        <v>1</v>
      </c>
      <c r="B88">
        <v>12</v>
      </c>
      <c r="C88">
        <v>2</v>
      </c>
      <c r="D88">
        <v>162</v>
      </c>
      <c r="E88">
        <v>1</v>
      </c>
      <c r="F88" t="s">
        <v>8</v>
      </c>
      <c r="G88" t="s">
        <v>23</v>
      </c>
      <c r="H88">
        <v>2016</v>
      </c>
      <c r="I88">
        <v>2</v>
      </c>
      <c r="J88">
        <v>18001</v>
      </c>
      <c r="K88" t="s">
        <v>273</v>
      </c>
      <c r="L88">
        <v>0</v>
      </c>
      <c r="M88" t="s">
        <v>135</v>
      </c>
    </row>
    <row r="89" spans="1:13" x14ac:dyDescent="0.3">
      <c r="A89">
        <v>1</v>
      </c>
      <c r="B89">
        <v>12</v>
      </c>
      <c r="C89">
        <v>2</v>
      </c>
      <c r="D89">
        <v>162</v>
      </c>
      <c r="E89">
        <v>1</v>
      </c>
      <c r="F89" t="s">
        <v>8</v>
      </c>
      <c r="G89" t="s">
        <v>23</v>
      </c>
      <c r="H89">
        <v>2016</v>
      </c>
      <c r="I89">
        <v>2</v>
      </c>
      <c r="J89">
        <v>18001</v>
      </c>
      <c r="K89" t="s">
        <v>274</v>
      </c>
      <c r="L89">
        <v>0</v>
      </c>
      <c r="M89" t="s">
        <v>135</v>
      </c>
    </row>
    <row r="90" spans="1:13" x14ac:dyDescent="0.3">
      <c r="A90">
        <v>1</v>
      </c>
      <c r="B90">
        <v>12</v>
      </c>
      <c r="C90">
        <v>2</v>
      </c>
      <c r="D90">
        <v>171</v>
      </c>
      <c r="E90">
        <v>1</v>
      </c>
      <c r="F90" t="s">
        <v>8</v>
      </c>
      <c r="G90" t="s">
        <v>23</v>
      </c>
      <c r="H90">
        <v>2017</v>
      </c>
      <c r="I90">
        <v>1</v>
      </c>
      <c r="J90">
        <v>18421</v>
      </c>
      <c r="K90" t="s">
        <v>271</v>
      </c>
      <c r="L90">
        <v>0</v>
      </c>
      <c r="M90" t="s">
        <v>135</v>
      </c>
    </row>
    <row r="91" spans="1:13" x14ac:dyDescent="0.3">
      <c r="A91">
        <v>1</v>
      </c>
      <c r="B91">
        <v>12</v>
      </c>
      <c r="C91">
        <v>2</v>
      </c>
      <c r="D91">
        <v>171</v>
      </c>
      <c r="E91">
        <v>1</v>
      </c>
      <c r="F91" t="s">
        <v>8</v>
      </c>
      <c r="G91" t="s">
        <v>23</v>
      </c>
      <c r="H91">
        <v>2017</v>
      </c>
      <c r="I91">
        <v>1</v>
      </c>
      <c r="J91">
        <v>18421</v>
      </c>
      <c r="K91" t="s">
        <v>272</v>
      </c>
      <c r="L91">
        <v>8.0860163288300355E-2</v>
      </c>
      <c r="M91" t="s">
        <v>135</v>
      </c>
    </row>
    <row r="92" spans="1:13" x14ac:dyDescent="0.3">
      <c r="A92">
        <v>1</v>
      </c>
      <c r="B92">
        <v>12</v>
      </c>
      <c r="C92">
        <v>2</v>
      </c>
      <c r="D92">
        <v>171</v>
      </c>
      <c r="E92">
        <v>1</v>
      </c>
      <c r="F92" t="s">
        <v>8</v>
      </c>
      <c r="G92" t="s">
        <v>23</v>
      </c>
      <c r="H92">
        <v>2017</v>
      </c>
      <c r="I92">
        <v>1</v>
      </c>
      <c r="J92">
        <v>18421</v>
      </c>
      <c r="K92" t="s">
        <v>273</v>
      </c>
      <c r="L92">
        <v>0</v>
      </c>
      <c r="M92" t="s">
        <v>135</v>
      </c>
    </row>
    <row r="93" spans="1:13" x14ac:dyDescent="0.3">
      <c r="A93">
        <v>1</v>
      </c>
      <c r="B93">
        <v>12</v>
      </c>
      <c r="C93">
        <v>2</v>
      </c>
      <c r="D93">
        <v>171</v>
      </c>
      <c r="E93">
        <v>1</v>
      </c>
      <c r="F93" t="s">
        <v>8</v>
      </c>
      <c r="G93" t="s">
        <v>23</v>
      </c>
      <c r="H93">
        <v>2017</v>
      </c>
      <c r="I93">
        <v>1</v>
      </c>
      <c r="J93">
        <v>18421</v>
      </c>
      <c r="K93" t="s">
        <v>274</v>
      </c>
      <c r="L93">
        <v>0</v>
      </c>
      <c r="M93" t="s">
        <v>135</v>
      </c>
    </row>
    <row r="94" spans="1:13" x14ac:dyDescent="0.3">
      <c r="A94">
        <v>1</v>
      </c>
      <c r="B94">
        <v>12</v>
      </c>
      <c r="C94">
        <v>2</v>
      </c>
      <c r="D94">
        <v>172</v>
      </c>
      <c r="E94">
        <v>1</v>
      </c>
      <c r="F94" t="s">
        <v>8</v>
      </c>
      <c r="G94" t="s">
        <v>23</v>
      </c>
      <c r="H94">
        <v>2017</v>
      </c>
      <c r="I94">
        <v>2</v>
      </c>
      <c r="J94">
        <v>18899</v>
      </c>
      <c r="K94" t="s">
        <v>271</v>
      </c>
      <c r="L94">
        <v>0</v>
      </c>
      <c r="M94" t="s">
        <v>135</v>
      </c>
    </row>
    <row r="95" spans="1:13" x14ac:dyDescent="0.3">
      <c r="A95">
        <v>1</v>
      </c>
      <c r="B95">
        <v>12</v>
      </c>
      <c r="C95">
        <v>2</v>
      </c>
      <c r="D95">
        <v>172</v>
      </c>
      <c r="E95">
        <v>1</v>
      </c>
      <c r="F95" t="s">
        <v>8</v>
      </c>
      <c r="G95" t="s">
        <v>23</v>
      </c>
      <c r="H95">
        <v>2017</v>
      </c>
      <c r="I95">
        <v>2</v>
      </c>
      <c r="J95">
        <v>18899</v>
      </c>
      <c r="K95" t="s">
        <v>272</v>
      </c>
      <c r="L95">
        <v>9.0340002454891377E-2</v>
      </c>
      <c r="M95" t="s">
        <v>135</v>
      </c>
    </row>
    <row r="96" spans="1:13" x14ac:dyDescent="0.3">
      <c r="A96">
        <v>1</v>
      </c>
      <c r="B96">
        <v>12</v>
      </c>
      <c r="C96">
        <v>2</v>
      </c>
      <c r="D96">
        <v>172</v>
      </c>
      <c r="E96">
        <v>1</v>
      </c>
      <c r="F96" t="s">
        <v>8</v>
      </c>
      <c r="G96" t="s">
        <v>23</v>
      </c>
      <c r="H96">
        <v>2017</v>
      </c>
      <c r="I96">
        <v>2</v>
      </c>
      <c r="J96">
        <v>18899</v>
      </c>
      <c r="K96" t="s">
        <v>273</v>
      </c>
      <c r="L96">
        <v>0</v>
      </c>
      <c r="M96" t="s">
        <v>135</v>
      </c>
    </row>
    <row r="97" spans="1:13" x14ac:dyDescent="0.3">
      <c r="A97">
        <v>1</v>
      </c>
      <c r="B97">
        <v>12</v>
      </c>
      <c r="C97">
        <v>2</v>
      </c>
      <c r="D97">
        <v>172</v>
      </c>
      <c r="E97">
        <v>1</v>
      </c>
      <c r="F97" t="s">
        <v>8</v>
      </c>
      <c r="G97" t="s">
        <v>23</v>
      </c>
      <c r="H97">
        <v>2017</v>
      </c>
      <c r="I97">
        <v>2</v>
      </c>
      <c r="J97">
        <v>18899</v>
      </c>
      <c r="K97" t="s">
        <v>274</v>
      </c>
      <c r="L97">
        <v>0</v>
      </c>
      <c r="M97" t="s">
        <v>135</v>
      </c>
    </row>
    <row r="98" spans="1:13" x14ac:dyDescent="0.3">
      <c r="A98">
        <v>1</v>
      </c>
      <c r="B98">
        <v>12</v>
      </c>
      <c r="C98">
        <v>2</v>
      </c>
      <c r="D98">
        <v>181</v>
      </c>
      <c r="E98">
        <v>1</v>
      </c>
      <c r="F98" t="s">
        <v>8</v>
      </c>
      <c r="G98" t="s">
        <v>23</v>
      </c>
      <c r="H98">
        <v>2018</v>
      </c>
      <c r="I98">
        <v>1</v>
      </c>
      <c r="J98">
        <v>17879</v>
      </c>
      <c r="K98" t="s">
        <v>271</v>
      </c>
      <c r="L98">
        <v>0</v>
      </c>
      <c r="M98" t="s">
        <v>135</v>
      </c>
    </row>
    <row r="99" spans="1:13" x14ac:dyDescent="0.3">
      <c r="A99">
        <v>1</v>
      </c>
      <c r="B99">
        <v>12</v>
      </c>
      <c r="C99">
        <v>2</v>
      </c>
      <c r="D99">
        <v>181</v>
      </c>
      <c r="E99">
        <v>1</v>
      </c>
      <c r="F99" t="s">
        <v>8</v>
      </c>
      <c r="G99" t="s">
        <v>23</v>
      </c>
      <c r="H99">
        <v>2018</v>
      </c>
      <c r="I99">
        <v>1</v>
      </c>
      <c r="J99">
        <v>17879</v>
      </c>
      <c r="K99" t="s">
        <v>272</v>
      </c>
      <c r="L99">
        <v>8.1192619396513052E-2</v>
      </c>
      <c r="M99" t="s">
        <v>135</v>
      </c>
    </row>
    <row r="100" spans="1:13" x14ac:dyDescent="0.3">
      <c r="A100">
        <v>1</v>
      </c>
      <c r="B100">
        <v>12</v>
      </c>
      <c r="C100">
        <v>2</v>
      </c>
      <c r="D100">
        <v>181</v>
      </c>
      <c r="E100">
        <v>1</v>
      </c>
      <c r="F100" t="s">
        <v>8</v>
      </c>
      <c r="G100" t="s">
        <v>23</v>
      </c>
      <c r="H100">
        <v>2018</v>
      </c>
      <c r="I100">
        <v>1</v>
      </c>
      <c r="J100">
        <v>17879</v>
      </c>
      <c r="K100" t="s">
        <v>273</v>
      </c>
      <c r="L100">
        <v>0</v>
      </c>
      <c r="M100" t="s">
        <v>135</v>
      </c>
    </row>
    <row r="101" spans="1:13" x14ac:dyDescent="0.3">
      <c r="A101">
        <v>1</v>
      </c>
      <c r="B101">
        <v>12</v>
      </c>
      <c r="C101">
        <v>2</v>
      </c>
      <c r="D101">
        <v>181</v>
      </c>
      <c r="E101">
        <v>1</v>
      </c>
      <c r="F101" t="s">
        <v>8</v>
      </c>
      <c r="G101" t="s">
        <v>23</v>
      </c>
      <c r="H101">
        <v>2018</v>
      </c>
      <c r="I101">
        <v>1</v>
      </c>
      <c r="J101">
        <v>17879</v>
      </c>
      <c r="K101" t="s">
        <v>274</v>
      </c>
      <c r="L101">
        <v>0</v>
      </c>
      <c r="M101" t="s">
        <v>135</v>
      </c>
    </row>
    <row r="102" spans="1:13" x14ac:dyDescent="0.3">
      <c r="A102">
        <v>1</v>
      </c>
      <c r="B102">
        <v>12</v>
      </c>
      <c r="C102">
        <v>2</v>
      </c>
      <c r="D102">
        <v>182</v>
      </c>
      <c r="E102">
        <v>1</v>
      </c>
      <c r="F102" t="s">
        <v>8</v>
      </c>
      <c r="G102" t="s">
        <v>23</v>
      </c>
      <c r="H102">
        <v>2018</v>
      </c>
      <c r="I102">
        <v>2</v>
      </c>
      <c r="J102">
        <v>17977</v>
      </c>
      <c r="K102" t="s">
        <v>271</v>
      </c>
      <c r="L102">
        <v>0</v>
      </c>
      <c r="M102" t="s">
        <v>135</v>
      </c>
    </row>
    <row r="103" spans="1:13" x14ac:dyDescent="0.3">
      <c r="A103">
        <v>1</v>
      </c>
      <c r="B103">
        <v>12</v>
      </c>
      <c r="C103">
        <v>2</v>
      </c>
      <c r="D103">
        <v>182</v>
      </c>
      <c r="E103">
        <v>1</v>
      </c>
      <c r="F103" t="s">
        <v>8</v>
      </c>
      <c r="G103" t="s">
        <v>23</v>
      </c>
      <c r="H103">
        <v>2018</v>
      </c>
      <c r="I103">
        <v>2</v>
      </c>
      <c r="J103">
        <v>17977</v>
      </c>
      <c r="K103" t="s">
        <v>272</v>
      </c>
      <c r="L103">
        <v>9.7900535269562411E-2</v>
      </c>
      <c r="M103" t="s">
        <v>135</v>
      </c>
    </row>
    <row r="104" spans="1:13" x14ac:dyDescent="0.3">
      <c r="A104">
        <v>1</v>
      </c>
      <c r="B104">
        <v>12</v>
      </c>
      <c r="C104">
        <v>2</v>
      </c>
      <c r="D104">
        <v>182</v>
      </c>
      <c r="E104">
        <v>1</v>
      </c>
      <c r="F104" t="s">
        <v>8</v>
      </c>
      <c r="G104" t="s">
        <v>23</v>
      </c>
      <c r="H104">
        <v>2018</v>
      </c>
      <c r="I104">
        <v>2</v>
      </c>
      <c r="J104">
        <v>17977</v>
      </c>
      <c r="K104" t="s">
        <v>273</v>
      </c>
      <c r="L104">
        <v>0</v>
      </c>
      <c r="M104" t="s">
        <v>135</v>
      </c>
    </row>
    <row r="105" spans="1:13" x14ac:dyDescent="0.3">
      <c r="A105">
        <v>1</v>
      </c>
      <c r="B105">
        <v>12</v>
      </c>
      <c r="C105">
        <v>2</v>
      </c>
      <c r="D105">
        <v>182</v>
      </c>
      <c r="E105">
        <v>1</v>
      </c>
      <c r="F105" t="s">
        <v>8</v>
      </c>
      <c r="G105" t="s">
        <v>23</v>
      </c>
      <c r="H105">
        <v>2018</v>
      </c>
      <c r="I105">
        <v>2</v>
      </c>
      <c r="J105">
        <v>17977</v>
      </c>
      <c r="K105" t="s">
        <v>274</v>
      </c>
      <c r="L105">
        <v>0</v>
      </c>
      <c r="M105" t="s">
        <v>135</v>
      </c>
    </row>
    <row r="106" spans="1:13" x14ac:dyDescent="0.3">
      <c r="A106">
        <v>1</v>
      </c>
      <c r="B106">
        <v>12</v>
      </c>
      <c r="C106">
        <v>2</v>
      </c>
      <c r="D106">
        <v>191</v>
      </c>
      <c r="E106">
        <v>1</v>
      </c>
      <c r="F106" t="s">
        <v>8</v>
      </c>
      <c r="G106" t="s">
        <v>23</v>
      </c>
      <c r="H106">
        <v>2019</v>
      </c>
      <c r="I106">
        <v>1</v>
      </c>
      <c r="J106">
        <v>17867</v>
      </c>
      <c r="K106" t="s">
        <v>271</v>
      </c>
      <c r="L106">
        <v>0</v>
      </c>
      <c r="M106" t="s">
        <v>135</v>
      </c>
    </row>
    <row r="107" spans="1:13" x14ac:dyDescent="0.3">
      <c r="A107">
        <v>1</v>
      </c>
      <c r="B107">
        <v>12</v>
      </c>
      <c r="C107">
        <v>2</v>
      </c>
      <c r="D107">
        <v>191</v>
      </c>
      <c r="E107">
        <v>1</v>
      </c>
      <c r="F107" t="s">
        <v>8</v>
      </c>
      <c r="G107" t="s">
        <v>23</v>
      </c>
      <c r="H107">
        <v>2019</v>
      </c>
      <c r="I107">
        <v>1</v>
      </c>
      <c r="J107">
        <v>17867</v>
      </c>
      <c r="K107" t="s">
        <v>272</v>
      </c>
      <c r="L107">
        <v>7.3571255858911222E-2</v>
      </c>
      <c r="M107" t="s">
        <v>135</v>
      </c>
    </row>
    <row r="108" spans="1:13" x14ac:dyDescent="0.3">
      <c r="A108">
        <v>1</v>
      </c>
      <c r="B108">
        <v>12</v>
      </c>
      <c r="C108">
        <v>2</v>
      </c>
      <c r="D108">
        <v>191</v>
      </c>
      <c r="E108">
        <v>1</v>
      </c>
      <c r="F108" t="s">
        <v>8</v>
      </c>
      <c r="G108" t="s">
        <v>23</v>
      </c>
      <c r="H108">
        <v>2019</v>
      </c>
      <c r="I108">
        <v>1</v>
      </c>
      <c r="J108">
        <v>17867</v>
      </c>
      <c r="K108" t="s">
        <v>273</v>
      </c>
      <c r="L108">
        <v>0</v>
      </c>
      <c r="M108" t="s">
        <v>135</v>
      </c>
    </row>
    <row r="109" spans="1:13" x14ac:dyDescent="0.3">
      <c r="A109">
        <v>1</v>
      </c>
      <c r="B109">
        <v>12</v>
      </c>
      <c r="C109">
        <v>2</v>
      </c>
      <c r="D109">
        <v>191</v>
      </c>
      <c r="E109">
        <v>1</v>
      </c>
      <c r="F109" t="s">
        <v>8</v>
      </c>
      <c r="G109" t="s">
        <v>23</v>
      </c>
      <c r="H109">
        <v>2019</v>
      </c>
      <c r="I109">
        <v>1</v>
      </c>
      <c r="J109">
        <v>17867</v>
      </c>
      <c r="K109" t="s">
        <v>274</v>
      </c>
      <c r="L109">
        <v>0</v>
      </c>
      <c r="M109" t="s">
        <v>135</v>
      </c>
    </row>
    <row r="110" spans="1:13" x14ac:dyDescent="0.3">
      <c r="A110">
        <v>1</v>
      </c>
      <c r="B110">
        <v>12</v>
      </c>
      <c r="C110">
        <v>2</v>
      </c>
      <c r="D110">
        <v>192</v>
      </c>
      <c r="E110">
        <v>1</v>
      </c>
      <c r="F110" t="s">
        <v>8</v>
      </c>
      <c r="G110" t="s">
        <v>23</v>
      </c>
      <c r="H110">
        <v>2019</v>
      </c>
      <c r="I110">
        <v>2</v>
      </c>
      <c r="J110">
        <v>18026</v>
      </c>
      <c r="K110" t="s">
        <v>271</v>
      </c>
      <c r="L110">
        <v>0</v>
      </c>
      <c r="M110" t="s">
        <v>135</v>
      </c>
    </row>
    <row r="111" spans="1:13" x14ac:dyDescent="0.3">
      <c r="A111">
        <v>1</v>
      </c>
      <c r="B111">
        <v>12</v>
      </c>
      <c r="C111">
        <v>2</v>
      </c>
      <c r="D111">
        <v>192</v>
      </c>
      <c r="E111">
        <v>1</v>
      </c>
      <c r="F111" t="s">
        <v>8</v>
      </c>
      <c r="G111" t="s">
        <v>23</v>
      </c>
      <c r="H111">
        <v>2019</v>
      </c>
      <c r="I111">
        <v>2</v>
      </c>
      <c r="J111">
        <v>18026</v>
      </c>
      <c r="K111" t="s">
        <v>272</v>
      </c>
      <c r="L111">
        <v>9.0539278626754663E-2</v>
      </c>
      <c r="M111" t="s">
        <v>135</v>
      </c>
    </row>
    <row r="112" spans="1:13" x14ac:dyDescent="0.3">
      <c r="A112">
        <v>1</v>
      </c>
      <c r="B112">
        <v>12</v>
      </c>
      <c r="C112">
        <v>2</v>
      </c>
      <c r="D112">
        <v>192</v>
      </c>
      <c r="E112">
        <v>1</v>
      </c>
      <c r="F112" t="s">
        <v>8</v>
      </c>
      <c r="G112" t="s">
        <v>23</v>
      </c>
      <c r="H112">
        <v>2019</v>
      </c>
      <c r="I112">
        <v>2</v>
      </c>
      <c r="J112">
        <v>18026</v>
      </c>
      <c r="K112" t="s">
        <v>273</v>
      </c>
      <c r="L112">
        <v>0</v>
      </c>
      <c r="M112" t="s">
        <v>135</v>
      </c>
    </row>
    <row r="113" spans="1:13" x14ac:dyDescent="0.3">
      <c r="A113">
        <v>1</v>
      </c>
      <c r="B113">
        <v>12</v>
      </c>
      <c r="C113">
        <v>2</v>
      </c>
      <c r="D113">
        <v>192</v>
      </c>
      <c r="E113">
        <v>1</v>
      </c>
      <c r="F113" t="s">
        <v>8</v>
      </c>
      <c r="G113" t="s">
        <v>23</v>
      </c>
      <c r="H113">
        <v>2019</v>
      </c>
      <c r="I113">
        <v>2</v>
      </c>
      <c r="J113">
        <v>18026</v>
      </c>
      <c r="K113" t="s">
        <v>274</v>
      </c>
      <c r="L113">
        <v>0</v>
      </c>
      <c r="M113" t="s">
        <v>135</v>
      </c>
    </row>
    <row r="114" spans="1:13" x14ac:dyDescent="0.3">
      <c r="A114">
        <v>1</v>
      </c>
      <c r="B114">
        <v>12</v>
      </c>
      <c r="C114">
        <v>2</v>
      </c>
      <c r="D114">
        <v>201</v>
      </c>
      <c r="E114">
        <v>1</v>
      </c>
      <c r="F114" t="s">
        <v>8</v>
      </c>
      <c r="G114" t="s">
        <v>23</v>
      </c>
      <c r="H114">
        <v>2020</v>
      </c>
      <c r="I114">
        <v>1</v>
      </c>
      <c r="J114">
        <v>17939</v>
      </c>
      <c r="K114" t="s">
        <v>271</v>
      </c>
      <c r="L114">
        <v>0</v>
      </c>
      <c r="M114" t="s">
        <v>135</v>
      </c>
    </row>
    <row r="115" spans="1:13" x14ac:dyDescent="0.3">
      <c r="A115">
        <v>1</v>
      </c>
      <c r="B115">
        <v>12</v>
      </c>
      <c r="C115">
        <v>2</v>
      </c>
      <c r="D115">
        <v>201</v>
      </c>
      <c r="E115">
        <v>1</v>
      </c>
      <c r="F115" t="s">
        <v>8</v>
      </c>
      <c r="G115" t="s">
        <v>23</v>
      </c>
      <c r="H115">
        <v>2020</v>
      </c>
      <c r="I115">
        <v>1</v>
      </c>
      <c r="J115">
        <v>17939</v>
      </c>
      <c r="K115" t="s">
        <v>272</v>
      </c>
      <c r="L115">
        <v>7.3072805139186292E-2</v>
      </c>
      <c r="M115" t="s">
        <v>135</v>
      </c>
    </row>
    <row r="116" spans="1:13" x14ac:dyDescent="0.3">
      <c r="A116">
        <v>1</v>
      </c>
      <c r="B116">
        <v>12</v>
      </c>
      <c r="C116">
        <v>2</v>
      </c>
      <c r="D116">
        <v>201</v>
      </c>
      <c r="E116">
        <v>1</v>
      </c>
      <c r="F116" t="s">
        <v>8</v>
      </c>
      <c r="G116" t="s">
        <v>23</v>
      </c>
      <c r="H116">
        <v>2020</v>
      </c>
      <c r="I116">
        <v>1</v>
      </c>
      <c r="J116">
        <v>17939</v>
      </c>
      <c r="K116" t="s">
        <v>273</v>
      </c>
      <c r="L116">
        <v>0</v>
      </c>
      <c r="M116" t="s">
        <v>135</v>
      </c>
    </row>
    <row r="117" spans="1:13" x14ac:dyDescent="0.3">
      <c r="A117">
        <v>1</v>
      </c>
      <c r="B117">
        <v>12</v>
      </c>
      <c r="C117">
        <v>2</v>
      </c>
      <c r="D117">
        <v>201</v>
      </c>
      <c r="E117">
        <v>1</v>
      </c>
      <c r="F117" t="s">
        <v>8</v>
      </c>
      <c r="G117" t="s">
        <v>23</v>
      </c>
      <c r="H117">
        <v>2020</v>
      </c>
      <c r="I117">
        <v>1</v>
      </c>
      <c r="J117">
        <v>17939</v>
      </c>
      <c r="K117" t="s">
        <v>274</v>
      </c>
      <c r="L117">
        <v>0</v>
      </c>
      <c r="M117" t="s">
        <v>135</v>
      </c>
    </row>
    <row r="118" spans="1:13" x14ac:dyDescent="0.3">
      <c r="A118">
        <v>1</v>
      </c>
      <c r="B118">
        <v>12</v>
      </c>
      <c r="C118">
        <v>2</v>
      </c>
      <c r="D118">
        <v>202</v>
      </c>
      <c r="E118">
        <v>1</v>
      </c>
      <c r="F118" t="s">
        <v>8</v>
      </c>
      <c r="G118" t="s">
        <v>23</v>
      </c>
      <c r="H118">
        <v>2020</v>
      </c>
      <c r="I118">
        <v>2</v>
      </c>
      <c r="J118">
        <v>18131</v>
      </c>
      <c r="K118" t="s">
        <v>271</v>
      </c>
      <c r="L118">
        <v>0</v>
      </c>
      <c r="M118" t="s">
        <v>135</v>
      </c>
    </row>
    <row r="119" spans="1:13" x14ac:dyDescent="0.3">
      <c r="A119">
        <v>1</v>
      </c>
      <c r="B119">
        <v>12</v>
      </c>
      <c r="C119">
        <v>2</v>
      </c>
      <c r="D119">
        <v>202</v>
      </c>
      <c r="E119">
        <v>1</v>
      </c>
      <c r="F119" t="s">
        <v>8</v>
      </c>
      <c r="G119" t="s">
        <v>23</v>
      </c>
      <c r="H119">
        <v>2020</v>
      </c>
      <c r="I119">
        <v>2</v>
      </c>
      <c r="J119">
        <v>18131</v>
      </c>
      <c r="K119" t="s">
        <v>272</v>
      </c>
      <c r="L119">
        <v>8.850410001585568E-2</v>
      </c>
      <c r="M119" t="s">
        <v>135</v>
      </c>
    </row>
    <row r="120" spans="1:13" x14ac:dyDescent="0.3">
      <c r="A120">
        <v>1</v>
      </c>
      <c r="B120">
        <v>12</v>
      </c>
      <c r="C120">
        <v>2</v>
      </c>
      <c r="D120">
        <v>202</v>
      </c>
      <c r="E120">
        <v>1</v>
      </c>
      <c r="F120" t="s">
        <v>8</v>
      </c>
      <c r="G120" t="s">
        <v>23</v>
      </c>
      <c r="H120">
        <v>2020</v>
      </c>
      <c r="I120">
        <v>2</v>
      </c>
      <c r="J120">
        <v>18131</v>
      </c>
      <c r="K120" t="s">
        <v>273</v>
      </c>
      <c r="L120">
        <v>0</v>
      </c>
      <c r="M120" t="s">
        <v>135</v>
      </c>
    </row>
    <row r="121" spans="1:13" x14ac:dyDescent="0.3">
      <c r="A121">
        <v>1</v>
      </c>
      <c r="B121">
        <v>12</v>
      </c>
      <c r="C121">
        <v>2</v>
      </c>
      <c r="D121">
        <v>202</v>
      </c>
      <c r="E121">
        <v>1</v>
      </c>
      <c r="F121" t="s">
        <v>8</v>
      </c>
      <c r="G121" t="s">
        <v>23</v>
      </c>
      <c r="H121">
        <v>2020</v>
      </c>
      <c r="I121">
        <v>2</v>
      </c>
      <c r="J121">
        <v>18131</v>
      </c>
      <c r="K121" t="s">
        <v>274</v>
      </c>
      <c r="L121">
        <v>0</v>
      </c>
      <c r="M121" t="s">
        <v>135</v>
      </c>
    </row>
    <row r="122" spans="1:13" x14ac:dyDescent="0.3">
      <c r="A122">
        <v>1</v>
      </c>
      <c r="B122">
        <v>12</v>
      </c>
      <c r="C122">
        <v>2</v>
      </c>
      <c r="D122">
        <v>211</v>
      </c>
      <c r="E122">
        <v>1</v>
      </c>
      <c r="F122" t="s">
        <v>8</v>
      </c>
      <c r="G122" t="s">
        <v>23</v>
      </c>
      <c r="H122">
        <v>2021</v>
      </c>
      <c r="I122">
        <v>1</v>
      </c>
      <c r="J122">
        <v>18001</v>
      </c>
      <c r="K122" t="s">
        <v>271</v>
      </c>
      <c r="L122">
        <v>0</v>
      </c>
      <c r="M122" t="s">
        <v>135</v>
      </c>
    </row>
    <row r="123" spans="1:13" x14ac:dyDescent="0.3">
      <c r="A123">
        <v>1</v>
      </c>
      <c r="B123">
        <v>12</v>
      </c>
      <c r="C123">
        <v>2</v>
      </c>
      <c r="D123">
        <v>211</v>
      </c>
      <c r="E123">
        <v>1</v>
      </c>
      <c r="F123" t="s">
        <v>8</v>
      </c>
      <c r="G123" t="s">
        <v>23</v>
      </c>
      <c r="H123">
        <v>2021</v>
      </c>
      <c r="I123">
        <v>1</v>
      </c>
      <c r="J123">
        <v>18001</v>
      </c>
      <c r="K123" t="s">
        <v>272</v>
      </c>
      <c r="L123">
        <v>5.8905982152682473E-2</v>
      </c>
      <c r="M123" t="s">
        <v>135</v>
      </c>
    </row>
    <row r="124" spans="1:13" x14ac:dyDescent="0.3">
      <c r="A124">
        <v>1</v>
      </c>
      <c r="B124">
        <v>12</v>
      </c>
      <c r="C124">
        <v>2</v>
      </c>
      <c r="D124">
        <v>211</v>
      </c>
      <c r="E124">
        <v>1</v>
      </c>
      <c r="F124" t="s">
        <v>8</v>
      </c>
      <c r="G124" t="s">
        <v>23</v>
      </c>
      <c r="H124">
        <v>2021</v>
      </c>
      <c r="I124">
        <v>1</v>
      </c>
      <c r="J124">
        <v>18001</v>
      </c>
      <c r="K124" t="s">
        <v>273</v>
      </c>
      <c r="L124">
        <v>0</v>
      </c>
      <c r="M124" t="s">
        <v>135</v>
      </c>
    </row>
    <row r="125" spans="1:13" x14ac:dyDescent="0.3">
      <c r="A125">
        <v>1</v>
      </c>
      <c r="B125">
        <v>12</v>
      </c>
      <c r="C125">
        <v>2</v>
      </c>
      <c r="D125">
        <v>211</v>
      </c>
      <c r="E125">
        <v>1</v>
      </c>
      <c r="F125" t="s">
        <v>8</v>
      </c>
      <c r="G125" t="s">
        <v>23</v>
      </c>
      <c r="H125">
        <v>2021</v>
      </c>
      <c r="I125">
        <v>1</v>
      </c>
      <c r="J125">
        <v>18001</v>
      </c>
      <c r="K125" t="s">
        <v>274</v>
      </c>
      <c r="L125">
        <v>0</v>
      </c>
      <c r="M125" t="s">
        <v>135</v>
      </c>
    </row>
    <row r="126" spans="1:13" x14ac:dyDescent="0.3">
      <c r="A126">
        <v>1</v>
      </c>
      <c r="B126">
        <v>12</v>
      </c>
      <c r="C126">
        <v>2</v>
      </c>
      <c r="D126">
        <v>212</v>
      </c>
      <c r="E126">
        <v>1</v>
      </c>
      <c r="F126" t="s">
        <v>8</v>
      </c>
      <c r="G126" t="s">
        <v>23</v>
      </c>
      <c r="H126">
        <v>2021</v>
      </c>
      <c r="I126">
        <v>2</v>
      </c>
      <c r="J126">
        <v>18620</v>
      </c>
      <c r="K126" t="s">
        <v>271</v>
      </c>
      <c r="L126">
        <v>0</v>
      </c>
      <c r="M126" t="s">
        <v>135</v>
      </c>
    </row>
    <row r="127" spans="1:13" x14ac:dyDescent="0.3">
      <c r="A127">
        <v>1</v>
      </c>
      <c r="B127">
        <v>12</v>
      </c>
      <c r="C127">
        <v>2</v>
      </c>
      <c r="D127">
        <v>212</v>
      </c>
      <c r="E127">
        <v>1</v>
      </c>
      <c r="F127" t="s">
        <v>8</v>
      </c>
      <c r="G127" t="s">
        <v>23</v>
      </c>
      <c r="H127">
        <v>2021</v>
      </c>
      <c r="I127">
        <v>2</v>
      </c>
      <c r="J127">
        <v>18620</v>
      </c>
      <c r="K127" t="s">
        <v>272</v>
      </c>
      <c r="L127">
        <v>9.0638905985007373E-2</v>
      </c>
      <c r="M127" t="s">
        <v>135</v>
      </c>
    </row>
    <row r="128" spans="1:13" x14ac:dyDescent="0.3">
      <c r="A128">
        <v>1</v>
      </c>
      <c r="B128">
        <v>12</v>
      </c>
      <c r="C128">
        <v>2</v>
      </c>
      <c r="D128">
        <v>212</v>
      </c>
      <c r="E128">
        <v>1</v>
      </c>
      <c r="F128" t="s">
        <v>8</v>
      </c>
      <c r="G128" t="s">
        <v>23</v>
      </c>
      <c r="H128">
        <v>2021</v>
      </c>
      <c r="I128">
        <v>2</v>
      </c>
      <c r="J128">
        <v>18620</v>
      </c>
      <c r="K128" t="s">
        <v>273</v>
      </c>
      <c r="L128">
        <v>0</v>
      </c>
      <c r="M128" t="s">
        <v>135</v>
      </c>
    </row>
    <row r="129" spans="1:13" x14ac:dyDescent="0.3">
      <c r="A129">
        <v>1</v>
      </c>
      <c r="B129">
        <v>12</v>
      </c>
      <c r="C129">
        <v>2</v>
      </c>
      <c r="D129">
        <v>212</v>
      </c>
      <c r="E129">
        <v>1</v>
      </c>
      <c r="F129" t="s">
        <v>8</v>
      </c>
      <c r="G129" t="s">
        <v>23</v>
      </c>
      <c r="H129">
        <v>2021</v>
      </c>
      <c r="I129">
        <v>2</v>
      </c>
      <c r="J129">
        <v>18620</v>
      </c>
      <c r="K129" t="s">
        <v>274</v>
      </c>
      <c r="L129">
        <v>0</v>
      </c>
      <c r="M129" t="s">
        <v>135</v>
      </c>
    </row>
    <row r="130" spans="1:13" x14ac:dyDescent="0.3">
      <c r="A130">
        <v>1</v>
      </c>
      <c r="B130">
        <v>12</v>
      </c>
      <c r="C130">
        <v>2</v>
      </c>
      <c r="D130">
        <v>221</v>
      </c>
      <c r="E130">
        <v>1</v>
      </c>
      <c r="F130" t="s">
        <v>8</v>
      </c>
      <c r="G130" t="s">
        <v>23</v>
      </c>
      <c r="H130">
        <v>2022</v>
      </c>
      <c r="I130">
        <v>1</v>
      </c>
      <c r="J130">
        <v>18114</v>
      </c>
      <c r="K130" t="s">
        <v>271</v>
      </c>
      <c r="L130">
        <v>0</v>
      </c>
      <c r="M130" t="s">
        <v>135</v>
      </c>
    </row>
    <row r="131" spans="1:13" x14ac:dyDescent="0.3">
      <c r="A131">
        <v>1</v>
      </c>
      <c r="B131">
        <v>12</v>
      </c>
      <c r="C131">
        <v>2</v>
      </c>
      <c r="D131">
        <v>221</v>
      </c>
      <c r="E131">
        <v>1</v>
      </c>
      <c r="F131" t="s">
        <v>8</v>
      </c>
      <c r="G131" t="s">
        <v>23</v>
      </c>
      <c r="H131">
        <v>2022</v>
      </c>
      <c r="I131">
        <v>1</v>
      </c>
      <c r="J131">
        <v>18114</v>
      </c>
      <c r="K131" t="s">
        <v>272</v>
      </c>
      <c r="L131">
        <v>5.8398112582880433E-2</v>
      </c>
      <c r="M131" t="s">
        <v>135</v>
      </c>
    </row>
    <row r="132" spans="1:13" x14ac:dyDescent="0.3">
      <c r="A132">
        <v>1</v>
      </c>
      <c r="B132">
        <v>12</v>
      </c>
      <c r="C132">
        <v>2</v>
      </c>
      <c r="D132">
        <v>221</v>
      </c>
      <c r="E132">
        <v>1</v>
      </c>
      <c r="F132" t="s">
        <v>8</v>
      </c>
      <c r="G132" t="s">
        <v>23</v>
      </c>
      <c r="H132">
        <v>2022</v>
      </c>
      <c r="I132">
        <v>1</v>
      </c>
      <c r="J132">
        <v>18114</v>
      </c>
      <c r="K132" t="s">
        <v>273</v>
      </c>
      <c r="L132">
        <v>0</v>
      </c>
      <c r="M132" t="s">
        <v>135</v>
      </c>
    </row>
    <row r="133" spans="1:13" x14ac:dyDescent="0.3">
      <c r="A133">
        <v>1</v>
      </c>
      <c r="B133">
        <v>12</v>
      </c>
      <c r="C133">
        <v>2</v>
      </c>
      <c r="D133">
        <v>221</v>
      </c>
      <c r="E133">
        <v>1</v>
      </c>
      <c r="F133" t="s">
        <v>8</v>
      </c>
      <c r="G133" t="s">
        <v>23</v>
      </c>
      <c r="H133">
        <v>2022</v>
      </c>
      <c r="I133">
        <v>1</v>
      </c>
      <c r="J133">
        <v>18114</v>
      </c>
      <c r="K133" t="s">
        <v>274</v>
      </c>
      <c r="L133">
        <v>0</v>
      </c>
      <c r="M133" t="s">
        <v>135</v>
      </c>
    </row>
    <row r="134" spans="1:13" x14ac:dyDescent="0.3">
      <c r="A134">
        <v>1</v>
      </c>
      <c r="B134">
        <v>12</v>
      </c>
      <c r="C134">
        <v>2</v>
      </c>
      <c r="D134">
        <v>222</v>
      </c>
      <c r="E134">
        <v>1</v>
      </c>
      <c r="F134" t="s">
        <v>8</v>
      </c>
      <c r="G134" t="s">
        <v>23</v>
      </c>
      <c r="H134">
        <v>2022</v>
      </c>
      <c r="I134">
        <v>2</v>
      </c>
      <c r="J134">
        <v>18088</v>
      </c>
      <c r="K134" t="s">
        <v>271</v>
      </c>
      <c r="L134">
        <v>0</v>
      </c>
      <c r="M134" t="s">
        <v>135</v>
      </c>
    </row>
    <row r="135" spans="1:13" x14ac:dyDescent="0.3">
      <c r="A135">
        <v>1</v>
      </c>
      <c r="B135">
        <v>12</v>
      </c>
      <c r="C135">
        <v>2</v>
      </c>
      <c r="D135">
        <v>222</v>
      </c>
      <c r="E135">
        <v>1</v>
      </c>
      <c r="F135" t="s">
        <v>8</v>
      </c>
      <c r="G135" t="s">
        <v>23</v>
      </c>
      <c r="H135">
        <v>2022</v>
      </c>
      <c r="I135">
        <v>2</v>
      </c>
      <c r="J135">
        <v>18088</v>
      </c>
      <c r="K135" t="s">
        <v>272</v>
      </c>
      <c r="L135">
        <v>8.3905208711039625E-2</v>
      </c>
      <c r="M135" t="s">
        <v>135</v>
      </c>
    </row>
    <row r="136" spans="1:13" x14ac:dyDescent="0.3">
      <c r="A136">
        <v>1</v>
      </c>
      <c r="B136">
        <v>12</v>
      </c>
      <c r="C136">
        <v>2</v>
      </c>
      <c r="D136">
        <v>222</v>
      </c>
      <c r="E136">
        <v>1</v>
      </c>
      <c r="F136" t="s">
        <v>8</v>
      </c>
      <c r="G136" t="s">
        <v>23</v>
      </c>
      <c r="H136">
        <v>2022</v>
      </c>
      <c r="I136">
        <v>2</v>
      </c>
      <c r="J136">
        <v>18088</v>
      </c>
      <c r="K136" t="s">
        <v>273</v>
      </c>
      <c r="L136">
        <v>0</v>
      </c>
      <c r="M136" t="s">
        <v>135</v>
      </c>
    </row>
    <row r="137" spans="1:13" x14ac:dyDescent="0.3">
      <c r="A137">
        <v>1</v>
      </c>
      <c r="B137">
        <v>12</v>
      </c>
      <c r="C137">
        <v>2</v>
      </c>
      <c r="D137">
        <v>222</v>
      </c>
      <c r="E137">
        <v>1</v>
      </c>
      <c r="F137" t="s">
        <v>8</v>
      </c>
      <c r="G137" t="s">
        <v>23</v>
      </c>
      <c r="H137">
        <v>2022</v>
      </c>
      <c r="I137">
        <v>2</v>
      </c>
      <c r="J137">
        <v>18088</v>
      </c>
      <c r="K137" t="s">
        <v>274</v>
      </c>
      <c r="L137">
        <v>0</v>
      </c>
      <c r="M137" t="s">
        <v>135</v>
      </c>
    </row>
    <row r="138" spans="1:13" x14ac:dyDescent="0.3">
      <c r="A138">
        <v>1</v>
      </c>
      <c r="B138">
        <v>15</v>
      </c>
      <c r="C138">
        <v>2</v>
      </c>
      <c r="D138">
        <v>231</v>
      </c>
      <c r="E138">
        <v>1</v>
      </c>
      <c r="F138" t="s">
        <v>8</v>
      </c>
      <c r="G138" t="s">
        <v>20</v>
      </c>
      <c r="H138">
        <v>2023</v>
      </c>
      <c r="I138">
        <v>1</v>
      </c>
      <c r="J138">
        <v>7119</v>
      </c>
      <c r="K138" t="s">
        <v>271</v>
      </c>
      <c r="L138">
        <v>0</v>
      </c>
      <c r="M138" t="s">
        <v>135</v>
      </c>
    </row>
    <row r="139" spans="1:13" x14ac:dyDescent="0.3">
      <c r="A139">
        <v>1</v>
      </c>
      <c r="B139">
        <v>15</v>
      </c>
      <c r="C139">
        <v>2</v>
      </c>
      <c r="D139">
        <v>231</v>
      </c>
      <c r="E139">
        <v>1</v>
      </c>
      <c r="F139" t="s">
        <v>8</v>
      </c>
      <c r="G139" t="s">
        <v>20</v>
      </c>
      <c r="H139">
        <v>2023</v>
      </c>
      <c r="I139">
        <v>1</v>
      </c>
      <c r="J139">
        <v>7119</v>
      </c>
      <c r="K139" t="s">
        <v>272</v>
      </c>
      <c r="L139">
        <v>8.9921981569238731</v>
      </c>
      <c r="M139" t="s">
        <v>135</v>
      </c>
    </row>
    <row r="140" spans="1:13" x14ac:dyDescent="0.3">
      <c r="A140">
        <v>1</v>
      </c>
      <c r="B140">
        <v>15</v>
      </c>
      <c r="C140">
        <v>2</v>
      </c>
      <c r="D140">
        <v>231</v>
      </c>
      <c r="E140">
        <v>1</v>
      </c>
      <c r="F140" t="s">
        <v>8</v>
      </c>
      <c r="G140" t="s">
        <v>20</v>
      </c>
      <c r="H140">
        <v>2023</v>
      </c>
      <c r="I140">
        <v>1</v>
      </c>
      <c r="J140">
        <v>7119</v>
      </c>
      <c r="K140" t="s">
        <v>273</v>
      </c>
      <c r="L140">
        <v>0</v>
      </c>
      <c r="M140" t="s">
        <v>135</v>
      </c>
    </row>
    <row r="141" spans="1:13" x14ac:dyDescent="0.3">
      <c r="A141">
        <v>1</v>
      </c>
      <c r="B141">
        <v>15</v>
      </c>
      <c r="C141">
        <v>2</v>
      </c>
      <c r="D141">
        <v>231</v>
      </c>
      <c r="E141">
        <v>1</v>
      </c>
      <c r="F141" t="s">
        <v>8</v>
      </c>
      <c r="G141" t="s">
        <v>20</v>
      </c>
      <c r="H141">
        <v>2023</v>
      </c>
      <c r="I141">
        <v>1</v>
      </c>
      <c r="J141">
        <v>7119</v>
      </c>
      <c r="K141" t="s">
        <v>274</v>
      </c>
      <c r="L141">
        <v>1.6766639525004858</v>
      </c>
      <c r="M141" t="s">
        <v>135</v>
      </c>
    </row>
    <row r="142" spans="1:13" x14ac:dyDescent="0.3">
      <c r="A142">
        <v>1</v>
      </c>
      <c r="B142">
        <v>15</v>
      </c>
      <c r="C142">
        <v>2</v>
      </c>
      <c r="D142">
        <v>232</v>
      </c>
      <c r="E142">
        <v>1</v>
      </c>
      <c r="F142" t="s">
        <v>8</v>
      </c>
      <c r="G142" t="s">
        <v>20</v>
      </c>
      <c r="H142">
        <v>2023</v>
      </c>
      <c r="I142">
        <v>2</v>
      </c>
      <c r="J142">
        <v>8320</v>
      </c>
      <c r="K142" t="s">
        <v>271</v>
      </c>
      <c r="L142">
        <v>3.0798006714381935E-2</v>
      </c>
      <c r="M142" t="s">
        <v>135</v>
      </c>
    </row>
    <row r="143" spans="1:13" x14ac:dyDescent="0.3">
      <c r="A143">
        <v>1</v>
      </c>
      <c r="B143">
        <v>15</v>
      </c>
      <c r="C143">
        <v>2</v>
      </c>
      <c r="D143">
        <v>232</v>
      </c>
      <c r="E143">
        <v>1</v>
      </c>
      <c r="F143" t="s">
        <v>8</v>
      </c>
      <c r="G143" t="s">
        <v>20</v>
      </c>
      <c r="H143">
        <v>2023</v>
      </c>
      <c r="I143">
        <v>2</v>
      </c>
      <c r="J143">
        <v>8320</v>
      </c>
      <c r="K143" t="s">
        <v>272</v>
      </c>
      <c r="L143">
        <v>11.98446707322436</v>
      </c>
      <c r="M143" t="s">
        <v>135</v>
      </c>
    </row>
    <row r="144" spans="1:13" x14ac:dyDescent="0.3">
      <c r="A144">
        <v>1</v>
      </c>
      <c r="B144">
        <v>15</v>
      </c>
      <c r="C144">
        <v>2</v>
      </c>
      <c r="D144">
        <v>232</v>
      </c>
      <c r="E144">
        <v>1</v>
      </c>
      <c r="F144" t="s">
        <v>8</v>
      </c>
      <c r="G144" t="s">
        <v>20</v>
      </c>
      <c r="H144">
        <v>2023</v>
      </c>
      <c r="I144">
        <v>2</v>
      </c>
      <c r="J144">
        <v>8320</v>
      </c>
      <c r="K144" t="s">
        <v>273</v>
      </c>
      <c r="L144">
        <v>0</v>
      </c>
      <c r="M144" t="s">
        <v>135</v>
      </c>
    </row>
    <row r="145" spans="1:13" x14ac:dyDescent="0.3">
      <c r="A145">
        <v>1</v>
      </c>
      <c r="B145">
        <v>15</v>
      </c>
      <c r="C145">
        <v>2</v>
      </c>
      <c r="D145">
        <v>232</v>
      </c>
      <c r="E145">
        <v>1</v>
      </c>
      <c r="F145" t="s">
        <v>8</v>
      </c>
      <c r="G145" t="s">
        <v>20</v>
      </c>
      <c r="H145">
        <v>2023</v>
      </c>
      <c r="I145">
        <v>2</v>
      </c>
      <c r="J145">
        <v>8320</v>
      </c>
      <c r="K145" t="s">
        <v>274</v>
      </c>
      <c r="L145">
        <v>2.7703376686004439</v>
      </c>
      <c r="M145" t="s">
        <v>135</v>
      </c>
    </row>
    <row r="146" spans="1:13" x14ac:dyDescent="0.3">
      <c r="A146">
        <v>1</v>
      </c>
      <c r="B146">
        <v>15</v>
      </c>
      <c r="C146">
        <v>2</v>
      </c>
      <c r="D146">
        <v>241</v>
      </c>
      <c r="E146">
        <v>1</v>
      </c>
      <c r="F146" t="s">
        <v>8</v>
      </c>
      <c r="G146" t="s">
        <v>20</v>
      </c>
      <c r="H146">
        <v>2024</v>
      </c>
      <c r="I146">
        <v>1</v>
      </c>
      <c r="J146">
        <v>8713</v>
      </c>
      <c r="K146" t="s">
        <v>271</v>
      </c>
      <c r="L146">
        <v>3.9574896034356231E-2</v>
      </c>
      <c r="M146" t="s">
        <v>135</v>
      </c>
    </row>
    <row r="147" spans="1:13" x14ac:dyDescent="0.3">
      <c r="A147">
        <v>1</v>
      </c>
      <c r="B147">
        <v>15</v>
      </c>
      <c r="C147">
        <v>2</v>
      </c>
      <c r="D147">
        <v>241</v>
      </c>
      <c r="E147">
        <v>1</v>
      </c>
      <c r="F147" t="s">
        <v>8</v>
      </c>
      <c r="G147" t="s">
        <v>20</v>
      </c>
      <c r="H147">
        <v>2024</v>
      </c>
      <c r="I147">
        <v>1</v>
      </c>
      <c r="J147">
        <v>8713</v>
      </c>
      <c r="K147" t="s">
        <v>272</v>
      </c>
      <c r="L147">
        <v>10.51141774453416</v>
      </c>
      <c r="M147" t="s">
        <v>135</v>
      </c>
    </row>
    <row r="148" spans="1:13" x14ac:dyDescent="0.3">
      <c r="A148">
        <v>1</v>
      </c>
      <c r="B148">
        <v>15</v>
      </c>
      <c r="C148">
        <v>2</v>
      </c>
      <c r="D148">
        <v>241</v>
      </c>
      <c r="E148">
        <v>1</v>
      </c>
      <c r="F148" t="s">
        <v>8</v>
      </c>
      <c r="G148" t="s">
        <v>20</v>
      </c>
      <c r="H148">
        <v>2024</v>
      </c>
      <c r="I148">
        <v>1</v>
      </c>
      <c r="J148">
        <v>8713</v>
      </c>
      <c r="K148" t="s">
        <v>273</v>
      </c>
      <c r="L148">
        <v>0</v>
      </c>
      <c r="M148" t="s">
        <v>135</v>
      </c>
    </row>
    <row r="149" spans="1:13" x14ac:dyDescent="0.3">
      <c r="A149">
        <v>1</v>
      </c>
      <c r="B149">
        <v>15</v>
      </c>
      <c r="C149">
        <v>2</v>
      </c>
      <c r="D149">
        <v>241</v>
      </c>
      <c r="E149">
        <v>1</v>
      </c>
      <c r="F149" t="s">
        <v>8</v>
      </c>
      <c r="G149" t="s">
        <v>20</v>
      </c>
      <c r="H149">
        <v>2024</v>
      </c>
      <c r="I149">
        <v>1</v>
      </c>
      <c r="J149">
        <v>8713</v>
      </c>
      <c r="K149" t="s">
        <v>274</v>
      </c>
      <c r="L149">
        <v>2.3423070155594097</v>
      </c>
      <c r="M149" t="s">
        <v>135</v>
      </c>
    </row>
    <row r="150" spans="1:13" x14ac:dyDescent="0.3">
      <c r="A150">
        <v>1</v>
      </c>
      <c r="B150">
        <v>15</v>
      </c>
      <c r="C150">
        <v>2</v>
      </c>
      <c r="D150">
        <v>242</v>
      </c>
      <c r="E150">
        <v>1</v>
      </c>
      <c r="F150" t="s">
        <v>8</v>
      </c>
      <c r="G150" t="s">
        <v>20</v>
      </c>
      <c r="H150">
        <v>2024</v>
      </c>
      <c r="I150">
        <v>2</v>
      </c>
      <c r="J150">
        <v>8773</v>
      </c>
      <c r="K150" t="s">
        <v>271</v>
      </c>
      <c r="L150">
        <v>8.6153615642499959E-2</v>
      </c>
      <c r="M150" t="s">
        <v>135</v>
      </c>
    </row>
    <row r="151" spans="1:13" x14ac:dyDescent="0.3">
      <c r="A151">
        <v>1</v>
      </c>
      <c r="B151">
        <v>15</v>
      </c>
      <c r="C151">
        <v>2</v>
      </c>
      <c r="D151">
        <v>242</v>
      </c>
      <c r="E151">
        <v>1</v>
      </c>
      <c r="F151" t="s">
        <v>8</v>
      </c>
      <c r="G151" t="s">
        <v>20</v>
      </c>
      <c r="H151">
        <v>2024</v>
      </c>
      <c r="I151">
        <v>2</v>
      </c>
      <c r="J151">
        <v>8773</v>
      </c>
      <c r="K151" t="s">
        <v>272</v>
      </c>
      <c r="L151">
        <v>11.93660527702005</v>
      </c>
      <c r="M151" t="s">
        <v>135</v>
      </c>
    </row>
    <row r="152" spans="1:13" x14ac:dyDescent="0.3">
      <c r="A152">
        <v>1</v>
      </c>
      <c r="B152">
        <v>15</v>
      </c>
      <c r="C152">
        <v>2</v>
      </c>
      <c r="D152">
        <v>242</v>
      </c>
      <c r="E152">
        <v>1</v>
      </c>
      <c r="F152" t="s">
        <v>8</v>
      </c>
      <c r="G152" t="s">
        <v>20</v>
      </c>
      <c r="H152">
        <v>2024</v>
      </c>
      <c r="I152">
        <v>2</v>
      </c>
      <c r="J152">
        <v>8773</v>
      </c>
      <c r="K152" t="s">
        <v>273</v>
      </c>
      <c r="L152">
        <v>0</v>
      </c>
      <c r="M152" t="s">
        <v>135</v>
      </c>
    </row>
    <row r="153" spans="1:13" x14ac:dyDescent="0.3">
      <c r="A153">
        <v>1</v>
      </c>
      <c r="B153">
        <v>15</v>
      </c>
      <c r="C153">
        <v>2</v>
      </c>
      <c r="D153">
        <v>242</v>
      </c>
      <c r="E153">
        <v>1</v>
      </c>
      <c r="F153" t="s">
        <v>8</v>
      </c>
      <c r="G153" t="s">
        <v>20</v>
      </c>
      <c r="H153">
        <v>2024</v>
      </c>
      <c r="I153">
        <v>2</v>
      </c>
      <c r="J153">
        <v>8773</v>
      </c>
      <c r="K153" t="s">
        <v>274</v>
      </c>
      <c r="L153">
        <v>2.78125</v>
      </c>
      <c r="M153" t="s">
        <v>135</v>
      </c>
    </row>
    <row r="154" spans="1:13" x14ac:dyDescent="0.3">
      <c r="A154">
        <v>1</v>
      </c>
      <c r="B154">
        <v>15</v>
      </c>
      <c r="C154">
        <v>2</v>
      </c>
      <c r="D154">
        <v>251</v>
      </c>
      <c r="E154">
        <v>1</v>
      </c>
      <c r="F154" t="s">
        <v>8</v>
      </c>
      <c r="G154" t="s">
        <v>20</v>
      </c>
      <c r="H154">
        <v>2025</v>
      </c>
      <c r="I154">
        <v>1</v>
      </c>
      <c r="J154">
        <v>9016</v>
      </c>
      <c r="K154" t="s">
        <v>271</v>
      </c>
      <c r="L154">
        <v>6.9136771430516997E-2</v>
      </c>
      <c r="M154" t="s">
        <v>135</v>
      </c>
    </row>
    <row r="155" spans="1:13" x14ac:dyDescent="0.3">
      <c r="A155">
        <v>1</v>
      </c>
      <c r="B155">
        <v>15</v>
      </c>
      <c r="C155">
        <v>2</v>
      </c>
      <c r="D155">
        <v>251</v>
      </c>
      <c r="E155">
        <v>1</v>
      </c>
      <c r="F155" t="s">
        <v>8</v>
      </c>
      <c r="G155" t="s">
        <v>20</v>
      </c>
      <c r="H155">
        <v>2025</v>
      </c>
      <c r="I155">
        <v>1</v>
      </c>
      <c r="J155">
        <v>9016</v>
      </c>
      <c r="K155" t="s">
        <v>272</v>
      </c>
      <c r="L155">
        <v>10.340384205363845</v>
      </c>
      <c r="M155" t="s">
        <v>135</v>
      </c>
    </row>
    <row r="156" spans="1:13" x14ac:dyDescent="0.3">
      <c r="A156">
        <v>1</v>
      </c>
      <c r="B156">
        <v>15</v>
      </c>
      <c r="C156">
        <v>2</v>
      </c>
      <c r="D156">
        <v>251</v>
      </c>
      <c r="E156">
        <v>1</v>
      </c>
      <c r="F156" t="s">
        <v>8</v>
      </c>
      <c r="G156" t="s">
        <v>20</v>
      </c>
      <c r="H156">
        <v>2025</v>
      </c>
      <c r="I156">
        <v>1</v>
      </c>
      <c r="J156">
        <v>9016</v>
      </c>
      <c r="K156" t="s">
        <v>273</v>
      </c>
      <c r="L156">
        <v>0</v>
      </c>
      <c r="M156" t="s">
        <v>135</v>
      </c>
    </row>
    <row r="157" spans="1:13" x14ac:dyDescent="0.3">
      <c r="A157">
        <v>1</v>
      </c>
      <c r="B157">
        <v>15</v>
      </c>
      <c r="C157">
        <v>2</v>
      </c>
      <c r="D157">
        <v>251</v>
      </c>
      <c r="E157">
        <v>1</v>
      </c>
      <c r="F157" t="s">
        <v>8</v>
      </c>
      <c r="G157" t="s">
        <v>20</v>
      </c>
      <c r="H157">
        <v>2025</v>
      </c>
      <c r="I157">
        <v>1</v>
      </c>
      <c r="J157">
        <v>9016</v>
      </c>
      <c r="K157" t="s">
        <v>274</v>
      </c>
      <c r="L157">
        <v>2.293057599562653</v>
      </c>
      <c r="M157" t="s">
        <v>135</v>
      </c>
    </row>
    <row r="158" spans="1:13" x14ac:dyDescent="0.3">
      <c r="A158">
        <v>1</v>
      </c>
      <c r="B158">
        <v>15</v>
      </c>
      <c r="C158">
        <v>2</v>
      </c>
      <c r="D158">
        <v>252</v>
      </c>
      <c r="E158">
        <v>1</v>
      </c>
      <c r="F158" t="s">
        <v>8</v>
      </c>
      <c r="G158" t="s">
        <v>20</v>
      </c>
      <c r="H158">
        <v>2025</v>
      </c>
      <c r="I158">
        <v>2</v>
      </c>
      <c r="J158">
        <v>8909</v>
      </c>
      <c r="K158" t="s">
        <v>271</v>
      </c>
      <c r="L158">
        <v>9.4875247070955904E-2</v>
      </c>
      <c r="M158" t="s">
        <v>135</v>
      </c>
    </row>
    <row r="159" spans="1:13" x14ac:dyDescent="0.3">
      <c r="A159">
        <v>1</v>
      </c>
      <c r="B159">
        <v>15</v>
      </c>
      <c r="C159">
        <v>2</v>
      </c>
      <c r="D159">
        <v>252</v>
      </c>
      <c r="E159">
        <v>1</v>
      </c>
      <c r="F159" t="s">
        <v>8</v>
      </c>
      <c r="G159" t="s">
        <v>20</v>
      </c>
      <c r="H159">
        <v>2025</v>
      </c>
      <c r="I159">
        <v>2</v>
      </c>
      <c r="J159">
        <v>8909</v>
      </c>
      <c r="K159" t="s">
        <v>272</v>
      </c>
      <c r="L159">
        <v>11.958536920783899</v>
      </c>
      <c r="M159" t="s">
        <v>135</v>
      </c>
    </row>
    <row r="160" spans="1:13" x14ac:dyDescent="0.3">
      <c r="A160">
        <v>1</v>
      </c>
      <c r="B160">
        <v>15</v>
      </c>
      <c r="C160">
        <v>2</v>
      </c>
      <c r="D160">
        <v>252</v>
      </c>
      <c r="E160">
        <v>1</v>
      </c>
      <c r="F160" t="s">
        <v>8</v>
      </c>
      <c r="G160" t="s">
        <v>20</v>
      </c>
      <c r="H160">
        <v>2025</v>
      </c>
      <c r="I160">
        <v>2</v>
      </c>
      <c r="J160">
        <v>8909</v>
      </c>
      <c r="K160" t="s">
        <v>273</v>
      </c>
      <c r="L160">
        <v>0</v>
      </c>
      <c r="M160" t="s">
        <v>135</v>
      </c>
    </row>
    <row r="161" spans="1:13" x14ac:dyDescent="0.3">
      <c r="A161">
        <v>1</v>
      </c>
      <c r="B161">
        <v>15</v>
      </c>
      <c r="C161">
        <v>2</v>
      </c>
      <c r="D161">
        <v>252</v>
      </c>
      <c r="E161">
        <v>1</v>
      </c>
      <c r="F161" t="s">
        <v>8</v>
      </c>
      <c r="G161" t="s">
        <v>20</v>
      </c>
      <c r="H161">
        <v>2025</v>
      </c>
      <c r="I161">
        <v>2</v>
      </c>
      <c r="J161">
        <v>8909</v>
      </c>
      <c r="K161" t="s">
        <v>274</v>
      </c>
      <c r="L161">
        <v>2.7077069533140294</v>
      </c>
      <c r="M161" t="s">
        <v>135</v>
      </c>
    </row>
    <row r="162" spans="1:13" x14ac:dyDescent="0.3">
      <c r="A162">
        <v>1</v>
      </c>
      <c r="B162">
        <v>14</v>
      </c>
      <c r="C162">
        <v>4</v>
      </c>
      <c r="D162">
        <v>231</v>
      </c>
      <c r="E162">
        <v>1</v>
      </c>
      <c r="F162" t="s">
        <v>8</v>
      </c>
      <c r="G162" t="s">
        <v>9</v>
      </c>
      <c r="H162">
        <v>2023</v>
      </c>
      <c r="I162">
        <v>1</v>
      </c>
      <c r="J162">
        <v>18978</v>
      </c>
      <c r="K162" t="s">
        <v>271</v>
      </c>
      <c r="L162">
        <v>1.3055524020818443</v>
      </c>
      <c r="M162" t="s">
        <v>135</v>
      </c>
    </row>
    <row r="163" spans="1:13" x14ac:dyDescent="0.3">
      <c r="A163">
        <v>1</v>
      </c>
      <c r="B163">
        <v>14</v>
      </c>
      <c r="C163">
        <v>4</v>
      </c>
      <c r="D163">
        <v>231</v>
      </c>
      <c r="E163">
        <v>1</v>
      </c>
      <c r="F163" t="s">
        <v>8</v>
      </c>
      <c r="G163" t="s">
        <v>9</v>
      </c>
      <c r="H163">
        <v>2023</v>
      </c>
      <c r="I163">
        <v>1</v>
      </c>
      <c r="J163">
        <v>18978</v>
      </c>
      <c r="K163" t="s">
        <v>272</v>
      </c>
      <c r="L163">
        <v>4.5576350781827868</v>
      </c>
      <c r="M163" t="s">
        <v>135</v>
      </c>
    </row>
    <row r="164" spans="1:13" x14ac:dyDescent="0.3">
      <c r="A164">
        <v>1</v>
      </c>
      <c r="B164">
        <v>14</v>
      </c>
      <c r="C164">
        <v>4</v>
      </c>
      <c r="D164">
        <v>231</v>
      </c>
      <c r="E164">
        <v>1</v>
      </c>
      <c r="F164" t="s">
        <v>8</v>
      </c>
      <c r="G164" t="s">
        <v>9</v>
      </c>
      <c r="H164">
        <v>2023</v>
      </c>
      <c r="I164">
        <v>1</v>
      </c>
      <c r="J164">
        <v>18978</v>
      </c>
      <c r="K164" t="s">
        <v>273</v>
      </c>
      <c r="L164">
        <v>7.3925842437920275E-2</v>
      </c>
      <c r="M164" t="s">
        <v>135</v>
      </c>
    </row>
    <row r="165" spans="1:13" x14ac:dyDescent="0.3">
      <c r="A165">
        <v>1</v>
      </c>
      <c r="B165">
        <v>14</v>
      </c>
      <c r="C165">
        <v>4</v>
      </c>
      <c r="D165">
        <v>231</v>
      </c>
      <c r="E165">
        <v>1</v>
      </c>
      <c r="F165" t="s">
        <v>8</v>
      </c>
      <c r="G165" t="s">
        <v>9</v>
      </c>
      <c r="H165">
        <v>2023</v>
      </c>
      <c r="I165">
        <v>1</v>
      </c>
      <c r="J165">
        <v>18978</v>
      </c>
      <c r="K165" t="s">
        <v>274</v>
      </c>
      <c r="L165">
        <v>2.9711548497116236</v>
      </c>
      <c r="M165" t="s">
        <v>135</v>
      </c>
    </row>
    <row r="166" spans="1:13" x14ac:dyDescent="0.3">
      <c r="A166">
        <v>1</v>
      </c>
      <c r="B166">
        <v>14</v>
      </c>
      <c r="C166">
        <v>4</v>
      </c>
      <c r="D166">
        <v>232</v>
      </c>
      <c r="E166">
        <v>1</v>
      </c>
      <c r="F166" t="s">
        <v>8</v>
      </c>
      <c r="G166" t="s">
        <v>9</v>
      </c>
      <c r="H166">
        <v>2023</v>
      </c>
      <c r="I166">
        <v>2</v>
      </c>
      <c r="J166">
        <v>26638</v>
      </c>
      <c r="K166" t="s">
        <v>271</v>
      </c>
      <c r="L166">
        <v>2.3685323468100759</v>
      </c>
      <c r="M166" t="s">
        <v>135</v>
      </c>
    </row>
    <row r="167" spans="1:13" x14ac:dyDescent="0.3">
      <c r="A167">
        <v>1</v>
      </c>
      <c r="B167">
        <v>14</v>
      </c>
      <c r="C167">
        <v>4</v>
      </c>
      <c r="D167">
        <v>232</v>
      </c>
      <c r="E167">
        <v>1</v>
      </c>
      <c r="F167" t="s">
        <v>8</v>
      </c>
      <c r="G167" t="s">
        <v>9</v>
      </c>
      <c r="H167">
        <v>2023</v>
      </c>
      <c r="I167">
        <v>2</v>
      </c>
      <c r="J167">
        <v>26638</v>
      </c>
      <c r="K167" t="s">
        <v>272</v>
      </c>
      <c r="L167">
        <v>5.7484322157953489</v>
      </c>
      <c r="M167" t="s">
        <v>135</v>
      </c>
    </row>
    <row r="168" spans="1:13" x14ac:dyDescent="0.3">
      <c r="A168">
        <v>1</v>
      </c>
      <c r="B168">
        <v>14</v>
      </c>
      <c r="C168">
        <v>4</v>
      </c>
      <c r="D168">
        <v>232</v>
      </c>
      <c r="E168">
        <v>1</v>
      </c>
      <c r="F168" t="s">
        <v>8</v>
      </c>
      <c r="G168" t="s">
        <v>9</v>
      </c>
      <c r="H168">
        <v>2023</v>
      </c>
      <c r="I168">
        <v>2</v>
      </c>
      <c r="J168">
        <v>26638</v>
      </c>
      <c r="K168" t="s">
        <v>273</v>
      </c>
      <c r="L168">
        <v>0.73445764139629199</v>
      </c>
      <c r="M168" t="s">
        <v>135</v>
      </c>
    </row>
    <row r="169" spans="1:13" x14ac:dyDescent="0.3">
      <c r="A169">
        <v>1</v>
      </c>
      <c r="B169">
        <v>14</v>
      </c>
      <c r="C169">
        <v>4</v>
      </c>
      <c r="D169">
        <v>232</v>
      </c>
      <c r="E169">
        <v>1</v>
      </c>
      <c r="F169" t="s">
        <v>8</v>
      </c>
      <c r="G169" t="s">
        <v>9</v>
      </c>
      <c r="H169">
        <v>2023</v>
      </c>
      <c r="I169">
        <v>2</v>
      </c>
      <c r="J169">
        <v>26638</v>
      </c>
      <c r="K169" t="s">
        <v>274</v>
      </c>
      <c r="L169">
        <v>4.1739397846610959</v>
      </c>
      <c r="M169" t="s">
        <v>135</v>
      </c>
    </row>
    <row r="170" spans="1:13" x14ac:dyDescent="0.3">
      <c r="A170">
        <v>1</v>
      </c>
      <c r="B170">
        <v>14</v>
      </c>
      <c r="C170">
        <v>4</v>
      </c>
      <c r="D170">
        <v>241</v>
      </c>
      <c r="E170">
        <v>1</v>
      </c>
      <c r="F170" t="s">
        <v>8</v>
      </c>
      <c r="G170" t="s">
        <v>9</v>
      </c>
      <c r="H170">
        <v>2024</v>
      </c>
      <c r="I170">
        <v>1</v>
      </c>
      <c r="J170">
        <v>30310</v>
      </c>
      <c r="K170" t="s">
        <v>271</v>
      </c>
      <c r="L170">
        <v>1.8372515739698541</v>
      </c>
      <c r="M170" t="s">
        <v>135</v>
      </c>
    </row>
    <row r="171" spans="1:13" x14ac:dyDescent="0.3">
      <c r="A171">
        <v>1</v>
      </c>
      <c r="B171">
        <v>14</v>
      </c>
      <c r="C171">
        <v>4</v>
      </c>
      <c r="D171">
        <v>241</v>
      </c>
      <c r="E171">
        <v>1</v>
      </c>
      <c r="F171" t="s">
        <v>8</v>
      </c>
      <c r="G171" t="s">
        <v>9</v>
      </c>
      <c r="H171">
        <v>2024</v>
      </c>
      <c r="I171">
        <v>1</v>
      </c>
      <c r="J171">
        <v>30310</v>
      </c>
      <c r="K171" t="s">
        <v>272</v>
      </c>
      <c r="L171">
        <v>4.4822591903210816</v>
      </c>
      <c r="M171" t="s">
        <v>135</v>
      </c>
    </row>
    <row r="172" spans="1:13" x14ac:dyDescent="0.3">
      <c r="A172">
        <v>1</v>
      </c>
      <c r="B172">
        <v>14</v>
      </c>
      <c r="C172">
        <v>4</v>
      </c>
      <c r="D172">
        <v>241</v>
      </c>
      <c r="E172">
        <v>1</v>
      </c>
      <c r="F172" t="s">
        <v>8</v>
      </c>
      <c r="G172" t="s">
        <v>9</v>
      </c>
      <c r="H172">
        <v>2024</v>
      </c>
      <c r="I172">
        <v>1</v>
      </c>
      <c r="J172">
        <v>30310</v>
      </c>
      <c r="K172" t="s">
        <v>273</v>
      </c>
      <c r="L172">
        <v>0.65888363230172819</v>
      </c>
      <c r="M172" t="s">
        <v>135</v>
      </c>
    </row>
    <row r="173" spans="1:13" x14ac:dyDescent="0.3">
      <c r="A173">
        <v>1</v>
      </c>
      <c r="B173">
        <v>14</v>
      </c>
      <c r="C173">
        <v>4</v>
      </c>
      <c r="D173">
        <v>241</v>
      </c>
      <c r="E173">
        <v>1</v>
      </c>
      <c r="F173" t="s">
        <v>8</v>
      </c>
      <c r="G173" t="s">
        <v>9</v>
      </c>
      <c r="H173">
        <v>2024</v>
      </c>
      <c r="I173">
        <v>1</v>
      </c>
      <c r="J173">
        <v>30310</v>
      </c>
      <c r="K173" t="s">
        <v>274</v>
      </c>
      <c r="L173">
        <v>3.1480518304995058</v>
      </c>
      <c r="M173" t="s">
        <v>135</v>
      </c>
    </row>
    <row r="174" spans="1:13" x14ac:dyDescent="0.3">
      <c r="A174">
        <v>1</v>
      </c>
      <c r="B174">
        <v>14</v>
      </c>
      <c r="C174">
        <v>4</v>
      </c>
      <c r="D174">
        <v>242</v>
      </c>
      <c r="E174">
        <v>1</v>
      </c>
      <c r="F174" t="s">
        <v>8</v>
      </c>
      <c r="G174" t="s">
        <v>9</v>
      </c>
      <c r="H174">
        <v>2024</v>
      </c>
      <c r="I174">
        <v>2</v>
      </c>
      <c r="J174">
        <v>30201</v>
      </c>
      <c r="K174" t="s">
        <v>271</v>
      </c>
      <c r="L174">
        <v>2.0366044971239323</v>
      </c>
      <c r="M174" t="s">
        <v>135</v>
      </c>
    </row>
    <row r="175" spans="1:13" x14ac:dyDescent="0.3">
      <c r="A175">
        <v>1</v>
      </c>
      <c r="B175">
        <v>14</v>
      </c>
      <c r="C175">
        <v>4</v>
      </c>
      <c r="D175">
        <v>242</v>
      </c>
      <c r="E175">
        <v>1</v>
      </c>
      <c r="F175" t="s">
        <v>8</v>
      </c>
      <c r="G175" t="s">
        <v>9</v>
      </c>
      <c r="H175">
        <v>2024</v>
      </c>
      <c r="I175">
        <v>2</v>
      </c>
      <c r="J175">
        <v>30201</v>
      </c>
      <c r="K175" t="s">
        <v>272</v>
      </c>
      <c r="L175">
        <v>4.7711944108558377</v>
      </c>
      <c r="M175" t="s">
        <v>135</v>
      </c>
    </row>
    <row r="176" spans="1:13" x14ac:dyDescent="0.3">
      <c r="A176">
        <v>1</v>
      </c>
      <c r="B176">
        <v>14</v>
      </c>
      <c r="C176">
        <v>4</v>
      </c>
      <c r="D176">
        <v>242</v>
      </c>
      <c r="E176">
        <v>1</v>
      </c>
      <c r="F176" t="s">
        <v>8</v>
      </c>
      <c r="G176" t="s">
        <v>9</v>
      </c>
      <c r="H176">
        <v>2024</v>
      </c>
      <c r="I176">
        <v>2</v>
      </c>
      <c r="J176">
        <v>30201</v>
      </c>
      <c r="K176" t="s">
        <v>273</v>
      </c>
      <c r="L176">
        <v>0.79228384429900101</v>
      </c>
      <c r="M176" t="s">
        <v>135</v>
      </c>
    </row>
    <row r="177" spans="1:13" x14ac:dyDescent="0.3">
      <c r="A177">
        <v>1</v>
      </c>
      <c r="B177">
        <v>14</v>
      </c>
      <c r="C177">
        <v>4</v>
      </c>
      <c r="D177">
        <v>242</v>
      </c>
      <c r="E177">
        <v>1</v>
      </c>
      <c r="F177" t="s">
        <v>8</v>
      </c>
      <c r="G177" t="s">
        <v>9</v>
      </c>
      <c r="H177">
        <v>2024</v>
      </c>
      <c r="I177">
        <v>2</v>
      </c>
      <c r="J177">
        <v>30201</v>
      </c>
      <c r="K177" t="s">
        <v>274</v>
      </c>
      <c r="L177">
        <v>3.3779697624190068</v>
      </c>
      <c r="M177" t="s">
        <v>135</v>
      </c>
    </row>
    <row r="178" spans="1:13" x14ac:dyDescent="0.3">
      <c r="A178">
        <v>1</v>
      </c>
      <c r="B178">
        <v>14</v>
      </c>
      <c r="C178">
        <v>4</v>
      </c>
      <c r="D178">
        <v>251</v>
      </c>
      <c r="E178">
        <v>1</v>
      </c>
      <c r="F178" t="s">
        <v>8</v>
      </c>
      <c r="G178" t="s">
        <v>9</v>
      </c>
      <c r="H178">
        <v>2025</v>
      </c>
      <c r="I178">
        <v>1</v>
      </c>
      <c r="J178">
        <v>30570</v>
      </c>
      <c r="K178" t="s">
        <v>271</v>
      </c>
      <c r="L178">
        <v>1.6550142107837611</v>
      </c>
      <c r="M178" t="s">
        <v>135</v>
      </c>
    </row>
    <row r="179" spans="1:13" x14ac:dyDescent="0.3">
      <c r="A179">
        <v>1</v>
      </c>
      <c r="B179">
        <v>14</v>
      </c>
      <c r="C179">
        <v>4</v>
      </c>
      <c r="D179">
        <v>251</v>
      </c>
      <c r="E179">
        <v>1</v>
      </c>
      <c r="F179" t="s">
        <v>8</v>
      </c>
      <c r="G179" t="s">
        <v>9</v>
      </c>
      <c r="H179">
        <v>2025</v>
      </c>
      <c r="I179">
        <v>1</v>
      </c>
      <c r="J179">
        <v>30570</v>
      </c>
      <c r="K179" t="s">
        <v>272</v>
      </c>
      <c r="L179">
        <v>4.0416058679120805</v>
      </c>
      <c r="M179" t="s">
        <v>135</v>
      </c>
    </row>
    <row r="180" spans="1:13" x14ac:dyDescent="0.3">
      <c r="A180">
        <v>1</v>
      </c>
      <c r="B180">
        <v>14</v>
      </c>
      <c r="C180">
        <v>4</v>
      </c>
      <c r="D180">
        <v>251</v>
      </c>
      <c r="E180">
        <v>1</v>
      </c>
      <c r="F180" t="s">
        <v>8</v>
      </c>
      <c r="G180" t="s">
        <v>9</v>
      </c>
      <c r="H180">
        <v>2025</v>
      </c>
      <c r="I180">
        <v>1</v>
      </c>
      <c r="J180">
        <v>30570</v>
      </c>
      <c r="K180" t="s">
        <v>273</v>
      </c>
      <c r="L180">
        <v>0.62687114377761854</v>
      </c>
      <c r="M180" t="s">
        <v>135</v>
      </c>
    </row>
    <row r="181" spans="1:13" x14ac:dyDescent="0.3">
      <c r="A181">
        <v>1</v>
      </c>
      <c r="B181">
        <v>14</v>
      </c>
      <c r="C181">
        <v>4</v>
      </c>
      <c r="D181">
        <v>251</v>
      </c>
      <c r="E181">
        <v>1</v>
      </c>
      <c r="F181" t="s">
        <v>8</v>
      </c>
      <c r="G181" t="s">
        <v>9</v>
      </c>
      <c r="H181">
        <v>2025</v>
      </c>
      <c r="I181">
        <v>1</v>
      </c>
      <c r="J181">
        <v>30570</v>
      </c>
      <c r="K181" t="s">
        <v>274</v>
      </c>
      <c r="L181">
        <v>2.8014540936003103</v>
      </c>
      <c r="M181" t="s">
        <v>135</v>
      </c>
    </row>
    <row r="182" spans="1:13" x14ac:dyDescent="0.3">
      <c r="A182">
        <v>1</v>
      </c>
      <c r="B182">
        <v>14</v>
      </c>
      <c r="C182">
        <v>4</v>
      </c>
      <c r="D182">
        <v>252</v>
      </c>
      <c r="E182">
        <v>1</v>
      </c>
      <c r="F182" t="s">
        <v>8</v>
      </c>
      <c r="G182" t="s">
        <v>9</v>
      </c>
      <c r="H182">
        <v>2025</v>
      </c>
      <c r="I182">
        <v>2</v>
      </c>
      <c r="J182">
        <v>29867</v>
      </c>
      <c r="K182" t="s">
        <v>271</v>
      </c>
      <c r="L182">
        <v>2.0230827016321791</v>
      </c>
      <c r="M182" t="s">
        <v>135</v>
      </c>
    </row>
    <row r="183" spans="1:13" x14ac:dyDescent="0.3">
      <c r="A183">
        <v>1</v>
      </c>
      <c r="B183">
        <v>14</v>
      </c>
      <c r="C183">
        <v>4</v>
      </c>
      <c r="D183">
        <v>252</v>
      </c>
      <c r="E183">
        <v>1</v>
      </c>
      <c r="F183" t="s">
        <v>8</v>
      </c>
      <c r="G183" t="s">
        <v>9</v>
      </c>
      <c r="H183">
        <v>2025</v>
      </c>
      <c r="I183">
        <v>2</v>
      </c>
      <c r="J183">
        <v>29867</v>
      </c>
      <c r="K183" t="s">
        <v>272</v>
      </c>
      <c r="L183">
        <v>4.7573794060141523</v>
      </c>
      <c r="M183" t="s">
        <v>135</v>
      </c>
    </row>
    <row r="184" spans="1:13" x14ac:dyDescent="0.3">
      <c r="A184">
        <v>1</v>
      </c>
      <c r="B184">
        <v>14</v>
      </c>
      <c r="C184">
        <v>4</v>
      </c>
      <c r="D184">
        <v>252</v>
      </c>
      <c r="E184">
        <v>1</v>
      </c>
      <c r="F184" t="s">
        <v>8</v>
      </c>
      <c r="G184" t="s">
        <v>9</v>
      </c>
      <c r="H184">
        <v>2025</v>
      </c>
      <c r="I184">
        <v>2</v>
      </c>
      <c r="J184">
        <v>29867</v>
      </c>
      <c r="K184" t="s">
        <v>273</v>
      </c>
      <c r="L184">
        <v>0.77009335394181344</v>
      </c>
      <c r="M184" t="s">
        <v>135</v>
      </c>
    </row>
    <row r="185" spans="1:13" x14ac:dyDescent="0.3">
      <c r="A185">
        <v>1</v>
      </c>
      <c r="B185">
        <v>14</v>
      </c>
      <c r="C185">
        <v>4</v>
      </c>
      <c r="D185">
        <v>252</v>
      </c>
      <c r="E185">
        <v>1</v>
      </c>
      <c r="F185" t="s">
        <v>8</v>
      </c>
      <c r="G185" t="s">
        <v>9</v>
      </c>
      <c r="H185">
        <v>2025</v>
      </c>
      <c r="I185">
        <v>2</v>
      </c>
      <c r="J185">
        <v>29867</v>
      </c>
      <c r="K185" t="s">
        <v>274</v>
      </c>
      <c r="L185">
        <v>3.3433056119674438</v>
      </c>
      <c r="M185" t="s">
        <v>135</v>
      </c>
    </row>
    <row r="186" spans="1:13" x14ac:dyDescent="0.3">
      <c r="A186">
        <v>3</v>
      </c>
      <c r="B186">
        <v>34</v>
      </c>
      <c r="C186">
        <v>1</v>
      </c>
      <c r="D186">
        <v>231</v>
      </c>
      <c r="E186">
        <v>1</v>
      </c>
      <c r="F186" t="s">
        <v>25</v>
      </c>
      <c r="G186" t="s">
        <v>29</v>
      </c>
      <c r="H186">
        <v>2023</v>
      </c>
      <c r="I186">
        <v>1</v>
      </c>
      <c r="J186">
        <v>2660</v>
      </c>
      <c r="K186" t="s">
        <v>271</v>
      </c>
      <c r="L186">
        <v>0.9897323971821691</v>
      </c>
      <c r="M186" t="s">
        <v>135</v>
      </c>
    </row>
    <row r="187" spans="1:13" x14ac:dyDescent="0.3">
      <c r="A187">
        <v>3</v>
      </c>
      <c r="B187">
        <v>34</v>
      </c>
      <c r="C187">
        <v>1</v>
      </c>
      <c r="D187">
        <v>231</v>
      </c>
      <c r="E187">
        <v>1</v>
      </c>
      <c r="F187" t="s">
        <v>25</v>
      </c>
      <c r="G187" t="s">
        <v>29</v>
      </c>
      <c r="H187">
        <v>2023</v>
      </c>
      <c r="I187">
        <v>1</v>
      </c>
      <c r="J187">
        <v>2660</v>
      </c>
      <c r="K187" t="s">
        <v>272</v>
      </c>
      <c r="L187">
        <v>8.142502758368785</v>
      </c>
      <c r="M187" t="s">
        <v>135</v>
      </c>
    </row>
    <row r="188" spans="1:13" x14ac:dyDescent="0.3">
      <c r="A188">
        <v>3</v>
      </c>
      <c r="B188">
        <v>34</v>
      </c>
      <c r="C188">
        <v>1</v>
      </c>
      <c r="D188">
        <v>231</v>
      </c>
      <c r="E188">
        <v>1</v>
      </c>
      <c r="F188" t="s">
        <v>25</v>
      </c>
      <c r="G188" t="s">
        <v>29</v>
      </c>
      <c r="H188">
        <v>2023</v>
      </c>
      <c r="I188">
        <v>1</v>
      </c>
      <c r="J188">
        <v>2660</v>
      </c>
      <c r="K188" t="s">
        <v>273</v>
      </c>
      <c r="L188">
        <v>0.22865565556368556</v>
      </c>
      <c r="M188" t="s">
        <v>135</v>
      </c>
    </row>
    <row r="189" spans="1:13" x14ac:dyDescent="0.3">
      <c r="A189">
        <v>3</v>
      </c>
      <c r="B189">
        <v>34</v>
      </c>
      <c r="C189">
        <v>1</v>
      </c>
      <c r="D189">
        <v>231</v>
      </c>
      <c r="E189">
        <v>1</v>
      </c>
      <c r="F189" t="s">
        <v>25</v>
      </c>
      <c r="G189" t="s">
        <v>29</v>
      </c>
      <c r="H189">
        <v>2023</v>
      </c>
      <c r="I189">
        <v>1</v>
      </c>
      <c r="J189">
        <v>2660</v>
      </c>
      <c r="K189" t="s">
        <v>274</v>
      </c>
      <c r="L189">
        <v>3.353764657884426</v>
      </c>
      <c r="M189" t="s">
        <v>135</v>
      </c>
    </row>
    <row r="190" spans="1:13" x14ac:dyDescent="0.3">
      <c r="A190">
        <v>3</v>
      </c>
      <c r="B190">
        <v>34</v>
      </c>
      <c r="C190">
        <v>1</v>
      </c>
      <c r="D190">
        <v>232</v>
      </c>
      <c r="E190">
        <v>1</v>
      </c>
      <c r="F190" t="s">
        <v>25</v>
      </c>
      <c r="G190" t="s">
        <v>29</v>
      </c>
      <c r="H190">
        <v>2023</v>
      </c>
      <c r="I190">
        <v>2</v>
      </c>
      <c r="J190">
        <v>3199</v>
      </c>
      <c r="K190" t="s">
        <v>271</v>
      </c>
      <c r="L190">
        <v>1.2485875706214689</v>
      </c>
      <c r="M190" t="s">
        <v>135</v>
      </c>
    </row>
    <row r="191" spans="1:13" x14ac:dyDescent="0.3">
      <c r="A191">
        <v>3</v>
      </c>
      <c r="B191">
        <v>34</v>
      </c>
      <c r="C191">
        <v>1</v>
      </c>
      <c r="D191">
        <v>232</v>
      </c>
      <c r="E191">
        <v>1</v>
      </c>
      <c r="F191" t="s">
        <v>25</v>
      </c>
      <c r="G191" t="s">
        <v>29</v>
      </c>
      <c r="H191">
        <v>2023</v>
      </c>
      <c r="I191">
        <v>2</v>
      </c>
      <c r="J191">
        <v>3199</v>
      </c>
      <c r="K191" t="s">
        <v>272</v>
      </c>
      <c r="L191">
        <v>8.6843579357290164</v>
      </c>
      <c r="M191" t="s">
        <v>135</v>
      </c>
    </row>
    <row r="192" spans="1:13" x14ac:dyDescent="0.3">
      <c r="A192">
        <v>3</v>
      </c>
      <c r="B192">
        <v>34</v>
      </c>
      <c r="C192">
        <v>1</v>
      </c>
      <c r="D192">
        <v>232</v>
      </c>
      <c r="E192">
        <v>1</v>
      </c>
      <c r="F192" t="s">
        <v>25</v>
      </c>
      <c r="G192" t="s">
        <v>29</v>
      </c>
      <c r="H192">
        <v>2023</v>
      </c>
      <c r="I192">
        <v>2</v>
      </c>
      <c r="J192">
        <v>3199</v>
      </c>
      <c r="K192" t="s">
        <v>273</v>
      </c>
      <c r="L192">
        <v>0.3658779101026266</v>
      </c>
      <c r="M192" t="s">
        <v>135</v>
      </c>
    </row>
    <row r="193" spans="1:13" x14ac:dyDescent="0.3">
      <c r="A193">
        <v>3</v>
      </c>
      <c r="B193">
        <v>34</v>
      </c>
      <c r="C193">
        <v>1</v>
      </c>
      <c r="D193">
        <v>232</v>
      </c>
      <c r="E193">
        <v>1</v>
      </c>
      <c r="F193" t="s">
        <v>25</v>
      </c>
      <c r="G193" t="s">
        <v>29</v>
      </c>
      <c r="H193">
        <v>2023</v>
      </c>
      <c r="I193">
        <v>2</v>
      </c>
      <c r="J193">
        <v>3199</v>
      </c>
      <c r="K193" t="s">
        <v>274</v>
      </c>
      <c r="L193">
        <v>3.8871717318612835</v>
      </c>
      <c r="M193" t="s">
        <v>135</v>
      </c>
    </row>
    <row r="194" spans="1:13" x14ac:dyDescent="0.3">
      <c r="A194">
        <v>3</v>
      </c>
      <c r="B194">
        <v>34</v>
      </c>
      <c r="C194">
        <v>1</v>
      </c>
      <c r="D194">
        <v>241</v>
      </c>
      <c r="E194">
        <v>1</v>
      </c>
      <c r="F194" t="s">
        <v>25</v>
      </c>
      <c r="G194" t="s">
        <v>29</v>
      </c>
      <c r="H194">
        <v>2024</v>
      </c>
      <c r="I194">
        <v>1</v>
      </c>
      <c r="J194">
        <v>3408</v>
      </c>
      <c r="K194" t="s">
        <v>271</v>
      </c>
      <c r="L194">
        <v>1.1861096888177451</v>
      </c>
      <c r="M194" t="s">
        <v>135</v>
      </c>
    </row>
    <row r="195" spans="1:13" x14ac:dyDescent="0.3">
      <c r="A195">
        <v>3</v>
      </c>
      <c r="B195">
        <v>34</v>
      </c>
      <c r="C195">
        <v>1</v>
      </c>
      <c r="D195">
        <v>241</v>
      </c>
      <c r="E195">
        <v>1</v>
      </c>
      <c r="F195" t="s">
        <v>25</v>
      </c>
      <c r="G195" t="s">
        <v>29</v>
      </c>
      <c r="H195">
        <v>2024</v>
      </c>
      <c r="I195">
        <v>1</v>
      </c>
      <c r="J195">
        <v>3408</v>
      </c>
      <c r="K195" t="s">
        <v>272</v>
      </c>
      <c r="L195">
        <v>8.0998877471598139</v>
      </c>
      <c r="M195" t="s">
        <v>135</v>
      </c>
    </row>
    <row r="196" spans="1:13" x14ac:dyDescent="0.3">
      <c r="A196">
        <v>3</v>
      </c>
      <c r="B196">
        <v>34</v>
      </c>
      <c r="C196">
        <v>1</v>
      </c>
      <c r="D196">
        <v>241</v>
      </c>
      <c r="E196">
        <v>1</v>
      </c>
      <c r="F196" t="s">
        <v>25</v>
      </c>
      <c r="G196" t="s">
        <v>29</v>
      </c>
      <c r="H196">
        <v>2024</v>
      </c>
      <c r="I196">
        <v>1</v>
      </c>
      <c r="J196">
        <v>3408</v>
      </c>
      <c r="K196" t="s">
        <v>273</v>
      </c>
      <c r="L196">
        <v>0.34981582847812553</v>
      </c>
      <c r="M196" t="s">
        <v>135</v>
      </c>
    </row>
    <row r="197" spans="1:13" x14ac:dyDescent="0.3">
      <c r="A197">
        <v>3</v>
      </c>
      <c r="B197">
        <v>34</v>
      </c>
      <c r="C197">
        <v>1</v>
      </c>
      <c r="D197">
        <v>241</v>
      </c>
      <c r="E197">
        <v>1</v>
      </c>
      <c r="F197" t="s">
        <v>25</v>
      </c>
      <c r="G197" t="s">
        <v>29</v>
      </c>
      <c r="H197">
        <v>2024</v>
      </c>
      <c r="I197">
        <v>1</v>
      </c>
      <c r="J197">
        <v>3408</v>
      </c>
      <c r="K197" t="s">
        <v>274</v>
      </c>
      <c r="L197">
        <v>3.6424485381613372</v>
      </c>
      <c r="M197" t="s">
        <v>135</v>
      </c>
    </row>
    <row r="198" spans="1:13" x14ac:dyDescent="0.3">
      <c r="A198">
        <v>3</v>
      </c>
      <c r="B198">
        <v>34</v>
      </c>
      <c r="C198">
        <v>1</v>
      </c>
      <c r="D198">
        <v>242</v>
      </c>
      <c r="E198">
        <v>1</v>
      </c>
      <c r="F198" t="s">
        <v>25</v>
      </c>
      <c r="G198" t="s">
        <v>29</v>
      </c>
      <c r="H198">
        <v>2024</v>
      </c>
      <c r="I198">
        <v>2</v>
      </c>
      <c r="J198">
        <v>3416</v>
      </c>
      <c r="K198" t="s">
        <v>271</v>
      </c>
      <c r="L198">
        <v>1.1985990931779122</v>
      </c>
      <c r="M198" t="s">
        <v>135</v>
      </c>
    </row>
    <row r="199" spans="1:13" x14ac:dyDescent="0.3">
      <c r="A199">
        <v>3</v>
      </c>
      <c r="B199">
        <v>34</v>
      </c>
      <c r="C199">
        <v>1</v>
      </c>
      <c r="D199">
        <v>242</v>
      </c>
      <c r="E199">
        <v>1</v>
      </c>
      <c r="F199" t="s">
        <v>25</v>
      </c>
      <c r="G199" t="s">
        <v>29</v>
      </c>
      <c r="H199">
        <v>2024</v>
      </c>
      <c r="I199">
        <v>2</v>
      </c>
      <c r="J199">
        <v>3416</v>
      </c>
      <c r="K199" t="s">
        <v>272</v>
      </c>
      <c r="L199">
        <v>8.2406903180783644</v>
      </c>
      <c r="M199" t="s">
        <v>135</v>
      </c>
    </row>
    <row r="200" spans="1:13" x14ac:dyDescent="0.3">
      <c r="A200">
        <v>3</v>
      </c>
      <c r="B200">
        <v>34</v>
      </c>
      <c r="C200">
        <v>1</v>
      </c>
      <c r="D200">
        <v>242</v>
      </c>
      <c r="E200">
        <v>1</v>
      </c>
      <c r="F200" t="s">
        <v>25</v>
      </c>
      <c r="G200" t="s">
        <v>29</v>
      </c>
      <c r="H200">
        <v>2024</v>
      </c>
      <c r="I200">
        <v>2</v>
      </c>
      <c r="J200">
        <v>3416</v>
      </c>
      <c r="K200" t="s">
        <v>273</v>
      </c>
      <c r="L200">
        <v>0.36512737783116073</v>
      </c>
      <c r="M200" t="s">
        <v>135</v>
      </c>
    </row>
    <row r="201" spans="1:13" x14ac:dyDescent="0.3">
      <c r="A201">
        <v>3</v>
      </c>
      <c r="B201">
        <v>34</v>
      </c>
      <c r="C201">
        <v>1</v>
      </c>
      <c r="D201">
        <v>242</v>
      </c>
      <c r="E201">
        <v>1</v>
      </c>
      <c r="F201" t="s">
        <v>25</v>
      </c>
      <c r="G201" t="s">
        <v>29</v>
      </c>
      <c r="H201">
        <v>2024</v>
      </c>
      <c r="I201">
        <v>2</v>
      </c>
      <c r="J201">
        <v>3416</v>
      </c>
      <c r="K201" t="s">
        <v>274</v>
      </c>
      <c r="L201">
        <v>3.6850993662260683</v>
      </c>
      <c r="M201" t="s">
        <v>135</v>
      </c>
    </row>
    <row r="202" spans="1:13" x14ac:dyDescent="0.3">
      <c r="A202">
        <v>3</v>
      </c>
      <c r="B202">
        <v>34</v>
      </c>
      <c r="C202">
        <v>1</v>
      </c>
      <c r="D202">
        <v>251</v>
      </c>
      <c r="E202">
        <v>1</v>
      </c>
      <c r="F202" t="s">
        <v>25</v>
      </c>
      <c r="G202" t="s">
        <v>29</v>
      </c>
      <c r="H202">
        <v>2025</v>
      </c>
      <c r="I202">
        <v>1</v>
      </c>
      <c r="J202">
        <v>3449</v>
      </c>
      <c r="K202" t="s">
        <v>271</v>
      </c>
      <c r="L202">
        <v>1.0840641711229948</v>
      </c>
      <c r="M202" t="s">
        <v>135</v>
      </c>
    </row>
    <row r="203" spans="1:13" x14ac:dyDescent="0.3">
      <c r="A203">
        <v>3</v>
      </c>
      <c r="B203">
        <v>34</v>
      </c>
      <c r="C203">
        <v>1</v>
      </c>
      <c r="D203">
        <v>251</v>
      </c>
      <c r="E203">
        <v>1</v>
      </c>
      <c r="F203" t="s">
        <v>25</v>
      </c>
      <c r="G203" t="s">
        <v>29</v>
      </c>
      <c r="H203">
        <v>2025</v>
      </c>
      <c r="I203">
        <v>1</v>
      </c>
      <c r="J203">
        <v>3449</v>
      </c>
      <c r="K203" t="s">
        <v>272</v>
      </c>
      <c r="L203">
        <v>7.088412353506703</v>
      </c>
      <c r="M203" t="s">
        <v>135</v>
      </c>
    </row>
    <row r="204" spans="1:13" x14ac:dyDescent="0.3">
      <c r="A204">
        <v>3</v>
      </c>
      <c r="B204">
        <v>34</v>
      </c>
      <c r="C204">
        <v>1</v>
      </c>
      <c r="D204">
        <v>251</v>
      </c>
      <c r="E204">
        <v>1</v>
      </c>
      <c r="F204" t="s">
        <v>25</v>
      </c>
      <c r="G204" t="s">
        <v>29</v>
      </c>
      <c r="H204">
        <v>2025</v>
      </c>
      <c r="I204">
        <v>1</v>
      </c>
      <c r="J204">
        <v>3449</v>
      </c>
      <c r="K204" t="s">
        <v>273</v>
      </c>
      <c r="L204">
        <v>0.34902048458765333</v>
      </c>
      <c r="M204" t="s">
        <v>135</v>
      </c>
    </row>
    <row r="205" spans="1:13" x14ac:dyDescent="0.3">
      <c r="A205">
        <v>3</v>
      </c>
      <c r="B205">
        <v>34</v>
      </c>
      <c r="C205">
        <v>1</v>
      </c>
      <c r="D205">
        <v>251</v>
      </c>
      <c r="E205">
        <v>1</v>
      </c>
      <c r="F205" t="s">
        <v>25</v>
      </c>
      <c r="G205" t="s">
        <v>29</v>
      </c>
      <c r="H205">
        <v>2025</v>
      </c>
      <c r="I205">
        <v>1</v>
      </c>
      <c r="J205">
        <v>3449</v>
      </c>
      <c r="K205" t="s">
        <v>274</v>
      </c>
      <c r="L205">
        <v>3.1495523005705612</v>
      </c>
      <c r="M205" t="s">
        <v>135</v>
      </c>
    </row>
    <row r="206" spans="1:13" x14ac:dyDescent="0.3">
      <c r="A206">
        <v>3</v>
      </c>
      <c r="B206">
        <v>34</v>
      </c>
      <c r="C206">
        <v>1</v>
      </c>
      <c r="D206">
        <v>252</v>
      </c>
      <c r="E206">
        <v>1</v>
      </c>
      <c r="F206" t="s">
        <v>25</v>
      </c>
      <c r="G206" t="s">
        <v>29</v>
      </c>
      <c r="H206">
        <v>2025</v>
      </c>
      <c r="I206">
        <v>2</v>
      </c>
      <c r="J206">
        <v>3435</v>
      </c>
      <c r="K206" t="s">
        <v>271</v>
      </c>
      <c r="L206">
        <v>1.2085385878489328</v>
      </c>
      <c r="M206" t="s">
        <v>135</v>
      </c>
    </row>
    <row r="207" spans="1:13" x14ac:dyDescent="0.3">
      <c r="A207">
        <v>3</v>
      </c>
      <c r="B207">
        <v>34</v>
      </c>
      <c r="C207">
        <v>1</v>
      </c>
      <c r="D207">
        <v>252</v>
      </c>
      <c r="E207">
        <v>1</v>
      </c>
      <c r="F207" t="s">
        <v>25</v>
      </c>
      <c r="G207" t="s">
        <v>29</v>
      </c>
      <c r="H207">
        <v>2025</v>
      </c>
      <c r="I207">
        <v>2</v>
      </c>
      <c r="J207">
        <v>3435</v>
      </c>
      <c r="K207" t="s">
        <v>272</v>
      </c>
      <c r="L207">
        <v>8.2125026964283911</v>
      </c>
      <c r="M207" t="s">
        <v>135</v>
      </c>
    </row>
    <row r="208" spans="1:13" x14ac:dyDescent="0.3">
      <c r="A208">
        <v>3</v>
      </c>
      <c r="B208">
        <v>34</v>
      </c>
      <c r="C208">
        <v>1</v>
      </c>
      <c r="D208">
        <v>252</v>
      </c>
      <c r="E208">
        <v>1</v>
      </c>
      <c r="F208" t="s">
        <v>25</v>
      </c>
      <c r="G208" t="s">
        <v>29</v>
      </c>
      <c r="H208">
        <v>2025</v>
      </c>
      <c r="I208">
        <v>2</v>
      </c>
      <c r="J208">
        <v>3435</v>
      </c>
      <c r="K208" t="s">
        <v>273</v>
      </c>
      <c r="L208">
        <v>0.36613970782245592</v>
      </c>
      <c r="M208" t="s">
        <v>135</v>
      </c>
    </row>
    <row r="209" spans="1:13" x14ac:dyDescent="0.3">
      <c r="A209">
        <v>3</v>
      </c>
      <c r="B209">
        <v>34</v>
      </c>
      <c r="C209">
        <v>1</v>
      </c>
      <c r="D209">
        <v>252</v>
      </c>
      <c r="E209">
        <v>1</v>
      </c>
      <c r="F209" t="s">
        <v>25</v>
      </c>
      <c r="G209" t="s">
        <v>29</v>
      </c>
      <c r="H209">
        <v>2025</v>
      </c>
      <c r="I209">
        <v>2</v>
      </c>
      <c r="J209">
        <v>3435</v>
      </c>
      <c r="K209" t="s">
        <v>274</v>
      </c>
      <c r="L209">
        <v>3.5852256839042393</v>
      </c>
      <c r="M209" t="s">
        <v>135</v>
      </c>
    </row>
    <row r="210" spans="1:13" x14ac:dyDescent="0.3">
      <c r="A210">
        <v>3</v>
      </c>
      <c r="B210">
        <v>30</v>
      </c>
      <c r="C210">
        <v>2</v>
      </c>
      <c r="D210">
        <v>231</v>
      </c>
      <c r="E210">
        <v>1</v>
      </c>
      <c r="F210" t="s">
        <v>25</v>
      </c>
      <c r="G210" t="s">
        <v>26</v>
      </c>
      <c r="H210">
        <v>2023</v>
      </c>
      <c r="I210">
        <v>1</v>
      </c>
      <c r="J210">
        <v>2471</v>
      </c>
      <c r="K210" t="s">
        <v>271</v>
      </c>
      <c r="L210">
        <v>13.79872996468351</v>
      </c>
      <c r="M210" t="s">
        <v>135</v>
      </c>
    </row>
    <row r="211" spans="1:13" x14ac:dyDescent="0.3">
      <c r="A211">
        <v>3</v>
      </c>
      <c r="B211">
        <v>30</v>
      </c>
      <c r="C211">
        <v>2</v>
      </c>
      <c r="D211">
        <v>231</v>
      </c>
      <c r="E211">
        <v>1</v>
      </c>
      <c r="F211" t="s">
        <v>25</v>
      </c>
      <c r="G211" t="s">
        <v>26</v>
      </c>
      <c r="H211">
        <v>2023</v>
      </c>
      <c r="I211">
        <v>1</v>
      </c>
      <c r="J211">
        <v>2471</v>
      </c>
      <c r="K211" t="s">
        <v>272</v>
      </c>
      <c r="L211">
        <v>56.482172533615348</v>
      </c>
      <c r="M211" t="s">
        <v>135</v>
      </c>
    </row>
    <row r="212" spans="1:13" x14ac:dyDescent="0.3">
      <c r="A212">
        <v>3</v>
      </c>
      <c r="B212">
        <v>30</v>
      </c>
      <c r="C212">
        <v>2</v>
      </c>
      <c r="D212">
        <v>231</v>
      </c>
      <c r="E212">
        <v>1</v>
      </c>
      <c r="F212" t="s">
        <v>25</v>
      </c>
      <c r="G212" t="s">
        <v>26</v>
      </c>
      <c r="H212">
        <v>2023</v>
      </c>
      <c r="I212">
        <v>1</v>
      </c>
      <c r="J212">
        <v>2471</v>
      </c>
      <c r="K212" t="s">
        <v>273</v>
      </c>
      <c r="L212">
        <v>1.7170512714517563</v>
      </c>
      <c r="M212" t="s">
        <v>135</v>
      </c>
    </row>
    <row r="213" spans="1:13" x14ac:dyDescent="0.3">
      <c r="A213">
        <v>3</v>
      </c>
      <c r="B213">
        <v>30</v>
      </c>
      <c r="C213">
        <v>2</v>
      </c>
      <c r="D213">
        <v>231</v>
      </c>
      <c r="E213">
        <v>1</v>
      </c>
      <c r="F213" t="s">
        <v>25</v>
      </c>
      <c r="G213" t="s">
        <v>26</v>
      </c>
      <c r="H213">
        <v>2023</v>
      </c>
      <c r="I213">
        <v>1</v>
      </c>
      <c r="J213">
        <v>2471</v>
      </c>
      <c r="K213" t="s">
        <v>274</v>
      </c>
      <c r="L213">
        <v>32.130971937417755</v>
      </c>
      <c r="M213" t="s">
        <v>135</v>
      </c>
    </row>
    <row r="214" spans="1:13" x14ac:dyDescent="0.3">
      <c r="A214">
        <v>3</v>
      </c>
      <c r="B214">
        <v>30</v>
      </c>
      <c r="C214">
        <v>2</v>
      </c>
      <c r="D214">
        <v>232</v>
      </c>
      <c r="E214">
        <v>1</v>
      </c>
      <c r="F214" t="s">
        <v>25</v>
      </c>
      <c r="G214" t="s">
        <v>26</v>
      </c>
      <c r="H214">
        <v>2023</v>
      </c>
      <c r="I214">
        <v>2</v>
      </c>
      <c r="J214">
        <v>3014</v>
      </c>
      <c r="K214" t="s">
        <v>271</v>
      </c>
      <c r="L214">
        <v>12.318385946898154</v>
      </c>
      <c r="M214" t="s">
        <v>135</v>
      </c>
    </row>
    <row r="215" spans="1:13" x14ac:dyDescent="0.3">
      <c r="A215">
        <v>3</v>
      </c>
      <c r="B215">
        <v>30</v>
      </c>
      <c r="C215">
        <v>2</v>
      </c>
      <c r="D215">
        <v>232</v>
      </c>
      <c r="E215">
        <v>1</v>
      </c>
      <c r="F215" t="s">
        <v>25</v>
      </c>
      <c r="G215" t="s">
        <v>26</v>
      </c>
      <c r="H215">
        <v>2023</v>
      </c>
      <c r="I215">
        <v>2</v>
      </c>
      <c r="J215">
        <v>3014</v>
      </c>
      <c r="K215" t="s">
        <v>272</v>
      </c>
      <c r="L215">
        <v>51.2040286410761</v>
      </c>
      <c r="M215" t="s">
        <v>135</v>
      </c>
    </row>
    <row r="216" spans="1:13" x14ac:dyDescent="0.3">
      <c r="A216">
        <v>3</v>
      </c>
      <c r="B216">
        <v>30</v>
      </c>
      <c r="C216">
        <v>2</v>
      </c>
      <c r="D216">
        <v>232</v>
      </c>
      <c r="E216">
        <v>1</v>
      </c>
      <c r="F216" t="s">
        <v>25</v>
      </c>
      <c r="G216" t="s">
        <v>26</v>
      </c>
      <c r="H216">
        <v>2023</v>
      </c>
      <c r="I216">
        <v>2</v>
      </c>
      <c r="J216">
        <v>3014</v>
      </c>
      <c r="K216" t="s">
        <v>273</v>
      </c>
      <c r="L216">
        <v>2.4197361653504599</v>
      </c>
      <c r="M216" t="s">
        <v>135</v>
      </c>
    </row>
    <row r="217" spans="1:13" x14ac:dyDescent="0.3">
      <c r="A217">
        <v>3</v>
      </c>
      <c r="B217">
        <v>30</v>
      </c>
      <c r="C217">
        <v>2</v>
      </c>
      <c r="D217">
        <v>232</v>
      </c>
      <c r="E217">
        <v>1</v>
      </c>
      <c r="F217" t="s">
        <v>25</v>
      </c>
      <c r="G217" t="s">
        <v>26</v>
      </c>
      <c r="H217">
        <v>2023</v>
      </c>
      <c r="I217">
        <v>2</v>
      </c>
      <c r="J217">
        <v>3014</v>
      </c>
      <c r="K217" t="s">
        <v>274</v>
      </c>
      <c r="L217">
        <v>30.656641409006955</v>
      </c>
      <c r="M217" t="s">
        <v>135</v>
      </c>
    </row>
    <row r="218" spans="1:13" x14ac:dyDescent="0.3">
      <c r="A218">
        <v>3</v>
      </c>
      <c r="B218">
        <v>30</v>
      </c>
      <c r="C218">
        <v>2</v>
      </c>
      <c r="D218">
        <v>241</v>
      </c>
      <c r="E218">
        <v>1</v>
      </c>
      <c r="F218" t="s">
        <v>25</v>
      </c>
      <c r="G218" t="s">
        <v>26</v>
      </c>
      <c r="H218">
        <v>2024</v>
      </c>
      <c r="I218">
        <v>1</v>
      </c>
      <c r="J218">
        <v>3213</v>
      </c>
      <c r="K218" t="s">
        <v>271</v>
      </c>
      <c r="L218">
        <v>12.250320006649488</v>
      </c>
      <c r="M218" t="s">
        <v>135</v>
      </c>
    </row>
    <row r="219" spans="1:13" x14ac:dyDescent="0.3">
      <c r="A219">
        <v>3</v>
      </c>
      <c r="B219">
        <v>30</v>
      </c>
      <c r="C219">
        <v>2</v>
      </c>
      <c r="D219">
        <v>241</v>
      </c>
      <c r="E219">
        <v>1</v>
      </c>
      <c r="F219" t="s">
        <v>25</v>
      </c>
      <c r="G219" t="s">
        <v>26</v>
      </c>
      <c r="H219">
        <v>2024</v>
      </c>
      <c r="I219">
        <v>1</v>
      </c>
      <c r="J219">
        <v>3213</v>
      </c>
      <c r="K219" t="s">
        <v>272</v>
      </c>
      <c r="L219">
        <v>48.43758377654801</v>
      </c>
      <c r="M219" t="s">
        <v>135</v>
      </c>
    </row>
    <row r="220" spans="1:13" x14ac:dyDescent="0.3">
      <c r="A220">
        <v>3</v>
      </c>
      <c r="B220">
        <v>30</v>
      </c>
      <c r="C220">
        <v>2</v>
      </c>
      <c r="D220">
        <v>241</v>
      </c>
      <c r="E220">
        <v>1</v>
      </c>
      <c r="F220" t="s">
        <v>25</v>
      </c>
      <c r="G220" t="s">
        <v>26</v>
      </c>
      <c r="H220">
        <v>2024</v>
      </c>
      <c r="I220">
        <v>1</v>
      </c>
      <c r="J220">
        <v>3213</v>
      </c>
      <c r="K220" t="s">
        <v>273</v>
      </c>
      <c r="L220">
        <v>2.5578263160976755</v>
      </c>
      <c r="M220" t="s">
        <v>135</v>
      </c>
    </row>
    <row r="221" spans="1:13" x14ac:dyDescent="0.3">
      <c r="A221">
        <v>3</v>
      </c>
      <c r="B221">
        <v>30</v>
      </c>
      <c r="C221">
        <v>2</v>
      </c>
      <c r="D221">
        <v>241</v>
      </c>
      <c r="E221">
        <v>1</v>
      </c>
      <c r="F221" t="s">
        <v>25</v>
      </c>
      <c r="G221" t="s">
        <v>26</v>
      </c>
      <c r="H221">
        <v>2024</v>
      </c>
      <c r="I221">
        <v>1</v>
      </c>
      <c r="J221">
        <v>3213</v>
      </c>
      <c r="K221" t="s">
        <v>274</v>
      </c>
      <c r="L221">
        <v>28.425499107287781</v>
      </c>
      <c r="M221" t="s">
        <v>135</v>
      </c>
    </row>
    <row r="222" spans="1:13" x14ac:dyDescent="0.3">
      <c r="A222">
        <v>3</v>
      </c>
      <c r="B222">
        <v>30</v>
      </c>
      <c r="C222">
        <v>2</v>
      </c>
      <c r="D222">
        <v>242</v>
      </c>
      <c r="E222">
        <v>1</v>
      </c>
      <c r="F222" t="s">
        <v>25</v>
      </c>
      <c r="G222" t="s">
        <v>26</v>
      </c>
      <c r="H222">
        <v>2024</v>
      </c>
      <c r="I222">
        <v>2</v>
      </c>
      <c r="J222">
        <v>3245</v>
      </c>
      <c r="K222" t="s">
        <v>271</v>
      </c>
      <c r="L222">
        <v>11.61111914982556</v>
      </c>
      <c r="M222" t="s">
        <v>135</v>
      </c>
    </row>
    <row r="223" spans="1:13" x14ac:dyDescent="0.3">
      <c r="A223">
        <v>3</v>
      </c>
      <c r="B223">
        <v>30</v>
      </c>
      <c r="C223">
        <v>2</v>
      </c>
      <c r="D223">
        <v>242</v>
      </c>
      <c r="E223">
        <v>1</v>
      </c>
      <c r="F223" t="s">
        <v>25</v>
      </c>
      <c r="G223" t="s">
        <v>26</v>
      </c>
      <c r="H223">
        <v>2024</v>
      </c>
      <c r="I223">
        <v>2</v>
      </c>
      <c r="J223">
        <v>3245</v>
      </c>
      <c r="K223" t="s">
        <v>272</v>
      </c>
      <c r="L223">
        <v>47.108995665622487</v>
      </c>
      <c r="M223" t="s">
        <v>135</v>
      </c>
    </row>
    <row r="224" spans="1:13" x14ac:dyDescent="0.3">
      <c r="A224">
        <v>3</v>
      </c>
      <c r="B224">
        <v>30</v>
      </c>
      <c r="C224">
        <v>2</v>
      </c>
      <c r="D224">
        <v>242</v>
      </c>
      <c r="E224">
        <v>1</v>
      </c>
      <c r="F224" t="s">
        <v>25</v>
      </c>
      <c r="G224" t="s">
        <v>26</v>
      </c>
      <c r="H224">
        <v>2024</v>
      </c>
      <c r="I224">
        <v>2</v>
      </c>
      <c r="J224">
        <v>3245</v>
      </c>
      <c r="K224" t="s">
        <v>273</v>
      </c>
      <c r="L224">
        <v>2.1623315575054844</v>
      </c>
      <c r="M224" t="s">
        <v>135</v>
      </c>
    </row>
    <row r="225" spans="1:13" x14ac:dyDescent="0.3">
      <c r="A225">
        <v>3</v>
      </c>
      <c r="B225">
        <v>30</v>
      </c>
      <c r="C225">
        <v>2</v>
      </c>
      <c r="D225">
        <v>242</v>
      </c>
      <c r="E225">
        <v>1</v>
      </c>
      <c r="F225" t="s">
        <v>25</v>
      </c>
      <c r="G225" t="s">
        <v>26</v>
      </c>
      <c r="H225">
        <v>2024</v>
      </c>
      <c r="I225">
        <v>2</v>
      </c>
      <c r="J225">
        <v>3245</v>
      </c>
      <c r="K225" t="s">
        <v>274</v>
      </c>
      <c r="L225">
        <v>27.411211211211214</v>
      </c>
      <c r="M225" t="s">
        <v>135</v>
      </c>
    </row>
    <row r="226" spans="1:13" x14ac:dyDescent="0.3">
      <c r="A226">
        <v>3</v>
      </c>
      <c r="B226">
        <v>30</v>
      </c>
      <c r="C226">
        <v>2</v>
      </c>
      <c r="D226">
        <v>251</v>
      </c>
      <c r="E226">
        <v>1</v>
      </c>
      <c r="F226" t="s">
        <v>25</v>
      </c>
      <c r="G226" t="s">
        <v>26</v>
      </c>
      <c r="H226">
        <v>2025</v>
      </c>
      <c r="I226">
        <v>1</v>
      </c>
      <c r="J226">
        <v>3250</v>
      </c>
      <c r="K226" t="s">
        <v>271</v>
      </c>
      <c r="L226">
        <v>10.968654543364899</v>
      </c>
      <c r="M226" t="s">
        <v>135</v>
      </c>
    </row>
    <row r="227" spans="1:13" x14ac:dyDescent="0.3">
      <c r="A227">
        <v>3</v>
      </c>
      <c r="B227">
        <v>30</v>
      </c>
      <c r="C227">
        <v>2</v>
      </c>
      <c r="D227">
        <v>251</v>
      </c>
      <c r="E227">
        <v>1</v>
      </c>
      <c r="F227" t="s">
        <v>25</v>
      </c>
      <c r="G227" t="s">
        <v>26</v>
      </c>
      <c r="H227">
        <v>2025</v>
      </c>
      <c r="I227">
        <v>1</v>
      </c>
      <c r="J227">
        <v>3250</v>
      </c>
      <c r="K227" t="s">
        <v>272</v>
      </c>
      <c r="L227">
        <v>46.661339726341104</v>
      </c>
      <c r="M227" t="s">
        <v>135</v>
      </c>
    </row>
    <row r="228" spans="1:13" x14ac:dyDescent="0.3">
      <c r="A228">
        <v>3</v>
      </c>
      <c r="B228">
        <v>30</v>
      </c>
      <c r="C228">
        <v>2</v>
      </c>
      <c r="D228">
        <v>251</v>
      </c>
      <c r="E228">
        <v>1</v>
      </c>
      <c r="F228" t="s">
        <v>25</v>
      </c>
      <c r="G228" t="s">
        <v>26</v>
      </c>
      <c r="H228">
        <v>2025</v>
      </c>
      <c r="I228">
        <v>1</v>
      </c>
      <c r="J228">
        <v>3250</v>
      </c>
      <c r="K228" t="s">
        <v>273</v>
      </c>
      <c r="L228">
        <v>1.9203007568567703</v>
      </c>
      <c r="M228" t="s">
        <v>135</v>
      </c>
    </row>
    <row r="229" spans="1:13" x14ac:dyDescent="0.3">
      <c r="A229">
        <v>3</v>
      </c>
      <c r="B229">
        <v>30</v>
      </c>
      <c r="C229">
        <v>2</v>
      </c>
      <c r="D229">
        <v>251</v>
      </c>
      <c r="E229">
        <v>1</v>
      </c>
      <c r="F229" t="s">
        <v>25</v>
      </c>
      <c r="G229" t="s">
        <v>26</v>
      </c>
      <c r="H229">
        <v>2025</v>
      </c>
      <c r="I229">
        <v>1</v>
      </c>
      <c r="J229">
        <v>3250</v>
      </c>
      <c r="K229" t="s">
        <v>274</v>
      </c>
      <c r="L229">
        <v>26.701576353167479</v>
      </c>
      <c r="M229" t="s">
        <v>135</v>
      </c>
    </row>
    <row r="230" spans="1:13" x14ac:dyDescent="0.3">
      <c r="A230">
        <v>3</v>
      </c>
      <c r="B230">
        <v>30</v>
      </c>
      <c r="C230">
        <v>2</v>
      </c>
      <c r="D230">
        <v>252</v>
      </c>
      <c r="E230">
        <v>1</v>
      </c>
      <c r="F230" t="s">
        <v>25</v>
      </c>
      <c r="G230" t="s">
        <v>26</v>
      </c>
      <c r="H230">
        <v>2025</v>
      </c>
      <c r="I230">
        <v>2</v>
      </c>
      <c r="J230">
        <v>3247</v>
      </c>
      <c r="K230" t="s">
        <v>271</v>
      </c>
      <c r="L230">
        <v>10.739230081964028</v>
      </c>
      <c r="M230" t="s">
        <v>135</v>
      </c>
    </row>
    <row r="231" spans="1:13" x14ac:dyDescent="0.3">
      <c r="A231">
        <v>3</v>
      </c>
      <c r="B231">
        <v>30</v>
      </c>
      <c r="C231">
        <v>2</v>
      </c>
      <c r="D231">
        <v>252</v>
      </c>
      <c r="E231">
        <v>1</v>
      </c>
      <c r="F231" t="s">
        <v>25</v>
      </c>
      <c r="G231" t="s">
        <v>26</v>
      </c>
      <c r="H231">
        <v>2025</v>
      </c>
      <c r="I231">
        <v>2</v>
      </c>
      <c r="J231">
        <v>3247</v>
      </c>
      <c r="K231" t="s">
        <v>272</v>
      </c>
      <c r="L231">
        <v>45.262177743496601</v>
      </c>
      <c r="M231" t="s">
        <v>135</v>
      </c>
    </row>
    <row r="232" spans="1:13" x14ac:dyDescent="0.3">
      <c r="A232">
        <v>3</v>
      </c>
      <c r="B232">
        <v>30</v>
      </c>
      <c r="C232">
        <v>2</v>
      </c>
      <c r="D232">
        <v>252</v>
      </c>
      <c r="E232">
        <v>1</v>
      </c>
      <c r="F232" t="s">
        <v>25</v>
      </c>
      <c r="G232" t="s">
        <v>26</v>
      </c>
      <c r="H232">
        <v>2025</v>
      </c>
      <c r="I232">
        <v>2</v>
      </c>
      <c r="J232">
        <v>3247</v>
      </c>
      <c r="K232" t="s">
        <v>273</v>
      </c>
      <c r="L232">
        <v>1.8803912880539295</v>
      </c>
      <c r="M232" t="s">
        <v>135</v>
      </c>
    </row>
    <row r="233" spans="1:13" x14ac:dyDescent="0.3">
      <c r="A233">
        <v>3</v>
      </c>
      <c r="B233">
        <v>30</v>
      </c>
      <c r="C233">
        <v>2</v>
      </c>
      <c r="D233">
        <v>252</v>
      </c>
      <c r="E233">
        <v>1</v>
      </c>
      <c r="F233" t="s">
        <v>25</v>
      </c>
      <c r="G233" t="s">
        <v>26</v>
      </c>
      <c r="H233">
        <v>2025</v>
      </c>
      <c r="I233">
        <v>2</v>
      </c>
      <c r="J233">
        <v>3247</v>
      </c>
      <c r="K233" t="s">
        <v>274</v>
      </c>
      <c r="L233">
        <v>25.870190514736034</v>
      </c>
      <c r="M233" t="s">
        <v>135</v>
      </c>
    </row>
    <row r="234" spans="1:13" x14ac:dyDescent="0.3">
      <c r="A234">
        <v>3</v>
      </c>
      <c r="B234">
        <v>31</v>
      </c>
      <c r="C234">
        <v>3</v>
      </c>
      <c r="D234">
        <v>142</v>
      </c>
      <c r="E234">
        <v>1</v>
      </c>
      <c r="F234" t="s">
        <v>25</v>
      </c>
      <c r="G234" t="s">
        <v>27</v>
      </c>
      <c r="H234">
        <v>2014</v>
      </c>
      <c r="I234">
        <v>2</v>
      </c>
      <c r="J234">
        <v>7335</v>
      </c>
      <c r="K234" t="s">
        <v>271</v>
      </c>
      <c r="L234">
        <v>10.100287925812362</v>
      </c>
      <c r="M234" t="s">
        <v>135</v>
      </c>
    </row>
    <row r="235" spans="1:13" x14ac:dyDescent="0.3">
      <c r="A235">
        <v>3</v>
      </c>
      <c r="B235">
        <v>31</v>
      </c>
      <c r="C235">
        <v>3</v>
      </c>
      <c r="D235">
        <v>142</v>
      </c>
      <c r="E235">
        <v>1</v>
      </c>
      <c r="F235" t="s">
        <v>25</v>
      </c>
      <c r="G235" t="s">
        <v>27</v>
      </c>
      <c r="H235">
        <v>2014</v>
      </c>
      <c r="I235">
        <v>2</v>
      </c>
      <c r="J235">
        <v>7335</v>
      </c>
      <c r="K235" t="s">
        <v>272</v>
      </c>
      <c r="L235">
        <v>58.960085752301254</v>
      </c>
      <c r="M235" t="s">
        <v>135</v>
      </c>
    </row>
    <row r="236" spans="1:13" x14ac:dyDescent="0.3">
      <c r="A236">
        <v>3</v>
      </c>
      <c r="B236">
        <v>31</v>
      </c>
      <c r="C236">
        <v>3</v>
      </c>
      <c r="D236">
        <v>142</v>
      </c>
      <c r="E236">
        <v>1</v>
      </c>
      <c r="F236" t="s">
        <v>25</v>
      </c>
      <c r="G236" t="s">
        <v>27</v>
      </c>
      <c r="H236">
        <v>2014</v>
      </c>
      <c r="I236">
        <v>2</v>
      </c>
      <c r="J236">
        <v>7335</v>
      </c>
      <c r="K236" t="s">
        <v>273</v>
      </c>
      <c r="L236">
        <v>2.0611764153848851E-2</v>
      </c>
      <c r="M236" t="s">
        <v>135</v>
      </c>
    </row>
    <row r="237" spans="1:13" x14ac:dyDescent="0.3">
      <c r="A237">
        <v>3</v>
      </c>
      <c r="B237">
        <v>31</v>
      </c>
      <c r="C237">
        <v>3</v>
      </c>
      <c r="D237">
        <v>142</v>
      </c>
      <c r="E237">
        <v>1</v>
      </c>
      <c r="F237" t="s">
        <v>25</v>
      </c>
      <c r="G237" t="s">
        <v>27</v>
      </c>
      <c r="H237">
        <v>2014</v>
      </c>
      <c r="I237">
        <v>2</v>
      </c>
      <c r="J237">
        <v>7335</v>
      </c>
      <c r="K237" t="s">
        <v>274</v>
      </c>
      <c r="L237">
        <v>30.295300449460516</v>
      </c>
      <c r="M237" t="s">
        <v>135</v>
      </c>
    </row>
    <row r="238" spans="1:13" x14ac:dyDescent="0.3">
      <c r="A238">
        <v>3</v>
      </c>
      <c r="B238">
        <v>31</v>
      </c>
      <c r="C238">
        <v>3</v>
      </c>
      <c r="D238">
        <v>151</v>
      </c>
      <c r="E238">
        <v>1</v>
      </c>
      <c r="F238" t="s">
        <v>25</v>
      </c>
      <c r="G238" t="s">
        <v>27</v>
      </c>
      <c r="H238">
        <v>2015</v>
      </c>
      <c r="I238">
        <v>1</v>
      </c>
      <c r="J238">
        <v>7486</v>
      </c>
      <c r="K238" t="s">
        <v>271</v>
      </c>
      <c r="L238">
        <v>8.1065503730148052</v>
      </c>
      <c r="M238" t="s">
        <v>135</v>
      </c>
    </row>
    <row r="239" spans="1:13" x14ac:dyDescent="0.3">
      <c r="A239">
        <v>3</v>
      </c>
      <c r="B239">
        <v>31</v>
      </c>
      <c r="C239">
        <v>3</v>
      </c>
      <c r="D239">
        <v>151</v>
      </c>
      <c r="E239">
        <v>1</v>
      </c>
      <c r="F239" t="s">
        <v>25</v>
      </c>
      <c r="G239" t="s">
        <v>27</v>
      </c>
      <c r="H239">
        <v>2015</v>
      </c>
      <c r="I239">
        <v>1</v>
      </c>
      <c r="J239">
        <v>7486</v>
      </c>
      <c r="K239" t="s">
        <v>272</v>
      </c>
      <c r="L239">
        <v>42.073740088486709</v>
      </c>
      <c r="M239" t="s">
        <v>135</v>
      </c>
    </row>
    <row r="240" spans="1:13" x14ac:dyDescent="0.3">
      <c r="A240">
        <v>3</v>
      </c>
      <c r="B240">
        <v>31</v>
      </c>
      <c r="C240">
        <v>3</v>
      </c>
      <c r="D240">
        <v>151</v>
      </c>
      <c r="E240">
        <v>1</v>
      </c>
      <c r="F240" t="s">
        <v>25</v>
      </c>
      <c r="G240" t="s">
        <v>27</v>
      </c>
      <c r="H240">
        <v>2015</v>
      </c>
      <c r="I240">
        <v>1</v>
      </c>
      <c r="J240">
        <v>7486</v>
      </c>
      <c r="K240" t="s">
        <v>273</v>
      </c>
      <c r="L240">
        <v>0.14854824574036754</v>
      </c>
      <c r="M240" t="s">
        <v>135</v>
      </c>
    </row>
    <row r="241" spans="1:13" x14ac:dyDescent="0.3">
      <c r="A241">
        <v>3</v>
      </c>
      <c r="B241">
        <v>31</v>
      </c>
      <c r="C241">
        <v>3</v>
      </c>
      <c r="D241">
        <v>151</v>
      </c>
      <c r="E241">
        <v>1</v>
      </c>
      <c r="F241" t="s">
        <v>25</v>
      </c>
      <c r="G241" t="s">
        <v>27</v>
      </c>
      <c r="H241">
        <v>2015</v>
      </c>
      <c r="I241">
        <v>1</v>
      </c>
      <c r="J241">
        <v>7486</v>
      </c>
      <c r="K241" t="s">
        <v>274</v>
      </c>
      <c r="L241">
        <v>21.823737632409554</v>
      </c>
      <c r="M241" t="s">
        <v>135</v>
      </c>
    </row>
    <row r="242" spans="1:13" x14ac:dyDescent="0.3">
      <c r="A242">
        <v>3</v>
      </c>
      <c r="B242">
        <v>31</v>
      </c>
      <c r="C242">
        <v>3</v>
      </c>
      <c r="D242">
        <v>152</v>
      </c>
      <c r="E242">
        <v>1</v>
      </c>
      <c r="F242" t="s">
        <v>25</v>
      </c>
      <c r="G242" t="s">
        <v>27</v>
      </c>
      <c r="H242">
        <v>2015</v>
      </c>
      <c r="I242">
        <v>2</v>
      </c>
      <c r="J242">
        <v>7480</v>
      </c>
      <c r="K242" t="s">
        <v>271</v>
      </c>
      <c r="L242">
        <v>4.842525581663244</v>
      </c>
      <c r="M242" t="s">
        <v>135</v>
      </c>
    </row>
    <row r="243" spans="1:13" x14ac:dyDescent="0.3">
      <c r="A243">
        <v>3</v>
      </c>
      <c r="B243">
        <v>31</v>
      </c>
      <c r="C243">
        <v>3</v>
      </c>
      <c r="D243">
        <v>152</v>
      </c>
      <c r="E243">
        <v>1</v>
      </c>
      <c r="F243" t="s">
        <v>25</v>
      </c>
      <c r="G243" t="s">
        <v>27</v>
      </c>
      <c r="H243">
        <v>2015</v>
      </c>
      <c r="I243">
        <v>2</v>
      </c>
      <c r="J243">
        <v>7480</v>
      </c>
      <c r="K243" t="s">
        <v>272</v>
      </c>
      <c r="L243">
        <v>30.18733713296977</v>
      </c>
      <c r="M243" t="s">
        <v>135</v>
      </c>
    </row>
    <row r="244" spans="1:13" x14ac:dyDescent="0.3">
      <c r="A244">
        <v>3</v>
      </c>
      <c r="B244">
        <v>31</v>
      </c>
      <c r="C244">
        <v>3</v>
      </c>
      <c r="D244">
        <v>152</v>
      </c>
      <c r="E244">
        <v>1</v>
      </c>
      <c r="F244" t="s">
        <v>25</v>
      </c>
      <c r="G244" t="s">
        <v>27</v>
      </c>
      <c r="H244">
        <v>2015</v>
      </c>
      <c r="I244">
        <v>2</v>
      </c>
      <c r="J244">
        <v>7480</v>
      </c>
      <c r="K244" t="s">
        <v>273</v>
      </c>
      <c r="L244">
        <v>0</v>
      </c>
      <c r="M244" t="s">
        <v>135</v>
      </c>
    </row>
    <row r="245" spans="1:13" x14ac:dyDescent="0.3">
      <c r="A245">
        <v>3</v>
      </c>
      <c r="B245">
        <v>31</v>
      </c>
      <c r="C245">
        <v>3</v>
      </c>
      <c r="D245">
        <v>152</v>
      </c>
      <c r="E245">
        <v>1</v>
      </c>
      <c r="F245" t="s">
        <v>25</v>
      </c>
      <c r="G245" t="s">
        <v>27</v>
      </c>
      <c r="H245">
        <v>2015</v>
      </c>
      <c r="I245">
        <v>2</v>
      </c>
      <c r="J245">
        <v>7480</v>
      </c>
      <c r="K245" t="s">
        <v>274</v>
      </c>
      <c r="L245">
        <v>14.454567598295192</v>
      </c>
      <c r="M245" t="s">
        <v>135</v>
      </c>
    </row>
    <row r="246" spans="1:13" x14ac:dyDescent="0.3">
      <c r="A246">
        <v>3</v>
      </c>
      <c r="B246">
        <v>31</v>
      </c>
      <c r="C246">
        <v>3</v>
      </c>
      <c r="D246">
        <v>161</v>
      </c>
      <c r="E246">
        <v>1</v>
      </c>
      <c r="F246" t="s">
        <v>25</v>
      </c>
      <c r="G246" t="s">
        <v>27</v>
      </c>
      <c r="H246">
        <v>2016</v>
      </c>
      <c r="I246">
        <v>1</v>
      </c>
      <c r="J246">
        <v>7358</v>
      </c>
      <c r="K246" t="s">
        <v>271</v>
      </c>
      <c r="L246">
        <v>4.2644712861963781</v>
      </c>
      <c r="M246" t="s">
        <v>135</v>
      </c>
    </row>
    <row r="247" spans="1:13" x14ac:dyDescent="0.3">
      <c r="A247">
        <v>3</v>
      </c>
      <c r="B247">
        <v>31</v>
      </c>
      <c r="C247">
        <v>3</v>
      </c>
      <c r="D247">
        <v>161</v>
      </c>
      <c r="E247">
        <v>1</v>
      </c>
      <c r="F247" t="s">
        <v>25</v>
      </c>
      <c r="G247" t="s">
        <v>27</v>
      </c>
      <c r="H247">
        <v>2016</v>
      </c>
      <c r="I247">
        <v>1</v>
      </c>
      <c r="J247">
        <v>7358</v>
      </c>
      <c r="K247" t="s">
        <v>272</v>
      </c>
      <c r="L247">
        <v>27.229920304516881</v>
      </c>
      <c r="M247" t="s">
        <v>135</v>
      </c>
    </row>
    <row r="248" spans="1:13" x14ac:dyDescent="0.3">
      <c r="A248">
        <v>3</v>
      </c>
      <c r="B248">
        <v>31</v>
      </c>
      <c r="C248">
        <v>3</v>
      </c>
      <c r="D248">
        <v>161</v>
      </c>
      <c r="E248">
        <v>1</v>
      </c>
      <c r="F248" t="s">
        <v>25</v>
      </c>
      <c r="G248" t="s">
        <v>27</v>
      </c>
      <c r="H248">
        <v>2016</v>
      </c>
      <c r="I248">
        <v>1</v>
      </c>
      <c r="J248">
        <v>7358</v>
      </c>
      <c r="K248" t="s">
        <v>273</v>
      </c>
      <c r="L248">
        <v>0</v>
      </c>
      <c r="M248" t="s">
        <v>135</v>
      </c>
    </row>
    <row r="249" spans="1:13" x14ac:dyDescent="0.3">
      <c r="A249">
        <v>3</v>
      </c>
      <c r="B249">
        <v>31</v>
      </c>
      <c r="C249">
        <v>3</v>
      </c>
      <c r="D249">
        <v>161</v>
      </c>
      <c r="E249">
        <v>1</v>
      </c>
      <c r="F249" t="s">
        <v>25</v>
      </c>
      <c r="G249" t="s">
        <v>27</v>
      </c>
      <c r="H249">
        <v>2016</v>
      </c>
      <c r="I249">
        <v>1</v>
      </c>
      <c r="J249">
        <v>7358</v>
      </c>
      <c r="K249" t="s">
        <v>274</v>
      </c>
      <c r="L249">
        <v>12.890133703359263</v>
      </c>
      <c r="M249" t="s">
        <v>135</v>
      </c>
    </row>
    <row r="250" spans="1:13" x14ac:dyDescent="0.3">
      <c r="A250">
        <v>3</v>
      </c>
      <c r="B250">
        <v>31</v>
      </c>
      <c r="C250">
        <v>3</v>
      </c>
      <c r="D250">
        <v>162</v>
      </c>
      <c r="E250">
        <v>1</v>
      </c>
      <c r="F250" t="s">
        <v>25</v>
      </c>
      <c r="G250" t="s">
        <v>27</v>
      </c>
      <c r="H250">
        <v>2016</v>
      </c>
      <c r="I250">
        <v>2</v>
      </c>
      <c r="J250">
        <v>7279</v>
      </c>
      <c r="K250" t="s">
        <v>271</v>
      </c>
      <c r="L250">
        <v>3.5499103910318865</v>
      </c>
      <c r="M250" t="s">
        <v>135</v>
      </c>
    </row>
    <row r="251" spans="1:13" x14ac:dyDescent="0.3">
      <c r="A251">
        <v>3</v>
      </c>
      <c r="B251">
        <v>31</v>
      </c>
      <c r="C251">
        <v>3</v>
      </c>
      <c r="D251">
        <v>162</v>
      </c>
      <c r="E251">
        <v>1</v>
      </c>
      <c r="F251" t="s">
        <v>25</v>
      </c>
      <c r="G251" t="s">
        <v>27</v>
      </c>
      <c r="H251">
        <v>2016</v>
      </c>
      <c r="I251">
        <v>2</v>
      </c>
      <c r="J251">
        <v>7279</v>
      </c>
      <c r="K251" t="s">
        <v>272</v>
      </c>
      <c r="L251">
        <v>26.665352452223701</v>
      </c>
      <c r="M251" t="s">
        <v>135</v>
      </c>
    </row>
    <row r="252" spans="1:13" x14ac:dyDescent="0.3">
      <c r="A252">
        <v>3</v>
      </c>
      <c r="B252">
        <v>31</v>
      </c>
      <c r="C252">
        <v>3</v>
      </c>
      <c r="D252">
        <v>162</v>
      </c>
      <c r="E252">
        <v>1</v>
      </c>
      <c r="F252" t="s">
        <v>25</v>
      </c>
      <c r="G252" t="s">
        <v>27</v>
      </c>
      <c r="H252">
        <v>2016</v>
      </c>
      <c r="I252">
        <v>2</v>
      </c>
      <c r="J252">
        <v>7279</v>
      </c>
      <c r="K252" t="s">
        <v>273</v>
      </c>
      <c r="L252">
        <v>0</v>
      </c>
      <c r="M252" t="s">
        <v>135</v>
      </c>
    </row>
    <row r="253" spans="1:13" x14ac:dyDescent="0.3">
      <c r="A253">
        <v>3</v>
      </c>
      <c r="B253">
        <v>31</v>
      </c>
      <c r="C253">
        <v>3</v>
      </c>
      <c r="D253">
        <v>162</v>
      </c>
      <c r="E253">
        <v>1</v>
      </c>
      <c r="F253" t="s">
        <v>25</v>
      </c>
      <c r="G253" t="s">
        <v>27</v>
      </c>
      <c r="H253">
        <v>2016</v>
      </c>
      <c r="I253">
        <v>2</v>
      </c>
      <c r="J253">
        <v>7279</v>
      </c>
      <c r="K253" t="s">
        <v>274</v>
      </c>
      <c r="L253">
        <v>11.446707281094424</v>
      </c>
      <c r="M253" t="s">
        <v>135</v>
      </c>
    </row>
    <row r="254" spans="1:13" x14ac:dyDescent="0.3">
      <c r="A254">
        <v>3</v>
      </c>
      <c r="B254">
        <v>31</v>
      </c>
      <c r="C254">
        <v>3</v>
      </c>
      <c r="D254">
        <v>171</v>
      </c>
      <c r="E254">
        <v>1</v>
      </c>
      <c r="F254" t="s">
        <v>25</v>
      </c>
      <c r="G254" t="s">
        <v>27</v>
      </c>
      <c r="H254">
        <v>2017</v>
      </c>
      <c r="I254">
        <v>1</v>
      </c>
      <c r="J254">
        <v>7280</v>
      </c>
      <c r="K254" t="s">
        <v>271</v>
      </c>
      <c r="L254">
        <v>3.330760336664234</v>
      </c>
      <c r="M254" t="s">
        <v>135</v>
      </c>
    </row>
    <row r="255" spans="1:13" x14ac:dyDescent="0.3">
      <c r="A255">
        <v>3</v>
      </c>
      <c r="B255">
        <v>31</v>
      </c>
      <c r="C255">
        <v>3</v>
      </c>
      <c r="D255">
        <v>171</v>
      </c>
      <c r="E255">
        <v>1</v>
      </c>
      <c r="F255" t="s">
        <v>25</v>
      </c>
      <c r="G255" t="s">
        <v>27</v>
      </c>
      <c r="H255">
        <v>2017</v>
      </c>
      <c r="I255">
        <v>1</v>
      </c>
      <c r="J255">
        <v>7280</v>
      </c>
      <c r="K255" t="s">
        <v>272</v>
      </c>
      <c r="L255">
        <v>25.969169714594297</v>
      </c>
      <c r="M255" t="s">
        <v>135</v>
      </c>
    </row>
    <row r="256" spans="1:13" x14ac:dyDescent="0.3">
      <c r="A256">
        <v>3</v>
      </c>
      <c r="B256">
        <v>31</v>
      </c>
      <c r="C256">
        <v>3</v>
      </c>
      <c r="D256">
        <v>171</v>
      </c>
      <c r="E256">
        <v>1</v>
      </c>
      <c r="F256" t="s">
        <v>25</v>
      </c>
      <c r="G256" t="s">
        <v>27</v>
      </c>
      <c r="H256">
        <v>2017</v>
      </c>
      <c r="I256">
        <v>1</v>
      </c>
      <c r="J256">
        <v>7280</v>
      </c>
      <c r="K256" t="s">
        <v>273</v>
      </c>
      <c r="L256">
        <v>0</v>
      </c>
      <c r="M256" t="s">
        <v>135</v>
      </c>
    </row>
    <row r="257" spans="1:13" x14ac:dyDescent="0.3">
      <c r="A257">
        <v>3</v>
      </c>
      <c r="B257">
        <v>31</v>
      </c>
      <c r="C257">
        <v>3</v>
      </c>
      <c r="D257">
        <v>171</v>
      </c>
      <c r="E257">
        <v>1</v>
      </c>
      <c r="F257" t="s">
        <v>25</v>
      </c>
      <c r="G257" t="s">
        <v>27</v>
      </c>
      <c r="H257">
        <v>2017</v>
      </c>
      <c r="I257">
        <v>1</v>
      </c>
      <c r="J257">
        <v>7280</v>
      </c>
      <c r="K257" t="s">
        <v>274</v>
      </c>
      <c r="L257">
        <v>10.767195754836443</v>
      </c>
      <c r="M257" t="s">
        <v>135</v>
      </c>
    </row>
    <row r="258" spans="1:13" x14ac:dyDescent="0.3">
      <c r="A258">
        <v>3</v>
      </c>
      <c r="B258">
        <v>31</v>
      </c>
      <c r="C258">
        <v>3</v>
      </c>
      <c r="D258">
        <v>172</v>
      </c>
      <c r="E258">
        <v>1</v>
      </c>
      <c r="F258" t="s">
        <v>25</v>
      </c>
      <c r="G258" t="s">
        <v>27</v>
      </c>
      <c r="H258">
        <v>2017</v>
      </c>
      <c r="I258">
        <v>2</v>
      </c>
      <c r="J258">
        <v>7231</v>
      </c>
      <c r="K258" t="s">
        <v>271</v>
      </c>
      <c r="L258">
        <v>2.9019064124783363</v>
      </c>
      <c r="M258" t="s">
        <v>135</v>
      </c>
    </row>
    <row r="259" spans="1:13" x14ac:dyDescent="0.3">
      <c r="A259">
        <v>3</v>
      </c>
      <c r="B259">
        <v>31</v>
      </c>
      <c r="C259">
        <v>3</v>
      </c>
      <c r="D259">
        <v>172</v>
      </c>
      <c r="E259">
        <v>1</v>
      </c>
      <c r="F259" t="s">
        <v>25</v>
      </c>
      <c r="G259" t="s">
        <v>27</v>
      </c>
      <c r="H259">
        <v>2017</v>
      </c>
      <c r="I259">
        <v>2</v>
      </c>
      <c r="J259">
        <v>7231</v>
      </c>
      <c r="K259" t="s">
        <v>272</v>
      </c>
      <c r="L259">
        <v>23.528637217808694</v>
      </c>
      <c r="M259" t="s">
        <v>135</v>
      </c>
    </row>
    <row r="260" spans="1:13" x14ac:dyDescent="0.3">
      <c r="A260">
        <v>3</v>
      </c>
      <c r="B260">
        <v>31</v>
      </c>
      <c r="C260">
        <v>3</v>
      </c>
      <c r="D260">
        <v>172</v>
      </c>
      <c r="E260">
        <v>1</v>
      </c>
      <c r="F260" t="s">
        <v>25</v>
      </c>
      <c r="G260" t="s">
        <v>27</v>
      </c>
      <c r="H260">
        <v>2017</v>
      </c>
      <c r="I260">
        <v>2</v>
      </c>
      <c r="J260">
        <v>7231</v>
      </c>
      <c r="K260" t="s">
        <v>273</v>
      </c>
      <c r="L260">
        <v>0</v>
      </c>
      <c r="M260" t="s">
        <v>135</v>
      </c>
    </row>
    <row r="261" spans="1:13" x14ac:dyDescent="0.3">
      <c r="A261">
        <v>3</v>
      </c>
      <c r="B261">
        <v>31</v>
      </c>
      <c r="C261">
        <v>3</v>
      </c>
      <c r="D261">
        <v>172</v>
      </c>
      <c r="E261">
        <v>1</v>
      </c>
      <c r="F261" t="s">
        <v>25</v>
      </c>
      <c r="G261" t="s">
        <v>27</v>
      </c>
      <c r="H261">
        <v>2017</v>
      </c>
      <c r="I261">
        <v>2</v>
      </c>
      <c r="J261">
        <v>7231</v>
      </c>
      <c r="K261" t="s">
        <v>274</v>
      </c>
      <c r="L261">
        <v>9.9009716193386055</v>
      </c>
      <c r="M261" t="s">
        <v>135</v>
      </c>
    </row>
    <row r="262" spans="1:13" x14ac:dyDescent="0.3">
      <c r="A262">
        <v>3</v>
      </c>
      <c r="B262">
        <v>31</v>
      </c>
      <c r="C262">
        <v>3</v>
      </c>
      <c r="D262">
        <v>181</v>
      </c>
      <c r="E262">
        <v>1</v>
      </c>
      <c r="F262" t="s">
        <v>25</v>
      </c>
      <c r="G262" t="s">
        <v>27</v>
      </c>
      <c r="H262">
        <v>2018</v>
      </c>
      <c r="I262">
        <v>1</v>
      </c>
      <c r="J262">
        <v>6703</v>
      </c>
      <c r="K262" t="s">
        <v>271</v>
      </c>
      <c r="L262">
        <v>3.3209848498086565</v>
      </c>
      <c r="M262" t="s">
        <v>135</v>
      </c>
    </row>
    <row r="263" spans="1:13" x14ac:dyDescent="0.3">
      <c r="A263">
        <v>3</v>
      </c>
      <c r="B263">
        <v>31</v>
      </c>
      <c r="C263">
        <v>3</v>
      </c>
      <c r="D263">
        <v>181</v>
      </c>
      <c r="E263">
        <v>1</v>
      </c>
      <c r="F263" t="s">
        <v>25</v>
      </c>
      <c r="G263" t="s">
        <v>27</v>
      </c>
      <c r="H263">
        <v>2018</v>
      </c>
      <c r="I263">
        <v>1</v>
      </c>
      <c r="J263">
        <v>6703</v>
      </c>
      <c r="K263" t="s">
        <v>272</v>
      </c>
      <c r="L263">
        <v>24.697323326191576</v>
      </c>
      <c r="M263" t="s">
        <v>135</v>
      </c>
    </row>
    <row r="264" spans="1:13" x14ac:dyDescent="0.3">
      <c r="A264">
        <v>3</v>
      </c>
      <c r="B264">
        <v>31</v>
      </c>
      <c r="C264">
        <v>3</v>
      </c>
      <c r="D264">
        <v>181</v>
      </c>
      <c r="E264">
        <v>1</v>
      </c>
      <c r="F264" t="s">
        <v>25</v>
      </c>
      <c r="G264" t="s">
        <v>27</v>
      </c>
      <c r="H264">
        <v>2018</v>
      </c>
      <c r="I264">
        <v>1</v>
      </c>
      <c r="J264">
        <v>6703</v>
      </c>
      <c r="K264" t="s">
        <v>273</v>
      </c>
      <c r="L264">
        <v>5.1342151415281222E-2</v>
      </c>
      <c r="M264" t="s">
        <v>135</v>
      </c>
    </row>
    <row r="265" spans="1:13" x14ac:dyDescent="0.3">
      <c r="A265">
        <v>3</v>
      </c>
      <c r="B265">
        <v>31</v>
      </c>
      <c r="C265">
        <v>3</v>
      </c>
      <c r="D265">
        <v>181</v>
      </c>
      <c r="E265">
        <v>1</v>
      </c>
      <c r="F265" t="s">
        <v>25</v>
      </c>
      <c r="G265" t="s">
        <v>27</v>
      </c>
      <c r="H265">
        <v>2018</v>
      </c>
      <c r="I265">
        <v>1</v>
      </c>
      <c r="J265">
        <v>6703</v>
      </c>
      <c r="K265" t="s">
        <v>274</v>
      </c>
      <c r="L265">
        <v>10.294601552029803</v>
      </c>
      <c r="M265" t="s">
        <v>135</v>
      </c>
    </row>
    <row r="266" spans="1:13" x14ac:dyDescent="0.3">
      <c r="A266">
        <v>3</v>
      </c>
      <c r="B266">
        <v>31</v>
      </c>
      <c r="C266">
        <v>3</v>
      </c>
      <c r="D266">
        <v>182</v>
      </c>
      <c r="E266">
        <v>1</v>
      </c>
      <c r="F266" t="s">
        <v>25</v>
      </c>
      <c r="G266" t="s">
        <v>27</v>
      </c>
      <c r="H266">
        <v>2018</v>
      </c>
      <c r="I266">
        <v>2</v>
      </c>
      <c r="J266">
        <v>6677</v>
      </c>
      <c r="K266" t="s">
        <v>271</v>
      </c>
      <c r="L266">
        <v>2.9581329190919132</v>
      </c>
      <c r="M266" t="s">
        <v>135</v>
      </c>
    </row>
    <row r="267" spans="1:13" x14ac:dyDescent="0.3">
      <c r="A267">
        <v>3</v>
      </c>
      <c r="B267">
        <v>31</v>
      </c>
      <c r="C267">
        <v>3</v>
      </c>
      <c r="D267">
        <v>182</v>
      </c>
      <c r="E267">
        <v>1</v>
      </c>
      <c r="F267" t="s">
        <v>25</v>
      </c>
      <c r="G267" t="s">
        <v>27</v>
      </c>
      <c r="H267">
        <v>2018</v>
      </c>
      <c r="I267">
        <v>2</v>
      </c>
      <c r="J267">
        <v>6677</v>
      </c>
      <c r="K267" t="s">
        <v>272</v>
      </c>
      <c r="L267">
        <v>23.493819892105769</v>
      </c>
      <c r="M267" t="s">
        <v>135</v>
      </c>
    </row>
    <row r="268" spans="1:13" x14ac:dyDescent="0.3">
      <c r="A268">
        <v>3</v>
      </c>
      <c r="B268">
        <v>31</v>
      </c>
      <c r="C268">
        <v>3</v>
      </c>
      <c r="D268">
        <v>182</v>
      </c>
      <c r="E268">
        <v>1</v>
      </c>
      <c r="F268" t="s">
        <v>25</v>
      </c>
      <c r="G268" t="s">
        <v>27</v>
      </c>
      <c r="H268">
        <v>2018</v>
      </c>
      <c r="I268">
        <v>2</v>
      </c>
      <c r="J268">
        <v>6677</v>
      </c>
      <c r="K268" t="s">
        <v>273</v>
      </c>
      <c r="L268">
        <v>0</v>
      </c>
      <c r="M268" t="s">
        <v>135</v>
      </c>
    </row>
    <row r="269" spans="1:13" x14ac:dyDescent="0.3">
      <c r="A269">
        <v>3</v>
      </c>
      <c r="B269">
        <v>31</v>
      </c>
      <c r="C269">
        <v>3</v>
      </c>
      <c r="D269">
        <v>182</v>
      </c>
      <c r="E269">
        <v>1</v>
      </c>
      <c r="F269" t="s">
        <v>25</v>
      </c>
      <c r="G269" t="s">
        <v>27</v>
      </c>
      <c r="H269">
        <v>2018</v>
      </c>
      <c r="I269">
        <v>2</v>
      </c>
      <c r="J269">
        <v>6677</v>
      </c>
      <c r="K269" t="s">
        <v>274</v>
      </c>
      <c r="L269">
        <v>9.7069922428040041</v>
      </c>
      <c r="M269" t="s">
        <v>135</v>
      </c>
    </row>
    <row r="270" spans="1:13" x14ac:dyDescent="0.3">
      <c r="A270">
        <v>3</v>
      </c>
      <c r="B270">
        <v>31</v>
      </c>
      <c r="C270">
        <v>3</v>
      </c>
      <c r="D270">
        <v>191</v>
      </c>
      <c r="E270">
        <v>1</v>
      </c>
      <c r="F270" t="s">
        <v>25</v>
      </c>
      <c r="G270" t="s">
        <v>27</v>
      </c>
      <c r="H270">
        <v>2019</v>
      </c>
      <c r="I270">
        <v>1</v>
      </c>
      <c r="J270">
        <v>6581</v>
      </c>
      <c r="K270" t="s">
        <v>271</v>
      </c>
      <c r="L270">
        <v>2.921686493757619</v>
      </c>
      <c r="M270" t="s">
        <v>135</v>
      </c>
    </row>
    <row r="271" spans="1:13" x14ac:dyDescent="0.3">
      <c r="A271">
        <v>3</v>
      </c>
      <c r="B271">
        <v>31</v>
      </c>
      <c r="C271">
        <v>3</v>
      </c>
      <c r="D271">
        <v>191</v>
      </c>
      <c r="E271">
        <v>1</v>
      </c>
      <c r="F271" t="s">
        <v>25</v>
      </c>
      <c r="G271" t="s">
        <v>27</v>
      </c>
      <c r="H271">
        <v>2019</v>
      </c>
      <c r="I271">
        <v>1</v>
      </c>
      <c r="J271">
        <v>6581</v>
      </c>
      <c r="K271" t="s">
        <v>272</v>
      </c>
      <c r="L271">
        <v>24.60386832630768</v>
      </c>
      <c r="M271" t="s">
        <v>135</v>
      </c>
    </row>
    <row r="272" spans="1:13" x14ac:dyDescent="0.3">
      <c r="A272">
        <v>3</v>
      </c>
      <c r="B272">
        <v>31</v>
      </c>
      <c r="C272">
        <v>3</v>
      </c>
      <c r="D272">
        <v>191</v>
      </c>
      <c r="E272">
        <v>1</v>
      </c>
      <c r="F272" t="s">
        <v>25</v>
      </c>
      <c r="G272" t="s">
        <v>27</v>
      </c>
      <c r="H272">
        <v>2019</v>
      </c>
      <c r="I272">
        <v>1</v>
      </c>
      <c r="J272">
        <v>6581</v>
      </c>
      <c r="K272" t="s">
        <v>273</v>
      </c>
      <c r="L272">
        <v>0</v>
      </c>
      <c r="M272" t="s">
        <v>135</v>
      </c>
    </row>
    <row r="273" spans="1:13" x14ac:dyDescent="0.3">
      <c r="A273">
        <v>3</v>
      </c>
      <c r="B273">
        <v>31</v>
      </c>
      <c r="C273">
        <v>3</v>
      </c>
      <c r="D273">
        <v>191</v>
      </c>
      <c r="E273">
        <v>1</v>
      </c>
      <c r="F273" t="s">
        <v>25</v>
      </c>
      <c r="G273" t="s">
        <v>27</v>
      </c>
      <c r="H273">
        <v>2019</v>
      </c>
      <c r="I273">
        <v>1</v>
      </c>
      <c r="J273">
        <v>6581</v>
      </c>
      <c r="K273" t="s">
        <v>274</v>
      </c>
      <c r="L273">
        <v>10.297742096519441</v>
      </c>
      <c r="M273" t="s">
        <v>135</v>
      </c>
    </row>
    <row r="274" spans="1:13" x14ac:dyDescent="0.3">
      <c r="A274">
        <v>3</v>
      </c>
      <c r="B274">
        <v>31</v>
      </c>
      <c r="C274">
        <v>3</v>
      </c>
      <c r="D274">
        <v>192</v>
      </c>
      <c r="E274">
        <v>1</v>
      </c>
      <c r="F274" t="s">
        <v>25</v>
      </c>
      <c r="G274" t="s">
        <v>27</v>
      </c>
      <c r="H274">
        <v>2019</v>
      </c>
      <c r="I274">
        <v>2</v>
      </c>
      <c r="J274">
        <v>6501</v>
      </c>
      <c r="K274" t="s">
        <v>271</v>
      </c>
      <c r="L274">
        <v>2.9718960643618177</v>
      </c>
      <c r="M274" t="s">
        <v>135</v>
      </c>
    </row>
    <row r="275" spans="1:13" x14ac:dyDescent="0.3">
      <c r="A275">
        <v>3</v>
      </c>
      <c r="B275">
        <v>31</v>
      </c>
      <c r="C275">
        <v>3</v>
      </c>
      <c r="D275">
        <v>192</v>
      </c>
      <c r="E275">
        <v>1</v>
      </c>
      <c r="F275" t="s">
        <v>25</v>
      </c>
      <c r="G275" t="s">
        <v>27</v>
      </c>
      <c r="H275">
        <v>2019</v>
      </c>
      <c r="I275">
        <v>2</v>
      </c>
      <c r="J275">
        <v>6501</v>
      </c>
      <c r="K275" t="s">
        <v>272</v>
      </c>
      <c r="L275">
        <v>25.680444561564503</v>
      </c>
      <c r="M275" t="s">
        <v>135</v>
      </c>
    </row>
    <row r="276" spans="1:13" x14ac:dyDescent="0.3">
      <c r="A276">
        <v>3</v>
      </c>
      <c r="B276">
        <v>31</v>
      </c>
      <c r="C276">
        <v>3</v>
      </c>
      <c r="D276">
        <v>192</v>
      </c>
      <c r="E276">
        <v>1</v>
      </c>
      <c r="F276" t="s">
        <v>25</v>
      </c>
      <c r="G276" t="s">
        <v>27</v>
      </c>
      <c r="H276">
        <v>2019</v>
      </c>
      <c r="I276">
        <v>2</v>
      </c>
      <c r="J276">
        <v>6501</v>
      </c>
      <c r="K276" t="s">
        <v>273</v>
      </c>
      <c r="L276">
        <v>0</v>
      </c>
      <c r="M276" t="s">
        <v>135</v>
      </c>
    </row>
    <row r="277" spans="1:13" x14ac:dyDescent="0.3">
      <c r="A277">
        <v>3</v>
      </c>
      <c r="B277">
        <v>31</v>
      </c>
      <c r="C277">
        <v>3</v>
      </c>
      <c r="D277">
        <v>192</v>
      </c>
      <c r="E277">
        <v>1</v>
      </c>
      <c r="F277" t="s">
        <v>25</v>
      </c>
      <c r="G277" t="s">
        <v>27</v>
      </c>
      <c r="H277">
        <v>2019</v>
      </c>
      <c r="I277">
        <v>2</v>
      </c>
      <c r="J277">
        <v>6501</v>
      </c>
      <c r="K277" t="s">
        <v>274</v>
      </c>
      <c r="L277">
        <v>10.277543857582842</v>
      </c>
      <c r="M277" t="s">
        <v>135</v>
      </c>
    </row>
    <row r="278" spans="1:13" x14ac:dyDescent="0.3">
      <c r="A278">
        <v>3</v>
      </c>
      <c r="B278">
        <v>31</v>
      </c>
      <c r="C278">
        <v>3</v>
      </c>
      <c r="D278">
        <v>201</v>
      </c>
      <c r="E278">
        <v>1</v>
      </c>
      <c r="F278" t="s">
        <v>25</v>
      </c>
      <c r="G278" t="s">
        <v>27</v>
      </c>
      <c r="H278">
        <v>2020</v>
      </c>
      <c r="I278">
        <v>1</v>
      </c>
      <c r="J278">
        <v>6405</v>
      </c>
      <c r="K278" t="s">
        <v>271</v>
      </c>
      <c r="L278">
        <v>2.9882904846335694</v>
      </c>
      <c r="M278" t="s">
        <v>135</v>
      </c>
    </row>
    <row r="279" spans="1:13" x14ac:dyDescent="0.3">
      <c r="A279">
        <v>3</v>
      </c>
      <c r="B279">
        <v>31</v>
      </c>
      <c r="C279">
        <v>3</v>
      </c>
      <c r="D279">
        <v>201</v>
      </c>
      <c r="E279">
        <v>1</v>
      </c>
      <c r="F279" t="s">
        <v>25</v>
      </c>
      <c r="G279" t="s">
        <v>27</v>
      </c>
      <c r="H279">
        <v>2020</v>
      </c>
      <c r="I279">
        <v>1</v>
      </c>
      <c r="J279">
        <v>6405</v>
      </c>
      <c r="K279" t="s">
        <v>272</v>
      </c>
      <c r="L279">
        <v>26.257244768543789</v>
      </c>
      <c r="M279" t="s">
        <v>135</v>
      </c>
    </row>
    <row r="280" spans="1:13" x14ac:dyDescent="0.3">
      <c r="A280">
        <v>3</v>
      </c>
      <c r="B280">
        <v>31</v>
      </c>
      <c r="C280">
        <v>3</v>
      </c>
      <c r="D280">
        <v>201</v>
      </c>
      <c r="E280">
        <v>1</v>
      </c>
      <c r="F280" t="s">
        <v>25</v>
      </c>
      <c r="G280" t="s">
        <v>27</v>
      </c>
      <c r="H280">
        <v>2020</v>
      </c>
      <c r="I280">
        <v>1</v>
      </c>
      <c r="J280">
        <v>6405</v>
      </c>
      <c r="K280" t="s">
        <v>273</v>
      </c>
      <c r="L280">
        <v>0</v>
      </c>
      <c r="M280" t="s">
        <v>135</v>
      </c>
    </row>
    <row r="281" spans="1:13" x14ac:dyDescent="0.3">
      <c r="A281">
        <v>3</v>
      </c>
      <c r="B281">
        <v>31</v>
      </c>
      <c r="C281">
        <v>3</v>
      </c>
      <c r="D281">
        <v>201</v>
      </c>
      <c r="E281">
        <v>1</v>
      </c>
      <c r="F281" t="s">
        <v>25</v>
      </c>
      <c r="G281" t="s">
        <v>27</v>
      </c>
      <c r="H281">
        <v>2020</v>
      </c>
      <c r="I281">
        <v>1</v>
      </c>
      <c r="J281">
        <v>6405</v>
      </c>
      <c r="K281" t="s">
        <v>274</v>
      </c>
      <c r="L281">
        <v>10.635942028985507</v>
      </c>
      <c r="M281" t="s">
        <v>135</v>
      </c>
    </row>
    <row r="282" spans="1:13" x14ac:dyDescent="0.3">
      <c r="A282">
        <v>3</v>
      </c>
      <c r="B282">
        <v>31</v>
      </c>
      <c r="C282">
        <v>3</v>
      </c>
      <c r="D282">
        <v>202</v>
      </c>
      <c r="E282">
        <v>1</v>
      </c>
      <c r="F282" t="s">
        <v>25</v>
      </c>
      <c r="G282" t="s">
        <v>27</v>
      </c>
      <c r="H282">
        <v>2020</v>
      </c>
      <c r="I282">
        <v>2</v>
      </c>
      <c r="J282">
        <v>6407</v>
      </c>
      <c r="K282" t="s">
        <v>271</v>
      </c>
      <c r="L282">
        <v>2.298242520425557</v>
      </c>
      <c r="M282" t="s">
        <v>135</v>
      </c>
    </row>
    <row r="283" spans="1:13" x14ac:dyDescent="0.3">
      <c r="A283">
        <v>3</v>
      </c>
      <c r="B283">
        <v>31</v>
      </c>
      <c r="C283">
        <v>3</v>
      </c>
      <c r="D283">
        <v>202</v>
      </c>
      <c r="E283">
        <v>1</v>
      </c>
      <c r="F283" t="s">
        <v>25</v>
      </c>
      <c r="G283" t="s">
        <v>27</v>
      </c>
      <c r="H283">
        <v>2020</v>
      </c>
      <c r="I283">
        <v>2</v>
      </c>
      <c r="J283">
        <v>6407</v>
      </c>
      <c r="K283" t="s">
        <v>272</v>
      </c>
      <c r="L283">
        <v>23.972886804657541</v>
      </c>
      <c r="M283" t="s">
        <v>135</v>
      </c>
    </row>
    <row r="284" spans="1:13" x14ac:dyDescent="0.3">
      <c r="A284">
        <v>3</v>
      </c>
      <c r="B284">
        <v>31</v>
      </c>
      <c r="C284">
        <v>3</v>
      </c>
      <c r="D284">
        <v>202</v>
      </c>
      <c r="E284">
        <v>1</v>
      </c>
      <c r="F284" t="s">
        <v>25</v>
      </c>
      <c r="G284" t="s">
        <v>27</v>
      </c>
      <c r="H284">
        <v>2020</v>
      </c>
      <c r="I284">
        <v>2</v>
      </c>
      <c r="J284">
        <v>6407</v>
      </c>
      <c r="K284" t="s">
        <v>273</v>
      </c>
      <c r="L284">
        <v>0</v>
      </c>
      <c r="M284" t="s">
        <v>135</v>
      </c>
    </row>
    <row r="285" spans="1:13" x14ac:dyDescent="0.3">
      <c r="A285">
        <v>3</v>
      </c>
      <c r="B285">
        <v>31</v>
      </c>
      <c r="C285">
        <v>3</v>
      </c>
      <c r="D285">
        <v>202</v>
      </c>
      <c r="E285">
        <v>1</v>
      </c>
      <c r="F285" t="s">
        <v>25</v>
      </c>
      <c r="G285" t="s">
        <v>27</v>
      </c>
      <c r="H285">
        <v>2020</v>
      </c>
      <c r="I285">
        <v>2</v>
      </c>
      <c r="J285">
        <v>6407</v>
      </c>
      <c r="K285" t="s">
        <v>274</v>
      </c>
      <c r="L285">
        <v>9.3410999124536183</v>
      </c>
      <c r="M285" t="s">
        <v>135</v>
      </c>
    </row>
    <row r="286" spans="1:13" x14ac:dyDescent="0.3">
      <c r="A286">
        <v>3</v>
      </c>
      <c r="B286">
        <v>31</v>
      </c>
      <c r="C286">
        <v>3</v>
      </c>
      <c r="D286">
        <v>211</v>
      </c>
      <c r="E286">
        <v>1</v>
      </c>
      <c r="F286" t="s">
        <v>25</v>
      </c>
      <c r="G286" t="s">
        <v>27</v>
      </c>
      <c r="H286">
        <v>2021</v>
      </c>
      <c r="I286">
        <v>1</v>
      </c>
      <c r="J286">
        <v>6425</v>
      </c>
      <c r="K286" t="s">
        <v>271</v>
      </c>
      <c r="L286">
        <v>2.1537402688772311</v>
      </c>
      <c r="M286" t="s">
        <v>135</v>
      </c>
    </row>
    <row r="287" spans="1:13" x14ac:dyDescent="0.3">
      <c r="A287">
        <v>3</v>
      </c>
      <c r="B287">
        <v>31</v>
      </c>
      <c r="C287">
        <v>3</v>
      </c>
      <c r="D287">
        <v>211</v>
      </c>
      <c r="E287">
        <v>1</v>
      </c>
      <c r="F287" t="s">
        <v>25</v>
      </c>
      <c r="G287" t="s">
        <v>27</v>
      </c>
      <c r="H287">
        <v>2021</v>
      </c>
      <c r="I287">
        <v>1</v>
      </c>
      <c r="J287">
        <v>6425</v>
      </c>
      <c r="K287" t="s">
        <v>272</v>
      </c>
      <c r="L287">
        <v>23.836889783136961</v>
      </c>
      <c r="M287" t="s">
        <v>135</v>
      </c>
    </row>
    <row r="288" spans="1:13" x14ac:dyDescent="0.3">
      <c r="A288">
        <v>3</v>
      </c>
      <c r="B288">
        <v>31</v>
      </c>
      <c r="C288">
        <v>3</v>
      </c>
      <c r="D288">
        <v>211</v>
      </c>
      <c r="E288">
        <v>1</v>
      </c>
      <c r="F288" t="s">
        <v>25</v>
      </c>
      <c r="G288" t="s">
        <v>27</v>
      </c>
      <c r="H288">
        <v>2021</v>
      </c>
      <c r="I288">
        <v>1</v>
      </c>
      <c r="J288">
        <v>6425</v>
      </c>
      <c r="K288" t="s">
        <v>273</v>
      </c>
      <c r="L288">
        <v>0</v>
      </c>
      <c r="M288" t="s">
        <v>135</v>
      </c>
    </row>
    <row r="289" spans="1:13" x14ac:dyDescent="0.3">
      <c r="A289">
        <v>3</v>
      </c>
      <c r="B289">
        <v>31</v>
      </c>
      <c r="C289">
        <v>3</v>
      </c>
      <c r="D289">
        <v>211</v>
      </c>
      <c r="E289">
        <v>1</v>
      </c>
      <c r="F289" t="s">
        <v>25</v>
      </c>
      <c r="G289" t="s">
        <v>27</v>
      </c>
      <c r="H289">
        <v>2021</v>
      </c>
      <c r="I289">
        <v>1</v>
      </c>
      <c r="J289">
        <v>6425</v>
      </c>
      <c r="K289" t="s">
        <v>274</v>
      </c>
      <c r="L289">
        <v>9.052877126053092</v>
      </c>
      <c r="M289" t="s">
        <v>135</v>
      </c>
    </row>
    <row r="290" spans="1:13" x14ac:dyDescent="0.3">
      <c r="A290">
        <v>3</v>
      </c>
      <c r="B290">
        <v>31</v>
      </c>
      <c r="C290">
        <v>3</v>
      </c>
      <c r="D290">
        <v>212</v>
      </c>
      <c r="E290">
        <v>1</v>
      </c>
      <c r="F290" t="s">
        <v>25</v>
      </c>
      <c r="G290" t="s">
        <v>27</v>
      </c>
      <c r="H290">
        <v>2021</v>
      </c>
      <c r="I290">
        <v>2</v>
      </c>
      <c r="J290">
        <v>6476</v>
      </c>
      <c r="K290" t="s">
        <v>271</v>
      </c>
      <c r="L290">
        <v>1.2443576234188174</v>
      </c>
      <c r="M290" t="s">
        <v>135</v>
      </c>
    </row>
    <row r="291" spans="1:13" x14ac:dyDescent="0.3">
      <c r="A291">
        <v>3</v>
      </c>
      <c r="B291">
        <v>31</v>
      </c>
      <c r="C291">
        <v>3</v>
      </c>
      <c r="D291">
        <v>212</v>
      </c>
      <c r="E291">
        <v>1</v>
      </c>
      <c r="F291" t="s">
        <v>25</v>
      </c>
      <c r="G291" t="s">
        <v>27</v>
      </c>
      <c r="H291">
        <v>2021</v>
      </c>
      <c r="I291">
        <v>2</v>
      </c>
      <c r="J291">
        <v>6476</v>
      </c>
      <c r="K291" t="s">
        <v>272</v>
      </c>
      <c r="L291">
        <v>20.449122833555581</v>
      </c>
      <c r="M291" t="s">
        <v>135</v>
      </c>
    </row>
    <row r="292" spans="1:13" x14ac:dyDescent="0.3">
      <c r="A292">
        <v>3</v>
      </c>
      <c r="B292">
        <v>31</v>
      </c>
      <c r="C292">
        <v>3</v>
      </c>
      <c r="D292">
        <v>212</v>
      </c>
      <c r="E292">
        <v>1</v>
      </c>
      <c r="F292" t="s">
        <v>25</v>
      </c>
      <c r="G292" t="s">
        <v>27</v>
      </c>
      <c r="H292">
        <v>2021</v>
      </c>
      <c r="I292">
        <v>2</v>
      </c>
      <c r="J292">
        <v>6476</v>
      </c>
      <c r="K292" t="s">
        <v>273</v>
      </c>
      <c r="L292">
        <v>0</v>
      </c>
      <c r="M292" t="s">
        <v>135</v>
      </c>
    </row>
    <row r="293" spans="1:13" x14ac:dyDescent="0.3">
      <c r="A293">
        <v>3</v>
      </c>
      <c r="B293">
        <v>31</v>
      </c>
      <c r="C293">
        <v>3</v>
      </c>
      <c r="D293">
        <v>212</v>
      </c>
      <c r="E293">
        <v>1</v>
      </c>
      <c r="F293" t="s">
        <v>25</v>
      </c>
      <c r="G293" t="s">
        <v>27</v>
      </c>
      <c r="H293">
        <v>2021</v>
      </c>
      <c r="I293">
        <v>2</v>
      </c>
      <c r="J293">
        <v>6476</v>
      </c>
      <c r="K293" t="s">
        <v>274</v>
      </c>
      <c r="L293">
        <v>7.2043992179341689</v>
      </c>
      <c r="M293" t="s">
        <v>135</v>
      </c>
    </row>
    <row r="294" spans="1:13" x14ac:dyDescent="0.3">
      <c r="A294">
        <v>3</v>
      </c>
      <c r="B294">
        <v>31</v>
      </c>
      <c r="C294">
        <v>3</v>
      </c>
      <c r="D294">
        <v>221</v>
      </c>
      <c r="E294">
        <v>1</v>
      </c>
      <c r="F294" t="s">
        <v>25</v>
      </c>
      <c r="G294" t="s">
        <v>27</v>
      </c>
      <c r="H294">
        <v>2022</v>
      </c>
      <c r="I294">
        <v>1</v>
      </c>
      <c r="J294">
        <v>6240</v>
      </c>
      <c r="K294" t="s">
        <v>271</v>
      </c>
      <c r="L294">
        <v>1.065469269195539</v>
      </c>
      <c r="M294" t="s">
        <v>135</v>
      </c>
    </row>
    <row r="295" spans="1:13" x14ac:dyDescent="0.3">
      <c r="A295">
        <v>3</v>
      </c>
      <c r="B295">
        <v>31</v>
      </c>
      <c r="C295">
        <v>3</v>
      </c>
      <c r="D295">
        <v>221</v>
      </c>
      <c r="E295">
        <v>1</v>
      </c>
      <c r="F295" t="s">
        <v>25</v>
      </c>
      <c r="G295" t="s">
        <v>27</v>
      </c>
      <c r="H295">
        <v>2022</v>
      </c>
      <c r="I295">
        <v>1</v>
      </c>
      <c r="J295">
        <v>6240</v>
      </c>
      <c r="K295" t="s">
        <v>272</v>
      </c>
      <c r="L295">
        <v>19.549682306552874</v>
      </c>
      <c r="M295" t="s">
        <v>135</v>
      </c>
    </row>
    <row r="296" spans="1:13" x14ac:dyDescent="0.3">
      <c r="A296">
        <v>3</v>
      </c>
      <c r="B296">
        <v>31</v>
      </c>
      <c r="C296">
        <v>3</v>
      </c>
      <c r="D296">
        <v>221</v>
      </c>
      <c r="E296">
        <v>1</v>
      </c>
      <c r="F296" t="s">
        <v>25</v>
      </c>
      <c r="G296" t="s">
        <v>27</v>
      </c>
      <c r="H296">
        <v>2022</v>
      </c>
      <c r="I296">
        <v>1</v>
      </c>
      <c r="J296">
        <v>6240</v>
      </c>
      <c r="K296" t="s">
        <v>273</v>
      </c>
      <c r="L296">
        <v>0</v>
      </c>
      <c r="M296" t="s">
        <v>135</v>
      </c>
    </row>
    <row r="297" spans="1:13" x14ac:dyDescent="0.3">
      <c r="A297">
        <v>3</v>
      </c>
      <c r="B297">
        <v>31</v>
      </c>
      <c r="C297">
        <v>3</v>
      </c>
      <c r="D297">
        <v>221</v>
      </c>
      <c r="E297">
        <v>1</v>
      </c>
      <c r="F297" t="s">
        <v>25</v>
      </c>
      <c r="G297" t="s">
        <v>27</v>
      </c>
      <c r="H297">
        <v>2022</v>
      </c>
      <c r="I297">
        <v>1</v>
      </c>
      <c r="J297">
        <v>6240</v>
      </c>
      <c r="K297" t="s">
        <v>274</v>
      </c>
      <c r="L297">
        <v>6.957179289308991</v>
      </c>
      <c r="M297" t="s">
        <v>135</v>
      </c>
    </row>
    <row r="298" spans="1:13" x14ac:dyDescent="0.3">
      <c r="A298">
        <v>3</v>
      </c>
      <c r="B298">
        <v>31</v>
      </c>
      <c r="C298">
        <v>3</v>
      </c>
      <c r="D298">
        <v>222</v>
      </c>
      <c r="E298">
        <v>1</v>
      </c>
      <c r="F298" t="s">
        <v>25</v>
      </c>
      <c r="G298" t="s">
        <v>27</v>
      </c>
      <c r="H298">
        <v>2022</v>
      </c>
      <c r="I298">
        <v>2</v>
      </c>
      <c r="J298">
        <v>6039</v>
      </c>
      <c r="K298" t="s">
        <v>271</v>
      </c>
      <c r="L298">
        <v>1.0997476424491965</v>
      </c>
      <c r="M298" t="s">
        <v>135</v>
      </c>
    </row>
    <row r="299" spans="1:13" x14ac:dyDescent="0.3">
      <c r="A299">
        <v>3</v>
      </c>
      <c r="B299">
        <v>31</v>
      </c>
      <c r="C299">
        <v>3</v>
      </c>
      <c r="D299">
        <v>222</v>
      </c>
      <c r="E299">
        <v>1</v>
      </c>
      <c r="F299" t="s">
        <v>25</v>
      </c>
      <c r="G299" t="s">
        <v>27</v>
      </c>
      <c r="H299">
        <v>2022</v>
      </c>
      <c r="I299">
        <v>2</v>
      </c>
      <c r="J299">
        <v>6039</v>
      </c>
      <c r="K299" t="s">
        <v>272</v>
      </c>
      <c r="L299">
        <v>19.579501260394235</v>
      </c>
      <c r="M299" t="s">
        <v>135</v>
      </c>
    </row>
    <row r="300" spans="1:13" x14ac:dyDescent="0.3">
      <c r="A300">
        <v>3</v>
      </c>
      <c r="B300">
        <v>31</v>
      </c>
      <c r="C300">
        <v>3</v>
      </c>
      <c r="D300">
        <v>222</v>
      </c>
      <c r="E300">
        <v>1</v>
      </c>
      <c r="F300" t="s">
        <v>25</v>
      </c>
      <c r="G300" t="s">
        <v>27</v>
      </c>
      <c r="H300">
        <v>2022</v>
      </c>
      <c r="I300">
        <v>2</v>
      </c>
      <c r="J300">
        <v>6039</v>
      </c>
      <c r="K300" t="s">
        <v>273</v>
      </c>
      <c r="L300">
        <v>0</v>
      </c>
      <c r="M300" t="s">
        <v>135</v>
      </c>
    </row>
    <row r="301" spans="1:13" x14ac:dyDescent="0.3">
      <c r="A301">
        <v>3</v>
      </c>
      <c r="B301">
        <v>31</v>
      </c>
      <c r="C301">
        <v>3</v>
      </c>
      <c r="D301">
        <v>222</v>
      </c>
      <c r="E301">
        <v>1</v>
      </c>
      <c r="F301" t="s">
        <v>25</v>
      </c>
      <c r="G301" t="s">
        <v>27</v>
      </c>
      <c r="H301">
        <v>2022</v>
      </c>
      <c r="I301">
        <v>2</v>
      </c>
      <c r="J301">
        <v>6039</v>
      </c>
      <c r="K301" t="s">
        <v>274</v>
      </c>
      <c r="L301">
        <v>7.0893404177065804</v>
      </c>
      <c r="M301" t="s">
        <v>135</v>
      </c>
    </row>
    <row r="302" spans="1:13" x14ac:dyDescent="0.3">
      <c r="A302">
        <v>3</v>
      </c>
      <c r="B302">
        <v>31</v>
      </c>
      <c r="C302">
        <v>3</v>
      </c>
      <c r="D302">
        <v>231</v>
      </c>
      <c r="E302">
        <v>1</v>
      </c>
      <c r="F302" t="s">
        <v>25</v>
      </c>
      <c r="G302" t="s">
        <v>27</v>
      </c>
      <c r="H302">
        <v>2023</v>
      </c>
      <c r="I302">
        <v>1</v>
      </c>
      <c r="J302">
        <v>5694</v>
      </c>
      <c r="K302" t="s">
        <v>271</v>
      </c>
      <c r="L302">
        <v>0.68440432577780985</v>
      </c>
      <c r="M302" t="s">
        <v>135</v>
      </c>
    </row>
    <row r="303" spans="1:13" x14ac:dyDescent="0.3">
      <c r="A303">
        <v>3</v>
      </c>
      <c r="B303">
        <v>31</v>
      </c>
      <c r="C303">
        <v>3</v>
      </c>
      <c r="D303">
        <v>231</v>
      </c>
      <c r="E303">
        <v>1</v>
      </c>
      <c r="F303" t="s">
        <v>25</v>
      </c>
      <c r="G303" t="s">
        <v>27</v>
      </c>
      <c r="H303">
        <v>2023</v>
      </c>
      <c r="I303">
        <v>1</v>
      </c>
      <c r="J303">
        <v>5694</v>
      </c>
      <c r="K303" t="s">
        <v>272</v>
      </c>
      <c r="L303">
        <v>19.442534488819188</v>
      </c>
      <c r="M303" t="s">
        <v>135</v>
      </c>
    </row>
    <row r="304" spans="1:13" x14ac:dyDescent="0.3">
      <c r="A304">
        <v>3</v>
      </c>
      <c r="B304">
        <v>31</v>
      </c>
      <c r="C304">
        <v>3</v>
      </c>
      <c r="D304">
        <v>231</v>
      </c>
      <c r="E304">
        <v>1</v>
      </c>
      <c r="F304" t="s">
        <v>25</v>
      </c>
      <c r="G304" t="s">
        <v>27</v>
      </c>
      <c r="H304">
        <v>2023</v>
      </c>
      <c r="I304">
        <v>1</v>
      </c>
      <c r="J304">
        <v>5694</v>
      </c>
      <c r="K304" t="s">
        <v>273</v>
      </c>
      <c r="L304">
        <v>0</v>
      </c>
      <c r="M304" t="s">
        <v>135</v>
      </c>
    </row>
    <row r="305" spans="1:13" x14ac:dyDescent="0.3">
      <c r="A305">
        <v>3</v>
      </c>
      <c r="B305">
        <v>31</v>
      </c>
      <c r="C305">
        <v>3</v>
      </c>
      <c r="D305">
        <v>231</v>
      </c>
      <c r="E305">
        <v>1</v>
      </c>
      <c r="F305" t="s">
        <v>25</v>
      </c>
      <c r="G305" t="s">
        <v>27</v>
      </c>
      <c r="H305">
        <v>2023</v>
      </c>
      <c r="I305">
        <v>1</v>
      </c>
      <c r="J305">
        <v>5694</v>
      </c>
      <c r="K305" t="s">
        <v>274</v>
      </c>
      <c r="L305">
        <v>6.6766454271734839</v>
      </c>
      <c r="M305" t="s">
        <v>135</v>
      </c>
    </row>
    <row r="306" spans="1:13" x14ac:dyDescent="0.3">
      <c r="A306">
        <v>3</v>
      </c>
      <c r="B306">
        <v>31</v>
      </c>
      <c r="C306">
        <v>3</v>
      </c>
      <c r="D306">
        <v>232</v>
      </c>
      <c r="E306">
        <v>1</v>
      </c>
      <c r="F306" t="s">
        <v>25</v>
      </c>
      <c r="G306" t="s">
        <v>27</v>
      </c>
      <c r="H306">
        <v>2023</v>
      </c>
      <c r="I306">
        <v>2</v>
      </c>
      <c r="J306">
        <v>5595</v>
      </c>
      <c r="K306" t="s">
        <v>271</v>
      </c>
      <c r="L306">
        <v>1.3833451801629395</v>
      </c>
      <c r="M306" t="s">
        <v>135</v>
      </c>
    </row>
    <row r="307" spans="1:13" x14ac:dyDescent="0.3">
      <c r="A307">
        <v>3</v>
      </c>
      <c r="B307">
        <v>31</v>
      </c>
      <c r="C307">
        <v>3</v>
      </c>
      <c r="D307">
        <v>232</v>
      </c>
      <c r="E307">
        <v>1</v>
      </c>
      <c r="F307" t="s">
        <v>25</v>
      </c>
      <c r="G307" t="s">
        <v>27</v>
      </c>
      <c r="H307">
        <v>2023</v>
      </c>
      <c r="I307">
        <v>2</v>
      </c>
      <c r="J307">
        <v>5595</v>
      </c>
      <c r="K307" t="s">
        <v>272</v>
      </c>
      <c r="L307">
        <v>22.871224850631364</v>
      </c>
      <c r="M307" t="s">
        <v>135</v>
      </c>
    </row>
    <row r="308" spans="1:13" x14ac:dyDescent="0.3">
      <c r="A308">
        <v>3</v>
      </c>
      <c r="B308">
        <v>31</v>
      </c>
      <c r="C308">
        <v>3</v>
      </c>
      <c r="D308">
        <v>232</v>
      </c>
      <c r="E308">
        <v>1</v>
      </c>
      <c r="F308" t="s">
        <v>25</v>
      </c>
      <c r="G308" t="s">
        <v>27</v>
      </c>
      <c r="H308">
        <v>2023</v>
      </c>
      <c r="I308">
        <v>2</v>
      </c>
      <c r="J308">
        <v>5595</v>
      </c>
      <c r="K308" t="s">
        <v>273</v>
      </c>
      <c r="L308">
        <v>0</v>
      </c>
      <c r="M308" t="s">
        <v>135</v>
      </c>
    </row>
    <row r="309" spans="1:13" x14ac:dyDescent="0.3">
      <c r="A309">
        <v>3</v>
      </c>
      <c r="B309">
        <v>31</v>
      </c>
      <c r="C309">
        <v>3</v>
      </c>
      <c r="D309">
        <v>232</v>
      </c>
      <c r="E309">
        <v>1</v>
      </c>
      <c r="F309" t="s">
        <v>25</v>
      </c>
      <c r="G309" t="s">
        <v>27</v>
      </c>
      <c r="H309">
        <v>2023</v>
      </c>
      <c r="I309">
        <v>2</v>
      </c>
      <c r="J309">
        <v>5595</v>
      </c>
      <c r="K309" t="s">
        <v>274</v>
      </c>
      <c r="L309">
        <v>8.2388897412925104</v>
      </c>
      <c r="M309" t="s">
        <v>135</v>
      </c>
    </row>
    <row r="310" spans="1:13" x14ac:dyDescent="0.3">
      <c r="A310">
        <v>3</v>
      </c>
      <c r="B310">
        <v>31</v>
      </c>
      <c r="C310">
        <v>3</v>
      </c>
      <c r="D310">
        <v>241</v>
      </c>
      <c r="E310">
        <v>1</v>
      </c>
      <c r="F310" t="s">
        <v>25</v>
      </c>
      <c r="G310" t="s">
        <v>27</v>
      </c>
      <c r="H310">
        <v>2024</v>
      </c>
      <c r="I310">
        <v>1</v>
      </c>
      <c r="J310">
        <v>5433</v>
      </c>
      <c r="K310" t="s">
        <v>271</v>
      </c>
      <c r="L310">
        <v>1.8459448823895299</v>
      </c>
      <c r="M310" t="s">
        <v>135</v>
      </c>
    </row>
    <row r="311" spans="1:13" x14ac:dyDescent="0.3">
      <c r="A311">
        <v>3</v>
      </c>
      <c r="B311">
        <v>31</v>
      </c>
      <c r="C311">
        <v>3</v>
      </c>
      <c r="D311">
        <v>241</v>
      </c>
      <c r="E311">
        <v>1</v>
      </c>
      <c r="F311" t="s">
        <v>25</v>
      </c>
      <c r="G311" t="s">
        <v>27</v>
      </c>
      <c r="H311">
        <v>2024</v>
      </c>
      <c r="I311">
        <v>1</v>
      </c>
      <c r="J311">
        <v>5433</v>
      </c>
      <c r="K311" t="s">
        <v>272</v>
      </c>
      <c r="L311">
        <v>24.179914288664008</v>
      </c>
      <c r="M311" t="s">
        <v>135</v>
      </c>
    </row>
    <row r="312" spans="1:13" x14ac:dyDescent="0.3">
      <c r="A312">
        <v>3</v>
      </c>
      <c r="B312">
        <v>31</v>
      </c>
      <c r="C312">
        <v>3</v>
      </c>
      <c r="D312">
        <v>241</v>
      </c>
      <c r="E312">
        <v>1</v>
      </c>
      <c r="F312" t="s">
        <v>25</v>
      </c>
      <c r="G312" t="s">
        <v>27</v>
      </c>
      <c r="H312">
        <v>2024</v>
      </c>
      <c r="I312">
        <v>1</v>
      </c>
      <c r="J312">
        <v>5433</v>
      </c>
      <c r="K312" t="s">
        <v>273</v>
      </c>
      <c r="L312">
        <v>0</v>
      </c>
      <c r="M312" t="s">
        <v>135</v>
      </c>
    </row>
    <row r="313" spans="1:13" x14ac:dyDescent="0.3">
      <c r="A313">
        <v>3</v>
      </c>
      <c r="B313">
        <v>31</v>
      </c>
      <c r="C313">
        <v>3</v>
      </c>
      <c r="D313">
        <v>241</v>
      </c>
      <c r="E313">
        <v>1</v>
      </c>
      <c r="F313" t="s">
        <v>25</v>
      </c>
      <c r="G313" t="s">
        <v>27</v>
      </c>
      <c r="H313">
        <v>2024</v>
      </c>
      <c r="I313">
        <v>1</v>
      </c>
      <c r="J313">
        <v>5433</v>
      </c>
      <c r="K313" t="s">
        <v>274</v>
      </c>
      <c r="L313">
        <v>8.8151480394925681</v>
      </c>
      <c r="M313" t="s">
        <v>135</v>
      </c>
    </row>
    <row r="314" spans="1:13" x14ac:dyDescent="0.3">
      <c r="A314">
        <v>3</v>
      </c>
      <c r="B314">
        <v>31</v>
      </c>
      <c r="C314">
        <v>3</v>
      </c>
      <c r="D314">
        <v>242</v>
      </c>
      <c r="E314">
        <v>1</v>
      </c>
      <c r="F314" t="s">
        <v>25</v>
      </c>
      <c r="G314" t="s">
        <v>27</v>
      </c>
      <c r="H314">
        <v>2024</v>
      </c>
      <c r="I314">
        <v>2</v>
      </c>
      <c r="J314">
        <v>5309</v>
      </c>
      <c r="K314" t="s">
        <v>271</v>
      </c>
      <c r="L314">
        <v>1.8437551145833682</v>
      </c>
      <c r="M314" t="s">
        <v>135</v>
      </c>
    </row>
    <row r="315" spans="1:13" x14ac:dyDescent="0.3">
      <c r="A315">
        <v>3</v>
      </c>
      <c r="B315">
        <v>31</v>
      </c>
      <c r="C315">
        <v>3</v>
      </c>
      <c r="D315">
        <v>242</v>
      </c>
      <c r="E315">
        <v>1</v>
      </c>
      <c r="F315" t="s">
        <v>25</v>
      </c>
      <c r="G315" t="s">
        <v>27</v>
      </c>
      <c r="H315">
        <v>2024</v>
      </c>
      <c r="I315">
        <v>2</v>
      </c>
      <c r="J315">
        <v>5309</v>
      </c>
      <c r="K315" t="s">
        <v>272</v>
      </c>
      <c r="L315">
        <v>25.06474246436677</v>
      </c>
      <c r="M315" t="s">
        <v>135</v>
      </c>
    </row>
    <row r="316" spans="1:13" x14ac:dyDescent="0.3">
      <c r="A316">
        <v>3</v>
      </c>
      <c r="B316">
        <v>31</v>
      </c>
      <c r="C316">
        <v>3</v>
      </c>
      <c r="D316">
        <v>242</v>
      </c>
      <c r="E316">
        <v>1</v>
      </c>
      <c r="F316" t="s">
        <v>25</v>
      </c>
      <c r="G316" t="s">
        <v>27</v>
      </c>
      <c r="H316">
        <v>2024</v>
      </c>
      <c r="I316">
        <v>2</v>
      </c>
      <c r="J316">
        <v>5309</v>
      </c>
      <c r="K316" t="s">
        <v>273</v>
      </c>
      <c r="L316">
        <v>0</v>
      </c>
      <c r="M316" t="s">
        <v>135</v>
      </c>
    </row>
    <row r="317" spans="1:13" x14ac:dyDescent="0.3">
      <c r="A317">
        <v>3</v>
      </c>
      <c r="B317">
        <v>31</v>
      </c>
      <c r="C317">
        <v>3</v>
      </c>
      <c r="D317">
        <v>242</v>
      </c>
      <c r="E317">
        <v>1</v>
      </c>
      <c r="F317" t="s">
        <v>25</v>
      </c>
      <c r="G317" t="s">
        <v>27</v>
      </c>
      <c r="H317">
        <v>2024</v>
      </c>
      <c r="I317">
        <v>2</v>
      </c>
      <c r="J317">
        <v>5309</v>
      </c>
      <c r="K317" t="s">
        <v>274</v>
      </c>
      <c r="L317">
        <v>9.4882913725778408</v>
      </c>
      <c r="M317" t="s">
        <v>135</v>
      </c>
    </row>
    <row r="318" spans="1:13" x14ac:dyDescent="0.3">
      <c r="A318">
        <v>3</v>
      </c>
      <c r="B318">
        <v>31</v>
      </c>
      <c r="C318">
        <v>3</v>
      </c>
      <c r="D318">
        <v>251</v>
      </c>
      <c r="E318">
        <v>1</v>
      </c>
      <c r="F318" t="s">
        <v>25</v>
      </c>
      <c r="G318" t="s">
        <v>27</v>
      </c>
      <c r="H318">
        <v>2025</v>
      </c>
      <c r="I318">
        <v>1</v>
      </c>
      <c r="J318">
        <v>5123</v>
      </c>
      <c r="K318" t="s">
        <v>271</v>
      </c>
      <c r="L318">
        <v>2.2304752045549563</v>
      </c>
      <c r="M318" t="s">
        <v>135</v>
      </c>
    </row>
    <row r="319" spans="1:13" x14ac:dyDescent="0.3">
      <c r="A319">
        <v>3</v>
      </c>
      <c r="B319">
        <v>31</v>
      </c>
      <c r="C319">
        <v>3</v>
      </c>
      <c r="D319">
        <v>251</v>
      </c>
      <c r="E319">
        <v>1</v>
      </c>
      <c r="F319" t="s">
        <v>25</v>
      </c>
      <c r="G319" t="s">
        <v>27</v>
      </c>
      <c r="H319">
        <v>2025</v>
      </c>
      <c r="I319">
        <v>1</v>
      </c>
      <c r="J319">
        <v>5123</v>
      </c>
      <c r="K319" t="s">
        <v>272</v>
      </c>
      <c r="L319">
        <v>25.72477667639529</v>
      </c>
      <c r="M319" t="s">
        <v>135</v>
      </c>
    </row>
    <row r="320" spans="1:13" x14ac:dyDescent="0.3">
      <c r="A320">
        <v>3</v>
      </c>
      <c r="B320">
        <v>31</v>
      </c>
      <c r="C320">
        <v>3</v>
      </c>
      <c r="D320">
        <v>251</v>
      </c>
      <c r="E320">
        <v>1</v>
      </c>
      <c r="F320" t="s">
        <v>25</v>
      </c>
      <c r="G320" t="s">
        <v>27</v>
      </c>
      <c r="H320">
        <v>2025</v>
      </c>
      <c r="I320">
        <v>1</v>
      </c>
      <c r="J320">
        <v>5123</v>
      </c>
      <c r="K320" t="s">
        <v>273</v>
      </c>
      <c r="L320">
        <v>0</v>
      </c>
      <c r="M320" t="s">
        <v>135</v>
      </c>
    </row>
    <row r="321" spans="1:13" x14ac:dyDescent="0.3">
      <c r="A321">
        <v>3</v>
      </c>
      <c r="B321">
        <v>31</v>
      </c>
      <c r="C321">
        <v>3</v>
      </c>
      <c r="D321">
        <v>251</v>
      </c>
      <c r="E321">
        <v>1</v>
      </c>
      <c r="F321" t="s">
        <v>25</v>
      </c>
      <c r="G321" t="s">
        <v>27</v>
      </c>
      <c r="H321">
        <v>2025</v>
      </c>
      <c r="I321">
        <v>1</v>
      </c>
      <c r="J321">
        <v>5123</v>
      </c>
      <c r="K321" t="s">
        <v>274</v>
      </c>
      <c r="L321">
        <v>9.9783527813677555</v>
      </c>
      <c r="M321" t="s">
        <v>135</v>
      </c>
    </row>
    <row r="322" spans="1:13" x14ac:dyDescent="0.3">
      <c r="A322">
        <v>3</v>
      </c>
      <c r="B322">
        <v>31</v>
      </c>
      <c r="C322">
        <v>3</v>
      </c>
      <c r="D322">
        <v>252</v>
      </c>
      <c r="E322">
        <v>1</v>
      </c>
      <c r="F322" t="s">
        <v>25</v>
      </c>
      <c r="G322" t="s">
        <v>27</v>
      </c>
      <c r="H322">
        <v>2025</v>
      </c>
      <c r="I322">
        <v>2</v>
      </c>
      <c r="J322">
        <v>5075</v>
      </c>
      <c r="K322" t="s">
        <v>271</v>
      </c>
      <c r="L322">
        <v>2.3338743612864441</v>
      </c>
      <c r="M322" t="s">
        <v>135</v>
      </c>
    </row>
    <row r="323" spans="1:13" x14ac:dyDescent="0.3">
      <c r="A323">
        <v>3</v>
      </c>
      <c r="B323">
        <v>31</v>
      </c>
      <c r="C323">
        <v>3</v>
      </c>
      <c r="D323">
        <v>252</v>
      </c>
      <c r="E323">
        <v>1</v>
      </c>
      <c r="F323" t="s">
        <v>25</v>
      </c>
      <c r="G323" t="s">
        <v>27</v>
      </c>
      <c r="H323">
        <v>2025</v>
      </c>
      <c r="I323">
        <v>2</v>
      </c>
      <c r="J323">
        <v>5075</v>
      </c>
      <c r="K323" t="s">
        <v>272</v>
      </c>
      <c r="L323">
        <v>25.98460451396366</v>
      </c>
      <c r="M323" t="s">
        <v>135</v>
      </c>
    </row>
    <row r="324" spans="1:13" x14ac:dyDescent="0.3">
      <c r="A324">
        <v>3</v>
      </c>
      <c r="B324">
        <v>31</v>
      </c>
      <c r="C324">
        <v>3</v>
      </c>
      <c r="D324">
        <v>252</v>
      </c>
      <c r="E324">
        <v>1</v>
      </c>
      <c r="F324" t="s">
        <v>25</v>
      </c>
      <c r="G324" t="s">
        <v>27</v>
      </c>
      <c r="H324">
        <v>2025</v>
      </c>
      <c r="I324">
        <v>2</v>
      </c>
      <c r="J324">
        <v>5075</v>
      </c>
      <c r="K324" t="s">
        <v>273</v>
      </c>
      <c r="L324">
        <v>0</v>
      </c>
      <c r="M324" t="s">
        <v>135</v>
      </c>
    </row>
    <row r="325" spans="1:13" x14ac:dyDescent="0.3">
      <c r="A325">
        <v>3</v>
      </c>
      <c r="B325">
        <v>31</v>
      </c>
      <c r="C325">
        <v>3</v>
      </c>
      <c r="D325">
        <v>252</v>
      </c>
      <c r="E325">
        <v>1</v>
      </c>
      <c r="F325" t="s">
        <v>25</v>
      </c>
      <c r="G325" t="s">
        <v>27</v>
      </c>
      <c r="H325">
        <v>2025</v>
      </c>
      <c r="I325">
        <v>2</v>
      </c>
      <c r="J325">
        <v>5075</v>
      </c>
      <c r="K325" t="s">
        <v>274</v>
      </c>
      <c r="L325">
        <v>9.985929931081996</v>
      </c>
      <c r="M325" t="s">
        <v>135</v>
      </c>
    </row>
    <row r="326" spans="1:13" x14ac:dyDescent="0.3">
      <c r="A326">
        <v>3</v>
      </c>
      <c r="B326">
        <v>32</v>
      </c>
      <c r="C326">
        <v>4</v>
      </c>
      <c r="D326">
        <v>142</v>
      </c>
      <c r="E326">
        <v>1</v>
      </c>
      <c r="F326" t="s">
        <v>25</v>
      </c>
      <c r="G326" t="s">
        <v>28</v>
      </c>
      <c r="H326">
        <v>2014</v>
      </c>
      <c r="I326">
        <v>2</v>
      </c>
      <c r="J326">
        <v>18138</v>
      </c>
      <c r="K326" t="s">
        <v>271</v>
      </c>
      <c r="L326">
        <v>2.1713462284423382</v>
      </c>
      <c r="M326" t="s">
        <v>135</v>
      </c>
    </row>
    <row r="327" spans="1:13" x14ac:dyDescent="0.3">
      <c r="A327">
        <v>3</v>
      </c>
      <c r="B327">
        <v>32</v>
      </c>
      <c r="C327">
        <v>4</v>
      </c>
      <c r="D327">
        <v>142</v>
      </c>
      <c r="E327">
        <v>1</v>
      </c>
      <c r="F327" t="s">
        <v>25</v>
      </c>
      <c r="G327" t="s">
        <v>28</v>
      </c>
      <c r="H327">
        <v>2014</v>
      </c>
      <c r="I327">
        <v>2</v>
      </c>
      <c r="J327">
        <v>18138</v>
      </c>
      <c r="K327" t="s">
        <v>272</v>
      </c>
      <c r="L327">
        <v>20.224660298061885</v>
      </c>
      <c r="M327" t="s">
        <v>135</v>
      </c>
    </row>
    <row r="328" spans="1:13" x14ac:dyDescent="0.3">
      <c r="A328">
        <v>3</v>
      </c>
      <c r="B328">
        <v>32</v>
      </c>
      <c r="C328">
        <v>4</v>
      </c>
      <c r="D328">
        <v>142</v>
      </c>
      <c r="E328">
        <v>1</v>
      </c>
      <c r="F328" t="s">
        <v>25</v>
      </c>
      <c r="G328" t="s">
        <v>28</v>
      </c>
      <c r="H328">
        <v>2014</v>
      </c>
      <c r="I328">
        <v>2</v>
      </c>
      <c r="J328">
        <v>18138</v>
      </c>
      <c r="K328" t="s">
        <v>273</v>
      </c>
      <c r="L328">
        <v>0</v>
      </c>
      <c r="M328" t="s">
        <v>135</v>
      </c>
    </row>
    <row r="329" spans="1:13" x14ac:dyDescent="0.3">
      <c r="A329">
        <v>3</v>
      </c>
      <c r="B329">
        <v>32</v>
      </c>
      <c r="C329">
        <v>4</v>
      </c>
      <c r="D329">
        <v>142</v>
      </c>
      <c r="E329">
        <v>1</v>
      </c>
      <c r="F329" t="s">
        <v>25</v>
      </c>
      <c r="G329" t="s">
        <v>28</v>
      </c>
      <c r="H329">
        <v>2014</v>
      </c>
      <c r="I329">
        <v>2</v>
      </c>
      <c r="J329">
        <v>18138</v>
      </c>
      <c r="K329" t="s">
        <v>274</v>
      </c>
      <c r="L329">
        <v>9.8225374158586991</v>
      </c>
      <c r="M329" t="s">
        <v>135</v>
      </c>
    </row>
    <row r="330" spans="1:13" x14ac:dyDescent="0.3">
      <c r="A330">
        <v>3</v>
      </c>
      <c r="B330">
        <v>32</v>
      </c>
      <c r="C330">
        <v>4</v>
      </c>
      <c r="D330">
        <v>151</v>
      </c>
      <c r="E330">
        <v>1</v>
      </c>
      <c r="F330" t="s">
        <v>25</v>
      </c>
      <c r="G330" t="s">
        <v>28</v>
      </c>
      <c r="H330">
        <v>2015</v>
      </c>
      <c r="I330">
        <v>1</v>
      </c>
      <c r="J330">
        <v>18651</v>
      </c>
      <c r="K330" t="s">
        <v>271</v>
      </c>
      <c r="L330">
        <v>1.1853333333333333</v>
      </c>
      <c r="M330" t="s">
        <v>135</v>
      </c>
    </row>
    <row r="331" spans="1:13" x14ac:dyDescent="0.3">
      <c r="A331">
        <v>3</v>
      </c>
      <c r="B331">
        <v>32</v>
      </c>
      <c r="C331">
        <v>4</v>
      </c>
      <c r="D331">
        <v>151</v>
      </c>
      <c r="E331">
        <v>1</v>
      </c>
      <c r="F331" t="s">
        <v>25</v>
      </c>
      <c r="G331" t="s">
        <v>28</v>
      </c>
      <c r="H331">
        <v>2015</v>
      </c>
      <c r="I331">
        <v>1</v>
      </c>
      <c r="J331">
        <v>18651</v>
      </c>
      <c r="K331" t="s">
        <v>272</v>
      </c>
      <c r="L331">
        <v>14.218041424500374</v>
      </c>
      <c r="M331" t="s">
        <v>135</v>
      </c>
    </row>
    <row r="332" spans="1:13" x14ac:dyDescent="0.3">
      <c r="A332">
        <v>3</v>
      </c>
      <c r="B332">
        <v>32</v>
      </c>
      <c r="C332">
        <v>4</v>
      </c>
      <c r="D332">
        <v>151</v>
      </c>
      <c r="E332">
        <v>1</v>
      </c>
      <c r="F332" t="s">
        <v>25</v>
      </c>
      <c r="G332" t="s">
        <v>28</v>
      </c>
      <c r="H332">
        <v>2015</v>
      </c>
      <c r="I332">
        <v>1</v>
      </c>
      <c r="J332">
        <v>18651</v>
      </c>
      <c r="K332" t="s">
        <v>273</v>
      </c>
      <c r="L332">
        <v>0</v>
      </c>
      <c r="M332" t="s">
        <v>135</v>
      </c>
    </row>
    <row r="333" spans="1:13" x14ac:dyDescent="0.3">
      <c r="A333">
        <v>3</v>
      </c>
      <c r="B333">
        <v>32</v>
      </c>
      <c r="C333">
        <v>4</v>
      </c>
      <c r="D333">
        <v>151</v>
      </c>
      <c r="E333">
        <v>1</v>
      </c>
      <c r="F333" t="s">
        <v>25</v>
      </c>
      <c r="G333" t="s">
        <v>28</v>
      </c>
      <c r="H333">
        <v>2015</v>
      </c>
      <c r="I333">
        <v>1</v>
      </c>
      <c r="J333">
        <v>18651</v>
      </c>
      <c r="K333" t="s">
        <v>274</v>
      </c>
      <c r="L333">
        <v>6.6296094123680014</v>
      </c>
      <c r="M333" t="s">
        <v>135</v>
      </c>
    </row>
    <row r="334" spans="1:13" x14ac:dyDescent="0.3">
      <c r="A334">
        <v>3</v>
      </c>
      <c r="B334">
        <v>32</v>
      </c>
      <c r="C334">
        <v>4</v>
      </c>
      <c r="D334">
        <v>152</v>
      </c>
      <c r="E334">
        <v>1</v>
      </c>
      <c r="F334" t="s">
        <v>25</v>
      </c>
      <c r="G334" t="s">
        <v>28</v>
      </c>
      <c r="H334">
        <v>2015</v>
      </c>
      <c r="I334">
        <v>2</v>
      </c>
      <c r="J334">
        <v>18875</v>
      </c>
      <c r="K334" t="s">
        <v>271</v>
      </c>
      <c r="L334">
        <v>0.76208277136454872</v>
      </c>
      <c r="M334" t="s">
        <v>135</v>
      </c>
    </row>
    <row r="335" spans="1:13" x14ac:dyDescent="0.3">
      <c r="A335">
        <v>3</v>
      </c>
      <c r="B335">
        <v>32</v>
      </c>
      <c r="C335">
        <v>4</v>
      </c>
      <c r="D335">
        <v>152</v>
      </c>
      <c r="E335">
        <v>1</v>
      </c>
      <c r="F335" t="s">
        <v>25</v>
      </c>
      <c r="G335" t="s">
        <v>28</v>
      </c>
      <c r="H335">
        <v>2015</v>
      </c>
      <c r="I335">
        <v>2</v>
      </c>
      <c r="J335">
        <v>18875</v>
      </c>
      <c r="K335" t="s">
        <v>272</v>
      </c>
      <c r="L335">
        <v>10.933505458895166</v>
      </c>
      <c r="M335" t="s">
        <v>135</v>
      </c>
    </row>
    <row r="336" spans="1:13" x14ac:dyDescent="0.3">
      <c r="A336">
        <v>3</v>
      </c>
      <c r="B336">
        <v>32</v>
      </c>
      <c r="C336">
        <v>4</v>
      </c>
      <c r="D336">
        <v>152</v>
      </c>
      <c r="E336">
        <v>1</v>
      </c>
      <c r="F336" t="s">
        <v>25</v>
      </c>
      <c r="G336" t="s">
        <v>28</v>
      </c>
      <c r="H336">
        <v>2015</v>
      </c>
      <c r="I336">
        <v>2</v>
      </c>
      <c r="J336">
        <v>18875</v>
      </c>
      <c r="K336" t="s">
        <v>273</v>
      </c>
      <c r="L336">
        <v>0</v>
      </c>
      <c r="M336" t="s">
        <v>135</v>
      </c>
    </row>
    <row r="337" spans="1:13" x14ac:dyDescent="0.3">
      <c r="A337">
        <v>3</v>
      </c>
      <c r="B337">
        <v>32</v>
      </c>
      <c r="C337">
        <v>4</v>
      </c>
      <c r="D337">
        <v>152</v>
      </c>
      <c r="E337">
        <v>1</v>
      </c>
      <c r="F337" t="s">
        <v>25</v>
      </c>
      <c r="G337" t="s">
        <v>28</v>
      </c>
      <c r="H337">
        <v>2015</v>
      </c>
      <c r="I337">
        <v>2</v>
      </c>
      <c r="J337">
        <v>18875</v>
      </c>
      <c r="K337" t="s">
        <v>274</v>
      </c>
      <c r="L337">
        <v>4.8617326803058116</v>
      </c>
      <c r="M337" t="s">
        <v>135</v>
      </c>
    </row>
    <row r="338" spans="1:13" x14ac:dyDescent="0.3">
      <c r="A338">
        <v>3</v>
      </c>
      <c r="B338">
        <v>32</v>
      </c>
      <c r="C338">
        <v>4</v>
      </c>
      <c r="D338">
        <v>161</v>
      </c>
      <c r="E338">
        <v>1</v>
      </c>
      <c r="F338" t="s">
        <v>25</v>
      </c>
      <c r="G338" t="s">
        <v>28</v>
      </c>
      <c r="H338">
        <v>2016</v>
      </c>
      <c r="I338">
        <v>1</v>
      </c>
      <c r="J338">
        <v>18810</v>
      </c>
      <c r="K338" t="s">
        <v>271</v>
      </c>
      <c r="L338">
        <v>0.5922922992765931</v>
      </c>
      <c r="M338" t="s">
        <v>135</v>
      </c>
    </row>
    <row r="339" spans="1:13" x14ac:dyDescent="0.3">
      <c r="A339">
        <v>3</v>
      </c>
      <c r="B339">
        <v>32</v>
      </c>
      <c r="C339">
        <v>4</v>
      </c>
      <c r="D339">
        <v>161</v>
      </c>
      <c r="E339">
        <v>1</v>
      </c>
      <c r="F339" t="s">
        <v>25</v>
      </c>
      <c r="G339" t="s">
        <v>28</v>
      </c>
      <c r="H339">
        <v>2016</v>
      </c>
      <c r="I339">
        <v>1</v>
      </c>
      <c r="J339">
        <v>18810</v>
      </c>
      <c r="K339" t="s">
        <v>272</v>
      </c>
      <c r="L339">
        <v>9.8793770210728997</v>
      </c>
      <c r="M339" t="s">
        <v>135</v>
      </c>
    </row>
    <row r="340" spans="1:13" x14ac:dyDescent="0.3">
      <c r="A340">
        <v>3</v>
      </c>
      <c r="B340">
        <v>32</v>
      </c>
      <c r="C340">
        <v>4</v>
      </c>
      <c r="D340">
        <v>161</v>
      </c>
      <c r="E340">
        <v>1</v>
      </c>
      <c r="F340" t="s">
        <v>25</v>
      </c>
      <c r="G340" t="s">
        <v>28</v>
      </c>
      <c r="H340">
        <v>2016</v>
      </c>
      <c r="I340">
        <v>1</v>
      </c>
      <c r="J340">
        <v>18810</v>
      </c>
      <c r="K340" t="s">
        <v>273</v>
      </c>
      <c r="L340">
        <v>0</v>
      </c>
      <c r="M340" t="s">
        <v>135</v>
      </c>
    </row>
    <row r="341" spans="1:13" x14ac:dyDescent="0.3">
      <c r="A341">
        <v>3</v>
      </c>
      <c r="B341">
        <v>32</v>
      </c>
      <c r="C341">
        <v>4</v>
      </c>
      <c r="D341">
        <v>161</v>
      </c>
      <c r="E341">
        <v>1</v>
      </c>
      <c r="F341" t="s">
        <v>25</v>
      </c>
      <c r="G341" t="s">
        <v>28</v>
      </c>
      <c r="H341">
        <v>2016</v>
      </c>
      <c r="I341">
        <v>1</v>
      </c>
      <c r="J341">
        <v>18810</v>
      </c>
      <c r="K341" t="s">
        <v>274</v>
      </c>
      <c r="L341">
        <v>4.2396266312592124</v>
      </c>
      <c r="M341" t="s">
        <v>135</v>
      </c>
    </row>
    <row r="342" spans="1:13" x14ac:dyDescent="0.3">
      <c r="A342">
        <v>3</v>
      </c>
      <c r="B342">
        <v>32</v>
      </c>
      <c r="C342">
        <v>4</v>
      </c>
      <c r="D342">
        <v>162</v>
      </c>
      <c r="E342">
        <v>1</v>
      </c>
      <c r="F342" t="s">
        <v>25</v>
      </c>
      <c r="G342" t="s">
        <v>28</v>
      </c>
      <c r="H342">
        <v>2016</v>
      </c>
      <c r="I342">
        <v>2</v>
      </c>
      <c r="J342">
        <v>18973</v>
      </c>
      <c r="K342" t="s">
        <v>271</v>
      </c>
      <c r="L342">
        <v>0.57318346647162233</v>
      </c>
      <c r="M342" t="s">
        <v>135</v>
      </c>
    </row>
    <row r="343" spans="1:13" x14ac:dyDescent="0.3">
      <c r="A343">
        <v>3</v>
      </c>
      <c r="B343">
        <v>32</v>
      </c>
      <c r="C343">
        <v>4</v>
      </c>
      <c r="D343">
        <v>162</v>
      </c>
      <c r="E343">
        <v>1</v>
      </c>
      <c r="F343" t="s">
        <v>25</v>
      </c>
      <c r="G343" t="s">
        <v>28</v>
      </c>
      <c r="H343">
        <v>2016</v>
      </c>
      <c r="I343">
        <v>2</v>
      </c>
      <c r="J343">
        <v>18973</v>
      </c>
      <c r="K343" t="s">
        <v>272</v>
      </c>
      <c r="L343">
        <v>10.057913900725159</v>
      </c>
      <c r="M343" t="s">
        <v>135</v>
      </c>
    </row>
    <row r="344" spans="1:13" x14ac:dyDescent="0.3">
      <c r="A344">
        <v>3</v>
      </c>
      <c r="B344">
        <v>32</v>
      </c>
      <c r="C344">
        <v>4</v>
      </c>
      <c r="D344">
        <v>162</v>
      </c>
      <c r="E344">
        <v>1</v>
      </c>
      <c r="F344" t="s">
        <v>25</v>
      </c>
      <c r="G344" t="s">
        <v>28</v>
      </c>
      <c r="H344">
        <v>2016</v>
      </c>
      <c r="I344">
        <v>2</v>
      </c>
      <c r="J344">
        <v>18973</v>
      </c>
      <c r="K344" t="s">
        <v>273</v>
      </c>
      <c r="L344">
        <v>0</v>
      </c>
      <c r="M344" t="s">
        <v>135</v>
      </c>
    </row>
    <row r="345" spans="1:13" x14ac:dyDescent="0.3">
      <c r="A345">
        <v>3</v>
      </c>
      <c r="B345">
        <v>32</v>
      </c>
      <c r="C345">
        <v>4</v>
      </c>
      <c r="D345">
        <v>162</v>
      </c>
      <c r="E345">
        <v>1</v>
      </c>
      <c r="F345" t="s">
        <v>25</v>
      </c>
      <c r="G345" t="s">
        <v>28</v>
      </c>
      <c r="H345">
        <v>2016</v>
      </c>
      <c r="I345">
        <v>2</v>
      </c>
      <c r="J345">
        <v>18973</v>
      </c>
      <c r="K345" t="s">
        <v>274</v>
      </c>
      <c r="L345">
        <v>4.2146981314833951</v>
      </c>
      <c r="M345" t="s">
        <v>135</v>
      </c>
    </row>
    <row r="346" spans="1:13" x14ac:dyDescent="0.3">
      <c r="A346">
        <v>3</v>
      </c>
      <c r="B346">
        <v>32</v>
      </c>
      <c r="C346">
        <v>4</v>
      </c>
      <c r="D346">
        <v>171</v>
      </c>
      <c r="E346">
        <v>1</v>
      </c>
      <c r="F346" t="s">
        <v>25</v>
      </c>
      <c r="G346" t="s">
        <v>28</v>
      </c>
      <c r="H346">
        <v>2017</v>
      </c>
      <c r="I346">
        <v>1</v>
      </c>
      <c r="J346">
        <v>19116</v>
      </c>
      <c r="K346" t="s">
        <v>271</v>
      </c>
      <c r="L346">
        <v>0.43091556226969074</v>
      </c>
      <c r="M346" t="s">
        <v>135</v>
      </c>
    </row>
    <row r="347" spans="1:13" x14ac:dyDescent="0.3">
      <c r="A347">
        <v>3</v>
      </c>
      <c r="B347">
        <v>32</v>
      </c>
      <c r="C347">
        <v>4</v>
      </c>
      <c r="D347">
        <v>171</v>
      </c>
      <c r="E347">
        <v>1</v>
      </c>
      <c r="F347" t="s">
        <v>25</v>
      </c>
      <c r="G347" t="s">
        <v>28</v>
      </c>
      <c r="H347">
        <v>2017</v>
      </c>
      <c r="I347">
        <v>1</v>
      </c>
      <c r="J347">
        <v>19116</v>
      </c>
      <c r="K347" t="s">
        <v>272</v>
      </c>
      <c r="L347">
        <v>9.2731312270686885</v>
      </c>
      <c r="M347" t="s">
        <v>135</v>
      </c>
    </row>
    <row r="348" spans="1:13" x14ac:dyDescent="0.3">
      <c r="A348">
        <v>3</v>
      </c>
      <c r="B348">
        <v>32</v>
      </c>
      <c r="C348">
        <v>4</v>
      </c>
      <c r="D348">
        <v>171</v>
      </c>
      <c r="E348">
        <v>1</v>
      </c>
      <c r="F348" t="s">
        <v>25</v>
      </c>
      <c r="G348" t="s">
        <v>28</v>
      </c>
      <c r="H348">
        <v>2017</v>
      </c>
      <c r="I348">
        <v>1</v>
      </c>
      <c r="J348">
        <v>19116</v>
      </c>
      <c r="K348" t="s">
        <v>273</v>
      </c>
      <c r="L348">
        <v>0</v>
      </c>
      <c r="M348" t="s">
        <v>135</v>
      </c>
    </row>
    <row r="349" spans="1:13" x14ac:dyDescent="0.3">
      <c r="A349">
        <v>3</v>
      </c>
      <c r="B349">
        <v>32</v>
      </c>
      <c r="C349">
        <v>4</v>
      </c>
      <c r="D349">
        <v>171</v>
      </c>
      <c r="E349">
        <v>1</v>
      </c>
      <c r="F349" t="s">
        <v>25</v>
      </c>
      <c r="G349" t="s">
        <v>28</v>
      </c>
      <c r="H349">
        <v>2017</v>
      </c>
      <c r="I349">
        <v>1</v>
      </c>
      <c r="J349">
        <v>19116</v>
      </c>
      <c r="K349" t="s">
        <v>274</v>
      </c>
      <c r="L349">
        <v>3.6556647495037429</v>
      </c>
      <c r="M349" t="s">
        <v>135</v>
      </c>
    </row>
    <row r="350" spans="1:13" x14ac:dyDescent="0.3">
      <c r="A350">
        <v>3</v>
      </c>
      <c r="B350">
        <v>32</v>
      </c>
      <c r="C350">
        <v>4</v>
      </c>
      <c r="D350">
        <v>172</v>
      </c>
      <c r="E350">
        <v>1</v>
      </c>
      <c r="F350" t="s">
        <v>25</v>
      </c>
      <c r="G350" t="s">
        <v>28</v>
      </c>
      <c r="H350">
        <v>2017</v>
      </c>
      <c r="I350">
        <v>2</v>
      </c>
      <c r="J350">
        <v>19085</v>
      </c>
      <c r="K350" t="s">
        <v>271</v>
      </c>
      <c r="L350">
        <v>0.43164587087342332</v>
      </c>
      <c r="M350" t="s">
        <v>135</v>
      </c>
    </row>
    <row r="351" spans="1:13" x14ac:dyDescent="0.3">
      <c r="A351">
        <v>3</v>
      </c>
      <c r="B351">
        <v>32</v>
      </c>
      <c r="C351">
        <v>4</v>
      </c>
      <c r="D351">
        <v>172</v>
      </c>
      <c r="E351">
        <v>1</v>
      </c>
      <c r="F351" t="s">
        <v>25</v>
      </c>
      <c r="G351" t="s">
        <v>28</v>
      </c>
      <c r="H351">
        <v>2017</v>
      </c>
      <c r="I351">
        <v>2</v>
      </c>
      <c r="J351">
        <v>19085</v>
      </c>
      <c r="K351" t="s">
        <v>272</v>
      </c>
      <c r="L351">
        <v>9.2454137628181723</v>
      </c>
      <c r="M351" t="s">
        <v>135</v>
      </c>
    </row>
    <row r="352" spans="1:13" x14ac:dyDescent="0.3">
      <c r="A352">
        <v>3</v>
      </c>
      <c r="B352">
        <v>32</v>
      </c>
      <c r="C352">
        <v>4</v>
      </c>
      <c r="D352">
        <v>172</v>
      </c>
      <c r="E352">
        <v>1</v>
      </c>
      <c r="F352" t="s">
        <v>25</v>
      </c>
      <c r="G352" t="s">
        <v>28</v>
      </c>
      <c r="H352">
        <v>2017</v>
      </c>
      <c r="I352">
        <v>2</v>
      </c>
      <c r="J352">
        <v>19085</v>
      </c>
      <c r="K352" t="s">
        <v>273</v>
      </c>
      <c r="L352">
        <v>0</v>
      </c>
      <c r="M352" t="s">
        <v>135</v>
      </c>
    </row>
    <row r="353" spans="1:13" x14ac:dyDescent="0.3">
      <c r="A353">
        <v>3</v>
      </c>
      <c r="B353">
        <v>32</v>
      </c>
      <c r="C353">
        <v>4</v>
      </c>
      <c r="D353">
        <v>172</v>
      </c>
      <c r="E353">
        <v>1</v>
      </c>
      <c r="F353" t="s">
        <v>25</v>
      </c>
      <c r="G353" t="s">
        <v>28</v>
      </c>
      <c r="H353">
        <v>2017</v>
      </c>
      <c r="I353">
        <v>2</v>
      </c>
      <c r="J353">
        <v>19085</v>
      </c>
      <c r="K353" t="s">
        <v>274</v>
      </c>
      <c r="L353">
        <v>3.6154437778803259</v>
      </c>
      <c r="M353" t="s">
        <v>135</v>
      </c>
    </row>
    <row r="354" spans="1:13" x14ac:dyDescent="0.3">
      <c r="A354">
        <v>3</v>
      </c>
      <c r="B354">
        <v>32</v>
      </c>
      <c r="C354">
        <v>4</v>
      </c>
      <c r="D354">
        <v>181</v>
      </c>
      <c r="E354">
        <v>1</v>
      </c>
      <c r="F354" t="s">
        <v>25</v>
      </c>
      <c r="G354" t="s">
        <v>28</v>
      </c>
      <c r="H354">
        <v>2018</v>
      </c>
      <c r="I354">
        <v>1</v>
      </c>
      <c r="J354">
        <v>18196</v>
      </c>
      <c r="K354" t="s">
        <v>271</v>
      </c>
      <c r="L354">
        <v>0.44916670610334886</v>
      </c>
      <c r="M354" t="s">
        <v>135</v>
      </c>
    </row>
    <row r="355" spans="1:13" x14ac:dyDescent="0.3">
      <c r="A355">
        <v>3</v>
      </c>
      <c r="B355">
        <v>32</v>
      </c>
      <c r="C355">
        <v>4</v>
      </c>
      <c r="D355">
        <v>181</v>
      </c>
      <c r="E355">
        <v>1</v>
      </c>
      <c r="F355" t="s">
        <v>25</v>
      </c>
      <c r="G355" t="s">
        <v>28</v>
      </c>
      <c r="H355">
        <v>2018</v>
      </c>
      <c r="I355">
        <v>1</v>
      </c>
      <c r="J355">
        <v>18196</v>
      </c>
      <c r="K355" t="s">
        <v>272</v>
      </c>
      <c r="L355">
        <v>9.1840303821761609</v>
      </c>
      <c r="M355" t="s">
        <v>135</v>
      </c>
    </row>
    <row r="356" spans="1:13" x14ac:dyDescent="0.3">
      <c r="A356">
        <v>3</v>
      </c>
      <c r="B356">
        <v>32</v>
      </c>
      <c r="C356">
        <v>4</v>
      </c>
      <c r="D356">
        <v>181</v>
      </c>
      <c r="E356">
        <v>1</v>
      </c>
      <c r="F356" t="s">
        <v>25</v>
      </c>
      <c r="G356" t="s">
        <v>28</v>
      </c>
      <c r="H356">
        <v>2018</v>
      </c>
      <c r="I356">
        <v>1</v>
      </c>
      <c r="J356">
        <v>18196</v>
      </c>
      <c r="K356" t="s">
        <v>273</v>
      </c>
      <c r="L356">
        <v>0</v>
      </c>
      <c r="M356" t="s">
        <v>135</v>
      </c>
    </row>
    <row r="357" spans="1:13" x14ac:dyDescent="0.3">
      <c r="A357">
        <v>3</v>
      </c>
      <c r="B357">
        <v>32</v>
      </c>
      <c r="C357">
        <v>4</v>
      </c>
      <c r="D357">
        <v>181</v>
      </c>
      <c r="E357">
        <v>1</v>
      </c>
      <c r="F357" t="s">
        <v>25</v>
      </c>
      <c r="G357" t="s">
        <v>28</v>
      </c>
      <c r="H357">
        <v>2018</v>
      </c>
      <c r="I357">
        <v>1</v>
      </c>
      <c r="J357">
        <v>18196</v>
      </c>
      <c r="K357" t="s">
        <v>274</v>
      </c>
      <c r="L357">
        <v>3.6866710480902452</v>
      </c>
      <c r="M357" t="s">
        <v>135</v>
      </c>
    </row>
    <row r="358" spans="1:13" x14ac:dyDescent="0.3">
      <c r="A358">
        <v>3</v>
      </c>
      <c r="B358">
        <v>32</v>
      </c>
      <c r="C358">
        <v>4</v>
      </c>
      <c r="D358">
        <v>182</v>
      </c>
      <c r="E358">
        <v>1</v>
      </c>
      <c r="F358" t="s">
        <v>25</v>
      </c>
      <c r="G358" t="s">
        <v>28</v>
      </c>
      <c r="H358">
        <v>2018</v>
      </c>
      <c r="I358">
        <v>2</v>
      </c>
      <c r="J358">
        <v>18100</v>
      </c>
      <c r="K358" t="s">
        <v>271</v>
      </c>
      <c r="L358">
        <v>0.43514630456044001</v>
      </c>
      <c r="M358" t="s">
        <v>135</v>
      </c>
    </row>
    <row r="359" spans="1:13" x14ac:dyDescent="0.3">
      <c r="A359">
        <v>3</v>
      </c>
      <c r="B359">
        <v>32</v>
      </c>
      <c r="C359">
        <v>4</v>
      </c>
      <c r="D359">
        <v>182</v>
      </c>
      <c r="E359">
        <v>1</v>
      </c>
      <c r="F359" t="s">
        <v>25</v>
      </c>
      <c r="G359" t="s">
        <v>28</v>
      </c>
      <c r="H359">
        <v>2018</v>
      </c>
      <c r="I359">
        <v>2</v>
      </c>
      <c r="J359">
        <v>18100</v>
      </c>
      <c r="K359" t="s">
        <v>272</v>
      </c>
      <c r="L359">
        <v>9.3585635702843302</v>
      </c>
      <c r="M359" t="s">
        <v>135</v>
      </c>
    </row>
    <row r="360" spans="1:13" x14ac:dyDescent="0.3">
      <c r="A360">
        <v>3</v>
      </c>
      <c r="B360">
        <v>32</v>
      </c>
      <c r="C360">
        <v>4</v>
      </c>
      <c r="D360">
        <v>182</v>
      </c>
      <c r="E360">
        <v>1</v>
      </c>
      <c r="F360" t="s">
        <v>25</v>
      </c>
      <c r="G360" t="s">
        <v>28</v>
      </c>
      <c r="H360">
        <v>2018</v>
      </c>
      <c r="I360">
        <v>2</v>
      </c>
      <c r="J360">
        <v>18100</v>
      </c>
      <c r="K360" t="s">
        <v>273</v>
      </c>
      <c r="L360">
        <v>0</v>
      </c>
      <c r="M360" t="s">
        <v>135</v>
      </c>
    </row>
    <row r="361" spans="1:13" x14ac:dyDescent="0.3">
      <c r="A361">
        <v>3</v>
      </c>
      <c r="B361">
        <v>32</v>
      </c>
      <c r="C361">
        <v>4</v>
      </c>
      <c r="D361">
        <v>182</v>
      </c>
      <c r="E361">
        <v>1</v>
      </c>
      <c r="F361" t="s">
        <v>25</v>
      </c>
      <c r="G361" t="s">
        <v>28</v>
      </c>
      <c r="H361">
        <v>2018</v>
      </c>
      <c r="I361">
        <v>2</v>
      </c>
      <c r="J361">
        <v>18100</v>
      </c>
      <c r="K361" t="s">
        <v>274</v>
      </c>
      <c r="L361">
        <v>3.5889410393786538</v>
      </c>
      <c r="M361" t="s">
        <v>135</v>
      </c>
    </row>
    <row r="362" spans="1:13" x14ac:dyDescent="0.3">
      <c r="A362">
        <v>3</v>
      </c>
      <c r="B362">
        <v>32</v>
      </c>
      <c r="C362">
        <v>4</v>
      </c>
      <c r="D362">
        <v>191</v>
      </c>
      <c r="E362">
        <v>1</v>
      </c>
      <c r="F362" t="s">
        <v>25</v>
      </c>
      <c r="G362" t="s">
        <v>28</v>
      </c>
      <c r="H362">
        <v>2019</v>
      </c>
      <c r="I362">
        <v>1</v>
      </c>
      <c r="J362">
        <v>17926</v>
      </c>
      <c r="K362" t="s">
        <v>271</v>
      </c>
      <c r="L362">
        <v>0.42932375073997853</v>
      </c>
      <c r="M362" t="s">
        <v>135</v>
      </c>
    </row>
    <row r="363" spans="1:13" x14ac:dyDescent="0.3">
      <c r="A363">
        <v>3</v>
      </c>
      <c r="B363">
        <v>32</v>
      </c>
      <c r="C363">
        <v>4</v>
      </c>
      <c r="D363">
        <v>191</v>
      </c>
      <c r="E363">
        <v>1</v>
      </c>
      <c r="F363" t="s">
        <v>25</v>
      </c>
      <c r="G363" t="s">
        <v>28</v>
      </c>
      <c r="H363">
        <v>2019</v>
      </c>
      <c r="I363">
        <v>1</v>
      </c>
      <c r="J363">
        <v>17926</v>
      </c>
      <c r="K363" t="s">
        <v>272</v>
      </c>
      <c r="L363">
        <v>9.4827669385524267</v>
      </c>
      <c r="M363" t="s">
        <v>135</v>
      </c>
    </row>
    <row r="364" spans="1:13" x14ac:dyDescent="0.3">
      <c r="A364">
        <v>3</v>
      </c>
      <c r="B364">
        <v>32</v>
      </c>
      <c r="C364">
        <v>4</v>
      </c>
      <c r="D364">
        <v>191</v>
      </c>
      <c r="E364">
        <v>1</v>
      </c>
      <c r="F364" t="s">
        <v>25</v>
      </c>
      <c r="G364" t="s">
        <v>28</v>
      </c>
      <c r="H364">
        <v>2019</v>
      </c>
      <c r="I364">
        <v>1</v>
      </c>
      <c r="J364">
        <v>17926</v>
      </c>
      <c r="K364" t="s">
        <v>273</v>
      </c>
      <c r="L364">
        <v>0</v>
      </c>
      <c r="M364" t="s">
        <v>135</v>
      </c>
    </row>
    <row r="365" spans="1:13" x14ac:dyDescent="0.3">
      <c r="A365">
        <v>3</v>
      </c>
      <c r="B365">
        <v>32</v>
      </c>
      <c r="C365">
        <v>4</v>
      </c>
      <c r="D365">
        <v>191</v>
      </c>
      <c r="E365">
        <v>1</v>
      </c>
      <c r="F365" t="s">
        <v>25</v>
      </c>
      <c r="G365" t="s">
        <v>28</v>
      </c>
      <c r="H365">
        <v>2019</v>
      </c>
      <c r="I365">
        <v>1</v>
      </c>
      <c r="J365">
        <v>17926</v>
      </c>
      <c r="K365" t="s">
        <v>274</v>
      </c>
      <c r="L365">
        <v>3.7236870093950305</v>
      </c>
      <c r="M365" t="s">
        <v>135</v>
      </c>
    </row>
    <row r="366" spans="1:13" x14ac:dyDescent="0.3">
      <c r="A366">
        <v>3</v>
      </c>
      <c r="B366">
        <v>32</v>
      </c>
      <c r="C366">
        <v>4</v>
      </c>
      <c r="D366">
        <v>192</v>
      </c>
      <c r="E366">
        <v>1</v>
      </c>
      <c r="F366" t="s">
        <v>25</v>
      </c>
      <c r="G366" t="s">
        <v>28</v>
      </c>
      <c r="H366">
        <v>2019</v>
      </c>
      <c r="I366">
        <v>2</v>
      </c>
      <c r="J366">
        <v>17922</v>
      </c>
      <c r="K366" t="s">
        <v>271</v>
      </c>
      <c r="L366">
        <v>0.48715666502929877</v>
      </c>
      <c r="M366" t="s">
        <v>135</v>
      </c>
    </row>
    <row r="367" spans="1:13" x14ac:dyDescent="0.3">
      <c r="A367">
        <v>3</v>
      </c>
      <c r="B367">
        <v>32</v>
      </c>
      <c r="C367">
        <v>4</v>
      </c>
      <c r="D367">
        <v>192</v>
      </c>
      <c r="E367">
        <v>1</v>
      </c>
      <c r="F367" t="s">
        <v>25</v>
      </c>
      <c r="G367" t="s">
        <v>28</v>
      </c>
      <c r="H367">
        <v>2019</v>
      </c>
      <c r="I367">
        <v>2</v>
      </c>
      <c r="J367">
        <v>17922</v>
      </c>
      <c r="K367" t="s">
        <v>272</v>
      </c>
      <c r="L367">
        <v>10.042319451783673</v>
      </c>
      <c r="M367" t="s">
        <v>135</v>
      </c>
    </row>
    <row r="368" spans="1:13" x14ac:dyDescent="0.3">
      <c r="A368">
        <v>3</v>
      </c>
      <c r="B368">
        <v>32</v>
      </c>
      <c r="C368">
        <v>4</v>
      </c>
      <c r="D368">
        <v>192</v>
      </c>
      <c r="E368">
        <v>1</v>
      </c>
      <c r="F368" t="s">
        <v>25</v>
      </c>
      <c r="G368" t="s">
        <v>28</v>
      </c>
      <c r="H368">
        <v>2019</v>
      </c>
      <c r="I368">
        <v>2</v>
      </c>
      <c r="J368">
        <v>17922</v>
      </c>
      <c r="K368" t="s">
        <v>273</v>
      </c>
      <c r="L368">
        <v>0</v>
      </c>
      <c r="M368" t="s">
        <v>135</v>
      </c>
    </row>
    <row r="369" spans="1:13" x14ac:dyDescent="0.3">
      <c r="A369">
        <v>3</v>
      </c>
      <c r="B369">
        <v>32</v>
      </c>
      <c r="C369">
        <v>4</v>
      </c>
      <c r="D369">
        <v>192</v>
      </c>
      <c r="E369">
        <v>1</v>
      </c>
      <c r="F369" t="s">
        <v>25</v>
      </c>
      <c r="G369" t="s">
        <v>28</v>
      </c>
      <c r="H369">
        <v>2019</v>
      </c>
      <c r="I369">
        <v>2</v>
      </c>
      <c r="J369">
        <v>17922</v>
      </c>
      <c r="K369" t="s">
        <v>274</v>
      </c>
      <c r="L369">
        <v>3.9495328127572131</v>
      </c>
      <c r="M369" t="s">
        <v>135</v>
      </c>
    </row>
    <row r="370" spans="1:13" x14ac:dyDescent="0.3">
      <c r="A370">
        <v>3</v>
      </c>
      <c r="B370">
        <v>32</v>
      </c>
      <c r="C370">
        <v>4</v>
      </c>
      <c r="D370">
        <v>201</v>
      </c>
      <c r="E370">
        <v>1</v>
      </c>
      <c r="F370" t="s">
        <v>25</v>
      </c>
      <c r="G370" t="s">
        <v>28</v>
      </c>
      <c r="H370">
        <v>2020</v>
      </c>
      <c r="I370">
        <v>1</v>
      </c>
      <c r="J370">
        <v>17777</v>
      </c>
      <c r="K370" t="s">
        <v>271</v>
      </c>
      <c r="L370">
        <v>0.4695254786981376</v>
      </c>
      <c r="M370" t="s">
        <v>135</v>
      </c>
    </row>
    <row r="371" spans="1:13" x14ac:dyDescent="0.3">
      <c r="A371">
        <v>3</v>
      </c>
      <c r="B371">
        <v>32</v>
      </c>
      <c r="C371">
        <v>4</v>
      </c>
      <c r="D371">
        <v>201</v>
      </c>
      <c r="E371">
        <v>1</v>
      </c>
      <c r="F371" t="s">
        <v>25</v>
      </c>
      <c r="G371" t="s">
        <v>28</v>
      </c>
      <c r="H371">
        <v>2020</v>
      </c>
      <c r="I371">
        <v>1</v>
      </c>
      <c r="J371">
        <v>17777</v>
      </c>
      <c r="K371" t="s">
        <v>272</v>
      </c>
      <c r="L371">
        <v>10.118766819669011</v>
      </c>
      <c r="M371" t="s">
        <v>135</v>
      </c>
    </row>
    <row r="372" spans="1:13" x14ac:dyDescent="0.3">
      <c r="A372">
        <v>3</v>
      </c>
      <c r="B372">
        <v>32</v>
      </c>
      <c r="C372">
        <v>4</v>
      </c>
      <c r="D372">
        <v>201</v>
      </c>
      <c r="E372">
        <v>1</v>
      </c>
      <c r="F372" t="s">
        <v>25</v>
      </c>
      <c r="G372" t="s">
        <v>28</v>
      </c>
      <c r="H372">
        <v>2020</v>
      </c>
      <c r="I372">
        <v>1</v>
      </c>
      <c r="J372">
        <v>17777</v>
      </c>
      <c r="K372" t="s">
        <v>273</v>
      </c>
      <c r="L372">
        <v>0</v>
      </c>
      <c r="M372" t="s">
        <v>135</v>
      </c>
    </row>
    <row r="373" spans="1:13" x14ac:dyDescent="0.3">
      <c r="A373">
        <v>3</v>
      </c>
      <c r="B373">
        <v>32</v>
      </c>
      <c r="C373">
        <v>4</v>
      </c>
      <c r="D373">
        <v>201</v>
      </c>
      <c r="E373">
        <v>1</v>
      </c>
      <c r="F373" t="s">
        <v>25</v>
      </c>
      <c r="G373" t="s">
        <v>28</v>
      </c>
      <c r="H373">
        <v>2020</v>
      </c>
      <c r="I373">
        <v>1</v>
      </c>
      <c r="J373">
        <v>17777</v>
      </c>
      <c r="K373" t="s">
        <v>274</v>
      </c>
      <c r="L373">
        <v>3.9269813000890474</v>
      </c>
      <c r="M373" t="s">
        <v>135</v>
      </c>
    </row>
    <row r="374" spans="1:13" x14ac:dyDescent="0.3">
      <c r="A374">
        <v>3</v>
      </c>
      <c r="B374">
        <v>32</v>
      </c>
      <c r="C374">
        <v>4</v>
      </c>
      <c r="D374">
        <v>202</v>
      </c>
      <c r="E374">
        <v>1</v>
      </c>
      <c r="F374" t="s">
        <v>25</v>
      </c>
      <c r="G374" t="s">
        <v>28</v>
      </c>
      <c r="H374">
        <v>2020</v>
      </c>
      <c r="I374">
        <v>2</v>
      </c>
      <c r="J374">
        <v>17883</v>
      </c>
      <c r="K374" t="s">
        <v>271</v>
      </c>
      <c r="L374">
        <v>0.39624552828250625</v>
      </c>
      <c r="M374" t="s">
        <v>135</v>
      </c>
    </row>
    <row r="375" spans="1:13" x14ac:dyDescent="0.3">
      <c r="A375">
        <v>3</v>
      </c>
      <c r="B375">
        <v>32</v>
      </c>
      <c r="C375">
        <v>4</v>
      </c>
      <c r="D375">
        <v>202</v>
      </c>
      <c r="E375">
        <v>1</v>
      </c>
      <c r="F375" t="s">
        <v>25</v>
      </c>
      <c r="G375" t="s">
        <v>28</v>
      </c>
      <c r="H375">
        <v>2020</v>
      </c>
      <c r="I375">
        <v>2</v>
      </c>
      <c r="J375">
        <v>17883</v>
      </c>
      <c r="K375" t="s">
        <v>272</v>
      </c>
      <c r="L375">
        <v>9.3620570704967747</v>
      </c>
      <c r="M375" t="s">
        <v>135</v>
      </c>
    </row>
    <row r="376" spans="1:13" x14ac:dyDescent="0.3">
      <c r="A376">
        <v>3</v>
      </c>
      <c r="B376">
        <v>32</v>
      </c>
      <c r="C376">
        <v>4</v>
      </c>
      <c r="D376">
        <v>202</v>
      </c>
      <c r="E376">
        <v>1</v>
      </c>
      <c r="F376" t="s">
        <v>25</v>
      </c>
      <c r="G376" t="s">
        <v>28</v>
      </c>
      <c r="H376">
        <v>2020</v>
      </c>
      <c r="I376">
        <v>2</v>
      </c>
      <c r="J376">
        <v>17883</v>
      </c>
      <c r="K376" t="s">
        <v>273</v>
      </c>
      <c r="L376">
        <v>0</v>
      </c>
      <c r="M376" t="s">
        <v>135</v>
      </c>
    </row>
    <row r="377" spans="1:13" x14ac:dyDescent="0.3">
      <c r="A377">
        <v>3</v>
      </c>
      <c r="B377">
        <v>32</v>
      </c>
      <c r="C377">
        <v>4</v>
      </c>
      <c r="D377">
        <v>202</v>
      </c>
      <c r="E377">
        <v>1</v>
      </c>
      <c r="F377" t="s">
        <v>25</v>
      </c>
      <c r="G377" t="s">
        <v>28</v>
      </c>
      <c r="H377">
        <v>2020</v>
      </c>
      <c r="I377">
        <v>2</v>
      </c>
      <c r="J377">
        <v>17883</v>
      </c>
      <c r="K377" t="s">
        <v>274</v>
      </c>
      <c r="L377">
        <v>3.4781301620965221</v>
      </c>
      <c r="M377" t="s">
        <v>135</v>
      </c>
    </row>
    <row r="378" spans="1:13" x14ac:dyDescent="0.3">
      <c r="A378">
        <v>3</v>
      </c>
      <c r="B378">
        <v>32</v>
      </c>
      <c r="C378">
        <v>4</v>
      </c>
      <c r="D378">
        <v>211</v>
      </c>
      <c r="E378">
        <v>1</v>
      </c>
      <c r="F378" t="s">
        <v>25</v>
      </c>
      <c r="G378" t="s">
        <v>28</v>
      </c>
      <c r="H378">
        <v>2021</v>
      </c>
      <c r="I378">
        <v>1</v>
      </c>
      <c r="J378">
        <v>18165</v>
      </c>
      <c r="K378" t="s">
        <v>271</v>
      </c>
      <c r="L378">
        <v>0.33715382714641423</v>
      </c>
      <c r="M378" t="s">
        <v>135</v>
      </c>
    </row>
    <row r="379" spans="1:13" x14ac:dyDescent="0.3">
      <c r="A379">
        <v>3</v>
      </c>
      <c r="B379">
        <v>32</v>
      </c>
      <c r="C379">
        <v>4</v>
      </c>
      <c r="D379">
        <v>211</v>
      </c>
      <c r="E379">
        <v>1</v>
      </c>
      <c r="F379" t="s">
        <v>25</v>
      </c>
      <c r="G379" t="s">
        <v>28</v>
      </c>
      <c r="H379">
        <v>2021</v>
      </c>
      <c r="I379">
        <v>1</v>
      </c>
      <c r="J379">
        <v>18165</v>
      </c>
      <c r="K379" t="s">
        <v>272</v>
      </c>
      <c r="L379">
        <v>9.1548311343441071</v>
      </c>
      <c r="M379" t="s">
        <v>135</v>
      </c>
    </row>
    <row r="380" spans="1:13" x14ac:dyDescent="0.3">
      <c r="A380">
        <v>3</v>
      </c>
      <c r="B380">
        <v>32</v>
      </c>
      <c r="C380">
        <v>4</v>
      </c>
      <c r="D380">
        <v>211</v>
      </c>
      <c r="E380">
        <v>1</v>
      </c>
      <c r="F380" t="s">
        <v>25</v>
      </c>
      <c r="G380" t="s">
        <v>28</v>
      </c>
      <c r="H380">
        <v>2021</v>
      </c>
      <c r="I380">
        <v>1</v>
      </c>
      <c r="J380">
        <v>18165</v>
      </c>
      <c r="K380" t="s">
        <v>273</v>
      </c>
      <c r="L380">
        <v>0</v>
      </c>
      <c r="M380" t="s">
        <v>135</v>
      </c>
    </row>
    <row r="381" spans="1:13" x14ac:dyDescent="0.3">
      <c r="A381">
        <v>3</v>
      </c>
      <c r="B381">
        <v>32</v>
      </c>
      <c r="C381">
        <v>4</v>
      </c>
      <c r="D381">
        <v>211</v>
      </c>
      <c r="E381">
        <v>1</v>
      </c>
      <c r="F381" t="s">
        <v>25</v>
      </c>
      <c r="G381" t="s">
        <v>28</v>
      </c>
      <c r="H381">
        <v>2021</v>
      </c>
      <c r="I381">
        <v>1</v>
      </c>
      <c r="J381">
        <v>18165</v>
      </c>
      <c r="K381" t="s">
        <v>274</v>
      </c>
      <c r="L381">
        <v>3.2307619273676713</v>
      </c>
      <c r="M381" t="s">
        <v>135</v>
      </c>
    </row>
    <row r="382" spans="1:13" x14ac:dyDescent="0.3">
      <c r="A382">
        <v>3</v>
      </c>
      <c r="B382">
        <v>32</v>
      </c>
      <c r="C382">
        <v>4</v>
      </c>
      <c r="D382">
        <v>212</v>
      </c>
      <c r="E382">
        <v>1</v>
      </c>
      <c r="F382" t="s">
        <v>25</v>
      </c>
      <c r="G382" t="s">
        <v>28</v>
      </c>
      <c r="H382">
        <v>2021</v>
      </c>
      <c r="I382">
        <v>2</v>
      </c>
      <c r="J382">
        <v>18439</v>
      </c>
      <c r="K382" t="s">
        <v>271</v>
      </c>
      <c r="L382">
        <v>0.22814631122132673</v>
      </c>
      <c r="M382" t="s">
        <v>135</v>
      </c>
    </row>
    <row r="383" spans="1:13" x14ac:dyDescent="0.3">
      <c r="A383">
        <v>3</v>
      </c>
      <c r="B383">
        <v>32</v>
      </c>
      <c r="C383">
        <v>4</v>
      </c>
      <c r="D383">
        <v>212</v>
      </c>
      <c r="E383">
        <v>1</v>
      </c>
      <c r="F383" t="s">
        <v>25</v>
      </c>
      <c r="G383" t="s">
        <v>28</v>
      </c>
      <c r="H383">
        <v>2021</v>
      </c>
      <c r="I383">
        <v>2</v>
      </c>
      <c r="J383">
        <v>18439</v>
      </c>
      <c r="K383" t="s">
        <v>272</v>
      </c>
      <c r="L383">
        <v>8.5596941335224805</v>
      </c>
      <c r="M383" t="s">
        <v>135</v>
      </c>
    </row>
    <row r="384" spans="1:13" x14ac:dyDescent="0.3">
      <c r="A384">
        <v>3</v>
      </c>
      <c r="B384">
        <v>32</v>
      </c>
      <c r="C384">
        <v>4</v>
      </c>
      <c r="D384">
        <v>212</v>
      </c>
      <c r="E384">
        <v>1</v>
      </c>
      <c r="F384" t="s">
        <v>25</v>
      </c>
      <c r="G384" t="s">
        <v>28</v>
      </c>
      <c r="H384">
        <v>2021</v>
      </c>
      <c r="I384">
        <v>2</v>
      </c>
      <c r="J384">
        <v>18439</v>
      </c>
      <c r="K384" t="s">
        <v>273</v>
      </c>
      <c r="L384">
        <v>0</v>
      </c>
      <c r="M384" t="s">
        <v>135</v>
      </c>
    </row>
    <row r="385" spans="1:13" x14ac:dyDescent="0.3">
      <c r="A385">
        <v>3</v>
      </c>
      <c r="B385">
        <v>32</v>
      </c>
      <c r="C385">
        <v>4</v>
      </c>
      <c r="D385">
        <v>212</v>
      </c>
      <c r="E385">
        <v>1</v>
      </c>
      <c r="F385" t="s">
        <v>25</v>
      </c>
      <c r="G385" t="s">
        <v>28</v>
      </c>
      <c r="H385">
        <v>2021</v>
      </c>
      <c r="I385">
        <v>2</v>
      </c>
      <c r="J385">
        <v>18439</v>
      </c>
      <c r="K385" t="s">
        <v>274</v>
      </c>
      <c r="L385">
        <v>2.5580995902438151</v>
      </c>
      <c r="M385" t="s">
        <v>135</v>
      </c>
    </row>
    <row r="386" spans="1:13" x14ac:dyDescent="0.3">
      <c r="A386">
        <v>3</v>
      </c>
      <c r="B386">
        <v>32</v>
      </c>
      <c r="C386">
        <v>4</v>
      </c>
      <c r="D386">
        <v>221</v>
      </c>
      <c r="E386">
        <v>1</v>
      </c>
      <c r="F386" t="s">
        <v>25</v>
      </c>
      <c r="G386" t="s">
        <v>28</v>
      </c>
      <c r="H386">
        <v>2022</v>
      </c>
      <c r="I386">
        <v>1</v>
      </c>
      <c r="J386">
        <v>17822</v>
      </c>
      <c r="K386" t="s">
        <v>271</v>
      </c>
      <c r="L386">
        <v>0.18922011850216519</v>
      </c>
      <c r="M386" t="s">
        <v>135</v>
      </c>
    </row>
    <row r="387" spans="1:13" x14ac:dyDescent="0.3">
      <c r="A387">
        <v>3</v>
      </c>
      <c r="B387">
        <v>32</v>
      </c>
      <c r="C387">
        <v>4</v>
      </c>
      <c r="D387">
        <v>221</v>
      </c>
      <c r="E387">
        <v>1</v>
      </c>
      <c r="F387" t="s">
        <v>25</v>
      </c>
      <c r="G387" t="s">
        <v>28</v>
      </c>
      <c r="H387">
        <v>2022</v>
      </c>
      <c r="I387">
        <v>1</v>
      </c>
      <c r="J387">
        <v>17822</v>
      </c>
      <c r="K387" t="s">
        <v>272</v>
      </c>
      <c r="L387">
        <v>8.2339948203439839</v>
      </c>
      <c r="M387" t="s">
        <v>135</v>
      </c>
    </row>
    <row r="388" spans="1:13" x14ac:dyDescent="0.3">
      <c r="A388">
        <v>3</v>
      </c>
      <c r="B388">
        <v>32</v>
      </c>
      <c r="C388">
        <v>4</v>
      </c>
      <c r="D388">
        <v>221</v>
      </c>
      <c r="E388">
        <v>1</v>
      </c>
      <c r="F388" t="s">
        <v>25</v>
      </c>
      <c r="G388" t="s">
        <v>28</v>
      </c>
      <c r="H388">
        <v>2022</v>
      </c>
      <c r="I388">
        <v>1</v>
      </c>
      <c r="J388">
        <v>17822</v>
      </c>
      <c r="K388" t="s">
        <v>273</v>
      </c>
      <c r="L388">
        <v>0</v>
      </c>
      <c r="M388" t="s">
        <v>135</v>
      </c>
    </row>
    <row r="389" spans="1:13" x14ac:dyDescent="0.3">
      <c r="A389">
        <v>3</v>
      </c>
      <c r="B389">
        <v>32</v>
      </c>
      <c r="C389">
        <v>4</v>
      </c>
      <c r="D389">
        <v>221</v>
      </c>
      <c r="E389">
        <v>1</v>
      </c>
      <c r="F389" t="s">
        <v>25</v>
      </c>
      <c r="G389" t="s">
        <v>28</v>
      </c>
      <c r="H389">
        <v>2022</v>
      </c>
      <c r="I389">
        <v>1</v>
      </c>
      <c r="J389">
        <v>17822</v>
      </c>
      <c r="K389" t="s">
        <v>274</v>
      </c>
      <c r="L389">
        <v>2.3499513461916548</v>
      </c>
      <c r="M389" t="s">
        <v>135</v>
      </c>
    </row>
    <row r="390" spans="1:13" x14ac:dyDescent="0.3">
      <c r="A390">
        <v>3</v>
      </c>
      <c r="B390">
        <v>32</v>
      </c>
      <c r="C390">
        <v>4</v>
      </c>
      <c r="D390">
        <v>222</v>
      </c>
      <c r="E390">
        <v>1</v>
      </c>
      <c r="F390" t="s">
        <v>25</v>
      </c>
      <c r="G390" t="s">
        <v>28</v>
      </c>
      <c r="H390">
        <v>2022</v>
      </c>
      <c r="I390">
        <v>2</v>
      </c>
      <c r="J390">
        <v>17422</v>
      </c>
      <c r="K390" t="s">
        <v>271</v>
      </c>
      <c r="L390">
        <v>0.23840501704115516</v>
      </c>
      <c r="M390" t="s">
        <v>135</v>
      </c>
    </row>
    <row r="391" spans="1:13" x14ac:dyDescent="0.3">
      <c r="A391">
        <v>3</v>
      </c>
      <c r="B391">
        <v>32</v>
      </c>
      <c r="C391">
        <v>4</v>
      </c>
      <c r="D391">
        <v>222</v>
      </c>
      <c r="E391">
        <v>1</v>
      </c>
      <c r="F391" t="s">
        <v>25</v>
      </c>
      <c r="G391" t="s">
        <v>28</v>
      </c>
      <c r="H391">
        <v>2022</v>
      </c>
      <c r="I391">
        <v>2</v>
      </c>
      <c r="J391">
        <v>17422</v>
      </c>
      <c r="K391" t="s">
        <v>272</v>
      </c>
      <c r="L391">
        <v>8.8968638273894101</v>
      </c>
      <c r="M391" t="s">
        <v>135</v>
      </c>
    </row>
    <row r="392" spans="1:13" x14ac:dyDescent="0.3">
      <c r="A392">
        <v>3</v>
      </c>
      <c r="B392">
        <v>32</v>
      </c>
      <c r="C392">
        <v>4</v>
      </c>
      <c r="D392">
        <v>222</v>
      </c>
      <c r="E392">
        <v>1</v>
      </c>
      <c r="F392" t="s">
        <v>25</v>
      </c>
      <c r="G392" t="s">
        <v>28</v>
      </c>
      <c r="H392">
        <v>2022</v>
      </c>
      <c r="I392">
        <v>2</v>
      </c>
      <c r="J392">
        <v>17422</v>
      </c>
      <c r="K392" t="s">
        <v>273</v>
      </c>
      <c r="L392">
        <v>0</v>
      </c>
      <c r="M392" t="s">
        <v>135</v>
      </c>
    </row>
    <row r="393" spans="1:13" x14ac:dyDescent="0.3">
      <c r="A393">
        <v>3</v>
      </c>
      <c r="B393">
        <v>32</v>
      </c>
      <c r="C393">
        <v>4</v>
      </c>
      <c r="D393">
        <v>222</v>
      </c>
      <c r="E393">
        <v>1</v>
      </c>
      <c r="F393" t="s">
        <v>25</v>
      </c>
      <c r="G393" t="s">
        <v>28</v>
      </c>
      <c r="H393">
        <v>2022</v>
      </c>
      <c r="I393">
        <v>2</v>
      </c>
      <c r="J393">
        <v>17422</v>
      </c>
      <c r="K393" t="s">
        <v>274</v>
      </c>
      <c r="L393">
        <v>2.5909875160618556</v>
      </c>
      <c r="M393" t="s">
        <v>135</v>
      </c>
    </row>
    <row r="394" spans="1:13" x14ac:dyDescent="0.3">
      <c r="A394">
        <v>3</v>
      </c>
      <c r="B394">
        <v>32</v>
      </c>
      <c r="C394">
        <v>4</v>
      </c>
      <c r="D394">
        <v>231</v>
      </c>
      <c r="E394">
        <v>1</v>
      </c>
      <c r="F394" t="s">
        <v>25</v>
      </c>
      <c r="G394" t="s">
        <v>28</v>
      </c>
      <c r="H394">
        <v>2023</v>
      </c>
      <c r="I394">
        <v>1</v>
      </c>
      <c r="J394">
        <v>16558</v>
      </c>
      <c r="K394" t="s">
        <v>271</v>
      </c>
      <c r="L394">
        <v>0.17496899660344561</v>
      </c>
      <c r="M394" t="s">
        <v>135</v>
      </c>
    </row>
    <row r="395" spans="1:13" x14ac:dyDescent="0.3">
      <c r="A395">
        <v>3</v>
      </c>
      <c r="B395">
        <v>32</v>
      </c>
      <c r="C395">
        <v>4</v>
      </c>
      <c r="D395">
        <v>231</v>
      </c>
      <c r="E395">
        <v>1</v>
      </c>
      <c r="F395" t="s">
        <v>25</v>
      </c>
      <c r="G395" t="s">
        <v>28</v>
      </c>
      <c r="H395">
        <v>2023</v>
      </c>
      <c r="I395">
        <v>1</v>
      </c>
      <c r="J395">
        <v>16558</v>
      </c>
      <c r="K395" t="s">
        <v>272</v>
      </c>
      <c r="L395">
        <v>8.9855953781158249</v>
      </c>
      <c r="M395" t="s">
        <v>135</v>
      </c>
    </row>
    <row r="396" spans="1:13" x14ac:dyDescent="0.3">
      <c r="A396">
        <v>3</v>
      </c>
      <c r="B396">
        <v>32</v>
      </c>
      <c r="C396">
        <v>4</v>
      </c>
      <c r="D396">
        <v>231</v>
      </c>
      <c r="E396">
        <v>1</v>
      </c>
      <c r="F396" t="s">
        <v>25</v>
      </c>
      <c r="G396" t="s">
        <v>28</v>
      </c>
      <c r="H396">
        <v>2023</v>
      </c>
      <c r="I396">
        <v>1</v>
      </c>
      <c r="J396">
        <v>16558</v>
      </c>
      <c r="K396" t="s">
        <v>273</v>
      </c>
      <c r="L396">
        <v>0</v>
      </c>
      <c r="M396" t="s">
        <v>135</v>
      </c>
    </row>
    <row r="397" spans="1:13" x14ac:dyDescent="0.3">
      <c r="A397">
        <v>3</v>
      </c>
      <c r="B397">
        <v>32</v>
      </c>
      <c r="C397">
        <v>4</v>
      </c>
      <c r="D397">
        <v>231</v>
      </c>
      <c r="E397">
        <v>1</v>
      </c>
      <c r="F397" t="s">
        <v>25</v>
      </c>
      <c r="G397" t="s">
        <v>28</v>
      </c>
      <c r="H397">
        <v>2023</v>
      </c>
      <c r="I397">
        <v>1</v>
      </c>
      <c r="J397">
        <v>16558</v>
      </c>
      <c r="K397" t="s">
        <v>274</v>
      </c>
      <c r="L397">
        <v>2.5874392960598551</v>
      </c>
      <c r="M397" t="s">
        <v>135</v>
      </c>
    </row>
    <row r="398" spans="1:13" x14ac:dyDescent="0.3">
      <c r="A398">
        <v>3</v>
      </c>
      <c r="B398">
        <v>32</v>
      </c>
      <c r="C398">
        <v>4</v>
      </c>
      <c r="D398">
        <v>232</v>
      </c>
      <c r="E398">
        <v>1</v>
      </c>
      <c r="F398" t="s">
        <v>25</v>
      </c>
      <c r="G398" t="s">
        <v>28</v>
      </c>
      <c r="H398">
        <v>2023</v>
      </c>
      <c r="I398">
        <v>2</v>
      </c>
      <c r="J398">
        <v>16370</v>
      </c>
      <c r="K398" t="s">
        <v>271</v>
      </c>
      <c r="L398">
        <v>0.33861079908043168</v>
      </c>
      <c r="M398" t="s">
        <v>135</v>
      </c>
    </row>
    <row r="399" spans="1:13" x14ac:dyDescent="0.3">
      <c r="A399">
        <v>3</v>
      </c>
      <c r="B399">
        <v>32</v>
      </c>
      <c r="C399">
        <v>4</v>
      </c>
      <c r="D399">
        <v>232</v>
      </c>
      <c r="E399">
        <v>1</v>
      </c>
      <c r="F399" t="s">
        <v>25</v>
      </c>
      <c r="G399" t="s">
        <v>28</v>
      </c>
      <c r="H399">
        <v>2023</v>
      </c>
      <c r="I399">
        <v>2</v>
      </c>
      <c r="J399">
        <v>16370</v>
      </c>
      <c r="K399" t="s">
        <v>272</v>
      </c>
      <c r="L399">
        <v>10.197791606732329</v>
      </c>
      <c r="M399" t="s">
        <v>135</v>
      </c>
    </row>
    <row r="400" spans="1:13" x14ac:dyDescent="0.3">
      <c r="A400">
        <v>3</v>
      </c>
      <c r="B400">
        <v>32</v>
      </c>
      <c r="C400">
        <v>4</v>
      </c>
      <c r="D400">
        <v>232</v>
      </c>
      <c r="E400">
        <v>1</v>
      </c>
      <c r="F400" t="s">
        <v>25</v>
      </c>
      <c r="G400" t="s">
        <v>28</v>
      </c>
      <c r="H400">
        <v>2023</v>
      </c>
      <c r="I400">
        <v>2</v>
      </c>
      <c r="J400">
        <v>16370</v>
      </c>
      <c r="K400" t="s">
        <v>273</v>
      </c>
      <c r="L400">
        <v>0</v>
      </c>
      <c r="M400" t="s">
        <v>135</v>
      </c>
    </row>
    <row r="401" spans="1:13" x14ac:dyDescent="0.3">
      <c r="A401">
        <v>3</v>
      </c>
      <c r="B401">
        <v>32</v>
      </c>
      <c r="C401">
        <v>4</v>
      </c>
      <c r="D401">
        <v>232</v>
      </c>
      <c r="E401">
        <v>1</v>
      </c>
      <c r="F401" t="s">
        <v>25</v>
      </c>
      <c r="G401" t="s">
        <v>28</v>
      </c>
      <c r="H401">
        <v>2023</v>
      </c>
      <c r="I401">
        <v>2</v>
      </c>
      <c r="J401">
        <v>16370</v>
      </c>
      <c r="K401" t="s">
        <v>274</v>
      </c>
      <c r="L401">
        <v>3.5684492789822482</v>
      </c>
      <c r="M401" t="s">
        <v>135</v>
      </c>
    </row>
    <row r="402" spans="1:13" x14ac:dyDescent="0.3">
      <c r="A402">
        <v>3</v>
      </c>
      <c r="B402">
        <v>32</v>
      </c>
      <c r="C402">
        <v>4</v>
      </c>
      <c r="D402">
        <v>241</v>
      </c>
      <c r="E402">
        <v>1</v>
      </c>
      <c r="F402" t="s">
        <v>25</v>
      </c>
      <c r="G402" t="s">
        <v>28</v>
      </c>
      <c r="H402">
        <v>2024</v>
      </c>
      <c r="I402">
        <v>1</v>
      </c>
      <c r="J402">
        <v>16157</v>
      </c>
      <c r="K402" t="s">
        <v>271</v>
      </c>
      <c r="L402">
        <v>0.34364612631040659</v>
      </c>
      <c r="M402" t="s">
        <v>135</v>
      </c>
    </row>
    <row r="403" spans="1:13" x14ac:dyDescent="0.3">
      <c r="A403">
        <v>3</v>
      </c>
      <c r="B403">
        <v>32</v>
      </c>
      <c r="C403">
        <v>4</v>
      </c>
      <c r="D403">
        <v>241</v>
      </c>
      <c r="E403">
        <v>1</v>
      </c>
      <c r="F403" t="s">
        <v>25</v>
      </c>
      <c r="G403" t="s">
        <v>28</v>
      </c>
      <c r="H403">
        <v>2024</v>
      </c>
      <c r="I403">
        <v>1</v>
      </c>
      <c r="J403">
        <v>16157</v>
      </c>
      <c r="K403" t="s">
        <v>272</v>
      </c>
      <c r="L403">
        <v>10.487887776452778</v>
      </c>
      <c r="M403" t="s">
        <v>135</v>
      </c>
    </row>
    <row r="404" spans="1:13" x14ac:dyDescent="0.3">
      <c r="A404">
        <v>3</v>
      </c>
      <c r="B404">
        <v>32</v>
      </c>
      <c r="C404">
        <v>4</v>
      </c>
      <c r="D404">
        <v>241</v>
      </c>
      <c r="E404">
        <v>1</v>
      </c>
      <c r="F404" t="s">
        <v>25</v>
      </c>
      <c r="G404" t="s">
        <v>28</v>
      </c>
      <c r="H404">
        <v>2024</v>
      </c>
      <c r="I404">
        <v>1</v>
      </c>
      <c r="J404">
        <v>16157</v>
      </c>
      <c r="K404" t="s">
        <v>273</v>
      </c>
      <c r="L404">
        <v>0</v>
      </c>
      <c r="M404" t="s">
        <v>135</v>
      </c>
    </row>
    <row r="405" spans="1:13" x14ac:dyDescent="0.3">
      <c r="A405">
        <v>3</v>
      </c>
      <c r="B405">
        <v>32</v>
      </c>
      <c r="C405">
        <v>4</v>
      </c>
      <c r="D405">
        <v>241</v>
      </c>
      <c r="E405">
        <v>1</v>
      </c>
      <c r="F405" t="s">
        <v>25</v>
      </c>
      <c r="G405" t="s">
        <v>28</v>
      </c>
      <c r="H405">
        <v>2024</v>
      </c>
      <c r="I405">
        <v>1</v>
      </c>
      <c r="J405">
        <v>16157</v>
      </c>
      <c r="K405" t="s">
        <v>274</v>
      </c>
      <c r="L405">
        <v>3.8362745098039217</v>
      </c>
      <c r="M405" t="s">
        <v>135</v>
      </c>
    </row>
    <row r="406" spans="1:13" x14ac:dyDescent="0.3">
      <c r="A406">
        <v>3</v>
      </c>
      <c r="B406">
        <v>32</v>
      </c>
      <c r="C406">
        <v>4</v>
      </c>
      <c r="D406">
        <v>242</v>
      </c>
      <c r="E406">
        <v>1</v>
      </c>
      <c r="F406" t="s">
        <v>25</v>
      </c>
      <c r="G406" t="s">
        <v>28</v>
      </c>
      <c r="H406">
        <v>2024</v>
      </c>
      <c r="I406">
        <v>2</v>
      </c>
      <c r="J406">
        <v>15925</v>
      </c>
      <c r="K406" t="s">
        <v>271</v>
      </c>
      <c r="L406">
        <v>0.36466269780067245</v>
      </c>
      <c r="M406" t="s">
        <v>135</v>
      </c>
    </row>
    <row r="407" spans="1:13" x14ac:dyDescent="0.3">
      <c r="A407">
        <v>3</v>
      </c>
      <c r="B407">
        <v>32</v>
      </c>
      <c r="C407">
        <v>4</v>
      </c>
      <c r="D407">
        <v>242</v>
      </c>
      <c r="E407">
        <v>1</v>
      </c>
      <c r="F407" t="s">
        <v>25</v>
      </c>
      <c r="G407" t="s">
        <v>28</v>
      </c>
      <c r="H407">
        <v>2024</v>
      </c>
      <c r="I407">
        <v>2</v>
      </c>
      <c r="J407">
        <v>15925</v>
      </c>
      <c r="K407" t="s">
        <v>272</v>
      </c>
      <c r="L407">
        <v>10.603911879372875</v>
      </c>
      <c r="M407" t="s">
        <v>135</v>
      </c>
    </row>
    <row r="408" spans="1:13" x14ac:dyDescent="0.3">
      <c r="A408">
        <v>3</v>
      </c>
      <c r="B408">
        <v>32</v>
      </c>
      <c r="C408">
        <v>4</v>
      </c>
      <c r="D408">
        <v>242</v>
      </c>
      <c r="E408">
        <v>1</v>
      </c>
      <c r="F408" t="s">
        <v>25</v>
      </c>
      <c r="G408" t="s">
        <v>28</v>
      </c>
      <c r="H408">
        <v>2024</v>
      </c>
      <c r="I408">
        <v>2</v>
      </c>
      <c r="J408">
        <v>15925</v>
      </c>
      <c r="K408" t="s">
        <v>273</v>
      </c>
      <c r="L408">
        <v>0</v>
      </c>
      <c r="M408" t="s">
        <v>135</v>
      </c>
    </row>
    <row r="409" spans="1:13" x14ac:dyDescent="0.3">
      <c r="A409">
        <v>3</v>
      </c>
      <c r="B409">
        <v>32</v>
      </c>
      <c r="C409">
        <v>4</v>
      </c>
      <c r="D409">
        <v>242</v>
      </c>
      <c r="E409">
        <v>1</v>
      </c>
      <c r="F409" t="s">
        <v>25</v>
      </c>
      <c r="G409" t="s">
        <v>28</v>
      </c>
      <c r="H409">
        <v>2024</v>
      </c>
      <c r="I409">
        <v>2</v>
      </c>
      <c r="J409">
        <v>15925</v>
      </c>
      <c r="K409" t="s">
        <v>274</v>
      </c>
      <c r="L409">
        <v>3.8124179846674497</v>
      </c>
      <c r="M409" t="s">
        <v>135</v>
      </c>
    </row>
    <row r="410" spans="1:13" x14ac:dyDescent="0.3">
      <c r="A410">
        <v>3</v>
      </c>
      <c r="B410">
        <v>32</v>
      </c>
      <c r="C410">
        <v>4</v>
      </c>
      <c r="D410">
        <v>251</v>
      </c>
      <c r="E410">
        <v>1</v>
      </c>
      <c r="F410" t="s">
        <v>25</v>
      </c>
      <c r="G410" t="s">
        <v>28</v>
      </c>
      <c r="H410">
        <v>2025</v>
      </c>
      <c r="I410">
        <v>1</v>
      </c>
      <c r="J410">
        <v>15371</v>
      </c>
      <c r="K410" t="s">
        <v>271</v>
      </c>
      <c r="L410">
        <v>0.35044445244178934</v>
      </c>
      <c r="M410" t="s">
        <v>135</v>
      </c>
    </row>
    <row r="411" spans="1:13" x14ac:dyDescent="0.3">
      <c r="A411">
        <v>3</v>
      </c>
      <c r="B411">
        <v>32</v>
      </c>
      <c r="C411">
        <v>4</v>
      </c>
      <c r="D411">
        <v>251</v>
      </c>
      <c r="E411">
        <v>1</v>
      </c>
      <c r="F411" t="s">
        <v>25</v>
      </c>
      <c r="G411" t="s">
        <v>28</v>
      </c>
      <c r="H411">
        <v>2025</v>
      </c>
      <c r="I411">
        <v>1</v>
      </c>
      <c r="J411">
        <v>15371</v>
      </c>
      <c r="K411" t="s">
        <v>272</v>
      </c>
      <c r="L411">
        <v>10.733502001093107</v>
      </c>
      <c r="M411" t="s">
        <v>135</v>
      </c>
    </row>
    <row r="412" spans="1:13" x14ac:dyDescent="0.3">
      <c r="A412">
        <v>3</v>
      </c>
      <c r="B412">
        <v>32</v>
      </c>
      <c r="C412">
        <v>4</v>
      </c>
      <c r="D412">
        <v>251</v>
      </c>
      <c r="E412">
        <v>1</v>
      </c>
      <c r="F412" t="s">
        <v>25</v>
      </c>
      <c r="G412" t="s">
        <v>28</v>
      </c>
      <c r="H412">
        <v>2025</v>
      </c>
      <c r="I412">
        <v>1</v>
      </c>
      <c r="J412">
        <v>15371</v>
      </c>
      <c r="K412" t="s">
        <v>273</v>
      </c>
      <c r="L412">
        <v>0</v>
      </c>
      <c r="M412" t="s">
        <v>135</v>
      </c>
    </row>
    <row r="413" spans="1:13" x14ac:dyDescent="0.3">
      <c r="A413">
        <v>3</v>
      </c>
      <c r="B413">
        <v>32</v>
      </c>
      <c r="C413">
        <v>4</v>
      </c>
      <c r="D413">
        <v>251</v>
      </c>
      <c r="E413">
        <v>1</v>
      </c>
      <c r="F413" t="s">
        <v>25</v>
      </c>
      <c r="G413" t="s">
        <v>28</v>
      </c>
      <c r="H413">
        <v>2025</v>
      </c>
      <c r="I413">
        <v>1</v>
      </c>
      <c r="J413">
        <v>15371</v>
      </c>
      <c r="K413" t="s">
        <v>274</v>
      </c>
      <c r="L413">
        <v>3.7700666129703153</v>
      </c>
      <c r="M413" t="s">
        <v>135</v>
      </c>
    </row>
    <row r="414" spans="1:13" x14ac:dyDescent="0.3">
      <c r="A414">
        <v>3</v>
      </c>
      <c r="B414">
        <v>32</v>
      </c>
      <c r="C414">
        <v>4</v>
      </c>
      <c r="D414">
        <v>252</v>
      </c>
      <c r="E414">
        <v>1</v>
      </c>
      <c r="F414" t="s">
        <v>25</v>
      </c>
      <c r="G414" t="s">
        <v>28</v>
      </c>
      <c r="H414">
        <v>2025</v>
      </c>
      <c r="I414">
        <v>2</v>
      </c>
      <c r="J414">
        <v>15106</v>
      </c>
      <c r="K414" t="s">
        <v>271</v>
      </c>
      <c r="L414">
        <v>0.40569838477711506</v>
      </c>
      <c r="M414" t="s">
        <v>135</v>
      </c>
    </row>
    <row r="415" spans="1:13" x14ac:dyDescent="0.3">
      <c r="A415">
        <v>3</v>
      </c>
      <c r="B415">
        <v>32</v>
      </c>
      <c r="C415">
        <v>4</v>
      </c>
      <c r="D415">
        <v>252</v>
      </c>
      <c r="E415">
        <v>1</v>
      </c>
      <c r="F415" t="s">
        <v>25</v>
      </c>
      <c r="G415" t="s">
        <v>28</v>
      </c>
      <c r="H415">
        <v>2025</v>
      </c>
      <c r="I415">
        <v>2</v>
      </c>
      <c r="J415">
        <v>15106</v>
      </c>
      <c r="K415" t="s">
        <v>272</v>
      </c>
      <c r="L415">
        <v>10.733464788106236</v>
      </c>
      <c r="M415" t="s">
        <v>135</v>
      </c>
    </row>
    <row r="416" spans="1:13" x14ac:dyDescent="0.3">
      <c r="A416">
        <v>3</v>
      </c>
      <c r="B416">
        <v>32</v>
      </c>
      <c r="C416">
        <v>4</v>
      </c>
      <c r="D416">
        <v>252</v>
      </c>
      <c r="E416">
        <v>1</v>
      </c>
      <c r="F416" t="s">
        <v>25</v>
      </c>
      <c r="G416" t="s">
        <v>28</v>
      </c>
      <c r="H416">
        <v>2025</v>
      </c>
      <c r="I416">
        <v>2</v>
      </c>
      <c r="J416">
        <v>15106</v>
      </c>
      <c r="K416" t="s">
        <v>273</v>
      </c>
      <c r="L416">
        <v>0</v>
      </c>
      <c r="M416" t="s">
        <v>135</v>
      </c>
    </row>
    <row r="417" spans="1:13" x14ac:dyDescent="0.3">
      <c r="A417">
        <v>3</v>
      </c>
      <c r="B417">
        <v>32</v>
      </c>
      <c r="C417">
        <v>4</v>
      </c>
      <c r="D417">
        <v>252</v>
      </c>
      <c r="E417">
        <v>1</v>
      </c>
      <c r="F417" t="s">
        <v>25</v>
      </c>
      <c r="G417" t="s">
        <v>28</v>
      </c>
      <c r="H417">
        <v>2025</v>
      </c>
      <c r="I417">
        <v>2</v>
      </c>
      <c r="J417">
        <v>15106</v>
      </c>
      <c r="K417" t="s">
        <v>274</v>
      </c>
      <c r="L417">
        <v>3.9473772284758608</v>
      </c>
      <c r="M417" t="s">
        <v>135</v>
      </c>
    </row>
    <row r="418" spans="1:13" x14ac:dyDescent="0.3">
      <c r="A418">
        <v>5</v>
      </c>
      <c r="B418">
        <v>51</v>
      </c>
      <c r="C418">
        <v>1</v>
      </c>
      <c r="D418">
        <v>142</v>
      </c>
      <c r="E418">
        <v>1</v>
      </c>
      <c r="F418" t="s">
        <v>31</v>
      </c>
      <c r="G418" t="s">
        <v>32</v>
      </c>
      <c r="H418">
        <v>2014</v>
      </c>
      <c r="I418">
        <v>2</v>
      </c>
      <c r="J418">
        <v>1617</v>
      </c>
      <c r="K418" t="s">
        <v>271</v>
      </c>
      <c r="L418">
        <v>17.398373983739837</v>
      </c>
      <c r="M418" t="s">
        <v>135</v>
      </c>
    </row>
    <row r="419" spans="1:13" x14ac:dyDescent="0.3">
      <c r="A419">
        <v>5</v>
      </c>
      <c r="B419">
        <v>51</v>
      </c>
      <c r="C419">
        <v>1</v>
      </c>
      <c r="D419">
        <v>142</v>
      </c>
      <c r="E419">
        <v>1</v>
      </c>
      <c r="F419" t="s">
        <v>31</v>
      </c>
      <c r="G419" t="s">
        <v>32</v>
      </c>
      <c r="H419">
        <v>2014</v>
      </c>
      <c r="I419">
        <v>2</v>
      </c>
      <c r="J419">
        <v>1617</v>
      </c>
      <c r="K419" t="s">
        <v>272</v>
      </c>
      <c r="L419">
        <v>42.984952889477867</v>
      </c>
      <c r="M419" t="s">
        <v>135</v>
      </c>
    </row>
    <row r="420" spans="1:13" x14ac:dyDescent="0.3">
      <c r="A420">
        <v>5</v>
      </c>
      <c r="B420">
        <v>51</v>
      </c>
      <c r="C420">
        <v>1</v>
      </c>
      <c r="D420">
        <v>142</v>
      </c>
      <c r="E420">
        <v>1</v>
      </c>
      <c r="F420" t="s">
        <v>31</v>
      </c>
      <c r="G420" t="s">
        <v>32</v>
      </c>
      <c r="H420">
        <v>2014</v>
      </c>
      <c r="I420">
        <v>2</v>
      </c>
      <c r="J420">
        <v>1617</v>
      </c>
      <c r="K420" t="s">
        <v>273</v>
      </c>
      <c r="L420">
        <v>5.388064536038538</v>
      </c>
      <c r="M420" t="s">
        <v>135</v>
      </c>
    </row>
    <row r="421" spans="1:13" x14ac:dyDescent="0.3">
      <c r="A421">
        <v>5</v>
      </c>
      <c r="B421">
        <v>51</v>
      </c>
      <c r="C421">
        <v>1</v>
      </c>
      <c r="D421">
        <v>142</v>
      </c>
      <c r="E421">
        <v>1</v>
      </c>
      <c r="F421" t="s">
        <v>31</v>
      </c>
      <c r="G421" t="s">
        <v>32</v>
      </c>
      <c r="H421">
        <v>2014</v>
      </c>
      <c r="I421">
        <v>2</v>
      </c>
      <c r="J421">
        <v>1617</v>
      </c>
      <c r="K421" t="s">
        <v>274</v>
      </c>
      <c r="L421">
        <v>31.353677485210866</v>
      </c>
      <c r="M421" t="s">
        <v>135</v>
      </c>
    </row>
    <row r="422" spans="1:13" x14ac:dyDescent="0.3">
      <c r="A422">
        <v>5</v>
      </c>
      <c r="B422">
        <v>51</v>
      </c>
      <c r="C422">
        <v>1</v>
      </c>
      <c r="D422">
        <v>151</v>
      </c>
      <c r="E422">
        <v>1</v>
      </c>
      <c r="F422" t="s">
        <v>31</v>
      </c>
      <c r="G422" t="s">
        <v>32</v>
      </c>
      <c r="H422">
        <v>2015</v>
      </c>
      <c r="I422">
        <v>1</v>
      </c>
      <c r="J422">
        <v>1794</v>
      </c>
      <c r="K422" t="s">
        <v>271</v>
      </c>
      <c r="L422">
        <v>16.012339308388004</v>
      </c>
      <c r="M422" t="s">
        <v>135</v>
      </c>
    </row>
    <row r="423" spans="1:13" x14ac:dyDescent="0.3">
      <c r="A423">
        <v>5</v>
      </c>
      <c r="B423">
        <v>51</v>
      </c>
      <c r="C423">
        <v>1</v>
      </c>
      <c r="D423">
        <v>151</v>
      </c>
      <c r="E423">
        <v>1</v>
      </c>
      <c r="F423" t="s">
        <v>31</v>
      </c>
      <c r="G423" t="s">
        <v>32</v>
      </c>
      <c r="H423">
        <v>2015</v>
      </c>
      <c r="I423">
        <v>1</v>
      </c>
      <c r="J423">
        <v>1794</v>
      </c>
      <c r="K423" t="s">
        <v>272</v>
      </c>
      <c r="L423">
        <v>33.752530929113703</v>
      </c>
      <c r="M423" t="s">
        <v>135</v>
      </c>
    </row>
    <row r="424" spans="1:13" x14ac:dyDescent="0.3">
      <c r="A424">
        <v>5</v>
      </c>
      <c r="B424">
        <v>51</v>
      </c>
      <c r="C424">
        <v>1</v>
      </c>
      <c r="D424">
        <v>151</v>
      </c>
      <c r="E424">
        <v>1</v>
      </c>
      <c r="F424" t="s">
        <v>31</v>
      </c>
      <c r="G424" t="s">
        <v>32</v>
      </c>
      <c r="H424">
        <v>2015</v>
      </c>
      <c r="I424">
        <v>1</v>
      </c>
      <c r="J424">
        <v>1794</v>
      </c>
      <c r="K424" t="s">
        <v>273</v>
      </c>
      <c r="L424">
        <v>6.0151329725533396</v>
      </c>
      <c r="M424" t="s">
        <v>135</v>
      </c>
    </row>
    <row r="425" spans="1:13" x14ac:dyDescent="0.3">
      <c r="A425">
        <v>5</v>
      </c>
      <c r="B425">
        <v>51</v>
      </c>
      <c r="C425">
        <v>1</v>
      </c>
      <c r="D425">
        <v>151</v>
      </c>
      <c r="E425">
        <v>1</v>
      </c>
      <c r="F425" t="s">
        <v>31</v>
      </c>
      <c r="G425" t="s">
        <v>32</v>
      </c>
      <c r="H425">
        <v>2015</v>
      </c>
      <c r="I425">
        <v>1</v>
      </c>
      <c r="J425">
        <v>1794</v>
      </c>
      <c r="K425" t="s">
        <v>274</v>
      </c>
      <c r="L425">
        <v>24.806238879088777</v>
      </c>
      <c r="M425" t="s">
        <v>135</v>
      </c>
    </row>
    <row r="426" spans="1:13" x14ac:dyDescent="0.3">
      <c r="A426">
        <v>5</v>
      </c>
      <c r="B426">
        <v>51</v>
      </c>
      <c r="C426">
        <v>1</v>
      </c>
      <c r="D426">
        <v>152</v>
      </c>
      <c r="E426">
        <v>1</v>
      </c>
      <c r="F426" t="s">
        <v>31</v>
      </c>
      <c r="G426" t="s">
        <v>32</v>
      </c>
      <c r="H426">
        <v>2015</v>
      </c>
      <c r="I426">
        <v>2</v>
      </c>
      <c r="J426">
        <v>1856</v>
      </c>
      <c r="K426" t="s">
        <v>271</v>
      </c>
      <c r="L426">
        <v>11.093631061086025</v>
      </c>
      <c r="M426" t="s">
        <v>135</v>
      </c>
    </row>
    <row r="427" spans="1:13" x14ac:dyDescent="0.3">
      <c r="A427">
        <v>5</v>
      </c>
      <c r="B427">
        <v>51</v>
      </c>
      <c r="C427">
        <v>1</v>
      </c>
      <c r="D427">
        <v>152</v>
      </c>
      <c r="E427">
        <v>1</v>
      </c>
      <c r="F427" t="s">
        <v>31</v>
      </c>
      <c r="G427" t="s">
        <v>32</v>
      </c>
      <c r="H427">
        <v>2015</v>
      </c>
      <c r="I427">
        <v>2</v>
      </c>
      <c r="J427">
        <v>1856</v>
      </c>
      <c r="K427" t="s">
        <v>272</v>
      </c>
      <c r="L427">
        <v>28.945819467116518</v>
      </c>
      <c r="M427" t="s">
        <v>135</v>
      </c>
    </row>
    <row r="428" spans="1:13" x14ac:dyDescent="0.3">
      <c r="A428">
        <v>5</v>
      </c>
      <c r="B428">
        <v>51</v>
      </c>
      <c r="C428">
        <v>1</v>
      </c>
      <c r="D428">
        <v>152</v>
      </c>
      <c r="E428">
        <v>1</v>
      </c>
      <c r="F428" t="s">
        <v>31</v>
      </c>
      <c r="G428" t="s">
        <v>32</v>
      </c>
      <c r="H428">
        <v>2015</v>
      </c>
      <c r="I428">
        <v>2</v>
      </c>
      <c r="J428">
        <v>1856</v>
      </c>
      <c r="K428" t="s">
        <v>273</v>
      </c>
      <c r="L428">
        <v>3.7535818450993172</v>
      </c>
      <c r="M428" t="s">
        <v>135</v>
      </c>
    </row>
    <row r="429" spans="1:13" x14ac:dyDescent="0.3">
      <c r="A429">
        <v>5</v>
      </c>
      <c r="B429">
        <v>51</v>
      </c>
      <c r="C429">
        <v>1</v>
      </c>
      <c r="D429">
        <v>152</v>
      </c>
      <c r="E429">
        <v>1</v>
      </c>
      <c r="F429" t="s">
        <v>31</v>
      </c>
      <c r="G429" t="s">
        <v>32</v>
      </c>
      <c r="H429">
        <v>2015</v>
      </c>
      <c r="I429">
        <v>2</v>
      </c>
      <c r="J429">
        <v>1856</v>
      </c>
      <c r="K429" t="s">
        <v>274</v>
      </c>
      <c r="L429">
        <v>20.467304497158423</v>
      </c>
      <c r="M429" t="s">
        <v>135</v>
      </c>
    </row>
    <row r="430" spans="1:13" x14ac:dyDescent="0.3">
      <c r="A430">
        <v>5</v>
      </c>
      <c r="B430">
        <v>51</v>
      </c>
      <c r="C430">
        <v>1</v>
      </c>
      <c r="D430">
        <v>161</v>
      </c>
      <c r="E430">
        <v>1</v>
      </c>
      <c r="F430" t="s">
        <v>31</v>
      </c>
      <c r="G430" t="s">
        <v>32</v>
      </c>
      <c r="H430">
        <v>2016</v>
      </c>
      <c r="I430">
        <v>1</v>
      </c>
      <c r="J430">
        <v>1944</v>
      </c>
      <c r="K430" t="s">
        <v>271</v>
      </c>
      <c r="L430">
        <v>12.314083559595808</v>
      </c>
      <c r="M430" t="s">
        <v>135</v>
      </c>
    </row>
    <row r="431" spans="1:13" x14ac:dyDescent="0.3">
      <c r="A431">
        <v>5</v>
      </c>
      <c r="B431">
        <v>51</v>
      </c>
      <c r="C431">
        <v>1</v>
      </c>
      <c r="D431">
        <v>161</v>
      </c>
      <c r="E431">
        <v>1</v>
      </c>
      <c r="F431" t="s">
        <v>31</v>
      </c>
      <c r="G431" t="s">
        <v>32</v>
      </c>
      <c r="H431">
        <v>2016</v>
      </c>
      <c r="I431">
        <v>1</v>
      </c>
      <c r="J431">
        <v>1944</v>
      </c>
      <c r="K431" t="s">
        <v>272</v>
      </c>
      <c r="L431">
        <v>29.473064430055569</v>
      </c>
      <c r="M431" t="s">
        <v>135</v>
      </c>
    </row>
    <row r="432" spans="1:13" x14ac:dyDescent="0.3">
      <c r="A432">
        <v>5</v>
      </c>
      <c r="B432">
        <v>51</v>
      </c>
      <c r="C432">
        <v>1</v>
      </c>
      <c r="D432">
        <v>161</v>
      </c>
      <c r="E432">
        <v>1</v>
      </c>
      <c r="F432" t="s">
        <v>31</v>
      </c>
      <c r="G432" t="s">
        <v>32</v>
      </c>
      <c r="H432">
        <v>2016</v>
      </c>
      <c r="I432">
        <v>1</v>
      </c>
      <c r="J432">
        <v>1944</v>
      </c>
      <c r="K432" t="s">
        <v>273</v>
      </c>
      <c r="L432">
        <v>4.0283650587830611</v>
      </c>
      <c r="M432" t="s">
        <v>135</v>
      </c>
    </row>
    <row r="433" spans="1:13" x14ac:dyDescent="0.3">
      <c r="A433">
        <v>5</v>
      </c>
      <c r="B433">
        <v>51</v>
      </c>
      <c r="C433">
        <v>1</v>
      </c>
      <c r="D433">
        <v>161</v>
      </c>
      <c r="E433">
        <v>1</v>
      </c>
      <c r="F433" t="s">
        <v>31</v>
      </c>
      <c r="G433" t="s">
        <v>32</v>
      </c>
      <c r="H433">
        <v>2016</v>
      </c>
      <c r="I433">
        <v>1</v>
      </c>
      <c r="J433">
        <v>1944</v>
      </c>
      <c r="K433" t="s">
        <v>274</v>
      </c>
      <c r="L433">
        <v>21.08871975964459</v>
      </c>
      <c r="M433" t="s">
        <v>135</v>
      </c>
    </row>
    <row r="434" spans="1:13" x14ac:dyDescent="0.3">
      <c r="A434">
        <v>5</v>
      </c>
      <c r="B434">
        <v>51</v>
      </c>
      <c r="C434">
        <v>1</v>
      </c>
      <c r="D434">
        <v>162</v>
      </c>
      <c r="E434">
        <v>1</v>
      </c>
      <c r="F434" t="s">
        <v>31</v>
      </c>
      <c r="G434" t="s">
        <v>32</v>
      </c>
      <c r="H434">
        <v>2016</v>
      </c>
      <c r="I434">
        <v>2</v>
      </c>
      <c r="J434">
        <v>1968</v>
      </c>
      <c r="K434" t="s">
        <v>271</v>
      </c>
      <c r="L434">
        <v>13.781182392045563</v>
      </c>
      <c r="M434" t="s">
        <v>135</v>
      </c>
    </row>
    <row r="435" spans="1:13" x14ac:dyDescent="0.3">
      <c r="A435">
        <v>5</v>
      </c>
      <c r="B435">
        <v>51</v>
      </c>
      <c r="C435">
        <v>1</v>
      </c>
      <c r="D435">
        <v>162</v>
      </c>
      <c r="E435">
        <v>1</v>
      </c>
      <c r="F435" t="s">
        <v>31</v>
      </c>
      <c r="G435" t="s">
        <v>32</v>
      </c>
      <c r="H435">
        <v>2016</v>
      </c>
      <c r="I435">
        <v>2</v>
      </c>
      <c r="J435">
        <v>1968</v>
      </c>
      <c r="K435" t="s">
        <v>272</v>
      </c>
      <c r="L435">
        <v>32.858781694010176</v>
      </c>
      <c r="M435" t="s">
        <v>135</v>
      </c>
    </row>
    <row r="436" spans="1:13" x14ac:dyDescent="0.3">
      <c r="A436">
        <v>5</v>
      </c>
      <c r="B436">
        <v>51</v>
      </c>
      <c r="C436">
        <v>1</v>
      </c>
      <c r="D436">
        <v>162</v>
      </c>
      <c r="E436">
        <v>1</v>
      </c>
      <c r="F436" t="s">
        <v>31</v>
      </c>
      <c r="G436" t="s">
        <v>32</v>
      </c>
      <c r="H436">
        <v>2016</v>
      </c>
      <c r="I436">
        <v>2</v>
      </c>
      <c r="J436">
        <v>1968</v>
      </c>
      <c r="K436" t="s">
        <v>273</v>
      </c>
      <c r="L436">
        <v>3.8130217257374963</v>
      </c>
      <c r="M436" t="s">
        <v>135</v>
      </c>
    </row>
    <row r="437" spans="1:13" x14ac:dyDescent="0.3">
      <c r="A437">
        <v>5</v>
      </c>
      <c r="B437">
        <v>51</v>
      </c>
      <c r="C437">
        <v>1</v>
      </c>
      <c r="D437">
        <v>162</v>
      </c>
      <c r="E437">
        <v>1</v>
      </c>
      <c r="F437" t="s">
        <v>31</v>
      </c>
      <c r="G437" t="s">
        <v>32</v>
      </c>
      <c r="H437">
        <v>2016</v>
      </c>
      <c r="I437">
        <v>2</v>
      </c>
      <c r="J437">
        <v>1968</v>
      </c>
      <c r="K437" t="s">
        <v>274</v>
      </c>
      <c r="L437">
        <v>24.439396903997942</v>
      </c>
      <c r="M437" t="s">
        <v>135</v>
      </c>
    </row>
    <row r="438" spans="1:13" x14ac:dyDescent="0.3">
      <c r="A438">
        <v>5</v>
      </c>
      <c r="B438">
        <v>51</v>
      </c>
      <c r="C438">
        <v>1</v>
      </c>
      <c r="D438">
        <v>171</v>
      </c>
      <c r="E438">
        <v>1</v>
      </c>
      <c r="F438" t="s">
        <v>31</v>
      </c>
      <c r="G438" t="s">
        <v>32</v>
      </c>
      <c r="H438">
        <v>2017</v>
      </c>
      <c r="I438">
        <v>1</v>
      </c>
      <c r="J438">
        <v>2016</v>
      </c>
      <c r="K438" t="s">
        <v>271</v>
      </c>
      <c r="L438">
        <v>14.054484673473532</v>
      </c>
      <c r="M438" t="s">
        <v>135</v>
      </c>
    </row>
    <row r="439" spans="1:13" x14ac:dyDescent="0.3">
      <c r="A439">
        <v>5</v>
      </c>
      <c r="B439">
        <v>51</v>
      </c>
      <c r="C439">
        <v>1</v>
      </c>
      <c r="D439">
        <v>171</v>
      </c>
      <c r="E439">
        <v>1</v>
      </c>
      <c r="F439" t="s">
        <v>31</v>
      </c>
      <c r="G439" t="s">
        <v>32</v>
      </c>
      <c r="H439">
        <v>2017</v>
      </c>
      <c r="I439">
        <v>1</v>
      </c>
      <c r="J439">
        <v>2016</v>
      </c>
      <c r="K439" t="s">
        <v>272</v>
      </c>
      <c r="L439">
        <v>33.982532352797101</v>
      </c>
      <c r="M439" t="s">
        <v>135</v>
      </c>
    </row>
    <row r="440" spans="1:13" x14ac:dyDescent="0.3">
      <c r="A440">
        <v>5</v>
      </c>
      <c r="B440">
        <v>51</v>
      </c>
      <c r="C440">
        <v>1</v>
      </c>
      <c r="D440">
        <v>171</v>
      </c>
      <c r="E440">
        <v>1</v>
      </c>
      <c r="F440" t="s">
        <v>31</v>
      </c>
      <c r="G440" t="s">
        <v>32</v>
      </c>
      <c r="H440">
        <v>2017</v>
      </c>
      <c r="I440">
        <v>1</v>
      </c>
      <c r="J440">
        <v>2016</v>
      </c>
      <c r="K440" t="s">
        <v>273</v>
      </c>
      <c r="L440">
        <v>3.717213495422266</v>
      </c>
      <c r="M440" t="s">
        <v>135</v>
      </c>
    </row>
    <row r="441" spans="1:13" x14ac:dyDescent="0.3">
      <c r="A441">
        <v>5</v>
      </c>
      <c r="B441">
        <v>51</v>
      </c>
      <c r="C441">
        <v>1</v>
      </c>
      <c r="D441">
        <v>171</v>
      </c>
      <c r="E441">
        <v>1</v>
      </c>
      <c r="F441" t="s">
        <v>31</v>
      </c>
      <c r="G441" t="s">
        <v>32</v>
      </c>
      <c r="H441">
        <v>2017</v>
      </c>
      <c r="I441">
        <v>1</v>
      </c>
      <c r="J441">
        <v>2016</v>
      </c>
      <c r="K441" t="s">
        <v>274</v>
      </c>
      <c r="L441">
        <v>25.31222364620972</v>
      </c>
      <c r="M441" t="s">
        <v>135</v>
      </c>
    </row>
    <row r="442" spans="1:13" x14ac:dyDescent="0.3">
      <c r="A442">
        <v>5</v>
      </c>
      <c r="B442">
        <v>51</v>
      </c>
      <c r="C442">
        <v>1</v>
      </c>
      <c r="D442">
        <v>172</v>
      </c>
      <c r="E442">
        <v>1</v>
      </c>
      <c r="F442" t="s">
        <v>31</v>
      </c>
      <c r="G442" t="s">
        <v>32</v>
      </c>
      <c r="H442">
        <v>2017</v>
      </c>
      <c r="I442">
        <v>2</v>
      </c>
      <c r="J442">
        <v>1966</v>
      </c>
      <c r="K442" t="s">
        <v>271</v>
      </c>
      <c r="L442">
        <v>14.765250394597938</v>
      </c>
      <c r="M442" t="s">
        <v>135</v>
      </c>
    </row>
    <row r="443" spans="1:13" x14ac:dyDescent="0.3">
      <c r="A443">
        <v>5</v>
      </c>
      <c r="B443">
        <v>51</v>
      </c>
      <c r="C443">
        <v>1</v>
      </c>
      <c r="D443">
        <v>172</v>
      </c>
      <c r="E443">
        <v>1</v>
      </c>
      <c r="F443" t="s">
        <v>31</v>
      </c>
      <c r="G443" t="s">
        <v>32</v>
      </c>
      <c r="H443">
        <v>2017</v>
      </c>
      <c r="I443">
        <v>2</v>
      </c>
      <c r="J443">
        <v>1966</v>
      </c>
      <c r="K443" t="s">
        <v>272</v>
      </c>
      <c r="L443">
        <v>34.848864886050343</v>
      </c>
      <c r="M443" t="s">
        <v>135</v>
      </c>
    </row>
    <row r="444" spans="1:13" x14ac:dyDescent="0.3">
      <c r="A444">
        <v>5</v>
      </c>
      <c r="B444">
        <v>51</v>
      </c>
      <c r="C444">
        <v>1</v>
      </c>
      <c r="D444">
        <v>172</v>
      </c>
      <c r="E444">
        <v>1</v>
      </c>
      <c r="F444" t="s">
        <v>31</v>
      </c>
      <c r="G444" t="s">
        <v>32</v>
      </c>
      <c r="H444">
        <v>2017</v>
      </c>
      <c r="I444">
        <v>2</v>
      </c>
      <c r="J444">
        <v>1966</v>
      </c>
      <c r="K444" t="s">
        <v>273</v>
      </c>
      <c r="L444">
        <v>3.3786197730010201</v>
      </c>
      <c r="M444" t="s">
        <v>135</v>
      </c>
    </row>
    <row r="445" spans="1:13" x14ac:dyDescent="0.3">
      <c r="A445">
        <v>5</v>
      </c>
      <c r="B445">
        <v>51</v>
      </c>
      <c r="C445">
        <v>1</v>
      </c>
      <c r="D445">
        <v>172</v>
      </c>
      <c r="E445">
        <v>1</v>
      </c>
      <c r="F445" t="s">
        <v>31</v>
      </c>
      <c r="G445" t="s">
        <v>32</v>
      </c>
      <c r="H445">
        <v>2017</v>
      </c>
      <c r="I445">
        <v>2</v>
      </c>
      <c r="J445">
        <v>1966</v>
      </c>
      <c r="K445" t="s">
        <v>274</v>
      </c>
      <c r="L445">
        <v>26.450725698487751</v>
      </c>
      <c r="M445" t="s">
        <v>135</v>
      </c>
    </row>
    <row r="446" spans="1:13" x14ac:dyDescent="0.3">
      <c r="A446">
        <v>5</v>
      </c>
      <c r="B446">
        <v>51</v>
      </c>
      <c r="C446">
        <v>1</v>
      </c>
      <c r="D446">
        <v>181</v>
      </c>
      <c r="E446">
        <v>1</v>
      </c>
      <c r="F446" t="s">
        <v>31</v>
      </c>
      <c r="G446" t="s">
        <v>32</v>
      </c>
      <c r="H446">
        <v>2018</v>
      </c>
      <c r="I446">
        <v>1</v>
      </c>
      <c r="J446">
        <v>2023</v>
      </c>
      <c r="K446" t="s">
        <v>271</v>
      </c>
      <c r="L446">
        <v>18.102184511572794</v>
      </c>
      <c r="M446" t="s">
        <v>135</v>
      </c>
    </row>
    <row r="447" spans="1:13" x14ac:dyDescent="0.3">
      <c r="A447">
        <v>5</v>
      </c>
      <c r="B447">
        <v>51</v>
      </c>
      <c r="C447">
        <v>1</v>
      </c>
      <c r="D447">
        <v>181</v>
      </c>
      <c r="E447">
        <v>1</v>
      </c>
      <c r="F447" t="s">
        <v>31</v>
      </c>
      <c r="G447" t="s">
        <v>32</v>
      </c>
      <c r="H447">
        <v>2018</v>
      </c>
      <c r="I447">
        <v>1</v>
      </c>
      <c r="J447">
        <v>2023</v>
      </c>
      <c r="K447" t="s">
        <v>272</v>
      </c>
      <c r="L447">
        <v>38.134284771955933</v>
      </c>
      <c r="M447" t="s">
        <v>135</v>
      </c>
    </row>
    <row r="448" spans="1:13" x14ac:dyDescent="0.3">
      <c r="A448">
        <v>5</v>
      </c>
      <c r="B448">
        <v>51</v>
      </c>
      <c r="C448">
        <v>1</v>
      </c>
      <c r="D448">
        <v>181</v>
      </c>
      <c r="E448">
        <v>1</v>
      </c>
      <c r="F448" t="s">
        <v>31</v>
      </c>
      <c r="G448" t="s">
        <v>32</v>
      </c>
      <c r="H448">
        <v>2018</v>
      </c>
      <c r="I448">
        <v>1</v>
      </c>
      <c r="J448">
        <v>2023</v>
      </c>
      <c r="K448" t="s">
        <v>273</v>
      </c>
      <c r="L448">
        <v>4.7023788938858635</v>
      </c>
      <c r="M448" t="s">
        <v>135</v>
      </c>
    </row>
    <row r="449" spans="1:13" x14ac:dyDescent="0.3">
      <c r="A449">
        <v>5</v>
      </c>
      <c r="B449">
        <v>51</v>
      </c>
      <c r="C449">
        <v>1</v>
      </c>
      <c r="D449">
        <v>181</v>
      </c>
      <c r="E449">
        <v>1</v>
      </c>
      <c r="F449" t="s">
        <v>31</v>
      </c>
      <c r="G449" t="s">
        <v>32</v>
      </c>
      <c r="H449">
        <v>2018</v>
      </c>
      <c r="I449">
        <v>1</v>
      </c>
      <c r="J449">
        <v>2023</v>
      </c>
      <c r="K449" t="s">
        <v>274</v>
      </c>
      <c r="L449">
        <v>29.695715459414338</v>
      </c>
      <c r="M449" t="s">
        <v>135</v>
      </c>
    </row>
    <row r="450" spans="1:13" x14ac:dyDescent="0.3">
      <c r="A450">
        <v>5</v>
      </c>
      <c r="B450">
        <v>51</v>
      </c>
      <c r="C450">
        <v>1</v>
      </c>
      <c r="D450">
        <v>182</v>
      </c>
      <c r="E450">
        <v>1</v>
      </c>
      <c r="F450" t="s">
        <v>31</v>
      </c>
      <c r="G450" t="s">
        <v>32</v>
      </c>
      <c r="H450">
        <v>2018</v>
      </c>
      <c r="I450">
        <v>2</v>
      </c>
      <c r="J450">
        <v>2061</v>
      </c>
      <c r="K450" t="s">
        <v>271</v>
      </c>
      <c r="L450">
        <v>18.228966736369081</v>
      </c>
      <c r="M450" t="s">
        <v>135</v>
      </c>
    </row>
    <row r="451" spans="1:13" x14ac:dyDescent="0.3">
      <c r="A451">
        <v>5</v>
      </c>
      <c r="B451">
        <v>51</v>
      </c>
      <c r="C451">
        <v>1</v>
      </c>
      <c r="D451">
        <v>182</v>
      </c>
      <c r="E451">
        <v>1</v>
      </c>
      <c r="F451" t="s">
        <v>31</v>
      </c>
      <c r="G451" t="s">
        <v>32</v>
      </c>
      <c r="H451">
        <v>2018</v>
      </c>
      <c r="I451">
        <v>2</v>
      </c>
      <c r="J451">
        <v>2061</v>
      </c>
      <c r="K451" t="s">
        <v>272</v>
      </c>
      <c r="L451">
        <v>38.243582716220452</v>
      </c>
      <c r="M451" t="s">
        <v>135</v>
      </c>
    </row>
    <row r="452" spans="1:13" x14ac:dyDescent="0.3">
      <c r="A452">
        <v>5</v>
      </c>
      <c r="B452">
        <v>51</v>
      </c>
      <c r="C452">
        <v>1</v>
      </c>
      <c r="D452">
        <v>182</v>
      </c>
      <c r="E452">
        <v>1</v>
      </c>
      <c r="F452" t="s">
        <v>31</v>
      </c>
      <c r="G452" t="s">
        <v>32</v>
      </c>
      <c r="H452">
        <v>2018</v>
      </c>
      <c r="I452">
        <v>2</v>
      </c>
      <c r="J452">
        <v>2061</v>
      </c>
      <c r="K452" t="s">
        <v>273</v>
      </c>
      <c r="L452">
        <v>4.4611200623967324</v>
      </c>
      <c r="M452" t="s">
        <v>135</v>
      </c>
    </row>
    <row r="453" spans="1:13" x14ac:dyDescent="0.3">
      <c r="A453">
        <v>5</v>
      </c>
      <c r="B453">
        <v>51</v>
      </c>
      <c r="C453">
        <v>1</v>
      </c>
      <c r="D453">
        <v>182</v>
      </c>
      <c r="E453">
        <v>1</v>
      </c>
      <c r="F453" t="s">
        <v>31</v>
      </c>
      <c r="G453" t="s">
        <v>32</v>
      </c>
      <c r="H453">
        <v>2018</v>
      </c>
      <c r="I453">
        <v>2</v>
      </c>
      <c r="J453">
        <v>2061</v>
      </c>
      <c r="K453" t="s">
        <v>274</v>
      </c>
      <c r="L453">
        <v>29.647694979277549</v>
      </c>
      <c r="M453" t="s">
        <v>135</v>
      </c>
    </row>
    <row r="454" spans="1:13" x14ac:dyDescent="0.3">
      <c r="A454">
        <v>5</v>
      </c>
      <c r="B454">
        <v>51</v>
      </c>
      <c r="C454">
        <v>1</v>
      </c>
      <c r="D454">
        <v>191</v>
      </c>
      <c r="E454">
        <v>1</v>
      </c>
      <c r="F454" t="s">
        <v>31</v>
      </c>
      <c r="G454" t="s">
        <v>32</v>
      </c>
      <c r="H454">
        <v>2019</v>
      </c>
      <c r="I454">
        <v>1</v>
      </c>
      <c r="J454">
        <v>2077</v>
      </c>
      <c r="K454" t="s">
        <v>271</v>
      </c>
      <c r="L454">
        <v>16.366928934593023</v>
      </c>
      <c r="M454" t="s">
        <v>135</v>
      </c>
    </row>
    <row r="455" spans="1:13" x14ac:dyDescent="0.3">
      <c r="A455">
        <v>5</v>
      </c>
      <c r="B455">
        <v>51</v>
      </c>
      <c r="C455">
        <v>1</v>
      </c>
      <c r="D455">
        <v>191</v>
      </c>
      <c r="E455">
        <v>1</v>
      </c>
      <c r="F455" t="s">
        <v>31</v>
      </c>
      <c r="G455" t="s">
        <v>32</v>
      </c>
      <c r="H455">
        <v>2019</v>
      </c>
      <c r="I455">
        <v>1</v>
      </c>
      <c r="J455">
        <v>2077</v>
      </c>
      <c r="K455" t="s">
        <v>272</v>
      </c>
      <c r="L455">
        <v>35.31485836023009</v>
      </c>
      <c r="M455" t="s">
        <v>135</v>
      </c>
    </row>
    <row r="456" spans="1:13" x14ac:dyDescent="0.3">
      <c r="A456">
        <v>5</v>
      </c>
      <c r="B456">
        <v>51</v>
      </c>
      <c r="C456">
        <v>1</v>
      </c>
      <c r="D456">
        <v>191</v>
      </c>
      <c r="E456">
        <v>1</v>
      </c>
      <c r="F456" t="s">
        <v>31</v>
      </c>
      <c r="G456" t="s">
        <v>32</v>
      </c>
      <c r="H456">
        <v>2019</v>
      </c>
      <c r="I456">
        <v>1</v>
      </c>
      <c r="J456">
        <v>2077</v>
      </c>
      <c r="K456" t="s">
        <v>273</v>
      </c>
      <c r="L456">
        <v>4.2783047247756967</v>
      </c>
      <c r="M456" t="s">
        <v>135</v>
      </c>
    </row>
    <row r="457" spans="1:13" x14ac:dyDescent="0.3">
      <c r="A457">
        <v>5</v>
      </c>
      <c r="B457">
        <v>51</v>
      </c>
      <c r="C457">
        <v>1</v>
      </c>
      <c r="D457">
        <v>191</v>
      </c>
      <c r="E457">
        <v>1</v>
      </c>
      <c r="F457" t="s">
        <v>31</v>
      </c>
      <c r="G457" t="s">
        <v>32</v>
      </c>
      <c r="H457">
        <v>2019</v>
      </c>
      <c r="I457">
        <v>1</v>
      </c>
      <c r="J457">
        <v>2077</v>
      </c>
      <c r="K457" t="s">
        <v>274</v>
      </c>
      <c r="L457">
        <v>27.555452202909041</v>
      </c>
      <c r="M457" t="s">
        <v>135</v>
      </c>
    </row>
    <row r="458" spans="1:13" x14ac:dyDescent="0.3">
      <c r="A458">
        <v>5</v>
      </c>
      <c r="B458">
        <v>51</v>
      </c>
      <c r="C458">
        <v>1</v>
      </c>
      <c r="D458">
        <v>192</v>
      </c>
      <c r="E458">
        <v>1</v>
      </c>
      <c r="F458" t="s">
        <v>31</v>
      </c>
      <c r="G458" t="s">
        <v>32</v>
      </c>
      <c r="H458">
        <v>2019</v>
      </c>
      <c r="I458">
        <v>2</v>
      </c>
      <c r="J458">
        <v>2056</v>
      </c>
      <c r="K458" t="s">
        <v>271</v>
      </c>
      <c r="L458">
        <v>18.890223183640927</v>
      </c>
      <c r="M458" t="s">
        <v>135</v>
      </c>
    </row>
    <row r="459" spans="1:13" x14ac:dyDescent="0.3">
      <c r="A459">
        <v>5</v>
      </c>
      <c r="B459">
        <v>51</v>
      </c>
      <c r="C459">
        <v>1</v>
      </c>
      <c r="D459">
        <v>192</v>
      </c>
      <c r="E459">
        <v>1</v>
      </c>
      <c r="F459" t="s">
        <v>31</v>
      </c>
      <c r="G459" t="s">
        <v>32</v>
      </c>
      <c r="H459">
        <v>2019</v>
      </c>
      <c r="I459">
        <v>2</v>
      </c>
      <c r="J459">
        <v>2056</v>
      </c>
      <c r="K459" t="s">
        <v>272</v>
      </c>
      <c r="L459">
        <v>37.140519785705607</v>
      </c>
      <c r="M459" t="s">
        <v>135</v>
      </c>
    </row>
    <row r="460" spans="1:13" x14ac:dyDescent="0.3">
      <c r="A460">
        <v>5</v>
      </c>
      <c r="B460">
        <v>51</v>
      </c>
      <c r="C460">
        <v>1</v>
      </c>
      <c r="D460">
        <v>192</v>
      </c>
      <c r="E460">
        <v>1</v>
      </c>
      <c r="F460" t="s">
        <v>31</v>
      </c>
      <c r="G460" t="s">
        <v>32</v>
      </c>
      <c r="H460">
        <v>2019</v>
      </c>
      <c r="I460">
        <v>2</v>
      </c>
      <c r="J460">
        <v>2056</v>
      </c>
      <c r="K460" t="s">
        <v>273</v>
      </c>
      <c r="L460">
        <v>7.9599003435389193</v>
      </c>
      <c r="M460" t="s">
        <v>135</v>
      </c>
    </row>
    <row r="461" spans="1:13" x14ac:dyDescent="0.3">
      <c r="A461">
        <v>5</v>
      </c>
      <c r="B461">
        <v>51</v>
      </c>
      <c r="C461">
        <v>1</v>
      </c>
      <c r="D461">
        <v>192</v>
      </c>
      <c r="E461">
        <v>1</v>
      </c>
      <c r="F461" t="s">
        <v>31</v>
      </c>
      <c r="G461" t="s">
        <v>32</v>
      </c>
      <c r="H461">
        <v>2019</v>
      </c>
      <c r="I461">
        <v>2</v>
      </c>
      <c r="J461">
        <v>2056</v>
      </c>
      <c r="K461" t="s">
        <v>274</v>
      </c>
      <c r="L461">
        <v>28.820601481246122</v>
      </c>
      <c r="M461" t="s">
        <v>135</v>
      </c>
    </row>
    <row r="462" spans="1:13" x14ac:dyDescent="0.3">
      <c r="A462">
        <v>5</v>
      </c>
      <c r="B462">
        <v>51</v>
      </c>
      <c r="C462">
        <v>1</v>
      </c>
      <c r="D462">
        <v>201</v>
      </c>
      <c r="E462">
        <v>1</v>
      </c>
      <c r="F462" t="s">
        <v>31</v>
      </c>
      <c r="G462" t="s">
        <v>32</v>
      </c>
      <c r="H462">
        <v>2020</v>
      </c>
      <c r="I462">
        <v>1</v>
      </c>
      <c r="J462">
        <v>2091</v>
      </c>
      <c r="K462" t="s">
        <v>271</v>
      </c>
      <c r="L462">
        <v>21.463307154065063</v>
      </c>
      <c r="M462" t="s">
        <v>135</v>
      </c>
    </row>
    <row r="463" spans="1:13" x14ac:dyDescent="0.3">
      <c r="A463">
        <v>5</v>
      </c>
      <c r="B463">
        <v>51</v>
      </c>
      <c r="C463">
        <v>1</v>
      </c>
      <c r="D463">
        <v>201</v>
      </c>
      <c r="E463">
        <v>1</v>
      </c>
      <c r="F463" t="s">
        <v>31</v>
      </c>
      <c r="G463" t="s">
        <v>32</v>
      </c>
      <c r="H463">
        <v>2020</v>
      </c>
      <c r="I463">
        <v>1</v>
      </c>
      <c r="J463">
        <v>2091</v>
      </c>
      <c r="K463" t="s">
        <v>272</v>
      </c>
      <c r="L463">
        <v>41.267096076631454</v>
      </c>
      <c r="M463" t="s">
        <v>135</v>
      </c>
    </row>
    <row r="464" spans="1:13" x14ac:dyDescent="0.3">
      <c r="A464">
        <v>5</v>
      </c>
      <c r="B464">
        <v>51</v>
      </c>
      <c r="C464">
        <v>1</v>
      </c>
      <c r="D464">
        <v>201</v>
      </c>
      <c r="E464">
        <v>1</v>
      </c>
      <c r="F464" t="s">
        <v>31</v>
      </c>
      <c r="G464" t="s">
        <v>32</v>
      </c>
      <c r="H464">
        <v>2020</v>
      </c>
      <c r="I464">
        <v>1</v>
      </c>
      <c r="J464">
        <v>2091</v>
      </c>
      <c r="K464" t="s">
        <v>273</v>
      </c>
      <c r="L464">
        <v>8.0364420379675305</v>
      </c>
      <c r="M464" t="s">
        <v>135</v>
      </c>
    </row>
    <row r="465" spans="1:13" x14ac:dyDescent="0.3">
      <c r="A465">
        <v>5</v>
      </c>
      <c r="B465">
        <v>51</v>
      </c>
      <c r="C465">
        <v>1</v>
      </c>
      <c r="D465">
        <v>201</v>
      </c>
      <c r="E465">
        <v>1</v>
      </c>
      <c r="F465" t="s">
        <v>31</v>
      </c>
      <c r="G465" t="s">
        <v>32</v>
      </c>
      <c r="H465">
        <v>2020</v>
      </c>
      <c r="I465">
        <v>1</v>
      </c>
      <c r="J465">
        <v>2091</v>
      </c>
      <c r="K465" t="s">
        <v>274</v>
      </c>
      <c r="L465">
        <v>31.059718380712606</v>
      </c>
      <c r="M465" t="s">
        <v>135</v>
      </c>
    </row>
    <row r="466" spans="1:13" x14ac:dyDescent="0.3">
      <c r="A466">
        <v>5</v>
      </c>
      <c r="B466">
        <v>51</v>
      </c>
      <c r="C466">
        <v>1</v>
      </c>
      <c r="D466">
        <v>202</v>
      </c>
      <c r="E466">
        <v>1</v>
      </c>
      <c r="F466" t="s">
        <v>31</v>
      </c>
      <c r="G466" t="s">
        <v>32</v>
      </c>
      <c r="H466">
        <v>2020</v>
      </c>
      <c r="I466">
        <v>2</v>
      </c>
      <c r="J466">
        <v>2109</v>
      </c>
      <c r="K466" t="s">
        <v>271</v>
      </c>
      <c r="L466">
        <v>22.37072912404015</v>
      </c>
      <c r="M466" t="s">
        <v>135</v>
      </c>
    </row>
    <row r="467" spans="1:13" x14ac:dyDescent="0.3">
      <c r="A467">
        <v>5</v>
      </c>
      <c r="B467">
        <v>51</v>
      </c>
      <c r="C467">
        <v>1</v>
      </c>
      <c r="D467">
        <v>202</v>
      </c>
      <c r="E467">
        <v>1</v>
      </c>
      <c r="F467" t="s">
        <v>31</v>
      </c>
      <c r="G467" t="s">
        <v>32</v>
      </c>
      <c r="H467">
        <v>2020</v>
      </c>
      <c r="I467">
        <v>2</v>
      </c>
      <c r="J467">
        <v>2109</v>
      </c>
      <c r="K467" t="s">
        <v>272</v>
      </c>
      <c r="L467">
        <v>42.643735626437355</v>
      </c>
      <c r="M467" t="s">
        <v>135</v>
      </c>
    </row>
    <row r="468" spans="1:13" x14ac:dyDescent="0.3">
      <c r="A468">
        <v>5</v>
      </c>
      <c r="B468">
        <v>51</v>
      </c>
      <c r="C468">
        <v>1</v>
      </c>
      <c r="D468">
        <v>202</v>
      </c>
      <c r="E468">
        <v>1</v>
      </c>
      <c r="F468" t="s">
        <v>31</v>
      </c>
      <c r="G468" t="s">
        <v>32</v>
      </c>
      <c r="H468">
        <v>2020</v>
      </c>
      <c r="I468">
        <v>2</v>
      </c>
      <c r="J468">
        <v>2109</v>
      </c>
      <c r="K468" t="s">
        <v>273</v>
      </c>
      <c r="L468">
        <v>7.4062486101813043</v>
      </c>
      <c r="M468" t="s">
        <v>135</v>
      </c>
    </row>
    <row r="469" spans="1:13" x14ac:dyDescent="0.3">
      <c r="A469">
        <v>5</v>
      </c>
      <c r="B469">
        <v>51</v>
      </c>
      <c r="C469">
        <v>1</v>
      </c>
      <c r="D469">
        <v>202</v>
      </c>
      <c r="E469">
        <v>1</v>
      </c>
      <c r="F469" t="s">
        <v>31</v>
      </c>
      <c r="G469" t="s">
        <v>32</v>
      </c>
      <c r="H469">
        <v>2020</v>
      </c>
      <c r="I469">
        <v>2</v>
      </c>
      <c r="J469">
        <v>2109</v>
      </c>
      <c r="K469" t="s">
        <v>274</v>
      </c>
      <c r="L469">
        <v>32.588063457416546</v>
      </c>
      <c r="M469" t="s">
        <v>135</v>
      </c>
    </row>
    <row r="470" spans="1:13" x14ac:dyDescent="0.3">
      <c r="A470">
        <v>5</v>
      </c>
      <c r="B470">
        <v>51</v>
      </c>
      <c r="C470">
        <v>1</v>
      </c>
      <c r="D470">
        <v>211</v>
      </c>
      <c r="E470">
        <v>1</v>
      </c>
      <c r="F470" t="s">
        <v>31</v>
      </c>
      <c r="G470" t="s">
        <v>32</v>
      </c>
      <c r="H470">
        <v>2021</v>
      </c>
      <c r="I470">
        <v>1</v>
      </c>
      <c r="J470">
        <v>2142</v>
      </c>
      <c r="K470" t="s">
        <v>271</v>
      </c>
      <c r="L470">
        <v>23.519914961809512</v>
      </c>
      <c r="M470" t="s">
        <v>135</v>
      </c>
    </row>
    <row r="471" spans="1:13" x14ac:dyDescent="0.3">
      <c r="A471">
        <v>5</v>
      </c>
      <c r="B471">
        <v>51</v>
      </c>
      <c r="C471">
        <v>1</v>
      </c>
      <c r="D471">
        <v>211</v>
      </c>
      <c r="E471">
        <v>1</v>
      </c>
      <c r="F471" t="s">
        <v>31</v>
      </c>
      <c r="G471" t="s">
        <v>32</v>
      </c>
      <c r="H471">
        <v>2021</v>
      </c>
      <c r="I471">
        <v>1</v>
      </c>
      <c r="J471">
        <v>2142</v>
      </c>
      <c r="K471" t="s">
        <v>272</v>
      </c>
      <c r="L471">
        <v>41.892789101233774</v>
      </c>
      <c r="M471" t="s">
        <v>135</v>
      </c>
    </row>
    <row r="472" spans="1:13" x14ac:dyDescent="0.3">
      <c r="A472">
        <v>5</v>
      </c>
      <c r="B472">
        <v>51</v>
      </c>
      <c r="C472">
        <v>1</v>
      </c>
      <c r="D472">
        <v>211</v>
      </c>
      <c r="E472">
        <v>1</v>
      </c>
      <c r="F472" t="s">
        <v>31</v>
      </c>
      <c r="G472" t="s">
        <v>32</v>
      </c>
      <c r="H472">
        <v>2021</v>
      </c>
      <c r="I472">
        <v>1</v>
      </c>
      <c r="J472">
        <v>2142</v>
      </c>
      <c r="K472" t="s">
        <v>273</v>
      </c>
      <c r="L472">
        <v>7.0299377700711574</v>
      </c>
      <c r="M472" t="s">
        <v>135</v>
      </c>
    </row>
    <row r="473" spans="1:13" x14ac:dyDescent="0.3">
      <c r="A473">
        <v>5</v>
      </c>
      <c r="B473">
        <v>51</v>
      </c>
      <c r="C473">
        <v>1</v>
      </c>
      <c r="D473">
        <v>211</v>
      </c>
      <c r="E473">
        <v>1</v>
      </c>
      <c r="F473" t="s">
        <v>31</v>
      </c>
      <c r="G473" t="s">
        <v>32</v>
      </c>
      <c r="H473">
        <v>2021</v>
      </c>
      <c r="I473">
        <v>1</v>
      </c>
      <c r="J473">
        <v>2142</v>
      </c>
      <c r="K473" t="s">
        <v>274</v>
      </c>
      <c r="L473">
        <v>33.18097461478402</v>
      </c>
      <c r="M473" t="s">
        <v>135</v>
      </c>
    </row>
    <row r="474" spans="1:13" x14ac:dyDescent="0.3">
      <c r="A474">
        <v>5</v>
      </c>
      <c r="B474">
        <v>51</v>
      </c>
      <c r="C474">
        <v>1</v>
      </c>
      <c r="D474">
        <v>212</v>
      </c>
      <c r="E474">
        <v>1</v>
      </c>
      <c r="F474" t="s">
        <v>31</v>
      </c>
      <c r="G474" t="s">
        <v>32</v>
      </c>
      <c r="H474">
        <v>2021</v>
      </c>
      <c r="I474">
        <v>2</v>
      </c>
      <c r="J474">
        <v>2158</v>
      </c>
      <c r="K474" t="s">
        <v>271</v>
      </c>
      <c r="L474">
        <v>20.38158347980319</v>
      </c>
      <c r="M474" t="s">
        <v>135</v>
      </c>
    </row>
    <row r="475" spans="1:13" x14ac:dyDescent="0.3">
      <c r="A475">
        <v>5</v>
      </c>
      <c r="B475">
        <v>51</v>
      </c>
      <c r="C475">
        <v>1</v>
      </c>
      <c r="D475">
        <v>212</v>
      </c>
      <c r="E475">
        <v>1</v>
      </c>
      <c r="F475" t="s">
        <v>31</v>
      </c>
      <c r="G475" t="s">
        <v>32</v>
      </c>
      <c r="H475">
        <v>2021</v>
      </c>
      <c r="I475">
        <v>2</v>
      </c>
      <c r="J475">
        <v>2158</v>
      </c>
      <c r="K475" t="s">
        <v>272</v>
      </c>
      <c r="L475">
        <v>38.256801251478407</v>
      </c>
      <c r="M475" t="s">
        <v>135</v>
      </c>
    </row>
    <row r="476" spans="1:13" x14ac:dyDescent="0.3">
      <c r="A476">
        <v>5</v>
      </c>
      <c r="B476">
        <v>51</v>
      </c>
      <c r="C476">
        <v>1</v>
      </c>
      <c r="D476">
        <v>212</v>
      </c>
      <c r="E476">
        <v>1</v>
      </c>
      <c r="F476" t="s">
        <v>31</v>
      </c>
      <c r="G476" t="s">
        <v>32</v>
      </c>
      <c r="H476">
        <v>2021</v>
      </c>
      <c r="I476">
        <v>2</v>
      </c>
      <c r="J476">
        <v>2158</v>
      </c>
      <c r="K476" t="s">
        <v>273</v>
      </c>
      <c r="L476">
        <v>3.3716764814741214</v>
      </c>
      <c r="M476" t="s">
        <v>135</v>
      </c>
    </row>
    <row r="477" spans="1:13" x14ac:dyDescent="0.3">
      <c r="A477">
        <v>5</v>
      </c>
      <c r="B477">
        <v>51</v>
      </c>
      <c r="C477">
        <v>1</v>
      </c>
      <c r="D477">
        <v>212</v>
      </c>
      <c r="E477">
        <v>1</v>
      </c>
      <c r="F477" t="s">
        <v>31</v>
      </c>
      <c r="G477" t="s">
        <v>32</v>
      </c>
      <c r="H477">
        <v>2021</v>
      </c>
      <c r="I477">
        <v>2</v>
      </c>
      <c r="J477">
        <v>2158</v>
      </c>
      <c r="K477" t="s">
        <v>274</v>
      </c>
      <c r="L477">
        <v>30.739755382336551</v>
      </c>
      <c r="M477" t="s">
        <v>135</v>
      </c>
    </row>
    <row r="478" spans="1:13" x14ac:dyDescent="0.3">
      <c r="A478">
        <v>5</v>
      </c>
      <c r="B478">
        <v>51</v>
      </c>
      <c r="C478">
        <v>1</v>
      </c>
      <c r="D478">
        <v>221</v>
      </c>
      <c r="E478">
        <v>1</v>
      </c>
      <c r="F478" t="s">
        <v>31</v>
      </c>
      <c r="G478" t="s">
        <v>32</v>
      </c>
      <c r="H478">
        <v>2022</v>
      </c>
      <c r="I478">
        <v>1</v>
      </c>
      <c r="J478">
        <v>2127</v>
      </c>
      <c r="K478" t="s">
        <v>271</v>
      </c>
      <c r="L478">
        <v>19.806825210863629</v>
      </c>
      <c r="M478" t="s">
        <v>135</v>
      </c>
    </row>
    <row r="479" spans="1:13" x14ac:dyDescent="0.3">
      <c r="A479">
        <v>5</v>
      </c>
      <c r="B479">
        <v>51</v>
      </c>
      <c r="C479">
        <v>1</v>
      </c>
      <c r="D479">
        <v>221</v>
      </c>
      <c r="E479">
        <v>1</v>
      </c>
      <c r="F479" t="s">
        <v>31</v>
      </c>
      <c r="G479" t="s">
        <v>32</v>
      </c>
      <c r="H479">
        <v>2022</v>
      </c>
      <c r="I479">
        <v>1</v>
      </c>
      <c r="J479">
        <v>2127</v>
      </c>
      <c r="K479" t="s">
        <v>272</v>
      </c>
      <c r="L479">
        <v>39.444398324998481</v>
      </c>
      <c r="M479" t="s">
        <v>135</v>
      </c>
    </row>
    <row r="480" spans="1:13" x14ac:dyDescent="0.3">
      <c r="A480">
        <v>5</v>
      </c>
      <c r="B480">
        <v>51</v>
      </c>
      <c r="C480">
        <v>1</v>
      </c>
      <c r="D480">
        <v>221</v>
      </c>
      <c r="E480">
        <v>1</v>
      </c>
      <c r="F480" t="s">
        <v>31</v>
      </c>
      <c r="G480" t="s">
        <v>32</v>
      </c>
      <c r="H480">
        <v>2022</v>
      </c>
      <c r="I480">
        <v>1</v>
      </c>
      <c r="J480">
        <v>2127</v>
      </c>
      <c r="K480" t="s">
        <v>273</v>
      </c>
      <c r="L480">
        <v>0</v>
      </c>
      <c r="M480" t="s">
        <v>135</v>
      </c>
    </row>
    <row r="481" spans="1:13" x14ac:dyDescent="0.3">
      <c r="A481">
        <v>5</v>
      </c>
      <c r="B481">
        <v>51</v>
      </c>
      <c r="C481">
        <v>1</v>
      </c>
      <c r="D481">
        <v>221</v>
      </c>
      <c r="E481">
        <v>1</v>
      </c>
      <c r="F481" t="s">
        <v>31</v>
      </c>
      <c r="G481" t="s">
        <v>32</v>
      </c>
      <c r="H481">
        <v>2022</v>
      </c>
      <c r="I481">
        <v>1</v>
      </c>
      <c r="J481">
        <v>2127</v>
      </c>
      <c r="K481" t="s">
        <v>274</v>
      </c>
      <c r="L481">
        <v>30.900699255152496</v>
      </c>
      <c r="M481" t="s">
        <v>135</v>
      </c>
    </row>
    <row r="482" spans="1:13" x14ac:dyDescent="0.3">
      <c r="A482">
        <v>5</v>
      </c>
      <c r="B482">
        <v>51</v>
      </c>
      <c r="C482">
        <v>1</v>
      </c>
      <c r="D482">
        <v>222</v>
      </c>
      <c r="E482">
        <v>1</v>
      </c>
      <c r="F482" t="s">
        <v>31</v>
      </c>
      <c r="G482" t="s">
        <v>32</v>
      </c>
      <c r="H482">
        <v>2022</v>
      </c>
      <c r="I482">
        <v>2</v>
      </c>
      <c r="J482">
        <v>2159</v>
      </c>
      <c r="K482" t="s">
        <v>271</v>
      </c>
      <c r="L482">
        <v>20.721993496745441</v>
      </c>
      <c r="M482" t="s">
        <v>135</v>
      </c>
    </row>
    <row r="483" spans="1:13" x14ac:dyDescent="0.3">
      <c r="A483">
        <v>5</v>
      </c>
      <c r="B483">
        <v>51</v>
      </c>
      <c r="C483">
        <v>1</v>
      </c>
      <c r="D483">
        <v>222</v>
      </c>
      <c r="E483">
        <v>1</v>
      </c>
      <c r="F483" t="s">
        <v>31</v>
      </c>
      <c r="G483" t="s">
        <v>32</v>
      </c>
      <c r="H483">
        <v>2022</v>
      </c>
      <c r="I483">
        <v>2</v>
      </c>
      <c r="J483">
        <v>2159</v>
      </c>
      <c r="K483" t="s">
        <v>272</v>
      </c>
      <c r="L483">
        <v>39.844722342881965</v>
      </c>
      <c r="M483" t="s">
        <v>135</v>
      </c>
    </row>
    <row r="484" spans="1:13" x14ac:dyDescent="0.3">
      <c r="A484">
        <v>5</v>
      </c>
      <c r="B484">
        <v>51</v>
      </c>
      <c r="C484">
        <v>1</v>
      </c>
      <c r="D484">
        <v>222</v>
      </c>
      <c r="E484">
        <v>1</v>
      </c>
      <c r="F484" t="s">
        <v>31</v>
      </c>
      <c r="G484" t="s">
        <v>32</v>
      </c>
      <c r="H484">
        <v>2022</v>
      </c>
      <c r="I484">
        <v>2</v>
      </c>
      <c r="J484">
        <v>2159</v>
      </c>
      <c r="K484" t="s">
        <v>273</v>
      </c>
      <c r="L484">
        <v>1.944077679629034</v>
      </c>
      <c r="M484" t="s">
        <v>135</v>
      </c>
    </row>
    <row r="485" spans="1:13" x14ac:dyDescent="0.3">
      <c r="A485">
        <v>5</v>
      </c>
      <c r="B485">
        <v>51</v>
      </c>
      <c r="C485">
        <v>1</v>
      </c>
      <c r="D485">
        <v>222</v>
      </c>
      <c r="E485">
        <v>1</v>
      </c>
      <c r="F485" t="s">
        <v>31</v>
      </c>
      <c r="G485" t="s">
        <v>32</v>
      </c>
      <c r="H485">
        <v>2022</v>
      </c>
      <c r="I485">
        <v>2</v>
      </c>
      <c r="J485">
        <v>2159</v>
      </c>
      <c r="K485" t="s">
        <v>274</v>
      </c>
      <c r="L485">
        <v>31.331117864045545</v>
      </c>
      <c r="M485" t="s">
        <v>135</v>
      </c>
    </row>
    <row r="486" spans="1:13" x14ac:dyDescent="0.3">
      <c r="A486">
        <v>5</v>
      </c>
      <c r="B486">
        <v>51</v>
      </c>
      <c r="C486">
        <v>1</v>
      </c>
      <c r="D486">
        <v>231</v>
      </c>
      <c r="E486">
        <v>1</v>
      </c>
      <c r="F486" t="s">
        <v>31</v>
      </c>
      <c r="G486" t="s">
        <v>32</v>
      </c>
      <c r="H486">
        <v>2023</v>
      </c>
      <c r="I486">
        <v>1</v>
      </c>
      <c r="J486">
        <v>2053</v>
      </c>
      <c r="K486" t="s">
        <v>271</v>
      </c>
      <c r="L486">
        <v>19.803887578538681</v>
      </c>
      <c r="M486" t="s">
        <v>135</v>
      </c>
    </row>
    <row r="487" spans="1:13" x14ac:dyDescent="0.3">
      <c r="A487">
        <v>5</v>
      </c>
      <c r="B487">
        <v>51</v>
      </c>
      <c r="C487">
        <v>1</v>
      </c>
      <c r="D487">
        <v>231</v>
      </c>
      <c r="E487">
        <v>1</v>
      </c>
      <c r="F487" t="s">
        <v>31</v>
      </c>
      <c r="G487" t="s">
        <v>32</v>
      </c>
      <c r="H487">
        <v>2023</v>
      </c>
      <c r="I487">
        <v>1</v>
      </c>
      <c r="J487">
        <v>2053</v>
      </c>
      <c r="K487" t="s">
        <v>272</v>
      </c>
      <c r="L487">
        <v>37.548259025986155</v>
      </c>
      <c r="M487" t="s">
        <v>135</v>
      </c>
    </row>
    <row r="488" spans="1:13" x14ac:dyDescent="0.3">
      <c r="A488">
        <v>5</v>
      </c>
      <c r="B488">
        <v>51</v>
      </c>
      <c r="C488">
        <v>1</v>
      </c>
      <c r="D488">
        <v>231</v>
      </c>
      <c r="E488">
        <v>1</v>
      </c>
      <c r="F488" t="s">
        <v>31</v>
      </c>
      <c r="G488" t="s">
        <v>32</v>
      </c>
      <c r="H488">
        <v>2023</v>
      </c>
      <c r="I488">
        <v>1</v>
      </c>
      <c r="J488">
        <v>2053</v>
      </c>
      <c r="K488" t="s">
        <v>273</v>
      </c>
      <c r="L488">
        <v>0</v>
      </c>
      <c r="M488" t="s">
        <v>135</v>
      </c>
    </row>
    <row r="489" spans="1:13" x14ac:dyDescent="0.3">
      <c r="A489">
        <v>5</v>
      </c>
      <c r="B489">
        <v>51</v>
      </c>
      <c r="C489">
        <v>1</v>
      </c>
      <c r="D489">
        <v>231</v>
      </c>
      <c r="E489">
        <v>1</v>
      </c>
      <c r="F489" t="s">
        <v>31</v>
      </c>
      <c r="G489" t="s">
        <v>32</v>
      </c>
      <c r="H489">
        <v>2023</v>
      </c>
      <c r="I489">
        <v>1</v>
      </c>
      <c r="J489">
        <v>2053</v>
      </c>
      <c r="K489" t="s">
        <v>274</v>
      </c>
      <c r="L489">
        <v>29.965502999094653</v>
      </c>
      <c r="M489" t="s">
        <v>135</v>
      </c>
    </row>
    <row r="490" spans="1:13" x14ac:dyDescent="0.3">
      <c r="A490">
        <v>5</v>
      </c>
      <c r="B490">
        <v>51</v>
      </c>
      <c r="C490">
        <v>1</v>
      </c>
      <c r="D490">
        <v>232</v>
      </c>
      <c r="E490">
        <v>1</v>
      </c>
      <c r="F490" t="s">
        <v>31</v>
      </c>
      <c r="G490" t="s">
        <v>32</v>
      </c>
      <c r="H490">
        <v>2023</v>
      </c>
      <c r="I490">
        <v>2</v>
      </c>
      <c r="J490">
        <v>2127</v>
      </c>
      <c r="K490" t="s">
        <v>271</v>
      </c>
      <c r="L490">
        <v>20.827410010548022</v>
      </c>
      <c r="M490" t="s">
        <v>135</v>
      </c>
    </row>
    <row r="491" spans="1:13" x14ac:dyDescent="0.3">
      <c r="A491">
        <v>5</v>
      </c>
      <c r="B491">
        <v>51</v>
      </c>
      <c r="C491">
        <v>1</v>
      </c>
      <c r="D491">
        <v>232</v>
      </c>
      <c r="E491">
        <v>1</v>
      </c>
      <c r="F491" t="s">
        <v>31</v>
      </c>
      <c r="G491" t="s">
        <v>32</v>
      </c>
      <c r="H491">
        <v>2023</v>
      </c>
      <c r="I491">
        <v>2</v>
      </c>
      <c r="J491">
        <v>2127</v>
      </c>
      <c r="K491" t="s">
        <v>272</v>
      </c>
      <c r="L491">
        <v>38.491844056521323</v>
      </c>
      <c r="M491" t="s">
        <v>135</v>
      </c>
    </row>
    <row r="492" spans="1:13" x14ac:dyDescent="0.3">
      <c r="A492">
        <v>5</v>
      </c>
      <c r="B492">
        <v>51</v>
      </c>
      <c r="C492">
        <v>1</v>
      </c>
      <c r="D492">
        <v>232</v>
      </c>
      <c r="E492">
        <v>1</v>
      </c>
      <c r="F492" t="s">
        <v>31</v>
      </c>
      <c r="G492" t="s">
        <v>32</v>
      </c>
      <c r="H492">
        <v>2023</v>
      </c>
      <c r="I492">
        <v>2</v>
      </c>
      <c r="J492">
        <v>2127</v>
      </c>
      <c r="K492" t="s">
        <v>273</v>
      </c>
      <c r="L492">
        <v>2.1179880016792231E-3</v>
      </c>
      <c r="M492" t="s">
        <v>135</v>
      </c>
    </row>
    <row r="493" spans="1:13" x14ac:dyDescent="0.3">
      <c r="A493">
        <v>5</v>
      </c>
      <c r="B493">
        <v>51</v>
      </c>
      <c r="C493">
        <v>1</v>
      </c>
      <c r="D493">
        <v>232</v>
      </c>
      <c r="E493">
        <v>1</v>
      </c>
      <c r="F493" t="s">
        <v>31</v>
      </c>
      <c r="G493" t="s">
        <v>32</v>
      </c>
      <c r="H493">
        <v>2023</v>
      </c>
      <c r="I493">
        <v>2</v>
      </c>
      <c r="J493">
        <v>2127</v>
      </c>
      <c r="K493" t="s">
        <v>274</v>
      </c>
      <c r="L493">
        <v>30.583911800265007</v>
      </c>
      <c r="M493" t="s">
        <v>135</v>
      </c>
    </row>
    <row r="494" spans="1:13" x14ac:dyDescent="0.3">
      <c r="A494">
        <v>5</v>
      </c>
      <c r="B494">
        <v>51</v>
      </c>
      <c r="C494">
        <v>1</v>
      </c>
      <c r="D494">
        <v>241</v>
      </c>
      <c r="E494">
        <v>1</v>
      </c>
      <c r="F494" t="s">
        <v>31</v>
      </c>
      <c r="G494" t="s">
        <v>32</v>
      </c>
      <c r="H494">
        <v>2024</v>
      </c>
      <c r="I494">
        <v>1</v>
      </c>
      <c r="J494">
        <v>2120</v>
      </c>
      <c r="K494" t="s">
        <v>271</v>
      </c>
      <c r="L494">
        <v>22.752139995359592</v>
      </c>
      <c r="M494" t="s">
        <v>135</v>
      </c>
    </row>
    <row r="495" spans="1:13" x14ac:dyDescent="0.3">
      <c r="A495">
        <v>5</v>
      </c>
      <c r="B495">
        <v>51</v>
      </c>
      <c r="C495">
        <v>1</v>
      </c>
      <c r="D495">
        <v>241</v>
      </c>
      <c r="E495">
        <v>1</v>
      </c>
      <c r="F495" t="s">
        <v>31</v>
      </c>
      <c r="G495" t="s">
        <v>32</v>
      </c>
      <c r="H495">
        <v>2024</v>
      </c>
      <c r="I495">
        <v>1</v>
      </c>
      <c r="J495">
        <v>2120</v>
      </c>
      <c r="K495" t="s">
        <v>272</v>
      </c>
      <c r="L495">
        <v>39.170965010920355</v>
      </c>
      <c r="M495" t="s">
        <v>135</v>
      </c>
    </row>
    <row r="496" spans="1:13" x14ac:dyDescent="0.3">
      <c r="A496">
        <v>5</v>
      </c>
      <c r="B496">
        <v>51</v>
      </c>
      <c r="C496">
        <v>1</v>
      </c>
      <c r="D496">
        <v>241</v>
      </c>
      <c r="E496">
        <v>1</v>
      </c>
      <c r="F496" t="s">
        <v>31</v>
      </c>
      <c r="G496" t="s">
        <v>32</v>
      </c>
      <c r="H496">
        <v>2024</v>
      </c>
      <c r="I496">
        <v>1</v>
      </c>
      <c r="J496">
        <v>2120</v>
      </c>
      <c r="K496" t="s">
        <v>273</v>
      </c>
      <c r="L496">
        <v>4.0597790669221148</v>
      </c>
      <c r="M496" t="s">
        <v>135</v>
      </c>
    </row>
    <row r="497" spans="1:13" x14ac:dyDescent="0.3">
      <c r="A497">
        <v>5</v>
      </c>
      <c r="B497">
        <v>51</v>
      </c>
      <c r="C497">
        <v>1</v>
      </c>
      <c r="D497">
        <v>241</v>
      </c>
      <c r="E497">
        <v>1</v>
      </c>
      <c r="F497" t="s">
        <v>31</v>
      </c>
      <c r="G497" t="s">
        <v>32</v>
      </c>
      <c r="H497">
        <v>2024</v>
      </c>
      <c r="I497">
        <v>1</v>
      </c>
      <c r="J497">
        <v>2120</v>
      </c>
      <c r="K497" t="s">
        <v>274</v>
      </c>
      <c r="L497">
        <v>31.75102069026152</v>
      </c>
      <c r="M497" t="s">
        <v>135</v>
      </c>
    </row>
    <row r="498" spans="1:13" x14ac:dyDescent="0.3">
      <c r="A498">
        <v>5</v>
      </c>
      <c r="B498">
        <v>51</v>
      </c>
      <c r="C498">
        <v>1</v>
      </c>
      <c r="D498">
        <v>242</v>
      </c>
      <c r="E498">
        <v>1</v>
      </c>
      <c r="F498" t="s">
        <v>31</v>
      </c>
      <c r="G498" t="s">
        <v>32</v>
      </c>
      <c r="H498">
        <v>2024</v>
      </c>
      <c r="I498">
        <v>2</v>
      </c>
      <c r="J498">
        <v>2086</v>
      </c>
      <c r="K498" t="s">
        <v>271</v>
      </c>
      <c r="L498">
        <v>21.394996132015315</v>
      </c>
      <c r="M498" t="s">
        <v>135</v>
      </c>
    </row>
    <row r="499" spans="1:13" x14ac:dyDescent="0.3">
      <c r="A499">
        <v>5</v>
      </c>
      <c r="B499">
        <v>51</v>
      </c>
      <c r="C499">
        <v>1</v>
      </c>
      <c r="D499">
        <v>242</v>
      </c>
      <c r="E499">
        <v>1</v>
      </c>
      <c r="F499" t="s">
        <v>31</v>
      </c>
      <c r="G499" t="s">
        <v>32</v>
      </c>
      <c r="H499">
        <v>2024</v>
      </c>
      <c r="I499">
        <v>2</v>
      </c>
      <c r="J499">
        <v>2086</v>
      </c>
      <c r="K499" t="s">
        <v>272</v>
      </c>
      <c r="L499">
        <v>37.894423613937313</v>
      </c>
      <c r="M499" t="s">
        <v>135</v>
      </c>
    </row>
    <row r="500" spans="1:13" x14ac:dyDescent="0.3">
      <c r="A500">
        <v>5</v>
      </c>
      <c r="B500">
        <v>51</v>
      </c>
      <c r="C500">
        <v>1</v>
      </c>
      <c r="D500">
        <v>242</v>
      </c>
      <c r="E500">
        <v>1</v>
      </c>
      <c r="F500" t="s">
        <v>31</v>
      </c>
      <c r="G500" t="s">
        <v>32</v>
      </c>
      <c r="H500">
        <v>2024</v>
      </c>
      <c r="I500">
        <v>2</v>
      </c>
      <c r="J500">
        <v>2086</v>
      </c>
      <c r="K500" t="s">
        <v>273</v>
      </c>
      <c r="L500">
        <v>1.3677301380123761</v>
      </c>
      <c r="M500" t="s">
        <v>135</v>
      </c>
    </row>
    <row r="501" spans="1:13" x14ac:dyDescent="0.3">
      <c r="A501">
        <v>5</v>
      </c>
      <c r="B501">
        <v>51</v>
      </c>
      <c r="C501">
        <v>1</v>
      </c>
      <c r="D501">
        <v>242</v>
      </c>
      <c r="E501">
        <v>1</v>
      </c>
      <c r="F501" t="s">
        <v>31</v>
      </c>
      <c r="G501" t="s">
        <v>32</v>
      </c>
      <c r="H501">
        <v>2024</v>
      </c>
      <c r="I501">
        <v>2</v>
      </c>
      <c r="J501">
        <v>2086</v>
      </c>
      <c r="K501" t="s">
        <v>274</v>
      </c>
      <c r="L501">
        <v>30.776948252859071</v>
      </c>
      <c r="M501" t="s">
        <v>135</v>
      </c>
    </row>
    <row r="502" spans="1:13" x14ac:dyDescent="0.3">
      <c r="A502">
        <v>5</v>
      </c>
      <c r="B502">
        <v>51</v>
      </c>
      <c r="C502">
        <v>1</v>
      </c>
      <c r="D502">
        <v>251</v>
      </c>
      <c r="E502">
        <v>1</v>
      </c>
      <c r="F502" t="s">
        <v>31</v>
      </c>
      <c r="G502" t="s">
        <v>32</v>
      </c>
      <c r="H502">
        <v>2025</v>
      </c>
      <c r="I502">
        <v>1</v>
      </c>
      <c r="J502">
        <v>2129</v>
      </c>
      <c r="K502" t="s">
        <v>271</v>
      </c>
      <c r="L502">
        <v>22.316040124965859</v>
      </c>
      <c r="M502" t="s">
        <v>135</v>
      </c>
    </row>
    <row r="503" spans="1:13" x14ac:dyDescent="0.3">
      <c r="A503">
        <v>5</v>
      </c>
      <c r="B503">
        <v>51</v>
      </c>
      <c r="C503">
        <v>1</v>
      </c>
      <c r="D503">
        <v>251</v>
      </c>
      <c r="E503">
        <v>1</v>
      </c>
      <c r="F503" t="s">
        <v>31</v>
      </c>
      <c r="G503" t="s">
        <v>32</v>
      </c>
      <c r="H503">
        <v>2025</v>
      </c>
      <c r="I503">
        <v>1</v>
      </c>
      <c r="J503">
        <v>2129</v>
      </c>
      <c r="K503" t="s">
        <v>272</v>
      </c>
      <c r="L503">
        <v>39.291927225257041</v>
      </c>
      <c r="M503" t="s">
        <v>135</v>
      </c>
    </row>
    <row r="504" spans="1:13" x14ac:dyDescent="0.3">
      <c r="A504">
        <v>5</v>
      </c>
      <c r="B504">
        <v>51</v>
      </c>
      <c r="C504">
        <v>1</v>
      </c>
      <c r="D504">
        <v>251</v>
      </c>
      <c r="E504">
        <v>1</v>
      </c>
      <c r="F504" t="s">
        <v>31</v>
      </c>
      <c r="G504" t="s">
        <v>32</v>
      </c>
      <c r="H504">
        <v>2025</v>
      </c>
      <c r="I504">
        <v>1</v>
      </c>
      <c r="J504">
        <v>2129</v>
      </c>
      <c r="K504" t="s">
        <v>273</v>
      </c>
      <c r="L504">
        <v>3.7630195541766525</v>
      </c>
      <c r="M504" t="s">
        <v>135</v>
      </c>
    </row>
    <row r="505" spans="1:13" x14ac:dyDescent="0.3">
      <c r="A505">
        <v>5</v>
      </c>
      <c r="B505">
        <v>51</v>
      </c>
      <c r="C505">
        <v>1</v>
      </c>
      <c r="D505">
        <v>251</v>
      </c>
      <c r="E505">
        <v>1</v>
      </c>
      <c r="F505" t="s">
        <v>31</v>
      </c>
      <c r="G505" t="s">
        <v>32</v>
      </c>
      <c r="H505">
        <v>2025</v>
      </c>
      <c r="I505">
        <v>1</v>
      </c>
      <c r="J505">
        <v>2129</v>
      </c>
      <c r="K505" t="s">
        <v>274</v>
      </c>
      <c r="L505">
        <v>31.598776137016049</v>
      </c>
      <c r="M505" t="s">
        <v>135</v>
      </c>
    </row>
    <row r="506" spans="1:13" x14ac:dyDescent="0.3">
      <c r="A506">
        <v>5</v>
      </c>
      <c r="B506">
        <v>51</v>
      </c>
      <c r="C506">
        <v>1</v>
      </c>
      <c r="D506">
        <v>252</v>
      </c>
      <c r="E506">
        <v>1</v>
      </c>
      <c r="F506" t="s">
        <v>31</v>
      </c>
      <c r="G506" t="s">
        <v>32</v>
      </c>
      <c r="H506">
        <v>2025</v>
      </c>
      <c r="I506">
        <v>2</v>
      </c>
      <c r="J506">
        <v>2051</v>
      </c>
      <c r="K506" t="s">
        <v>271</v>
      </c>
      <c r="L506">
        <v>22.232659806327298</v>
      </c>
      <c r="M506" t="s">
        <v>135</v>
      </c>
    </row>
    <row r="507" spans="1:13" x14ac:dyDescent="0.3">
      <c r="A507">
        <v>5</v>
      </c>
      <c r="B507">
        <v>51</v>
      </c>
      <c r="C507">
        <v>1</v>
      </c>
      <c r="D507">
        <v>252</v>
      </c>
      <c r="E507">
        <v>1</v>
      </c>
      <c r="F507" t="s">
        <v>31</v>
      </c>
      <c r="G507" t="s">
        <v>32</v>
      </c>
      <c r="H507">
        <v>2025</v>
      </c>
      <c r="I507">
        <v>2</v>
      </c>
      <c r="J507">
        <v>2051</v>
      </c>
      <c r="K507" t="s">
        <v>272</v>
      </c>
      <c r="L507">
        <v>39.796192534337372</v>
      </c>
      <c r="M507" t="s">
        <v>135</v>
      </c>
    </row>
    <row r="508" spans="1:13" x14ac:dyDescent="0.3">
      <c r="A508">
        <v>5</v>
      </c>
      <c r="B508">
        <v>51</v>
      </c>
      <c r="C508">
        <v>1</v>
      </c>
      <c r="D508">
        <v>252</v>
      </c>
      <c r="E508">
        <v>1</v>
      </c>
      <c r="F508" t="s">
        <v>31</v>
      </c>
      <c r="G508" t="s">
        <v>32</v>
      </c>
      <c r="H508">
        <v>2025</v>
      </c>
      <c r="I508">
        <v>2</v>
      </c>
      <c r="J508">
        <v>2051</v>
      </c>
      <c r="K508" t="s">
        <v>273</v>
      </c>
      <c r="L508">
        <v>3.7642971972489438</v>
      </c>
      <c r="M508" t="s">
        <v>135</v>
      </c>
    </row>
    <row r="509" spans="1:13" x14ac:dyDescent="0.3">
      <c r="A509">
        <v>5</v>
      </c>
      <c r="B509">
        <v>51</v>
      </c>
      <c r="C509">
        <v>1</v>
      </c>
      <c r="D509">
        <v>252</v>
      </c>
      <c r="E509">
        <v>1</v>
      </c>
      <c r="F509" t="s">
        <v>31</v>
      </c>
      <c r="G509" t="s">
        <v>32</v>
      </c>
      <c r="H509">
        <v>2025</v>
      </c>
      <c r="I509">
        <v>2</v>
      </c>
      <c r="J509">
        <v>2051</v>
      </c>
      <c r="K509" t="s">
        <v>274</v>
      </c>
      <c r="L509">
        <v>32.247422099407146</v>
      </c>
      <c r="M509" t="s">
        <v>135</v>
      </c>
    </row>
    <row r="510" spans="1:13" x14ac:dyDescent="0.3">
      <c r="A510">
        <v>5</v>
      </c>
      <c r="B510">
        <v>54</v>
      </c>
      <c r="C510">
        <v>2</v>
      </c>
      <c r="D510">
        <v>231</v>
      </c>
      <c r="E510">
        <v>1</v>
      </c>
      <c r="F510" t="s">
        <v>31</v>
      </c>
      <c r="G510" t="s">
        <v>34</v>
      </c>
      <c r="H510">
        <v>2023</v>
      </c>
      <c r="I510">
        <v>1</v>
      </c>
      <c r="J510">
        <v>231</v>
      </c>
      <c r="K510" t="s">
        <v>271</v>
      </c>
      <c r="L510">
        <v>0</v>
      </c>
      <c r="M510" t="s">
        <v>135</v>
      </c>
    </row>
    <row r="511" spans="1:13" x14ac:dyDescent="0.3">
      <c r="A511">
        <v>5</v>
      </c>
      <c r="B511">
        <v>54</v>
      </c>
      <c r="C511">
        <v>2</v>
      </c>
      <c r="D511">
        <v>231</v>
      </c>
      <c r="E511">
        <v>1</v>
      </c>
      <c r="F511" t="s">
        <v>31</v>
      </c>
      <c r="G511" t="s">
        <v>34</v>
      </c>
      <c r="H511">
        <v>2023</v>
      </c>
      <c r="I511">
        <v>1</v>
      </c>
      <c r="J511">
        <v>231</v>
      </c>
      <c r="K511" t="s">
        <v>272</v>
      </c>
      <c r="L511">
        <v>5.8173194563302504</v>
      </c>
      <c r="M511" t="s">
        <v>135</v>
      </c>
    </row>
    <row r="512" spans="1:13" x14ac:dyDescent="0.3">
      <c r="A512">
        <v>5</v>
      </c>
      <c r="B512">
        <v>54</v>
      </c>
      <c r="C512">
        <v>2</v>
      </c>
      <c r="D512">
        <v>231</v>
      </c>
      <c r="E512">
        <v>1</v>
      </c>
      <c r="F512" t="s">
        <v>31</v>
      </c>
      <c r="G512" t="s">
        <v>34</v>
      </c>
      <c r="H512">
        <v>2023</v>
      </c>
      <c r="I512">
        <v>1</v>
      </c>
      <c r="J512">
        <v>231</v>
      </c>
      <c r="K512" t="s">
        <v>273</v>
      </c>
      <c r="L512">
        <v>0</v>
      </c>
      <c r="M512" t="s">
        <v>135</v>
      </c>
    </row>
    <row r="513" spans="1:13" x14ac:dyDescent="0.3">
      <c r="A513">
        <v>5</v>
      </c>
      <c r="B513">
        <v>54</v>
      </c>
      <c r="C513">
        <v>2</v>
      </c>
      <c r="D513">
        <v>231</v>
      </c>
      <c r="E513">
        <v>1</v>
      </c>
      <c r="F513" t="s">
        <v>31</v>
      </c>
      <c r="G513" t="s">
        <v>34</v>
      </c>
      <c r="H513">
        <v>2023</v>
      </c>
      <c r="I513">
        <v>1</v>
      </c>
      <c r="J513">
        <v>231</v>
      </c>
      <c r="K513" t="s">
        <v>274</v>
      </c>
      <c r="L513">
        <v>0</v>
      </c>
      <c r="M513" t="s">
        <v>135</v>
      </c>
    </row>
    <row r="514" spans="1:13" x14ac:dyDescent="0.3">
      <c r="A514">
        <v>5</v>
      </c>
      <c r="B514">
        <v>54</v>
      </c>
      <c r="C514">
        <v>2</v>
      </c>
      <c r="D514">
        <v>232</v>
      </c>
      <c r="E514">
        <v>1</v>
      </c>
      <c r="F514" t="s">
        <v>31</v>
      </c>
      <c r="G514" t="s">
        <v>34</v>
      </c>
      <c r="H514">
        <v>2023</v>
      </c>
      <c r="I514">
        <v>2</v>
      </c>
      <c r="J514">
        <v>282</v>
      </c>
      <c r="K514" t="s">
        <v>271</v>
      </c>
      <c r="L514">
        <v>0</v>
      </c>
      <c r="M514" t="s">
        <v>135</v>
      </c>
    </row>
    <row r="515" spans="1:13" x14ac:dyDescent="0.3">
      <c r="A515">
        <v>5</v>
      </c>
      <c r="B515">
        <v>54</v>
      </c>
      <c r="C515">
        <v>2</v>
      </c>
      <c r="D515">
        <v>232</v>
      </c>
      <c r="E515">
        <v>1</v>
      </c>
      <c r="F515" t="s">
        <v>31</v>
      </c>
      <c r="G515" t="s">
        <v>34</v>
      </c>
      <c r="H515">
        <v>2023</v>
      </c>
      <c r="I515">
        <v>2</v>
      </c>
      <c r="J515">
        <v>282</v>
      </c>
      <c r="K515" t="s">
        <v>272</v>
      </c>
      <c r="L515">
        <v>5.9623935645115367</v>
      </c>
      <c r="M515" t="s">
        <v>135</v>
      </c>
    </row>
    <row r="516" spans="1:13" x14ac:dyDescent="0.3">
      <c r="A516">
        <v>5</v>
      </c>
      <c r="B516">
        <v>54</v>
      </c>
      <c r="C516">
        <v>2</v>
      </c>
      <c r="D516">
        <v>232</v>
      </c>
      <c r="E516">
        <v>1</v>
      </c>
      <c r="F516" t="s">
        <v>31</v>
      </c>
      <c r="G516" t="s">
        <v>34</v>
      </c>
      <c r="H516">
        <v>2023</v>
      </c>
      <c r="I516">
        <v>2</v>
      </c>
      <c r="J516">
        <v>282</v>
      </c>
      <c r="K516" t="s">
        <v>273</v>
      </c>
      <c r="L516">
        <v>0</v>
      </c>
      <c r="M516" t="s">
        <v>135</v>
      </c>
    </row>
    <row r="517" spans="1:13" x14ac:dyDescent="0.3">
      <c r="A517">
        <v>5</v>
      </c>
      <c r="B517">
        <v>54</v>
      </c>
      <c r="C517">
        <v>2</v>
      </c>
      <c r="D517">
        <v>232</v>
      </c>
      <c r="E517">
        <v>1</v>
      </c>
      <c r="F517" t="s">
        <v>31</v>
      </c>
      <c r="G517" t="s">
        <v>34</v>
      </c>
      <c r="H517">
        <v>2023</v>
      </c>
      <c r="I517">
        <v>2</v>
      </c>
      <c r="J517">
        <v>282</v>
      </c>
      <c r="K517" t="s">
        <v>274</v>
      </c>
      <c r="L517">
        <v>0</v>
      </c>
      <c r="M517" t="s">
        <v>135</v>
      </c>
    </row>
    <row r="518" spans="1:13" x14ac:dyDescent="0.3">
      <c r="A518">
        <v>5</v>
      </c>
      <c r="B518">
        <v>54</v>
      </c>
      <c r="C518">
        <v>2</v>
      </c>
      <c r="D518">
        <v>241</v>
      </c>
      <c r="E518">
        <v>1</v>
      </c>
      <c r="F518" t="s">
        <v>31</v>
      </c>
      <c r="G518" t="s">
        <v>34</v>
      </c>
      <c r="H518">
        <v>2024</v>
      </c>
      <c r="I518">
        <v>1</v>
      </c>
      <c r="J518">
        <v>326</v>
      </c>
      <c r="K518" t="s">
        <v>271</v>
      </c>
      <c r="L518">
        <v>0</v>
      </c>
      <c r="M518" t="s">
        <v>135</v>
      </c>
    </row>
    <row r="519" spans="1:13" x14ac:dyDescent="0.3">
      <c r="A519">
        <v>5</v>
      </c>
      <c r="B519">
        <v>54</v>
      </c>
      <c r="C519">
        <v>2</v>
      </c>
      <c r="D519">
        <v>241</v>
      </c>
      <c r="E519">
        <v>1</v>
      </c>
      <c r="F519" t="s">
        <v>31</v>
      </c>
      <c r="G519" t="s">
        <v>34</v>
      </c>
      <c r="H519">
        <v>2024</v>
      </c>
      <c r="I519">
        <v>1</v>
      </c>
      <c r="J519">
        <v>326</v>
      </c>
      <c r="K519" t="s">
        <v>272</v>
      </c>
      <c r="L519">
        <v>5.686557723270286</v>
      </c>
      <c r="M519" t="s">
        <v>135</v>
      </c>
    </row>
    <row r="520" spans="1:13" x14ac:dyDescent="0.3">
      <c r="A520">
        <v>5</v>
      </c>
      <c r="B520">
        <v>54</v>
      </c>
      <c r="C520">
        <v>2</v>
      </c>
      <c r="D520">
        <v>241</v>
      </c>
      <c r="E520">
        <v>1</v>
      </c>
      <c r="F520" t="s">
        <v>31</v>
      </c>
      <c r="G520" t="s">
        <v>34</v>
      </c>
      <c r="H520">
        <v>2024</v>
      </c>
      <c r="I520">
        <v>1</v>
      </c>
      <c r="J520">
        <v>326</v>
      </c>
      <c r="K520" t="s">
        <v>273</v>
      </c>
      <c r="L520">
        <v>0</v>
      </c>
      <c r="M520" t="s">
        <v>135</v>
      </c>
    </row>
    <row r="521" spans="1:13" x14ac:dyDescent="0.3">
      <c r="A521">
        <v>5</v>
      </c>
      <c r="B521">
        <v>54</v>
      </c>
      <c r="C521">
        <v>2</v>
      </c>
      <c r="D521">
        <v>241</v>
      </c>
      <c r="E521">
        <v>1</v>
      </c>
      <c r="F521" t="s">
        <v>31</v>
      </c>
      <c r="G521" t="s">
        <v>34</v>
      </c>
      <c r="H521">
        <v>2024</v>
      </c>
      <c r="I521">
        <v>1</v>
      </c>
      <c r="J521">
        <v>326</v>
      </c>
      <c r="K521" t="s">
        <v>274</v>
      </c>
      <c r="L521">
        <v>0.78817632767692869</v>
      </c>
      <c r="M521" t="s">
        <v>135</v>
      </c>
    </row>
    <row r="522" spans="1:13" x14ac:dyDescent="0.3">
      <c r="A522">
        <v>5</v>
      </c>
      <c r="B522">
        <v>54</v>
      </c>
      <c r="C522">
        <v>2</v>
      </c>
      <c r="D522">
        <v>242</v>
      </c>
      <c r="E522">
        <v>1</v>
      </c>
      <c r="F522" t="s">
        <v>31</v>
      </c>
      <c r="G522" t="s">
        <v>34</v>
      </c>
      <c r="H522">
        <v>2024</v>
      </c>
      <c r="I522">
        <v>2</v>
      </c>
      <c r="J522">
        <v>331</v>
      </c>
      <c r="K522" t="s">
        <v>271</v>
      </c>
      <c r="L522">
        <v>0</v>
      </c>
      <c r="M522" t="s">
        <v>135</v>
      </c>
    </row>
    <row r="523" spans="1:13" x14ac:dyDescent="0.3">
      <c r="A523">
        <v>5</v>
      </c>
      <c r="B523">
        <v>54</v>
      </c>
      <c r="C523">
        <v>2</v>
      </c>
      <c r="D523">
        <v>242</v>
      </c>
      <c r="E523">
        <v>1</v>
      </c>
      <c r="F523" t="s">
        <v>31</v>
      </c>
      <c r="G523" t="s">
        <v>34</v>
      </c>
      <c r="H523">
        <v>2024</v>
      </c>
      <c r="I523">
        <v>2</v>
      </c>
      <c r="J523">
        <v>331</v>
      </c>
      <c r="K523" t="s">
        <v>272</v>
      </c>
      <c r="L523">
        <v>4.0475255447950858</v>
      </c>
      <c r="M523" t="s">
        <v>135</v>
      </c>
    </row>
    <row r="524" spans="1:13" x14ac:dyDescent="0.3">
      <c r="A524">
        <v>5</v>
      </c>
      <c r="B524">
        <v>54</v>
      </c>
      <c r="C524">
        <v>2</v>
      </c>
      <c r="D524">
        <v>242</v>
      </c>
      <c r="E524">
        <v>1</v>
      </c>
      <c r="F524" t="s">
        <v>31</v>
      </c>
      <c r="G524" t="s">
        <v>34</v>
      </c>
      <c r="H524">
        <v>2024</v>
      </c>
      <c r="I524">
        <v>2</v>
      </c>
      <c r="J524">
        <v>331</v>
      </c>
      <c r="K524" t="s">
        <v>273</v>
      </c>
      <c r="L524">
        <v>0</v>
      </c>
      <c r="M524" t="s">
        <v>135</v>
      </c>
    </row>
    <row r="525" spans="1:13" x14ac:dyDescent="0.3">
      <c r="A525">
        <v>5</v>
      </c>
      <c r="B525">
        <v>54</v>
      </c>
      <c r="C525">
        <v>2</v>
      </c>
      <c r="D525">
        <v>242</v>
      </c>
      <c r="E525">
        <v>1</v>
      </c>
      <c r="F525" t="s">
        <v>31</v>
      </c>
      <c r="G525" t="s">
        <v>34</v>
      </c>
      <c r="H525">
        <v>2024</v>
      </c>
      <c r="I525">
        <v>2</v>
      </c>
      <c r="J525">
        <v>331</v>
      </c>
      <c r="K525" t="s">
        <v>274</v>
      </c>
      <c r="L525">
        <v>0</v>
      </c>
      <c r="M525" t="s">
        <v>135</v>
      </c>
    </row>
    <row r="526" spans="1:13" x14ac:dyDescent="0.3">
      <c r="A526">
        <v>5</v>
      </c>
      <c r="B526">
        <v>54</v>
      </c>
      <c r="C526">
        <v>2</v>
      </c>
      <c r="D526">
        <v>251</v>
      </c>
      <c r="E526">
        <v>1</v>
      </c>
      <c r="F526" t="s">
        <v>31</v>
      </c>
      <c r="G526" t="s">
        <v>34</v>
      </c>
      <c r="H526">
        <v>2025</v>
      </c>
      <c r="I526">
        <v>1</v>
      </c>
      <c r="J526">
        <v>352</v>
      </c>
      <c r="K526" t="s">
        <v>271</v>
      </c>
      <c r="L526">
        <v>0</v>
      </c>
      <c r="M526" t="s">
        <v>135</v>
      </c>
    </row>
    <row r="527" spans="1:13" x14ac:dyDescent="0.3">
      <c r="A527">
        <v>5</v>
      </c>
      <c r="B527">
        <v>54</v>
      </c>
      <c r="C527">
        <v>2</v>
      </c>
      <c r="D527">
        <v>251</v>
      </c>
      <c r="E527">
        <v>1</v>
      </c>
      <c r="F527" t="s">
        <v>31</v>
      </c>
      <c r="G527" t="s">
        <v>34</v>
      </c>
      <c r="H527">
        <v>2025</v>
      </c>
      <c r="I527">
        <v>1</v>
      </c>
      <c r="J527">
        <v>352</v>
      </c>
      <c r="K527" t="s">
        <v>272</v>
      </c>
      <c r="L527">
        <v>5.5875228065601137</v>
      </c>
      <c r="M527" t="s">
        <v>135</v>
      </c>
    </row>
    <row r="528" spans="1:13" x14ac:dyDescent="0.3">
      <c r="A528">
        <v>5</v>
      </c>
      <c r="B528">
        <v>54</v>
      </c>
      <c r="C528">
        <v>2</v>
      </c>
      <c r="D528">
        <v>251</v>
      </c>
      <c r="E528">
        <v>1</v>
      </c>
      <c r="F528" t="s">
        <v>31</v>
      </c>
      <c r="G528" t="s">
        <v>34</v>
      </c>
      <c r="H528">
        <v>2025</v>
      </c>
      <c r="I528">
        <v>1</v>
      </c>
      <c r="J528">
        <v>352</v>
      </c>
      <c r="K528" t="s">
        <v>273</v>
      </c>
      <c r="L528">
        <v>0</v>
      </c>
      <c r="M528" t="s">
        <v>135</v>
      </c>
    </row>
    <row r="529" spans="1:13" x14ac:dyDescent="0.3">
      <c r="A529">
        <v>5</v>
      </c>
      <c r="B529">
        <v>54</v>
      </c>
      <c r="C529">
        <v>2</v>
      </c>
      <c r="D529">
        <v>251</v>
      </c>
      <c r="E529">
        <v>1</v>
      </c>
      <c r="F529" t="s">
        <v>31</v>
      </c>
      <c r="G529" t="s">
        <v>34</v>
      </c>
      <c r="H529">
        <v>2025</v>
      </c>
      <c r="I529">
        <v>1</v>
      </c>
      <c r="J529">
        <v>352</v>
      </c>
      <c r="K529" t="s">
        <v>274</v>
      </c>
      <c r="L529">
        <v>0.19606830687614801</v>
      </c>
      <c r="M529" t="s">
        <v>135</v>
      </c>
    </row>
    <row r="530" spans="1:13" x14ac:dyDescent="0.3">
      <c r="A530">
        <v>5</v>
      </c>
      <c r="B530">
        <v>54</v>
      </c>
      <c r="C530">
        <v>2</v>
      </c>
      <c r="D530">
        <v>252</v>
      </c>
      <c r="E530">
        <v>1</v>
      </c>
      <c r="F530" t="s">
        <v>31</v>
      </c>
      <c r="G530" t="s">
        <v>34</v>
      </c>
      <c r="H530">
        <v>2025</v>
      </c>
      <c r="I530">
        <v>2</v>
      </c>
      <c r="J530">
        <v>350</v>
      </c>
      <c r="K530" t="s">
        <v>271</v>
      </c>
      <c r="L530">
        <v>0</v>
      </c>
      <c r="M530" t="s">
        <v>135</v>
      </c>
    </row>
    <row r="531" spans="1:13" x14ac:dyDescent="0.3">
      <c r="A531">
        <v>5</v>
      </c>
      <c r="B531">
        <v>54</v>
      </c>
      <c r="C531">
        <v>2</v>
      </c>
      <c r="D531">
        <v>252</v>
      </c>
      <c r="E531">
        <v>1</v>
      </c>
      <c r="F531" t="s">
        <v>31</v>
      </c>
      <c r="G531" t="s">
        <v>34</v>
      </c>
      <c r="H531">
        <v>2025</v>
      </c>
      <c r="I531">
        <v>2</v>
      </c>
      <c r="J531">
        <v>350</v>
      </c>
      <c r="K531" t="s">
        <v>272</v>
      </c>
      <c r="L531">
        <v>4.1408455878288395</v>
      </c>
      <c r="M531" t="s">
        <v>135</v>
      </c>
    </row>
    <row r="532" spans="1:13" x14ac:dyDescent="0.3">
      <c r="A532">
        <v>5</v>
      </c>
      <c r="B532">
        <v>54</v>
      </c>
      <c r="C532">
        <v>2</v>
      </c>
      <c r="D532">
        <v>252</v>
      </c>
      <c r="E532">
        <v>1</v>
      </c>
      <c r="F532" t="s">
        <v>31</v>
      </c>
      <c r="G532" t="s">
        <v>34</v>
      </c>
      <c r="H532">
        <v>2025</v>
      </c>
      <c r="I532">
        <v>2</v>
      </c>
      <c r="J532">
        <v>350</v>
      </c>
      <c r="K532" t="s">
        <v>273</v>
      </c>
      <c r="L532">
        <v>0</v>
      </c>
      <c r="M532" t="s">
        <v>135</v>
      </c>
    </row>
    <row r="533" spans="1:13" x14ac:dyDescent="0.3">
      <c r="A533">
        <v>5</v>
      </c>
      <c r="B533">
        <v>54</v>
      </c>
      <c r="C533">
        <v>2</v>
      </c>
      <c r="D533">
        <v>252</v>
      </c>
      <c r="E533">
        <v>1</v>
      </c>
      <c r="F533" t="s">
        <v>31</v>
      </c>
      <c r="G533" t="s">
        <v>34</v>
      </c>
      <c r="H533">
        <v>2025</v>
      </c>
      <c r="I533">
        <v>2</v>
      </c>
      <c r="J533">
        <v>350</v>
      </c>
      <c r="K533" t="s">
        <v>274</v>
      </c>
      <c r="L533">
        <v>0</v>
      </c>
      <c r="M533" t="s">
        <v>135</v>
      </c>
    </row>
    <row r="534" spans="1:13" x14ac:dyDescent="0.3">
      <c r="A534">
        <v>5</v>
      </c>
      <c r="B534">
        <v>53</v>
      </c>
      <c r="C534">
        <v>3</v>
      </c>
      <c r="D534">
        <v>231</v>
      </c>
      <c r="E534">
        <v>1</v>
      </c>
      <c r="F534" t="s">
        <v>31</v>
      </c>
      <c r="G534" t="s">
        <v>33</v>
      </c>
      <c r="H534">
        <v>2023</v>
      </c>
      <c r="I534">
        <v>1</v>
      </c>
      <c r="J534">
        <v>1430</v>
      </c>
      <c r="K534" t="s">
        <v>271</v>
      </c>
      <c r="L534">
        <v>0</v>
      </c>
      <c r="M534" t="s">
        <v>135</v>
      </c>
    </row>
    <row r="535" spans="1:13" x14ac:dyDescent="0.3">
      <c r="A535">
        <v>5</v>
      </c>
      <c r="B535">
        <v>53</v>
      </c>
      <c r="C535">
        <v>3</v>
      </c>
      <c r="D535">
        <v>231</v>
      </c>
      <c r="E535">
        <v>1</v>
      </c>
      <c r="F535" t="s">
        <v>31</v>
      </c>
      <c r="G535" t="s">
        <v>33</v>
      </c>
      <c r="H535">
        <v>2023</v>
      </c>
      <c r="I535">
        <v>1</v>
      </c>
      <c r="J535">
        <v>1430</v>
      </c>
      <c r="K535" t="s">
        <v>272</v>
      </c>
      <c r="L535">
        <v>0</v>
      </c>
      <c r="M535" t="s">
        <v>135</v>
      </c>
    </row>
    <row r="536" spans="1:13" x14ac:dyDescent="0.3">
      <c r="A536">
        <v>5</v>
      </c>
      <c r="B536">
        <v>53</v>
      </c>
      <c r="C536">
        <v>3</v>
      </c>
      <c r="D536">
        <v>231</v>
      </c>
      <c r="E536">
        <v>1</v>
      </c>
      <c r="F536" t="s">
        <v>31</v>
      </c>
      <c r="G536" t="s">
        <v>33</v>
      </c>
      <c r="H536">
        <v>2023</v>
      </c>
      <c r="I536">
        <v>1</v>
      </c>
      <c r="J536">
        <v>1430</v>
      </c>
      <c r="K536" t="s">
        <v>273</v>
      </c>
      <c r="L536">
        <v>0</v>
      </c>
      <c r="M536" t="s">
        <v>135</v>
      </c>
    </row>
    <row r="537" spans="1:13" x14ac:dyDescent="0.3">
      <c r="A537">
        <v>5</v>
      </c>
      <c r="B537">
        <v>53</v>
      </c>
      <c r="C537">
        <v>3</v>
      </c>
      <c r="D537">
        <v>231</v>
      </c>
      <c r="E537">
        <v>1</v>
      </c>
      <c r="F537" t="s">
        <v>31</v>
      </c>
      <c r="G537" t="s">
        <v>33</v>
      </c>
      <c r="H537">
        <v>2023</v>
      </c>
      <c r="I537">
        <v>1</v>
      </c>
      <c r="J537">
        <v>1430</v>
      </c>
      <c r="K537" t="s">
        <v>274</v>
      </c>
      <c r="L537">
        <v>0</v>
      </c>
      <c r="M537" t="s">
        <v>135</v>
      </c>
    </row>
    <row r="538" spans="1:13" x14ac:dyDescent="0.3">
      <c r="A538">
        <v>5</v>
      </c>
      <c r="B538">
        <v>53</v>
      </c>
      <c r="C538">
        <v>3</v>
      </c>
      <c r="D538">
        <v>232</v>
      </c>
      <c r="E538">
        <v>1</v>
      </c>
      <c r="F538" t="s">
        <v>31</v>
      </c>
      <c r="G538" t="s">
        <v>33</v>
      </c>
      <c r="H538">
        <v>2023</v>
      </c>
      <c r="I538">
        <v>2</v>
      </c>
      <c r="J538">
        <v>1589</v>
      </c>
      <c r="K538" t="s">
        <v>271</v>
      </c>
      <c r="L538">
        <v>0</v>
      </c>
      <c r="M538" t="s">
        <v>135</v>
      </c>
    </row>
    <row r="539" spans="1:13" x14ac:dyDescent="0.3">
      <c r="A539">
        <v>5</v>
      </c>
      <c r="B539">
        <v>53</v>
      </c>
      <c r="C539">
        <v>3</v>
      </c>
      <c r="D539">
        <v>232</v>
      </c>
      <c r="E539">
        <v>1</v>
      </c>
      <c r="F539" t="s">
        <v>31</v>
      </c>
      <c r="G539" t="s">
        <v>33</v>
      </c>
      <c r="H539">
        <v>2023</v>
      </c>
      <c r="I539">
        <v>2</v>
      </c>
      <c r="J539">
        <v>1589</v>
      </c>
      <c r="K539" t="s">
        <v>272</v>
      </c>
      <c r="L539">
        <v>3.5567221692049196</v>
      </c>
      <c r="M539" t="s">
        <v>135</v>
      </c>
    </row>
    <row r="540" spans="1:13" x14ac:dyDescent="0.3">
      <c r="A540">
        <v>5</v>
      </c>
      <c r="B540">
        <v>53</v>
      </c>
      <c r="C540">
        <v>3</v>
      </c>
      <c r="D540">
        <v>232</v>
      </c>
      <c r="E540">
        <v>1</v>
      </c>
      <c r="F540" t="s">
        <v>31</v>
      </c>
      <c r="G540" t="s">
        <v>33</v>
      </c>
      <c r="H540">
        <v>2023</v>
      </c>
      <c r="I540">
        <v>2</v>
      </c>
      <c r="J540">
        <v>1589</v>
      </c>
      <c r="K540" t="s">
        <v>273</v>
      </c>
      <c r="L540">
        <v>0</v>
      </c>
      <c r="M540" t="s">
        <v>135</v>
      </c>
    </row>
    <row r="541" spans="1:13" x14ac:dyDescent="0.3">
      <c r="A541">
        <v>5</v>
      </c>
      <c r="B541">
        <v>53</v>
      </c>
      <c r="C541">
        <v>3</v>
      </c>
      <c r="D541">
        <v>232</v>
      </c>
      <c r="E541">
        <v>1</v>
      </c>
      <c r="F541" t="s">
        <v>31</v>
      </c>
      <c r="G541" t="s">
        <v>33</v>
      </c>
      <c r="H541">
        <v>2023</v>
      </c>
      <c r="I541">
        <v>2</v>
      </c>
      <c r="J541">
        <v>1589</v>
      </c>
      <c r="K541" t="s">
        <v>274</v>
      </c>
      <c r="L541">
        <v>0</v>
      </c>
      <c r="M541" t="s">
        <v>135</v>
      </c>
    </row>
    <row r="542" spans="1:13" x14ac:dyDescent="0.3">
      <c r="A542">
        <v>5</v>
      </c>
      <c r="B542">
        <v>53</v>
      </c>
      <c r="C542">
        <v>3</v>
      </c>
      <c r="D542">
        <v>241</v>
      </c>
      <c r="E542">
        <v>1</v>
      </c>
      <c r="F542" t="s">
        <v>31</v>
      </c>
      <c r="G542" t="s">
        <v>33</v>
      </c>
      <c r="H542">
        <v>2024</v>
      </c>
      <c r="I542">
        <v>1</v>
      </c>
      <c r="J542">
        <v>1731</v>
      </c>
      <c r="K542" t="s">
        <v>271</v>
      </c>
      <c r="L542">
        <v>0</v>
      </c>
      <c r="M542" t="s">
        <v>135</v>
      </c>
    </row>
    <row r="543" spans="1:13" x14ac:dyDescent="0.3">
      <c r="A543">
        <v>5</v>
      </c>
      <c r="B543">
        <v>53</v>
      </c>
      <c r="C543">
        <v>3</v>
      </c>
      <c r="D543">
        <v>241</v>
      </c>
      <c r="E543">
        <v>1</v>
      </c>
      <c r="F543" t="s">
        <v>31</v>
      </c>
      <c r="G543" t="s">
        <v>33</v>
      </c>
      <c r="H543">
        <v>2024</v>
      </c>
      <c r="I543">
        <v>1</v>
      </c>
      <c r="J543">
        <v>1731</v>
      </c>
      <c r="K543" t="s">
        <v>272</v>
      </c>
      <c r="L543">
        <v>2.3967012638496614</v>
      </c>
      <c r="M543" t="s">
        <v>135</v>
      </c>
    </row>
    <row r="544" spans="1:13" x14ac:dyDescent="0.3">
      <c r="A544">
        <v>5</v>
      </c>
      <c r="B544">
        <v>53</v>
      </c>
      <c r="C544">
        <v>3</v>
      </c>
      <c r="D544">
        <v>241</v>
      </c>
      <c r="E544">
        <v>1</v>
      </c>
      <c r="F544" t="s">
        <v>31</v>
      </c>
      <c r="G544" t="s">
        <v>33</v>
      </c>
      <c r="H544">
        <v>2024</v>
      </c>
      <c r="I544">
        <v>1</v>
      </c>
      <c r="J544">
        <v>1731</v>
      </c>
      <c r="K544" t="s">
        <v>273</v>
      </c>
      <c r="L544">
        <v>0</v>
      </c>
      <c r="M544" t="s">
        <v>135</v>
      </c>
    </row>
    <row r="545" spans="1:13" x14ac:dyDescent="0.3">
      <c r="A545">
        <v>5</v>
      </c>
      <c r="B545">
        <v>53</v>
      </c>
      <c r="C545">
        <v>3</v>
      </c>
      <c r="D545">
        <v>241</v>
      </c>
      <c r="E545">
        <v>1</v>
      </c>
      <c r="F545" t="s">
        <v>31</v>
      </c>
      <c r="G545" t="s">
        <v>33</v>
      </c>
      <c r="H545">
        <v>2024</v>
      </c>
      <c r="I545">
        <v>1</v>
      </c>
      <c r="J545">
        <v>1731</v>
      </c>
      <c r="K545" t="s">
        <v>274</v>
      </c>
      <c r="L545">
        <v>0</v>
      </c>
      <c r="M545" t="s">
        <v>135</v>
      </c>
    </row>
    <row r="546" spans="1:13" x14ac:dyDescent="0.3">
      <c r="A546">
        <v>5</v>
      </c>
      <c r="B546">
        <v>53</v>
      </c>
      <c r="C546">
        <v>3</v>
      </c>
      <c r="D546">
        <v>242</v>
      </c>
      <c r="E546">
        <v>1</v>
      </c>
      <c r="F546" t="s">
        <v>31</v>
      </c>
      <c r="G546" t="s">
        <v>33</v>
      </c>
      <c r="H546">
        <v>2024</v>
      </c>
      <c r="I546">
        <v>2</v>
      </c>
      <c r="J546">
        <v>1744</v>
      </c>
      <c r="K546" t="s">
        <v>271</v>
      </c>
      <c r="L546">
        <v>0</v>
      </c>
      <c r="M546" t="s">
        <v>135</v>
      </c>
    </row>
    <row r="547" spans="1:13" x14ac:dyDescent="0.3">
      <c r="A547">
        <v>5</v>
      </c>
      <c r="B547">
        <v>53</v>
      </c>
      <c r="C547">
        <v>3</v>
      </c>
      <c r="D547">
        <v>242</v>
      </c>
      <c r="E547">
        <v>1</v>
      </c>
      <c r="F547" t="s">
        <v>31</v>
      </c>
      <c r="G547" t="s">
        <v>33</v>
      </c>
      <c r="H547">
        <v>2024</v>
      </c>
      <c r="I547">
        <v>2</v>
      </c>
      <c r="J547">
        <v>1744</v>
      </c>
      <c r="K547" t="s">
        <v>272</v>
      </c>
      <c r="L547">
        <v>1.5270743759480578</v>
      </c>
      <c r="M547" t="s">
        <v>135</v>
      </c>
    </row>
    <row r="548" spans="1:13" x14ac:dyDescent="0.3">
      <c r="A548">
        <v>5</v>
      </c>
      <c r="B548">
        <v>53</v>
      </c>
      <c r="C548">
        <v>3</v>
      </c>
      <c r="D548">
        <v>242</v>
      </c>
      <c r="E548">
        <v>1</v>
      </c>
      <c r="F548" t="s">
        <v>31</v>
      </c>
      <c r="G548" t="s">
        <v>33</v>
      </c>
      <c r="H548">
        <v>2024</v>
      </c>
      <c r="I548">
        <v>2</v>
      </c>
      <c r="J548">
        <v>1744</v>
      </c>
      <c r="K548" t="s">
        <v>273</v>
      </c>
      <c r="L548">
        <v>0</v>
      </c>
      <c r="M548" t="s">
        <v>135</v>
      </c>
    </row>
    <row r="549" spans="1:13" x14ac:dyDescent="0.3">
      <c r="A549">
        <v>5</v>
      </c>
      <c r="B549">
        <v>53</v>
      </c>
      <c r="C549">
        <v>3</v>
      </c>
      <c r="D549">
        <v>242</v>
      </c>
      <c r="E549">
        <v>1</v>
      </c>
      <c r="F549" t="s">
        <v>31</v>
      </c>
      <c r="G549" t="s">
        <v>33</v>
      </c>
      <c r="H549">
        <v>2024</v>
      </c>
      <c r="I549">
        <v>2</v>
      </c>
      <c r="J549">
        <v>1744</v>
      </c>
      <c r="K549" t="s">
        <v>274</v>
      </c>
      <c r="L549">
        <v>0</v>
      </c>
      <c r="M549" t="s">
        <v>135</v>
      </c>
    </row>
    <row r="550" spans="1:13" x14ac:dyDescent="0.3">
      <c r="A550">
        <v>5</v>
      </c>
      <c r="B550">
        <v>53</v>
      </c>
      <c r="C550">
        <v>3</v>
      </c>
      <c r="D550">
        <v>251</v>
      </c>
      <c r="E550">
        <v>1</v>
      </c>
      <c r="F550" t="s">
        <v>31</v>
      </c>
      <c r="G550" t="s">
        <v>33</v>
      </c>
      <c r="H550">
        <v>2025</v>
      </c>
      <c r="I550">
        <v>1</v>
      </c>
      <c r="J550">
        <v>1842</v>
      </c>
      <c r="K550" t="s">
        <v>271</v>
      </c>
      <c r="L550">
        <v>0</v>
      </c>
      <c r="M550" t="s">
        <v>135</v>
      </c>
    </row>
    <row r="551" spans="1:13" x14ac:dyDescent="0.3">
      <c r="A551">
        <v>5</v>
      </c>
      <c r="B551">
        <v>53</v>
      </c>
      <c r="C551">
        <v>3</v>
      </c>
      <c r="D551">
        <v>251</v>
      </c>
      <c r="E551">
        <v>1</v>
      </c>
      <c r="F551" t="s">
        <v>31</v>
      </c>
      <c r="G551" t="s">
        <v>33</v>
      </c>
      <c r="H551">
        <v>2025</v>
      </c>
      <c r="I551">
        <v>1</v>
      </c>
      <c r="J551">
        <v>1842</v>
      </c>
      <c r="K551" t="s">
        <v>272</v>
      </c>
      <c r="L551">
        <v>0</v>
      </c>
      <c r="M551" t="s">
        <v>135</v>
      </c>
    </row>
    <row r="552" spans="1:13" x14ac:dyDescent="0.3">
      <c r="A552">
        <v>5</v>
      </c>
      <c r="B552">
        <v>53</v>
      </c>
      <c r="C552">
        <v>3</v>
      </c>
      <c r="D552">
        <v>251</v>
      </c>
      <c r="E552">
        <v>1</v>
      </c>
      <c r="F552" t="s">
        <v>31</v>
      </c>
      <c r="G552" t="s">
        <v>33</v>
      </c>
      <c r="H552">
        <v>2025</v>
      </c>
      <c r="I552">
        <v>1</v>
      </c>
      <c r="J552">
        <v>1842</v>
      </c>
      <c r="K552" t="s">
        <v>273</v>
      </c>
      <c r="L552">
        <v>0</v>
      </c>
      <c r="M552" t="s">
        <v>135</v>
      </c>
    </row>
    <row r="553" spans="1:13" x14ac:dyDescent="0.3">
      <c r="A553">
        <v>5</v>
      </c>
      <c r="B553">
        <v>53</v>
      </c>
      <c r="C553">
        <v>3</v>
      </c>
      <c r="D553">
        <v>251</v>
      </c>
      <c r="E553">
        <v>1</v>
      </c>
      <c r="F553" t="s">
        <v>31</v>
      </c>
      <c r="G553" t="s">
        <v>33</v>
      </c>
      <c r="H553">
        <v>2025</v>
      </c>
      <c r="I553">
        <v>1</v>
      </c>
      <c r="J553">
        <v>1842</v>
      </c>
      <c r="K553" t="s">
        <v>274</v>
      </c>
      <c r="L553">
        <v>0</v>
      </c>
      <c r="M553" t="s">
        <v>135</v>
      </c>
    </row>
    <row r="554" spans="1:13" x14ac:dyDescent="0.3">
      <c r="A554">
        <v>5</v>
      </c>
      <c r="B554">
        <v>53</v>
      </c>
      <c r="C554">
        <v>3</v>
      </c>
      <c r="D554">
        <v>252</v>
      </c>
      <c r="E554">
        <v>1</v>
      </c>
      <c r="F554" t="s">
        <v>31</v>
      </c>
      <c r="G554" t="s">
        <v>33</v>
      </c>
      <c r="H554">
        <v>2025</v>
      </c>
      <c r="I554">
        <v>2</v>
      </c>
      <c r="J554">
        <v>1846</v>
      </c>
      <c r="K554" t="s">
        <v>271</v>
      </c>
      <c r="L554">
        <v>0</v>
      </c>
      <c r="M554" t="s">
        <v>135</v>
      </c>
    </row>
    <row r="555" spans="1:13" x14ac:dyDescent="0.3">
      <c r="A555">
        <v>5</v>
      </c>
      <c r="B555">
        <v>53</v>
      </c>
      <c r="C555">
        <v>3</v>
      </c>
      <c r="D555">
        <v>252</v>
      </c>
      <c r="E555">
        <v>1</v>
      </c>
      <c r="F555" t="s">
        <v>31</v>
      </c>
      <c r="G555" t="s">
        <v>33</v>
      </c>
      <c r="H555">
        <v>2025</v>
      </c>
      <c r="I555">
        <v>2</v>
      </c>
      <c r="J555">
        <v>1846</v>
      </c>
      <c r="K555" t="s">
        <v>272</v>
      </c>
      <c r="L555">
        <v>0</v>
      </c>
      <c r="M555" t="s">
        <v>135</v>
      </c>
    </row>
    <row r="556" spans="1:13" x14ac:dyDescent="0.3">
      <c r="A556">
        <v>5</v>
      </c>
      <c r="B556">
        <v>53</v>
      </c>
      <c r="C556">
        <v>3</v>
      </c>
      <c r="D556">
        <v>252</v>
      </c>
      <c r="E556">
        <v>1</v>
      </c>
      <c r="F556" t="s">
        <v>31</v>
      </c>
      <c r="G556" t="s">
        <v>33</v>
      </c>
      <c r="H556">
        <v>2025</v>
      </c>
      <c r="I556">
        <v>2</v>
      </c>
      <c r="J556">
        <v>1846</v>
      </c>
      <c r="K556" t="s">
        <v>273</v>
      </c>
      <c r="L556">
        <v>0</v>
      </c>
      <c r="M556" t="s">
        <v>135</v>
      </c>
    </row>
    <row r="557" spans="1:13" x14ac:dyDescent="0.3">
      <c r="A557">
        <v>5</v>
      </c>
      <c r="B557">
        <v>53</v>
      </c>
      <c r="C557">
        <v>3</v>
      </c>
      <c r="D557">
        <v>252</v>
      </c>
      <c r="E557">
        <v>1</v>
      </c>
      <c r="F557" t="s">
        <v>31</v>
      </c>
      <c r="G557" t="s">
        <v>33</v>
      </c>
      <c r="H557">
        <v>2025</v>
      </c>
      <c r="I557">
        <v>2</v>
      </c>
      <c r="J557">
        <v>1846</v>
      </c>
      <c r="K557" t="s">
        <v>274</v>
      </c>
      <c r="L557">
        <v>0</v>
      </c>
      <c r="M557" t="s">
        <v>135</v>
      </c>
    </row>
    <row r="558" spans="1:13" x14ac:dyDescent="0.3">
      <c r="A558">
        <v>7</v>
      </c>
      <c r="B558">
        <v>71</v>
      </c>
      <c r="C558">
        <v>1</v>
      </c>
      <c r="D558">
        <v>142</v>
      </c>
      <c r="E558">
        <v>1</v>
      </c>
      <c r="F558" t="s">
        <v>36</v>
      </c>
      <c r="G558" t="s">
        <v>37</v>
      </c>
      <c r="H558">
        <v>2014</v>
      </c>
      <c r="I558">
        <v>2</v>
      </c>
      <c r="J558">
        <v>854</v>
      </c>
      <c r="K558" t="s">
        <v>271</v>
      </c>
      <c r="L558">
        <v>23.033113048031126</v>
      </c>
      <c r="M558" t="s">
        <v>135</v>
      </c>
    </row>
    <row r="559" spans="1:13" x14ac:dyDescent="0.3">
      <c r="A559">
        <v>7</v>
      </c>
      <c r="B559">
        <v>71</v>
      </c>
      <c r="C559">
        <v>1</v>
      </c>
      <c r="D559">
        <v>142</v>
      </c>
      <c r="E559">
        <v>1</v>
      </c>
      <c r="F559" t="s">
        <v>36</v>
      </c>
      <c r="G559" t="s">
        <v>37</v>
      </c>
      <c r="H559">
        <v>2014</v>
      </c>
      <c r="I559">
        <v>2</v>
      </c>
      <c r="J559">
        <v>854</v>
      </c>
      <c r="K559" t="s">
        <v>272</v>
      </c>
      <c r="L559">
        <v>65.82438023257896</v>
      </c>
      <c r="M559" t="s">
        <v>135</v>
      </c>
    </row>
    <row r="560" spans="1:13" x14ac:dyDescent="0.3">
      <c r="A560">
        <v>7</v>
      </c>
      <c r="B560">
        <v>71</v>
      </c>
      <c r="C560">
        <v>1</v>
      </c>
      <c r="D560">
        <v>142</v>
      </c>
      <c r="E560">
        <v>1</v>
      </c>
      <c r="F560" t="s">
        <v>36</v>
      </c>
      <c r="G560" t="s">
        <v>37</v>
      </c>
      <c r="H560">
        <v>2014</v>
      </c>
      <c r="I560">
        <v>2</v>
      </c>
      <c r="J560">
        <v>854</v>
      </c>
      <c r="K560" t="s">
        <v>273</v>
      </c>
      <c r="L560">
        <v>9.3096816638888171</v>
      </c>
      <c r="M560" t="s">
        <v>135</v>
      </c>
    </row>
    <row r="561" spans="1:13" x14ac:dyDescent="0.3">
      <c r="A561">
        <v>7</v>
      </c>
      <c r="B561">
        <v>71</v>
      </c>
      <c r="C561">
        <v>1</v>
      </c>
      <c r="D561">
        <v>142</v>
      </c>
      <c r="E561">
        <v>1</v>
      </c>
      <c r="F561" t="s">
        <v>36</v>
      </c>
      <c r="G561" t="s">
        <v>37</v>
      </c>
      <c r="H561">
        <v>2014</v>
      </c>
      <c r="I561">
        <v>2</v>
      </c>
      <c r="J561">
        <v>854</v>
      </c>
      <c r="K561" t="s">
        <v>274</v>
      </c>
      <c r="L561">
        <v>42.289154804423063</v>
      </c>
      <c r="M561" t="s">
        <v>135</v>
      </c>
    </row>
    <row r="562" spans="1:13" x14ac:dyDescent="0.3">
      <c r="A562">
        <v>7</v>
      </c>
      <c r="B562">
        <v>71</v>
      </c>
      <c r="C562">
        <v>1</v>
      </c>
      <c r="D562">
        <v>151</v>
      </c>
      <c r="E562">
        <v>1</v>
      </c>
      <c r="F562" t="s">
        <v>36</v>
      </c>
      <c r="G562" t="s">
        <v>37</v>
      </c>
      <c r="H562">
        <v>2015</v>
      </c>
      <c r="I562">
        <v>1</v>
      </c>
      <c r="J562">
        <v>955</v>
      </c>
      <c r="K562" t="s">
        <v>271</v>
      </c>
      <c r="L562">
        <v>21.128120870582045</v>
      </c>
      <c r="M562" t="s">
        <v>135</v>
      </c>
    </row>
    <row r="563" spans="1:13" x14ac:dyDescent="0.3">
      <c r="A563">
        <v>7</v>
      </c>
      <c r="B563">
        <v>71</v>
      </c>
      <c r="C563">
        <v>1</v>
      </c>
      <c r="D563">
        <v>151</v>
      </c>
      <c r="E563">
        <v>1</v>
      </c>
      <c r="F563" t="s">
        <v>36</v>
      </c>
      <c r="G563" t="s">
        <v>37</v>
      </c>
      <c r="H563">
        <v>2015</v>
      </c>
      <c r="I563">
        <v>1</v>
      </c>
      <c r="J563">
        <v>955</v>
      </c>
      <c r="K563" t="s">
        <v>272</v>
      </c>
      <c r="L563">
        <v>56.481531252670521</v>
      </c>
      <c r="M563" t="s">
        <v>135</v>
      </c>
    </row>
    <row r="564" spans="1:13" x14ac:dyDescent="0.3">
      <c r="A564">
        <v>7</v>
      </c>
      <c r="B564">
        <v>71</v>
      </c>
      <c r="C564">
        <v>1</v>
      </c>
      <c r="D564">
        <v>151</v>
      </c>
      <c r="E564">
        <v>1</v>
      </c>
      <c r="F564" t="s">
        <v>36</v>
      </c>
      <c r="G564" t="s">
        <v>37</v>
      </c>
      <c r="H564">
        <v>2015</v>
      </c>
      <c r="I564">
        <v>1</v>
      </c>
      <c r="J564">
        <v>955</v>
      </c>
      <c r="K564" t="s">
        <v>273</v>
      </c>
      <c r="L564">
        <v>9.744459456399241</v>
      </c>
      <c r="M564" t="s">
        <v>135</v>
      </c>
    </row>
    <row r="565" spans="1:13" x14ac:dyDescent="0.3">
      <c r="A565">
        <v>7</v>
      </c>
      <c r="B565">
        <v>71</v>
      </c>
      <c r="C565">
        <v>1</v>
      </c>
      <c r="D565">
        <v>151</v>
      </c>
      <c r="E565">
        <v>1</v>
      </c>
      <c r="F565" t="s">
        <v>36</v>
      </c>
      <c r="G565" t="s">
        <v>37</v>
      </c>
      <c r="H565">
        <v>2015</v>
      </c>
      <c r="I565">
        <v>1</v>
      </c>
      <c r="J565">
        <v>955</v>
      </c>
      <c r="K565" t="s">
        <v>274</v>
      </c>
      <c r="L565">
        <v>36.62499101574052</v>
      </c>
      <c r="M565" t="s">
        <v>135</v>
      </c>
    </row>
    <row r="566" spans="1:13" x14ac:dyDescent="0.3">
      <c r="A566">
        <v>7</v>
      </c>
      <c r="B566">
        <v>71</v>
      </c>
      <c r="C566">
        <v>1</v>
      </c>
      <c r="D566">
        <v>152</v>
      </c>
      <c r="E566">
        <v>1</v>
      </c>
      <c r="F566" t="s">
        <v>36</v>
      </c>
      <c r="G566" t="s">
        <v>37</v>
      </c>
      <c r="H566">
        <v>2015</v>
      </c>
      <c r="I566">
        <v>2</v>
      </c>
      <c r="J566">
        <v>986</v>
      </c>
      <c r="K566" t="s">
        <v>271</v>
      </c>
      <c r="L566">
        <v>18.298341456943611</v>
      </c>
      <c r="M566" t="s">
        <v>135</v>
      </c>
    </row>
    <row r="567" spans="1:13" x14ac:dyDescent="0.3">
      <c r="A567">
        <v>7</v>
      </c>
      <c r="B567">
        <v>71</v>
      </c>
      <c r="C567">
        <v>1</v>
      </c>
      <c r="D567">
        <v>152</v>
      </c>
      <c r="E567">
        <v>1</v>
      </c>
      <c r="F567" t="s">
        <v>36</v>
      </c>
      <c r="G567" t="s">
        <v>37</v>
      </c>
      <c r="H567">
        <v>2015</v>
      </c>
      <c r="I567">
        <v>2</v>
      </c>
      <c r="J567">
        <v>986</v>
      </c>
      <c r="K567" t="s">
        <v>272</v>
      </c>
      <c r="L567">
        <v>47.126448738129412</v>
      </c>
      <c r="M567" t="s">
        <v>135</v>
      </c>
    </row>
    <row r="568" spans="1:13" x14ac:dyDescent="0.3">
      <c r="A568">
        <v>7</v>
      </c>
      <c r="B568">
        <v>71</v>
      </c>
      <c r="C568">
        <v>1</v>
      </c>
      <c r="D568">
        <v>152</v>
      </c>
      <c r="E568">
        <v>1</v>
      </c>
      <c r="F568" t="s">
        <v>36</v>
      </c>
      <c r="G568" t="s">
        <v>37</v>
      </c>
      <c r="H568">
        <v>2015</v>
      </c>
      <c r="I568">
        <v>2</v>
      </c>
      <c r="J568">
        <v>986</v>
      </c>
      <c r="K568" t="s">
        <v>273</v>
      </c>
      <c r="L568">
        <v>8.3869515279158566</v>
      </c>
      <c r="M568" t="s">
        <v>135</v>
      </c>
    </row>
    <row r="569" spans="1:13" x14ac:dyDescent="0.3">
      <c r="A569">
        <v>7</v>
      </c>
      <c r="B569">
        <v>71</v>
      </c>
      <c r="C569">
        <v>1</v>
      </c>
      <c r="D569">
        <v>152</v>
      </c>
      <c r="E569">
        <v>1</v>
      </c>
      <c r="F569" t="s">
        <v>36</v>
      </c>
      <c r="G569" t="s">
        <v>37</v>
      </c>
      <c r="H569">
        <v>2015</v>
      </c>
      <c r="I569">
        <v>2</v>
      </c>
      <c r="J569">
        <v>986</v>
      </c>
      <c r="K569" t="s">
        <v>274</v>
      </c>
      <c r="L569">
        <v>30.374059312992394</v>
      </c>
      <c r="M569" t="s">
        <v>135</v>
      </c>
    </row>
    <row r="570" spans="1:13" x14ac:dyDescent="0.3">
      <c r="A570">
        <v>7</v>
      </c>
      <c r="B570">
        <v>71</v>
      </c>
      <c r="C570">
        <v>1</v>
      </c>
      <c r="D570">
        <v>161</v>
      </c>
      <c r="E570">
        <v>1</v>
      </c>
      <c r="F570" t="s">
        <v>36</v>
      </c>
      <c r="G570" t="s">
        <v>37</v>
      </c>
      <c r="H570">
        <v>2016</v>
      </c>
      <c r="I570">
        <v>1</v>
      </c>
      <c r="J570">
        <v>1001</v>
      </c>
      <c r="K570" t="s">
        <v>271</v>
      </c>
      <c r="L570">
        <v>17.398422073053059</v>
      </c>
      <c r="M570" t="s">
        <v>135</v>
      </c>
    </row>
    <row r="571" spans="1:13" x14ac:dyDescent="0.3">
      <c r="A571">
        <v>7</v>
      </c>
      <c r="B571">
        <v>71</v>
      </c>
      <c r="C571">
        <v>1</v>
      </c>
      <c r="D571">
        <v>161</v>
      </c>
      <c r="E571">
        <v>1</v>
      </c>
      <c r="F571" t="s">
        <v>36</v>
      </c>
      <c r="G571" t="s">
        <v>37</v>
      </c>
      <c r="H571">
        <v>2016</v>
      </c>
      <c r="I571">
        <v>1</v>
      </c>
      <c r="J571">
        <v>1001</v>
      </c>
      <c r="K571" t="s">
        <v>272</v>
      </c>
      <c r="L571">
        <v>45.604924123208988</v>
      </c>
      <c r="M571" t="s">
        <v>135</v>
      </c>
    </row>
    <row r="572" spans="1:13" x14ac:dyDescent="0.3">
      <c r="A572">
        <v>7</v>
      </c>
      <c r="B572">
        <v>71</v>
      </c>
      <c r="C572">
        <v>1</v>
      </c>
      <c r="D572">
        <v>161</v>
      </c>
      <c r="E572">
        <v>1</v>
      </c>
      <c r="F572" t="s">
        <v>36</v>
      </c>
      <c r="G572" t="s">
        <v>37</v>
      </c>
      <c r="H572">
        <v>2016</v>
      </c>
      <c r="I572">
        <v>1</v>
      </c>
      <c r="J572">
        <v>1001</v>
      </c>
      <c r="K572" t="s">
        <v>273</v>
      </c>
      <c r="L572">
        <v>7.8571788429708471</v>
      </c>
      <c r="M572" t="s">
        <v>135</v>
      </c>
    </row>
    <row r="573" spans="1:13" x14ac:dyDescent="0.3">
      <c r="A573">
        <v>7</v>
      </c>
      <c r="B573">
        <v>71</v>
      </c>
      <c r="C573">
        <v>1</v>
      </c>
      <c r="D573">
        <v>161</v>
      </c>
      <c r="E573">
        <v>1</v>
      </c>
      <c r="F573" t="s">
        <v>36</v>
      </c>
      <c r="G573" t="s">
        <v>37</v>
      </c>
      <c r="H573">
        <v>2016</v>
      </c>
      <c r="I573">
        <v>1</v>
      </c>
      <c r="J573">
        <v>1001</v>
      </c>
      <c r="K573" t="s">
        <v>274</v>
      </c>
      <c r="L573">
        <v>29.347648967426288</v>
      </c>
      <c r="M573" t="s">
        <v>135</v>
      </c>
    </row>
    <row r="574" spans="1:13" x14ac:dyDescent="0.3">
      <c r="A574">
        <v>7</v>
      </c>
      <c r="B574">
        <v>71</v>
      </c>
      <c r="C574">
        <v>1</v>
      </c>
      <c r="D574">
        <v>162</v>
      </c>
      <c r="E574">
        <v>1</v>
      </c>
      <c r="F574" t="s">
        <v>36</v>
      </c>
      <c r="G574" t="s">
        <v>37</v>
      </c>
      <c r="H574">
        <v>2016</v>
      </c>
      <c r="I574">
        <v>2</v>
      </c>
      <c r="J574">
        <v>1019</v>
      </c>
      <c r="K574" t="s">
        <v>271</v>
      </c>
      <c r="L574">
        <v>15.058525082240557</v>
      </c>
      <c r="M574" t="s">
        <v>135</v>
      </c>
    </row>
    <row r="575" spans="1:13" x14ac:dyDescent="0.3">
      <c r="A575">
        <v>7</v>
      </c>
      <c r="B575">
        <v>71</v>
      </c>
      <c r="C575">
        <v>1</v>
      </c>
      <c r="D575">
        <v>162</v>
      </c>
      <c r="E575">
        <v>1</v>
      </c>
      <c r="F575" t="s">
        <v>36</v>
      </c>
      <c r="G575" t="s">
        <v>37</v>
      </c>
      <c r="H575">
        <v>2016</v>
      </c>
      <c r="I575">
        <v>2</v>
      </c>
      <c r="J575">
        <v>1019</v>
      </c>
      <c r="K575" t="s">
        <v>272</v>
      </c>
      <c r="L575">
        <v>43.637383839384036</v>
      </c>
      <c r="M575" t="s">
        <v>135</v>
      </c>
    </row>
    <row r="576" spans="1:13" x14ac:dyDescent="0.3">
      <c r="A576">
        <v>7</v>
      </c>
      <c r="B576">
        <v>71</v>
      </c>
      <c r="C576">
        <v>1</v>
      </c>
      <c r="D576">
        <v>162</v>
      </c>
      <c r="E576">
        <v>1</v>
      </c>
      <c r="F576" t="s">
        <v>36</v>
      </c>
      <c r="G576" t="s">
        <v>37</v>
      </c>
      <c r="H576">
        <v>2016</v>
      </c>
      <c r="I576">
        <v>2</v>
      </c>
      <c r="J576">
        <v>1019</v>
      </c>
      <c r="K576" t="s">
        <v>273</v>
      </c>
      <c r="L576">
        <v>5.4012150356694919</v>
      </c>
      <c r="M576" t="s">
        <v>135</v>
      </c>
    </row>
    <row r="577" spans="1:13" x14ac:dyDescent="0.3">
      <c r="A577">
        <v>7</v>
      </c>
      <c r="B577">
        <v>71</v>
      </c>
      <c r="C577">
        <v>1</v>
      </c>
      <c r="D577">
        <v>162</v>
      </c>
      <c r="E577">
        <v>1</v>
      </c>
      <c r="F577" t="s">
        <v>36</v>
      </c>
      <c r="G577" t="s">
        <v>37</v>
      </c>
      <c r="H577">
        <v>2016</v>
      </c>
      <c r="I577">
        <v>2</v>
      </c>
      <c r="J577">
        <v>1019</v>
      </c>
      <c r="K577" t="s">
        <v>274</v>
      </c>
      <c r="L577">
        <v>27.170173546684801</v>
      </c>
      <c r="M577" t="s">
        <v>135</v>
      </c>
    </row>
    <row r="578" spans="1:13" x14ac:dyDescent="0.3">
      <c r="A578">
        <v>7</v>
      </c>
      <c r="B578">
        <v>71</v>
      </c>
      <c r="C578">
        <v>1</v>
      </c>
      <c r="D578">
        <v>171</v>
      </c>
      <c r="E578">
        <v>1</v>
      </c>
      <c r="F578" t="s">
        <v>36</v>
      </c>
      <c r="G578" t="s">
        <v>37</v>
      </c>
      <c r="H578">
        <v>2017</v>
      </c>
      <c r="I578">
        <v>1</v>
      </c>
      <c r="J578">
        <v>1017</v>
      </c>
      <c r="K578" t="s">
        <v>271</v>
      </c>
      <c r="L578">
        <v>16.12305401194137</v>
      </c>
      <c r="M578" t="s">
        <v>135</v>
      </c>
    </row>
    <row r="579" spans="1:13" x14ac:dyDescent="0.3">
      <c r="A579">
        <v>7</v>
      </c>
      <c r="B579">
        <v>71</v>
      </c>
      <c r="C579">
        <v>1</v>
      </c>
      <c r="D579">
        <v>171</v>
      </c>
      <c r="E579">
        <v>1</v>
      </c>
      <c r="F579" t="s">
        <v>36</v>
      </c>
      <c r="G579" t="s">
        <v>37</v>
      </c>
      <c r="H579">
        <v>2017</v>
      </c>
      <c r="I579">
        <v>1</v>
      </c>
      <c r="J579">
        <v>1017</v>
      </c>
      <c r="K579" t="s">
        <v>272</v>
      </c>
      <c r="L579">
        <v>47.471151017626219</v>
      </c>
      <c r="M579" t="s">
        <v>135</v>
      </c>
    </row>
    <row r="580" spans="1:13" x14ac:dyDescent="0.3">
      <c r="A580">
        <v>7</v>
      </c>
      <c r="B580">
        <v>71</v>
      </c>
      <c r="C580">
        <v>1</v>
      </c>
      <c r="D580">
        <v>171</v>
      </c>
      <c r="E580">
        <v>1</v>
      </c>
      <c r="F580" t="s">
        <v>36</v>
      </c>
      <c r="G580" t="s">
        <v>37</v>
      </c>
      <c r="H580">
        <v>2017</v>
      </c>
      <c r="I580">
        <v>1</v>
      </c>
      <c r="J580">
        <v>1017</v>
      </c>
      <c r="K580" t="s">
        <v>273</v>
      </c>
      <c r="L580">
        <v>4.996896285749183</v>
      </c>
      <c r="M580" t="s">
        <v>135</v>
      </c>
    </row>
    <row r="581" spans="1:13" x14ac:dyDescent="0.3">
      <c r="A581">
        <v>7</v>
      </c>
      <c r="B581">
        <v>71</v>
      </c>
      <c r="C581">
        <v>1</v>
      </c>
      <c r="D581">
        <v>171</v>
      </c>
      <c r="E581">
        <v>1</v>
      </c>
      <c r="F581" t="s">
        <v>36</v>
      </c>
      <c r="G581" t="s">
        <v>37</v>
      </c>
      <c r="H581">
        <v>2017</v>
      </c>
      <c r="I581">
        <v>1</v>
      </c>
      <c r="J581">
        <v>1017</v>
      </c>
      <c r="K581" t="s">
        <v>274</v>
      </c>
      <c r="L581">
        <v>27.45604830544357</v>
      </c>
      <c r="M581" t="s">
        <v>135</v>
      </c>
    </row>
    <row r="582" spans="1:13" x14ac:dyDescent="0.3">
      <c r="A582">
        <v>7</v>
      </c>
      <c r="B582">
        <v>71</v>
      </c>
      <c r="C582">
        <v>1</v>
      </c>
      <c r="D582">
        <v>172</v>
      </c>
      <c r="E582">
        <v>1</v>
      </c>
      <c r="F582" t="s">
        <v>36</v>
      </c>
      <c r="G582" t="s">
        <v>37</v>
      </c>
      <c r="H582">
        <v>2017</v>
      </c>
      <c r="I582">
        <v>2</v>
      </c>
      <c r="J582">
        <v>1026</v>
      </c>
      <c r="K582" t="s">
        <v>271</v>
      </c>
      <c r="L582">
        <v>16.524779573933383</v>
      </c>
      <c r="M582" t="s">
        <v>135</v>
      </c>
    </row>
    <row r="583" spans="1:13" x14ac:dyDescent="0.3">
      <c r="A583">
        <v>7</v>
      </c>
      <c r="B583">
        <v>71</v>
      </c>
      <c r="C583">
        <v>1</v>
      </c>
      <c r="D583">
        <v>172</v>
      </c>
      <c r="E583">
        <v>1</v>
      </c>
      <c r="F583" t="s">
        <v>36</v>
      </c>
      <c r="G583" t="s">
        <v>37</v>
      </c>
      <c r="H583">
        <v>2017</v>
      </c>
      <c r="I583">
        <v>2</v>
      </c>
      <c r="J583">
        <v>1026</v>
      </c>
      <c r="K583" t="s">
        <v>272</v>
      </c>
      <c r="L583">
        <v>44.386485332351981</v>
      </c>
      <c r="M583" t="s">
        <v>135</v>
      </c>
    </row>
    <row r="584" spans="1:13" x14ac:dyDescent="0.3">
      <c r="A584">
        <v>7</v>
      </c>
      <c r="B584">
        <v>71</v>
      </c>
      <c r="C584">
        <v>1</v>
      </c>
      <c r="D584">
        <v>172</v>
      </c>
      <c r="E584">
        <v>1</v>
      </c>
      <c r="F584" t="s">
        <v>36</v>
      </c>
      <c r="G584" t="s">
        <v>37</v>
      </c>
      <c r="H584">
        <v>2017</v>
      </c>
      <c r="I584">
        <v>2</v>
      </c>
      <c r="J584">
        <v>1026</v>
      </c>
      <c r="K584" t="s">
        <v>273</v>
      </c>
      <c r="L584">
        <v>5.3143094122022569</v>
      </c>
      <c r="M584" t="s">
        <v>135</v>
      </c>
    </row>
    <row r="585" spans="1:13" x14ac:dyDescent="0.3">
      <c r="A585">
        <v>7</v>
      </c>
      <c r="B585">
        <v>71</v>
      </c>
      <c r="C585">
        <v>1</v>
      </c>
      <c r="D585">
        <v>172</v>
      </c>
      <c r="E585">
        <v>1</v>
      </c>
      <c r="F585" t="s">
        <v>36</v>
      </c>
      <c r="G585" t="s">
        <v>37</v>
      </c>
      <c r="H585">
        <v>2017</v>
      </c>
      <c r="I585">
        <v>2</v>
      </c>
      <c r="J585">
        <v>1026</v>
      </c>
      <c r="K585" t="s">
        <v>274</v>
      </c>
      <c r="L585">
        <v>28.181376108167498</v>
      </c>
      <c r="M585" t="s">
        <v>135</v>
      </c>
    </row>
    <row r="586" spans="1:13" x14ac:dyDescent="0.3">
      <c r="A586">
        <v>7</v>
      </c>
      <c r="B586">
        <v>71</v>
      </c>
      <c r="C586">
        <v>1</v>
      </c>
      <c r="D586">
        <v>181</v>
      </c>
      <c r="E586">
        <v>1</v>
      </c>
      <c r="F586" t="s">
        <v>36</v>
      </c>
      <c r="G586" t="s">
        <v>37</v>
      </c>
      <c r="H586">
        <v>2018</v>
      </c>
      <c r="I586">
        <v>1</v>
      </c>
      <c r="J586">
        <v>1030</v>
      </c>
      <c r="K586" t="s">
        <v>271</v>
      </c>
      <c r="L586">
        <v>16.29895819751421</v>
      </c>
      <c r="M586" t="s">
        <v>135</v>
      </c>
    </row>
    <row r="587" spans="1:13" x14ac:dyDescent="0.3">
      <c r="A587">
        <v>7</v>
      </c>
      <c r="B587">
        <v>71</v>
      </c>
      <c r="C587">
        <v>1</v>
      </c>
      <c r="D587">
        <v>181</v>
      </c>
      <c r="E587">
        <v>1</v>
      </c>
      <c r="F587" t="s">
        <v>36</v>
      </c>
      <c r="G587" t="s">
        <v>37</v>
      </c>
      <c r="H587">
        <v>2018</v>
      </c>
      <c r="I587">
        <v>1</v>
      </c>
      <c r="J587">
        <v>1030</v>
      </c>
      <c r="K587" t="s">
        <v>272</v>
      </c>
      <c r="L587">
        <v>45.06410390254775</v>
      </c>
      <c r="M587" t="s">
        <v>135</v>
      </c>
    </row>
    <row r="588" spans="1:13" x14ac:dyDescent="0.3">
      <c r="A588">
        <v>7</v>
      </c>
      <c r="B588">
        <v>71</v>
      </c>
      <c r="C588">
        <v>1</v>
      </c>
      <c r="D588">
        <v>181</v>
      </c>
      <c r="E588">
        <v>1</v>
      </c>
      <c r="F588" t="s">
        <v>36</v>
      </c>
      <c r="G588" t="s">
        <v>37</v>
      </c>
      <c r="H588">
        <v>2018</v>
      </c>
      <c r="I588">
        <v>1</v>
      </c>
      <c r="J588">
        <v>1030</v>
      </c>
      <c r="K588" t="s">
        <v>273</v>
      </c>
      <c r="L588">
        <v>5.8523509437285188</v>
      </c>
      <c r="M588" t="s">
        <v>135</v>
      </c>
    </row>
    <row r="589" spans="1:13" x14ac:dyDescent="0.3">
      <c r="A589">
        <v>7</v>
      </c>
      <c r="B589">
        <v>71</v>
      </c>
      <c r="C589">
        <v>1</v>
      </c>
      <c r="D589">
        <v>181</v>
      </c>
      <c r="E589">
        <v>1</v>
      </c>
      <c r="F589" t="s">
        <v>36</v>
      </c>
      <c r="G589" t="s">
        <v>37</v>
      </c>
      <c r="H589">
        <v>2018</v>
      </c>
      <c r="I589">
        <v>1</v>
      </c>
      <c r="J589">
        <v>1030</v>
      </c>
      <c r="K589" t="s">
        <v>274</v>
      </c>
      <c r="L589">
        <v>28.855076667784612</v>
      </c>
      <c r="M589" t="s">
        <v>135</v>
      </c>
    </row>
    <row r="590" spans="1:13" x14ac:dyDescent="0.3">
      <c r="A590">
        <v>7</v>
      </c>
      <c r="B590">
        <v>71</v>
      </c>
      <c r="C590">
        <v>1</v>
      </c>
      <c r="D590">
        <v>182</v>
      </c>
      <c r="E590">
        <v>1</v>
      </c>
      <c r="F590" t="s">
        <v>36</v>
      </c>
      <c r="G590" t="s">
        <v>37</v>
      </c>
      <c r="H590">
        <v>2018</v>
      </c>
      <c r="I590">
        <v>2</v>
      </c>
      <c r="J590">
        <v>1022</v>
      </c>
      <c r="K590" t="s">
        <v>271</v>
      </c>
      <c r="L590">
        <v>16.27220019868092</v>
      </c>
      <c r="M590" t="s">
        <v>135</v>
      </c>
    </row>
    <row r="591" spans="1:13" x14ac:dyDescent="0.3">
      <c r="A591">
        <v>7</v>
      </c>
      <c r="B591">
        <v>71</v>
      </c>
      <c r="C591">
        <v>1</v>
      </c>
      <c r="D591">
        <v>182</v>
      </c>
      <c r="E591">
        <v>1</v>
      </c>
      <c r="F591" t="s">
        <v>36</v>
      </c>
      <c r="G591" t="s">
        <v>37</v>
      </c>
      <c r="H591">
        <v>2018</v>
      </c>
      <c r="I591">
        <v>2</v>
      </c>
      <c r="J591">
        <v>1022</v>
      </c>
      <c r="K591" t="s">
        <v>272</v>
      </c>
      <c r="L591">
        <v>46.99193060070214</v>
      </c>
      <c r="M591" t="s">
        <v>135</v>
      </c>
    </row>
    <row r="592" spans="1:13" x14ac:dyDescent="0.3">
      <c r="A592">
        <v>7</v>
      </c>
      <c r="B592">
        <v>71</v>
      </c>
      <c r="C592">
        <v>1</v>
      </c>
      <c r="D592">
        <v>182</v>
      </c>
      <c r="E592">
        <v>1</v>
      </c>
      <c r="F592" t="s">
        <v>36</v>
      </c>
      <c r="G592" t="s">
        <v>37</v>
      </c>
      <c r="H592">
        <v>2018</v>
      </c>
      <c r="I592">
        <v>2</v>
      </c>
      <c r="J592">
        <v>1022</v>
      </c>
      <c r="K592" t="s">
        <v>273</v>
      </c>
      <c r="L592">
        <v>6.1880265265749355</v>
      </c>
      <c r="M592" t="s">
        <v>135</v>
      </c>
    </row>
    <row r="593" spans="1:13" x14ac:dyDescent="0.3">
      <c r="A593">
        <v>7</v>
      </c>
      <c r="B593">
        <v>71</v>
      </c>
      <c r="C593">
        <v>1</v>
      </c>
      <c r="D593">
        <v>182</v>
      </c>
      <c r="E593">
        <v>1</v>
      </c>
      <c r="F593" t="s">
        <v>36</v>
      </c>
      <c r="G593" t="s">
        <v>37</v>
      </c>
      <c r="H593">
        <v>2018</v>
      </c>
      <c r="I593">
        <v>2</v>
      </c>
      <c r="J593">
        <v>1022</v>
      </c>
      <c r="K593" t="s">
        <v>274</v>
      </c>
      <c r="L593">
        <v>28.206120695947092</v>
      </c>
      <c r="M593" t="s">
        <v>135</v>
      </c>
    </row>
    <row r="594" spans="1:13" x14ac:dyDescent="0.3">
      <c r="A594">
        <v>7</v>
      </c>
      <c r="B594">
        <v>71</v>
      </c>
      <c r="C594">
        <v>1</v>
      </c>
      <c r="D594">
        <v>191</v>
      </c>
      <c r="E594">
        <v>1</v>
      </c>
      <c r="F594" t="s">
        <v>36</v>
      </c>
      <c r="G594" t="s">
        <v>37</v>
      </c>
      <c r="H594">
        <v>2019</v>
      </c>
      <c r="I594">
        <v>1</v>
      </c>
      <c r="J594">
        <v>999</v>
      </c>
      <c r="K594" t="s">
        <v>271</v>
      </c>
      <c r="L594">
        <v>16.372424611263824</v>
      </c>
      <c r="M594" t="s">
        <v>135</v>
      </c>
    </row>
    <row r="595" spans="1:13" x14ac:dyDescent="0.3">
      <c r="A595">
        <v>7</v>
      </c>
      <c r="B595">
        <v>71</v>
      </c>
      <c r="C595">
        <v>1</v>
      </c>
      <c r="D595">
        <v>191</v>
      </c>
      <c r="E595">
        <v>1</v>
      </c>
      <c r="F595" t="s">
        <v>36</v>
      </c>
      <c r="G595" t="s">
        <v>37</v>
      </c>
      <c r="H595">
        <v>2019</v>
      </c>
      <c r="I595">
        <v>1</v>
      </c>
      <c r="J595">
        <v>999</v>
      </c>
      <c r="K595" t="s">
        <v>272</v>
      </c>
      <c r="L595">
        <v>46.296281794642404</v>
      </c>
      <c r="M595" t="s">
        <v>135</v>
      </c>
    </row>
    <row r="596" spans="1:13" x14ac:dyDescent="0.3">
      <c r="A596">
        <v>7</v>
      </c>
      <c r="B596">
        <v>71</v>
      </c>
      <c r="C596">
        <v>1</v>
      </c>
      <c r="D596">
        <v>191</v>
      </c>
      <c r="E596">
        <v>1</v>
      </c>
      <c r="F596" t="s">
        <v>36</v>
      </c>
      <c r="G596" t="s">
        <v>37</v>
      </c>
      <c r="H596">
        <v>2019</v>
      </c>
      <c r="I596">
        <v>1</v>
      </c>
      <c r="J596">
        <v>999</v>
      </c>
      <c r="K596" t="s">
        <v>273</v>
      </c>
      <c r="L596">
        <v>6.9800049964149231</v>
      </c>
      <c r="M596" t="s">
        <v>135</v>
      </c>
    </row>
    <row r="597" spans="1:13" x14ac:dyDescent="0.3">
      <c r="A597">
        <v>7</v>
      </c>
      <c r="B597">
        <v>71</v>
      </c>
      <c r="C597">
        <v>1</v>
      </c>
      <c r="D597">
        <v>191</v>
      </c>
      <c r="E597">
        <v>1</v>
      </c>
      <c r="F597" t="s">
        <v>36</v>
      </c>
      <c r="G597" t="s">
        <v>37</v>
      </c>
      <c r="H597">
        <v>2019</v>
      </c>
      <c r="I597">
        <v>1</v>
      </c>
      <c r="J597">
        <v>999</v>
      </c>
      <c r="K597" t="s">
        <v>274</v>
      </c>
      <c r="L597">
        <v>29.838295239155002</v>
      </c>
      <c r="M597" t="s">
        <v>135</v>
      </c>
    </row>
    <row r="598" spans="1:13" x14ac:dyDescent="0.3">
      <c r="A598">
        <v>7</v>
      </c>
      <c r="B598">
        <v>71</v>
      </c>
      <c r="C598">
        <v>1</v>
      </c>
      <c r="D598">
        <v>192</v>
      </c>
      <c r="E598">
        <v>1</v>
      </c>
      <c r="F598" t="s">
        <v>36</v>
      </c>
      <c r="G598" t="s">
        <v>37</v>
      </c>
      <c r="H598">
        <v>2019</v>
      </c>
      <c r="I598">
        <v>2</v>
      </c>
      <c r="J598">
        <v>1001</v>
      </c>
      <c r="K598" t="s">
        <v>271</v>
      </c>
      <c r="L598">
        <v>16.714971665873598</v>
      </c>
      <c r="M598" t="s">
        <v>135</v>
      </c>
    </row>
    <row r="599" spans="1:13" x14ac:dyDescent="0.3">
      <c r="A599">
        <v>7</v>
      </c>
      <c r="B599">
        <v>71</v>
      </c>
      <c r="C599">
        <v>1</v>
      </c>
      <c r="D599">
        <v>192</v>
      </c>
      <c r="E599">
        <v>1</v>
      </c>
      <c r="F599" t="s">
        <v>36</v>
      </c>
      <c r="G599" t="s">
        <v>37</v>
      </c>
      <c r="H599">
        <v>2019</v>
      </c>
      <c r="I599">
        <v>2</v>
      </c>
      <c r="J599">
        <v>1001</v>
      </c>
      <c r="K599" t="s">
        <v>272</v>
      </c>
      <c r="L599">
        <v>44.583723175509888</v>
      </c>
      <c r="M599" t="s">
        <v>135</v>
      </c>
    </row>
    <row r="600" spans="1:13" x14ac:dyDescent="0.3">
      <c r="A600">
        <v>7</v>
      </c>
      <c r="B600">
        <v>71</v>
      </c>
      <c r="C600">
        <v>1</v>
      </c>
      <c r="D600">
        <v>192</v>
      </c>
      <c r="E600">
        <v>1</v>
      </c>
      <c r="F600" t="s">
        <v>36</v>
      </c>
      <c r="G600" t="s">
        <v>37</v>
      </c>
      <c r="H600">
        <v>2019</v>
      </c>
      <c r="I600">
        <v>2</v>
      </c>
      <c r="J600">
        <v>1001</v>
      </c>
      <c r="K600" t="s">
        <v>273</v>
      </c>
      <c r="L600">
        <v>6.0042908633217005</v>
      </c>
      <c r="M600" t="s">
        <v>135</v>
      </c>
    </row>
    <row r="601" spans="1:13" x14ac:dyDescent="0.3">
      <c r="A601">
        <v>7</v>
      </c>
      <c r="B601">
        <v>71</v>
      </c>
      <c r="C601">
        <v>1</v>
      </c>
      <c r="D601">
        <v>192</v>
      </c>
      <c r="E601">
        <v>1</v>
      </c>
      <c r="F601" t="s">
        <v>36</v>
      </c>
      <c r="G601" t="s">
        <v>37</v>
      </c>
      <c r="H601">
        <v>2019</v>
      </c>
      <c r="I601">
        <v>2</v>
      </c>
      <c r="J601">
        <v>1001</v>
      </c>
      <c r="K601" t="s">
        <v>274</v>
      </c>
      <c r="L601">
        <v>27.454033299860033</v>
      </c>
      <c r="M601" t="s">
        <v>135</v>
      </c>
    </row>
    <row r="602" spans="1:13" x14ac:dyDescent="0.3">
      <c r="A602">
        <v>7</v>
      </c>
      <c r="B602">
        <v>71</v>
      </c>
      <c r="C602">
        <v>1</v>
      </c>
      <c r="D602">
        <v>201</v>
      </c>
      <c r="E602">
        <v>1</v>
      </c>
      <c r="F602" t="s">
        <v>36</v>
      </c>
      <c r="G602" t="s">
        <v>37</v>
      </c>
      <c r="H602">
        <v>2020</v>
      </c>
      <c r="I602">
        <v>1</v>
      </c>
      <c r="J602">
        <v>998</v>
      </c>
      <c r="K602" t="s">
        <v>271</v>
      </c>
      <c r="L602">
        <v>16.908346906881036</v>
      </c>
      <c r="M602" t="s">
        <v>135</v>
      </c>
    </row>
    <row r="603" spans="1:13" x14ac:dyDescent="0.3">
      <c r="A603">
        <v>7</v>
      </c>
      <c r="B603">
        <v>71</v>
      </c>
      <c r="C603">
        <v>1</v>
      </c>
      <c r="D603">
        <v>201</v>
      </c>
      <c r="E603">
        <v>1</v>
      </c>
      <c r="F603" t="s">
        <v>36</v>
      </c>
      <c r="G603" t="s">
        <v>37</v>
      </c>
      <c r="H603">
        <v>2020</v>
      </c>
      <c r="I603">
        <v>1</v>
      </c>
      <c r="J603">
        <v>998</v>
      </c>
      <c r="K603" t="s">
        <v>272</v>
      </c>
      <c r="L603">
        <v>43.792789172295286</v>
      </c>
      <c r="M603" t="s">
        <v>135</v>
      </c>
    </row>
    <row r="604" spans="1:13" x14ac:dyDescent="0.3">
      <c r="A604">
        <v>7</v>
      </c>
      <c r="B604">
        <v>71</v>
      </c>
      <c r="C604">
        <v>1</v>
      </c>
      <c r="D604">
        <v>201</v>
      </c>
      <c r="E604">
        <v>1</v>
      </c>
      <c r="F604" t="s">
        <v>36</v>
      </c>
      <c r="G604" t="s">
        <v>37</v>
      </c>
      <c r="H604">
        <v>2020</v>
      </c>
      <c r="I604">
        <v>1</v>
      </c>
      <c r="J604">
        <v>998</v>
      </c>
      <c r="K604" t="s">
        <v>273</v>
      </c>
      <c r="L604">
        <v>6.5088703064566076</v>
      </c>
      <c r="M604" t="s">
        <v>135</v>
      </c>
    </row>
    <row r="605" spans="1:13" x14ac:dyDescent="0.3">
      <c r="A605">
        <v>7</v>
      </c>
      <c r="B605">
        <v>71</v>
      </c>
      <c r="C605">
        <v>1</v>
      </c>
      <c r="D605">
        <v>201</v>
      </c>
      <c r="E605">
        <v>1</v>
      </c>
      <c r="F605" t="s">
        <v>36</v>
      </c>
      <c r="G605" t="s">
        <v>37</v>
      </c>
      <c r="H605">
        <v>2020</v>
      </c>
      <c r="I605">
        <v>1</v>
      </c>
      <c r="J605">
        <v>998</v>
      </c>
      <c r="K605" t="s">
        <v>274</v>
      </c>
      <c r="L605">
        <v>27.902582799202744</v>
      </c>
      <c r="M605" t="s">
        <v>135</v>
      </c>
    </row>
    <row r="606" spans="1:13" x14ac:dyDescent="0.3">
      <c r="A606">
        <v>7</v>
      </c>
      <c r="B606">
        <v>71</v>
      </c>
      <c r="C606">
        <v>1</v>
      </c>
      <c r="D606">
        <v>202</v>
      </c>
      <c r="E606">
        <v>1</v>
      </c>
      <c r="F606" t="s">
        <v>36</v>
      </c>
      <c r="G606" t="s">
        <v>37</v>
      </c>
      <c r="H606">
        <v>2020</v>
      </c>
      <c r="I606">
        <v>2</v>
      </c>
      <c r="J606">
        <v>1000</v>
      </c>
      <c r="K606" t="s">
        <v>271</v>
      </c>
      <c r="L606">
        <v>15.48471697136652</v>
      </c>
      <c r="M606" t="s">
        <v>135</v>
      </c>
    </row>
    <row r="607" spans="1:13" x14ac:dyDescent="0.3">
      <c r="A607">
        <v>7</v>
      </c>
      <c r="B607">
        <v>71</v>
      </c>
      <c r="C607">
        <v>1</v>
      </c>
      <c r="D607">
        <v>202</v>
      </c>
      <c r="E607">
        <v>1</v>
      </c>
      <c r="F607" t="s">
        <v>36</v>
      </c>
      <c r="G607" t="s">
        <v>37</v>
      </c>
      <c r="H607">
        <v>2020</v>
      </c>
      <c r="I607">
        <v>2</v>
      </c>
      <c r="J607">
        <v>1000</v>
      </c>
      <c r="K607" t="s">
        <v>272</v>
      </c>
      <c r="L607">
        <v>47.587209483990456</v>
      </c>
      <c r="M607" t="s">
        <v>135</v>
      </c>
    </row>
    <row r="608" spans="1:13" x14ac:dyDescent="0.3">
      <c r="A608">
        <v>7</v>
      </c>
      <c r="B608">
        <v>71</v>
      </c>
      <c r="C608">
        <v>1</v>
      </c>
      <c r="D608">
        <v>202</v>
      </c>
      <c r="E608">
        <v>1</v>
      </c>
      <c r="F608" t="s">
        <v>36</v>
      </c>
      <c r="G608" t="s">
        <v>37</v>
      </c>
      <c r="H608">
        <v>2020</v>
      </c>
      <c r="I608">
        <v>2</v>
      </c>
      <c r="J608">
        <v>1000</v>
      </c>
      <c r="K608" t="s">
        <v>273</v>
      </c>
      <c r="L608">
        <v>5.6292029715009058</v>
      </c>
      <c r="M608" t="s">
        <v>135</v>
      </c>
    </row>
    <row r="609" spans="1:13" x14ac:dyDescent="0.3">
      <c r="A609">
        <v>7</v>
      </c>
      <c r="B609">
        <v>71</v>
      </c>
      <c r="C609">
        <v>1</v>
      </c>
      <c r="D609">
        <v>202</v>
      </c>
      <c r="E609">
        <v>1</v>
      </c>
      <c r="F609" t="s">
        <v>36</v>
      </c>
      <c r="G609" t="s">
        <v>37</v>
      </c>
      <c r="H609">
        <v>2020</v>
      </c>
      <c r="I609">
        <v>2</v>
      </c>
      <c r="J609">
        <v>1000</v>
      </c>
      <c r="K609" t="s">
        <v>274</v>
      </c>
      <c r="L609">
        <v>28.036936567312729</v>
      </c>
      <c r="M609" t="s">
        <v>135</v>
      </c>
    </row>
    <row r="610" spans="1:13" x14ac:dyDescent="0.3">
      <c r="A610">
        <v>7</v>
      </c>
      <c r="B610">
        <v>71</v>
      </c>
      <c r="C610">
        <v>1</v>
      </c>
      <c r="D610">
        <v>211</v>
      </c>
      <c r="E610">
        <v>1</v>
      </c>
      <c r="F610" t="s">
        <v>36</v>
      </c>
      <c r="G610" t="s">
        <v>37</v>
      </c>
      <c r="H610">
        <v>2021</v>
      </c>
      <c r="I610">
        <v>1</v>
      </c>
      <c r="J610">
        <v>1041</v>
      </c>
      <c r="K610" t="s">
        <v>271</v>
      </c>
      <c r="L610">
        <v>14.710752391690042</v>
      </c>
      <c r="M610" t="s">
        <v>135</v>
      </c>
    </row>
    <row r="611" spans="1:13" x14ac:dyDescent="0.3">
      <c r="A611">
        <v>7</v>
      </c>
      <c r="B611">
        <v>71</v>
      </c>
      <c r="C611">
        <v>1</v>
      </c>
      <c r="D611">
        <v>211</v>
      </c>
      <c r="E611">
        <v>1</v>
      </c>
      <c r="F611" t="s">
        <v>36</v>
      </c>
      <c r="G611" t="s">
        <v>37</v>
      </c>
      <c r="H611">
        <v>2021</v>
      </c>
      <c r="I611">
        <v>1</v>
      </c>
      <c r="J611">
        <v>1041</v>
      </c>
      <c r="K611" t="s">
        <v>272</v>
      </c>
      <c r="L611">
        <v>42.836626139824816</v>
      </c>
      <c r="M611" t="s">
        <v>135</v>
      </c>
    </row>
    <row r="612" spans="1:13" x14ac:dyDescent="0.3">
      <c r="A612">
        <v>7</v>
      </c>
      <c r="B612">
        <v>71</v>
      </c>
      <c r="C612">
        <v>1</v>
      </c>
      <c r="D612">
        <v>211</v>
      </c>
      <c r="E612">
        <v>1</v>
      </c>
      <c r="F612" t="s">
        <v>36</v>
      </c>
      <c r="G612" t="s">
        <v>37</v>
      </c>
      <c r="H612">
        <v>2021</v>
      </c>
      <c r="I612">
        <v>1</v>
      </c>
      <c r="J612">
        <v>1041</v>
      </c>
      <c r="K612" t="s">
        <v>273</v>
      </c>
      <c r="L612">
        <v>3.5889253973112587</v>
      </c>
      <c r="M612" t="s">
        <v>135</v>
      </c>
    </row>
    <row r="613" spans="1:13" x14ac:dyDescent="0.3">
      <c r="A613">
        <v>7</v>
      </c>
      <c r="B613">
        <v>71</v>
      </c>
      <c r="C613">
        <v>1</v>
      </c>
      <c r="D613">
        <v>211</v>
      </c>
      <c r="E613">
        <v>1</v>
      </c>
      <c r="F613" t="s">
        <v>36</v>
      </c>
      <c r="G613" t="s">
        <v>37</v>
      </c>
      <c r="H613">
        <v>2021</v>
      </c>
      <c r="I613">
        <v>1</v>
      </c>
      <c r="J613">
        <v>1041</v>
      </c>
      <c r="K613" t="s">
        <v>274</v>
      </c>
      <c r="L613">
        <v>27.540468318427784</v>
      </c>
      <c r="M613" t="s">
        <v>135</v>
      </c>
    </row>
    <row r="614" spans="1:13" x14ac:dyDescent="0.3">
      <c r="A614">
        <v>7</v>
      </c>
      <c r="B614">
        <v>71</v>
      </c>
      <c r="C614">
        <v>1</v>
      </c>
      <c r="D614">
        <v>212</v>
      </c>
      <c r="E614">
        <v>1</v>
      </c>
      <c r="F614" t="s">
        <v>36</v>
      </c>
      <c r="G614" t="s">
        <v>37</v>
      </c>
      <c r="H614">
        <v>2021</v>
      </c>
      <c r="I614">
        <v>2</v>
      </c>
      <c r="J614">
        <v>1051</v>
      </c>
      <c r="K614" t="s">
        <v>271</v>
      </c>
      <c r="L614">
        <v>13.722669767459177</v>
      </c>
      <c r="M614" t="s">
        <v>135</v>
      </c>
    </row>
    <row r="615" spans="1:13" x14ac:dyDescent="0.3">
      <c r="A615">
        <v>7</v>
      </c>
      <c r="B615">
        <v>71</v>
      </c>
      <c r="C615">
        <v>1</v>
      </c>
      <c r="D615">
        <v>212</v>
      </c>
      <c r="E615">
        <v>1</v>
      </c>
      <c r="F615" t="s">
        <v>36</v>
      </c>
      <c r="G615" t="s">
        <v>37</v>
      </c>
      <c r="H615">
        <v>2021</v>
      </c>
      <c r="I615">
        <v>2</v>
      </c>
      <c r="J615">
        <v>1051</v>
      </c>
      <c r="K615" t="s">
        <v>272</v>
      </c>
      <c r="L615">
        <v>44.253466675707372</v>
      </c>
      <c r="M615" t="s">
        <v>135</v>
      </c>
    </row>
    <row r="616" spans="1:13" x14ac:dyDescent="0.3">
      <c r="A616">
        <v>7</v>
      </c>
      <c r="B616">
        <v>71</v>
      </c>
      <c r="C616">
        <v>1</v>
      </c>
      <c r="D616">
        <v>212</v>
      </c>
      <c r="E616">
        <v>1</v>
      </c>
      <c r="F616" t="s">
        <v>36</v>
      </c>
      <c r="G616" t="s">
        <v>37</v>
      </c>
      <c r="H616">
        <v>2021</v>
      </c>
      <c r="I616">
        <v>2</v>
      </c>
      <c r="J616">
        <v>1051</v>
      </c>
      <c r="K616" t="s">
        <v>273</v>
      </c>
      <c r="L616">
        <v>3.7544135321682104</v>
      </c>
      <c r="M616" t="s">
        <v>135</v>
      </c>
    </row>
    <row r="617" spans="1:13" x14ac:dyDescent="0.3">
      <c r="A617">
        <v>7</v>
      </c>
      <c r="B617">
        <v>71</v>
      </c>
      <c r="C617">
        <v>1</v>
      </c>
      <c r="D617">
        <v>212</v>
      </c>
      <c r="E617">
        <v>1</v>
      </c>
      <c r="F617" t="s">
        <v>36</v>
      </c>
      <c r="G617" t="s">
        <v>37</v>
      </c>
      <c r="H617">
        <v>2021</v>
      </c>
      <c r="I617">
        <v>2</v>
      </c>
      <c r="J617">
        <v>1051</v>
      </c>
      <c r="K617" t="s">
        <v>274</v>
      </c>
      <c r="L617">
        <v>25.639825254771075</v>
      </c>
      <c r="M617" t="s">
        <v>135</v>
      </c>
    </row>
    <row r="618" spans="1:13" x14ac:dyDescent="0.3">
      <c r="A618">
        <v>7</v>
      </c>
      <c r="B618">
        <v>71</v>
      </c>
      <c r="C618">
        <v>1</v>
      </c>
      <c r="D618">
        <v>221</v>
      </c>
      <c r="E618">
        <v>1</v>
      </c>
      <c r="F618" t="s">
        <v>36</v>
      </c>
      <c r="G618" t="s">
        <v>37</v>
      </c>
      <c r="H618">
        <v>2022</v>
      </c>
      <c r="I618">
        <v>1</v>
      </c>
      <c r="J618">
        <v>1042</v>
      </c>
      <c r="K618" t="s">
        <v>271</v>
      </c>
      <c r="L618">
        <v>11.99701527917974</v>
      </c>
      <c r="M618" t="s">
        <v>135</v>
      </c>
    </row>
    <row r="619" spans="1:13" x14ac:dyDescent="0.3">
      <c r="A619">
        <v>7</v>
      </c>
      <c r="B619">
        <v>71</v>
      </c>
      <c r="C619">
        <v>1</v>
      </c>
      <c r="D619">
        <v>221</v>
      </c>
      <c r="E619">
        <v>1</v>
      </c>
      <c r="F619" t="s">
        <v>36</v>
      </c>
      <c r="G619" t="s">
        <v>37</v>
      </c>
      <c r="H619">
        <v>2022</v>
      </c>
      <c r="I619">
        <v>1</v>
      </c>
      <c r="J619">
        <v>1042</v>
      </c>
      <c r="K619" t="s">
        <v>272</v>
      </c>
      <c r="L619">
        <v>40.201169373355896</v>
      </c>
      <c r="M619" t="s">
        <v>135</v>
      </c>
    </row>
    <row r="620" spans="1:13" x14ac:dyDescent="0.3">
      <c r="A620">
        <v>7</v>
      </c>
      <c r="B620">
        <v>71</v>
      </c>
      <c r="C620">
        <v>1</v>
      </c>
      <c r="D620">
        <v>221</v>
      </c>
      <c r="E620">
        <v>1</v>
      </c>
      <c r="F620" t="s">
        <v>36</v>
      </c>
      <c r="G620" t="s">
        <v>37</v>
      </c>
      <c r="H620">
        <v>2022</v>
      </c>
      <c r="I620">
        <v>1</v>
      </c>
      <c r="J620">
        <v>1042</v>
      </c>
      <c r="K620" t="s">
        <v>273</v>
      </c>
      <c r="L620">
        <v>0</v>
      </c>
      <c r="M620" t="s">
        <v>135</v>
      </c>
    </row>
    <row r="621" spans="1:13" x14ac:dyDescent="0.3">
      <c r="A621">
        <v>7</v>
      </c>
      <c r="B621">
        <v>71</v>
      </c>
      <c r="C621">
        <v>1</v>
      </c>
      <c r="D621">
        <v>221</v>
      </c>
      <c r="E621">
        <v>1</v>
      </c>
      <c r="F621" t="s">
        <v>36</v>
      </c>
      <c r="G621" t="s">
        <v>37</v>
      </c>
      <c r="H621">
        <v>2022</v>
      </c>
      <c r="I621">
        <v>1</v>
      </c>
      <c r="J621">
        <v>1042</v>
      </c>
      <c r="K621" t="s">
        <v>274</v>
      </c>
      <c r="L621">
        <v>23.77919578601724</v>
      </c>
      <c r="M621" t="s">
        <v>135</v>
      </c>
    </row>
    <row r="622" spans="1:13" x14ac:dyDescent="0.3">
      <c r="A622">
        <v>7</v>
      </c>
      <c r="B622">
        <v>71</v>
      </c>
      <c r="C622">
        <v>1</v>
      </c>
      <c r="D622">
        <v>222</v>
      </c>
      <c r="E622">
        <v>1</v>
      </c>
      <c r="F622" t="s">
        <v>36</v>
      </c>
      <c r="G622" t="s">
        <v>37</v>
      </c>
      <c r="H622">
        <v>2022</v>
      </c>
      <c r="I622">
        <v>2</v>
      </c>
      <c r="J622">
        <v>1099</v>
      </c>
      <c r="K622" t="s">
        <v>271</v>
      </c>
      <c r="L622">
        <v>13.489977500511351</v>
      </c>
      <c r="M622" t="s">
        <v>135</v>
      </c>
    </row>
    <row r="623" spans="1:13" x14ac:dyDescent="0.3">
      <c r="A623">
        <v>7</v>
      </c>
      <c r="B623">
        <v>71</v>
      </c>
      <c r="C623">
        <v>1</v>
      </c>
      <c r="D623">
        <v>222</v>
      </c>
      <c r="E623">
        <v>1</v>
      </c>
      <c r="F623" t="s">
        <v>36</v>
      </c>
      <c r="G623" t="s">
        <v>37</v>
      </c>
      <c r="H623">
        <v>2022</v>
      </c>
      <c r="I623">
        <v>2</v>
      </c>
      <c r="J623">
        <v>1099</v>
      </c>
      <c r="K623" t="s">
        <v>272</v>
      </c>
      <c r="L623">
        <v>43.708219466050032</v>
      </c>
      <c r="M623" t="s">
        <v>135</v>
      </c>
    </row>
    <row r="624" spans="1:13" x14ac:dyDescent="0.3">
      <c r="A624">
        <v>7</v>
      </c>
      <c r="B624">
        <v>71</v>
      </c>
      <c r="C624">
        <v>1</v>
      </c>
      <c r="D624">
        <v>222</v>
      </c>
      <c r="E624">
        <v>1</v>
      </c>
      <c r="F624" t="s">
        <v>36</v>
      </c>
      <c r="G624" t="s">
        <v>37</v>
      </c>
      <c r="H624">
        <v>2022</v>
      </c>
      <c r="I624">
        <v>2</v>
      </c>
      <c r="J624">
        <v>1099</v>
      </c>
      <c r="K624" t="s">
        <v>273</v>
      </c>
      <c r="L624">
        <v>1.9837121758778165</v>
      </c>
      <c r="M624" t="s">
        <v>135</v>
      </c>
    </row>
    <row r="625" spans="1:13" x14ac:dyDescent="0.3">
      <c r="A625">
        <v>7</v>
      </c>
      <c r="B625">
        <v>71</v>
      </c>
      <c r="C625">
        <v>1</v>
      </c>
      <c r="D625">
        <v>222</v>
      </c>
      <c r="E625">
        <v>1</v>
      </c>
      <c r="F625" t="s">
        <v>36</v>
      </c>
      <c r="G625" t="s">
        <v>37</v>
      </c>
      <c r="H625">
        <v>2022</v>
      </c>
      <c r="I625">
        <v>2</v>
      </c>
      <c r="J625">
        <v>1099</v>
      </c>
      <c r="K625" t="s">
        <v>274</v>
      </c>
      <c r="L625">
        <v>26.096882032123172</v>
      </c>
      <c r="M625" t="s">
        <v>135</v>
      </c>
    </row>
    <row r="626" spans="1:13" x14ac:dyDescent="0.3">
      <c r="A626">
        <v>7</v>
      </c>
      <c r="B626">
        <v>71</v>
      </c>
      <c r="C626">
        <v>1</v>
      </c>
      <c r="D626">
        <v>231</v>
      </c>
      <c r="E626">
        <v>1</v>
      </c>
      <c r="F626" t="s">
        <v>36</v>
      </c>
      <c r="G626" t="s">
        <v>37</v>
      </c>
      <c r="H626">
        <v>2023</v>
      </c>
      <c r="I626">
        <v>1</v>
      </c>
      <c r="J626">
        <v>1079</v>
      </c>
      <c r="K626" t="s">
        <v>271</v>
      </c>
      <c r="L626">
        <v>12.942375347486127</v>
      </c>
      <c r="M626" t="s">
        <v>135</v>
      </c>
    </row>
    <row r="627" spans="1:13" x14ac:dyDescent="0.3">
      <c r="A627">
        <v>7</v>
      </c>
      <c r="B627">
        <v>71</v>
      </c>
      <c r="C627">
        <v>1</v>
      </c>
      <c r="D627">
        <v>231</v>
      </c>
      <c r="E627">
        <v>1</v>
      </c>
      <c r="F627" t="s">
        <v>36</v>
      </c>
      <c r="G627" t="s">
        <v>37</v>
      </c>
      <c r="H627">
        <v>2023</v>
      </c>
      <c r="I627">
        <v>1</v>
      </c>
      <c r="J627">
        <v>1079</v>
      </c>
      <c r="K627" t="s">
        <v>272</v>
      </c>
      <c r="L627">
        <v>40.781503639405244</v>
      </c>
      <c r="M627" t="s">
        <v>135</v>
      </c>
    </row>
    <row r="628" spans="1:13" x14ac:dyDescent="0.3">
      <c r="A628">
        <v>7</v>
      </c>
      <c r="B628">
        <v>71</v>
      </c>
      <c r="C628">
        <v>1</v>
      </c>
      <c r="D628">
        <v>231</v>
      </c>
      <c r="E628">
        <v>1</v>
      </c>
      <c r="F628" t="s">
        <v>36</v>
      </c>
      <c r="G628" t="s">
        <v>37</v>
      </c>
      <c r="H628">
        <v>2023</v>
      </c>
      <c r="I628">
        <v>1</v>
      </c>
      <c r="J628">
        <v>1079</v>
      </c>
      <c r="K628" t="s">
        <v>273</v>
      </c>
      <c r="L628">
        <v>0</v>
      </c>
      <c r="M628" t="s">
        <v>135</v>
      </c>
    </row>
    <row r="629" spans="1:13" x14ac:dyDescent="0.3">
      <c r="A629">
        <v>7</v>
      </c>
      <c r="B629">
        <v>71</v>
      </c>
      <c r="C629">
        <v>1</v>
      </c>
      <c r="D629">
        <v>231</v>
      </c>
      <c r="E629">
        <v>1</v>
      </c>
      <c r="F629" t="s">
        <v>36</v>
      </c>
      <c r="G629" t="s">
        <v>37</v>
      </c>
      <c r="H629">
        <v>2023</v>
      </c>
      <c r="I629">
        <v>1</v>
      </c>
      <c r="J629">
        <v>1079</v>
      </c>
      <c r="K629" t="s">
        <v>274</v>
      </c>
      <c r="L629">
        <v>25.991540832049942</v>
      </c>
      <c r="M629" t="s">
        <v>135</v>
      </c>
    </row>
    <row r="630" spans="1:13" x14ac:dyDescent="0.3">
      <c r="A630">
        <v>7</v>
      </c>
      <c r="B630">
        <v>71</v>
      </c>
      <c r="C630">
        <v>1</v>
      </c>
      <c r="D630">
        <v>232</v>
      </c>
      <c r="E630">
        <v>1</v>
      </c>
      <c r="F630" t="s">
        <v>36</v>
      </c>
      <c r="G630" t="s">
        <v>37</v>
      </c>
      <c r="H630">
        <v>2023</v>
      </c>
      <c r="I630">
        <v>2</v>
      </c>
      <c r="J630">
        <v>1105</v>
      </c>
      <c r="K630" t="s">
        <v>271</v>
      </c>
      <c r="L630">
        <v>11.974344931342339</v>
      </c>
      <c r="M630" t="s">
        <v>135</v>
      </c>
    </row>
    <row r="631" spans="1:13" x14ac:dyDescent="0.3">
      <c r="A631">
        <v>7</v>
      </c>
      <c r="B631">
        <v>71</v>
      </c>
      <c r="C631">
        <v>1</v>
      </c>
      <c r="D631">
        <v>232</v>
      </c>
      <c r="E631">
        <v>1</v>
      </c>
      <c r="F631" t="s">
        <v>36</v>
      </c>
      <c r="G631" t="s">
        <v>37</v>
      </c>
      <c r="H631">
        <v>2023</v>
      </c>
      <c r="I631">
        <v>2</v>
      </c>
      <c r="J631">
        <v>1105</v>
      </c>
      <c r="K631" t="s">
        <v>272</v>
      </c>
      <c r="L631">
        <v>43.379823207831208</v>
      </c>
      <c r="M631" t="s">
        <v>135</v>
      </c>
    </row>
    <row r="632" spans="1:13" x14ac:dyDescent="0.3">
      <c r="A632">
        <v>7</v>
      </c>
      <c r="B632">
        <v>71</v>
      </c>
      <c r="C632">
        <v>1</v>
      </c>
      <c r="D632">
        <v>232</v>
      </c>
      <c r="E632">
        <v>1</v>
      </c>
      <c r="F632" t="s">
        <v>36</v>
      </c>
      <c r="G632" t="s">
        <v>37</v>
      </c>
      <c r="H632">
        <v>2023</v>
      </c>
      <c r="I632">
        <v>2</v>
      </c>
      <c r="J632">
        <v>1105</v>
      </c>
      <c r="K632" t="s">
        <v>273</v>
      </c>
      <c r="L632">
        <v>0</v>
      </c>
      <c r="M632" t="s">
        <v>135</v>
      </c>
    </row>
    <row r="633" spans="1:13" x14ac:dyDescent="0.3">
      <c r="A633">
        <v>7</v>
      </c>
      <c r="B633">
        <v>71</v>
      </c>
      <c r="C633">
        <v>1</v>
      </c>
      <c r="D633">
        <v>232</v>
      </c>
      <c r="E633">
        <v>1</v>
      </c>
      <c r="F633" t="s">
        <v>36</v>
      </c>
      <c r="G633" t="s">
        <v>37</v>
      </c>
      <c r="H633">
        <v>2023</v>
      </c>
      <c r="I633">
        <v>2</v>
      </c>
      <c r="J633">
        <v>1105</v>
      </c>
      <c r="K633" t="s">
        <v>274</v>
      </c>
      <c r="L633">
        <v>26.401029644028672</v>
      </c>
      <c r="M633" t="s">
        <v>135</v>
      </c>
    </row>
    <row r="634" spans="1:13" x14ac:dyDescent="0.3">
      <c r="A634">
        <v>7</v>
      </c>
      <c r="B634">
        <v>71</v>
      </c>
      <c r="C634">
        <v>1</v>
      </c>
      <c r="D634">
        <v>241</v>
      </c>
      <c r="E634">
        <v>1</v>
      </c>
      <c r="F634" t="s">
        <v>36</v>
      </c>
      <c r="G634" t="s">
        <v>37</v>
      </c>
      <c r="H634">
        <v>2024</v>
      </c>
      <c r="I634">
        <v>1</v>
      </c>
      <c r="J634">
        <v>1077</v>
      </c>
      <c r="K634" t="s">
        <v>271</v>
      </c>
      <c r="L634">
        <v>13.684106041915834</v>
      </c>
      <c r="M634" t="s">
        <v>135</v>
      </c>
    </row>
    <row r="635" spans="1:13" x14ac:dyDescent="0.3">
      <c r="A635">
        <v>7</v>
      </c>
      <c r="B635">
        <v>71</v>
      </c>
      <c r="C635">
        <v>1</v>
      </c>
      <c r="D635">
        <v>241</v>
      </c>
      <c r="E635">
        <v>1</v>
      </c>
      <c r="F635" t="s">
        <v>36</v>
      </c>
      <c r="G635" t="s">
        <v>37</v>
      </c>
      <c r="H635">
        <v>2024</v>
      </c>
      <c r="I635">
        <v>1</v>
      </c>
      <c r="J635">
        <v>1077</v>
      </c>
      <c r="K635" t="s">
        <v>272</v>
      </c>
      <c r="L635">
        <v>44.919617913995189</v>
      </c>
      <c r="M635" t="s">
        <v>135</v>
      </c>
    </row>
    <row r="636" spans="1:13" x14ac:dyDescent="0.3">
      <c r="A636">
        <v>7</v>
      </c>
      <c r="B636">
        <v>71</v>
      </c>
      <c r="C636">
        <v>1</v>
      </c>
      <c r="D636">
        <v>241</v>
      </c>
      <c r="E636">
        <v>1</v>
      </c>
      <c r="F636" t="s">
        <v>36</v>
      </c>
      <c r="G636" t="s">
        <v>37</v>
      </c>
      <c r="H636">
        <v>2024</v>
      </c>
      <c r="I636">
        <v>1</v>
      </c>
      <c r="J636">
        <v>1077</v>
      </c>
      <c r="K636" t="s">
        <v>273</v>
      </c>
      <c r="L636">
        <v>3.0926411707855861</v>
      </c>
      <c r="M636" t="s">
        <v>135</v>
      </c>
    </row>
    <row r="637" spans="1:13" x14ac:dyDescent="0.3">
      <c r="A637">
        <v>7</v>
      </c>
      <c r="B637">
        <v>71</v>
      </c>
      <c r="C637">
        <v>1</v>
      </c>
      <c r="D637">
        <v>241</v>
      </c>
      <c r="E637">
        <v>1</v>
      </c>
      <c r="F637" t="s">
        <v>36</v>
      </c>
      <c r="G637" t="s">
        <v>37</v>
      </c>
      <c r="H637">
        <v>2024</v>
      </c>
      <c r="I637">
        <v>1</v>
      </c>
      <c r="J637">
        <v>1077</v>
      </c>
      <c r="K637" t="s">
        <v>274</v>
      </c>
      <c r="L637">
        <v>27.916695607881273</v>
      </c>
      <c r="M637" t="s">
        <v>135</v>
      </c>
    </row>
    <row r="638" spans="1:13" x14ac:dyDescent="0.3">
      <c r="A638">
        <v>7</v>
      </c>
      <c r="B638">
        <v>71</v>
      </c>
      <c r="C638">
        <v>1</v>
      </c>
      <c r="D638">
        <v>242</v>
      </c>
      <c r="E638">
        <v>1</v>
      </c>
      <c r="F638" t="s">
        <v>36</v>
      </c>
      <c r="G638" t="s">
        <v>37</v>
      </c>
      <c r="H638">
        <v>2024</v>
      </c>
      <c r="I638">
        <v>2</v>
      </c>
      <c r="J638">
        <v>1084</v>
      </c>
      <c r="K638" t="s">
        <v>271</v>
      </c>
      <c r="L638">
        <v>15.0265995047228</v>
      </c>
      <c r="M638" t="s">
        <v>135</v>
      </c>
    </row>
    <row r="639" spans="1:13" x14ac:dyDescent="0.3">
      <c r="A639">
        <v>7</v>
      </c>
      <c r="B639">
        <v>71</v>
      </c>
      <c r="C639">
        <v>1</v>
      </c>
      <c r="D639">
        <v>242</v>
      </c>
      <c r="E639">
        <v>1</v>
      </c>
      <c r="F639" t="s">
        <v>36</v>
      </c>
      <c r="G639" t="s">
        <v>37</v>
      </c>
      <c r="H639">
        <v>2024</v>
      </c>
      <c r="I639">
        <v>2</v>
      </c>
      <c r="J639">
        <v>1084</v>
      </c>
      <c r="K639" t="s">
        <v>272</v>
      </c>
      <c r="L639">
        <v>48.007914336426317</v>
      </c>
      <c r="M639" t="s">
        <v>135</v>
      </c>
    </row>
    <row r="640" spans="1:13" x14ac:dyDescent="0.3">
      <c r="A640">
        <v>7</v>
      </c>
      <c r="B640">
        <v>71</v>
      </c>
      <c r="C640">
        <v>1</v>
      </c>
      <c r="D640">
        <v>242</v>
      </c>
      <c r="E640">
        <v>1</v>
      </c>
      <c r="F640" t="s">
        <v>36</v>
      </c>
      <c r="G640" t="s">
        <v>37</v>
      </c>
      <c r="H640">
        <v>2024</v>
      </c>
      <c r="I640">
        <v>2</v>
      </c>
      <c r="J640">
        <v>1084</v>
      </c>
      <c r="K640" t="s">
        <v>273</v>
      </c>
      <c r="L640">
        <v>3.1751404018707534</v>
      </c>
      <c r="M640" t="s">
        <v>135</v>
      </c>
    </row>
    <row r="641" spans="1:13" x14ac:dyDescent="0.3">
      <c r="A641">
        <v>7</v>
      </c>
      <c r="B641">
        <v>71</v>
      </c>
      <c r="C641">
        <v>1</v>
      </c>
      <c r="D641">
        <v>242</v>
      </c>
      <c r="E641">
        <v>1</v>
      </c>
      <c r="F641" t="s">
        <v>36</v>
      </c>
      <c r="G641" t="s">
        <v>37</v>
      </c>
      <c r="H641">
        <v>2024</v>
      </c>
      <c r="I641">
        <v>2</v>
      </c>
      <c r="J641">
        <v>1084</v>
      </c>
      <c r="K641" t="s">
        <v>274</v>
      </c>
      <c r="L641">
        <v>28.81644063266927</v>
      </c>
      <c r="M641" t="s">
        <v>135</v>
      </c>
    </row>
    <row r="642" spans="1:13" x14ac:dyDescent="0.3">
      <c r="A642">
        <v>7</v>
      </c>
      <c r="B642">
        <v>71</v>
      </c>
      <c r="C642">
        <v>1</v>
      </c>
      <c r="D642">
        <v>251</v>
      </c>
      <c r="E642">
        <v>1</v>
      </c>
      <c r="F642" t="s">
        <v>36</v>
      </c>
      <c r="G642" t="s">
        <v>37</v>
      </c>
      <c r="H642">
        <v>2025</v>
      </c>
      <c r="I642">
        <v>1</v>
      </c>
      <c r="J642">
        <v>1053</v>
      </c>
      <c r="K642" t="s">
        <v>271</v>
      </c>
      <c r="L642">
        <v>15.021559447951908</v>
      </c>
      <c r="M642" t="s">
        <v>135</v>
      </c>
    </row>
    <row r="643" spans="1:13" x14ac:dyDescent="0.3">
      <c r="A643">
        <v>7</v>
      </c>
      <c r="B643">
        <v>71</v>
      </c>
      <c r="C643">
        <v>1</v>
      </c>
      <c r="D643">
        <v>251</v>
      </c>
      <c r="E643">
        <v>1</v>
      </c>
      <c r="F643" t="s">
        <v>36</v>
      </c>
      <c r="G643" t="s">
        <v>37</v>
      </c>
      <c r="H643">
        <v>2025</v>
      </c>
      <c r="I643">
        <v>1</v>
      </c>
      <c r="J643">
        <v>1053</v>
      </c>
      <c r="K643" t="s">
        <v>272</v>
      </c>
      <c r="L643">
        <v>45.179433038457013</v>
      </c>
      <c r="M643" t="s">
        <v>135</v>
      </c>
    </row>
    <row r="644" spans="1:13" x14ac:dyDescent="0.3">
      <c r="A644">
        <v>7</v>
      </c>
      <c r="B644">
        <v>71</v>
      </c>
      <c r="C644">
        <v>1</v>
      </c>
      <c r="D644">
        <v>251</v>
      </c>
      <c r="E644">
        <v>1</v>
      </c>
      <c r="F644" t="s">
        <v>36</v>
      </c>
      <c r="G644" t="s">
        <v>37</v>
      </c>
      <c r="H644">
        <v>2025</v>
      </c>
      <c r="I644">
        <v>1</v>
      </c>
      <c r="J644">
        <v>1053</v>
      </c>
      <c r="K644" t="s">
        <v>273</v>
      </c>
      <c r="L644">
        <v>5.6889159641328524</v>
      </c>
      <c r="M644" t="s">
        <v>135</v>
      </c>
    </row>
    <row r="645" spans="1:13" x14ac:dyDescent="0.3">
      <c r="A645">
        <v>7</v>
      </c>
      <c r="B645">
        <v>71</v>
      </c>
      <c r="C645">
        <v>1</v>
      </c>
      <c r="D645">
        <v>251</v>
      </c>
      <c r="E645">
        <v>1</v>
      </c>
      <c r="F645" t="s">
        <v>36</v>
      </c>
      <c r="G645" t="s">
        <v>37</v>
      </c>
      <c r="H645">
        <v>2025</v>
      </c>
      <c r="I645">
        <v>1</v>
      </c>
      <c r="J645">
        <v>1053</v>
      </c>
      <c r="K645" t="s">
        <v>274</v>
      </c>
      <c r="L645">
        <v>28.153200886273869</v>
      </c>
      <c r="M645" t="s">
        <v>135</v>
      </c>
    </row>
    <row r="646" spans="1:13" x14ac:dyDescent="0.3">
      <c r="A646">
        <v>7</v>
      </c>
      <c r="B646">
        <v>71</v>
      </c>
      <c r="C646">
        <v>1</v>
      </c>
      <c r="D646">
        <v>252</v>
      </c>
      <c r="E646">
        <v>1</v>
      </c>
      <c r="F646" t="s">
        <v>36</v>
      </c>
      <c r="G646" t="s">
        <v>37</v>
      </c>
      <c r="H646">
        <v>2025</v>
      </c>
      <c r="I646">
        <v>2</v>
      </c>
      <c r="J646">
        <v>1028</v>
      </c>
      <c r="K646" t="s">
        <v>271</v>
      </c>
      <c r="L646">
        <v>16.087296188898613</v>
      </c>
      <c r="M646" t="s">
        <v>135</v>
      </c>
    </row>
    <row r="647" spans="1:13" x14ac:dyDescent="0.3">
      <c r="A647">
        <v>7</v>
      </c>
      <c r="B647">
        <v>71</v>
      </c>
      <c r="C647">
        <v>1</v>
      </c>
      <c r="D647">
        <v>252</v>
      </c>
      <c r="E647">
        <v>1</v>
      </c>
      <c r="F647" t="s">
        <v>36</v>
      </c>
      <c r="G647" t="s">
        <v>37</v>
      </c>
      <c r="H647">
        <v>2025</v>
      </c>
      <c r="I647">
        <v>2</v>
      </c>
      <c r="J647">
        <v>1028</v>
      </c>
      <c r="K647" t="s">
        <v>272</v>
      </c>
      <c r="L647">
        <v>51.845953281082387</v>
      </c>
      <c r="M647" t="s">
        <v>135</v>
      </c>
    </row>
    <row r="648" spans="1:13" x14ac:dyDescent="0.3">
      <c r="A648">
        <v>7</v>
      </c>
      <c r="B648">
        <v>71</v>
      </c>
      <c r="C648">
        <v>1</v>
      </c>
      <c r="D648">
        <v>252</v>
      </c>
      <c r="E648">
        <v>1</v>
      </c>
      <c r="F648" t="s">
        <v>36</v>
      </c>
      <c r="G648" t="s">
        <v>37</v>
      </c>
      <c r="H648">
        <v>2025</v>
      </c>
      <c r="I648">
        <v>2</v>
      </c>
      <c r="J648">
        <v>1028</v>
      </c>
      <c r="K648" t="s">
        <v>273</v>
      </c>
      <c r="L648">
        <v>4.4676508171845386</v>
      </c>
      <c r="M648" t="s">
        <v>135</v>
      </c>
    </row>
    <row r="649" spans="1:13" x14ac:dyDescent="0.3">
      <c r="A649">
        <v>7</v>
      </c>
      <c r="B649">
        <v>71</v>
      </c>
      <c r="C649">
        <v>1</v>
      </c>
      <c r="D649">
        <v>252</v>
      </c>
      <c r="E649">
        <v>1</v>
      </c>
      <c r="F649" t="s">
        <v>36</v>
      </c>
      <c r="G649" t="s">
        <v>37</v>
      </c>
      <c r="H649">
        <v>2025</v>
      </c>
      <c r="I649">
        <v>2</v>
      </c>
      <c r="J649">
        <v>1028</v>
      </c>
      <c r="K649" t="s">
        <v>274</v>
      </c>
      <c r="L649">
        <v>32.64908443403138</v>
      </c>
      <c r="M649" t="s">
        <v>135</v>
      </c>
    </row>
  </sheetData>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D9DC1-F091-4E77-8F49-BFACC403709E}">
  <dimension ref="B2:J33"/>
  <sheetViews>
    <sheetView showGridLines="0" showRowColHeaders="0" zoomScaleNormal="100" workbookViewId="0">
      <selection activeCell="B8" sqref="B8:E8"/>
    </sheetView>
  </sheetViews>
  <sheetFormatPr baseColWidth="10" defaultRowHeight="14.4" x14ac:dyDescent="0.3"/>
  <cols>
    <col min="1" max="1" width="3.44140625" customWidth="1"/>
    <col min="2" max="2" width="57.88671875" customWidth="1"/>
    <col min="3" max="3" width="84.6640625" customWidth="1"/>
    <col min="4" max="4" width="2.44140625" customWidth="1"/>
    <col min="5" max="5" width="84.6640625" customWidth="1"/>
    <col min="10" max="10" width="229.6640625" style="18" hidden="1" customWidth="1"/>
  </cols>
  <sheetData>
    <row r="2" spans="2:10" ht="21" x14ac:dyDescent="0.3">
      <c r="B2" s="215" t="str">
        <f>"Entwicklung der populationsweiten Therapiehäufigkeiten 2014 bis "&amp;Berichtsjahr&amp;" (Dashboard)"</f>
        <v>Entwicklung der populationsweiten Therapiehäufigkeiten 2014 bis 2025 (Dashboard)</v>
      </c>
      <c r="C2" s="225"/>
      <c r="D2" s="225"/>
      <c r="E2" s="216"/>
    </row>
    <row r="4" spans="2:10" ht="57.6" x14ac:dyDescent="0.3">
      <c r="B4" s="228" t="s">
        <v>746</v>
      </c>
      <c r="C4" s="228"/>
      <c r="D4" s="228"/>
      <c r="E4" s="228"/>
      <c r="J4" s="18" t="str">
        <f>B4</f>
        <v xml:space="preserve">Dargestellt werden für die Nutzungsarten in der Antibiotika-Minimierung in Abbildung (a) die Entwicklung der absoluten populationsweiten Therapiehäufigkeiten in Tagen [d] je Wirkstoffklasse, die sich aus den an das BfR übermittelten und plausibilisierten Anwendungsdaten ergeben, und in Abbildung (b) die Entwicklung der entsprechenden prozentualen Anteile an der populationsweiten Therapiehäufigkeit. Dabei kann die Darstellung mit Hilfe von Datenschnitten nach (1) Tierart, (2) Nutzungsart, (3) AMEG-Kategorie und (4) Wirkstoffklasse gefiltert werden. Um die Vergleichbarkeit bestmöglich zu gewährleisten, werden für die Darstellung der Entwicklung für alle Jahre die gemäß 17. AMGÄndG (2021) berechneten populationsweiten Therapiehäufigkeiten verwendet.Dennoch sind grundsätzlich die populationsweiten Therapiehäufigkeiten bis 2022 nur bedingt mit denen ab 2023 vergleichbar. </v>
      </c>
    </row>
    <row r="5" spans="2:10" x14ac:dyDescent="0.3">
      <c r="B5" s="224" t="s">
        <v>734</v>
      </c>
      <c r="C5" s="224"/>
      <c r="D5" s="224"/>
      <c r="E5" s="224"/>
      <c r="J5" s="18" t="str">
        <f>B5</f>
        <v>Zur Auswahl mehrerer Elemente eines Datenschnittes halten Sie STRG gedrückt und wählen Sie die anzuzeigenden Elemente aus. Um die Filter eines Datenschnittes zu löschen, klicken Sie auf das Symbol rechts oben im jeweiligen Datenschnitt.</v>
      </c>
    </row>
    <row r="6" spans="2:10" x14ac:dyDescent="0.3">
      <c r="B6" s="224" t="s">
        <v>674</v>
      </c>
      <c r="C6" s="224"/>
      <c r="D6" s="224"/>
      <c r="E6" s="224"/>
      <c r="J6" s="18" t="str">
        <f>B6</f>
        <v>Daten wurden erstmals für das 2. Halbjahr 2014 erfasst. Für das Jahr 2014 wurden die Halbjahreswerte jeweils zu einem Jahreswert verdoppelt.</v>
      </c>
    </row>
    <row r="7" spans="2:10" x14ac:dyDescent="0.3">
      <c r="B7" s="228" t="s">
        <v>658</v>
      </c>
      <c r="C7" s="228"/>
      <c r="D7" s="228"/>
      <c r="E7" s="228"/>
      <c r="J7" s="18" t="str">
        <f t="shared" ref="J7" si="0">B7</f>
        <v>Achtung: Wenn mehrere Nutzungsarten ausgewählt sind, wird eine Fehlermeldung angezeigt, da die Addition von populationsweiten Therapiehäufigkeiten mehrerer Nutzungsarten zu unsinnigen Werten führt.</v>
      </c>
    </row>
    <row r="8" spans="2:10" x14ac:dyDescent="0.3">
      <c r="B8" s="228" t="s">
        <v>761</v>
      </c>
      <c r="C8" s="228"/>
      <c r="D8" s="228"/>
      <c r="E8" s="228"/>
      <c r="J8" s="18" t="str">
        <f>B8</f>
        <v>Hinweis: Die Skalierung der Achsen passt sich dynamisch an die ausgewählten Datenschnitte an.</v>
      </c>
    </row>
    <row r="9" spans="2:10" x14ac:dyDescent="0.3">
      <c r="B9" s="227" t="s">
        <v>663</v>
      </c>
      <c r="C9" s="227"/>
      <c r="D9" s="227"/>
      <c r="E9" s="227"/>
    </row>
    <row r="11" spans="2:10" ht="15.6" x14ac:dyDescent="0.3">
      <c r="C11" s="134" t="s">
        <v>655</v>
      </c>
      <c r="E11" s="134" t="s">
        <v>656</v>
      </c>
    </row>
    <row r="12" spans="2:10" x14ac:dyDescent="0.3">
      <c r="C12" s="63" t="s">
        <v>251</v>
      </c>
      <c r="E12" s="63" t="s">
        <v>645</v>
      </c>
    </row>
    <row r="13" spans="2:10" x14ac:dyDescent="0.3">
      <c r="C13" s="59"/>
      <c r="E13" s="59"/>
    </row>
    <row r="14" spans="2:10" x14ac:dyDescent="0.3">
      <c r="C14" s="59"/>
      <c r="E14" s="59"/>
    </row>
    <row r="15" spans="2:10" x14ac:dyDescent="0.3">
      <c r="C15" s="59"/>
      <c r="E15" s="59"/>
    </row>
    <row r="16" spans="2:10" x14ac:dyDescent="0.3">
      <c r="C16" s="59"/>
      <c r="E16" s="59"/>
    </row>
    <row r="17" spans="3:5" x14ac:dyDescent="0.3">
      <c r="C17" s="59"/>
      <c r="E17" s="59"/>
    </row>
    <row r="18" spans="3:5" x14ac:dyDescent="0.3">
      <c r="C18" s="59"/>
      <c r="E18" s="59"/>
    </row>
    <row r="19" spans="3:5" x14ac:dyDescent="0.3">
      <c r="C19" s="59"/>
      <c r="E19" s="59"/>
    </row>
    <row r="20" spans="3:5" x14ac:dyDescent="0.3">
      <c r="C20" s="59"/>
      <c r="E20" s="59"/>
    </row>
    <row r="21" spans="3:5" x14ac:dyDescent="0.3">
      <c r="C21" s="59"/>
      <c r="E21" s="59"/>
    </row>
    <row r="22" spans="3:5" x14ac:dyDescent="0.3">
      <c r="C22" s="59"/>
      <c r="E22" s="59"/>
    </row>
    <row r="23" spans="3:5" x14ac:dyDescent="0.3">
      <c r="C23" s="59"/>
      <c r="E23" s="59"/>
    </row>
    <row r="24" spans="3:5" x14ac:dyDescent="0.3">
      <c r="C24" s="59"/>
      <c r="E24" s="59"/>
    </row>
    <row r="25" spans="3:5" x14ac:dyDescent="0.3">
      <c r="C25" s="59"/>
      <c r="E25" s="59"/>
    </row>
    <row r="26" spans="3:5" x14ac:dyDescent="0.3">
      <c r="C26" s="59"/>
      <c r="E26" s="59"/>
    </row>
    <row r="27" spans="3:5" x14ac:dyDescent="0.3">
      <c r="C27" s="59"/>
      <c r="E27" s="59"/>
    </row>
    <row r="28" spans="3:5" x14ac:dyDescent="0.3">
      <c r="C28" s="59"/>
      <c r="E28" s="59"/>
    </row>
    <row r="29" spans="3:5" x14ac:dyDescent="0.3">
      <c r="C29" s="59"/>
      <c r="E29" s="59"/>
    </row>
    <row r="30" spans="3:5" x14ac:dyDescent="0.3">
      <c r="C30" s="59"/>
      <c r="E30" s="59"/>
    </row>
    <row r="31" spans="3:5" x14ac:dyDescent="0.3">
      <c r="C31" s="59"/>
      <c r="E31" s="59"/>
    </row>
    <row r="32" spans="3:5" x14ac:dyDescent="0.3">
      <c r="C32" s="59"/>
      <c r="E32" s="59"/>
    </row>
    <row r="33" spans="3:5" x14ac:dyDescent="0.3">
      <c r="C33" s="60"/>
      <c r="E33" s="60"/>
    </row>
  </sheetData>
  <mergeCells count="7">
    <mergeCell ref="B9:E9"/>
    <mergeCell ref="B6:E6"/>
    <mergeCell ref="B2:E2"/>
    <mergeCell ref="B4:E4"/>
    <mergeCell ref="B8:E8"/>
    <mergeCell ref="B7:E7"/>
    <mergeCell ref="B5:E5"/>
  </mergeCells>
  <pageMargins left="0.7" right="0.7" top="0.78740157499999996" bottom="0.78740157499999996" header="0.3" footer="0.3"/>
  <pageSetup paperSize="9" orientation="portrait" r:id="rId1"/>
  <drawing r:id="rId2"/>
  <legacyDrawing r:id="rId3"/>
  <extLst>
    <ext xmlns:x14="http://schemas.microsoft.com/office/spreadsheetml/2009/9/main" uri="{A8765BA9-456A-4dab-B4F3-ACF838C121DE}">
      <x14:slicerList>
        <x14:slicer r:id="rId4"/>
      </x14:slicerList>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77CA1-6EB3-417F-9B79-A94D91B30D0C}">
  <dimension ref="A1:P51"/>
  <sheetViews>
    <sheetView showGridLines="0" zoomScale="85" zoomScaleNormal="85" workbookViewId="0">
      <selection activeCell="P13" sqref="P13"/>
    </sheetView>
  </sheetViews>
  <sheetFormatPr baseColWidth="10" defaultRowHeight="14.4" x14ac:dyDescent="0.3"/>
  <cols>
    <col min="1" max="1" width="70.33203125" customWidth="1"/>
    <col min="2" max="2" width="23.6640625" bestFit="1" customWidth="1"/>
    <col min="3" max="3" width="18.44140625" bestFit="1" customWidth="1"/>
    <col min="4" max="5" width="12.88671875" bestFit="1" customWidth="1"/>
    <col min="6" max="6" width="12" bestFit="1" customWidth="1"/>
    <col min="7" max="7" width="14.44140625" bestFit="1" customWidth="1"/>
    <col min="8" max="8" width="14" bestFit="1" customWidth="1"/>
    <col min="9" max="9" width="13.88671875" bestFit="1" customWidth="1"/>
    <col min="10" max="11" width="12" bestFit="1" customWidth="1"/>
    <col min="12" max="12" width="14.44140625" bestFit="1" customWidth="1"/>
    <col min="13" max="13" width="13.88671875" bestFit="1" customWidth="1"/>
    <col min="14" max="14" width="12.33203125" bestFit="1" customWidth="1"/>
    <col min="15" max="15" width="12" bestFit="1" customWidth="1"/>
    <col min="16" max="16" width="15.5546875" bestFit="1" customWidth="1"/>
  </cols>
  <sheetData>
    <row r="1" spans="1:16" x14ac:dyDescent="0.3">
      <c r="A1" s="1" t="s">
        <v>4</v>
      </c>
      <c r="B1" t="s" vm="6">
        <v>632</v>
      </c>
    </row>
    <row r="2" spans="1:16" x14ac:dyDescent="0.3">
      <c r="A2" s="1" t="s">
        <v>6</v>
      </c>
      <c r="B2" t="s" vm="13">
        <v>27</v>
      </c>
    </row>
    <row r="3" spans="1:16" x14ac:dyDescent="0.3">
      <c r="A3" s="1" t="s">
        <v>43</v>
      </c>
      <c r="B3" t="s" vm="9">
        <v>632</v>
      </c>
    </row>
    <row r="5" spans="1:16" x14ac:dyDescent="0.3">
      <c r="A5" s="1" t="s">
        <v>639</v>
      </c>
      <c r="B5" s="1" t="s">
        <v>633</v>
      </c>
    </row>
    <row r="6" spans="1:16" x14ac:dyDescent="0.3">
      <c r="A6" s="1" t="s">
        <v>634</v>
      </c>
      <c r="B6" t="s">
        <v>11</v>
      </c>
      <c r="C6" t="s">
        <v>220</v>
      </c>
      <c r="D6" t="s">
        <v>217</v>
      </c>
      <c r="E6" t="s">
        <v>218</v>
      </c>
      <c r="F6" t="s">
        <v>13</v>
      </c>
      <c r="G6" t="s">
        <v>14</v>
      </c>
      <c r="H6" t="s">
        <v>221</v>
      </c>
      <c r="I6" t="s">
        <v>15</v>
      </c>
      <c r="J6" t="s">
        <v>16</v>
      </c>
      <c r="K6" t="s">
        <v>17</v>
      </c>
      <c r="L6" t="s">
        <v>24</v>
      </c>
      <c r="M6" t="s">
        <v>219</v>
      </c>
      <c r="N6" t="s">
        <v>18</v>
      </c>
      <c r="O6" t="s">
        <v>19</v>
      </c>
      <c r="P6" t="s">
        <v>635</v>
      </c>
    </row>
    <row r="7" spans="1:16" x14ac:dyDescent="0.3">
      <c r="A7" s="2">
        <v>2014</v>
      </c>
      <c r="B7" s="4">
        <v>2.6799202688733281</v>
      </c>
      <c r="C7" s="4">
        <v>0</v>
      </c>
      <c r="D7" s="4">
        <v>0.1651874785027187</v>
      </c>
      <c r="E7" s="4">
        <v>7.0848739577576453E-2</v>
      </c>
      <c r="F7" s="4">
        <v>0.30585197756768578</v>
      </c>
      <c r="G7" s="4">
        <v>0.55148458603526396</v>
      </c>
      <c r="H7" s="4">
        <v>1.3535651402075863</v>
      </c>
      <c r="I7" s="4">
        <v>1.3441652086178801</v>
      </c>
      <c r="J7" s="4">
        <v>3.6746918645270283</v>
      </c>
      <c r="K7" s="4">
        <v>24.734700235314392</v>
      </c>
      <c r="L7" s="4">
        <v>0.55228299244883328</v>
      </c>
      <c r="M7" s="4">
        <v>17.964181484033571</v>
      </c>
      <c r="N7" s="4">
        <v>1.369640257613119</v>
      </c>
      <c r="O7" s="4">
        <v>12.289297799677525</v>
      </c>
      <c r="P7" s="4">
        <v>67.055818032996498</v>
      </c>
    </row>
    <row r="8" spans="1:16" x14ac:dyDescent="0.3">
      <c r="A8" s="2">
        <v>2015</v>
      </c>
      <c r="B8" s="4">
        <v>1.5172754517867575</v>
      </c>
      <c r="C8" s="4">
        <v>0</v>
      </c>
      <c r="D8" s="4">
        <v>8.5601499556977489E-2</v>
      </c>
      <c r="E8" s="4">
        <v>5.7652288525739573E-2</v>
      </c>
      <c r="F8" s="4">
        <v>0.22454869890736515</v>
      </c>
      <c r="G8" s="4">
        <v>0.40522502971532637</v>
      </c>
      <c r="H8" s="4">
        <v>0.66502746744916941</v>
      </c>
      <c r="I8" s="4">
        <v>0.60934920255365421</v>
      </c>
      <c r="J8" s="4">
        <v>2.456055319341131</v>
      </c>
      <c r="K8" s="4">
        <v>16.304456840974222</v>
      </c>
      <c r="L8" s="4">
        <v>0.52751825338057345</v>
      </c>
      <c r="M8" s="4">
        <v>11.621879391803494</v>
      </c>
      <c r="N8" s="4">
        <v>0.67673251575653215</v>
      </c>
      <c r="O8" s="4">
        <v>7.5753415860064397</v>
      </c>
      <c r="P8" s="4">
        <v>42.72666354575739</v>
      </c>
    </row>
    <row r="9" spans="1:16" x14ac:dyDescent="0.3">
      <c r="A9" s="2">
        <v>2016</v>
      </c>
      <c r="B9" s="4">
        <v>1.0060687691671411</v>
      </c>
      <c r="C9" s="4">
        <v>0</v>
      </c>
      <c r="D9" s="4">
        <v>5.9154731383225023E-2</v>
      </c>
      <c r="E9" s="4">
        <v>4.9280169687680564E-2</v>
      </c>
      <c r="F9" s="4">
        <v>0.29096024640568996</v>
      </c>
      <c r="G9" s="4">
        <v>0.40724552922790852</v>
      </c>
      <c r="H9" s="4">
        <v>0.54174967757614778</v>
      </c>
      <c r="I9" s="4">
        <v>0.39367551974804116</v>
      </c>
      <c r="J9" s="4">
        <v>1.8377542910581424</v>
      </c>
      <c r="K9" s="4">
        <v>12.361347337661529</v>
      </c>
      <c r="L9" s="4">
        <v>0.59711248126820093</v>
      </c>
      <c r="M9" s="4">
        <v>8.5903074049467421</v>
      </c>
      <c r="N9" s="4">
        <v>0.55278424545915572</v>
      </c>
      <c r="O9" s="4">
        <v>6.4835288410099272</v>
      </c>
      <c r="P9" s="4">
        <v>33.170969244599533</v>
      </c>
    </row>
    <row r="10" spans="1:16" x14ac:dyDescent="0.3">
      <c r="A10" s="2">
        <v>2017</v>
      </c>
      <c r="B10" s="4">
        <v>0.95613565400106859</v>
      </c>
      <c r="C10" s="4">
        <v>0</v>
      </c>
      <c r="D10" s="4">
        <v>4.8986343624158685E-2</v>
      </c>
      <c r="E10" s="4">
        <v>5.3240614180879421E-2</v>
      </c>
      <c r="F10" s="4">
        <v>0.32908612716852542</v>
      </c>
      <c r="G10" s="4">
        <v>0.4397306642442208</v>
      </c>
      <c r="H10" s="4">
        <v>0.34591906824846985</v>
      </c>
      <c r="I10" s="4">
        <v>0.24617204685018546</v>
      </c>
      <c r="J10" s="4">
        <v>2.0403988708663849</v>
      </c>
      <c r="K10" s="4">
        <v>11.383632008854773</v>
      </c>
      <c r="L10" s="4">
        <v>0.51132237007776382</v>
      </c>
      <c r="M10" s="4">
        <v>6.9783850507605631</v>
      </c>
      <c r="N10" s="4">
        <v>0.36170967940847704</v>
      </c>
      <c r="O10" s="4">
        <v>5.8301114474399212</v>
      </c>
      <c r="P10" s="4">
        <v>29.524829945725394</v>
      </c>
    </row>
    <row r="11" spans="1:16" x14ac:dyDescent="0.3">
      <c r="A11" s="2">
        <v>2018</v>
      </c>
      <c r="B11" s="4">
        <v>1.0099566326697353</v>
      </c>
      <c r="C11" s="4">
        <v>0</v>
      </c>
      <c r="D11" s="4">
        <v>3.0334395893550754E-2</v>
      </c>
      <c r="E11" s="4">
        <v>3.6555767788297361E-2</v>
      </c>
      <c r="F11" s="4">
        <v>0.45898477112917929</v>
      </c>
      <c r="G11" s="4">
        <v>0.35837248621945383</v>
      </c>
      <c r="H11" s="4">
        <v>0.23027007141889572</v>
      </c>
      <c r="I11" s="4">
        <v>0.20764817791004758</v>
      </c>
      <c r="J11" s="4">
        <v>2.2015157200065993</v>
      </c>
      <c r="K11" s="4">
        <v>11.201546079263965</v>
      </c>
      <c r="L11" s="4">
        <v>0.43398711836937753</v>
      </c>
      <c r="M11" s="4">
        <v>6.3590910675511667</v>
      </c>
      <c r="N11" s="4">
        <v>0.32549138951044554</v>
      </c>
      <c r="O11" s="4">
        <v>6.0706093407287964</v>
      </c>
      <c r="P11" s="4">
        <v>28.924363018459513</v>
      </c>
    </row>
    <row r="12" spans="1:16" x14ac:dyDescent="0.3">
      <c r="A12" s="2">
        <v>2019</v>
      </c>
      <c r="B12" s="4">
        <v>1.1189960383563531</v>
      </c>
      <c r="C12" s="4">
        <v>0</v>
      </c>
      <c r="D12" s="4">
        <v>2.8442549882399196E-2</v>
      </c>
      <c r="E12" s="4">
        <v>1.830116532309873E-2</v>
      </c>
      <c r="F12" s="4">
        <v>0.28067948101819096</v>
      </c>
      <c r="G12" s="4">
        <v>0.31379808829655081</v>
      </c>
      <c r="H12" s="4">
        <v>0.37772929228490221</v>
      </c>
      <c r="I12" s="4">
        <v>0.34950873028615026</v>
      </c>
      <c r="J12" s="4">
        <v>2.2577124354114781</v>
      </c>
      <c r="K12" s="4">
        <v>11.663664211940656</v>
      </c>
      <c r="L12" s="4">
        <v>0.45422938616194924</v>
      </c>
      <c r="M12" s="4">
        <v>6.2778896116004743</v>
      </c>
      <c r="N12" s="4">
        <v>0.38202020080323373</v>
      </c>
      <c r="O12" s="4">
        <v>5.7409177485402685</v>
      </c>
      <c r="P12" s="4">
        <v>29.263888939905705</v>
      </c>
    </row>
    <row r="13" spans="1:16" x14ac:dyDescent="0.3">
      <c r="A13" s="2">
        <v>2020</v>
      </c>
      <c r="B13" s="4">
        <v>1.0867047684185911</v>
      </c>
      <c r="C13" s="4">
        <v>0</v>
      </c>
      <c r="D13" s="4">
        <v>3.3672928259668139E-2</v>
      </c>
      <c r="E13" s="4">
        <v>1.4564057599900149E-2</v>
      </c>
      <c r="F13" s="4">
        <v>0.23090877979151392</v>
      </c>
      <c r="G13" s="4">
        <v>0.2446392063129384</v>
      </c>
      <c r="H13" s="4">
        <v>0.27397870263672097</v>
      </c>
      <c r="I13" s="4">
        <v>0.29788404702120236</v>
      </c>
      <c r="J13" s="4">
        <v>2.3632306884615581</v>
      </c>
      <c r="K13" s="4">
        <v>11.120197452260765</v>
      </c>
      <c r="L13" s="4">
        <v>0.42481347499883487</v>
      </c>
      <c r="M13" s="4">
        <v>5.5505759428173977</v>
      </c>
      <c r="N13" s="4">
        <v>0.27602393096424854</v>
      </c>
      <c r="O13" s="4">
        <v>5.5793625078266791</v>
      </c>
      <c r="P13" s="4">
        <v>27.496556487370022</v>
      </c>
    </row>
    <row r="14" spans="1:16" x14ac:dyDescent="0.3">
      <c r="A14" s="2">
        <v>2021</v>
      </c>
      <c r="B14" s="4">
        <v>1.0528999182807044</v>
      </c>
      <c r="C14" s="4">
        <v>0</v>
      </c>
      <c r="D14" s="4">
        <v>3.0342574400360672E-2</v>
      </c>
      <c r="E14" s="4">
        <v>9.9270933024042593E-3</v>
      </c>
      <c r="F14" s="4">
        <v>0.21536332971852876</v>
      </c>
      <c r="G14" s="4">
        <v>0.24427195766281168</v>
      </c>
      <c r="H14" s="4">
        <v>0.22783535778481817</v>
      </c>
      <c r="I14" s="4">
        <v>0.36741111555832351</v>
      </c>
      <c r="J14" s="4">
        <v>1.800063443908765</v>
      </c>
      <c r="K14" s="4">
        <v>9.4336890509535216</v>
      </c>
      <c r="L14" s="4">
        <v>0.3641484117741195</v>
      </c>
      <c r="M14" s="4">
        <v>4.194080645587686</v>
      </c>
      <c r="N14" s="4">
        <v>0.22842278893347162</v>
      </c>
      <c r="O14" s="4">
        <v>4.7105816190877645</v>
      </c>
      <c r="P14" s="4">
        <v>22.879037306953283</v>
      </c>
    </row>
    <row r="15" spans="1:16" x14ac:dyDescent="0.3">
      <c r="A15" s="2">
        <v>2022</v>
      </c>
      <c r="B15" s="4">
        <v>1.0055120857370803</v>
      </c>
      <c r="C15" s="4">
        <v>0</v>
      </c>
      <c r="D15" s="4">
        <v>2.4424170138004707E-2</v>
      </c>
      <c r="E15" s="4">
        <v>1.1246387259805753E-2</v>
      </c>
      <c r="F15" s="4">
        <v>0.1854017586864711</v>
      </c>
      <c r="G15" s="4">
        <v>0.27096405550276009</v>
      </c>
      <c r="H15" s="4">
        <v>0.26099509167885915</v>
      </c>
      <c r="I15" s="4">
        <v>0.4077517469583854</v>
      </c>
      <c r="J15" s="4">
        <v>1.8477337595811563</v>
      </c>
      <c r="K15" s="4">
        <v>8.6146262379646998</v>
      </c>
      <c r="L15" s="4">
        <v>0.29202068549983518</v>
      </c>
      <c r="M15" s="4">
        <v>3.9333981373379387</v>
      </c>
      <c r="N15" s="4">
        <v>0.26326521881172821</v>
      </c>
      <c r="O15" s="4">
        <v>3.8683919155803914</v>
      </c>
      <c r="P15" s="4">
        <v>20.985731250737118</v>
      </c>
    </row>
    <row r="16" spans="1:16" x14ac:dyDescent="0.3">
      <c r="A16" s="2">
        <v>2023</v>
      </c>
      <c r="B16" s="4">
        <v>1.7447987710207531</v>
      </c>
      <c r="C16" s="4"/>
      <c r="D16" s="4">
        <v>1.845688427141463E-2</v>
      </c>
      <c r="E16" s="4">
        <v>1.1892170162372869E-2</v>
      </c>
      <c r="F16" s="4">
        <v>0.20643911940900356</v>
      </c>
      <c r="G16" s="4">
        <v>0.33787643537808348</v>
      </c>
      <c r="H16" s="4">
        <v>0.35093600437839845</v>
      </c>
      <c r="I16" s="4">
        <v>0.50341594291995939</v>
      </c>
      <c r="J16" s="4">
        <v>1.896794431256088</v>
      </c>
      <c r="K16" s="4">
        <v>9.1815134760043389</v>
      </c>
      <c r="L16" s="4">
        <v>0.27733035911324544</v>
      </c>
      <c r="M16" s="4">
        <v>3.5307172301788472</v>
      </c>
      <c r="N16" s="4">
        <v>0.35168637920789864</v>
      </c>
      <c r="O16" s="4">
        <v>3.6021566081974217</v>
      </c>
      <c r="P16" s="4">
        <v>22.014013811497826</v>
      </c>
    </row>
    <row r="17" spans="1:16" x14ac:dyDescent="0.3">
      <c r="A17" s="2">
        <v>2024</v>
      </c>
      <c r="B17" s="4">
        <v>2.300578472280598</v>
      </c>
      <c r="C17" s="4"/>
      <c r="D17" s="4">
        <v>2.3253866809446851E-2</v>
      </c>
      <c r="E17" s="4">
        <v>1.1747423809904164E-2</v>
      </c>
      <c r="F17" s="4">
        <v>0.32980990020110401</v>
      </c>
      <c r="G17" s="4">
        <v>0.4197705996696724</v>
      </c>
      <c r="H17" s="4">
        <v>0.3389895187613004</v>
      </c>
      <c r="I17" s="4">
        <v>0.52299977757022542</v>
      </c>
      <c r="J17" s="4">
        <v>2.3969689210881433</v>
      </c>
      <c r="K17" s="4">
        <v>10.759876478860388</v>
      </c>
      <c r="L17" s="4">
        <v>0.41284044789569074</v>
      </c>
      <c r="M17" s="4">
        <v>3.9918391534554218</v>
      </c>
      <c r="N17" s="4">
        <v>0.34001392162246735</v>
      </c>
      <c r="O17" s="4">
        <v>4.4855260064999065</v>
      </c>
      <c r="P17" s="4">
        <v>26.334214488524267</v>
      </c>
    </row>
    <row r="18" spans="1:16" x14ac:dyDescent="0.3">
      <c r="A18" s="2">
        <v>2025</v>
      </c>
      <c r="B18" s="4">
        <v>3.1560861871801444</v>
      </c>
      <c r="C18" s="4"/>
      <c r="D18" s="4">
        <v>2.0528947085837253E-2</v>
      </c>
      <c r="E18" s="4">
        <v>9.2185043889341598E-3</v>
      </c>
      <c r="F18" s="4">
        <v>0.29018410499075742</v>
      </c>
      <c r="G18" s="4">
        <v>0.43036409555780081</v>
      </c>
      <c r="H18" s="4">
        <v>0.40064350240322333</v>
      </c>
      <c r="I18" s="4">
        <v>0.72690562039812812</v>
      </c>
      <c r="J18" s="4">
        <v>2.3314034463265076</v>
      </c>
      <c r="K18" s="4">
        <v>11.210602318705725</v>
      </c>
      <c r="L18" s="4">
        <v>0.461735247369018</v>
      </c>
      <c r="M18" s="4">
        <v>3.7323091838503069</v>
      </c>
      <c r="N18" s="4">
        <v>0.40064350240322338</v>
      </c>
      <c r="O18" s="4">
        <v>4.5981463186809162</v>
      </c>
      <c r="P18" s="4">
        <v>27.768770979340523</v>
      </c>
    </row>
    <row r="24" spans="1:16" x14ac:dyDescent="0.3">
      <c r="A24" s="1" t="s">
        <v>4</v>
      </c>
      <c r="B24" t="s" vm="6">
        <v>632</v>
      </c>
    </row>
    <row r="25" spans="1:16" x14ac:dyDescent="0.3">
      <c r="A25" s="1" t="s">
        <v>6</v>
      </c>
      <c r="B25" t="s" vm="13">
        <v>27</v>
      </c>
    </row>
    <row r="26" spans="1:16" x14ac:dyDescent="0.3">
      <c r="A26" s="1" t="s">
        <v>43</v>
      </c>
      <c r="B26" t="s" vm="9">
        <v>632</v>
      </c>
    </row>
    <row r="28" spans="1:16" x14ac:dyDescent="0.3">
      <c r="A28" s="1" t="s">
        <v>643</v>
      </c>
      <c r="B28" s="1" t="s">
        <v>633</v>
      </c>
    </row>
    <row r="29" spans="1:16" x14ac:dyDescent="0.3">
      <c r="A29" s="1" t="s">
        <v>634</v>
      </c>
      <c r="B29" t="s">
        <v>11</v>
      </c>
      <c r="C29" t="s">
        <v>220</v>
      </c>
      <c r="D29" t="s">
        <v>217</v>
      </c>
      <c r="E29" t="s">
        <v>218</v>
      </c>
      <c r="F29" t="s">
        <v>13</v>
      </c>
      <c r="G29" t="s">
        <v>14</v>
      </c>
      <c r="H29" t="s">
        <v>221</v>
      </c>
      <c r="I29" t="s">
        <v>15</v>
      </c>
      <c r="J29" t="s">
        <v>16</v>
      </c>
      <c r="K29" t="s">
        <v>17</v>
      </c>
      <c r="L29" t="s">
        <v>24</v>
      </c>
      <c r="M29" t="s">
        <v>219</v>
      </c>
      <c r="N29" t="s">
        <v>18</v>
      </c>
      <c r="O29" t="s">
        <v>19</v>
      </c>
      <c r="P29" t="s">
        <v>635</v>
      </c>
    </row>
    <row r="30" spans="1:16" x14ac:dyDescent="0.3">
      <c r="A30" s="2">
        <v>2014</v>
      </c>
      <c r="B30" s="158">
        <v>3.9965514514409564E-2</v>
      </c>
      <c r="C30" s="158">
        <v>0</v>
      </c>
      <c r="D30" s="158">
        <v>2.4634324559493713E-3</v>
      </c>
      <c r="E30" s="158">
        <v>1.0565636458675898E-3</v>
      </c>
      <c r="F30" s="158">
        <v>4.5611549681965503E-3</v>
      </c>
      <c r="G30" s="158">
        <v>8.2242615512332154E-3</v>
      </c>
      <c r="H30" s="158">
        <v>2.0185648015531341E-2</v>
      </c>
      <c r="I30" s="158">
        <v>2.0045467314356673E-2</v>
      </c>
      <c r="J30" s="158">
        <v>5.4800492668940437E-2</v>
      </c>
      <c r="K30" s="158">
        <v>0.36886732517591631</v>
      </c>
      <c r="L30" s="158">
        <v>8.2361681454257794E-3</v>
      </c>
      <c r="M30" s="158">
        <v>0.26789892377711122</v>
      </c>
      <c r="N30" s="158">
        <v>2.0425375422892508E-2</v>
      </c>
      <c r="O30" s="158">
        <v>0.18326967234416958</v>
      </c>
      <c r="P30" s="158">
        <v>1.0000000000000002</v>
      </c>
    </row>
    <row r="31" spans="1:16" x14ac:dyDescent="0.3">
      <c r="A31" s="2">
        <v>2015</v>
      </c>
      <c r="B31" s="158">
        <v>3.5511208362006955E-2</v>
      </c>
      <c r="C31" s="158">
        <v>0</v>
      </c>
      <c r="D31" s="158">
        <v>2.0034679156565554E-3</v>
      </c>
      <c r="E31" s="158">
        <v>1.3493281183539604E-3</v>
      </c>
      <c r="F31" s="158">
        <v>5.2554700103575498E-3</v>
      </c>
      <c r="G31" s="158">
        <v>9.4841252765116464E-3</v>
      </c>
      <c r="H31" s="158">
        <v>1.556469455512176E-2</v>
      </c>
      <c r="I31" s="158">
        <v>1.4261567648526595E-2</v>
      </c>
      <c r="J31" s="158">
        <v>5.7482965331726886E-2</v>
      </c>
      <c r="K31" s="158">
        <v>0.38159911137253305</v>
      </c>
      <c r="L31" s="158">
        <v>1.2346347914941611E-2</v>
      </c>
      <c r="M31" s="158">
        <v>0.27200531067344497</v>
      </c>
      <c r="N31" s="158">
        <v>1.5838646400082163E-2</v>
      </c>
      <c r="O31" s="158">
        <v>0.17729775642073614</v>
      </c>
      <c r="P31" s="158">
        <v>0.99999999999999978</v>
      </c>
    </row>
    <row r="32" spans="1:16" x14ac:dyDescent="0.3">
      <c r="A32" s="2">
        <v>2016</v>
      </c>
      <c r="B32" s="158">
        <v>3.032979717139065E-2</v>
      </c>
      <c r="C32" s="158">
        <v>0</v>
      </c>
      <c r="D32" s="158">
        <v>1.7833283961955929E-3</v>
      </c>
      <c r="E32" s="158">
        <v>1.4856415356540636E-3</v>
      </c>
      <c r="F32" s="158">
        <v>8.7715328503118837E-3</v>
      </c>
      <c r="G32" s="158">
        <v>1.2277167007841079E-2</v>
      </c>
      <c r="H32" s="158">
        <v>1.633204244293671E-2</v>
      </c>
      <c r="I32" s="158">
        <v>1.1868074063350871E-2</v>
      </c>
      <c r="J32" s="158">
        <v>5.540248997569891E-2</v>
      </c>
      <c r="K32" s="158">
        <v>0.37265559672104076</v>
      </c>
      <c r="L32" s="158">
        <v>1.8001056190584935E-2</v>
      </c>
      <c r="M32" s="158">
        <v>0.25897064814725923</v>
      </c>
      <c r="N32" s="158">
        <v>1.666469982782167E-2</v>
      </c>
      <c r="O32" s="158">
        <v>0.19545792566991366</v>
      </c>
      <c r="P32" s="158">
        <v>1.0000000000000002</v>
      </c>
    </row>
    <row r="33" spans="1:16" x14ac:dyDescent="0.3">
      <c r="A33" s="2">
        <v>2017</v>
      </c>
      <c r="B33" s="158">
        <v>3.2384120611658192E-2</v>
      </c>
      <c r="C33" s="158">
        <v>0</v>
      </c>
      <c r="D33" s="158">
        <v>1.6591575197624781E-3</v>
      </c>
      <c r="E33" s="158">
        <v>1.8032488003741271E-3</v>
      </c>
      <c r="F33" s="158">
        <v>1.1146080359259462E-2</v>
      </c>
      <c r="G33" s="158">
        <v>1.4893588381459417E-2</v>
      </c>
      <c r="H33" s="158">
        <v>1.1716208658419455E-2</v>
      </c>
      <c r="I33" s="158">
        <v>8.3377972812279065E-3</v>
      </c>
      <c r="J33" s="158">
        <v>6.9107895781861869E-2</v>
      </c>
      <c r="K33" s="158">
        <v>0.38556130652677634</v>
      </c>
      <c r="L33" s="158">
        <v>1.7318384932875561E-2</v>
      </c>
      <c r="M33" s="158">
        <v>0.23635648583205113</v>
      </c>
      <c r="N33" s="158">
        <v>1.2251033454668395E-2</v>
      </c>
      <c r="O33" s="158">
        <v>0.19746469185960561</v>
      </c>
      <c r="P33" s="158">
        <v>0.99999999999999989</v>
      </c>
    </row>
    <row r="34" spans="1:16" x14ac:dyDescent="0.3">
      <c r="A34" s="2">
        <v>2018</v>
      </c>
      <c r="B34" s="158">
        <v>3.4917160734885724E-2</v>
      </c>
      <c r="C34" s="158">
        <v>0</v>
      </c>
      <c r="D34" s="158">
        <v>1.0487489689640307E-3</v>
      </c>
      <c r="E34" s="158">
        <v>1.2638400287317472E-3</v>
      </c>
      <c r="F34" s="158">
        <v>1.5868448713503402E-2</v>
      </c>
      <c r="G34" s="158">
        <v>1.2389987153415988E-2</v>
      </c>
      <c r="H34" s="158">
        <v>7.9611112359479607E-3</v>
      </c>
      <c r="I34" s="158">
        <v>7.1790060779394387E-3</v>
      </c>
      <c r="J34" s="158">
        <v>7.6112850561362175E-2</v>
      </c>
      <c r="K34" s="158">
        <v>0.3872702770365295</v>
      </c>
      <c r="L34" s="158">
        <v>1.5004206595402194E-2</v>
      </c>
      <c r="M34" s="158">
        <v>0.21985241519382115</v>
      </c>
      <c r="N34" s="158">
        <v>1.1253191273485163E-2</v>
      </c>
      <c r="O34" s="158">
        <v>0.20987875642601142</v>
      </c>
      <c r="P34" s="158">
        <v>0.99999999999999989</v>
      </c>
    </row>
    <row r="35" spans="1:16" x14ac:dyDescent="0.3">
      <c r="A35" s="2">
        <v>2019</v>
      </c>
      <c r="B35" s="158">
        <v>3.8238117997722233E-2</v>
      </c>
      <c r="C35" s="158">
        <v>0</v>
      </c>
      <c r="D35" s="158">
        <v>9.7193335926085719E-4</v>
      </c>
      <c r="E35" s="158">
        <v>6.2538391123205582E-4</v>
      </c>
      <c r="F35" s="158">
        <v>9.5913253906401465E-3</v>
      </c>
      <c r="G35" s="158">
        <v>1.0723048086361483E-2</v>
      </c>
      <c r="H35" s="158">
        <v>1.2907692926957894E-2</v>
      </c>
      <c r="I35" s="158">
        <v>1.1943345295079446E-2</v>
      </c>
      <c r="J35" s="158">
        <v>7.7150116310506778E-2</v>
      </c>
      <c r="K35" s="158">
        <v>0.39856849634347469</v>
      </c>
      <c r="L35" s="158">
        <v>1.5521839462100312E-2</v>
      </c>
      <c r="M35" s="158">
        <v>0.21452683969968289</v>
      </c>
      <c r="N35" s="158">
        <v>1.3054321029844117E-2</v>
      </c>
      <c r="O35" s="158">
        <v>0.19617754018713709</v>
      </c>
      <c r="P35" s="158">
        <v>1</v>
      </c>
    </row>
    <row r="36" spans="1:16" x14ac:dyDescent="0.3">
      <c r="A36" s="2">
        <v>2020</v>
      </c>
      <c r="B36" s="158">
        <v>3.952148586015658E-2</v>
      </c>
      <c r="C36" s="158">
        <v>0</v>
      </c>
      <c r="D36" s="158">
        <v>1.2246234642194235E-3</v>
      </c>
      <c r="E36" s="158">
        <v>5.2966841890146675E-4</v>
      </c>
      <c r="F36" s="158">
        <v>8.3977344544062128E-3</v>
      </c>
      <c r="G36" s="158">
        <v>8.8970852195731625E-3</v>
      </c>
      <c r="H36" s="158">
        <v>9.9641096063271574E-3</v>
      </c>
      <c r="I36" s="158">
        <v>1.0833503721021549E-2</v>
      </c>
      <c r="J36" s="158">
        <v>8.594642349295846E-2</v>
      </c>
      <c r="K36" s="158">
        <v>0.40442145755118825</v>
      </c>
      <c r="L36" s="158">
        <v>1.5449697317333689E-2</v>
      </c>
      <c r="M36" s="158">
        <v>0.20186440237951034</v>
      </c>
      <c r="N36" s="158">
        <v>1.0038490859429415E-2</v>
      </c>
      <c r="O36" s="158">
        <v>0.20291131765497417</v>
      </c>
      <c r="P36" s="158">
        <v>0.99999999999999989</v>
      </c>
    </row>
    <row r="37" spans="1:16" x14ac:dyDescent="0.3">
      <c r="A37" s="2">
        <v>2021</v>
      </c>
      <c r="B37" s="158">
        <v>4.6020289409673384E-2</v>
      </c>
      <c r="C37" s="158">
        <v>0</v>
      </c>
      <c r="D37" s="158">
        <v>1.3262172701269694E-3</v>
      </c>
      <c r="E37" s="158">
        <v>4.3389471196794048E-4</v>
      </c>
      <c r="F37" s="158">
        <v>9.4131290066595853E-3</v>
      </c>
      <c r="G37" s="158">
        <v>1.0676671154715664E-2</v>
      </c>
      <c r="H37" s="158">
        <v>9.9582580651492534E-3</v>
      </c>
      <c r="I37" s="158">
        <v>1.6058853815788036E-2</v>
      </c>
      <c r="J37" s="158">
        <v>7.8677411980166617E-2</v>
      </c>
      <c r="K37" s="158">
        <v>0.41232893344190152</v>
      </c>
      <c r="L37" s="158">
        <v>1.5916247125636239E-2</v>
      </c>
      <c r="M37" s="158">
        <v>0.18331543365738742</v>
      </c>
      <c r="N37" s="158">
        <v>9.983933583781102E-3</v>
      </c>
      <c r="O37" s="158">
        <v>0.20589072677704617</v>
      </c>
      <c r="P37" s="158">
        <v>1</v>
      </c>
    </row>
    <row r="38" spans="1:16" x14ac:dyDescent="0.3">
      <c r="A38" s="2">
        <v>2022</v>
      </c>
      <c r="B38" s="158">
        <v>4.7914083799284433E-2</v>
      </c>
      <c r="C38" s="158">
        <v>0</v>
      </c>
      <c r="D38" s="158">
        <v>1.1638465129561219E-3</v>
      </c>
      <c r="E38" s="158">
        <v>5.3590637969361807E-4</v>
      </c>
      <c r="F38" s="158">
        <v>8.8346580098303176E-3</v>
      </c>
      <c r="G38" s="158">
        <v>1.2911823384436154E-2</v>
      </c>
      <c r="H38" s="158">
        <v>1.2436788051866992E-2</v>
      </c>
      <c r="I38" s="158">
        <v>1.9429951812809154E-2</v>
      </c>
      <c r="J38" s="158">
        <v>8.8047146773418017E-2</v>
      </c>
      <c r="K38" s="158">
        <v>0.41049921658851479</v>
      </c>
      <c r="L38" s="158">
        <v>1.3915201810734044E-2</v>
      </c>
      <c r="M38" s="158">
        <v>0.18743202656804153</v>
      </c>
      <c r="N38" s="158">
        <v>1.2544962844813001E-2</v>
      </c>
      <c r="O38" s="158">
        <v>0.18433438746360173</v>
      </c>
      <c r="P38" s="158">
        <v>0.99999999999999989</v>
      </c>
    </row>
    <row r="39" spans="1:16" x14ac:dyDescent="0.3">
      <c r="A39" s="2">
        <v>2023</v>
      </c>
      <c r="B39" s="158">
        <v>7.925854803041199E-2</v>
      </c>
      <c r="C39" s="158"/>
      <c r="D39" s="158">
        <v>8.3841522175182243E-4</v>
      </c>
      <c r="E39" s="158">
        <v>5.402090806430602E-4</v>
      </c>
      <c r="F39" s="158">
        <v>9.3776228713539408E-3</v>
      </c>
      <c r="G39" s="158">
        <v>1.5348243090572245E-2</v>
      </c>
      <c r="H39" s="158">
        <v>1.5941481975227347E-2</v>
      </c>
      <c r="I39" s="158">
        <v>2.2867976155126576E-2</v>
      </c>
      <c r="J39" s="158">
        <v>8.6163043572971706E-2</v>
      </c>
      <c r="K39" s="158">
        <v>0.41707584789507463</v>
      </c>
      <c r="L39" s="158">
        <v>1.2597900659460702E-2</v>
      </c>
      <c r="M39" s="158">
        <v>0.1603849829663852</v>
      </c>
      <c r="N39" s="158">
        <v>1.5975568209383714E-2</v>
      </c>
      <c r="O39" s="158">
        <v>0.1636301602716371</v>
      </c>
      <c r="P39" s="158">
        <v>1</v>
      </c>
    </row>
    <row r="40" spans="1:16" x14ac:dyDescent="0.3">
      <c r="A40" s="2">
        <v>2024</v>
      </c>
      <c r="B40" s="158">
        <v>8.7360816221920254E-2</v>
      </c>
      <c r="C40" s="158"/>
      <c r="D40" s="158">
        <v>8.8302868572670936E-4</v>
      </c>
      <c r="E40" s="158">
        <v>4.4608977476899385E-4</v>
      </c>
      <c r="F40" s="158">
        <v>1.2524007516716559E-2</v>
      </c>
      <c r="G40" s="158">
        <v>1.5940122301828938E-2</v>
      </c>
      <c r="H40" s="158">
        <v>1.2872588962508176E-2</v>
      </c>
      <c r="I40" s="158">
        <v>1.9860086496908212E-2</v>
      </c>
      <c r="J40" s="158">
        <v>9.1021090533483617E-2</v>
      </c>
      <c r="K40" s="158">
        <v>0.40858923221534665</v>
      </c>
      <c r="L40" s="158">
        <v>1.5676960787100572E-2</v>
      </c>
      <c r="M40" s="158">
        <v>0.15158375637879598</v>
      </c>
      <c r="N40" s="158">
        <v>1.2911489035324603E-2</v>
      </c>
      <c r="O40" s="158">
        <v>0.17033073108957081</v>
      </c>
      <c r="P40" s="158">
        <v>1</v>
      </c>
    </row>
    <row r="41" spans="1:16" x14ac:dyDescent="0.3">
      <c r="A41" s="2">
        <v>2025</v>
      </c>
      <c r="B41" s="158">
        <v>0.11365595508451623</v>
      </c>
      <c r="C41" s="158"/>
      <c r="D41" s="158">
        <v>7.3928180332901404E-4</v>
      </c>
      <c r="E41" s="158">
        <v>3.3197379876093776E-4</v>
      </c>
      <c r="F41" s="158">
        <v>1.0450016142473475E-2</v>
      </c>
      <c r="G41" s="158">
        <v>1.5498132628123301E-2</v>
      </c>
      <c r="H41" s="158">
        <v>1.4427844239174108E-2</v>
      </c>
      <c r="I41" s="158">
        <v>2.6177090118209879E-2</v>
      </c>
      <c r="J41" s="158">
        <v>8.3957746925891349E-2</v>
      </c>
      <c r="K41" s="158">
        <v>0.40371258515712544</v>
      </c>
      <c r="L41" s="158">
        <v>1.6627860401619534E-2</v>
      </c>
      <c r="M41" s="158">
        <v>0.13440671128826981</v>
      </c>
      <c r="N41" s="158">
        <v>1.442784423917411E-2</v>
      </c>
      <c r="O41" s="158">
        <v>0.16558695817333277</v>
      </c>
      <c r="P41" s="158">
        <v>1</v>
      </c>
    </row>
    <row r="46" spans="1:16" x14ac:dyDescent="0.3">
      <c r="A46" s="1" t="s">
        <v>633</v>
      </c>
    </row>
    <row r="47" spans="1:16" x14ac:dyDescent="0.3">
      <c r="A47" t="s">
        <v>27</v>
      </c>
    </row>
    <row r="50" spans="1:1" x14ac:dyDescent="0.3">
      <c r="A50" s="141" t="s">
        <v>267</v>
      </c>
    </row>
    <row r="51" spans="1:1" ht="31.5" customHeight="1" x14ac:dyDescent="0.3">
      <c r="A51" s="157" t="str">
        <f>IF(NOT(ISBLANK($B$47)),"Fehler: Bitte nur eine Nutzungsart auswählen!","")</f>
        <v/>
      </c>
    </row>
  </sheetData>
  <conditionalFormatting sqref="A51">
    <cfRule type="expression" dxfId="57" priority="1">
      <formula>ISBLANK($B$47)</formula>
    </cfRule>
    <cfRule type="expression" dxfId="56" priority="2">
      <formula>NOT(ISBLANK($B$47))</formula>
    </cfRule>
  </conditionalFormatting>
  <pageMargins left="0.7" right="0.7" top="0.78740157499999996" bottom="0.78740157499999996"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90F1B-6D9A-4666-BCC5-88CF0B1E9982}">
  <dimension ref="B2:N1179"/>
  <sheetViews>
    <sheetView showGridLines="0" showRowColHeaders="0" zoomScaleNormal="100" workbookViewId="0">
      <pane xSplit="1" ySplit="8" topLeftCell="B9" activePane="bottomRight" state="frozen"/>
      <selection pane="topRight" activeCell="B1" sqref="B1"/>
      <selection pane="bottomLeft" activeCell="A10" sqref="A10"/>
      <selection pane="bottomRight" activeCell="B3" sqref="B3"/>
    </sheetView>
  </sheetViews>
  <sheetFormatPr baseColWidth="10" defaultColWidth="9.109375" defaultRowHeight="14.4" x14ac:dyDescent="0.3"/>
  <cols>
    <col min="1" max="1" width="3.5546875" customWidth="1"/>
    <col min="2" max="2" width="9.109375" style="19" bestFit="1" customWidth="1"/>
    <col min="3" max="3" width="11.44140625" style="19" bestFit="1" customWidth="1"/>
    <col min="4" max="4" width="18.44140625" style="19" bestFit="1" customWidth="1"/>
    <col min="5" max="5" width="11.109375" style="19" bestFit="1" customWidth="1"/>
    <col min="6" max="6" width="19.44140625" style="19" bestFit="1" customWidth="1"/>
    <col min="7" max="7" width="39.109375" style="121" bestFit="1" customWidth="1"/>
    <col min="8" max="8" width="23.109375" style="19" bestFit="1" customWidth="1"/>
    <col min="9" max="9" width="44" hidden="1" customWidth="1"/>
    <col min="14" max="14" width="129.6640625" style="165" hidden="1" customWidth="1"/>
  </cols>
  <sheetData>
    <row r="2" spans="2:14" ht="21" x14ac:dyDescent="0.3">
      <c r="B2" s="215" t="str">
        <f>"Entwicklung der populationsweiten Therapiehäufigkeiten 2014 bis "&amp;Berichtsjahr&amp;" (Tabelle)"</f>
        <v>Entwicklung der populationsweiten Therapiehäufigkeiten 2014 bis 2025 (Tabelle)</v>
      </c>
      <c r="C2" s="225"/>
      <c r="D2" s="225"/>
      <c r="E2" s="225"/>
      <c r="F2" s="225"/>
      <c r="G2" s="225"/>
      <c r="H2" s="225"/>
      <c r="I2" s="216"/>
      <c r="J2" s="167"/>
    </row>
    <row r="3" spans="2:14" ht="21" x14ac:dyDescent="0.3">
      <c r="B3" s="169"/>
      <c r="C3" s="169"/>
      <c r="D3" s="169"/>
      <c r="E3" s="169"/>
      <c r="F3" s="169"/>
      <c r="G3" s="169"/>
      <c r="H3" s="170"/>
      <c r="I3" s="57"/>
      <c r="J3" s="159"/>
    </row>
    <row r="4" spans="2:14" ht="84" customHeight="1" x14ac:dyDescent="0.3">
      <c r="B4" s="226" t="s">
        <v>751</v>
      </c>
      <c r="C4" s="226"/>
      <c r="D4" s="226"/>
      <c r="E4" s="226"/>
      <c r="F4" s="226"/>
      <c r="G4" s="226"/>
      <c r="H4" s="226"/>
      <c r="I4" s="208"/>
      <c r="J4" s="168"/>
      <c r="N4" s="165" t="str">
        <f>B4</f>
        <v xml:space="preserve">In der Tabelle enthalten sind für die Nutzungsarten in der Antibiotika-Minimierung die populationsweiten Therapiehäufigkeiten in Tagen [d] je Wirkstoffklasse seit 2014, die sich aus den an das BfR übermittelten Anwendungsdaten nach Plausibilisierung ergeben. Die Tabelle kann gefiltert werden nach Jahr, Tierart, Nutzungsart, AMEG-Kategorie und Wirkstoffklasse. Um die Vergleichbarkeit bestmöglich zu gewährleisten, werden für die Darstellung der Entwicklung für alle Jahre die gemäß 17. AMGÄndG (2021) berechneten populationsweiten Therapiehäufigkeiten verwendet. Dennoch sind grundsätzlich die populationsweiten Therapiehäufigkeiten bis 2022 nur bedingt mit denen ab 2023 vergleichbar. </v>
      </c>
    </row>
    <row r="5" spans="2:14" x14ac:dyDescent="0.3">
      <c r="B5" s="226" t="s">
        <v>674</v>
      </c>
      <c r="C5" s="226"/>
      <c r="D5" s="226"/>
      <c r="E5" s="226"/>
      <c r="F5" s="226"/>
      <c r="G5" s="226"/>
      <c r="H5" s="226"/>
      <c r="I5" s="208"/>
      <c r="J5" s="168"/>
      <c r="N5" s="165" t="str">
        <f>B5</f>
        <v>Daten wurden erstmals für das 2. Halbjahr 2014 erfasst. Für das Jahr 2014 wurden die Halbjahreswerte jeweils zu einem Jahreswert verdoppelt.</v>
      </c>
    </row>
    <row r="6" spans="2:14" x14ac:dyDescent="0.3">
      <c r="B6" s="226" t="s">
        <v>663</v>
      </c>
      <c r="C6" s="226"/>
      <c r="D6" s="226"/>
      <c r="E6" s="226"/>
      <c r="F6" s="226"/>
      <c r="G6" s="226"/>
      <c r="H6" s="226"/>
      <c r="I6" s="208"/>
      <c r="J6" s="168"/>
      <c r="N6" s="165" t="str">
        <f>B6</f>
        <v>Abkürzungen: AB - Antibiotika; Ceph. - Cephalosporine; Folsäureantag. - Folsäureantagonisten; Gen. - Generation</v>
      </c>
    </row>
    <row r="8" spans="2:14" x14ac:dyDescent="0.3">
      <c r="B8" s="100" t="s">
        <v>1</v>
      </c>
      <c r="C8" s="100" t="s">
        <v>4</v>
      </c>
      <c r="D8" s="100" t="s">
        <v>6</v>
      </c>
      <c r="E8" s="100" t="s">
        <v>43</v>
      </c>
      <c r="F8" s="100" t="s">
        <v>47</v>
      </c>
      <c r="G8" s="100" t="s">
        <v>125</v>
      </c>
      <c r="H8" s="100" t="s">
        <v>56</v>
      </c>
      <c r="I8" t="s">
        <v>642</v>
      </c>
    </row>
    <row r="9" spans="2:14" x14ac:dyDescent="0.3">
      <c r="B9" s="99">
        <f>_THP_since142!E2</f>
        <v>2014</v>
      </c>
      <c r="C9" s="99" t="str">
        <f>_THP_since142!F2</f>
        <v>Rind</v>
      </c>
      <c r="D9" s="99" t="str">
        <f>_THP_since142!G2</f>
        <v>Mastkälber</v>
      </c>
      <c r="E9" s="99" t="str">
        <f>_THP_since142!H2</f>
        <v>B</v>
      </c>
      <c r="F9" s="99" t="str">
        <f>_THP_since142!I2</f>
        <v>Ceph. 3. Gen.</v>
      </c>
      <c r="G9" s="120">
        <f>_THP_since142!J2</f>
        <v>2.7328352441317202E-2</v>
      </c>
      <c r="H9" s="99" t="str">
        <f>_THP_since142!K2</f>
        <v>17. AMGÄndG (2021)</v>
      </c>
      <c r="I9">
        <f>_THP_since142!L2</f>
        <v>7.685578017553597E-4</v>
      </c>
    </row>
    <row r="10" spans="2:14" x14ac:dyDescent="0.3">
      <c r="B10" s="99">
        <f>_THP_since142!E3</f>
        <v>2014</v>
      </c>
      <c r="C10" s="99" t="str">
        <f>_THP_since142!F3</f>
        <v>Rind</v>
      </c>
      <c r="D10" s="99" t="str">
        <f>_THP_since142!G3</f>
        <v>Mastkälber</v>
      </c>
      <c r="E10" s="99" t="str">
        <f>_THP_since142!H3</f>
        <v>B</v>
      </c>
      <c r="F10" s="99" t="str">
        <f>_THP_since142!I3</f>
        <v>Ceph. 4. Gen.</v>
      </c>
      <c r="G10" s="120">
        <f>_THP_since142!J3</f>
        <v>0.12121539835493339</v>
      </c>
      <c r="H10" s="99" t="str">
        <f>_THP_since142!K3</f>
        <v>17. AMGÄndG (2021)</v>
      </c>
      <c r="I10">
        <f>_THP_since142!L3</f>
        <v>3.4089519409783186E-3</v>
      </c>
    </row>
    <row r="11" spans="2:14" x14ac:dyDescent="0.3">
      <c r="B11" s="99">
        <f>_THP_since142!E4</f>
        <v>2014</v>
      </c>
      <c r="C11" s="99" t="str">
        <f>_THP_since142!F4</f>
        <v>Rind</v>
      </c>
      <c r="D11" s="99" t="str">
        <f>_THP_since142!G4</f>
        <v>Mastkälber</v>
      </c>
      <c r="E11" s="99" t="str">
        <f>_THP_since142!H4</f>
        <v>B</v>
      </c>
      <c r="F11" s="99" t="str">
        <f>_THP_since142!I4</f>
        <v>Fluorchinolone</v>
      </c>
      <c r="G11" s="120">
        <f>_THP_since142!J4</f>
        <v>0.92927041366412011</v>
      </c>
      <c r="H11" s="99" t="str">
        <f>_THP_since142!K4</f>
        <v>17. AMGÄndG (2021)</v>
      </c>
      <c r="I11">
        <f>_THP_since142!L4</f>
        <v>2.6133958419030337E-2</v>
      </c>
    </row>
    <row r="12" spans="2:14" x14ac:dyDescent="0.3">
      <c r="B12" s="99">
        <f>_THP_since142!E5</f>
        <v>2014</v>
      </c>
      <c r="C12" s="99" t="str">
        <f>_THP_since142!F5</f>
        <v>Rind</v>
      </c>
      <c r="D12" s="99" t="str">
        <f>_THP_since142!G5</f>
        <v>Mastkälber</v>
      </c>
      <c r="E12" s="99" t="str">
        <f>_THP_since142!H5</f>
        <v>B</v>
      </c>
      <c r="F12" s="99" t="str">
        <f>_THP_since142!I5</f>
        <v>Polypeptid-AB</v>
      </c>
      <c r="G12" s="120">
        <f>_THP_since142!J5</f>
        <v>1.9528140644914445</v>
      </c>
      <c r="H12" s="99" t="str">
        <f>_THP_since142!K5</f>
        <v>17. AMGÄndG (2021)</v>
      </c>
      <c r="I12">
        <f>_THP_since142!L5</f>
        <v>5.4919171869775338E-2</v>
      </c>
    </row>
    <row r="13" spans="2:14" x14ac:dyDescent="0.3">
      <c r="B13" s="99">
        <f>_THP_since142!E6</f>
        <v>2014</v>
      </c>
      <c r="C13" s="99" t="str">
        <f>_THP_since142!F6</f>
        <v>Rind</v>
      </c>
      <c r="D13" s="99" t="str">
        <f>_THP_since142!G6</f>
        <v>Mastkälber</v>
      </c>
      <c r="E13" s="99" t="str">
        <f>_THP_since142!H6</f>
        <v>C</v>
      </c>
      <c r="F13" s="99" t="str">
        <f>_THP_since142!I6</f>
        <v>Aminoglykoside</v>
      </c>
      <c r="G13" s="120">
        <f>_THP_since142!J6</f>
        <v>1.7607523375309913</v>
      </c>
      <c r="H13" s="99" t="str">
        <f>_THP_since142!K6</f>
        <v>17. AMGÄndG (2021)</v>
      </c>
      <c r="I13">
        <f>_THP_since142!L6</f>
        <v>4.9517802029019974E-2</v>
      </c>
    </row>
    <row r="14" spans="2:14" x14ac:dyDescent="0.3">
      <c r="B14" s="99">
        <f>_THP_since142!E7</f>
        <v>2014</v>
      </c>
      <c r="C14" s="99" t="str">
        <f>_THP_since142!F7</f>
        <v>Rind</v>
      </c>
      <c r="D14" s="99" t="str">
        <f>_THP_since142!G7</f>
        <v>Mastkälber</v>
      </c>
      <c r="E14" s="99" t="str">
        <f>_THP_since142!H7</f>
        <v>C</v>
      </c>
      <c r="F14" s="99" t="str">
        <f>_THP_since142!I7</f>
        <v>Ceph. 1. Gen.</v>
      </c>
      <c r="G14" s="120">
        <f>_THP_since142!J7</f>
        <v>3.0408759810078117E-5</v>
      </c>
      <c r="H14" s="99" t="str">
        <f>_THP_since142!K7</f>
        <v>17. AMGÄndG (2021)</v>
      </c>
      <c r="I14">
        <f>_THP_since142!L7</f>
        <v>8.5518838517342797E-7</v>
      </c>
    </row>
    <row r="15" spans="2:14" x14ac:dyDescent="0.3">
      <c r="B15" s="99">
        <f>_THP_since142!E8</f>
        <v>2014</v>
      </c>
      <c r="C15" s="99" t="str">
        <f>_THP_since142!F8</f>
        <v>Rind</v>
      </c>
      <c r="D15" s="99" t="str">
        <f>_THP_since142!G8</f>
        <v>Mastkälber</v>
      </c>
      <c r="E15" s="99" t="str">
        <f>_THP_since142!H8</f>
        <v>C</v>
      </c>
      <c r="F15" s="99" t="str">
        <f>_THP_since142!I8</f>
        <v>Fenicole</v>
      </c>
      <c r="G15" s="120">
        <f>_THP_since142!J8</f>
        <v>0.82490450911995106</v>
      </c>
      <c r="H15" s="99" t="str">
        <f>_THP_since142!K8</f>
        <v>17. AMGÄndG (2021)</v>
      </c>
      <c r="I15">
        <f>_THP_since142!L8</f>
        <v>2.3198866362276617E-2</v>
      </c>
    </row>
    <row r="16" spans="2:14" x14ac:dyDescent="0.3">
      <c r="B16" s="99">
        <f>_THP_since142!E9</f>
        <v>2014</v>
      </c>
      <c r="C16" s="99" t="str">
        <f>_THP_since142!F9</f>
        <v>Rind</v>
      </c>
      <c r="D16" s="99" t="str">
        <f>_THP_since142!G9</f>
        <v>Mastkälber</v>
      </c>
      <c r="E16" s="99" t="str">
        <f>_THP_since142!H9</f>
        <v>C</v>
      </c>
      <c r="F16" s="99" t="str">
        <f>_THP_since142!I9</f>
        <v>Lincosamide</v>
      </c>
      <c r="G16" s="120">
        <f>_THP_since142!J9</f>
        <v>0.15819853203595038</v>
      </c>
      <c r="H16" s="99" t="str">
        <f>_THP_since142!K9</f>
        <v>17. AMGÄndG (2021)</v>
      </c>
      <c r="I16">
        <f>_THP_since142!L9</f>
        <v>4.4490320550262417E-3</v>
      </c>
    </row>
    <row r="17" spans="2:9" x14ac:dyDescent="0.3">
      <c r="B17" s="99">
        <f>_THP_since142!E10</f>
        <v>2014</v>
      </c>
      <c r="C17" s="99" t="str">
        <f>_THP_since142!F10</f>
        <v>Rind</v>
      </c>
      <c r="D17" s="99" t="str">
        <f>_THP_since142!G10</f>
        <v>Mastkälber</v>
      </c>
      <c r="E17" s="99" t="str">
        <f>_THP_since142!H10</f>
        <v>C</v>
      </c>
      <c r="F17" s="99" t="str">
        <f>_THP_since142!I10</f>
        <v>Makrolide</v>
      </c>
      <c r="G17" s="120">
        <f>_THP_since142!J10</f>
        <v>4.6094145477792985</v>
      </c>
      <c r="H17" s="99" t="str">
        <f>_THP_since142!K10</f>
        <v>17. AMGÄndG (2021)</v>
      </c>
      <c r="I17">
        <f>_THP_since142!L10</f>
        <v>0.12963099476368151</v>
      </c>
    </row>
    <row r="18" spans="2:9" x14ac:dyDescent="0.3">
      <c r="B18" s="99">
        <f>_THP_since142!E11</f>
        <v>2014</v>
      </c>
      <c r="C18" s="99" t="str">
        <f>_THP_since142!F11</f>
        <v>Rind</v>
      </c>
      <c r="D18" s="99" t="str">
        <f>_THP_since142!G11</f>
        <v>Mastkälber</v>
      </c>
      <c r="E18" s="99" t="str">
        <f>_THP_since142!H11</f>
        <v>C</v>
      </c>
      <c r="F18" s="99" t="str">
        <f>_THP_since142!I11</f>
        <v>Pleuromutiline</v>
      </c>
      <c r="G18" s="120">
        <f>_THP_since142!J11</f>
        <v>0</v>
      </c>
      <c r="H18" s="99" t="str">
        <f>_THP_since142!K11</f>
        <v>17. AMGÄndG (2021)</v>
      </c>
      <c r="I18">
        <f>_THP_since142!L11</f>
        <v>0</v>
      </c>
    </row>
    <row r="19" spans="2:9" x14ac:dyDescent="0.3">
      <c r="B19" s="99">
        <f>_THP_since142!E12</f>
        <v>2014</v>
      </c>
      <c r="C19" s="99" t="str">
        <f>_THP_since142!F12</f>
        <v>Rind</v>
      </c>
      <c r="D19" s="99" t="str">
        <f>_THP_since142!G12</f>
        <v>Mastkälber</v>
      </c>
      <c r="E19" s="99" t="str">
        <f>_THP_since142!H12</f>
        <v>D</v>
      </c>
      <c r="F19" s="99" t="str">
        <f>_THP_since142!I12</f>
        <v>Aminoglykoside</v>
      </c>
      <c r="G19" s="120">
        <f>_THP_since142!J12</f>
        <v>0.16149180072338185</v>
      </c>
      <c r="H19" s="99" t="str">
        <f>_THP_since142!K12</f>
        <v>17. AMGÄndG (2021)</v>
      </c>
      <c r="I19">
        <f>_THP_since142!L12</f>
        <v>4.5416489571405236E-3</v>
      </c>
    </row>
    <row r="20" spans="2:9" x14ac:dyDescent="0.3">
      <c r="B20" s="99">
        <f>_THP_since142!E13</f>
        <v>2014</v>
      </c>
      <c r="C20" s="99" t="str">
        <f>_THP_since142!F13</f>
        <v>Rind</v>
      </c>
      <c r="D20" s="99" t="str">
        <f>_THP_since142!G13</f>
        <v>Mastkälber</v>
      </c>
      <c r="E20" s="99" t="str">
        <f>_THP_since142!H13</f>
        <v>D</v>
      </c>
      <c r="F20" s="99" t="str">
        <f>_THP_since142!I13</f>
        <v>Folsäureantag.</v>
      </c>
      <c r="G20" s="120">
        <f>_THP_since142!J13</f>
        <v>2.4367542724889328</v>
      </c>
      <c r="H20" s="99" t="str">
        <f>_THP_since142!K13</f>
        <v>17. AMGÄndG (2021)</v>
      </c>
      <c r="I20">
        <f>_THP_since142!L13</f>
        <v>6.8529067425617859E-2</v>
      </c>
    </row>
    <row r="21" spans="2:9" x14ac:dyDescent="0.3">
      <c r="B21" s="99">
        <f>_THP_since142!E14</f>
        <v>2014</v>
      </c>
      <c r="C21" s="99" t="str">
        <f>_THP_since142!F14</f>
        <v>Rind</v>
      </c>
      <c r="D21" s="99" t="str">
        <f>_THP_since142!G14</f>
        <v>Mastkälber</v>
      </c>
      <c r="E21" s="99" t="str">
        <f>_THP_since142!H14</f>
        <v>D</v>
      </c>
      <c r="F21" s="99" t="str">
        <f>_THP_since142!I14</f>
        <v>Penicilline</v>
      </c>
      <c r="G21" s="120">
        <f>_THP_since142!J14</f>
        <v>5.4333611809652327</v>
      </c>
      <c r="H21" s="99" t="str">
        <f>_THP_since142!K14</f>
        <v>17. AMGÄndG (2021)</v>
      </c>
      <c r="I21">
        <f>_THP_since142!L14</f>
        <v>0.15280292269182519</v>
      </c>
    </row>
    <row r="22" spans="2:9" x14ac:dyDescent="0.3">
      <c r="B22" s="99">
        <f>_THP_since142!E15</f>
        <v>2014</v>
      </c>
      <c r="C22" s="99" t="str">
        <f>_THP_since142!F15</f>
        <v>Rind</v>
      </c>
      <c r="D22" s="99" t="str">
        <f>_THP_since142!G15</f>
        <v>Mastkälber</v>
      </c>
      <c r="E22" s="99" t="str">
        <f>_THP_since142!H15</f>
        <v>D</v>
      </c>
      <c r="F22" s="99" t="str">
        <f>_THP_since142!I15</f>
        <v>Sulfonamide</v>
      </c>
      <c r="G22" s="120">
        <f>_THP_since142!J15</f>
        <v>4.4245505742658908</v>
      </c>
      <c r="H22" s="99" t="str">
        <f>_THP_since142!K15</f>
        <v>17. AMGÄndG (2021)</v>
      </c>
      <c r="I22">
        <f>_THP_since142!L15</f>
        <v>0.1244320480136967</v>
      </c>
    </row>
    <row r="23" spans="2:9" x14ac:dyDescent="0.3">
      <c r="B23" s="99">
        <f>_THP_since142!E16</f>
        <v>2014</v>
      </c>
      <c r="C23" s="99" t="str">
        <f>_THP_since142!F16</f>
        <v>Rind</v>
      </c>
      <c r="D23" s="99" t="str">
        <f>_THP_since142!G16</f>
        <v>Mastkälber</v>
      </c>
      <c r="E23" s="99" t="str">
        <f>_THP_since142!H16</f>
        <v>D</v>
      </c>
      <c r="F23" s="99" t="str">
        <f>_THP_since142!I16</f>
        <v>Tetrazykline</v>
      </c>
      <c r="G23" s="120">
        <f>_THP_since142!J16</f>
        <v>12.717879942376818</v>
      </c>
      <c r="H23" s="99" t="str">
        <f>_THP_since142!K16</f>
        <v>17. AMGÄndG (2021)</v>
      </c>
      <c r="I23">
        <f>_THP_since142!L16</f>
        <v>0.35766612248179092</v>
      </c>
    </row>
    <row r="24" spans="2:9" x14ac:dyDescent="0.3">
      <c r="B24" s="99">
        <f>_THP_since142!E17</f>
        <v>2015</v>
      </c>
      <c r="C24" s="99" t="str">
        <f>_THP_since142!F17</f>
        <v>Rind</v>
      </c>
      <c r="D24" s="99" t="str">
        <f>_THP_since142!G17</f>
        <v>Mastkälber</v>
      </c>
      <c r="E24" s="99" t="str">
        <f>_THP_since142!H17</f>
        <v>B</v>
      </c>
      <c r="F24" s="99" t="str">
        <f>_THP_since142!I17</f>
        <v>Ceph. 3. Gen.</v>
      </c>
      <c r="G24" s="120">
        <f>_THP_since142!J17</f>
        <v>2.873912530133722E-2</v>
      </c>
      <c r="H24" s="99" t="str">
        <f>_THP_since142!K17</f>
        <v>17. AMGÄndG (2021)</v>
      </c>
      <c r="I24">
        <f>_THP_since142!L17</f>
        <v>1.0803994757864169E-3</v>
      </c>
    </row>
    <row r="25" spans="2:9" x14ac:dyDescent="0.3">
      <c r="B25" s="99">
        <f>_THP_since142!E18</f>
        <v>2015</v>
      </c>
      <c r="C25" s="99" t="str">
        <f>_THP_since142!F18</f>
        <v>Rind</v>
      </c>
      <c r="D25" s="99" t="str">
        <f>_THP_since142!G18</f>
        <v>Mastkälber</v>
      </c>
      <c r="E25" s="99" t="str">
        <f>_THP_since142!H18</f>
        <v>B</v>
      </c>
      <c r="F25" s="99" t="str">
        <f>_THP_since142!I18</f>
        <v>Ceph. 4. Gen.</v>
      </c>
      <c r="G25" s="120">
        <f>_THP_since142!J18</f>
        <v>9.8644363758219999E-2</v>
      </c>
      <c r="H25" s="99" t="str">
        <f>_THP_since142!K18</f>
        <v>17. AMGÄndG (2021)</v>
      </c>
      <c r="I25">
        <f>_THP_since142!L18</f>
        <v>3.7083703062008853E-3</v>
      </c>
    </row>
    <row r="26" spans="2:9" x14ac:dyDescent="0.3">
      <c r="B26" s="99">
        <f>_THP_since142!E19</f>
        <v>2015</v>
      </c>
      <c r="C26" s="99" t="str">
        <f>_THP_since142!F19</f>
        <v>Rind</v>
      </c>
      <c r="D26" s="99" t="str">
        <f>_THP_since142!G19</f>
        <v>Mastkälber</v>
      </c>
      <c r="E26" s="99" t="str">
        <f>_THP_since142!H19</f>
        <v>B</v>
      </c>
      <c r="F26" s="99" t="str">
        <f>_THP_since142!I19</f>
        <v>Fluorchinolone</v>
      </c>
      <c r="G26" s="120">
        <f>_THP_since142!J19</f>
        <v>0.7689983187753574</v>
      </c>
      <c r="H26" s="99" t="str">
        <f>_THP_since142!K19</f>
        <v>17. AMGÄndG (2021)</v>
      </c>
      <c r="I26">
        <f>_THP_since142!L19</f>
        <v>2.8909209023382287E-2</v>
      </c>
    </row>
    <row r="27" spans="2:9" x14ac:dyDescent="0.3">
      <c r="B27" s="99">
        <f>_THP_since142!E20</f>
        <v>2015</v>
      </c>
      <c r="C27" s="99" t="str">
        <f>_THP_since142!F20</f>
        <v>Rind</v>
      </c>
      <c r="D27" s="99" t="str">
        <f>_THP_since142!G20</f>
        <v>Mastkälber</v>
      </c>
      <c r="E27" s="99" t="str">
        <f>_THP_since142!H20</f>
        <v>B</v>
      </c>
      <c r="F27" s="99" t="str">
        <f>_THP_since142!I20</f>
        <v>Polypeptid-AB</v>
      </c>
      <c r="G27" s="120">
        <f>_THP_since142!J20</f>
        <v>1.0327163017533187</v>
      </c>
      <c r="H27" s="99" t="str">
        <f>_THP_since142!K20</f>
        <v>17. AMGÄndG (2021)</v>
      </c>
      <c r="I27">
        <f>_THP_since142!L20</f>
        <v>3.8823246683797212E-2</v>
      </c>
    </row>
    <row r="28" spans="2:9" x14ac:dyDescent="0.3">
      <c r="B28" s="99">
        <f>_THP_since142!E21</f>
        <v>2015</v>
      </c>
      <c r="C28" s="99" t="str">
        <f>_THP_since142!F21</f>
        <v>Rind</v>
      </c>
      <c r="D28" s="99" t="str">
        <f>_THP_since142!G21</f>
        <v>Mastkälber</v>
      </c>
      <c r="E28" s="99" t="str">
        <f>_THP_since142!H21</f>
        <v>C</v>
      </c>
      <c r="F28" s="99" t="str">
        <f>_THP_since142!I21</f>
        <v>Aminoglykoside</v>
      </c>
      <c r="G28" s="120">
        <f>_THP_since142!J21</f>
        <v>0.94723154336777027</v>
      </c>
      <c r="H28" s="99" t="str">
        <f>_THP_since142!K21</f>
        <v>17. AMGÄndG (2021)</v>
      </c>
      <c r="I28">
        <f>_THP_since142!L21</f>
        <v>3.5609589789960649E-2</v>
      </c>
    </row>
    <row r="29" spans="2:9" x14ac:dyDescent="0.3">
      <c r="B29" s="99">
        <f>_THP_since142!E22</f>
        <v>2015</v>
      </c>
      <c r="C29" s="99" t="str">
        <f>_THP_since142!F22</f>
        <v>Rind</v>
      </c>
      <c r="D29" s="99" t="str">
        <f>_THP_since142!G22</f>
        <v>Mastkälber</v>
      </c>
      <c r="E29" s="99" t="str">
        <f>_THP_since142!H22</f>
        <v>C</v>
      </c>
      <c r="F29" s="99" t="str">
        <f>_THP_since142!I22</f>
        <v>Ceph. 1. Gen.</v>
      </c>
      <c r="G29" s="120">
        <f>_THP_since142!J22</f>
        <v>4.0306713268465826E-5</v>
      </c>
      <c r="H29" s="99" t="str">
        <f>_THP_since142!K22</f>
        <v>17. AMGÄndG (2021)</v>
      </c>
      <c r="I29">
        <f>_THP_since142!L22</f>
        <v>1.5152636494436961E-6</v>
      </c>
    </row>
    <row r="30" spans="2:9" x14ac:dyDescent="0.3">
      <c r="B30" s="99">
        <f>_THP_since142!E23</f>
        <v>2015</v>
      </c>
      <c r="C30" s="99" t="str">
        <f>_THP_since142!F23</f>
        <v>Rind</v>
      </c>
      <c r="D30" s="99" t="str">
        <f>_THP_since142!G23</f>
        <v>Mastkälber</v>
      </c>
      <c r="E30" s="99" t="str">
        <f>_THP_since142!H23</f>
        <v>C</v>
      </c>
      <c r="F30" s="99" t="str">
        <f>_THP_since142!I23</f>
        <v>Fenicole</v>
      </c>
      <c r="G30" s="120">
        <f>_THP_since142!J23</f>
        <v>0.74472850241763777</v>
      </c>
      <c r="H30" s="99" t="str">
        <f>_THP_since142!K23</f>
        <v>17. AMGÄndG (2021)</v>
      </c>
      <c r="I30">
        <f>_THP_since142!L23</f>
        <v>2.7996825762048552E-2</v>
      </c>
    </row>
    <row r="31" spans="2:9" x14ac:dyDescent="0.3">
      <c r="B31" s="99">
        <f>_THP_since142!E24</f>
        <v>2015</v>
      </c>
      <c r="C31" s="99" t="str">
        <f>_THP_since142!F24</f>
        <v>Rind</v>
      </c>
      <c r="D31" s="99" t="str">
        <f>_THP_since142!G24</f>
        <v>Mastkälber</v>
      </c>
      <c r="E31" s="99" t="str">
        <f>_THP_since142!H24</f>
        <v>C</v>
      </c>
      <c r="F31" s="99" t="str">
        <f>_THP_since142!I24</f>
        <v>Lincosamide</v>
      </c>
      <c r="G31" s="120">
        <f>_THP_since142!J24</f>
        <v>0.12024952206709238</v>
      </c>
      <c r="H31" s="99" t="str">
        <f>_THP_since142!K24</f>
        <v>17. AMGÄndG (2021)</v>
      </c>
      <c r="I31">
        <f>_THP_since142!L24</f>
        <v>4.5205801931212149E-3</v>
      </c>
    </row>
    <row r="32" spans="2:9" x14ac:dyDescent="0.3">
      <c r="B32" s="99">
        <f>_THP_since142!E25</f>
        <v>2015</v>
      </c>
      <c r="C32" s="99" t="str">
        <f>_THP_since142!F25</f>
        <v>Rind</v>
      </c>
      <c r="D32" s="99" t="str">
        <f>_THP_since142!G25</f>
        <v>Mastkälber</v>
      </c>
      <c r="E32" s="99" t="str">
        <f>_THP_since142!H25</f>
        <v>C</v>
      </c>
      <c r="F32" s="99" t="str">
        <f>_THP_since142!I25</f>
        <v>Makrolide</v>
      </c>
      <c r="G32" s="120">
        <f>_THP_since142!J25</f>
        <v>4.9440191742647777</v>
      </c>
      <c r="H32" s="99" t="str">
        <f>_THP_since142!K25</f>
        <v>17. AMGÄndG (2021)</v>
      </c>
      <c r="I32">
        <f>_THP_since142!L25</f>
        <v>0.1858621537067143</v>
      </c>
    </row>
    <row r="33" spans="2:9" x14ac:dyDescent="0.3">
      <c r="B33" s="99">
        <f>_THP_since142!E26</f>
        <v>2015</v>
      </c>
      <c r="C33" s="99" t="str">
        <f>_THP_since142!F26</f>
        <v>Rind</v>
      </c>
      <c r="D33" s="99" t="str">
        <f>_THP_since142!G26</f>
        <v>Mastkälber</v>
      </c>
      <c r="E33" s="99" t="str">
        <f>_THP_since142!H26</f>
        <v>C</v>
      </c>
      <c r="F33" s="99" t="str">
        <f>_THP_since142!I26</f>
        <v>Pleuromutiline</v>
      </c>
      <c r="G33" s="120">
        <f>_THP_since142!J26</f>
        <v>2.8568723412615012E-6</v>
      </c>
      <c r="H33" s="99" t="str">
        <f>_THP_since142!K26</f>
        <v>17. AMGÄndG (2021)</v>
      </c>
      <c r="I33">
        <f>_THP_since142!L26</f>
        <v>1.0739935010283779E-7</v>
      </c>
    </row>
    <row r="34" spans="2:9" x14ac:dyDescent="0.3">
      <c r="B34" s="99">
        <f>_THP_since142!E27</f>
        <v>2015</v>
      </c>
      <c r="C34" s="99" t="str">
        <f>_THP_since142!F27</f>
        <v>Rind</v>
      </c>
      <c r="D34" s="99" t="str">
        <f>_THP_since142!G27</f>
        <v>Mastkälber</v>
      </c>
      <c r="E34" s="99" t="str">
        <f>_THP_since142!H27</f>
        <v>D</v>
      </c>
      <c r="F34" s="99" t="str">
        <f>_THP_since142!I27</f>
        <v>Aminoglykoside</v>
      </c>
      <c r="G34" s="120">
        <f>_THP_since142!J27</f>
        <v>0.12198474067235694</v>
      </c>
      <c r="H34" s="99" t="str">
        <f>_THP_since142!K27</f>
        <v>17. AMGÄndG (2021)</v>
      </c>
      <c r="I34">
        <f>_THP_since142!L27</f>
        <v>4.5858128420569648E-3</v>
      </c>
    </row>
    <row r="35" spans="2:9" x14ac:dyDescent="0.3">
      <c r="B35" s="99">
        <f>_THP_since142!E28</f>
        <v>2015</v>
      </c>
      <c r="C35" s="99" t="str">
        <f>_THP_since142!F28</f>
        <v>Rind</v>
      </c>
      <c r="D35" s="99" t="str">
        <f>_THP_since142!G28</f>
        <v>Mastkälber</v>
      </c>
      <c r="E35" s="99" t="str">
        <f>_THP_since142!H28</f>
        <v>D</v>
      </c>
      <c r="F35" s="99" t="str">
        <f>_THP_since142!I28</f>
        <v>Folsäureantag.</v>
      </c>
      <c r="G35" s="120">
        <f>_THP_since142!J28</f>
        <v>1.1512633230356579</v>
      </c>
      <c r="H35" s="99" t="str">
        <f>_THP_since142!K28</f>
        <v>17. AMGÄndG (2021)</v>
      </c>
      <c r="I35">
        <f>_THP_since142!L28</f>
        <v>4.3279824199867999E-2</v>
      </c>
    </row>
    <row r="36" spans="2:9" x14ac:dyDescent="0.3">
      <c r="B36" s="99">
        <f>_THP_since142!E29</f>
        <v>2015</v>
      </c>
      <c r="C36" s="99" t="str">
        <f>_THP_since142!F29</f>
        <v>Rind</v>
      </c>
      <c r="D36" s="99" t="str">
        <f>_THP_since142!G29</f>
        <v>Mastkälber</v>
      </c>
      <c r="E36" s="99" t="str">
        <f>_THP_since142!H29</f>
        <v>D</v>
      </c>
      <c r="F36" s="99" t="str">
        <f>_THP_since142!I29</f>
        <v>Penicilline</v>
      </c>
      <c r="G36" s="120">
        <f>_THP_since142!J29</f>
        <v>4.1668372857778246</v>
      </c>
      <c r="H36" s="99" t="str">
        <f>_THP_since142!K29</f>
        <v>17. AMGÄndG (2021)</v>
      </c>
      <c r="I36">
        <f>_THP_since142!L29</f>
        <v>0.15664529703108915</v>
      </c>
    </row>
    <row r="37" spans="2:9" x14ac:dyDescent="0.3">
      <c r="B37" s="99">
        <f>_THP_since142!E30</f>
        <v>2015</v>
      </c>
      <c r="C37" s="99" t="str">
        <f>_THP_since142!F30</f>
        <v>Rind</v>
      </c>
      <c r="D37" s="99" t="str">
        <f>_THP_since142!G30</f>
        <v>Mastkälber</v>
      </c>
      <c r="E37" s="99" t="str">
        <f>_THP_since142!H30</f>
        <v>D</v>
      </c>
      <c r="F37" s="99" t="str">
        <f>_THP_since142!I30</f>
        <v>Sulfonamide</v>
      </c>
      <c r="G37" s="120">
        <f>_THP_since142!J30</f>
        <v>2.9163641948846415</v>
      </c>
      <c r="H37" s="99" t="str">
        <f>_THP_since142!K30</f>
        <v>17. AMGÄndG (2021)</v>
      </c>
      <c r="I37">
        <f>_THP_since142!L30</f>
        <v>0.10963584710106106</v>
      </c>
    </row>
    <row r="38" spans="2:9" x14ac:dyDescent="0.3">
      <c r="B38" s="99">
        <f>_THP_since142!E31</f>
        <v>2015</v>
      </c>
      <c r="C38" s="99" t="str">
        <f>_THP_since142!F31</f>
        <v>Rind</v>
      </c>
      <c r="D38" s="99" t="str">
        <f>_THP_since142!G31</f>
        <v>Mastkälber</v>
      </c>
      <c r="E38" s="99" t="str">
        <f>_THP_since142!H31</f>
        <v>D</v>
      </c>
      <c r="F38" s="99" t="str">
        <f>_THP_since142!I31</f>
        <v>Tetrazykline</v>
      </c>
      <c r="G38" s="120">
        <f>_THP_since142!J31</f>
        <v>9.5586425336934209</v>
      </c>
      <c r="H38" s="99" t="str">
        <f>_THP_since142!K31</f>
        <v>17. AMGÄndG (2021)</v>
      </c>
      <c r="I38">
        <f>_THP_since142!L31</f>
        <v>0.35934122122191386</v>
      </c>
    </row>
    <row r="39" spans="2:9" x14ac:dyDescent="0.3">
      <c r="B39" s="99">
        <f>_THP_since142!E32</f>
        <v>2016</v>
      </c>
      <c r="C39" s="99" t="str">
        <f>_THP_since142!F32</f>
        <v>Rind</v>
      </c>
      <c r="D39" s="99" t="str">
        <f>_THP_since142!G32</f>
        <v>Mastkälber</v>
      </c>
      <c r="E39" s="99" t="str">
        <f>_THP_since142!H32</f>
        <v>B</v>
      </c>
      <c r="F39" s="99" t="str">
        <f>_THP_since142!I32</f>
        <v>Ceph. 3. Gen.</v>
      </c>
      <c r="G39" s="120">
        <f>_THP_since142!J32</f>
        <v>2.9551134937554232E-2</v>
      </c>
      <c r="H39" s="99" t="str">
        <f>_THP_since142!K32</f>
        <v>17. AMGÄndG (2021)</v>
      </c>
      <c r="I39">
        <f>_THP_since142!L32</f>
        <v>1.182539447113457E-3</v>
      </c>
    </row>
    <row r="40" spans="2:9" x14ac:dyDescent="0.3">
      <c r="B40" s="99">
        <f>_THP_since142!E33</f>
        <v>2016</v>
      </c>
      <c r="C40" s="99" t="str">
        <f>_THP_since142!F33</f>
        <v>Rind</v>
      </c>
      <c r="D40" s="99" t="str">
        <f>_THP_since142!G33</f>
        <v>Mastkälber</v>
      </c>
      <c r="E40" s="99" t="str">
        <f>_THP_since142!H33</f>
        <v>B</v>
      </c>
      <c r="F40" s="99" t="str">
        <f>_THP_since142!I33</f>
        <v>Ceph. 4. Gen.</v>
      </c>
      <c r="G40" s="120">
        <f>_THP_since142!J33</f>
        <v>9.4796925592091338E-2</v>
      </c>
      <c r="H40" s="99" t="str">
        <f>_THP_since142!K33</f>
        <v>17. AMGÄndG (2021)</v>
      </c>
      <c r="I40">
        <f>_THP_since142!L33</f>
        <v>3.7934618827538385E-3</v>
      </c>
    </row>
    <row r="41" spans="2:9" x14ac:dyDescent="0.3">
      <c r="B41" s="99">
        <f>_THP_since142!E34</f>
        <v>2016</v>
      </c>
      <c r="C41" s="99" t="str">
        <f>_THP_since142!F34</f>
        <v>Rind</v>
      </c>
      <c r="D41" s="99" t="str">
        <f>_THP_since142!G34</f>
        <v>Mastkälber</v>
      </c>
      <c r="E41" s="99" t="str">
        <f>_THP_since142!H34</f>
        <v>B</v>
      </c>
      <c r="F41" s="99" t="str">
        <f>_THP_since142!I34</f>
        <v>Fluorchinolone</v>
      </c>
      <c r="G41" s="120">
        <f>_THP_since142!J34</f>
        <v>0.74655607034575644</v>
      </c>
      <c r="H41" s="99" t="str">
        <f>_THP_since142!K34</f>
        <v>17. AMGÄndG (2021)</v>
      </c>
      <c r="I41">
        <f>_THP_since142!L34</f>
        <v>2.987472408526495E-2</v>
      </c>
    </row>
    <row r="42" spans="2:9" x14ac:dyDescent="0.3">
      <c r="B42" s="99">
        <f>_THP_since142!E35</f>
        <v>2016</v>
      </c>
      <c r="C42" s="99" t="str">
        <f>_THP_since142!F35</f>
        <v>Rind</v>
      </c>
      <c r="D42" s="99" t="str">
        <f>_THP_since142!G35</f>
        <v>Mastkälber</v>
      </c>
      <c r="E42" s="99" t="str">
        <f>_THP_since142!H35</f>
        <v>B</v>
      </c>
      <c r="F42" s="99" t="str">
        <f>_THP_since142!I35</f>
        <v>Polypeptid-AB</v>
      </c>
      <c r="G42" s="120">
        <f>_THP_since142!J35</f>
        <v>0.77097456941929654</v>
      </c>
      <c r="H42" s="99" t="str">
        <f>_THP_since142!K35</f>
        <v>17. AMGÄndG (2021)</v>
      </c>
      <c r="I42">
        <f>_THP_since142!L35</f>
        <v>3.0851872288025464E-2</v>
      </c>
    </row>
    <row r="43" spans="2:9" x14ac:dyDescent="0.3">
      <c r="B43" s="99">
        <f>_THP_since142!E36</f>
        <v>2016</v>
      </c>
      <c r="C43" s="99" t="str">
        <f>_THP_since142!F36</f>
        <v>Rind</v>
      </c>
      <c r="D43" s="99" t="str">
        <f>_THP_since142!G36</f>
        <v>Mastkälber</v>
      </c>
      <c r="E43" s="99" t="str">
        <f>_THP_since142!H36</f>
        <v>C</v>
      </c>
      <c r="F43" s="99" t="str">
        <f>_THP_since142!I36</f>
        <v>Aminoglykoside</v>
      </c>
      <c r="G43" s="120">
        <f>_THP_since142!J36</f>
        <v>0.64325839848173716</v>
      </c>
      <c r="H43" s="99" t="str">
        <f>_THP_since142!K36</f>
        <v>17. AMGÄndG (2021)</v>
      </c>
      <c r="I43">
        <f>_THP_since142!L36</f>
        <v>2.5741090232206089E-2</v>
      </c>
    </row>
    <row r="44" spans="2:9" x14ac:dyDescent="0.3">
      <c r="B44" s="99">
        <f>_THP_since142!E37</f>
        <v>2016</v>
      </c>
      <c r="C44" s="99" t="str">
        <f>_THP_since142!F37</f>
        <v>Rind</v>
      </c>
      <c r="D44" s="99" t="str">
        <f>_THP_since142!G37</f>
        <v>Mastkälber</v>
      </c>
      <c r="E44" s="99" t="str">
        <f>_THP_since142!H37</f>
        <v>C</v>
      </c>
      <c r="F44" s="99" t="str">
        <f>_THP_since142!I37</f>
        <v>Ceph. 1. Gen.</v>
      </c>
      <c r="G44" s="120">
        <f>_THP_since142!J37</f>
        <v>9.2558547590094424E-6</v>
      </c>
      <c r="H44" s="99" t="str">
        <f>_THP_since142!K37</f>
        <v>17. AMGÄndG (2021)</v>
      </c>
      <c r="I44">
        <f>_THP_since142!L37</f>
        <v>3.7038893404299727E-7</v>
      </c>
    </row>
    <row r="45" spans="2:9" x14ac:dyDescent="0.3">
      <c r="B45" s="99">
        <f>_THP_since142!E38</f>
        <v>2016</v>
      </c>
      <c r="C45" s="99" t="str">
        <f>_THP_since142!F38</f>
        <v>Rind</v>
      </c>
      <c r="D45" s="99" t="str">
        <f>_THP_since142!G38</f>
        <v>Mastkälber</v>
      </c>
      <c r="E45" s="99" t="str">
        <f>_THP_since142!H38</f>
        <v>C</v>
      </c>
      <c r="F45" s="99" t="str">
        <f>_THP_since142!I38</f>
        <v>Fenicole</v>
      </c>
      <c r="G45" s="120">
        <f>_THP_since142!J38</f>
        <v>0.76101952633782144</v>
      </c>
      <c r="H45" s="99" t="str">
        <f>_THP_since142!K38</f>
        <v>17. AMGÄndG (2021)</v>
      </c>
      <c r="I45">
        <f>_THP_since142!L38</f>
        <v>3.0453504131728436E-2</v>
      </c>
    </row>
    <row r="46" spans="2:9" x14ac:dyDescent="0.3">
      <c r="B46" s="99">
        <f>_THP_since142!E39</f>
        <v>2016</v>
      </c>
      <c r="C46" s="99" t="str">
        <f>_THP_since142!F39</f>
        <v>Rind</v>
      </c>
      <c r="D46" s="99" t="str">
        <f>_THP_since142!G39</f>
        <v>Mastkälber</v>
      </c>
      <c r="E46" s="99" t="str">
        <f>_THP_since142!H39</f>
        <v>C</v>
      </c>
      <c r="F46" s="99" t="str">
        <f>_THP_since142!I39</f>
        <v>Lincosamide</v>
      </c>
      <c r="G46" s="120">
        <f>_THP_since142!J39</f>
        <v>0.11604981097938646</v>
      </c>
      <c r="H46" s="99" t="str">
        <f>_THP_since142!K39</f>
        <v>17. AMGÄndG (2021)</v>
      </c>
      <c r="I46">
        <f>_THP_since142!L39</f>
        <v>4.6439326138633524E-3</v>
      </c>
    </row>
    <row r="47" spans="2:9" x14ac:dyDescent="0.3">
      <c r="B47" s="99">
        <f>_THP_since142!E40</f>
        <v>2016</v>
      </c>
      <c r="C47" s="99" t="str">
        <f>_THP_since142!F40</f>
        <v>Rind</v>
      </c>
      <c r="D47" s="99" t="str">
        <f>_THP_since142!G40</f>
        <v>Mastkälber</v>
      </c>
      <c r="E47" s="99" t="str">
        <f>_THP_since142!H40</f>
        <v>C</v>
      </c>
      <c r="F47" s="99" t="str">
        <f>_THP_since142!I40</f>
        <v>Makrolide</v>
      </c>
      <c r="G47" s="120">
        <f>_THP_since142!J40</f>
        <v>5.0203528998012636</v>
      </c>
      <c r="H47" s="99" t="str">
        <f>_THP_since142!K40</f>
        <v>17. AMGÄndG (2021)</v>
      </c>
      <c r="I47">
        <f>_THP_since142!L40</f>
        <v>0.20089804858563504</v>
      </c>
    </row>
    <row r="48" spans="2:9" x14ac:dyDescent="0.3">
      <c r="B48" s="99">
        <f>_THP_since142!E41</f>
        <v>2016</v>
      </c>
      <c r="C48" s="99" t="str">
        <f>_THP_since142!F41</f>
        <v>Rind</v>
      </c>
      <c r="D48" s="99" t="str">
        <f>_THP_since142!G41</f>
        <v>Mastkälber</v>
      </c>
      <c r="E48" s="99" t="str">
        <f>_THP_since142!H41</f>
        <v>C</v>
      </c>
      <c r="F48" s="99" t="str">
        <f>_THP_since142!I41</f>
        <v>Pleuromutiline</v>
      </c>
      <c r="G48" s="120">
        <f>_THP_since142!J41</f>
        <v>1.1900384690154998E-5</v>
      </c>
      <c r="H48" s="99" t="str">
        <f>_THP_since142!K41</f>
        <v>17. AMGÄndG (2021)</v>
      </c>
      <c r="I48">
        <f>_THP_since142!L41</f>
        <v>4.7621434376956795E-7</v>
      </c>
    </row>
    <row r="49" spans="2:9" x14ac:dyDescent="0.3">
      <c r="B49" s="99">
        <f>_THP_since142!E42</f>
        <v>2016</v>
      </c>
      <c r="C49" s="99" t="str">
        <f>_THP_since142!F42</f>
        <v>Rind</v>
      </c>
      <c r="D49" s="99" t="str">
        <f>_THP_since142!G42</f>
        <v>Mastkälber</v>
      </c>
      <c r="E49" s="99" t="str">
        <f>_THP_since142!H42</f>
        <v>D</v>
      </c>
      <c r="F49" s="99" t="str">
        <f>_THP_since142!I42</f>
        <v>Aminoglykoside</v>
      </c>
      <c r="G49" s="120">
        <f>_THP_since142!J42</f>
        <v>0.11781907844065798</v>
      </c>
      <c r="H49" s="99" t="str">
        <f>_THP_since142!K42</f>
        <v>17. AMGÄndG (2021)</v>
      </c>
      <c r="I49">
        <f>_THP_since142!L42</f>
        <v>4.7147328917501079E-3</v>
      </c>
    </row>
    <row r="50" spans="2:9" x14ac:dyDescent="0.3">
      <c r="B50" s="99">
        <f>_THP_since142!E43</f>
        <v>2016</v>
      </c>
      <c r="C50" s="99" t="str">
        <f>_THP_since142!F43</f>
        <v>Rind</v>
      </c>
      <c r="D50" s="99" t="str">
        <f>_THP_since142!G43</f>
        <v>Mastkälber</v>
      </c>
      <c r="E50" s="99" t="str">
        <f>_THP_since142!H43</f>
        <v>D</v>
      </c>
      <c r="F50" s="99" t="str">
        <f>_THP_since142!I43</f>
        <v>Folsäureantag.</v>
      </c>
      <c r="G50" s="120">
        <f>_THP_since142!J43</f>
        <v>0.81449612292877949</v>
      </c>
      <c r="H50" s="99" t="str">
        <f>_THP_since142!K43</f>
        <v>17. AMGÄndG (2021)</v>
      </c>
      <c r="I50">
        <f>_THP_since142!L43</f>
        <v>3.2593462041968169E-2</v>
      </c>
    </row>
    <row r="51" spans="2:9" x14ac:dyDescent="0.3">
      <c r="B51" s="99">
        <f>_THP_since142!E44</f>
        <v>2016</v>
      </c>
      <c r="C51" s="99" t="str">
        <f>_THP_since142!F44</f>
        <v>Rind</v>
      </c>
      <c r="D51" s="99" t="str">
        <f>_THP_since142!G44</f>
        <v>Mastkälber</v>
      </c>
      <c r="E51" s="99" t="str">
        <f>_THP_since142!H44</f>
        <v>D</v>
      </c>
      <c r="F51" s="99" t="str">
        <f>_THP_since142!I44</f>
        <v>Penicilline</v>
      </c>
      <c r="G51" s="120">
        <f>_THP_since142!J44</f>
        <v>3.9527801069200823</v>
      </c>
      <c r="H51" s="99" t="str">
        <f>_THP_since142!K44</f>
        <v>17. AMGÄndG (2021)</v>
      </c>
      <c r="I51">
        <f>_THP_since142!L44</f>
        <v>0.15817728869215508</v>
      </c>
    </row>
    <row r="52" spans="2:9" x14ac:dyDescent="0.3">
      <c r="B52" s="99">
        <f>_THP_since142!E45</f>
        <v>2016</v>
      </c>
      <c r="C52" s="99" t="str">
        <f>_THP_since142!F45</f>
        <v>Rind</v>
      </c>
      <c r="D52" s="99" t="str">
        <f>_THP_since142!G45</f>
        <v>Mastkälber</v>
      </c>
      <c r="E52" s="99" t="str">
        <f>_THP_since142!H45</f>
        <v>D</v>
      </c>
      <c r="F52" s="99" t="str">
        <f>_THP_since142!I45</f>
        <v>Sulfonamide</v>
      </c>
      <c r="G52" s="120">
        <f>_THP_since142!J45</f>
        <v>2.6276626658418065</v>
      </c>
      <c r="H52" s="99" t="str">
        <f>_THP_since142!K45</f>
        <v>17. AMGÄndG (2021)</v>
      </c>
      <c r="I52">
        <f>_THP_since142!L45</f>
        <v>0.10515043711963828</v>
      </c>
    </row>
    <row r="53" spans="2:9" x14ac:dyDescent="0.3">
      <c r="B53" s="99">
        <f>_THP_since142!E46</f>
        <v>2016</v>
      </c>
      <c r="C53" s="99" t="str">
        <f>_THP_since142!F46</f>
        <v>Rind</v>
      </c>
      <c r="D53" s="99" t="str">
        <f>_THP_since142!G46</f>
        <v>Mastkälber</v>
      </c>
      <c r="E53" s="99" t="str">
        <f>_THP_since142!H46</f>
        <v>D</v>
      </c>
      <c r="F53" s="99" t="str">
        <f>_THP_since142!I46</f>
        <v>Tetrazykline</v>
      </c>
      <c r="G53" s="120">
        <f>_THP_since142!J46</f>
        <v>9.2942168586646243</v>
      </c>
      <c r="H53" s="99" t="str">
        <f>_THP_since142!K46</f>
        <v>17. AMGÄndG (2021)</v>
      </c>
      <c r="I53">
        <f>_THP_since142!L46</f>
        <v>0.37192405938461992</v>
      </c>
    </row>
    <row r="54" spans="2:9" x14ac:dyDescent="0.3">
      <c r="B54" s="99">
        <f>_THP_since142!E47</f>
        <v>2017</v>
      </c>
      <c r="C54" s="99" t="str">
        <f>_THP_since142!F47</f>
        <v>Rind</v>
      </c>
      <c r="D54" s="99" t="str">
        <f>_THP_since142!G47</f>
        <v>Mastkälber</v>
      </c>
      <c r="E54" s="99" t="str">
        <f>_THP_since142!H47</f>
        <v>B</v>
      </c>
      <c r="F54" s="99" t="str">
        <f>_THP_since142!I47</f>
        <v>Ceph. 3. Gen.</v>
      </c>
      <c r="G54" s="120">
        <f>_THP_since142!J47</f>
        <v>3.5045130152429285E-2</v>
      </c>
      <c r="H54" s="99" t="str">
        <f>_THP_since142!K47</f>
        <v>17. AMGÄndG (2021)</v>
      </c>
      <c r="I54">
        <f>_THP_since142!L47</f>
        <v>1.421129510878536E-3</v>
      </c>
    </row>
    <row r="55" spans="2:9" x14ac:dyDescent="0.3">
      <c r="B55" s="99">
        <f>_THP_since142!E48</f>
        <v>2017</v>
      </c>
      <c r="C55" s="99" t="str">
        <f>_THP_since142!F48</f>
        <v>Rind</v>
      </c>
      <c r="D55" s="99" t="str">
        <f>_THP_since142!G48</f>
        <v>Mastkälber</v>
      </c>
      <c r="E55" s="99" t="str">
        <f>_THP_since142!H48</f>
        <v>B</v>
      </c>
      <c r="F55" s="99" t="str">
        <f>_THP_since142!I48</f>
        <v>Ceph. 4. Gen.</v>
      </c>
      <c r="G55" s="120">
        <f>_THP_since142!J48</f>
        <v>9.120584734415435E-2</v>
      </c>
      <c r="H55" s="99" t="str">
        <f>_THP_since142!K48</f>
        <v>17. AMGÄndG (2021)</v>
      </c>
      <c r="I55">
        <f>_THP_since142!L48</f>
        <v>3.6985258910923382E-3</v>
      </c>
    </row>
    <row r="56" spans="2:9" x14ac:dyDescent="0.3">
      <c r="B56" s="99">
        <f>_THP_since142!E49</f>
        <v>2017</v>
      </c>
      <c r="C56" s="99" t="str">
        <f>_THP_since142!F49</f>
        <v>Rind</v>
      </c>
      <c r="D56" s="99" t="str">
        <f>_THP_since142!G49</f>
        <v>Mastkälber</v>
      </c>
      <c r="E56" s="99" t="str">
        <f>_THP_since142!H49</f>
        <v>B</v>
      </c>
      <c r="F56" s="99" t="str">
        <f>_THP_since142!I49</f>
        <v>Fluorchinolone</v>
      </c>
      <c r="G56" s="120">
        <f>_THP_since142!J49</f>
        <v>0.72292278116993691</v>
      </c>
      <c r="H56" s="99" t="str">
        <f>_THP_since142!K49</f>
        <v>17. AMGÄndG (2021)</v>
      </c>
      <c r="I56">
        <f>_THP_since142!L49</f>
        <v>2.9315539532552358E-2</v>
      </c>
    </row>
    <row r="57" spans="2:9" x14ac:dyDescent="0.3">
      <c r="B57" s="99">
        <f>_THP_since142!E50</f>
        <v>2017</v>
      </c>
      <c r="C57" s="99" t="str">
        <f>_THP_since142!F50</f>
        <v>Rind</v>
      </c>
      <c r="D57" s="99" t="str">
        <f>_THP_since142!G50</f>
        <v>Mastkälber</v>
      </c>
      <c r="E57" s="99" t="str">
        <f>_THP_since142!H50</f>
        <v>B</v>
      </c>
      <c r="F57" s="99" t="str">
        <f>_THP_since142!I50</f>
        <v>Polypeptid-AB</v>
      </c>
      <c r="G57" s="120">
        <f>_THP_since142!J50</f>
        <v>0.77042322745598457</v>
      </c>
      <c r="H57" s="99" t="str">
        <f>_THP_since142!K50</f>
        <v>17. AMGÄndG (2021)</v>
      </c>
      <c r="I57">
        <f>_THP_since142!L50</f>
        <v>3.1241749699368465E-2</v>
      </c>
    </row>
    <row r="58" spans="2:9" x14ac:dyDescent="0.3">
      <c r="B58" s="99">
        <f>_THP_since142!E51</f>
        <v>2017</v>
      </c>
      <c r="C58" s="99" t="str">
        <f>_THP_since142!F51</f>
        <v>Rind</v>
      </c>
      <c r="D58" s="99" t="str">
        <f>_THP_since142!G51</f>
        <v>Mastkälber</v>
      </c>
      <c r="E58" s="99" t="str">
        <f>_THP_since142!H51</f>
        <v>C</v>
      </c>
      <c r="F58" s="99" t="str">
        <f>_THP_since142!I51</f>
        <v>Aminoglykoside</v>
      </c>
      <c r="G58" s="120">
        <f>_THP_since142!J51</f>
        <v>0.60640501371469646</v>
      </c>
      <c r="H58" s="99" t="str">
        <f>_THP_since142!K51</f>
        <v>17. AMGÄndG (2021)</v>
      </c>
      <c r="I58">
        <f>_THP_since142!L51</f>
        <v>2.4590579540904371E-2</v>
      </c>
    </row>
    <row r="59" spans="2:9" x14ac:dyDescent="0.3">
      <c r="B59" s="99">
        <f>_THP_since142!E52</f>
        <v>2017</v>
      </c>
      <c r="C59" s="99" t="str">
        <f>_THP_since142!F52</f>
        <v>Rind</v>
      </c>
      <c r="D59" s="99" t="str">
        <f>_THP_since142!G52</f>
        <v>Mastkälber</v>
      </c>
      <c r="E59" s="99" t="str">
        <f>_THP_since142!H52</f>
        <v>C</v>
      </c>
      <c r="F59" s="99" t="str">
        <f>_THP_since142!I52</f>
        <v>Ceph. 1. Gen.</v>
      </c>
      <c r="G59" s="120">
        <f>_THP_since142!J52</f>
        <v>0</v>
      </c>
      <c r="H59" s="99" t="str">
        <f>_THP_since142!K52</f>
        <v>17. AMGÄndG (2021)</v>
      </c>
      <c r="I59">
        <f>_THP_since142!L52</f>
        <v>0</v>
      </c>
    </row>
    <row r="60" spans="2:9" x14ac:dyDescent="0.3">
      <c r="B60" s="99">
        <f>_THP_since142!E53</f>
        <v>2017</v>
      </c>
      <c r="C60" s="99" t="str">
        <f>_THP_since142!F53</f>
        <v>Rind</v>
      </c>
      <c r="D60" s="99" t="str">
        <f>_THP_since142!G53</f>
        <v>Mastkälber</v>
      </c>
      <c r="E60" s="99" t="str">
        <f>_THP_since142!H53</f>
        <v>C</v>
      </c>
      <c r="F60" s="99" t="str">
        <f>_THP_since142!I53</f>
        <v>Fenicole</v>
      </c>
      <c r="G60" s="120">
        <f>_THP_since142!J53</f>
        <v>0.81208776415445227</v>
      </c>
      <c r="H60" s="99" t="str">
        <f>_THP_since142!K53</f>
        <v>17. AMGÄndG (2021)</v>
      </c>
      <c r="I60">
        <f>_THP_since142!L53</f>
        <v>3.2931305492191504E-2</v>
      </c>
    </row>
    <row r="61" spans="2:9" x14ac:dyDescent="0.3">
      <c r="B61" s="99">
        <f>_THP_since142!E54</f>
        <v>2017</v>
      </c>
      <c r="C61" s="99" t="str">
        <f>_THP_since142!F54</f>
        <v>Rind</v>
      </c>
      <c r="D61" s="99" t="str">
        <f>_THP_since142!G54</f>
        <v>Mastkälber</v>
      </c>
      <c r="E61" s="99" t="str">
        <f>_THP_since142!H54</f>
        <v>C</v>
      </c>
      <c r="F61" s="99" t="str">
        <f>_THP_since142!I54</f>
        <v>Lincosamide</v>
      </c>
      <c r="G61" s="120">
        <f>_THP_since142!J54</f>
        <v>9.8142559307581409E-2</v>
      </c>
      <c r="H61" s="99" t="str">
        <f>_THP_since142!K54</f>
        <v>17. AMGÄndG (2021)</v>
      </c>
      <c r="I61">
        <f>_THP_since142!L54</f>
        <v>3.9798193557424345E-3</v>
      </c>
    </row>
    <row r="62" spans="2:9" x14ac:dyDescent="0.3">
      <c r="B62" s="99">
        <f>_THP_since142!E55</f>
        <v>2017</v>
      </c>
      <c r="C62" s="99" t="str">
        <f>_THP_since142!F55</f>
        <v>Rind</v>
      </c>
      <c r="D62" s="99" t="str">
        <f>_THP_since142!G55</f>
        <v>Mastkälber</v>
      </c>
      <c r="E62" s="99" t="str">
        <f>_THP_since142!H55</f>
        <v>C</v>
      </c>
      <c r="F62" s="99" t="str">
        <f>_THP_since142!I55</f>
        <v>Makrolide</v>
      </c>
      <c r="G62" s="120">
        <f>_THP_since142!J55</f>
        <v>4.7666041997990165</v>
      </c>
      <c r="H62" s="99" t="str">
        <f>_THP_since142!K55</f>
        <v>17. AMGÄndG (2021)</v>
      </c>
      <c r="I62">
        <f>_THP_since142!L55</f>
        <v>0.19329253067540367</v>
      </c>
    </row>
    <row r="63" spans="2:9" x14ac:dyDescent="0.3">
      <c r="B63" s="99">
        <f>_THP_since142!E56</f>
        <v>2017</v>
      </c>
      <c r="C63" s="99" t="str">
        <f>_THP_since142!F56</f>
        <v>Rind</v>
      </c>
      <c r="D63" s="99" t="str">
        <f>_THP_since142!G56</f>
        <v>Mastkälber</v>
      </c>
      <c r="E63" s="99" t="str">
        <f>_THP_since142!H56</f>
        <v>C</v>
      </c>
      <c r="F63" s="99" t="str">
        <f>_THP_since142!I56</f>
        <v>Pleuromutiline</v>
      </c>
      <c r="G63" s="120">
        <f>_THP_since142!J56</f>
        <v>7.8053786805371218E-6</v>
      </c>
      <c r="H63" s="99" t="str">
        <f>_THP_since142!K56</f>
        <v>17. AMGÄndG (2021)</v>
      </c>
      <c r="I63">
        <f>_THP_since142!L56</f>
        <v>3.1651912657326961E-7</v>
      </c>
    </row>
    <row r="64" spans="2:9" x14ac:dyDescent="0.3">
      <c r="B64" s="99">
        <f>_THP_since142!E57</f>
        <v>2017</v>
      </c>
      <c r="C64" s="99" t="str">
        <f>_THP_since142!F57</f>
        <v>Rind</v>
      </c>
      <c r="D64" s="99" t="str">
        <f>_THP_since142!G57</f>
        <v>Mastkälber</v>
      </c>
      <c r="E64" s="99" t="str">
        <f>_THP_since142!H57</f>
        <v>D</v>
      </c>
      <c r="F64" s="99" t="str">
        <f>_THP_since142!I57</f>
        <v>Aminoglykoside</v>
      </c>
      <c r="G64" s="120">
        <f>_THP_since142!J57</f>
        <v>9.897220793730048E-2</v>
      </c>
      <c r="H64" s="99" t="str">
        <f>_THP_since142!K57</f>
        <v>17. AMGÄndG (2021)</v>
      </c>
      <c r="I64">
        <f>_THP_since142!L57</f>
        <v>4.0134627791289495E-3</v>
      </c>
    </row>
    <row r="65" spans="2:9" x14ac:dyDescent="0.3">
      <c r="B65" s="99">
        <f>_THP_since142!E58</f>
        <v>2017</v>
      </c>
      <c r="C65" s="99" t="str">
        <f>_THP_since142!F58</f>
        <v>Rind</v>
      </c>
      <c r="D65" s="99" t="str">
        <f>_THP_since142!G58</f>
        <v>Mastkälber</v>
      </c>
      <c r="E65" s="99" t="str">
        <f>_THP_since142!H58</f>
        <v>D</v>
      </c>
      <c r="F65" s="99" t="str">
        <f>_THP_since142!I58</f>
        <v>Folsäureantag.</v>
      </c>
      <c r="G65" s="120">
        <f>_THP_since142!J58</f>
        <v>0.80293189141845733</v>
      </c>
      <c r="H65" s="99" t="str">
        <f>_THP_since142!K58</f>
        <v>17. AMGÄndG (2021)</v>
      </c>
      <c r="I65">
        <f>_THP_since142!L58</f>
        <v>3.2560021924792092E-2</v>
      </c>
    </row>
    <row r="66" spans="2:9" x14ac:dyDescent="0.3">
      <c r="B66" s="99">
        <f>_THP_since142!E59</f>
        <v>2017</v>
      </c>
      <c r="C66" s="99" t="str">
        <f>_THP_since142!F59</f>
        <v>Rind</v>
      </c>
      <c r="D66" s="99" t="str">
        <f>_THP_since142!G59</f>
        <v>Mastkälber</v>
      </c>
      <c r="E66" s="99" t="str">
        <f>_THP_since142!H59</f>
        <v>D</v>
      </c>
      <c r="F66" s="99" t="str">
        <f>_THP_since142!I59</f>
        <v>Penicilline</v>
      </c>
      <c r="G66" s="120">
        <f>_THP_since142!J59</f>
        <v>3.9895102511442659</v>
      </c>
      <c r="H66" s="99" t="str">
        <f>_THP_since142!K59</f>
        <v>17. AMGÄndG (2021)</v>
      </c>
      <c r="I66">
        <f>_THP_since142!L59</f>
        <v>0.16178027381246707</v>
      </c>
    </row>
    <row r="67" spans="2:9" x14ac:dyDescent="0.3">
      <c r="B67" s="99">
        <f>_THP_since142!E60</f>
        <v>2017</v>
      </c>
      <c r="C67" s="99" t="str">
        <f>_THP_since142!F60</f>
        <v>Rind</v>
      </c>
      <c r="D67" s="99" t="str">
        <f>_THP_since142!G60</f>
        <v>Mastkälber</v>
      </c>
      <c r="E67" s="99" t="str">
        <f>_THP_since142!H60</f>
        <v>D</v>
      </c>
      <c r="F67" s="99" t="str">
        <f>_THP_since142!I60</f>
        <v>Sulfonamide</v>
      </c>
      <c r="G67" s="120">
        <f>_THP_since142!J60</f>
        <v>2.3509994924456219</v>
      </c>
      <c r="H67" s="99" t="str">
        <f>_THP_since142!K60</f>
        <v>17. AMGÄndG (2021)</v>
      </c>
      <c r="I67">
        <f>_THP_since142!L60</f>
        <v>9.5336348994650072E-2</v>
      </c>
    </row>
    <row r="68" spans="2:9" x14ac:dyDescent="0.3">
      <c r="B68" s="99">
        <f>_THP_since142!E61</f>
        <v>2017</v>
      </c>
      <c r="C68" s="99" t="str">
        <f>_THP_since142!F61</f>
        <v>Rind</v>
      </c>
      <c r="D68" s="99" t="str">
        <f>_THP_since142!G61</f>
        <v>Mastkälber</v>
      </c>
      <c r="E68" s="99" t="str">
        <f>_THP_since142!H61</f>
        <v>D</v>
      </c>
      <c r="F68" s="99" t="str">
        <f>_THP_since142!I61</f>
        <v>Tetrazykline</v>
      </c>
      <c r="G68" s="120">
        <f>_THP_since142!J61</f>
        <v>9.5147955985990897</v>
      </c>
      <c r="H68" s="99" t="str">
        <f>_THP_since142!K61</f>
        <v>17. AMGÄndG (2021)</v>
      </c>
      <c r="I68">
        <f>_THP_since142!L61</f>
        <v>0.38583839627170163</v>
      </c>
    </row>
    <row r="69" spans="2:9" x14ac:dyDescent="0.3">
      <c r="B69" s="99">
        <f>_THP_since142!E62</f>
        <v>2018</v>
      </c>
      <c r="C69" s="99" t="str">
        <f>_THP_since142!F62</f>
        <v>Rind</v>
      </c>
      <c r="D69" s="99" t="str">
        <f>_THP_since142!G62</f>
        <v>Mastkälber</v>
      </c>
      <c r="E69" s="99" t="str">
        <f>_THP_since142!H62</f>
        <v>B</v>
      </c>
      <c r="F69" s="99" t="str">
        <f>_THP_since142!I62</f>
        <v>Ceph. 3. Gen.</v>
      </c>
      <c r="G69" s="120">
        <f>_THP_since142!J62</f>
        <v>2.2831058486575861E-2</v>
      </c>
      <c r="H69" s="99" t="str">
        <f>_THP_since142!K62</f>
        <v>17. AMGÄndG (2021)</v>
      </c>
      <c r="I69">
        <f>_THP_since142!L62</f>
        <v>8.4444037304766309E-4</v>
      </c>
    </row>
    <row r="70" spans="2:9" x14ac:dyDescent="0.3">
      <c r="B70" s="99">
        <f>_THP_since142!E63</f>
        <v>2018</v>
      </c>
      <c r="C70" s="99" t="str">
        <f>_THP_since142!F63</f>
        <v>Rind</v>
      </c>
      <c r="D70" s="99" t="str">
        <f>_THP_since142!G63</f>
        <v>Mastkälber</v>
      </c>
      <c r="E70" s="99" t="str">
        <f>_THP_since142!H63</f>
        <v>B</v>
      </c>
      <c r="F70" s="99" t="str">
        <f>_THP_since142!I63</f>
        <v>Ceph. 4. Gen.</v>
      </c>
      <c r="G70" s="120">
        <f>_THP_since142!J63</f>
        <v>4.755758409856424E-2</v>
      </c>
      <c r="H70" s="99" t="str">
        <f>_THP_since142!K63</f>
        <v>17. AMGÄndG (2021)</v>
      </c>
      <c r="I70">
        <f>_THP_since142!L63</f>
        <v>1.7589873934688613E-3</v>
      </c>
    </row>
    <row r="71" spans="2:9" x14ac:dyDescent="0.3">
      <c r="B71" s="99">
        <f>_THP_since142!E64</f>
        <v>2018</v>
      </c>
      <c r="C71" s="99" t="str">
        <f>_THP_since142!F64</f>
        <v>Rind</v>
      </c>
      <c r="D71" s="99" t="str">
        <f>_THP_since142!G64</f>
        <v>Mastkälber</v>
      </c>
      <c r="E71" s="99" t="str">
        <f>_THP_since142!H64</f>
        <v>B</v>
      </c>
      <c r="F71" s="99" t="str">
        <f>_THP_since142!I64</f>
        <v>Fluorchinolone</v>
      </c>
      <c r="G71" s="120">
        <f>_THP_since142!J64</f>
        <v>0.62489265636545444</v>
      </c>
      <c r="H71" s="99" t="str">
        <f>_THP_since142!K64</f>
        <v>17. AMGÄndG (2021)</v>
      </c>
      <c r="I71">
        <f>_THP_since142!L64</f>
        <v>2.3112576587995513E-2</v>
      </c>
    </row>
    <row r="72" spans="2:9" x14ac:dyDescent="0.3">
      <c r="B72" s="99">
        <f>_THP_since142!E65</f>
        <v>2018</v>
      </c>
      <c r="C72" s="99" t="str">
        <f>_THP_since142!F65</f>
        <v>Rind</v>
      </c>
      <c r="D72" s="99" t="str">
        <f>_THP_since142!G65</f>
        <v>Mastkälber</v>
      </c>
      <c r="E72" s="99" t="str">
        <f>_THP_since142!H65</f>
        <v>B</v>
      </c>
      <c r="F72" s="99" t="str">
        <f>_THP_since142!I65</f>
        <v>Polypeptid-AB</v>
      </c>
      <c r="G72" s="120">
        <f>_THP_since142!J65</f>
        <v>0.58842511722374113</v>
      </c>
      <c r="H72" s="99" t="str">
        <f>_THP_since142!K65</f>
        <v>17. AMGÄndG (2021)</v>
      </c>
      <c r="I72">
        <f>_THP_since142!L65</f>
        <v>2.1763770864639969E-2</v>
      </c>
    </row>
    <row r="73" spans="2:9" x14ac:dyDescent="0.3">
      <c r="B73" s="99">
        <f>_THP_since142!E66</f>
        <v>2018</v>
      </c>
      <c r="C73" s="99" t="str">
        <f>_THP_since142!F66</f>
        <v>Rind</v>
      </c>
      <c r="D73" s="99" t="str">
        <f>_THP_since142!G66</f>
        <v>Mastkälber</v>
      </c>
      <c r="E73" s="99" t="str">
        <f>_THP_since142!H66</f>
        <v>C</v>
      </c>
      <c r="F73" s="99" t="str">
        <f>_THP_since142!I66</f>
        <v>Aminoglykoside</v>
      </c>
      <c r="G73" s="120">
        <f>_THP_since142!J66</f>
        <v>0.76628937866133062</v>
      </c>
      <c r="H73" s="99" t="str">
        <f>_THP_since142!K66</f>
        <v>17. AMGÄndG (2021)</v>
      </c>
      <c r="I73">
        <f>_THP_since142!L66</f>
        <v>2.8342342916764351E-2</v>
      </c>
    </row>
    <row r="74" spans="2:9" x14ac:dyDescent="0.3">
      <c r="B74" s="99">
        <f>_THP_since142!E67</f>
        <v>2018</v>
      </c>
      <c r="C74" s="99" t="str">
        <f>_THP_since142!F67</f>
        <v>Rind</v>
      </c>
      <c r="D74" s="99" t="str">
        <f>_THP_since142!G67</f>
        <v>Mastkälber</v>
      </c>
      <c r="E74" s="99" t="str">
        <f>_THP_since142!H67</f>
        <v>C</v>
      </c>
      <c r="F74" s="99" t="str">
        <f>_THP_since142!I67</f>
        <v>Ceph. 1. Gen.</v>
      </c>
      <c r="G74" s="120">
        <f>_THP_since142!J67</f>
        <v>2.7094164671766809E-6</v>
      </c>
      <c r="H74" s="99" t="str">
        <f>_THP_since142!K67</f>
        <v>17. AMGÄndG (2021)</v>
      </c>
      <c r="I74">
        <f>_THP_since142!L67</f>
        <v>1.0021176432224614E-7</v>
      </c>
    </row>
    <row r="75" spans="2:9" x14ac:dyDescent="0.3">
      <c r="B75" s="99">
        <f>_THP_since142!E68</f>
        <v>2018</v>
      </c>
      <c r="C75" s="99" t="str">
        <f>_THP_since142!F68</f>
        <v>Rind</v>
      </c>
      <c r="D75" s="99" t="str">
        <f>_THP_since142!G68</f>
        <v>Mastkälber</v>
      </c>
      <c r="E75" s="99" t="str">
        <f>_THP_since142!H68</f>
        <v>C</v>
      </c>
      <c r="F75" s="99" t="str">
        <f>_THP_since142!I68</f>
        <v>Fenicole</v>
      </c>
      <c r="G75" s="120">
        <f>_THP_since142!J68</f>
        <v>1.2206214259975741</v>
      </c>
      <c r="H75" s="99" t="str">
        <f>_THP_since142!K68</f>
        <v>17. AMGÄndG (2021)</v>
      </c>
      <c r="I75">
        <f>_THP_since142!L68</f>
        <v>4.5146483809562071E-2</v>
      </c>
    </row>
    <row r="76" spans="2:9" x14ac:dyDescent="0.3">
      <c r="B76" s="99">
        <f>_THP_since142!E69</f>
        <v>2018</v>
      </c>
      <c r="C76" s="99" t="str">
        <f>_THP_since142!F69</f>
        <v>Rind</v>
      </c>
      <c r="D76" s="99" t="str">
        <f>_THP_since142!G69</f>
        <v>Mastkälber</v>
      </c>
      <c r="E76" s="99" t="str">
        <f>_THP_since142!H69</f>
        <v>C</v>
      </c>
      <c r="F76" s="99" t="str">
        <f>_THP_since142!I69</f>
        <v>Lincosamide</v>
      </c>
      <c r="G76" s="120">
        <f>_THP_since142!J69</f>
        <v>0.12388748508452857</v>
      </c>
      <c r="H76" s="99" t="str">
        <f>_THP_since142!K69</f>
        <v>17. AMGÄndG (2021)</v>
      </c>
      <c r="I76">
        <f>_THP_since142!L69</f>
        <v>4.5821613650645094E-3</v>
      </c>
    </row>
    <row r="77" spans="2:9" x14ac:dyDescent="0.3">
      <c r="B77" s="99">
        <f>_THP_since142!E70</f>
        <v>2018</v>
      </c>
      <c r="C77" s="99" t="str">
        <f>_THP_since142!F70</f>
        <v>Rind</v>
      </c>
      <c r="D77" s="99" t="str">
        <f>_THP_since142!G70</f>
        <v>Mastkälber</v>
      </c>
      <c r="E77" s="99" t="str">
        <f>_THP_since142!H70</f>
        <v>C</v>
      </c>
      <c r="F77" s="99" t="str">
        <f>_THP_since142!I70</f>
        <v>Makrolide</v>
      </c>
      <c r="G77" s="120">
        <f>_THP_since142!J70</f>
        <v>5.341963154623544</v>
      </c>
      <c r="H77" s="99" t="str">
        <f>_THP_since142!K70</f>
        <v>17. AMGÄndG (2021)</v>
      </c>
      <c r="I77">
        <f>_THP_since142!L70</f>
        <v>0.19758038646125509</v>
      </c>
    </row>
    <row r="78" spans="2:9" x14ac:dyDescent="0.3">
      <c r="B78" s="99">
        <f>_THP_since142!E71</f>
        <v>2018</v>
      </c>
      <c r="C78" s="99" t="str">
        <f>_THP_since142!F71</f>
        <v>Rind</v>
      </c>
      <c r="D78" s="99" t="str">
        <f>_THP_since142!G71</f>
        <v>Mastkälber</v>
      </c>
      <c r="E78" s="99" t="str">
        <f>_THP_since142!H71</f>
        <v>C</v>
      </c>
      <c r="F78" s="99" t="str">
        <f>_THP_since142!I71</f>
        <v>Pleuromutiline</v>
      </c>
      <c r="G78" s="120">
        <f>_THP_since142!J71</f>
        <v>0</v>
      </c>
      <c r="H78" s="99" t="str">
        <f>_THP_since142!K71</f>
        <v>17. AMGÄndG (2021)</v>
      </c>
      <c r="I78">
        <f>_THP_since142!L71</f>
        <v>0</v>
      </c>
    </row>
    <row r="79" spans="2:9" x14ac:dyDescent="0.3">
      <c r="B79" s="99">
        <f>_THP_since142!E72</f>
        <v>2018</v>
      </c>
      <c r="C79" s="99" t="str">
        <f>_THP_since142!F72</f>
        <v>Rind</v>
      </c>
      <c r="D79" s="99" t="str">
        <f>_THP_since142!G72</f>
        <v>Mastkälber</v>
      </c>
      <c r="E79" s="99" t="str">
        <f>_THP_since142!H72</f>
        <v>D</v>
      </c>
      <c r="F79" s="99" t="str">
        <f>_THP_since142!I72</f>
        <v>Aminoglykoside</v>
      </c>
      <c r="G79" s="120">
        <f>_THP_since142!J72</f>
        <v>0.12421460690895059</v>
      </c>
      <c r="H79" s="99" t="str">
        <f>_THP_since142!K72</f>
        <v>17. AMGÄndG (2021)</v>
      </c>
      <c r="I79">
        <f>_THP_since142!L72</f>
        <v>4.5942604482327029E-3</v>
      </c>
    </row>
    <row r="80" spans="2:9" x14ac:dyDescent="0.3">
      <c r="B80" s="99">
        <f>_THP_since142!E73</f>
        <v>2018</v>
      </c>
      <c r="C80" s="99" t="str">
        <f>_THP_since142!F73</f>
        <v>Rind</v>
      </c>
      <c r="D80" s="99" t="str">
        <f>_THP_since142!G73</f>
        <v>Mastkälber</v>
      </c>
      <c r="E80" s="99" t="str">
        <f>_THP_since142!H73</f>
        <v>D</v>
      </c>
      <c r="F80" s="99" t="str">
        <f>_THP_since142!I73</f>
        <v>Folsäureantag.</v>
      </c>
      <c r="G80" s="120">
        <f>_THP_since142!J73</f>
        <v>0.59901531899834659</v>
      </c>
      <c r="H80" s="99" t="str">
        <f>_THP_since142!K73</f>
        <v>17. AMGÄndG (2021)</v>
      </c>
      <c r="I80">
        <f>_THP_since142!L73</f>
        <v>2.2155465097408723E-2</v>
      </c>
    </row>
    <row r="81" spans="2:9" x14ac:dyDescent="0.3">
      <c r="B81" s="99">
        <f>_THP_since142!E74</f>
        <v>2018</v>
      </c>
      <c r="C81" s="99" t="str">
        <f>_THP_since142!F74</f>
        <v>Rind</v>
      </c>
      <c r="D81" s="99" t="str">
        <f>_THP_since142!G74</f>
        <v>Mastkälber</v>
      </c>
      <c r="E81" s="99" t="str">
        <f>_THP_since142!H74</f>
        <v>D</v>
      </c>
      <c r="F81" s="99" t="str">
        <f>_THP_since142!I74</f>
        <v>Penicilline</v>
      </c>
      <c r="G81" s="120">
        <f>_THP_since142!J74</f>
        <v>4.8834293366643635</v>
      </c>
      <c r="H81" s="99" t="str">
        <f>_THP_since142!K74</f>
        <v>17. AMGÄndG (2021)</v>
      </c>
      <c r="I81">
        <f>_THP_since142!L74</f>
        <v>0.1806208368845201</v>
      </c>
    </row>
    <row r="82" spans="2:9" x14ac:dyDescent="0.3">
      <c r="B82" s="99">
        <f>_THP_since142!E75</f>
        <v>2018</v>
      </c>
      <c r="C82" s="99" t="str">
        <f>_THP_since142!F75</f>
        <v>Rind</v>
      </c>
      <c r="D82" s="99" t="str">
        <f>_THP_since142!G75</f>
        <v>Mastkälber</v>
      </c>
      <c r="E82" s="99" t="str">
        <f>_THP_since142!H75</f>
        <v>D</v>
      </c>
      <c r="F82" s="99" t="str">
        <f>_THP_since142!I75</f>
        <v>Sulfonamide</v>
      </c>
      <c r="G82" s="120">
        <f>_THP_since142!J75</f>
        <v>2.4447463674841887</v>
      </c>
      <c r="H82" s="99" t="str">
        <f>_THP_since142!K75</f>
        <v>17. AMGÄndG (2021)</v>
      </c>
      <c r="I82">
        <f>_THP_since142!L75</f>
        <v>9.0422550307035152E-2</v>
      </c>
    </row>
    <row r="83" spans="2:9" x14ac:dyDescent="0.3">
      <c r="B83" s="99">
        <f>_THP_since142!E76</f>
        <v>2018</v>
      </c>
      <c r="C83" s="99" t="str">
        <f>_THP_since142!F76</f>
        <v>Rind</v>
      </c>
      <c r="D83" s="99" t="str">
        <f>_THP_since142!G76</f>
        <v>Mastkälber</v>
      </c>
      <c r="E83" s="99" t="str">
        <f>_THP_since142!H76</f>
        <v>D</v>
      </c>
      <c r="F83" s="99" t="str">
        <f>_THP_since142!I76</f>
        <v>Tetrazykline</v>
      </c>
      <c r="G83" s="120">
        <f>_THP_since142!J76</f>
        <v>10.249033942234153</v>
      </c>
      <c r="H83" s="99" t="str">
        <f>_THP_since142!K76</f>
        <v>17. AMGÄndG (2021)</v>
      </c>
      <c r="I83">
        <f>_THP_since142!L76</f>
        <v>0.37907563727924104</v>
      </c>
    </row>
    <row r="84" spans="2:9" x14ac:dyDescent="0.3">
      <c r="B84" s="99">
        <f>_THP_since142!E77</f>
        <v>2019</v>
      </c>
      <c r="C84" s="99" t="str">
        <f>_THP_since142!F77</f>
        <v>Rind</v>
      </c>
      <c r="D84" s="99" t="str">
        <f>_THP_since142!G77</f>
        <v>Mastkälber</v>
      </c>
      <c r="E84" s="99" t="str">
        <f>_THP_since142!H77</f>
        <v>B</v>
      </c>
      <c r="F84" s="99" t="str">
        <f>_THP_since142!I77</f>
        <v>Ceph. 3. Gen.</v>
      </c>
      <c r="G84" s="120">
        <f>_THP_since142!J77</f>
        <v>1.6947097072486494E-2</v>
      </c>
      <c r="H84" s="99" t="str">
        <f>_THP_since142!K77</f>
        <v>17. AMGÄndG (2021)</v>
      </c>
      <c r="I84">
        <f>_THP_since142!L77</f>
        <v>6.2926561396683728E-4</v>
      </c>
    </row>
    <row r="85" spans="2:9" x14ac:dyDescent="0.3">
      <c r="B85" s="99">
        <f>_THP_since142!E78</f>
        <v>2019</v>
      </c>
      <c r="C85" s="99" t="str">
        <f>_THP_since142!F78</f>
        <v>Rind</v>
      </c>
      <c r="D85" s="99" t="str">
        <f>_THP_since142!G78</f>
        <v>Mastkälber</v>
      </c>
      <c r="E85" s="99" t="str">
        <f>_THP_since142!H78</f>
        <v>B</v>
      </c>
      <c r="F85" s="99" t="str">
        <f>_THP_since142!I78</f>
        <v>Ceph. 4. Gen.</v>
      </c>
      <c r="G85" s="120">
        <f>_THP_since142!J78</f>
        <v>2.93238979504441E-2</v>
      </c>
      <c r="H85" s="99" t="str">
        <f>_THP_since142!K78</f>
        <v>17. AMGÄndG (2021)</v>
      </c>
      <c r="I85">
        <f>_THP_since142!L78</f>
        <v>1.0888307636854598E-3</v>
      </c>
    </row>
    <row r="86" spans="2:9" x14ac:dyDescent="0.3">
      <c r="B86" s="99">
        <f>_THP_since142!E79</f>
        <v>2019</v>
      </c>
      <c r="C86" s="99" t="str">
        <f>_THP_since142!F79</f>
        <v>Rind</v>
      </c>
      <c r="D86" s="99" t="str">
        <f>_THP_since142!G79</f>
        <v>Mastkälber</v>
      </c>
      <c r="E86" s="99" t="str">
        <f>_THP_since142!H79</f>
        <v>B</v>
      </c>
      <c r="F86" s="99" t="str">
        <f>_THP_since142!I79</f>
        <v>Fluorchinolone</v>
      </c>
      <c r="G86" s="120">
        <f>_THP_since142!J79</f>
        <v>0.42475838982529429</v>
      </c>
      <c r="H86" s="99" t="str">
        <f>_THP_since142!K79</f>
        <v>17. AMGÄndG (2021)</v>
      </c>
      <c r="I86">
        <f>_THP_since142!L79</f>
        <v>1.5771777775139786E-2</v>
      </c>
    </row>
    <row r="87" spans="2:9" x14ac:dyDescent="0.3">
      <c r="B87" s="99">
        <f>_THP_since142!E80</f>
        <v>2019</v>
      </c>
      <c r="C87" s="99" t="str">
        <f>_THP_since142!F80</f>
        <v>Rind</v>
      </c>
      <c r="D87" s="99" t="str">
        <f>_THP_since142!G80</f>
        <v>Mastkälber</v>
      </c>
      <c r="E87" s="99" t="str">
        <f>_THP_since142!H80</f>
        <v>B</v>
      </c>
      <c r="F87" s="99" t="str">
        <f>_THP_since142!I80</f>
        <v>Polypeptid-AB</v>
      </c>
      <c r="G87" s="120">
        <f>_THP_since142!J80</f>
        <v>0.54119290905260964</v>
      </c>
      <c r="H87" s="99" t="str">
        <f>_THP_since142!K80</f>
        <v>17. AMGÄndG (2021)</v>
      </c>
      <c r="I87">
        <f>_THP_since142!L80</f>
        <v>2.0095128194100958E-2</v>
      </c>
    </row>
    <row r="88" spans="2:9" x14ac:dyDescent="0.3">
      <c r="B88" s="99">
        <f>_THP_since142!E81</f>
        <v>2019</v>
      </c>
      <c r="C88" s="99" t="str">
        <f>_THP_since142!F81</f>
        <v>Rind</v>
      </c>
      <c r="D88" s="99" t="str">
        <f>_THP_since142!G81</f>
        <v>Mastkälber</v>
      </c>
      <c r="E88" s="99" t="str">
        <f>_THP_since142!H81</f>
        <v>C</v>
      </c>
      <c r="F88" s="99" t="str">
        <f>_THP_since142!I81</f>
        <v>Aminoglykoside</v>
      </c>
      <c r="G88" s="120">
        <f>_THP_since142!J81</f>
        <v>0.78744005402285311</v>
      </c>
      <c r="H88" s="99" t="str">
        <f>_THP_since142!K81</f>
        <v>17. AMGÄndG (2021)</v>
      </c>
      <c r="I88">
        <f>_THP_since142!L81</f>
        <v>2.9238573835823827E-2</v>
      </c>
    </row>
    <row r="89" spans="2:9" x14ac:dyDescent="0.3">
      <c r="B89" s="99">
        <f>_THP_since142!E82</f>
        <v>2019</v>
      </c>
      <c r="C89" s="99" t="str">
        <f>_THP_since142!F82</f>
        <v>Rind</v>
      </c>
      <c r="D89" s="99" t="str">
        <f>_THP_since142!G82</f>
        <v>Mastkälber</v>
      </c>
      <c r="E89" s="99" t="str">
        <f>_THP_since142!H82</f>
        <v>C</v>
      </c>
      <c r="F89" s="99" t="str">
        <f>_THP_since142!I82</f>
        <v>Ceph. 1. Gen.</v>
      </c>
      <c r="G89" s="120">
        <f>_THP_since142!J82</f>
        <v>9.837122913794161E-6</v>
      </c>
      <c r="H89" s="99" t="str">
        <f>_THP_since142!K82</f>
        <v>17. AMGÄndG (2021)</v>
      </c>
      <c r="I89">
        <f>_THP_since142!L82</f>
        <v>3.6526392476181759E-7</v>
      </c>
    </row>
    <row r="90" spans="2:9" x14ac:dyDescent="0.3">
      <c r="B90" s="99">
        <f>_THP_since142!E83</f>
        <v>2019</v>
      </c>
      <c r="C90" s="99" t="str">
        <f>_THP_since142!F83</f>
        <v>Rind</v>
      </c>
      <c r="D90" s="99" t="str">
        <f>_THP_since142!G83</f>
        <v>Mastkälber</v>
      </c>
      <c r="E90" s="99" t="str">
        <f>_THP_since142!H83</f>
        <v>C</v>
      </c>
      <c r="F90" s="99" t="str">
        <f>_THP_since142!I83</f>
        <v>Fenicole</v>
      </c>
      <c r="G90" s="120">
        <f>_THP_since142!J83</f>
        <v>1.2104917912566493</v>
      </c>
      <c r="H90" s="99" t="str">
        <f>_THP_since142!K83</f>
        <v>17. AMGÄndG (2021)</v>
      </c>
      <c r="I90">
        <f>_THP_since142!L83</f>
        <v>4.4946981596251143E-2</v>
      </c>
    </row>
    <row r="91" spans="2:9" x14ac:dyDescent="0.3">
      <c r="B91" s="99">
        <f>_THP_since142!E84</f>
        <v>2019</v>
      </c>
      <c r="C91" s="99" t="str">
        <f>_THP_since142!F84</f>
        <v>Rind</v>
      </c>
      <c r="D91" s="99" t="str">
        <f>_THP_since142!G84</f>
        <v>Mastkälber</v>
      </c>
      <c r="E91" s="99" t="str">
        <f>_THP_since142!H84</f>
        <v>C</v>
      </c>
      <c r="F91" s="99" t="str">
        <f>_THP_since142!I84</f>
        <v>Lincosamide</v>
      </c>
      <c r="G91" s="120">
        <f>_THP_since142!J84</f>
        <v>0.12367491941044273</v>
      </c>
      <c r="H91" s="99" t="str">
        <f>_THP_since142!K84</f>
        <v>17. AMGÄndG (2021)</v>
      </c>
      <c r="I91">
        <f>_THP_since142!L84</f>
        <v>4.5921949796026568E-3</v>
      </c>
    </row>
    <row r="92" spans="2:9" x14ac:dyDescent="0.3">
      <c r="B92" s="99">
        <f>_THP_since142!E85</f>
        <v>2019</v>
      </c>
      <c r="C92" s="99" t="str">
        <f>_THP_since142!F85</f>
        <v>Rind</v>
      </c>
      <c r="D92" s="99" t="str">
        <f>_THP_since142!G85</f>
        <v>Mastkälber</v>
      </c>
      <c r="E92" s="99" t="str">
        <f>_THP_since142!H85</f>
        <v>C</v>
      </c>
      <c r="F92" s="99" t="str">
        <f>_THP_since142!I85</f>
        <v>Makrolide</v>
      </c>
      <c r="G92" s="120">
        <f>_THP_since142!J85</f>
        <v>5.3388618752041719</v>
      </c>
      <c r="H92" s="99" t="str">
        <f>_THP_since142!K85</f>
        <v>17. AMGÄndG (2021)</v>
      </c>
      <c r="I92">
        <f>_THP_since142!L85</f>
        <v>0.19823821043892653</v>
      </c>
    </row>
    <row r="93" spans="2:9" x14ac:dyDescent="0.3">
      <c r="B93" s="99">
        <f>_THP_since142!E86</f>
        <v>2019</v>
      </c>
      <c r="C93" s="99" t="str">
        <f>_THP_since142!F86</f>
        <v>Rind</v>
      </c>
      <c r="D93" s="99" t="str">
        <f>_THP_since142!G86</f>
        <v>Mastkälber</v>
      </c>
      <c r="E93" s="99" t="str">
        <f>_THP_since142!H86</f>
        <v>C</v>
      </c>
      <c r="F93" s="99" t="str">
        <f>_THP_since142!I86</f>
        <v>Pleuromutiline</v>
      </c>
      <c r="G93" s="120">
        <f>_THP_since142!J86</f>
        <v>0</v>
      </c>
      <c r="H93" s="99" t="str">
        <f>_THP_since142!K86</f>
        <v>17. AMGÄndG (2021)</v>
      </c>
      <c r="I93">
        <f>_THP_since142!L86</f>
        <v>0</v>
      </c>
    </row>
    <row r="94" spans="2:9" x14ac:dyDescent="0.3">
      <c r="B94" s="99">
        <f>_THP_since142!E87</f>
        <v>2019</v>
      </c>
      <c r="C94" s="99" t="str">
        <f>_THP_since142!F87</f>
        <v>Rind</v>
      </c>
      <c r="D94" s="99" t="str">
        <f>_THP_since142!G87</f>
        <v>Mastkälber</v>
      </c>
      <c r="E94" s="99" t="str">
        <f>_THP_since142!H87</f>
        <v>D</v>
      </c>
      <c r="F94" s="99" t="str">
        <f>_THP_since142!I87</f>
        <v>Aminoglykoside</v>
      </c>
      <c r="G94" s="120">
        <f>_THP_since142!J87</f>
        <v>0.12335071797421968</v>
      </c>
      <c r="H94" s="99" t="str">
        <f>_THP_since142!K87</f>
        <v>17. AMGÄndG (2021)</v>
      </c>
      <c r="I94">
        <f>_THP_since142!L87</f>
        <v>4.5801569995910221E-3</v>
      </c>
    </row>
    <row r="95" spans="2:9" x14ac:dyDescent="0.3">
      <c r="B95" s="99">
        <f>_THP_since142!E88</f>
        <v>2019</v>
      </c>
      <c r="C95" s="99" t="str">
        <f>_THP_since142!F88</f>
        <v>Rind</v>
      </c>
      <c r="D95" s="99" t="str">
        <f>_THP_since142!G88</f>
        <v>Mastkälber</v>
      </c>
      <c r="E95" s="99" t="str">
        <f>_THP_since142!H88</f>
        <v>D</v>
      </c>
      <c r="F95" s="99" t="str">
        <f>_THP_since142!I88</f>
        <v>Folsäureantag.</v>
      </c>
      <c r="G95" s="120">
        <f>_THP_since142!J88</f>
        <v>0.72659020817688491</v>
      </c>
      <c r="H95" s="99" t="str">
        <f>_THP_since142!K88</f>
        <v>17. AMGÄndG (2021)</v>
      </c>
      <c r="I95">
        <f>_THP_since142!L88</f>
        <v>2.6979147608295142E-2</v>
      </c>
    </row>
    <row r="96" spans="2:9" x14ac:dyDescent="0.3">
      <c r="B96" s="99">
        <f>_THP_since142!E89</f>
        <v>2019</v>
      </c>
      <c r="C96" s="99" t="str">
        <f>_THP_since142!F89</f>
        <v>Rind</v>
      </c>
      <c r="D96" s="99" t="str">
        <f>_THP_since142!G89</f>
        <v>Mastkälber</v>
      </c>
      <c r="E96" s="99" t="str">
        <f>_THP_since142!H89</f>
        <v>D</v>
      </c>
      <c r="F96" s="99" t="str">
        <f>_THP_since142!I89</f>
        <v>Penicilline</v>
      </c>
      <c r="G96" s="120">
        <f>_THP_since142!J89</f>
        <v>4.7917354009081778</v>
      </c>
      <c r="H96" s="99" t="str">
        <f>_THP_since142!K89</f>
        <v>17. AMGÄndG (2021)</v>
      </c>
      <c r="I96">
        <f>_THP_since142!L89</f>
        <v>0.17792276200001195</v>
      </c>
    </row>
    <row r="97" spans="2:9" x14ac:dyDescent="0.3">
      <c r="B97" s="99">
        <f>_THP_since142!E90</f>
        <v>2019</v>
      </c>
      <c r="C97" s="99" t="str">
        <f>_THP_since142!F90</f>
        <v>Rind</v>
      </c>
      <c r="D97" s="99" t="str">
        <f>_THP_since142!G90</f>
        <v>Mastkälber</v>
      </c>
      <c r="E97" s="99" t="str">
        <f>_THP_since142!H90</f>
        <v>D</v>
      </c>
      <c r="F97" s="99" t="str">
        <f>_THP_since142!I90</f>
        <v>Sulfonamide</v>
      </c>
      <c r="G97" s="120">
        <f>_THP_since142!J90</f>
        <v>2.3627709123970222</v>
      </c>
      <c r="H97" s="99" t="str">
        <f>_THP_since142!K90</f>
        <v>17. AMGÄndG (2021)</v>
      </c>
      <c r="I97">
        <f>_THP_since142!L90</f>
        <v>8.7732458396448554E-2</v>
      </c>
    </row>
    <row r="98" spans="2:9" x14ac:dyDescent="0.3">
      <c r="B98" s="99">
        <f>_THP_since142!E91</f>
        <v>2019</v>
      </c>
      <c r="C98" s="99" t="str">
        <f>_THP_since142!F91</f>
        <v>Rind</v>
      </c>
      <c r="D98" s="99" t="str">
        <f>_THP_since142!G91</f>
        <v>Mastkälber</v>
      </c>
      <c r="E98" s="99" t="str">
        <f>_THP_since142!H91</f>
        <v>D</v>
      </c>
      <c r="F98" s="99" t="str">
        <f>_THP_since142!I91</f>
        <v>Tetrazykline</v>
      </c>
      <c r="G98" s="120">
        <f>_THP_since142!J91</f>
        <v>10.454399966089101</v>
      </c>
      <c r="H98" s="99" t="str">
        <f>_THP_since142!K91</f>
        <v>17. AMGÄndG (2021)</v>
      </c>
      <c r="I98">
        <f>_THP_since142!L91</f>
        <v>0.38818414653423139</v>
      </c>
    </row>
    <row r="99" spans="2:9" x14ac:dyDescent="0.3">
      <c r="B99" s="99">
        <f>_THP_since142!E92</f>
        <v>2020</v>
      </c>
      <c r="C99" s="99" t="str">
        <f>_THP_since142!F92</f>
        <v>Rind</v>
      </c>
      <c r="D99" s="99" t="str">
        <f>_THP_since142!G92</f>
        <v>Mastkälber</v>
      </c>
      <c r="E99" s="99" t="str">
        <f>_THP_since142!H92</f>
        <v>B</v>
      </c>
      <c r="F99" s="99" t="str">
        <f>_THP_since142!I92</f>
        <v>Ceph. 3. Gen.</v>
      </c>
      <c r="G99" s="120">
        <f>_THP_since142!J92</f>
        <v>1.5816151729750549E-2</v>
      </c>
      <c r="H99" s="99" t="str">
        <f>_THP_since142!K92</f>
        <v>17. AMGÄndG (2021)</v>
      </c>
      <c r="I99">
        <f>_THP_since142!L92</f>
        <v>5.8700860337260825E-4</v>
      </c>
    </row>
    <row r="100" spans="2:9" x14ac:dyDescent="0.3">
      <c r="B100" s="99">
        <f>_THP_since142!E93</f>
        <v>2020</v>
      </c>
      <c r="C100" s="99" t="str">
        <f>_THP_since142!F93</f>
        <v>Rind</v>
      </c>
      <c r="D100" s="99" t="str">
        <f>_THP_since142!G93</f>
        <v>Mastkälber</v>
      </c>
      <c r="E100" s="99" t="str">
        <f>_THP_since142!H93</f>
        <v>B</v>
      </c>
      <c r="F100" s="99" t="str">
        <f>_THP_since142!I93</f>
        <v>Ceph. 4. Gen.</v>
      </c>
      <c r="G100" s="120">
        <f>_THP_since142!J93</f>
        <v>2.3895722035721791E-2</v>
      </c>
      <c r="H100" s="99" t="str">
        <f>_THP_since142!K93</f>
        <v>17. AMGÄndG (2021)</v>
      </c>
      <c r="I100">
        <f>_THP_since142!L93</f>
        <v>8.8687783592667532E-4</v>
      </c>
    </row>
    <row r="101" spans="2:9" x14ac:dyDescent="0.3">
      <c r="B101" s="99">
        <f>_THP_since142!E94</f>
        <v>2020</v>
      </c>
      <c r="C101" s="99" t="str">
        <f>_THP_since142!F94</f>
        <v>Rind</v>
      </c>
      <c r="D101" s="99" t="str">
        <f>_THP_since142!G94</f>
        <v>Mastkälber</v>
      </c>
      <c r="E101" s="99" t="str">
        <f>_THP_since142!H94</f>
        <v>B</v>
      </c>
      <c r="F101" s="99" t="str">
        <f>_THP_since142!I94</f>
        <v>Fluorchinolone</v>
      </c>
      <c r="G101" s="120">
        <f>_THP_since142!J94</f>
        <v>0.44174026427453561</v>
      </c>
      <c r="H101" s="99" t="str">
        <f>_THP_since142!K94</f>
        <v>17. AMGÄndG (2021)</v>
      </c>
      <c r="I101">
        <f>_THP_since142!L94</f>
        <v>1.6394970155570947E-2</v>
      </c>
    </row>
    <row r="102" spans="2:9" x14ac:dyDescent="0.3">
      <c r="B102" s="99">
        <f>_THP_since142!E95</f>
        <v>2020</v>
      </c>
      <c r="C102" s="99" t="str">
        <f>_THP_since142!F95</f>
        <v>Rind</v>
      </c>
      <c r="D102" s="99" t="str">
        <f>_THP_since142!G95</f>
        <v>Mastkälber</v>
      </c>
      <c r="E102" s="99" t="str">
        <f>_THP_since142!H95</f>
        <v>B</v>
      </c>
      <c r="F102" s="99" t="str">
        <f>_THP_since142!I95</f>
        <v>Polypeptid-AB</v>
      </c>
      <c r="G102" s="120">
        <f>_THP_since142!J95</f>
        <v>0.62745491016101185</v>
      </c>
      <c r="H102" s="99" t="str">
        <f>_THP_since142!K95</f>
        <v>17. AMGÄndG (2021)</v>
      </c>
      <c r="I102">
        <f>_THP_since142!L95</f>
        <v>2.328767684999378E-2</v>
      </c>
    </row>
    <row r="103" spans="2:9" x14ac:dyDescent="0.3">
      <c r="B103" s="99">
        <f>_THP_since142!E96</f>
        <v>2020</v>
      </c>
      <c r="C103" s="99" t="str">
        <f>_THP_since142!F96</f>
        <v>Rind</v>
      </c>
      <c r="D103" s="99" t="str">
        <f>_THP_since142!G96</f>
        <v>Mastkälber</v>
      </c>
      <c r="E103" s="99" t="str">
        <f>_THP_since142!H96</f>
        <v>C</v>
      </c>
      <c r="F103" s="99" t="str">
        <f>_THP_since142!I96</f>
        <v>Aminoglykoside</v>
      </c>
      <c r="G103" s="120">
        <f>_THP_since142!J96</f>
        <v>0.87403379017503735</v>
      </c>
      <c r="H103" s="99" t="str">
        <f>_THP_since142!K96</f>
        <v>17. AMGÄndG (2021)</v>
      </c>
      <c r="I103">
        <f>_THP_since142!L96</f>
        <v>3.2439329315868168E-2</v>
      </c>
    </row>
    <row r="104" spans="2:9" x14ac:dyDescent="0.3">
      <c r="B104" s="99">
        <f>_THP_since142!E97</f>
        <v>2020</v>
      </c>
      <c r="C104" s="99" t="str">
        <f>_THP_since142!F97</f>
        <v>Rind</v>
      </c>
      <c r="D104" s="99" t="str">
        <f>_THP_since142!G97</f>
        <v>Mastkälber</v>
      </c>
      <c r="E104" s="99" t="str">
        <f>_THP_since142!H97</f>
        <v>C</v>
      </c>
      <c r="F104" s="99" t="str">
        <f>_THP_since142!I97</f>
        <v>Ceph. 1. Gen.</v>
      </c>
      <c r="G104" s="120">
        <f>_THP_since142!J97</f>
        <v>2.5975615701590424E-5</v>
      </c>
      <c r="H104" s="99" t="str">
        <f>_THP_since142!K97</f>
        <v>17. AMGÄndG (2021)</v>
      </c>
      <c r="I104">
        <f>_THP_since142!L97</f>
        <v>9.6407205464857277E-7</v>
      </c>
    </row>
    <row r="105" spans="2:9" x14ac:dyDescent="0.3">
      <c r="B105" s="99">
        <f>_THP_since142!E98</f>
        <v>2020</v>
      </c>
      <c r="C105" s="99" t="str">
        <f>_THP_since142!F98</f>
        <v>Rind</v>
      </c>
      <c r="D105" s="99" t="str">
        <f>_THP_since142!G98</f>
        <v>Mastkälber</v>
      </c>
      <c r="E105" s="99" t="str">
        <f>_THP_since142!H98</f>
        <v>C</v>
      </c>
      <c r="F105" s="99" t="str">
        <f>_THP_since142!I98</f>
        <v>Fenicole</v>
      </c>
      <c r="G105" s="120">
        <f>_THP_since142!J98</f>
        <v>1.062266422995725</v>
      </c>
      <c r="H105" s="99" t="str">
        <f>_THP_since142!K98</f>
        <v>17. AMGÄndG (2021)</v>
      </c>
      <c r="I105">
        <f>_THP_since142!L98</f>
        <v>3.9425489842728742E-2</v>
      </c>
    </row>
    <row r="106" spans="2:9" x14ac:dyDescent="0.3">
      <c r="B106" s="99">
        <f>_THP_since142!E99</f>
        <v>2020</v>
      </c>
      <c r="C106" s="99" t="str">
        <f>_THP_since142!F99</f>
        <v>Rind</v>
      </c>
      <c r="D106" s="99" t="str">
        <f>_THP_since142!G99</f>
        <v>Mastkälber</v>
      </c>
      <c r="E106" s="99" t="str">
        <f>_THP_since142!H99</f>
        <v>C</v>
      </c>
      <c r="F106" s="99" t="str">
        <f>_THP_since142!I99</f>
        <v>Lincosamide</v>
      </c>
      <c r="G106" s="120">
        <f>_THP_since142!J99</f>
        <v>0.1141746772934645</v>
      </c>
      <c r="H106" s="99" t="str">
        <f>_THP_since142!K99</f>
        <v>17. AMGÄndG (2021)</v>
      </c>
      <c r="I106">
        <f>_THP_since142!L99</f>
        <v>4.2375363491541258E-3</v>
      </c>
    </row>
    <row r="107" spans="2:9" x14ac:dyDescent="0.3">
      <c r="B107" s="99">
        <f>_THP_since142!E100</f>
        <v>2020</v>
      </c>
      <c r="C107" s="99" t="str">
        <f>_THP_since142!F100</f>
        <v>Rind</v>
      </c>
      <c r="D107" s="99" t="str">
        <f>_THP_since142!G100</f>
        <v>Mastkälber</v>
      </c>
      <c r="E107" s="99" t="str">
        <f>_THP_since142!H100</f>
        <v>C</v>
      </c>
      <c r="F107" s="99" t="str">
        <f>_THP_since142!I100</f>
        <v>Makrolide</v>
      </c>
      <c r="G107" s="120">
        <f>_THP_since142!J100</f>
        <v>5.2489895816212435</v>
      </c>
      <c r="H107" s="99" t="str">
        <f>_THP_since142!K100</f>
        <v>17. AMGÄndG (2021)</v>
      </c>
      <c r="I107">
        <f>_THP_since142!L100</f>
        <v>0.19481363710168795</v>
      </c>
    </row>
    <row r="108" spans="2:9" x14ac:dyDescent="0.3">
      <c r="B108" s="99">
        <f>_THP_since142!E101</f>
        <v>2020</v>
      </c>
      <c r="C108" s="99" t="str">
        <f>_THP_since142!F101</f>
        <v>Rind</v>
      </c>
      <c r="D108" s="99" t="str">
        <f>_THP_since142!G101</f>
        <v>Mastkälber</v>
      </c>
      <c r="E108" s="99" t="str">
        <f>_THP_since142!H101</f>
        <v>C</v>
      </c>
      <c r="F108" s="99" t="str">
        <f>_THP_since142!I101</f>
        <v>Pleuromutiline</v>
      </c>
      <c r="G108" s="120">
        <f>_THP_since142!J101</f>
        <v>2.7492633356326254E-6</v>
      </c>
      <c r="H108" s="99" t="str">
        <f>_THP_since142!K101</f>
        <v>17. AMGÄndG (2021)</v>
      </c>
      <c r="I108">
        <f>_THP_since142!L101</f>
        <v>1.0203754102317778E-7</v>
      </c>
    </row>
    <row r="109" spans="2:9" x14ac:dyDescent="0.3">
      <c r="B109" s="99">
        <f>_THP_since142!E102</f>
        <v>2020</v>
      </c>
      <c r="C109" s="99" t="str">
        <f>_THP_since142!F102</f>
        <v>Rind</v>
      </c>
      <c r="D109" s="99" t="str">
        <f>_THP_since142!G102</f>
        <v>Mastkälber</v>
      </c>
      <c r="E109" s="99" t="str">
        <f>_THP_since142!H102</f>
        <v>D</v>
      </c>
      <c r="F109" s="99" t="str">
        <f>_THP_since142!I102</f>
        <v>Aminoglykoside</v>
      </c>
      <c r="G109" s="120">
        <f>_THP_since142!J102</f>
        <v>0.11399215853561671</v>
      </c>
      <c r="H109" s="99" t="str">
        <f>_THP_since142!K102</f>
        <v>17. AMGÄndG (2021)</v>
      </c>
      <c r="I109">
        <f>_THP_since142!L102</f>
        <v>4.2307622562543969E-3</v>
      </c>
    </row>
    <row r="110" spans="2:9" x14ac:dyDescent="0.3">
      <c r="B110" s="99">
        <f>_THP_since142!E103</f>
        <v>2020</v>
      </c>
      <c r="C110" s="99" t="str">
        <f>_THP_since142!F103</f>
        <v>Rind</v>
      </c>
      <c r="D110" s="99" t="str">
        <f>_THP_since142!G103</f>
        <v>Mastkälber</v>
      </c>
      <c r="E110" s="99" t="str">
        <f>_THP_since142!H103</f>
        <v>D</v>
      </c>
      <c r="F110" s="99" t="str">
        <f>_THP_since142!I103</f>
        <v>Folsäureantag.</v>
      </c>
      <c r="G110" s="120">
        <f>_THP_since142!J103</f>
        <v>0.74361537622803597</v>
      </c>
      <c r="H110" s="99" t="str">
        <f>_THP_since142!K103</f>
        <v>17. AMGÄndG (2021)</v>
      </c>
      <c r="I110">
        <f>_THP_since142!L103</f>
        <v>2.7598914761606211E-2</v>
      </c>
    </row>
    <row r="111" spans="2:9" x14ac:dyDescent="0.3">
      <c r="B111" s="99">
        <f>_THP_since142!E104</f>
        <v>2020</v>
      </c>
      <c r="C111" s="99" t="str">
        <f>_THP_since142!F104</f>
        <v>Rind</v>
      </c>
      <c r="D111" s="99" t="str">
        <f>_THP_since142!G104</f>
        <v>Mastkälber</v>
      </c>
      <c r="E111" s="99" t="str">
        <f>_THP_since142!H104</f>
        <v>D</v>
      </c>
      <c r="F111" s="99" t="str">
        <f>_THP_since142!I104</f>
        <v>Penicilline</v>
      </c>
      <c r="G111" s="120">
        <f>_THP_since142!J104</f>
        <v>4.9008503471398077</v>
      </c>
      <c r="H111" s="99" t="str">
        <f>_THP_since142!K104</f>
        <v>17. AMGÄndG (2021)</v>
      </c>
      <c r="I111">
        <f>_THP_since142!L104</f>
        <v>0.18189262260308844</v>
      </c>
    </row>
    <row r="112" spans="2:9" x14ac:dyDescent="0.3">
      <c r="B112" s="99">
        <f>_THP_since142!E105</f>
        <v>2020</v>
      </c>
      <c r="C112" s="99" t="str">
        <f>_THP_since142!F105</f>
        <v>Rind</v>
      </c>
      <c r="D112" s="99" t="str">
        <f>_THP_since142!G105</f>
        <v>Mastkälber</v>
      </c>
      <c r="E112" s="99" t="str">
        <f>_THP_since142!H105</f>
        <v>D</v>
      </c>
      <c r="F112" s="99" t="str">
        <f>_THP_since142!I105</f>
        <v>Sulfonamide</v>
      </c>
      <c r="G112" s="120">
        <f>_THP_since142!J105</f>
        <v>2.5220619401135651</v>
      </c>
      <c r="H112" s="99" t="str">
        <f>_THP_since142!K105</f>
        <v>17. AMGÄndG (2021)</v>
      </c>
      <c r="I112">
        <f>_THP_since142!L105</f>
        <v>9.3605074254597118E-2</v>
      </c>
    </row>
    <row r="113" spans="2:9" x14ac:dyDescent="0.3">
      <c r="B113" s="99">
        <f>_THP_since142!E106</f>
        <v>2020</v>
      </c>
      <c r="C113" s="99" t="str">
        <f>_THP_since142!F106</f>
        <v>Rind</v>
      </c>
      <c r="D113" s="99" t="str">
        <f>_THP_since142!G106</f>
        <v>Mastkälber</v>
      </c>
      <c r="E113" s="99" t="str">
        <f>_THP_since142!H106</f>
        <v>D</v>
      </c>
      <c r="F113" s="99" t="str">
        <f>_THP_since142!I106</f>
        <v>Tetrazykline</v>
      </c>
      <c r="G113" s="120">
        <f>_THP_since142!J106</f>
        <v>10.254725458419943</v>
      </c>
      <c r="H113" s="99" t="str">
        <f>_THP_since142!K106</f>
        <v>17. AMGÄndG (2021)</v>
      </c>
      <c r="I113">
        <f>_THP_since142!L106</f>
        <v>0.38059903396055506</v>
      </c>
    </row>
    <row r="114" spans="2:9" x14ac:dyDescent="0.3">
      <c r="B114" s="99">
        <f>_THP_since142!E107</f>
        <v>2021</v>
      </c>
      <c r="C114" s="99" t="str">
        <f>_THP_since142!F107</f>
        <v>Rind</v>
      </c>
      <c r="D114" s="99" t="str">
        <f>_THP_since142!G107</f>
        <v>Mastkälber</v>
      </c>
      <c r="E114" s="99" t="str">
        <f>_THP_since142!H107</f>
        <v>B</v>
      </c>
      <c r="F114" s="99" t="str">
        <f>_THP_since142!I107</f>
        <v>Ceph. 3. Gen.</v>
      </c>
      <c r="G114" s="120">
        <f>_THP_since142!J107</f>
        <v>1.4447670870811582E-2</v>
      </c>
      <c r="H114" s="99" t="str">
        <f>_THP_since142!K107</f>
        <v>17. AMGÄndG (2021)</v>
      </c>
      <c r="I114">
        <f>_THP_since142!L107</f>
        <v>5.4337678947895187E-4</v>
      </c>
    </row>
    <row r="115" spans="2:9" x14ac:dyDescent="0.3">
      <c r="B115" s="99">
        <f>_THP_since142!E108</f>
        <v>2021</v>
      </c>
      <c r="C115" s="99" t="str">
        <f>_THP_since142!F108</f>
        <v>Rind</v>
      </c>
      <c r="D115" s="99" t="str">
        <f>_THP_since142!G108</f>
        <v>Mastkälber</v>
      </c>
      <c r="E115" s="99" t="str">
        <f>_THP_since142!H108</f>
        <v>B</v>
      </c>
      <c r="F115" s="99" t="str">
        <f>_THP_since142!I108</f>
        <v>Ceph. 4. Gen.</v>
      </c>
      <c r="G115" s="120">
        <f>_THP_since142!J108</f>
        <v>2.0628370218932039E-2</v>
      </c>
      <c r="H115" s="99" t="str">
        <f>_THP_since142!K108</f>
        <v>17. AMGÄndG (2021)</v>
      </c>
      <c r="I115">
        <f>_THP_since142!L108</f>
        <v>7.7583284406013478E-4</v>
      </c>
    </row>
    <row r="116" spans="2:9" x14ac:dyDescent="0.3">
      <c r="B116" s="99">
        <f>_THP_since142!E109</f>
        <v>2021</v>
      </c>
      <c r="C116" s="99" t="str">
        <f>_THP_since142!F109</f>
        <v>Rind</v>
      </c>
      <c r="D116" s="99" t="str">
        <f>_THP_since142!G109</f>
        <v>Mastkälber</v>
      </c>
      <c r="E116" s="99" t="str">
        <f>_THP_since142!H109</f>
        <v>B</v>
      </c>
      <c r="F116" s="99" t="str">
        <f>_THP_since142!I109</f>
        <v>Fluorchinolone</v>
      </c>
      <c r="G116" s="120">
        <f>_THP_since142!J109</f>
        <v>0.47162519346149406</v>
      </c>
      <c r="H116" s="99" t="str">
        <f>_THP_since142!K109</f>
        <v>17. AMGÄndG (2021)</v>
      </c>
      <c r="I116">
        <f>_THP_since142!L109</f>
        <v>1.7737819870899407E-2</v>
      </c>
    </row>
    <row r="117" spans="2:9" x14ac:dyDescent="0.3">
      <c r="B117" s="99">
        <f>_THP_since142!E110</f>
        <v>2021</v>
      </c>
      <c r="C117" s="99" t="str">
        <f>_THP_since142!F110</f>
        <v>Rind</v>
      </c>
      <c r="D117" s="99" t="str">
        <f>_THP_since142!G110</f>
        <v>Mastkälber</v>
      </c>
      <c r="E117" s="99" t="str">
        <f>_THP_since142!H110</f>
        <v>B</v>
      </c>
      <c r="F117" s="99" t="str">
        <f>_THP_since142!I110</f>
        <v>Polypeptid-AB</v>
      </c>
      <c r="G117" s="120">
        <f>_THP_since142!J110</f>
        <v>0.69352336711759521</v>
      </c>
      <c r="H117" s="99" t="str">
        <f>_THP_since142!K110</f>
        <v>17. AMGÄndG (2021)</v>
      </c>
      <c r="I117">
        <f>_THP_since142!L110</f>
        <v>2.6083408462351174E-2</v>
      </c>
    </row>
    <row r="118" spans="2:9" x14ac:dyDescent="0.3">
      <c r="B118" s="99">
        <f>_THP_since142!E111</f>
        <v>2021</v>
      </c>
      <c r="C118" s="99" t="str">
        <f>_THP_since142!F111</f>
        <v>Rind</v>
      </c>
      <c r="D118" s="99" t="str">
        <f>_THP_since142!G111</f>
        <v>Mastkälber</v>
      </c>
      <c r="E118" s="99" t="str">
        <f>_THP_since142!H111</f>
        <v>C</v>
      </c>
      <c r="F118" s="99" t="str">
        <f>_THP_since142!I111</f>
        <v>Aminoglykoside</v>
      </c>
      <c r="G118" s="120">
        <f>_THP_since142!J111</f>
        <v>0.83955631989950807</v>
      </c>
      <c r="H118" s="99" t="str">
        <f>_THP_since142!K111</f>
        <v>17. AMGÄndG (2021)</v>
      </c>
      <c r="I118">
        <f>_THP_since142!L111</f>
        <v>3.1575706684695004E-2</v>
      </c>
    </row>
    <row r="119" spans="2:9" x14ac:dyDescent="0.3">
      <c r="B119" s="99">
        <f>_THP_since142!E112</f>
        <v>2021</v>
      </c>
      <c r="C119" s="99" t="str">
        <f>_THP_since142!F112</f>
        <v>Rind</v>
      </c>
      <c r="D119" s="99" t="str">
        <f>_THP_since142!G112</f>
        <v>Mastkälber</v>
      </c>
      <c r="E119" s="99" t="str">
        <f>_THP_since142!H112</f>
        <v>C</v>
      </c>
      <c r="F119" s="99" t="str">
        <f>_THP_since142!I112</f>
        <v>Ceph. 1. Gen.</v>
      </c>
      <c r="G119" s="120">
        <f>_THP_since142!J112</f>
        <v>8.0741451357061615E-6</v>
      </c>
      <c r="H119" s="99" t="str">
        <f>_THP_since142!K112</f>
        <v>17. AMGÄndG (2021)</v>
      </c>
      <c r="I119">
        <f>_THP_since142!L112</f>
        <v>3.0366853597770657E-7</v>
      </c>
    </row>
    <row r="120" spans="2:9" x14ac:dyDescent="0.3">
      <c r="B120" s="99">
        <f>_THP_since142!E113</f>
        <v>2021</v>
      </c>
      <c r="C120" s="99" t="str">
        <f>_THP_since142!F113</f>
        <v>Rind</v>
      </c>
      <c r="D120" s="99" t="str">
        <f>_THP_since142!G113</f>
        <v>Mastkälber</v>
      </c>
      <c r="E120" s="99" t="str">
        <f>_THP_since142!H113</f>
        <v>C</v>
      </c>
      <c r="F120" s="99" t="str">
        <f>_THP_since142!I113</f>
        <v>Fenicole</v>
      </c>
      <c r="G120" s="120">
        <f>_THP_since142!J113</f>
        <v>1.0090466558874391</v>
      </c>
      <c r="H120" s="99" t="str">
        <f>_THP_since142!K113</f>
        <v>17. AMGÄndG (2021)</v>
      </c>
      <c r="I120">
        <f>_THP_since142!L113</f>
        <v>3.7950236907617875E-2</v>
      </c>
    </row>
    <row r="121" spans="2:9" x14ac:dyDescent="0.3">
      <c r="B121" s="99">
        <f>_THP_since142!E114</f>
        <v>2021</v>
      </c>
      <c r="C121" s="99" t="str">
        <f>_THP_since142!F114</f>
        <v>Rind</v>
      </c>
      <c r="D121" s="99" t="str">
        <f>_THP_since142!G114</f>
        <v>Mastkälber</v>
      </c>
      <c r="E121" s="99" t="str">
        <f>_THP_since142!H114</f>
        <v>C</v>
      </c>
      <c r="F121" s="99" t="str">
        <f>_THP_since142!I114</f>
        <v>Lincosamide</v>
      </c>
      <c r="G121" s="120">
        <f>_THP_since142!J114</f>
        <v>0.10981454370457461</v>
      </c>
      <c r="H121" s="99" t="str">
        <f>_THP_since142!K114</f>
        <v>17. AMGÄndG (2021)</v>
      </c>
      <c r="I121">
        <f>_THP_since142!L114</f>
        <v>4.130124137644884E-3</v>
      </c>
    </row>
    <row r="122" spans="2:9" x14ac:dyDescent="0.3">
      <c r="B122" s="99">
        <f>_THP_since142!E115</f>
        <v>2021</v>
      </c>
      <c r="C122" s="99" t="str">
        <f>_THP_since142!F115</f>
        <v>Rind</v>
      </c>
      <c r="D122" s="99" t="str">
        <f>_THP_since142!G115</f>
        <v>Mastkälber</v>
      </c>
      <c r="E122" s="99" t="str">
        <f>_THP_since142!H115</f>
        <v>C</v>
      </c>
      <c r="F122" s="99" t="str">
        <f>_THP_since142!I115</f>
        <v>Makrolide</v>
      </c>
      <c r="G122" s="120">
        <f>_THP_since142!J115</f>
        <v>5.1438709597594894</v>
      </c>
      <c r="H122" s="99" t="str">
        <f>_THP_since142!K115</f>
        <v>17. AMGÄndG (2021)</v>
      </c>
      <c r="I122">
        <f>_THP_since142!L115</f>
        <v>0.19346094693054955</v>
      </c>
    </row>
    <row r="123" spans="2:9" x14ac:dyDescent="0.3">
      <c r="B123" s="99">
        <f>_THP_since142!E116</f>
        <v>2021</v>
      </c>
      <c r="C123" s="99" t="str">
        <f>_THP_since142!F116</f>
        <v>Rind</v>
      </c>
      <c r="D123" s="99" t="str">
        <f>_THP_since142!G116</f>
        <v>Mastkälber</v>
      </c>
      <c r="E123" s="99" t="str">
        <f>_THP_since142!H116</f>
        <v>C</v>
      </c>
      <c r="F123" s="99" t="str">
        <f>_THP_since142!I116</f>
        <v>Pleuromutiline</v>
      </c>
      <c r="G123" s="120">
        <f>_THP_since142!J116</f>
        <v>4.1119232766864513E-6</v>
      </c>
      <c r="H123" s="99" t="str">
        <f>_THP_since142!K116</f>
        <v>17. AMGÄndG (2021)</v>
      </c>
      <c r="I123">
        <f>_THP_since142!L116</f>
        <v>1.5464940256796873E-7</v>
      </c>
    </row>
    <row r="124" spans="2:9" x14ac:dyDescent="0.3">
      <c r="B124" s="99">
        <f>_THP_since142!E117</f>
        <v>2021</v>
      </c>
      <c r="C124" s="99" t="str">
        <f>_THP_since142!F117</f>
        <v>Rind</v>
      </c>
      <c r="D124" s="99" t="str">
        <f>_THP_since142!G117</f>
        <v>Mastkälber</v>
      </c>
      <c r="E124" s="99" t="str">
        <f>_THP_since142!H117</f>
        <v>D</v>
      </c>
      <c r="F124" s="99" t="str">
        <f>_THP_since142!I117</f>
        <v>Aminoglykoside</v>
      </c>
      <c r="G124" s="120">
        <f>_THP_since142!J117</f>
        <v>0.10970073383725316</v>
      </c>
      <c r="H124" s="99" t="str">
        <f>_THP_since142!K117</f>
        <v>17. AMGÄndG (2021)</v>
      </c>
      <c r="I124">
        <f>_THP_since142!L117</f>
        <v>4.1258437494169726E-3</v>
      </c>
    </row>
    <row r="125" spans="2:9" x14ac:dyDescent="0.3">
      <c r="B125" s="99">
        <f>_THP_since142!E118</f>
        <v>2021</v>
      </c>
      <c r="C125" s="99" t="str">
        <f>_THP_since142!F118</f>
        <v>Rind</v>
      </c>
      <c r="D125" s="99" t="str">
        <f>_THP_since142!G118</f>
        <v>Mastkälber</v>
      </c>
      <c r="E125" s="99" t="str">
        <f>_THP_since142!H118</f>
        <v>D</v>
      </c>
      <c r="F125" s="99" t="str">
        <f>_THP_since142!I118</f>
        <v>Folsäureantag.</v>
      </c>
      <c r="G125" s="120">
        <f>_THP_since142!J118</f>
        <v>0.90422634096116239</v>
      </c>
      <c r="H125" s="99" t="str">
        <f>_THP_since142!K118</f>
        <v>17. AMGÄndG (2021)</v>
      </c>
      <c r="I125">
        <f>_THP_since142!L118</f>
        <v>3.4007945675618524E-2</v>
      </c>
    </row>
    <row r="126" spans="2:9" x14ac:dyDescent="0.3">
      <c r="B126" s="99">
        <f>_THP_since142!E119</f>
        <v>2021</v>
      </c>
      <c r="C126" s="99" t="str">
        <f>_THP_since142!F119</f>
        <v>Rind</v>
      </c>
      <c r="D126" s="99" t="str">
        <f>_THP_since142!G119</f>
        <v>Mastkälber</v>
      </c>
      <c r="E126" s="99" t="str">
        <f>_THP_since142!H119</f>
        <v>D</v>
      </c>
      <c r="F126" s="99" t="str">
        <f>_THP_since142!I119</f>
        <v>Penicilline</v>
      </c>
      <c r="G126" s="120">
        <f>_THP_since142!J119</f>
        <v>5.0274091595180108</v>
      </c>
      <c r="H126" s="99" t="str">
        <f>_THP_since142!K119</f>
        <v>17. AMGÄndG (2021)</v>
      </c>
      <c r="I126">
        <f>_THP_since142!L119</f>
        <v>0.18908081952606925</v>
      </c>
    </row>
    <row r="127" spans="2:9" x14ac:dyDescent="0.3">
      <c r="B127" s="99">
        <f>_THP_since142!E120</f>
        <v>2021</v>
      </c>
      <c r="C127" s="99" t="str">
        <f>_THP_since142!F120</f>
        <v>Rind</v>
      </c>
      <c r="D127" s="99" t="str">
        <f>_THP_since142!G120</f>
        <v>Mastkälber</v>
      </c>
      <c r="E127" s="99" t="str">
        <f>_THP_since142!H120</f>
        <v>D</v>
      </c>
      <c r="F127" s="99" t="str">
        <f>_THP_since142!I120</f>
        <v>Sulfonamide</v>
      </c>
      <c r="G127" s="120">
        <f>_THP_since142!J120</f>
        <v>2.3734190992626756</v>
      </c>
      <c r="H127" s="99" t="str">
        <f>_THP_since142!K120</f>
        <v>17. AMGÄndG (2021)</v>
      </c>
      <c r="I127">
        <f>_THP_since142!L120</f>
        <v>8.9264273928807536E-2</v>
      </c>
    </row>
    <row r="128" spans="2:9" x14ac:dyDescent="0.3">
      <c r="B128" s="99">
        <f>_THP_since142!E121</f>
        <v>2021</v>
      </c>
      <c r="C128" s="99" t="str">
        <f>_THP_since142!F121</f>
        <v>Rind</v>
      </c>
      <c r="D128" s="99" t="str">
        <f>_THP_since142!G121</f>
        <v>Mastkälber</v>
      </c>
      <c r="E128" s="99" t="str">
        <f>_THP_since142!H121</f>
        <v>D</v>
      </c>
      <c r="F128" s="99" t="str">
        <f>_THP_since142!I121</f>
        <v>Tetrazykline</v>
      </c>
      <c r="G128" s="120">
        <f>_THP_since142!J121</f>
        <v>9.8713981036989082</v>
      </c>
      <c r="H128" s="99" t="str">
        <f>_THP_since142!K121</f>
        <v>17. AMGÄndG (2021)</v>
      </c>
      <c r="I128">
        <f>_THP_since142!L121</f>
        <v>0.37126320617485215</v>
      </c>
    </row>
    <row r="129" spans="2:9" x14ac:dyDescent="0.3">
      <c r="B129" s="99">
        <f>_THP_since142!E122</f>
        <v>2022</v>
      </c>
      <c r="C129" s="99" t="str">
        <f>_THP_since142!F122</f>
        <v>Rind</v>
      </c>
      <c r="D129" s="99" t="str">
        <f>_THP_since142!G122</f>
        <v>Mastkälber</v>
      </c>
      <c r="E129" s="99" t="str">
        <f>_THP_since142!H122</f>
        <v>B</v>
      </c>
      <c r="F129" s="99" t="str">
        <f>_THP_since142!I122</f>
        <v>Ceph. 3. Gen.</v>
      </c>
      <c r="G129" s="120">
        <f>_THP_since142!J122</f>
        <v>1.1420183851660657E-2</v>
      </c>
      <c r="H129" s="99" t="str">
        <f>_THP_since142!K122</f>
        <v>17. AMGÄndG (2021)</v>
      </c>
      <c r="I129">
        <f>_THP_since142!L122</f>
        <v>4.3951602844352194E-4</v>
      </c>
    </row>
    <row r="130" spans="2:9" x14ac:dyDescent="0.3">
      <c r="B130" s="99">
        <f>_THP_since142!E123</f>
        <v>2022</v>
      </c>
      <c r="C130" s="99" t="str">
        <f>_THP_since142!F123</f>
        <v>Rind</v>
      </c>
      <c r="D130" s="99" t="str">
        <f>_THP_since142!G123</f>
        <v>Mastkälber</v>
      </c>
      <c r="E130" s="99" t="str">
        <f>_THP_since142!H123</f>
        <v>B</v>
      </c>
      <c r="F130" s="99" t="str">
        <f>_THP_since142!I123</f>
        <v>Ceph. 4. Gen.</v>
      </c>
      <c r="G130" s="120">
        <f>_THP_since142!J123</f>
        <v>1.9053427585290439E-2</v>
      </c>
      <c r="H130" s="99" t="str">
        <f>_THP_since142!K123</f>
        <v>17. AMGÄndG (2021)</v>
      </c>
      <c r="I130">
        <f>_THP_since142!L123</f>
        <v>7.3328826657246486E-4</v>
      </c>
    </row>
    <row r="131" spans="2:9" x14ac:dyDescent="0.3">
      <c r="B131" s="99">
        <f>_THP_since142!E124</f>
        <v>2022</v>
      </c>
      <c r="C131" s="99" t="str">
        <f>_THP_since142!F124</f>
        <v>Rind</v>
      </c>
      <c r="D131" s="99" t="str">
        <f>_THP_since142!G124</f>
        <v>Mastkälber</v>
      </c>
      <c r="E131" s="99" t="str">
        <f>_THP_since142!H124</f>
        <v>B</v>
      </c>
      <c r="F131" s="99" t="str">
        <f>_THP_since142!I124</f>
        <v>Fluorchinolone</v>
      </c>
      <c r="G131" s="120">
        <f>_THP_since142!J124</f>
        <v>0.52467385350300666</v>
      </c>
      <c r="H131" s="99" t="str">
        <f>_THP_since142!K124</f>
        <v>17. AMGÄndG (2021)</v>
      </c>
      <c r="I131">
        <f>_THP_since142!L124</f>
        <v>2.0192544298336043E-2</v>
      </c>
    </row>
    <row r="132" spans="2:9" x14ac:dyDescent="0.3">
      <c r="B132" s="99">
        <f>_THP_since142!E125</f>
        <v>2022</v>
      </c>
      <c r="C132" s="99" t="str">
        <f>_THP_since142!F125</f>
        <v>Rind</v>
      </c>
      <c r="D132" s="99" t="str">
        <f>_THP_since142!G125</f>
        <v>Mastkälber</v>
      </c>
      <c r="E132" s="99" t="str">
        <f>_THP_since142!H125</f>
        <v>B</v>
      </c>
      <c r="F132" s="99" t="str">
        <f>_THP_since142!I125</f>
        <v>Polypeptid-AB</v>
      </c>
      <c r="G132" s="120">
        <f>_THP_since142!J125</f>
        <v>0.66973847955365562</v>
      </c>
      <c r="H132" s="99" t="str">
        <f>_THP_since142!K125</f>
        <v>17. AMGÄndG (2021)</v>
      </c>
      <c r="I132">
        <f>_THP_since142!L125</f>
        <v>2.5775486669281721E-2</v>
      </c>
    </row>
    <row r="133" spans="2:9" x14ac:dyDescent="0.3">
      <c r="B133" s="99">
        <f>_THP_since142!E126</f>
        <v>2022</v>
      </c>
      <c r="C133" s="99" t="str">
        <f>_THP_since142!F126</f>
        <v>Rind</v>
      </c>
      <c r="D133" s="99" t="str">
        <f>_THP_since142!G126</f>
        <v>Mastkälber</v>
      </c>
      <c r="E133" s="99" t="str">
        <f>_THP_since142!H126</f>
        <v>C</v>
      </c>
      <c r="F133" s="99" t="str">
        <f>_THP_since142!I126</f>
        <v>Aminoglykoside</v>
      </c>
      <c r="G133" s="120">
        <f>_THP_since142!J126</f>
        <v>0.75381815328790924</v>
      </c>
      <c r="H133" s="99" t="str">
        <f>_THP_since142!K126</f>
        <v>17. AMGÄndG (2021)</v>
      </c>
      <c r="I133">
        <f>_THP_since142!L126</f>
        <v>2.9011368398728008E-2</v>
      </c>
    </row>
    <row r="134" spans="2:9" x14ac:dyDescent="0.3">
      <c r="B134" s="99">
        <f>_THP_since142!E127</f>
        <v>2022</v>
      </c>
      <c r="C134" s="99" t="str">
        <f>_THP_since142!F127</f>
        <v>Rind</v>
      </c>
      <c r="D134" s="99" t="str">
        <f>_THP_since142!G127</f>
        <v>Mastkälber</v>
      </c>
      <c r="E134" s="99" t="str">
        <f>_THP_since142!H127</f>
        <v>C</v>
      </c>
      <c r="F134" s="99" t="str">
        <f>_THP_since142!I127</f>
        <v>Ceph. 1. Gen.</v>
      </c>
      <c r="G134" s="120">
        <f>_THP_since142!J127</f>
        <v>1.0994251463481277E-5</v>
      </c>
      <c r="H134" s="99" t="str">
        <f>_THP_since142!K127</f>
        <v>17. AMGÄndG (2021)</v>
      </c>
      <c r="I134">
        <f>_THP_since142!L127</f>
        <v>4.2312363808714048E-7</v>
      </c>
    </row>
    <row r="135" spans="2:9" x14ac:dyDescent="0.3">
      <c r="B135" s="99">
        <f>_THP_since142!E128</f>
        <v>2022</v>
      </c>
      <c r="C135" s="99" t="str">
        <f>_THP_since142!F128</f>
        <v>Rind</v>
      </c>
      <c r="D135" s="99" t="str">
        <f>_THP_since142!G128</f>
        <v>Mastkälber</v>
      </c>
      <c r="E135" s="99" t="str">
        <f>_THP_since142!H128</f>
        <v>C</v>
      </c>
      <c r="F135" s="99" t="str">
        <f>_THP_since142!I128</f>
        <v>Fenicole</v>
      </c>
      <c r="G135" s="120">
        <f>_THP_since142!J128</f>
        <v>1.0280779472621839</v>
      </c>
      <c r="H135" s="99" t="str">
        <f>_THP_since142!K128</f>
        <v>17. AMGÄndG (2021)</v>
      </c>
      <c r="I135">
        <f>_THP_since142!L128</f>
        <v>3.9566502797180214E-2</v>
      </c>
    </row>
    <row r="136" spans="2:9" x14ac:dyDescent="0.3">
      <c r="B136" s="99">
        <f>_THP_since142!E129</f>
        <v>2022</v>
      </c>
      <c r="C136" s="99" t="str">
        <f>_THP_since142!F129</f>
        <v>Rind</v>
      </c>
      <c r="D136" s="99" t="str">
        <f>_THP_since142!G129</f>
        <v>Mastkälber</v>
      </c>
      <c r="E136" s="99" t="str">
        <f>_THP_since142!H129</f>
        <v>C</v>
      </c>
      <c r="F136" s="99" t="str">
        <f>_THP_since142!I129</f>
        <v>Lincosamide</v>
      </c>
      <c r="G136" s="120">
        <f>_THP_since142!J129</f>
        <v>8.9398526622611107E-2</v>
      </c>
      <c r="H136" s="99" t="str">
        <f>_THP_since142!K129</f>
        <v>17. AMGÄndG (2021)</v>
      </c>
      <c r="I136">
        <f>_THP_since142!L129</f>
        <v>3.440582558060908E-3</v>
      </c>
    </row>
    <row r="137" spans="2:9" x14ac:dyDescent="0.3">
      <c r="B137" s="99">
        <f>_THP_since142!E130</f>
        <v>2022</v>
      </c>
      <c r="C137" s="99" t="str">
        <f>_THP_since142!F130</f>
        <v>Rind</v>
      </c>
      <c r="D137" s="99" t="str">
        <f>_THP_since142!G130</f>
        <v>Mastkälber</v>
      </c>
      <c r="E137" s="99" t="str">
        <f>_THP_since142!H130</f>
        <v>C</v>
      </c>
      <c r="F137" s="99" t="str">
        <f>_THP_since142!I130</f>
        <v>Makrolide</v>
      </c>
      <c r="G137" s="120">
        <f>_THP_since142!J130</f>
        <v>5.2325773925776149</v>
      </c>
      <c r="H137" s="99" t="str">
        <f>_THP_since142!K130</f>
        <v>17. AMGÄndG (2021)</v>
      </c>
      <c r="I137">
        <f>_THP_since142!L130</f>
        <v>0.20138043870236372</v>
      </c>
    </row>
    <row r="138" spans="2:9" x14ac:dyDescent="0.3">
      <c r="B138" s="99">
        <f>_THP_since142!E131</f>
        <v>2022</v>
      </c>
      <c r="C138" s="99" t="str">
        <f>_THP_since142!F131</f>
        <v>Rind</v>
      </c>
      <c r="D138" s="99" t="str">
        <f>_THP_since142!G131</f>
        <v>Mastkälber</v>
      </c>
      <c r="E138" s="99" t="str">
        <f>_THP_since142!H131</f>
        <v>C</v>
      </c>
      <c r="F138" s="99" t="str">
        <f>_THP_since142!I131</f>
        <v>Pleuromutiline</v>
      </c>
      <c r="G138" s="120">
        <f>_THP_since142!J131</f>
        <v>0</v>
      </c>
      <c r="H138" s="99" t="str">
        <f>_THP_since142!K131</f>
        <v>17. AMGÄndG (2021)</v>
      </c>
      <c r="I138">
        <f>_THP_since142!L131</f>
        <v>0</v>
      </c>
    </row>
    <row r="139" spans="2:9" x14ac:dyDescent="0.3">
      <c r="B139" s="99">
        <f>_THP_since142!E132</f>
        <v>2022</v>
      </c>
      <c r="C139" s="99" t="str">
        <f>_THP_since142!F132</f>
        <v>Rind</v>
      </c>
      <c r="D139" s="99" t="str">
        <f>_THP_since142!G132</f>
        <v>Mastkälber</v>
      </c>
      <c r="E139" s="99" t="str">
        <f>_THP_since142!H132</f>
        <v>D</v>
      </c>
      <c r="F139" s="99" t="str">
        <f>_THP_since142!I132</f>
        <v>Aminoglykoside</v>
      </c>
      <c r="G139" s="120">
        <f>_THP_since142!J132</f>
        <v>8.9316622969978776E-2</v>
      </c>
      <c r="H139" s="99" t="str">
        <f>_THP_since142!K132</f>
        <v>17. AMGÄndG (2021)</v>
      </c>
      <c r="I139">
        <f>_THP_since142!L132</f>
        <v>3.4374304224571764E-3</v>
      </c>
    </row>
    <row r="140" spans="2:9" x14ac:dyDescent="0.3">
      <c r="B140" s="99">
        <f>_THP_since142!E133</f>
        <v>2022</v>
      </c>
      <c r="C140" s="99" t="str">
        <f>_THP_since142!F133</f>
        <v>Rind</v>
      </c>
      <c r="D140" s="99" t="str">
        <f>_THP_since142!G133</f>
        <v>Mastkälber</v>
      </c>
      <c r="E140" s="99" t="str">
        <f>_THP_since142!H133</f>
        <v>D</v>
      </c>
      <c r="F140" s="99" t="str">
        <f>_THP_since142!I133</f>
        <v>Folsäureantag.</v>
      </c>
      <c r="G140" s="120">
        <f>_THP_since142!J133</f>
        <v>0.85253938993970335</v>
      </c>
      <c r="H140" s="99" t="str">
        <f>_THP_since142!K133</f>
        <v>17. AMGÄndG (2021)</v>
      </c>
      <c r="I140">
        <f>_THP_since142!L133</f>
        <v>3.2810743822086028E-2</v>
      </c>
    </row>
    <row r="141" spans="2:9" x14ac:dyDescent="0.3">
      <c r="B141" s="99">
        <f>_THP_since142!E134</f>
        <v>2022</v>
      </c>
      <c r="C141" s="99" t="str">
        <f>_THP_since142!F134</f>
        <v>Rind</v>
      </c>
      <c r="D141" s="99" t="str">
        <f>_THP_since142!G134</f>
        <v>Mastkälber</v>
      </c>
      <c r="E141" s="99" t="str">
        <f>_THP_since142!H134</f>
        <v>D</v>
      </c>
      <c r="F141" s="99" t="str">
        <f>_THP_since142!I134</f>
        <v>Penicilline</v>
      </c>
      <c r="G141" s="120">
        <f>_THP_since142!J134</f>
        <v>4.8725819773975951</v>
      </c>
      <c r="H141" s="99" t="str">
        <f>_THP_since142!K134</f>
        <v>17. AMGÄndG (2021)</v>
      </c>
      <c r="I141">
        <f>_THP_since142!L134</f>
        <v>0.18752569194933388</v>
      </c>
    </row>
    <row r="142" spans="2:9" x14ac:dyDescent="0.3">
      <c r="B142" s="99">
        <f>_THP_since142!E135</f>
        <v>2022</v>
      </c>
      <c r="C142" s="99" t="str">
        <f>_THP_since142!F135</f>
        <v>Rind</v>
      </c>
      <c r="D142" s="99" t="str">
        <f>_THP_since142!G135</f>
        <v>Mastkälber</v>
      </c>
      <c r="E142" s="99" t="str">
        <f>_THP_since142!H135</f>
        <v>D</v>
      </c>
      <c r="F142" s="99" t="str">
        <f>_THP_since142!I135</f>
        <v>Sulfonamide</v>
      </c>
      <c r="G142" s="120">
        <f>_THP_since142!J135</f>
        <v>2.317484993166655</v>
      </c>
      <c r="H142" s="99" t="str">
        <f>_THP_since142!K135</f>
        <v>17. AMGÄndG (2021)</v>
      </c>
      <c r="I142">
        <f>_THP_since142!L135</f>
        <v>8.9190490573928541E-2</v>
      </c>
    </row>
    <row r="143" spans="2:9" x14ac:dyDescent="0.3">
      <c r="B143" s="99">
        <f>_THP_since142!E136</f>
        <v>2022</v>
      </c>
      <c r="C143" s="99" t="str">
        <f>_THP_since142!F136</f>
        <v>Rind</v>
      </c>
      <c r="D143" s="99" t="str">
        <f>_THP_since142!G136</f>
        <v>Mastkälber</v>
      </c>
      <c r="E143" s="99" t="str">
        <f>_THP_since142!H136</f>
        <v>D</v>
      </c>
      <c r="F143" s="99" t="str">
        <f>_THP_since142!I136</f>
        <v>Tetrazykline</v>
      </c>
      <c r="G143" s="120">
        <f>_THP_since142!J136</f>
        <v>9.5228515754388372</v>
      </c>
      <c r="H143" s="99" t="str">
        <f>_THP_since142!K136</f>
        <v>17. AMGÄndG (2021)</v>
      </c>
      <c r="I143">
        <f>_THP_since142!L136</f>
        <v>0.36649549238958973</v>
      </c>
    </row>
    <row r="144" spans="2:9" x14ac:dyDescent="0.3">
      <c r="B144" s="99">
        <f>_THP_since142!E137</f>
        <v>2014</v>
      </c>
      <c r="C144" s="99" t="str">
        <f>_THP_since142!F137</f>
        <v>Rind</v>
      </c>
      <c r="D144" s="99" t="str">
        <f>_THP_since142!G137</f>
        <v>Mastrinder</v>
      </c>
      <c r="E144" s="99" t="str">
        <f>_THP_since142!H137</f>
        <v>B</v>
      </c>
      <c r="F144" s="99" t="str">
        <f>_THP_since142!I137</f>
        <v>Ceph. 3. Gen.</v>
      </c>
      <c r="G144" s="120">
        <f>_THP_since142!J137</f>
        <v>1.48729460352377E-2</v>
      </c>
      <c r="H144" s="99" t="str">
        <f>_THP_since142!K137</f>
        <v>17. AMGÄndG (2021)</v>
      </c>
      <c r="I144">
        <f>_THP_since142!L137</f>
        <v>2.1444613994625494E-2</v>
      </c>
    </row>
    <row r="145" spans="2:9" x14ac:dyDescent="0.3">
      <c r="B145" s="99">
        <f>_THP_since142!E138</f>
        <v>2014</v>
      </c>
      <c r="C145" s="99" t="str">
        <f>_THP_since142!F138</f>
        <v>Rind</v>
      </c>
      <c r="D145" s="99" t="str">
        <f>_THP_since142!G138</f>
        <v>Mastrinder</v>
      </c>
      <c r="E145" s="99" t="str">
        <f>_THP_since142!H138</f>
        <v>B</v>
      </c>
      <c r="F145" s="99" t="str">
        <f>_THP_since142!I138</f>
        <v>Ceph. 4. Gen.</v>
      </c>
      <c r="G145" s="120">
        <f>_THP_since142!J138</f>
        <v>1.3564938650789197E-2</v>
      </c>
      <c r="H145" s="99" t="str">
        <f>_THP_since142!K138</f>
        <v>17. AMGÄndG (2021)</v>
      </c>
      <c r="I145">
        <f>_THP_since142!L138</f>
        <v>1.9558658556129239E-2</v>
      </c>
    </row>
    <row r="146" spans="2:9" x14ac:dyDescent="0.3">
      <c r="B146" s="99">
        <f>_THP_since142!E139</f>
        <v>2014</v>
      </c>
      <c r="C146" s="99" t="str">
        <f>_THP_since142!F139</f>
        <v>Rind</v>
      </c>
      <c r="D146" s="99" t="str">
        <f>_THP_since142!G139</f>
        <v>Mastrinder</v>
      </c>
      <c r="E146" s="99" t="str">
        <f>_THP_since142!H139</f>
        <v>B</v>
      </c>
      <c r="F146" s="99" t="str">
        <f>_THP_since142!I139</f>
        <v>Fluorchinolone</v>
      </c>
      <c r="G146" s="120">
        <f>_THP_since142!J139</f>
        <v>4.1339154565396406E-2</v>
      </c>
      <c r="H146" s="99" t="str">
        <f>_THP_since142!K139</f>
        <v>17. AMGÄndG (2021)</v>
      </c>
      <c r="I146">
        <f>_THP_since142!L139</f>
        <v>5.9605017756316901E-2</v>
      </c>
    </row>
    <row r="147" spans="2:9" x14ac:dyDescent="0.3">
      <c r="B147" s="99">
        <f>_THP_since142!E140</f>
        <v>2014</v>
      </c>
      <c r="C147" s="99" t="str">
        <f>_THP_since142!F140</f>
        <v>Rind</v>
      </c>
      <c r="D147" s="99" t="str">
        <f>_THP_since142!G140</f>
        <v>Mastrinder</v>
      </c>
      <c r="E147" s="99" t="str">
        <f>_THP_since142!H140</f>
        <v>B</v>
      </c>
      <c r="F147" s="99" t="str">
        <f>_THP_since142!I140</f>
        <v>Polypeptid-AB</v>
      </c>
      <c r="G147" s="120">
        <f>_THP_since142!J140</f>
        <v>2.0103364726499133E-3</v>
      </c>
      <c r="H147" s="99" t="str">
        <f>_THP_since142!K140</f>
        <v>17. AMGÄndG (2021)</v>
      </c>
      <c r="I147">
        <f>_THP_since142!L140</f>
        <v>2.8986113143390684E-3</v>
      </c>
    </row>
    <row r="148" spans="2:9" x14ac:dyDescent="0.3">
      <c r="B148" s="99">
        <f>_THP_since142!E141</f>
        <v>2014</v>
      </c>
      <c r="C148" s="99" t="str">
        <f>_THP_since142!F141</f>
        <v>Rind</v>
      </c>
      <c r="D148" s="99" t="str">
        <f>_THP_since142!G141</f>
        <v>Mastrinder</v>
      </c>
      <c r="E148" s="99" t="str">
        <f>_THP_since142!H141</f>
        <v>C</v>
      </c>
      <c r="F148" s="99" t="str">
        <f>_THP_since142!I141</f>
        <v>Aminoglykoside</v>
      </c>
      <c r="G148" s="120">
        <f>_THP_since142!J141</f>
        <v>1.2369690523620738E-2</v>
      </c>
      <c r="H148" s="99" t="str">
        <f>_THP_since142!K141</f>
        <v>17. AMGÄndG (2021)</v>
      </c>
      <c r="I148">
        <f>_THP_since142!L141</f>
        <v>1.7835285483020595E-2</v>
      </c>
    </row>
    <row r="149" spans="2:9" x14ac:dyDescent="0.3">
      <c r="B149" s="99">
        <f>_THP_since142!E142</f>
        <v>2014</v>
      </c>
      <c r="C149" s="99" t="str">
        <f>_THP_since142!F142</f>
        <v>Rind</v>
      </c>
      <c r="D149" s="99" t="str">
        <f>_THP_since142!G142</f>
        <v>Mastrinder</v>
      </c>
      <c r="E149" s="99" t="str">
        <f>_THP_since142!H142</f>
        <v>C</v>
      </c>
      <c r="F149" s="99" t="str">
        <f>_THP_since142!I142</f>
        <v>Ceph. 1. Gen.</v>
      </c>
      <c r="G149" s="120">
        <f>_THP_since142!J142</f>
        <v>5.3157935574877511E-5</v>
      </c>
      <c r="H149" s="99" t="str">
        <f>_THP_since142!K142</f>
        <v>17. AMGÄndG (2021)</v>
      </c>
      <c r="I149">
        <f>_THP_since142!L142</f>
        <v>7.6645972254158051E-5</v>
      </c>
    </row>
    <row r="150" spans="2:9" x14ac:dyDescent="0.3">
      <c r="B150" s="99">
        <f>_THP_since142!E143</f>
        <v>2014</v>
      </c>
      <c r="C150" s="99" t="str">
        <f>_THP_since142!F143</f>
        <v>Rind</v>
      </c>
      <c r="D150" s="99" t="str">
        <f>_THP_since142!G143</f>
        <v>Mastrinder</v>
      </c>
      <c r="E150" s="99" t="str">
        <f>_THP_since142!H143</f>
        <v>C</v>
      </c>
      <c r="F150" s="99" t="str">
        <f>_THP_since142!I143</f>
        <v>Fenicole</v>
      </c>
      <c r="G150" s="120">
        <f>_THP_since142!J143</f>
        <v>3.9481848513340842E-2</v>
      </c>
      <c r="H150" s="99" t="str">
        <f>_THP_since142!K143</f>
        <v>17. AMGÄndG (2021)</v>
      </c>
      <c r="I150">
        <f>_THP_since142!L143</f>
        <v>5.6927053937861023E-2</v>
      </c>
    </row>
    <row r="151" spans="2:9" x14ac:dyDescent="0.3">
      <c r="B151" s="99">
        <f>_THP_since142!E144</f>
        <v>2014</v>
      </c>
      <c r="C151" s="99" t="str">
        <f>_THP_since142!F144</f>
        <v>Rind</v>
      </c>
      <c r="D151" s="99" t="str">
        <f>_THP_since142!G144</f>
        <v>Mastrinder</v>
      </c>
      <c r="E151" s="99" t="str">
        <f>_THP_since142!H144</f>
        <v>C</v>
      </c>
      <c r="F151" s="99" t="str">
        <f>_THP_since142!I144</f>
        <v>Lincosamide</v>
      </c>
      <c r="G151" s="120">
        <f>_THP_since142!J144</f>
        <v>4.3815025685959644E-3</v>
      </c>
      <c r="H151" s="99" t="str">
        <f>_THP_since142!K144</f>
        <v>17. AMGÄndG (2021)</v>
      </c>
      <c r="I151">
        <f>_THP_since142!L144</f>
        <v>6.3174861979184817E-3</v>
      </c>
    </row>
    <row r="152" spans="2:9" x14ac:dyDescent="0.3">
      <c r="B152" s="99">
        <f>_THP_since142!E145</f>
        <v>2014</v>
      </c>
      <c r="C152" s="99" t="str">
        <f>_THP_since142!F145</f>
        <v>Rind</v>
      </c>
      <c r="D152" s="99" t="str">
        <f>_THP_since142!G145</f>
        <v>Mastrinder</v>
      </c>
      <c r="E152" s="99" t="str">
        <f>_THP_since142!H145</f>
        <v>C</v>
      </c>
      <c r="F152" s="99" t="str">
        <f>_THP_since142!I145</f>
        <v>Makrolide</v>
      </c>
      <c r="G152" s="120">
        <f>_THP_since142!J145</f>
        <v>0.13913042586478017</v>
      </c>
      <c r="H152" s="99" t="str">
        <f>_THP_since142!K145</f>
        <v>17. AMGÄndG (2021)</v>
      </c>
      <c r="I152">
        <f>_THP_since142!L145</f>
        <v>0.20060573544132984</v>
      </c>
    </row>
    <row r="153" spans="2:9" x14ac:dyDescent="0.3">
      <c r="B153" s="99">
        <f>_THP_since142!E146</f>
        <v>2014</v>
      </c>
      <c r="C153" s="99" t="str">
        <f>_THP_since142!F146</f>
        <v>Rind</v>
      </c>
      <c r="D153" s="99" t="str">
        <f>_THP_since142!G146</f>
        <v>Mastrinder</v>
      </c>
      <c r="E153" s="99" t="str">
        <f>_THP_since142!H146</f>
        <v>C</v>
      </c>
      <c r="F153" s="99" t="str">
        <f>_THP_since142!I146</f>
        <v>Pleuromutiline</v>
      </c>
      <c r="G153" s="120">
        <f>_THP_since142!J146</f>
        <v>0</v>
      </c>
      <c r="H153" s="99" t="str">
        <f>_THP_since142!K146</f>
        <v>17. AMGÄndG (2021)</v>
      </c>
      <c r="I153">
        <f>_THP_since142!L146</f>
        <v>0</v>
      </c>
    </row>
    <row r="154" spans="2:9" x14ac:dyDescent="0.3">
      <c r="B154" s="99">
        <f>_THP_since142!E147</f>
        <v>2014</v>
      </c>
      <c r="C154" s="99" t="str">
        <f>_THP_since142!F147</f>
        <v>Rind</v>
      </c>
      <c r="D154" s="99" t="str">
        <f>_THP_since142!G147</f>
        <v>Mastrinder</v>
      </c>
      <c r="E154" s="99" t="str">
        <f>_THP_since142!H147</f>
        <v>D</v>
      </c>
      <c r="F154" s="99" t="str">
        <f>_THP_since142!I147</f>
        <v>Aminoglykoside</v>
      </c>
      <c r="G154" s="120">
        <f>_THP_since142!J147</f>
        <v>4.397611033921685E-3</v>
      </c>
      <c r="H154" s="99" t="str">
        <f>_THP_since142!K147</f>
        <v>17. AMGÄndG (2021)</v>
      </c>
      <c r="I154">
        <f>_THP_since142!L147</f>
        <v>6.3407122501167113E-3</v>
      </c>
    </row>
    <row r="155" spans="2:9" x14ac:dyDescent="0.3">
      <c r="B155" s="99">
        <f>_THP_since142!E148</f>
        <v>2014</v>
      </c>
      <c r="C155" s="99" t="str">
        <f>_THP_since142!F148</f>
        <v>Rind</v>
      </c>
      <c r="D155" s="99" t="str">
        <f>_THP_since142!G148</f>
        <v>Mastrinder</v>
      </c>
      <c r="E155" s="99" t="str">
        <f>_THP_since142!H148</f>
        <v>D</v>
      </c>
      <c r="F155" s="99" t="str">
        <f>_THP_since142!I148</f>
        <v>Folsäureantag.</v>
      </c>
      <c r="G155" s="120">
        <f>_THP_since142!J148</f>
        <v>4.8977788822853051E-2</v>
      </c>
      <c r="H155" s="99" t="str">
        <f>_THP_since142!K148</f>
        <v>17. AMGÄndG (2021)</v>
      </c>
      <c r="I155">
        <f>_THP_since142!L148</f>
        <v>7.0618811708717436E-2</v>
      </c>
    </row>
    <row r="156" spans="2:9" x14ac:dyDescent="0.3">
      <c r="B156" s="99">
        <f>_THP_since142!E149</f>
        <v>2014</v>
      </c>
      <c r="C156" s="99" t="str">
        <f>_THP_since142!F149</f>
        <v>Rind</v>
      </c>
      <c r="D156" s="99" t="str">
        <f>_THP_since142!G149</f>
        <v>Mastrinder</v>
      </c>
      <c r="E156" s="99" t="str">
        <f>_THP_since142!H149</f>
        <v>D</v>
      </c>
      <c r="F156" s="99" t="str">
        <f>_THP_since142!I149</f>
        <v>Penicilline</v>
      </c>
      <c r="G156" s="120">
        <f>_THP_since142!J149</f>
        <v>7.9306807338119525E-2</v>
      </c>
      <c r="H156" s="99" t="str">
        <f>_THP_since142!K149</f>
        <v>17. AMGÄndG (2021)</v>
      </c>
      <c r="I156">
        <f>_THP_since142!L149</f>
        <v>0.11434882278754434</v>
      </c>
    </row>
    <row r="157" spans="2:9" x14ac:dyDescent="0.3">
      <c r="B157" s="99">
        <f>_THP_since142!E150</f>
        <v>2014</v>
      </c>
      <c r="C157" s="99" t="str">
        <f>_THP_since142!F150</f>
        <v>Rind</v>
      </c>
      <c r="D157" s="99" t="str">
        <f>_THP_since142!G150</f>
        <v>Mastrinder</v>
      </c>
      <c r="E157" s="99" t="str">
        <f>_THP_since142!H150</f>
        <v>D</v>
      </c>
      <c r="F157" s="99" t="str">
        <f>_THP_since142!I150</f>
        <v>Sulfonamide</v>
      </c>
      <c r="G157" s="120">
        <f>_THP_since142!J150</f>
        <v>7.2401108252983168E-2</v>
      </c>
      <c r="H157" s="99" t="str">
        <f>_THP_since142!K150</f>
        <v>17. AMGÄndG (2021)</v>
      </c>
      <c r="I157">
        <f>_THP_since142!L150</f>
        <v>0.10439181421016326</v>
      </c>
    </row>
    <row r="158" spans="2:9" x14ac:dyDescent="0.3">
      <c r="B158" s="99">
        <f>_THP_since142!E151</f>
        <v>2014</v>
      </c>
      <c r="C158" s="99" t="str">
        <f>_THP_since142!F151</f>
        <v>Rind</v>
      </c>
      <c r="D158" s="99" t="str">
        <f>_THP_since142!G151</f>
        <v>Mastrinder</v>
      </c>
      <c r="E158" s="99" t="str">
        <f>_THP_since142!H151</f>
        <v>D</v>
      </c>
      <c r="F158" s="99" t="str">
        <f>_THP_since142!I151</f>
        <v>Tetrazykline</v>
      </c>
      <c r="G158" s="120">
        <f>_THP_since142!J151</f>
        <v>0.22126426886756362</v>
      </c>
      <c r="H158" s="99" t="str">
        <f>_THP_since142!K151</f>
        <v>17. AMGÄndG (2021)</v>
      </c>
      <c r="I158">
        <f>_THP_since142!L151</f>
        <v>0.31903073038966345</v>
      </c>
    </row>
    <row r="159" spans="2:9" x14ac:dyDescent="0.3">
      <c r="B159" s="99">
        <f>_THP_since142!E152</f>
        <v>2015</v>
      </c>
      <c r="C159" s="99" t="str">
        <f>_THP_since142!F152</f>
        <v>Rind</v>
      </c>
      <c r="D159" s="99" t="str">
        <f>_THP_since142!G152</f>
        <v>Mastrinder</v>
      </c>
      <c r="E159" s="99" t="str">
        <f>_THP_since142!H152</f>
        <v>B</v>
      </c>
      <c r="F159" s="99" t="str">
        <f>_THP_since142!I152</f>
        <v>Ceph. 3. Gen.</v>
      </c>
      <c r="G159" s="120">
        <f>_THP_since142!J152</f>
        <v>2.1326643192090662E-2</v>
      </c>
      <c r="H159" s="99" t="str">
        <f>_THP_since142!K152</f>
        <v>17. AMGÄndG (2021)</v>
      </c>
      <c r="I159">
        <f>_THP_since142!L152</f>
        <v>6.5880606994138419E-2</v>
      </c>
    </row>
    <row r="160" spans="2:9" x14ac:dyDescent="0.3">
      <c r="B160" s="99">
        <f>_THP_since142!E153</f>
        <v>2015</v>
      </c>
      <c r="C160" s="99" t="str">
        <f>_THP_since142!F153</f>
        <v>Rind</v>
      </c>
      <c r="D160" s="99" t="str">
        <f>_THP_since142!G153</f>
        <v>Mastrinder</v>
      </c>
      <c r="E160" s="99" t="str">
        <f>_THP_since142!H153</f>
        <v>B</v>
      </c>
      <c r="F160" s="99" t="str">
        <f>_THP_since142!I153</f>
        <v>Ceph. 4. Gen.</v>
      </c>
      <c r="G160" s="120">
        <f>_THP_since142!J153</f>
        <v>8.8718909456424501E-3</v>
      </c>
      <c r="H160" s="99" t="str">
        <f>_THP_since142!K153</f>
        <v>17. AMGÄndG (2021)</v>
      </c>
      <c r="I160">
        <f>_THP_since142!L153</f>
        <v>2.7406355300279576E-2</v>
      </c>
    </row>
    <row r="161" spans="2:9" x14ac:dyDescent="0.3">
      <c r="B161" s="99">
        <f>_THP_since142!E154</f>
        <v>2015</v>
      </c>
      <c r="C161" s="99" t="str">
        <f>_THP_since142!F154</f>
        <v>Rind</v>
      </c>
      <c r="D161" s="99" t="str">
        <f>_THP_since142!G154</f>
        <v>Mastrinder</v>
      </c>
      <c r="E161" s="99" t="str">
        <f>_THP_since142!H154</f>
        <v>B</v>
      </c>
      <c r="F161" s="99" t="str">
        <f>_THP_since142!I154</f>
        <v>Fluorchinolone</v>
      </c>
      <c r="G161" s="120">
        <f>_THP_since142!J154</f>
        <v>2.3529515397206189E-2</v>
      </c>
      <c r="H161" s="99" t="str">
        <f>_THP_since142!K154</f>
        <v>17. AMGÄndG (2021)</v>
      </c>
      <c r="I161">
        <f>_THP_since142!L154</f>
        <v>7.2685548432711813E-2</v>
      </c>
    </row>
    <row r="162" spans="2:9" x14ac:dyDescent="0.3">
      <c r="B162" s="99">
        <f>_THP_since142!E155</f>
        <v>2015</v>
      </c>
      <c r="C162" s="99" t="str">
        <f>_THP_since142!F155</f>
        <v>Rind</v>
      </c>
      <c r="D162" s="99" t="str">
        <f>_THP_since142!G155</f>
        <v>Mastrinder</v>
      </c>
      <c r="E162" s="99" t="str">
        <f>_THP_since142!H155</f>
        <v>B</v>
      </c>
      <c r="F162" s="99" t="str">
        <f>_THP_since142!I155</f>
        <v>Polypeptid-AB</v>
      </c>
      <c r="G162" s="120">
        <f>_THP_since142!J155</f>
        <v>7.726330038734274E-4</v>
      </c>
      <c r="H162" s="99" t="str">
        <f>_THP_since142!K155</f>
        <v>17. AMGÄndG (2021)</v>
      </c>
      <c r="I162">
        <f>_THP_since142!L155</f>
        <v>2.3867577668183412E-3</v>
      </c>
    </row>
    <row r="163" spans="2:9" x14ac:dyDescent="0.3">
      <c r="B163" s="99">
        <f>_THP_since142!E156</f>
        <v>2015</v>
      </c>
      <c r="C163" s="99" t="str">
        <f>_THP_since142!F156</f>
        <v>Rind</v>
      </c>
      <c r="D163" s="99" t="str">
        <f>_THP_since142!G156</f>
        <v>Mastrinder</v>
      </c>
      <c r="E163" s="99" t="str">
        <f>_THP_since142!H156</f>
        <v>C</v>
      </c>
      <c r="F163" s="99" t="str">
        <f>_THP_since142!I156</f>
        <v>Aminoglykoside</v>
      </c>
      <c r="G163" s="120">
        <f>_THP_since142!J156</f>
        <v>3.6614987149284884E-3</v>
      </c>
      <c r="H163" s="99" t="str">
        <f>_THP_since142!K156</f>
        <v>17. AMGÄndG (2021)</v>
      </c>
      <c r="I163">
        <f>_THP_since142!L156</f>
        <v>1.1310816975510129E-2</v>
      </c>
    </row>
    <row r="164" spans="2:9" x14ac:dyDescent="0.3">
      <c r="B164" s="99">
        <f>_THP_since142!E157</f>
        <v>2015</v>
      </c>
      <c r="C164" s="99" t="str">
        <f>_THP_since142!F157</f>
        <v>Rind</v>
      </c>
      <c r="D164" s="99" t="str">
        <f>_THP_since142!G157</f>
        <v>Mastrinder</v>
      </c>
      <c r="E164" s="99" t="str">
        <f>_THP_since142!H157</f>
        <v>C</v>
      </c>
      <c r="F164" s="99" t="str">
        <f>_THP_since142!I157</f>
        <v>Ceph. 1. Gen.</v>
      </c>
      <c r="G164" s="120">
        <f>_THP_since142!J157</f>
        <v>1.3474325298458946E-5</v>
      </c>
      <c r="H164" s="99" t="str">
        <f>_THP_since142!K157</f>
        <v>17. AMGÄndG (2021)</v>
      </c>
      <c r="I164">
        <f>_THP_since142!L157</f>
        <v>4.1623837446118458E-5</v>
      </c>
    </row>
    <row r="165" spans="2:9" x14ac:dyDescent="0.3">
      <c r="B165" s="99">
        <f>_THP_since142!E158</f>
        <v>2015</v>
      </c>
      <c r="C165" s="99" t="str">
        <f>_THP_since142!F158</f>
        <v>Rind</v>
      </c>
      <c r="D165" s="99" t="str">
        <f>_THP_since142!G158</f>
        <v>Mastrinder</v>
      </c>
      <c r="E165" s="99" t="str">
        <f>_THP_since142!H158</f>
        <v>C</v>
      </c>
      <c r="F165" s="99" t="str">
        <f>_THP_since142!I158</f>
        <v>Fenicole</v>
      </c>
      <c r="G165" s="120">
        <f>_THP_since142!J158</f>
        <v>2.2703899533817209E-2</v>
      </c>
      <c r="H165" s="99" t="str">
        <f>_THP_since142!K158</f>
        <v>17. AMGÄndG (2021)</v>
      </c>
      <c r="I165">
        <f>_THP_since142!L158</f>
        <v>7.0135120138200474E-2</v>
      </c>
    </row>
    <row r="166" spans="2:9" x14ac:dyDescent="0.3">
      <c r="B166" s="99">
        <f>_THP_since142!E159</f>
        <v>2015</v>
      </c>
      <c r="C166" s="99" t="str">
        <f>_THP_since142!F159</f>
        <v>Rind</v>
      </c>
      <c r="D166" s="99" t="str">
        <f>_THP_since142!G159</f>
        <v>Mastrinder</v>
      </c>
      <c r="E166" s="99" t="str">
        <f>_THP_since142!H159</f>
        <v>C</v>
      </c>
      <c r="F166" s="99" t="str">
        <f>_THP_since142!I159</f>
        <v>Lincosamide</v>
      </c>
      <c r="G166" s="120">
        <f>_THP_since142!J159</f>
        <v>2.6808720384560079E-3</v>
      </c>
      <c r="H166" s="99" t="str">
        <f>_THP_since142!K159</f>
        <v>17. AMGÄndG (2021)</v>
      </c>
      <c r="I166">
        <f>_THP_since142!L159</f>
        <v>8.2815413366411315E-3</v>
      </c>
    </row>
    <row r="167" spans="2:9" x14ac:dyDescent="0.3">
      <c r="B167" s="99">
        <f>_THP_since142!E160</f>
        <v>2015</v>
      </c>
      <c r="C167" s="99" t="str">
        <f>_THP_since142!F160</f>
        <v>Rind</v>
      </c>
      <c r="D167" s="99" t="str">
        <f>_THP_since142!G160</f>
        <v>Mastrinder</v>
      </c>
      <c r="E167" s="99" t="str">
        <f>_THP_since142!H160</f>
        <v>C</v>
      </c>
      <c r="F167" s="99" t="str">
        <f>_THP_since142!I160</f>
        <v>Makrolide</v>
      </c>
      <c r="G167" s="120">
        <f>_THP_since142!J160</f>
        <v>8.3434699122715811E-2</v>
      </c>
      <c r="H167" s="99" t="str">
        <f>_THP_since142!K160</f>
        <v>17. AMGÄndG (2021)</v>
      </c>
      <c r="I167">
        <f>_THP_since142!L160</f>
        <v>0.25773998153710276</v>
      </c>
    </row>
    <row r="168" spans="2:9" x14ac:dyDescent="0.3">
      <c r="B168" s="99">
        <f>_THP_since142!E161</f>
        <v>2015</v>
      </c>
      <c r="C168" s="99" t="str">
        <f>_THP_since142!F161</f>
        <v>Rind</v>
      </c>
      <c r="D168" s="99" t="str">
        <f>_THP_since142!G161</f>
        <v>Mastrinder</v>
      </c>
      <c r="E168" s="99" t="str">
        <f>_THP_since142!H161</f>
        <v>C</v>
      </c>
      <c r="F168" s="99" t="str">
        <f>_THP_since142!I161</f>
        <v>Pleuromutiline</v>
      </c>
      <c r="G168" s="120">
        <f>_THP_since142!J161</f>
        <v>0</v>
      </c>
      <c r="H168" s="99" t="str">
        <f>_THP_since142!K161</f>
        <v>17. AMGÄndG (2021)</v>
      </c>
      <c r="I168">
        <f>_THP_since142!L161</f>
        <v>0</v>
      </c>
    </row>
    <row r="169" spans="2:9" x14ac:dyDescent="0.3">
      <c r="B169" s="99">
        <f>_THP_since142!E162</f>
        <v>2015</v>
      </c>
      <c r="C169" s="99" t="str">
        <f>_THP_since142!F162</f>
        <v>Rind</v>
      </c>
      <c r="D169" s="99" t="str">
        <f>_THP_since142!G162</f>
        <v>Mastrinder</v>
      </c>
      <c r="E169" s="99" t="str">
        <f>_THP_since142!H162</f>
        <v>D</v>
      </c>
      <c r="F169" s="99" t="str">
        <f>_THP_since142!I162</f>
        <v>Aminoglykoside</v>
      </c>
      <c r="G169" s="120">
        <f>_THP_since142!J162</f>
        <v>2.450884941485554E-3</v>
      </c>
      <c r="H169" s="99" t="str">
        <f>_THP_since142!K162</f>
        <v>17. AMGÄndG (2021)</v>
      </c>
      <c r="I169">
        <f>_THP_since142!L162</f>
        <v>7.5710830890509742E-3</v>
      </c>
    </row>
    <row r="170" spans="2:9" x14ac:dyDescent="0.3">
      <c r="B170" s="99">
        <f>_THP_since142!E163</f>
        <v>2015</v>
      </c>
      <c r="C170" s="99" t="str">
        <f>_THP_since142!F163</f>
        <v>Rind</v>
      </c>
      <c r="D170" s="99" t="str">
        <f>_THP_since142!G163</f>
        <v>Mastrinder</v>
      </c>
      <c r="E170" s="99" t="str">
        <f>_THP_since142!H163</f>
        <v>D</v>
      </c>
      <c r="F170" s="99" t="str">
        <f>_THP_since142!I163</f>
        <v>Folsäureantag.</v>
      </c>
      <c r="G170" s="120">
        <f>_THP_since142!J163</f>
        <v>1.7575284627253784E-2</v>
      </c>
      <c r="H170" s="99" t="str">
        <f>_THP_since142!K163</f>
        <v>17. AMGÄndG (2021)</v>
      </c>
      <c r="I170">
        <f>_THP_since142!L163</f>
        <v>5.4292201961143344E-2</v>
      </c>
    </row>
    <row r="171" spans="2:9" x14ac:dyDescent="0.3">
      <c r="B171" s="99">
        <f>_THP_since142!E164</f>
        <v>2015</v>
      </c>
      <c r="C171" s="99" t="str">
        <f>_THP_since142!F164</f>
        <v>Rind</v>
      </c>
      <c r="D171" s="99" t="str">
        <f>_THP_since142!G164</f>
        <v>Mastrinder</v>
      </c>
      <c r="E171" s="99" t="str">
        <f>_THP_since142!H164</f>
        <v>D</v>
      </c>
      <c r="F171" s="99" t="str">
        <f>_THP_since142!I164</f>
        <v>Penicilline</v>
      </c>
      <c r="G171" s="120">
        <f>_THP_since142!J164</f>
        <v>4.0693966377358254E-2</v>
      </c>
      <c r="H171" s="99" t="str">
        <f>_THP_since142!K164</f>
        <v>17. AMGÄndG (2021)</v>
      </c>
      <c r="I171">
        <f>_THP_since142!L164</f>
        <v>0.1257086350529695</v>
      </c>
    </row>
    <row r="172" spans="2:9" x14ac:dyDescent="0.3">
      <c r="B172" s="99">
        <f>_THP_since142!E165</f>
        <v>2015</v>
      </c>
      <c r="C172" s="99" t="str">
        <f>_THP_since142!F165</f>
        <v>Rind</v>
      </c>
      <c r="D172" s="99" t="str">
        <f>_THP_since142!G165</f>
        <v>Mastrinder</v>
      </c>
      <c r="E172" s="99" t="str">
        <f>_THP_since142!H165</f>
        <v>D</v>
      </c>
      <c r="F172" s="99" t="str">
        <f>_THP_since142!I165</f>
        <v>Sulfonamide</v>
      </c>
      <c r="G172" s="120">
        <f>_THP_since142!J165</f>
        <v>2.4272786974904991E-2</v>
      </c>
      <c r="H172" s="99" t="str">
        <f>_THP_since142!K165</f>
        <v>17. AMGÄndG (2021)</v>
      </c>
      <c r="I172">
        <f>_THP_since142!L165</f>
        <v>7.4981605166030654E-2</v>
      </c>
    </row>
    <row r="173" spans="2:9" x14ac:dyDescent="0.3">
      <c r="B173" s="99">
        <f>_THP_since142!E166</f>
        <v>2015</v>
      </c>
      <c r="C173" s="99" t="str">
        <f>_THP_since142!F166</f>
        <v>Rind</v>
      </c>
      <c r="D173" s="99" t="str">
        <f>_THP_since142!G166</f>
        <v>Mastrinder</v>
      </c>
      <c r="E173" s="99" t="str">
        <f>_THP_since142!H166</f>
        <v>D</v>
      </c>
      <c r="F173" s="99" t="str">
        <f>_THP_since142!I166</f>
        <v>Tetrazykline</v>
      </c>
      <c r="G173" s="120">
        <f>_THP_since142!J166</f>
        <v>7.1728506634336775E-2</v>
      </c>
      <c r="H173" s="99" t="str">
        <f>_THP_since142!K166</f>
        <v>17. AMGÄndG (2021)</v>
      </c>
      <c r="I173">
        <f>_THP_since142!L166</f>
        <v>0.22157812241195685</v>
      </c>
    </row>
    <row r="174" spans="2:9" x14ac:dyDescent="0.3">
      <c r="B174" s="99">
        <f>_THP_since142!E167</f>
        <v>2016</v>
      </c>
      <c r="C174" s="99" t="str">
        <f>_THP_since142!F167</f>
        <v>Rind</v>
      </c>
      <c r="D174" s="99" t="str">
        <f>_THP_since142!G167</f>
        <v>Mastrinder</v>
      </c>
      <c r="E174" s="99" t="str">
        <f>_THP_since142!H167</f>
        <v>B</v>
      </c>
      <c r="F174" s="99" t="str">
        <f>_THP_since142!I167</f>
        <v>Ceph. 3. Gen.</v>
      </c>
      <c r="G174" s="120">
        <f>_THP_since142!J167</f>
        <v>1.3637065586783003E-2</v>
      </c>
      <c r="H174" s="99" t="str">
        <f>_THP_since142!K167</f>
        <v>17. AMGÄndG (2021)</v>
      </c>
      <c r="I174">
        <f>_THP_since142!L167</f>
        <v>6.972283114005369E-2</v>
      </c>
    </row>
    <row r="175" spans="2:9" x14ac:dyDescent="0.3">
      <c r="B175" s="99">
        <f>_THP_since142!E168</f>
        <v>2016</v>
      </c>
      <c r="C175" s="99" t="str">
        <f>_THP_since142!F168</f>
        <v>Rind</v>
      </c>
      <c r="D175" s="99" t="str">
        <f>_THP_since142!G168</f>
        <v>Mastrinder</v>
      </c>
      <c r="E175" s="99" t="str">
        <f>_THP_since142!H168</f>
        <v>B</v>
      </c>
      <c r="F175" s="99" t="str">
        <f>_THP_since142!I168</f>
        <v>Ceph. 4. Gen.</v>
      </c>
      <c r="G175" s="120">
        <f>_THP_since142!J168</f>
        <v>6.1130542741328567E-3</v>
      </c>
      <c r="H175" s="99" t="str">
        <f>_THP_since142!K168</f>
        <v>17. AMGÄndG (2021)</v>
      </c>
      <c r="I175">
        <f>_THP_since142!L168</f>
        <v>3.1254484199184251E-2</v>
      </c>
    </row>
    <row r="176" spans="2:9" x14ac:dyDescent="0.3">
      <c r="B176" s="99">
        <f>_THP_since142!E169</f>
        <v>2016</v>
      </c>
      <c r="C176" s="99" t="str">
        <f>_THP_since142!F169</f>
        <v>Rind</v>
      </c>
      <c r="D176" s="99" t="str">
        <f>_THP_since142!G169</f>
        <v>Mastrinder</v>
      </c>
      <c r="E176" s="99" t="str">
        <f>_THP_since142!H169</f>
        <v>B</v>
      </c>
      <c r="F176" s="99" t="str">
        <f>_THP_since142!I169</f>
        <v>Fluorchinolone</v>
      </c>
      <c r="G176" s="120">
        <f>_THP_since142!J169</f>
        <v>1.6817191742966631E-2</v>
      </c>
      <c r="H176" s="99" t="str">
        <f>_THP_since142!K169</f>
        <v>17. AMGÄndG (2021)</v>
      </c>
      <c r="I176">
        <f>_THP_since142!L169</f>
        <v>8.598200343636915E-2</v>
      </c>
    </row>
    <row r="177" spans="2:9" x14ac:dyDescent="0.3">
      <c r="B177" s="99">
        <f>_THP_since142!E170</f>
        <v>2016</v>
      </c>
      <c r="C177" s="99" t="str">
        <f>_THP_since142!F170</f>
        <v>Rind</v>
      </c>
      <c r="D177" s="99" t="str">
        <f>_THP_since142!G170</f>
        <v>Mastrinder</v>
      </c>
      <c r="E177" s="99" t="str">
        <f>_THP_since142!H170</f>
        <v>B</v>
      </c>
      <c r="F177" s="99" t="str">
        <f>_THP_since142!I170</f>
        <v>Polypeptid-AB</v>
      </c>
      <c r="G177" s="120">
        <f>_THP_since142!J170</f>
        <v>1.1254797478793596E-5</v>
      </c>
      <c r="H177" s="99" t="str">
        <f>_THP_since142!K170</f>
        <v>17. AMGÄndG (2021)</v>
      </c>
      <c r="I177">
        <f>_THP_since142!L170</f>
        <v>5.7542903136725567E-5</v>
      </c>
    </row>
    <row r="178" spans="2:9" x14ac:dyDescent="0.3">
      <c r="B178" s="99">
        <f>_THP_since142!E171</f>
        <v>2016</v>
      </c>
      <c r="C178" s="99" t="str">
        <f>_THP_since142!F171</f>
        <v>Rind</v>
      </c>
      <c r="D178" s="99" t="str">
        <f>_THP_since142!G171</f>
        <v>Mastrinder</v>
      </c>
      <c r="E178" s="99" t="str">
        <f>_THP_since142!H171</f>
        <v>C</v>
      </c>
      <c r="F178" s="99" t="str">
        <f>_THP_since142!I171</f>
        <v>Aminoglykoside</v>
      </c>
      <c r="G178" s="120">
        <f>_THP_since142!J171</f>
        <v>2.0480464390376235E-3</v>
      </c>
      <c r="H178" s="99" t="str">
        <f>_THP_since142!K171</f>
        <v>17. AMGÄndG (2021)</v>
      </c>
      <c r="I178">
        <f>_THP_since142!L171</f>
        <v>1.0471138026527166E-2</v>
      </c>
    </row>
    <row r="179" spans="2:9" x14ac:dyDescent="0.3">
      <c r="B179" s="99">
        <f>_THP_since142!E172</f>
        <v>2016</v>
      </c>
      <c r="C179" s="99" t="str">
        <f>_THP_since142!F172</f>
        <v>Rind</v>
      </c>
      <c r="D179" s="99" t="str">
        <f>_THP_since142!G172</f>
        <v>Mastrinder</v>
      </c>
      <c r="E179" s="99" t="str">
        <f>_THP_since142!H172</f>
        <v>C</v>
      </c>
      <c r="F179" s="99" t="str">
        <f>_THP_since142!I172</f>
        <v>Ceph. 1. Gen.</v>
      </c>
      <c r="G179" s="120">
        <f>_THP_since142!J172</f>
        <v>2.4231074880128732E-5</v>
      </c>
      <c r="H179" s="99" t="str">
        <f>_THP_since142!K172</f>
        <v>17. AMGÄndG (2021)</v>
      </c>
      <c r="I179">
        <f>_THP_since142!L172</f>
        <v>1.2388729316126706E-4</v>
      </c>
    </row>
    <row r="180" spans="2:9" x14ac:dyDescent="0.3">
      <c r="B180" s="99">
        <f>_THP_since142!E173</f>
        <v>2016</v>
      </c>
      <c r="C180" s="99" t="str">
        <f>_THP_since142!F173</f>
        <v>Rind</v>
      </c>
      <c r="D180" s="99" t="str">
        <f>_THP_since142!G173</f>
        <v>Mastrinder</v>
      </c>
      <c r="E180" s="99" t="str">
        <f>_THP_since142!H173</f>
        <v>C</v>
      </c>
      <c r="F180" s="99" t="str">
        <f>_THP_since142!I173</f>
        <v>Fenicole</v>
      </c>
      <c r="G180" s="120">
        <f>_THP_since142!J173</f>
        <v>1.7511253450258283E-2</v>
      </c>
      <c r="H180" s="99" t="str">
        <f>_THP_since142!K173</f>
        <v>17. AMGÄndG (2021)</v>
      </c>
      <c r="I180">
        <f>_THP_since142!L173</f>
        <v>8.9530563565402663E-2</v>
      </c>
    </row>
    <row r="181" spans="2:9" x14ac:dyDescent="0.3">
      <c r="B181" s="99">
        <f>_THP_since142!E174</f>
        <v>2016</v>
      </c>
      <c r="C181" s="99" t="str">
        <f>_THP_since142!F174</f>
        <v>Rind</v>
      </c>
      <c r="D181" s="99" t="str">
        <f>_THP_since142!G174</f>
        <v>Mastrinder</v>
      </c>
      <c r="E181" s="99" t="str">
        <f>_THP_since142!H174</f>
        <v>C</v>
      </c>
      <c r="F181" s="99" t="str">
        <f>_THP_since142!I174</f>
        <v>Lincosamide</v>
      </c>
      <c r="G181" s="120">
        <f>_THP_since142!J174</f>
        <v>1.4143520709769524E-3</v>
      </c>
      <c r="H181" s="99" t="str">
        <f>_THP_since142!K174</f>
        <v>17. AMGÄndG (2021)</v>
      </c>
      <c r="I181">
        <f>_THP_since142!L174</f>
        <v>7.2312206749879033E-3</v>
      </c>
    </row>
    <row r="182" spans="2:9" x14ac:dyDescent="0.3">
      <c r="B182" s="99">
        <f>_THP_since142!E175</f>
        <v>2016</v>
      </c>
      <c r="C182" s="99" t="str">
        <f>_THP_since142!F175</f>
        <v>Rind</v>
      </c>
      <c r="D182" s="99" t="str">
        <f>_THP_since142!G175</f>
        <v>Mastrinder</v>
      </c>
      <c r="E182" s="99" t="str">
        <f>_THP_since142!H175</f>
        <v>C</v>
      </c>
      <c r="F182" s="99" t="str">
        <f>_THP_since142!I175</f>
        <v>Makrolide</v>
      </c>
      <c r="G182" s="120">
        <f>_THP_since142!J175</f>
        <v>5.361261889769886E-2</v>
      </c>
      <c r="H182" s="99" t="str">
        <f>_THP_since142!K175</f>
        <v>17. AMGÄndG (2021)</v>
      </c>
      <c r="I182">
        <f>_THP_since142!L175</f>
        <v>0.27410761872430889</v>
      </c>
    </row>
    <row r="183" spans="2:9" x14ac:dyDescent="0.3">
      <c r="B183" s="99">
        <f>_THP_since142!E176</f>
        <v>2016</v>
      </c>
      <c r="C183" s="99" t="str">
        <f>_THP_since142!F176</f>
        <v>Rind</v>
      </c>
      <c r="D183" s="99" t="str">
        <f>_THP_since142!G176</f>
        <v>Mastrinder</v>
      </c>
      <c r="E183" s="99" t="str">
        <f>_THP_since142!H176</f>
        <v>C</v>
      </c>
      <c r="F183" s="99" t="str">
        <f>_THP_since142!I176</f>
        <v>Pleuromutiline</v>
      </c>
      <c r="G183" s="120">
        <f>_THP_since142!J176</f>
        <v>0</v>
      </c>
      <c r="H183" s="99" t="str">
        <f>_THP_since142!K176</f>
        <v>17. AMGÄndG (2021)</v>
      </c>
      <c r="I183">
        <f>_THP_since142!L176</f>
        <v>0</v>
      </c>
    </row>
    <row r="184" spans="2:9" x14ac:dyDescent="0.3">
      <c r="B184" s="99">
        <f>_THP_since142!E177</f>
        <v>2016</v>
      </c>
      <c r="C184" s="99" t="str">
        <f>_THP_since142!F177</f>
        <v>Rind</v>
      </c>
      <c r="D184" s="99" t="str">
        <f>_THP_since142!G177</f>
        <v>Mastrinder</v>
      </c>
      <c r="E184" s="99" t="str">
        <f>_THP_since142!H177</f>
        <v>D</v>
      </c>
      <c r="F184" s="99" t="str">
        <f>_THP_since142!I177</f>
        <v>Aminoglykoside</v>
      </c>
      <c r="G184" s="120">
        <f>_THP_since142!J177</f>
        <v>1.3492773500457091E-3</v>
      </c>
      <c r="H184" s="99" t="str">
        <f>_THP_since142!K177</f>
        <v>17. AMGÄndG (2021)</v>
      </c>
      <c r="I184">
        <f>_THP_since142!L177</f>
        <v>6.8985102579189527E-3</v>
      </c>
    </row>
    <row r="185" spans="2:9" x14ac:dyDescent="0.3">
      <c r="B185" s="99">
        <f>_THP_since142!E178</f>
        <v>2016</v>
      </c>
      <c r="C185" s="99" t="str">
        <f>_THP_since142!F178</f>
        <v>Rind</v>
      </c>
      <c r="D185" s="99" t="str">
        <f>_THP_since142!G178</f>
        <v>Mastrinder</v>
      </c>
      <c r="E185" s="99" t="str">
        <f>_THP_since142!H178</f>
        <v>D</v>
      </c>
      <c r="F185" s="99" t="str">
        <f>_THP_since142!I178</f>
        <v>Folsäureantag.</v>
      </c>
      <c r="G185" s="120">
        <f>_THP_since142!J178</f>
        <v>8.9126503527224323E-3</v>
      </c>
      <c r="H185" s="99" t="str">
        <f>_THP_since142!K178</f>
        <v>17. AMGÄndG (2021)</v>
      </c>
      <c r="I185">
        <f>_THP_since142!L178</f>
        <v>4.5568103460283976E-2</v>
      </c>
    </row>
    <row r="186" spans="2:9" x14ac:dyDescent="0.3">
      <c r="B186" s="99">
        <f>_THP_since142!E179</f>
        <v>2016</v>
      </c>
      <c r="C186" s="99" t="str">
        <f>_THP_since142!F179</f>
        <v>Rind</v>
      </c>
      <c r="D186" s="99" t="str">
        <f>_THP_since142!G179</f>
        <v>Mastrinder</v>
      </c>
      <c r="E186" s="99" t="str">
        <f>_THP_since142!H179</f>
        <v>D</v>
      </c>
      <c r="F186" s="99" t="str">
        <f>_THP_since142!I179</f>
        <v>Penicilline</v>
      </c>
      <c r="G186" s="120">
        <f>_THP_since142!J179</f>
        <v>2.5775319731502412E-2</v>
      </c>
      <c r="H186" s="99" t="str">
        <f>_THP_since142!K179</f>
        <v>17. AMGÄndG (2021)</v>
      </c>
      <c r="I186">
        <f>_THP_since142!L179</f>
        <v>0.13178262242591304</v>
      </c>
    </row>
    <row r="187" spans="2:9" x14ac:dyDescent="0.3">
      <c r="B187" s="99">
        <f>_THP_since142!E180</f>
        <v>2016</v>
      </c>
      <c r="C187" s="99" t="str">
        <f>_THP_since142!F180</f>
        <v>Rind</v>
      </c>
      <c r="D187" s="99" t="str">
        <f>_THP_since142!G180</f>
        <v>Mastrinder</v>
      </c>
      <c r="E187" s="99" t="str">
        <f>_THP_since142!H180</f>
        <v>D</v>
      </c>
      <c r="F187" s="99" t="str">
        <f>_THP_since142!I180</f>
        <v>Sulfonamide</v>
      </c>
      <c r="G187" s="120">
        <f>_THP_since142!J180</f>
        <v>1.2345172100270993E-2</v>
      </c>
      <c r="H187" s="99" t="str">
        <f>_THP_since142!K180</f>
        <v>17. AMGÄndG (2021)</v>
      </c>
      <c r="I187">
        <f>_THP_since142!L180</f>
        <v>6.3117709910871372E-2</v>
      </c>
    </row>
    <row r="188" spans="2:9" x14ac:dyDescent="0.3">
      <c r="B188" s="99">
        <f>_THP_since142!E181</f>
        <v>2016</v>
      </c>
      <c r="C188" s="99" t="str">
        <f>_THP_since142!F181</f>
        <v>Rind</v>
      </c>
      <c r="D188" s="99" t="str">
        <f>_THP_since142!G181</f>
        <v>Mastrinder</v>
      </c>
      <c r="E188" s="99" t="str">
        <f>_THP_since142!H181</f>
        <v>D</v>
      </c>
      <c r="F188" s="99" t="str">
        <f>_THP_since142!I181</f>
        <v>Tetrazykline</v>
      </c>
      <c r="G188" s="120">
        <f>_THP_since142!J181</f>
        <v>3.6018182886151204E-2</v>
      </c>
      <c r="H188" s="99" t="str">
        <f>_THP_since142!K181</f>
        <v>17. AMGÄndG (2021)</v>
      </c>
      <c r="I188">
        <f>_THP_since142!L181</f>
        <v>0.18415176398188079</v>
      </c>
    </row>
    <row r="189" spans="2:9" x14ac:dyDescent="0.3">
      <c r="B189" s="99">
        <f>_THP_since142!E182</f>
        <v>2017</v>
      </c>
      <c r="C189" s="99" t="str">
        <f>_THP_since142!F182</f>
        <v>Rind</v>
      </c>
      <c r="D189" s="99" t="str">
        <f>_THP_since142!G182</f>
        <v>Mastrinder</v>
      </c>
      <c r="E189" s="99" t="str">
        <f>_THP_since142!H182</f>
        <v>B</v>
      </c>
      <c r="F189" s="99" t="str">
        <f>_THP_since142!I182</f>
        <v>Ceph. 3. Gen.</v>
      </c>
      <c r="G189" s="120">
        <f>_THP_since142!J182</f>
        <v>1.2302999299619899E-2</v>
      </c>
      <c r="H189" s="99" t="str">
        <f>_THP_since142!K182</f>
        <v>17. AMGÄndG (2021)</v>
      </c>
      <c r="I189">
        <f>_THP_since142!L182</f>
        <v>7.4457680868178236E-2</v>
      </c>
    </row>
    <row r="190" spans="2:9" x14ac:dyDescent="0.3">
      <c r="B190" s="99">
        <f>_THP_since142!E183</f>
        <v>2017</v>
      </c>
      <c r="C190" s="99" t="str">
        <f>_THP_since142!F183</f>
        <v>Rind</v>
      </c>
      <c r="D190" s="99" t="str">
        <f>_THP_since142!G183</f>
        <v>Mastrinder</v>
      </c>
      <c r="E190" s="99" t="str">
        <f>_THP_since142!H183</f>
        <v>B</v>
      </c>
      <c r="F190" s="99" t="str">
        <f>_THP_since142!I183</f>
        <v>Ceph. 4. Gen.</v>
      </c>
      <c r="G190" s="120">
        <f>_THP_since142!J183</f>
        <v>5.0244592387893167E-3</v>
      </c>
      <c r="H190" s="99" t="str">
        <f>_THP_since142!K183</f>
        <v>17. AMGÄndG (2021)</v>
      </c>
      <c r="I190">
        <f>_THP_since142!L183</f>
        <v>3.0407998360895853E-2</v>
      </c>
    </row>
    <row r="191" spans="2:9" x14ac:dyDescent="0.3">
      <c r="B191" s="99">
        <f>_THP_since142!E184</f>
        <v>2017</v>
      </c>
      <c r="C191" s="99" t="str">
        <f>_THP_since142!F184</f>
        <v>Rind</v>
      </c>
      <c r="D191" s="99" t="str">
        <f>_THP_since142!G184</f>
        <v>Mastrinder</v>
      </c>
      <c r="E191" s="99" t="str">
        <f>_THP_since142!H184</f>
        <v>B</v>
      </c>
      <c r="F191" s="99" t="str">
        <f>_THP_since142!I184</f>
        <v>Fluorchinolone</v>
      </c>
      <c r="G191" s="120">
        <f>_THP_since142!J184</f>
        <v>1.3644617915643465E-2</v>
      </c>
      <c r="H191" s="99" t="str">
        <f>_THP_since142!K184</f>
        <v>17. AMGÄndG (2021)</v>
      </c>
      <c r="I191">
        <f>_THP_since142!L184</f>
        <v>8.2577149001593145E-2</v>
      </c>
    </row>
    <row r="192" spans="2:9" x14ac:dyDescent="0.3">
      <c r="B192" s="99">
        <f>_THP_since142!E185</f>
        <v>2017</v>
      </c>
      <c r="C192" s="99" t="str">
        <f>_THP_since142!F185</f>
        <v>Rind</v>
      </c>
      <c r="D192" s="99" t="str">
        <f>_THP_since142!G185</f>
        <v>Mastrinder</v>
      </c>
      <c r="E192" s="99" t="str">
        <f>_THP_since142!H185</f>
        <v>B</v>
      </c>
      <c r="F192" s="99" t="str">
        <f>_THP_since142!I185</f>
        <v>Polypeptid-AB</v>
      </c>
      <c r="G192" s="120">
        <f>_THP_since142!J185</f>
        <v>1.7289594916166726E-4</v>
      </c>
      <c r="H192" s="99" t="str">
        <f>_THP_since142!K185</f>
        <v>17. AMGÄndG (2021)</v>
      </c>
      <c r="I192">
        <f>_THP_since142!L185</f>
        <v>1.0463652880544272E-3</v>
      </c>
    </row>
    <row r="193" spans="2:9" x14ac:dyDescent="0.3">
      <c r="B193" s="99">
        <f>_THP_since142!E186</f>
        <v>2017</v>
      </c>
      <c r="C193" s="99" t="str">
        <f>_THP_since142!F186</f>
        <v>Rind</v>
      </c>
      <c r="D193" s="99" t="str">
        <f>_THP_since142!G186</f>
        <v>Mastrinder</v>
      </c>
      <c r="E193" s="99" t="str">
        <f>_THP_since142!H186</f>
        <v>C</v>
      </c>
      <c r="F193" s="99" t="str">
        <f>_THP_since142!I186</f>
        <v>Aminoglykoside</v>
      </c>
      <c r="G193" s="120">
        <f>_THP_since142!J186</f>
        <v>1.6010583069207768E-3</v>
      </c>
      <c r="H193" s="99" t="str">
        <f>_THP_since142!K186</f>
        <v>17. AMGÄndG (2021)</v>
      </c>
      <c r="I193">
        <f>_THP_since142!L186</f>
        <v>9.6895956477650123E-3</v>
      </c>
    </row>
    <row r="194" spans="2:9" x14ac:dyDescent="0.3">
      <c r="B194" s="99">
        <f>_THP_since142!E187</f>
        <v>2017</v>
      </c>
      <c r="C194" s="99" t="str">
        <f>_THP_since142!F187</f>
        <v>Rind</v>
      </c>
      <c r="D194" s="99" t="str">
        <f>_THP_since142!G187</f>
        <v>Mastrinder</v>
      </c>
      <c r="E194" s="99" t="str">
        <f>_THP_since142!H187</f>
        <v>C</v>
      </c>
      <c r="F194" s="99" t="str">
        <f>_THP_since142!I187</f>
        <v>Ceph. 1. Gen.</v>
      </c>
      <c r="G194" s="120">
        <f>_THP_since142!J187</f>
        <v>1.4240269424343835E-5</v>
      </c>
      <c r="H194" s="99" t="str">
        <f>_THP_since142!K187</f>
        <v>17. AMGÄndG (2021)</v>
      </c>
      <c r="I194">
        <f>_THP_since142!L187</f>
        <v>8.6182028499946959E-5</v>
      </c>
    </row>
    <row r="195" spans="2:9" x14ac:dyDescent="0.3">
      <c r="B195" s="99">
        <f>_THP_since142!E188</f>
        <v>2017</v>
      </c>
      <c r="C195" s="99" t="str">
        <f>_THP_since142!F188</f>
        <v>Rind</v>
      </c>
      <c r="D195" s="99" t="str">
        <f>_THP_since142!G188</f>
        <v>Mastrinder</v>
      </c>
      <c r="E195" s="99" t="str">
        <f>_THP_since142!H188</f>
        <v>C</v>
      </c>
      <c r="F195" s="99" t="str">
        <f>_THP_since142!I188</f>
        <v>Fenicole</v>
      </c>
      <c r="G195" s="120">
        <f>_THP_since142!J188</f>
        <v>1.7428720792491432E-2</v>
      </c>
      <c r="H195" s="99" t="str">
        <f>_THP_since142!K188</f>
        <v>17. AMGÄndG (2021)</v>
      </c>
      <c r="I195">
        <f>_THP_since142!L188</f>
        <v>0.1054785178072799</v>
      </c>
    </row>
    <row r="196" spans="2:9" x14ac:dyDescent="0.3">
      <c r="B196" s="99">
        <f>_THP_since142!E189</f>
        <v>2017</v>
      </c>
      <c r="C196" s="99" t="str">
        <f>_THP_since142!F189</f>
        <v>Rind</v>
      </c>
      <c r="D196" s="99" t="str">
        <f>_THP_since142!G189</f>
        <v>Mastrinder</v>
      </c>
      <c r="E196" s="99" t="str">
        <f>_THP_since142!H189</f>
        <v>C</v>
      </c>
      <c r="F196" s="99" t="str">
        <f>_THP_since142!I189</f>
        <v>Lincosamide</v>
      </c>
      <c r="G196" s="120">
        <f>_THP_since142!J189</f>
        <v>8.7231641608373728E-4</v>
      </c>
      <c r="H196" s="99" t="str">
        <f>_THP_since142!K189</f>
        <v>17. AMGÄndG (2021)</v>
      </c>
      <c r="I196">
        <f>_THP_since142!L189</f>
        <v>5.2792539236219049E-3</v>
      </c>
    </row>
    <row r="197" spans="2:9" x14ac:dyDescent="0.3">
      <c r="B197" s="99">
        <f>_THP_since142!E190</f>
        <v>2017</v>
      </c>
      <c r="C197" s="99" t="str">
        <f>_THP_since142!F190</f>
        <v>Rind</v>
      </c>
      <c r="D197" s="99" t="str">
        <f>_THP_since142!G190</f>
        <v>Mastrinder</v>
      </c>
      <c r="E197" s="99" t="str">
        <f>_THP_since142!H190</f>
        <v>C</v>
      </c>
      <c r="F197" s="99" t="str">
        <f>_THP_since142!I190</f>
        <v>Makrolide</v>
      </c>
      <c r="G197" s="120">
        <f>_THP_since142!J190</f>
        <v>4.8133191116158346E-2</v>
      </c>
      <c r="H197" s="99" t="str">
        <f>_THP_since142!K190</f>
        <v>17. AMGÄndG (2021)</v>
      </c>
      <c r="I197">
        <f>_THP_since142!L190</f>
        <v>0.29130179527886946</v>
      </c>
    </row>
    <row r="198" spans="2:9" x14ac:dyDescent="0.3">
      <c r="B198" s="99">
        <f>_THP_since142!E191</f>
        <v>2017</v>
      </c>
      <c r="C198" s="99" t="str">
        <f>_THP_since142!F191</f>
        <v>Rind</v>
      </c>
      <c r="D198" s="99" t="str">
        <f>_THP_since142!G191</f>
        <v>Mastrinder</v>
      </c>
      <c r="E198" s="99" t="str">
        <f>_THP_since142!H191</f>
        <v>C</v>
      </c>
      <c r="F198" s="99" t="str">
        <f>_THP_since142!I191</f>
        <v>Pleuromutiline</v>
      </c>
      <c r="G198" s="120">
        <f>_THP_since142!J191</f>
        <v>3.5955322901825027E-6</v>
      </c>
      <c r="H198" s="99" t="str">
        <f>_THP_since142!K191</f>
        <v>17. AMGÄndG (2021)</v>
      </c>
      <c r="I198">
        <f>_THP_since142!L191</f>
        <v>2.1760140701780734E-5</v>
      </c>
    </row>
    <row r="199" spans="2:9" x14ac:dyDescent="0.3">
      <c r="B199" s="99">
        <f>_THP_since142!E192</f>
        <v>2017</v>
      </c>
      <c r="C199" s="99" t="str">
        <f>_THP_since142!F192</f>
        <v>Rind</v>
      </c>
      <c r="D199" s="99" t="str">
        <f>_THP_since142!G192</f>
        <v>Mastrinder</v>
      </c>
      <c r="E199" s="99" t="str">
        <f>_THP_since142!H192</f>
        <v>D</v>
      </c>
      <c r="F199" s="99" t="str">
        <f>_THP_since142!I192</f>
        <v>Aminoglykoside</v>
      </c>
      <c r="G199" s="120">
        <f>_THP_since142!J192</f>
        <v>8.8356986591535468E-4</v>
      </c>
      <c r="H199" s="99" t="str">
        <f>_THP_since142!K192</f>
        <v>17. AMGÄndG (2021)</v>
      </c>
      <c r="I199">
        <f>_THP_since142!L192</f>
        <v>5.3473597371575124E-3</v>
      </c>
    </row>
    <row r="200" spans="2:9" x14ac:dyDescent="0.3">
      <c r="B200" s="99">
        <f>_THP_since142!E193</f>
        <v>2017</v>
      </c>
      <c r="C200" s="99" t="str">
        <f>_THP_since142!F193</f>
        <v>Rind</v>
      </c>
      <c r="D200" s="99" t="str">
        <f>_THP_since142!G193</f>
        <v>Mastrinder</v>
      </c>
      <c r="E200" s="99" t="str">
        <f>_THP_since142!H193</f>
        <v>D</v>
      </c>
      <c r="F200" s="99" t="str">
        <f>_THP_since142!I193</f>
        <v>Folsäureantag.</v>
      </c>
      <c r="G200" s="120">
        <f>_THP_since142!J193</f>
        <v>6.1540126372919704E-3</v>
      </c>
      <c r="H200" s="99" t="str">
        <f>_THP_since142!K193</f>
        <v>17. AMGÄndG (2021)</v>
      </c>
      <c r="I200">
        <f>_THP_since142!L193</f>
        <v>3.7244049019849818E-2</v>
      </c>
    </row>
    <row r="201" spans="2:9" x14ac:dyDescent="0.3">
      <c r="B201" s="99">
        <f>_THP_since142!E194</f>
        <v>2017</v>
      </c>
      <c r="C201" s="99" t="str">
        <f>_THP_since142!F194</f>
        <v>Rind</v>
      </c>
      <c r="D201" s="99" t="str">
        <f>_THP_since142!G194</f>
        <v>Mastrinder</v>
      </c>
      <c r="E201" s="99" t="str">
        <f>_THP_since142!H194</f>
        <v>D</v>
      </c>
      <c r="F201" s="99" t="str">
        <f>_THP_since142!I194</f>
        <v>Penicilline</v>
      </c>
      <c r="G201" s="120">
        <f>_THP_since142!J194</f>
        <v>2.2786718752983787E-2</v>
      </c>
      <c r="H201" s="99" t="str">
        <f>_THP_since142!K194</f>
        <v>17. AMGÄndG (2021)</v>
      </c>
      <c r="I201">
        <f>_THP_since142!L194</f>
        <v>0.1379050905899846</v>
      </c>
    </row>
    <row r="202" spans="2:9" x14ac:dyDescent="0.3">
      <c r="B202" s="99">
        <f>_THP_since142!E195</f>
        <v>2017</v>
      </c>
      <c r="C202" s="99" t="str">
        <f>_THP_since142!F195</f>
        <v>Rind</v>
      </c>
      <c r="D202" s="99" t="str">
        <f>_THP_since142!G195</f>
        <v>Mastrinder</v>
      </c>
      <c r="E202" s="99" t="str">
        <f>_THP_since142!H195</f>
        <v>D</v>
      </c>
      <c r="F202" s="99" t="str">
        <f>_THP_since142!I195</f>
        <v>Sulfonamide</v>
      </c>
      <c r="G202" s="120">
        <f>_THP_since142!J195</f>
        <v>7.8112479408529853E-3</v>
      </c>
      <c r="H202" s="99" t="str">
        <f>_THP_since142!K195</f>
        <v>17. AMGÄndG (2021)</v>
      </c>
      <c r="I202">
        <f>_THP_since142!L195</f>
        <v>4.7273627527574906E-2</v>
      </c>
    </row>
    <row r="203" spans="2:9" x14ac:dyDescent="0.3">
      <c r="B203" s="99">
        <f>_THP_since142!E196</f>
        <v>2017</v>
      </c>
      <c r="C203" s="99" t="str">
        <f>_THP_since142!F196</f>
        <v>Rind</v>
      </c>
      <c r="D203" s="99" t="str">
        <f>_THP_since142!G196</f>
        <v>Mastrinder</v>
      </c>
      <c r="E203" s="99" t="str">
        <f>_THP_since142!H196</f>
        <v>D</v>
      </c>
      <c r="F203" s="99" t="str">
        <f>_THP_since142!I196</f>
        <v>Tetrazykline</v>
      </c>
      <c r="G203" s="120">
        <f>_THP_since142!J196</f>
        <v>2.8401146469738542E-2</v>
      </c>
      <c r="H203" s="99" t="str">
        <f>_THP_since142!K196</f>
        <v>17. AMGÄndG (2021)</v>
      </c>
      <c r="I203">
        <f>_THP_since142!L196</f>
        <v>0.17188357477997357</v>
      </c>
    </row>
    <row r="204" spans="2:9" x14ac:dyDescent="0.3">
      <c r="B204" s="99">
        <f>_THP_since142!E197</f>
        <v>2018</v>
      </c>
      <c r="C204" s="99" t="str">
        <f>_THP_since142!F197</f>
        <v>Rind</v>
      </c>
      <c r="D204" s="99" t="str">
        <f>_THP_since142!G197</f>
        <v>Mastrinder</v>
      </c>
      <c r="E204" s="99" t="str">
        <f>_THP_since142!H197</f>
        <v>B</v>
      </c>
      <c r="F204" s="99" t="str">
        <f>_THP_since142!I197</f>
        <v>Ceph. 3. Gen.</v>
      </c>
      <c r="G204" s="120">
        <f>_THP_since142!J197</f>
        <v>8.6270255133599795E-3</v>
      </c>
      <c r="H204" s="99" t="str">
        <f>_THP_since142!K197</f>
        <v>17. AMGÄndG (2021)</v>
      </c>
      <c r="I204">
        <f>_THP_since142!L197</f>
        <v>5.3787825255329311E-2</v>
      </c>
    </row>
    <row r="205" spans="2:9" x14ac:dyDescent="0.3">
      <c r="B205" s="99">
        <f>_THP_since142!E198</f>
        <v>2018</v>
      </c>
      <c r="C205" s="99" t="str">
        <f>_THP_since142!F198</f>
        <v>Rind</v>
      </c>
      <c r="D205" s="99" t="str">
        <f>_THP_since142!G198</f>
        <v>Mastrinder</v>
      </c>
      <c r="E205" s="99" t="str">
        <f>_THP_since142!H198</f>
        <v>B</v>
      </c>
      <c r="F205" s="99" t="str">
        <f>_THP_since142!I198</f>
        <v>Ceph. 4. Gen.</v>
      </c>
      <c r="G205" s="120">
        <f>_THP_since142!J198</f>
        <v>3.042386808787054E-3</v>
      </c>
      <c r="H205" s="99" t="str">
        <f>_THP_since142!K198</f>
        <v>17. AMGÄndG (2021)</v>
      </c>
      <c r="I205">
        <f>_THP_since142!L198</f>
        <v>1.8968689703853982E-2</v>
      </c>
    </row>
    <row r="206" spans="2:9" x14ac:dyDescent="0.3">
      <c r="B206" s="99">
        <f>_THP_since142!E199</f>
        <v>2018</v>
      </c>
      <c r="C206" s="99" t="str">
        <f>_THP_since142!F199</f>
        <v>Rind</v>
      </c>
      <c r="D206" s="99" t="str">
        <f>_THP_since142!G199</f>
        <v>Mastrinder</v>
      </c>
      <c r="E206" s="99" t="str">
        <f>_THP_since142!H199</f>
        <v>B</v>
      </c>
      <c r="F206" s="99" t="str">
        <f>_THP_since142!I199</f>
        <v>Fluorchinolone</v>
      </c>
      <c r="G206" s="120">
        <f>_THP_since142!J199</f>
        <v>1.0534096344871038E-2</v>
      </c>
      <c r="H206" s="99" t="str">
        <f>_THP_since142!K199</f>
        <v>17. AMGÄndG (2021)</v>
      </c>
      <c r="I206">
        <f>_THP_since142!L199</f>
        <v>6.5678040773528401E-2</v>
      </c>
    </row>
    <row r="207" spans="2:9" x14ac:dyDescent="0.3">
      <c r="B207" s="99">
        <f>_THP_since142!E200</f>
        <v>2018</v>
      </c>
      <c r="C207" s="99" t="str">
        <f>_THP_since142!F200</f>
        <v>Rind</v>
      </c>
      <c r="D207" s="99" t="str">
        <f>_THP_since142!G200</f>
        <v>Mastrinder</v>
      </c>
      <c r="E207" s="99" t="str">
        <f>_THP_since142!H200</f>
        <v>B</v>
      </c>
      <c r="F207" s="99" t="str">
        <f>_THP_since142!I200</f>
        <v>Polypeptid-AB</v>
      </c>
      <c r="G207" s="120">
        <f>_THP_since142!J200</f>
        <v>3.3086606561313518E-4</v>
      </c>
      <c r="H207" s="99" t="str">
        <f>_THP_since142!K200</f>
        <v>17. AMGÄndG (2021)</v>
      </c>
      <c r="I207">
        <f>_THP_since142!L200</f>
        <v>2.0628855325114698E-3</v>
      </c>
    </row>
    <row r="208" spans="2:9" x14ac:dyDescent="0.3">
      <c r="B208" s="99">
        <f>_THP_since142!E201</f>
        <v>2018</v>
      </c>
      <c r="C208" s="99" t="str">
        <f>_THP_since142!F201</f>
        <v>Rind</v>
      </c>
      <c r="D208" s="99" t="str">
        <f>_THP_since142!G201</f>
        <v>Mastrinder</v>
      </c>
      <c r="E208" s="99" t="str">
        <f>_THP_since142!H201</f>
        <v>C</v>
      </c>
      <c r="F208" s="99" t="str">
        <f>_THP_since142!I201</f>
        <v>Aminoglykoside</v>
      </c>
      <c r="G208" s="120">
        <f>_THP_since142!J201</f>
        <v>1.3533627365007221E-3</v>
      </c>
      <c r="H208" s="99" t="str">
        <f>_THP_since142!K201</f>
        <v>17. AMGÄndG (2021)</v>
      </c>
      <c r="I208">
        <f>_THP_since142!L201</f>
        <v>8.4379532974887157E-3</v>
      </c>
    </row>
    <row r="209" spans="2:9" x14ac:dyDescent="0.3">
      <c r="B209" s="99">
        <f>_THP_since142!E202</f>
        <v>2018</v>
      </c>
      <c r="C209" s="99" t="str">
        <f>_THP_since142!F202</f>
        <v>Rind</v>
      </c>
      <c r="D209" s="99" t="str">
        <f>_THP_since142!G202</f>
        <v>Mastrinder</v>
      </c>
      <c r="E209" s="99" t="str">
        <f>_THP_since142!H202</f>
        <v>C</v>
      </c>
      <c r="F209" s="99" t="str">
        <f>_THP_since142!I202</f>
        <v>Ceph. 1. Gen.</v>
      </c>
      <c r="G209" s="120">
        <f>_THP_since142!J202</f>
        <v>1.7919797050376125E-5</v>
      </c>
      <c r="H209" s="99" t="str">
        <f>_THP_since142!K202</f>
        <v>17. AMGÄndG (2021)</v>
      </c>
      <c r="I209">
        <f>_THP_since142!L202</f>
        <v>1.1172644741387789E-4</v>
      </c>
    </row>
    <row r="210" spans="2:9" x14ac:dyDescent="0.3">
      <c r="B210" s="99">
        <f>_THP_since142!E203</f>
        <v>2018</v>
      </c>
      <c r="C210" s="99" t="str">
        <f>_THP_since142!F203</f>
        <v>Rind</v>
      </c>
      <c r="D210" s="99" t="str">
        <f>_THP_since142!G203</f>
        <v>Mastrinder</v>
      </c>
      <c r="E210" s="99" t="str">
        <f>_THP_since142!H203</f>
        <v>C</v>
      </c>
      <c r="F210" s="99" t="str">
        <f>_THP_since142!I203</f>
        <v>Fenicole</v>
      </c>
      <c r="G210" s="120">
        <f>_THP_since142!J203</f>
        <v>1.9588685556300351E-2</v>
      </c>
      <c r="H210" s="99" t="str">
        <f>_THP_since142!K203</f>
        <v>17. AMGÄndG (2021)</v>
      </c>
      <c r="I210">
        <f>_THP_since142!L203</f>
        <v>0.12213164248235968</v>
      </c>
    </row>
    <row r="211" spans="2:9" x14ac:dyDescent="0.3">
      <c r="B211" s="99">
        <f>_THP_since142!E204</f>
        <v>2018</v>
      </c>
      <c r="C211" s="99" t="str">
        <f>_THP_since142!F204</f>
        <v>Rind</v>
      </c>
      <c r="D211" s="99" t="str">
        <f>_THP_since142!G204</f>
        <v>Mastrinder</v>
      </c>
      <c r="E211" s="99" t="str">
        <f>_THP_since142!H204</f>
        <v>C</v>
      </c>
      <c r="F211" s="99" t="str">
        <f>_THP_since142!I204</f>
        <v>Lincosamide</v>
      </c>
      <c r="G211" s="120">
        <f>_THP_since142!J204</f>
        <v>8.8736917762478353E-4</v>
      </c>
      <c r="H211" s="99" t="str">
        <f>_THP_since142!K204</f>
        <v>17. AMGÄndG (2021)</v>
      </c>
      <c r="I211">
        <f>_THP_since142!L204</f>
        <v>5.5325741403143011E-3</v>
      </c>
    </row>
    <row r="212" spans="2:9" x14ac:dyDescent="0.3">
      <c r="B212" s="99">
        <f>_THP_since142!E205</f>
        <v>2018</v>
      </c>
      <c r="C212" s="99" t="str">
        <f>_THP_since142!F205</f>
        <v>Rind</v>
      </c>
      <c r="D212" s="99" t="str">
        <f>_THP_since142!G205</f>
        <v>Mastrinder</v>
      </c>
      <c r="E212" s="99" t="str">
        <f>_THP_since142!H205</f>
        <v>C</v>
      </c>
      <c r="F212" s="99" t="str">
        <f>_THP_since142!I205</f>
        <v>Makrolide</v>
      </c>
      <c r="G212" s="120">
        <f>_THP_since142!J205</f>
        <v>4.8034916322395156E-2</v>
      </c>
      <c r="H212" s="99" t="str">
        <f>_THP_since142!K205</f>
        <v>17. AMGÄndG (2021)</v>
      </c>
      <c r="I212">
        <f>_THP_since142!L205</f>
        <v>0.2994883556681498</v>
      </c>
    </row>
    <row r="213" spans="2:9" x14ac:dyDescent="0.3">
      <c r="B213" s="99">
        <f>_THP_since142!E206</f>
        <v>2018</v>
      </c>
      <c r="C213" s="99" t="str">
        <f>_THP_since142!F206</f>
        <v>Rind</v>
      </c>
      <c r="D213" s="99" t="str">
        <f>_THP_since142!G206</f>
        <v>Mastrinder</v>
      </c>
      <c r="E213" s="99" t="str">
        <f>_THP_since142!H206</f>
        <v>C</v>
      </c>
      <c r="F213" s="99" t="str">
        <f>_THP_since142!I206</f>
        <v>Pleuromutiline</v>
      </c>
      <c r="G213" s="120">
        <f>_THP_since142!J206</f>
        <v>0</v>
      </c>
      <c r="H213" s="99" t="str">
        <f>_THP_since142!K206</f>
        <v>17. AMGÄndG (2021)</v>
      </c>
      <c r="I213">
        <f>_THP_since142!L206</f>
        <v>0</v>
      </c>
    </row>
    <row r="214" spans="2:9" x14ac:dyDescent="0.3">
      <c r="B214" s="99">
        <f>_THP_since142!E207</f>
        <v>2018</v>
      </c>
      <c r="C214" s="99" t="str">
        <f>_THP_since142!F207</f>
        <v>Rind</v>
      </c>
      <c r="D214" s="99" t="str">
        <f>_THP_since142!G207</f>
        <v>Mastrinder</v>
      </c>
      <c r="E214" s="99" t="str">
        <f>_THP_since142!H207</f>
        <v>D</v>
      </c>
      <c r="F214" s="99" t="str">
        <f>_THP_since142!I207</f>
        <v>Aminoglykoside</v>
      </c>
      <c r="G214" s="120">
        <f>_THP_since142!J207</f>
        <v>8.8980200105495233E-4</v>
      </c>
      <c r="H214" s="99" t="str">
        <f>_THP_since142!K207</f>
        <v>17. AMGÄndG (2021)</v>
      </c>
      <c r="I214">
        <f>_THP_since142!L207</f>
        <v>5.5477423209735963E-3</v>
      </c>
    </row>
    <row r="215" spans="2:9" x14ac:dyDescent="0.3">
      <c r="B215" s="99">
        <f>_THP_since142!E208</f>
        <v>2018</v>
      </c>
      <c r="C215" s="99" t="str">
        <f>_THP_since142!F208</f>
        <v>Rind</v>
      </c>
      <c r="D215" s="99" t="str">
        <f>_THP_since142!G208</f>
        <v>Mastrinder</v>
      </c>
      <c r="E215" s="99" t="str">
        <f>_THP_since142!H208</f>
        <v>D</v>
      </c>
      <c r="F215" s="99" t="str">
        <f>_THP_since142!I208</f>
        <v>Folsäureantag.</v>
      </c>
      <c r="G215" s="120">
        <f>_THP_since142!J208</f>
        <v>5.2717531149173054E-3</v>
      </c>
      <c r="H215" s="99" t="str">
        <f>_THP_since142!K208</f>
        <v>17. AMGÄndG (2021)</v>
      </c>
      <c r="I215">
        <f>_THP_since142!L208</f>
        <v>3.286835478755562E-2</v>
      </c>
    </row>
    <row r="216" spans="2:9" x14ac:dyDescent="0.3">
      <c r="B216" s="99">
        <f>_THP_since142!E209</f>
        <v>2018</v>
      </c>
      <c r="C216" s="99" t="str">
        <f>_THP_since142!F209</f>
        <v>Rind</v>
      </c>
      <c r="D216" s="99" t="str">
        <f>_THP_since142!G209</f>
        <v>Mastrinder</v>
      </c>
      <c r="E216" s="99" t="str">
        <f>_THP_since142!H209</f>
        <v>D</v>
      </c>
      <c r="F216" s="99" t="str">
        <f>_THP_since142!I209</f>
        <v>Penicilline</v>
      </c>
      <c r="G216" s="120">
        <f>_THP_since142!J209</f>
        <v>2.6642388131094472E-2</v>
      </c>
      <c r="H216" s="99" t="str">
        <f>_THP_since142!K209</f>
        <v>17. AMGÄndG (2021)</v>
      </c>
      <c r="I216">
        <f>_THP_since142!L209</f>
        <v>0.16611010538461274</v>
      </c>
    </row>
    <row r="217" spans="2:9" x14ac:dyDescent="0.3">
      <c r="B217" s="99">
        <f>_THP_since142!E210</f>
        <v>2018</v>
      </c>
      <c r="C217" s="99" t="str">
        <f>_THP_since142!F210</f>
        <v>Rind</v>
      </c>
      <c r="D217" s="99" t="str">
        <f>_THP_since142!G210</f>
        <v>Mastrinder</v>
      </c>
      <c r="E217" s="99" t="str">
        <f>_THP_since142!H210</f>
        <v>D</v>
      </c>
      <c r="F217" s="99" t="str">
        <f>_THP_since142!I210</f>
        <v>Sulfonamide</v>
      </c>
      <c r="G217" s="120">
        <f>_THP_since142!J210</f>
        <v>7.6273320443474421E-3</v>
      </c>
      <c r="H217" s="99" t="str">
        <f>_THP_since142!K210</f>
        <v>17. AMGÄndG (2021)</v>
      </c>
      <c r="I217">
        <f>_THP_since142!L210</f>
        <v>4.7554931016536461E-2</v>
      </c>
    </row>
    <row r="218" spans="2:9" x14ac:dyDescent="0.3">
      <c r="B218" s="99">
        <f>_THP_since142!E211</f>
        <v>2018</v>
      </c>
      <c r="C218" s="99" t="str">
        <f>_THP_since142!F211</f>
        <v>Rind</v>
      </c>
      <c r="D218" s="99" t="str">
        <f>_THP_since142!G211</f>
        <v>Mastrinder</v>
      </c>
      <c r="E218" s="99" t="str">
        <f>_THP_since142!H211</f>
        <v>D</v>
      </c>
      <c r="F218" s="99" t="str">
        <f>_THP_since142!I211</f>
        <v>Tetrazykline</v>
      </c>
      <c r="G218" s="120">
        <f>_THP_since142!J211</f>
        <v>2.7542026122184857E-2</v>
      </c>
      <c r="H218" s="99" t="str">
        <f>_THP_since142!K211</f>
        <v>17. AMGÄndG (2021)</v>
      </c>
      <c r="I218">
        <f>_THP_since142!L211</f>
        <v>0.1717191731893721</v>
      </c>
    </row>
    <row r="219" spans="2:9" x14ac:dyDescent="0.3">
      <c r="B219" s="99">
        <f>_THP_since142!E212</f>
        <v>2019</v>
      </c>
      <c r="C219" s="99" t="str">
        <f>_THP_since142!F212</f>
        <v>Rind</v>
      </c>
      <c r="D219" s="99" t="str">
        <f>_THP_since142!G212</f>
        <v>Mastrinder</v>
      </c>
      <c r="E219" s="99" t="str">
        <f>_THP_since142!H212</f>
        <v>B</v>
      </c>
      <c r="F219" s="99" t="str">
        <f>_THP_since142!I212</f>
        <v>Ceph. 3. Gen.</v>
      </c>
      <c r="G219" s="120">
        <f>_THP_since142!J212</f>
        <v>1.079184441429493E-2</v>
      </c>
      <c r="H219" s="99" t="str">
        <f>_THP_since142!K212</f>
        <v>17. AMGÄndG (2021)</v>
      </c>
      <c r="I219">
        <f>_THP_since142!L212</f>
        <v>6.6644416578246976E-2</v>
      </c>
    </row>
    <row r="220" spans="2:9" x14ac:dyDescent="0.3">
      <c r="B220" s="99">
        <f>_THP_since142!E213</f>
        <v>2019</v>
      </c>
      <c r="C220" s="99" t="str">
        <f>_THP_since142!F213</f>
        <v>Rind</v>
      </c>
      <c r="D220" s="99" t="str">
        <f>_THP_since142!G213</f>
        <v>Mastrinder</v>
      </c>
      <c r="E220" s="99" t="str">
        <f>_THP_since142!H213</f>
        <v>B</v>
      </c>
      <c r="F220" s="99" t="str">
        <f>_THP_since142!I213</f>
        <v>Ceph. 4. Gen.</v>
      </c>
      <c r="G220" s="120">
        <f>_THP_since142!J213</f>
        <v>2.3556371179045102E-3</v>
      </c>
      <c r="H220" s="99" t="str">
        <f>_THP_since142!K213</f>
        <v>17. AMGÄndG (2021)</v>
      </c>
      <c r="I220">
        <f>_THP_since142!L213</f>
        <v>1.4547101993507196E-2</v>
      </c>
    </row>
    <row r="221" spans="2:9" x14ac:dyDescent="0.3">
      <c r="B221" s="99">
        <f>_THP_since142!E214</f>
        <v>2019</v>
      </c>
      <c r="C221" s="99" t="str">
        <f>_THP_since142!F214</f>
        <v>Rind</v>
      </c>
      <c r="D221" s="99" t="str">
        <f>_THP_since142!G214</f>
        <v>Mastrinder</v>
      </c>
      <c r="E221" s="99" t="str">
        <f>_THP_since142!H214</f>
        <v>B</v>
      </c>
      <c r="F221" s="99" t="str">
        <f>_THP_since142!I214</f>
        <v>Fluorchinolone</v>
      </c>
      <c r="G221" s="120">
        <f>_THP_since142!J214</f>
        <v>7.4827072225224136E-3</v>
      </c>
      <c r="H221" s="99" t="str">
        <f>_THP_since142!K214</f>
        <v>17. AMGÄndG (2021)</v>
      </c>
      <c r="I221">
        <f>_THP_since142!L214</f>
        <v>4.6209029534403437E-2</v>
      </c>
    </row>
    <row r="222" spans="2:9" x14ac:dyDescent="0.3">
      <c r="B222" s="99">
        <f>_THP_since142!E215</f>
        <v>2019</v>
      </c>
      <c r="C222" s="99" t="str">
        <f>_THP_since142!F215</f>
        <v>Rind</v>
      </c>
      <c r="D222" s="99" t="str">
        <f>_THP_since142!G215</f>
        <v>Mastrinder</v>
      </c>
      <c r="E222" s="99" t="str">
        <f>_THP_since142!H215</f>
        <v>B</v>
      </c>
      <c r="F222" s="99" t="str">
        <f>_THP_since142!I215</f>
        <v>Polypeptid-AB</v>
      </c>
      <c r="G222" s="120">
        <f>_THP_since142!J215</f>
        <v>3.3165457880765569E-5</v>
      </c>
      <c r="H222" s="99" t="str">
        <f>_THP_since142!K215</f>
        <v>17. AMGÄndG (2021)</v>
      </c>
      <c r="I222">
        <f>_THP_since142!L215</f>
        <v>2.0481138405648995E-4</v>
      </c>
    </row>
    <row r="223" spans="2:9" x14ac:dyDescent="0.3">
      <c r="B223" s="99">
        <f>_THP_since142!E216</f>
        <v>2019</v>
      </c>
      <c r="C223" s="99" t="str">
        <f>_THP_since142!F216</f>
        <v>Rind</v>
      </c>
      <c r="D223" s="99" t="str">
        <f>_THP_since142!G216</f>
        <v>Mastrinder</v>
      </c>
      <c r="E223" s="99" t="str">
        <f>_THP_since142!H216</f>
        <v>C</v>
      </c>
      <c r="F223" s="99" t="str">
        <f>_THP_since142!I216</f>
        <v>Aminoglykoside</v>
      </c>
      <c r="G223" s="120">
        <f>_THP_since142!J216</f>
        <v>1.3569934362398005E-3</v>
      </c>
      <c r="H223" s="99" t="str">
        <f>_THP_since142!K216</f>
        <v>17. AMGÄndG (2021)</v>
      </c>
      <c r="I223">
        <f>_THP_since142!L216</f>
        <v>8.3800351809112522E-3</v>
      </c>
    </row>
    <row r="224" spans="2:9" x14ac:dyDescent="0.3">
      <c r="B224" s="99">
        <f>_THP_since142!E217</f>
        <v>2019</v>
      </c>
      <c r="C224" s="99" t="str">
        <f>_THP_since142!F217</f>
        <v>Rind</v>
      </c>
      <c r="D224" s="99" t="str">
        <f>_THP_since142!G217</f>
        <v>Mastrinder</v>
      </c>
      <c r="E224" s="99" t="str">
        <f>_THP_since142!H217</f>
        <v>C</v>
      </c>
      <c r="F224" s="99" t="str">
        <f>_THP_since142!I217</f>
        <v>Ceph. 1. Gen.</v>
      </c>
      <c r="G224" s="120">
        <f>_THP_since142!J217</f>
        <v>5.8413794906846868E-6</v>
      </c>
      <c r="H224" s="99" t="str">
        <f>_THP_since142!K217</f>
        <v>17. AMGÄndG (2021)</v>
      </c>
      <c r="I224">
        <f>_THP_since142!L217</f>
        <v>3.607310420943022E-5</v>
      </c>
    </row>
    <row r="225" spans="2:9" x14ac:dyDescent="0.3">
      <c r="B225" s="99">
        <f>_THP_since142!E218</f>
        <v>2019</v>
      </c>
      <c r="C225" s="99" t="str">
        <f>_THP_since142!F218</f>
        <v>Rind</v>
      </c>
      <c r="D225" s="99" t="str">
        <f>_THP_since142!G218</f>
        <v>Mastrinder</v>
      </c>
      <c r="E225" s="99" t="str">
        <f>_THP_since142!H218</f>
        <v>C</v>
      </c>
      <c r="F225" s="99" t="str">
        <f>_THP_since142!I218</f>
        <v>Fenicole</v>
      </c>
      <c r="G225" s="120">
        <f>_THP_since142!J218</f>
        <v>1.8274404909090384E-2</v>
      </c>
      <c r="H225" s="99" t="str">
        <f>_THP_since142!K218</f>
        <v>17. AMGÄndG (2021)</v>
      </c>
      <c r="I225">
        <f>_THP_since142!L218</f>
        <v>0.11285254000398319</v>
      </c>
    </row>
    <row r="226" spans="2:9" x14ac:dyDescent="0.3">
      <c r="B226" s="99">
        <f>_THP_since142!E219</f>
        <v>2019</v>
      </c>
      <c r="C226" s="99" t="str">
        <f>_THP_since142!F219</f>
        <v>Rind</v>
      </c>
      <c r="D226" s="99" t="str">
        <f>_THP_since142!G219</f>
        <v>Mastrinder</v>
      </c>
      <c r="E226" s="99" t="str">
        <f>_THP_since142!H219</f>
        <v>C</v>
      </c>
      <c r="F226" s="99" t="str">
        <f>_THP_since142!I219</f>
        <v>Lincosamide</v>
      </c>
      <c r="G226" s="120">
        <f>_THP_since142!J219</f>
        <v>6.8480572012105494E-4</v>
      </c>
      <c r="H226" s="99" t="str">
        <f>_THP_since142!K219</f>
        <v>17. AMGÄndG (2021)</v>
      </c>
      <c r="I226">
        <f>_THP_since142!L219</f>
        <v>4.2289784706737469E-3</v>
      </c>
    </row>
    <row r="227" spans="2:9" x14ac:dyDescent="0.3">
      <c r="B227" s="99">
        <f>_THP_since142!E220</f>
        <v>2019</v>
      </c>
      <c r="C227" s="99" t="str">
        <f>_THP_since142!F220</f>
        <v>Rind</v>
      </c>
      <c r="D227" s="99" t="str">
        <f>_THP_since142!G220</f>
        <v>Mastrinder</v>
      </c>
      <c r="E227" s="99" t="str">
        <f>_THP_since142!H220</f>
        <v>C</v>
      </c>
      <c r="F227" s="99" t="str">
        <f>_THP_since142!I220</f>
        <v>Makrolide</v>
      </c>
      <c r="G227" s="120">
        <f>_THP_since142!J220</f>
        <v>4.8723031538136195E-2</v>
      </c>
      <c r="H227" s="99" t="str">
        <f>_THP_since142!K220</f>
        <v>17. AMGÄndG (2021)</v>
      </c>
      <c r="I227">
        <f>_THP_since142!L220</f>
        <v>0.30088628839769649</v>
      </c>
    </row>
    <row r="228" spans="2:9" x14ac:dyDescent="0.3">
      <c r="B228" s="99">
        <f>_THP_since142!E221</f>
        <v>2019</v>
      </c>
      <c r="C228" s="99" t="str">
        <f>_THP_since142!F221</f>
        <v>Rind</v>
      </c>
      <c r="D228" s="99" t="str">
        <f>_THP_since142!G221</f>
        <v>Mastrinder</v>
      </c>
      <c r="E228" s="99" t="str">
        <f>_THP_since142!H221</f>
        <v>C</v>
      </c>
      <c r="F228" s="99" t="str">
        <f>_THP_since142!I221</f>
        <v>Pleuromutiline</v>
      </c>
      <c r="G228" s="120">
        <f>_THP_since142!J221</f>
        <v>5.9339780076094461E-7</v>
      </c>
      <c r="H228" s="99" t="str">
        <f>_THP_since142!K221</f>
        <v>17. AMGÄndG (2021)</v>
      </c>
      <c r="I228">
        <f>_THP_since142!L221</f>
        <v>3.6644941042834448E-6</v>
      </c>
    </row>
    <row r="229" spans="2:9" x14ac:dyDescent="0.3">
      <c r="B229" s="99">
        <f>_THP_since142!E222</f>
        <v>2019</v>
      </c>
      <c r="C229" s="99" t="str">
        <f>_THP_since142!F222</f>
        <v>Rind</v>
      </c>
      <c r="D229" s="99" t="str">
        <f>_THP_since142!G222</f>
        <v>Mastrinder</v>
      </c>
      <c r="E229" s="99" t="str">
        <f>_THP_since142!H222</f>
        <v>D</v>
      </c>
      <c r="F229" s="99" t="str">
        <f>_THP_since142!I222</f>
        <v>Aminoglykoside</v>
      </c>
      <c r="G229" s="120">
        <f>_THP_since142!J222</f>
        <v>6.5768535846820854E-4</v>
      </c>
      <c r="H229" s="99" t="str">
        <f>_THP_since142!K222</f>
        <v>17. AMGÄndG (2021)</v>
      </c>
      <c r="I229">
        <f>_THP_since142!L222</f>
        <v>4.0614982318601771E-3</v>
      </c>
    </row>
    <row r="230" spans="2:9" x14ac:dyDescent="0.3">
      <c r="B230" s="99">
        <f>_THP_since142!E223</f>
        <v>2019</v>
      </c>
      <c r="C230" s="99" t="str">
        <f>_THP_since142!F223</f>
        <v>Rind</v>
      </c>
      <c r="D230" s="99" t="str">
        <f>_THP_since142!G223</f>
        <v>Mastrinder</v>
      </c>
      <c r="E230" s="99" t="str">
        <f>_THP_since142!H223</f>
        <v>D</v>
      </c>
      <c r="F230" s="99" t="str">
        <f>_THP_since142!I223</f>
        <v>Folsäureantag.</v>
      </c>
      <c r="G230" s="120">
        <f>_THP_since142!J223</f>
        <v>4.5291551878430623E-3</v>
      </c>
      <c r="H230" s="99" t="str">
        <f>_THP_since142!K223</f>
        <v>17. AMGÄndG (2021)</v>
      </c>
      <c r="I230">
        <f>_THP_since142!L223</f>
        <v>2.7969538245595803E-2</v>
      </c>
    </row>
    <row r="231" spans="2:9" x14ac:dyDescent="0.3">
      <c r="B231" s="99">
        <f>_THP_since142!E224</f>
        <v>2019</v>
      </c>
      <c r="C231" s="99" t="str">
        <f>_THP_since142!F224</f>
        <v>Rind</v>
      </c>
      <c r="D231" s="99" t="str">
        <f>_THP_since142!G224</f>
        <v>Mastrinder</v>
      </c>
      <c r="E231" s="99" t="str">
        <f>_THP_since142!H224</f>
        <v>D</v>
      </c>
      <c r="F231" s="99" t="str">
        <f>_THP_since142!I224</f>
        <v>Penicilline</v>
      </c>
      <c r="G231" s="120">
        <f>_THP_since142!J224</f>
        <v>2.6416216758636809E-2</v>
      </c>
      <c r="H231" s="99" t="str">
        <f>_THP_since142!K224</f>
        <v>17. AMGÄndG (2021)</v>
      </c>
      <c r="I231">
        <f>_THP_since142!L224</f>
        <v>0.16313183238185888</v>
      </c>
    </row>
    <row r="232" spans="2:9" x14ac:dyDescent="0.3">
      <c r="B232" s="99">
        <f>_THP_since142!E225</f>
        <v>2019</v>
      </c>
      <c r="C232" s="99" t="str">
        <f>_THP_since142!F225</f>
        <v>Rind</v>
      </c>
      <c r="D232" s="99" t="str">
        <f>_THP_since142!G225</f>
        <v>Mastrinder</v>
      </c>
      <c r="E232" s="99" t="str">
        <f>_THP_since142!H225</f>
        <v>D</v>
      </c>
      <c r="F232" s="99" t="str">
        <f>_THP_since142!I225</f>
        <v>Sulfonamide</v>
      </c>
      <c r="G232" s="120">
        <f>_THP_since142!J225</f>
        <v>7.2480529032318284E-3</v>
      </c>
      <c r="H232" s="99" t="str">
        <f>_THP_since142!K225</f>
        <v>17. AMGÄndG (2021)</v>
      </c>
      <c r="I232">
        <f>_THP_since142!L225</f>
        <v>4.4759935236308099E-2</v>
      </c>
    </row>
    <row r="233" spans="2:9" x14ac:dyDescent="0.3">
      <c r="B233" s="99">
        <f>_THP_since142!E226</f>
        <v>2019</v>
      </c>
      <c r="C233" s="99" t="str">
        <f>_THP_since142!F226</f>
        <v>Rind</v>
      </c>
      <c r="D233" s="99" t="str">
        <f>_THP_since142!G226</f>
        <v>Mastrinder</v>
      </c>
      <c r="E233" s="99" t="str">
        <f>_THP_since142!H226</f>
        <v>D</v>
      </c>
      <c r="F233" s="99" t="str">
        <f>_THP_since142!I226</f>
        <v>Tetrazykline</v>
      </c>
      <c r="G233" s="120">
        <f>_THP_since142!J226</f>
        <v>3.3371576336124031E-2</v>
      </c>
      <c r="H233" s="99" t="str">
        <f>_THP_since142!K226</f>
        <v>17. AMGÄndG (2021)</v>
      </c>
      <c r="I233">
        <f>_THP_since142!L226</f>
        <v>0.20608425676258443</v>
      </c>
    </row>
    <row r="234" spans="2:9" x14ac:dyDescent="0.3">
      <c r="B234" s="99">
        <f>_THP_since142!E227</f>
        <v>2020</v>
      </c>
      <c r="C234" s="99" t="str">
        <f>_THP_since142!F227</f>
        <v>Rind</v>
      </c>
      <c r="D234" s="99" t="str">
        <f>_THP_since142!G227</f>
        <v>Mastrinder</v>
      </c>
      <c r="E234" s="99" t="str">
        <f>_THP_since142!H227</f>
        <v>B</v>
      </c>
      <c r="F234" s="99" t="str">
        <f>_THP_since142!I227</f>
        <v>Ceph. 3. Gen.</v>
      </c>
      <c r="G234" s="120">
        <f>_THP_since142!J227</f>
        <v>7.1271466728418274E-3</v>
      </c>
      <c r="H234" s="99" t="str">
        <f>_THP_since142!K227</f>
        <v>17. AMGÄndG (2021)</v>
      </c>
      <c r="I234">
        <f>_THP_since142!L227</f>
        <v>5.1154302819482356E-2</v>
      </c>
    </row>
    <row r="235" spans="2:9" x14ac:dyDescent="0.3">
      <c r="B235" s="99">
        <f>_THP_since142!E228</f>
        <v>2020</v>
      </c>
      <c r="C235" s="99" t="str">
        <f>_THP_since142!F228</f>
        <v>Rind</v>
      </c>
      <c r="D235" s="99" t="str">
        <f>_THP_since142!G228</f>
        <v>Mastrinder</v>
      </c>
      <c r="E235" s="99" t="str">
        <f>_THP_since142!H228</f>
        <v>B</v>
      </c>
      <c r="F235" s="99" t="str">
        <f>_THP_since142!I228</f>
        <v>Ceph. 4. Gen.</v>
      </c>
      <c r="G235" s="120">
        <f>_THP_since142!J228</f>
        <v>1.8502800792186969E-3</v>
      </c>
      <c r="H235" s="99" t="str">
        <f>_THP_since142!K228</f>
        <v>17. AMGÄndG (2021)</v>
      </c>
      <c r="I235">
        <f>_THP_since142!L228</f>
        <v>1.3280179547009245E-2</v>
      </c>
    </row>
    <row r="236" spans="2:9" x14ac:dyDescent="0.3">
      <c r="B236" s="99">
        <f>_THP_since142!E229</f>
        <v>2020</v>
      </c>
      <c r="C236" s="99" t="str">
        <f>_THP_since142!F229</f>
        <v>Rind</v>
      </c>
      <c r="D236" s="99" t="str">
        <f>_THP_since142!G229</f>
        <v>Mastrinder</v>
      </c>
      <c r="E236" s="99" t="str">
        <f>_THP_since142!H229</f>
        <v>B</v>
      </c>
      <c r="F236" s="99" t="str">
        <f>_THP_since142!I229</f>
        <v>Fluorchinolone</v>
      </c>
      <c r="G236" s="120">
        <f>_THP_since142!J229</f>
        <v>6.5935915246224872E-3</v>
      </c>
      <c r="H236" s="99" t="str">
        <f>_THP_since142!K229</f>
        <v>17. AMGÄndG (2021)</v>
      </c>
      <c r="I236">
        <f>_THP_since142!L229</f>
        <v>4.7324770065945931E-2</v>
      </c>
    </row>
    <row r="237" spans="2:9" x14ac:dyDescent="0.3">
      <c r="B237" s="99">
        <f>_THP_since142!E230</f>
        <v>2020</v>
      </c>
      <c r="C237" s="99" t="str">
        <f>_THP_since142!F230</f>
        <v>Rind</v>
      </c>
      <c r="D237" s="99" t="str">
        <f>_THP_since142!G230</f>
        <v>Mastrinder</v>
      </c>
      <c r="E237" s="99" t="str">
        <f>_THP_since142!H230</f>
        <v>B</v>
      </c>
      <c r="F237" s="99" t="str">
        <f>_THP_since142!I230</f>
        <v>Polypeptid-AB</v>
      </c>
      <c r="G237" s="120">
        <f>_THP_since142!J230</f>
        <v>1.4108995980828965E-4</v>
      </c>
      <c r="H237" s="99" t="str">
        <f>_THP_since142!K230</f>
        <v>17. AMGÄndG (2021)</v>
      </c>
      <c r="I237">
        <f>_THP_since142!L230</f>
        <v>1.0126574995746574E-3</v>
      </c>
    </row>
    <row r="238" spans="2:9" x14ac:dyDescent="0.3">
      <c r="B238" s="99">
        <f>_THP_since142!E231</f>
        <v>2020</v>
      </c>
      <c r="C238" s="99" t="str">
        <f>_THP_since142!F231</f>
        <v>Rind</v>
      </c>
      <c r="D238" s="99" t="str">
        <f>_THP_since142!G231</f>
        <v>Mastrinder</v>
      </c>
      <c r="E238" s="99" t="str">
        <f>_THP_since142!H231</f>
        <v>C</v>
      </c>
      <c r="F238" s="99" t="str">
        <f>_THP_since142!I231</f>
        <v>Aminoglykoside</v>
      </c>
      <c r="G238" s="120">
        <f>_THP_since142!J231</f>
        <v>1.6196418188854879E-3</v>
      </c>
      <c r="H238" s="99" t="str">
        <f>_THP_since142!K231</f>
        <v>17. AMGÄndG (2021)</v>
      </c>
      <c r="I238">
        <f>_THP_since142!L231</f>
        <v>1.1624799076757286E-2</v>
      </c>
    </row>
    <row r="239" spans="2:9" x14ac:dyDescent="0.3">
      <c r="B239" s="99">
        <f>_THP_since142!E232</f>
        <v>2020</v>
      </c>
      <c r="C239" s="99" t="str">
        <f>_THP_since142!F232</f>
        <v>Rind</v>
      </c>
      <c r="D239" s="99" t="str">
        <f>_THP_since142!G232</f>
        <v>Mastrinder</v>
      </c>
      <c r="E239" s="99" t="str">
        <f>_THP_since142!H232</f>
        <v>C</v>
      </c>
      <c r="F239" s="99" t="str">
        <f>_THP_since142!I232</f>
        <v>Ceph. 1. Gen.</v>
      </c>
      <c r="G239" s="120">
        <f>_THP_since142!J232</f>
        <v>6.5087407862878866E-6</v>
      </c>
      <c r="H239" s="99" t="str">
        <f>_THP_since142!K232</f>
        <v>17. AMGÄndG (2021)</v>
      </c>
      <c r="I239">
        <f>_THP_since142!L232</f>
        <v>4.6715763325595782E-5</v>
      </c>
    </row>
    <row r="240" spans="2:9" x14ac:dyDescent="0.3">
      <c r="B240" s="99">
        <f>_THP_since142!E233</f>
        <v>2020</v>
      </c>
      <c r="C240" s="99" t="str">
        <f>_THP_since142!F233</f>
        <v>Rind</v>
      </c>
      <c r="D240" s="99" t="str">
        <f>_THP_since142!G233</f>
        <v>Mastrinder</v>
      </c>
      <c r="E240" s="99" t="str">
        <f>_THP_since142!H233</f>
        <v>C</v>
      </c>
      <c r="F240" s="99" t="str">
        <f>_THP_since142!I233</f>
        <v>Fenicole</v>
      </c>
      <c r="G240" s="120">
        <f>_THP_since142!J233</f>
        <v>1.8488183026792723E-2</v>
      </c>
      <c r="H240" s="99" t="str">
        <f>_THP_since142!K233</f>
        <v>17. AMGÄndG (2021)</v>
      </c>
      <c r="I240">
        <f>_THP_since142!L233</f>
        <v>0.13269687808423722</v>
      </c>
    </row>
    <row r="241" spans="2:9" x14ac:dyDescent="0.3">
      <c r="B241" s="99">
        <f>_THP_since142!E234</f>
        <v>2020</v>
      </c>
      <c r="C241" s="99" t="str">
        <f>_THP_since142!F234</f>
        <v>Rind</v>
      </c>
      <c r="D241" s="99" t="str">
        <f>_THP_since142!G234</f>
        <v>Mastrinder</v>
      </c>
      <c r="E241" s="99" t="str">
        <f>_THP_since142!H234</f>
        <v>C</v>
      </c>
      <c r="F241" s="99" t="str">
        <f>_THP_since142!I234</f>
        <v>Lincosamide</v>
      </c>
      <c r="G241" s="120">
        <f>_THP_since142!J234</f>
        <v>6.3180530365890991E-4</v>
      </c>
      <c r="H241" s="99" t="str">
        <f>_THP_since142!K234</f>
        <v>17. AMGÄndG (2021)</v>
      </c>
      <c r="I241">
        <f>_THP_since142!L234</f>
        <v>4.5347123203563888E-3</v>
      </c>
    </row>
    <row r="242" spans="2:9" x14ac:dyDescent="0.3">
      <c r="B242" s="99">
        <f>_THP_since142!E235</f>
        <v>2020</v>
      </c>
      <c r="C242" s="99" t="str">
        <f>_THP_since142!F235</f>
        <v>Rind</v>
      </c>
      <c r="D242" s="99" t="str">
        <f>_THP_since142!G235</f>
        <v>Mastrinder</v>
      </c>
      <c r="E242" s="99" t="str">
        <f>_THP_since142!H235</f>
        <v>C</v>
      </c>
      <c r="F242" s="99" t="str">
        <f>_THP_since142!I235</f>
        <v>Makrolide</v>
      </c>
      <c r="G242" s="120">
        <f>_THP_since142!J235</f>
        <v>3.8745564519174304E-2</v>
      </c>
      <c r="H242" s="99" t="str">
        <f>_THP_since142!K235</f>
        <v>17. AMGÄndG (2021)</v>
      </c>
      <c r="I242">
        <f>_THP_since142!L235</f>
        <v>0.27809198144863551</v>
      </c>
    </row>
    <row r="243" spans="2:9" x14ac:dyDescent="0.3">
      <c r="B243" s="99">
        <f>_THP_since142!E236</f>
        <v>2020</v>
      </c>
      <c r="C243" s="99" t="str">
        <f>_THP_since142!F236</f>
        <v>Rind</v>
      </c>
      <c r="D243" s="99" t="str">
        <f>_THP_since142!G236</f>
        <v>Mastrinder</v>
      </c>
      <c r="E243" s="99" t="str">
        <f>_THP_since142!H236</f>
        <v>C</v>
      </c>
      <c r="F243" s="99" t="str">
        <f>_THP_since142!I236</f>
        <v>Pleuromutiline</v>
      </c>
      <c r="G243" s="120">
        <f>_THP_since142!J236</f>
        <v>0</v>
      </c>
      <c r="H243" s="99" t="str">
        <f>_THP_since142!K236</f>
        <v>17. AMGÄndG (2021)</v>
      </c>
      <c r="I243">
        <f>_THP_since142!L236</f>
        <v>0</v>
      </c>
    </row>
    <row r="244" spans="2:9" x14ac:dyDescent="0.3">
      <c r="B244" s="99">
        <f>_THP_since142!E237</f>
        <v>2020</v>
      </c>
      <c r="C244" s="99" t="str">
        <f>_THP_since142!F237</f>
        <v>Rind</v>
      </c>
      <c r="D244" s="99" t="str">
        <f>_THP_since142!G237</f>
        <v>Mastrinder</v>
      </c>
      <c r="E244" s="99" t="str">
        <f>_THP_since142!H237</f>
        <v>D</v>
      </c>
      <c r="F244" s="99" t="str">
        <f>_THP_since142!I237</f>
        <v>Aminoglykoside</v>
      </c>
      <c r="G244" s="120">
        <f>_THP_since142!J237</f>
        <v>5.7848121324433023E-4</v>
      </c>
      <c r="H244" s="99" t="str">
        <f>_THP_since142!K237</f>
        <v>17. AMGÄndG (2021)</v>
      </c>
      <c r="I244">
        <f>_THP_since142!L237</f>
        <v>4.1519845901926405E-3</v>
      </c>
    </row>
    <row r="245" spans="2:9" x14ac:dyDescent="0.3">
      <c r="B245" s="99">
        <f>_THP_since142!E238</f>
        <v>2020</v>
      </c>
      <c r="C245" s="99" t="str">
        <f>_THP_since142!F238</f>
        <v>Rind</v>
      </c>
      <c r="D245" s="99" t="str">
        <f>_THP_since142!G238</f>
        <v>Mastrinder</v>
      </c>
      <c r="E245" s="99" t="str">
        <f>_THP_since142!H238</f>
        <v>D</v>
      </c>
      <c r="F245" s="99" t="str">
        <f>_THP_since142!I238</f>
        <v>Folsäureantag.</v>
      </c>
      <c r="G245" s="120">
        <f>_THP_since142!J238</f>
        <v>5.1677734897916487E-3</v>
      </c>
      <c r="H245" s="99" t="str">
        <f>_THP_since142!K238</f>
        <v>17. AMGÄndG (2021)</v>
      </c>
      <c r="I245">
        <f>_THP_since142!L238</f>
        <v>3.7091119649132823E-2</v>
      </c>
    </row>
    <row r="246" spans="2:9" x14ac:dyDescent="0.3">
      <c r="B246" s="99">
        <f>_THP_since142!E239</f>
        <v>2020</v>
      </c>
      <c r="C246" s="99" t="str">
        <f>_THP_since142!F239</f>
        <v>Rind</v>
      </c>
      <c r="D246" s="99" t="str">
        <f>_THP_since142!G239</f>
        <v>Mastrinder</v>
      </c>
      <c r="E246" s="99" t="str">
        <f>_THP_since142!H239</f>
        <v>D</v>
      </c>
      <c r="F246" s="99" t="str">
        <f>_THP_since142!I239</f>
        <v>Penicilline</v>
      </c>
      <c r="G246" s="120">
        <f>_THP_since142!J239</f>
        <v>2.8861733579483018E-2</v>
      </c>
      <c r="H246" s="99" t="str">
        <f>_THP_since142!K239</f>
        <v>17. AMGÄndG (2021)</v>
      </c>
      <c r="I246">
        <f>_THP_since142!L239</f>
        <v>0.20715188380308819</v>
      </c>
    </row>
    <row r="247" spans="2:9" x14ac:dyDescent="0.3">
      <c r="B247" s="99">
        <f>_THP_since142!E240</f>
        <v>2020</v>
      </c>
      <c r="C247" s="99" t="str">
        <f>_THP_since142!F240</f>
        <v>Rind</v>
      </c>
      <c r="D247" s="99" t="str">
        <f>_THP_since142!G240</f>
        <v>Mastrinder</v>
      </c>
      <c r="E247" s="99" t="str">
        <f>_THP_since142!H240</f>
        <v>D</v>
      </c>
      <c r="F247" s="99" t="str">
        <f>_THP_since142!I240</f>
        <v>Sulfonamide</v>
      </c>
      <c r="G247" s="120">
        <f>_THP_since142!J240</f>
        <v>6.6149581390926469E-3</v>
      </c>
      <c r="H247" s="99" t="str">
        <f>_THP_since142!K240</f>
        <v>17. AMGÄndG (2021)</v>
      </c>
      <c r="I247">
        <f>_THP_since142!L240</f>
        <v>4.7478126565679353E-2</v>
      </c>
    </row>
    <row r="248" spans="2:9" x14ac:dyDescent="0.3">
      <c r="B248" s="99">
        <f>_THP_since142!E241</f>
        <v>2020</v>
      </c>
      <c r="C248" s="99" t="str">
        <f>_THP_since142!F241</f>
        <v>Rind</v>
      </c>
      <c r="D248" s="99" t="str">
        <f>_THP_since142!G241</f>
        <v>Mastrinder</v>
      </c>
      <c r="E248" s="99" t="str">
        <f>_THP_since142!H241</f>
        <v>D</v>
      </c>
      <c r="F248" s="99" t="str">
        <f>_THP_since142!I241</f>
        <v>Tetrazykline</v>
      </c>
      <c r="G248" s="120">
        <f>_THP_since142!J241</f>
        <v>2.289967744268159E-2</v>
      </c>
      <c r="H248" s="99" t="str">
        <f>_THP_since142!K241</f>
        <v>17. AMGÄndG (2021)</v>
      </c>
      <c r="I248">
        <f>_THP_since142!L241</f>
        <v>0.16435988876658278</v>
      </c>
    </row>
    <row r="249" spans="2:9" x14ac:dyDescent="0.3">
      <c r="B249" s="99">
        <f>_THP_since142!E242</f>
        <v>2021</v>
      </c>
      <c r="C249" s="99" t="str">
        <f>_THP_since142!F242</f>
        <v>Rind</v>
      </c>
      <c r="D249" s="99" t="str">
        <f>_THP_since142!G242</f>
        <v>Mastrinder</v>
      </c>
      <c r="E249" s="99" t="str">
        <f>_THP_since142!H242</f>
        <v>B</v>
      </c>
      <c r="F249" s="99" t="str">
        <f>_THP_since142!I242</f>
        <v>Ceph. 3. Gen.</v>
      </c>
      <c r="G249" s="120">
        <f>_THP_since142!J242</f>
        <v>4.7159181390710927E-3</v>
      </c>
      <c r="H249" s="99" t="str">
        <f>_THP_since142!K242</f>
        <v>17. AMGÄndG (2021)</v>
      </c>
      <c r="I249">
        <f>_THP_since142!L242</f>
        <v>3.6452884882142378E-2</v>
      </c>
    </row>
    <row r="250" spans="2:9" x14ac:dyDescent="0.3">
      <c r="B250" s="99">
        <f>_THP_since142!E243</f>
        <v>2021</v>
      </c>
      <c r="C250" s="99" t="str">
        <f>_THP_since142!F243</f>
        <v>Rind</v>
      </c>
      <c r="D250" s="99" t="str">
        <f>_THP_since142!G243</f>
        <v>Mastrinder</v>
      </c>
      <c r="E250" s="99" t="str">
        <f>_THP_since142!H243</f>
        <v>B</v>
      </c>
      <c r="F250" s="99" t="str">
        <f>_THP_since142!I243</f>
        <v>Ceph. 4. Gen.</v>
      </c>
      <c r="G250" s="120">
        <f>_THP_since142!J243</f>
        <v>1.6901368126260626E-3</v>
      </c>
      <c r="H250" s="99" t="str">
        <f>_THP_since142!K243</f>
        <v>17. AMGÄndG (2021)</v>
      </c>
      <c r="I250">
        <f>_THP_since142!L243</f>
        <v>1.3064340993388079E-2</v>
      </c>
    </row>
    <row r="251" spans="2:9" x14ac:dyDescent="0.3">
      <c r="B251" s="99">
        <f>_THP_since142!E244</f>
        <v>2021</v>
      </c>
      <c r="C251" s="99" t="str">
        <f>_THP_since142!F244</f>
        <v>Rind</v>
      </c>
      <c r="D251" s="99" t="str">
        <f>_THP_since142!G244</f>
        <v>Mastrinder</v>
      </c>
      <c r="E251" s="99" t="str">
        <f>_THP_since142!H244</f>
        <v>B</v>
      </c>
      <c r="F251" s="99" t="str">
        <f>_THP_since142!I244</f>
        <v>Fluorchinolone</v>
      </c>
      <c r="G251" s="120">
        <f>_THP_since142!J244</f>
        <v>5.4328946134703515E-3</v>
      </c>
      <c r="H251" s="99" t="str">
        <f>_THP_since142!K244</f>
        <v>17. AMGÄndG (2021)</v>
      </c>
      <c r="I251">
        <f>_THP_since142!L244</f>
        <v>4.1994936315975902E-2</v>
      </c>
    </row>
    <row r="252" spans="2:9" x14ac:dyDescent="0.3">
      <c r="B252" s="99">
        <f>_THP_since142!E245</f>
        <v>2021</v>
      </c>
      <c r="C252" s="99" t="str">
        <f>_THP_since142!F245</f>
        <v>Rind</v>
      </c>
      <c r="D252" s="99" t="str">
        <f>_THP_since142!G245</f>
        <v>Mastrinder</v>
      </c>
      <c r="E252" s="99" t="str">
        <f>_THP_since142!H245</f>
        <v>B</v>
      </c>
      <c r="F252" s="99" t="str">
        <f>_THP_since142!I245</f>
        <v>Polypeptid-AB</v>
      </c>
      <c r="G252" s="120">
        <f>_THP_since142!J245</f>
        <v>7.0225980395641839E-5</v>
      </c>
      <c r="H252" s="99" t="str">
        <f>_THP_since142!K245</f>
        <v>17. AMGÄndG (2021)</v>
      </c>
      <c r="I252">
        <f>_THP_since142!L245</f>
        <v>5.4282951985297977E-4</v>
      </c>
    </row>
    <row r="253" spans="2:9" x14ac:dyDescent="0.3">
      <c r="B253" s="99">
        <f>_THP_since142!E246</f>
        <v>2021</v>
      </c>
      <c r="C253" s="99" t="str">
        <f>_THP_since142!F246</f>
        <v>Rind</v>
      </c>
      <c r="D253" s="99" t="str">
        <f>_THP_since142!G246</f>
        <v>Mastrinder</v>
      </c>
      <c r="E253" s="99" t="str">
        <f>_THP_since142!H246</f>
        <v>C</v>
      </c>
      <c r="F253" s="99" t="str">
        <f>_THP_since142!I246</f>
        <v>Aminoglykoside</v>
      </c>
      <c r="G253" s="120">
        <f>_THP_since142!J246</f>
        <v>1.4827302885802873E-3</v>
      </c>
      <c r="H253" s="99" t="str">
        <f>_THP_since142!K246</f>
        <v>17. AMGÄndG (2021)</v>
      </c>
      <c r="I253">
        <f>_THP_since142!L246</f>
        <v>1.1461139682023678E-2</v>
      </c>
    </row>
    <row r="254" spans="2:9" x14ac:dyDescent="0.3">
      <c r="B254" s="99">
        <f>_THP_since142!E247</f>
        <v>2021</v>
      </c>
      <c r="C254" s="99" t="str">
        <f>_THP_since142!F247</f>
        <v>Rind</v>
      </c>
      <c r="D254" s="99" t="str">
        <f>_THP_since142!G247</f>
        <v>Mastrinder</v>
      </c>
      <c r="E254" s="99" t="str">
        <f>_THP_since142!H247</f>
        <v>C</v>
      </c>
      <c r="F254" s="99" t="str">
        <f>_THP_since142!I247</f>
        <v>Ceph. 1. Gen.</v>
      </c>
      <c r="G254" s="120">
        <f>_THP_since142!J247</f>
        <v>0</v>
      </c>
      <c r="H254" s="99" t="str">
        <f>_THP_since142!K247</f>
        <v>17. AMGÄndG (2021)</v>
      </c>
      <c r="I254">
        <f>_THP_since142!L247</f>
        <v>0</v>
      </c>
    </row>
    <row r="255" spans="2:9" x14ac:dyDescent="0.3">
      <c r="B255" s="99">
        <f>_THP_since142!E248</f>
        <v>2021</v>
      </c>
      <c r="C255" s="99" t="str">
        <f>_THP_since142!F248</f>
        <v>Rind</v>
      </c>
      <c r="D255" s="99" t="str">
        <f>_THP_since142!G248</f>
        <v>Mastrinder</v>
      </c>
      <c r="E255" s="99" t="str">
        <f>_THP_since142!H248</f>
        <v>C</v>
      </c>
      <c r="F255" s="99" t="str">
        <f>_THP_since142!I248</f>
        <v>Fenicole</v>
      </c>
      <c r="G255" s="120">
        <f>_THP_since142!J248</f>
        <v>1.5246879498929765E-2</v>
      </c>
      <c r="H255" s="99" t="str">
        <f>_THP_since142!K248</f>
        <v>17. AMGÄndG (2021)</v>
      </c>
      <c r="I255">
        <f>_THP_since142!L248</f>
        <v>0.11785462062661235</v>
      </c>
    </row>
    <row r="256" spans="2:9" x14ac:dyDescent="0.3">
      <c r="B256" s="99">
        <f>_THP_since142!E249</f>
        <v>2021</v>
      </c>
      <c r="C256" s="99" t="str">
        <f>_THP_since142!F249</f>
        <v>Rind</v>
      </c>
      <c r="D256" s="99" t="str">
        <f>_THP_since142!G249</f>
        <v>Mastrinder</v>
      </c>
      <c r="E256" s="99" t="str">
        <f>_THP_since142!H249</f>
        <v>C</v>
      </c>
      <c r="F256" s="99" t="str">
        <f>_THP_since142!I249</f>
        <v>Lincosamide</v>
      </c>
      <c r="G256" s="120">
        <f>_THP_since142!J249</f>
        <v>6.353827528493331E-4</v>
      </c>
      <c r="H256" s="99" t="str">
        <f>_THP_since142!K249</f>
        <v>17. AMGÄndG (2021)</v>
      </c>
      <c r="I256">
        <f>_THP_since142!L249</f>
        <v>4.9113520766663797E-3</v>
      </c>
    </row>
    <row r="257" spans="2:9" x14ac:dyDescent="0.3">
      <c r="B257" s="99">
        <f>_THP_since142!E250</f>
        <v>2021</v>
      </c>
      <c r="C257" s="99" t="str">
        <f>_THP_since142!F250</f>
        <v>Rind</v>
      </c>
      <c r="D257" s="99" t="str">
        <f>_THP_since142!G250</f>
        <v>Mastrinder</v>
      </c>
      <c r="E257" s="99" t="str">
        <f>_THP_since142!H250</f>
        <v>C</v>
      </c>
      <c r="F257" s="99" t="str">
        <f>_THP_since142!I250</f>
        <v>Makrolide</v>
      </c>
      <c r="G257" s="120">
        <f>_THP_since142!J250</f>
        <v>3.7063528148851541E-2</v>
      </c>
      <c r="H257" s="99" t="str">
        <f>_THP_since142!K250</f>
        <v>17. AMGÄndG (2021)</v>
      </c>
      <c r="I257">
        <f>_THP_since142!L250</f>
        <v>0.28649193753864716</v>
      </c>
    </row>
    <row r="258" spans="2:9" x14ac:dyDescent="0.3">
      <c r="B258" s="99">
        <f>_THP_since142!E251</f>
        <v>2021</v>
      </c>
      <c r="C258" s="99" t="str">
        <f>_THP_since142!F251</f>
        <v>Rind</v>
      </c>
      <c r="D258" s="99" t="str">
        <f>_THP_since142!G251</f>
        <v>Mastrinder</v>
      </c>
      <c r="E258" s="99" t="str">
        <f>_THP_since142!H251</f>
        <v>C</v>
      </c>
      <c r="F258" s="99" t="str">
        <f>_THP_since142!I251</f>
        <v>Pleuromutiline</v>
      </c>
      <c r="G258" s="120">
        <f>_THP_since142!J251</f>
        <v>0</v>
      </c>
      <c r="H258" s="99" t="str">
        <f>_THP_since142!K251</f>
        <v>17. AMGÄndG (2021)</v>
      </c>
      <c r="I258">
        <f>_THP_since142!L251</f>
        <v>0</v>
      </c>
    </row>
    <row r="259" spans="2:9" x14ac:dyDescent="0.3">
      <c r="B259" s="99">
        <f>_THP_since142!E252</f>
        <v>2021</v>
      </c>
      <c r="C259" s="99" t="str">
        <f>_THP_since142!F252</f>
        <v>Rind</v>
      </c>
      <c r="D259" s="99" t="str">
        <f>_THP_since142!G252</f>
        <v>Mastrinder</v>
      </c>
      <c r="E259" s="99" t="str">
        <f>_THP_since142!H252</f>
        <v>D</v>
      </c>
      <c r="F259" s="99" t="str">
        <f>_THP_since142!I252</f>
        <v>Aminoglykoside</v>
      </c>
      <c r="G259" s="120">
        <f>_THP_since142!J252</f>
        <v>5.5912679998365903E-4</v>
      </c>
      <c r="H259" s="99" t="str">
        <f>_THP_since142!K252</f>
        <v>17. AMGÄndG (2021)</v>
      </c>
      <c r="I259">
        <f>_THP_since142!L252</f>
        <v>4.3219123558280474E-3</v>
      </c>
    </row>
    <row r="260" spans="2:9" x14ac:dyDescent="0.3">
      <c r="B260" s="99">
        <f>_THP_since142!E253</f>
        <v>2021</v>
      </c>
      <c r="C260" s="99" t="str">
        <f>_THP_since142!F253</f>
        <v>Rind</v>
      </c>
      <c r="D260" s="99" t="str">
        <f>_THP_since142!G253</f>
        <v>Mastrinder</v>
      </c>
      <c r="E260" s="99" t="str">
        <f>_THP_since142!H253</f>
        <v>D</v>
      </c>
      <c r="F260" s="99" t="str">
        <f>_THP_since142!I253</f>
        <v>Folsäureantag.</v>
      </c>
      <c r="G260" s="120">
        <f>_THP_since142!J253</f>
        <v>3.2799298048098611E-3</v>
      </c>
      <c r="H260" s="99" t="str">
        <f>_THP_since142!K253</f>
        <v>17. AMGÄndG (2021)</v>
      </c>
      <c r="I260">
        <f>_THP_since142!L253</f>
        <v>2.5353048986510231E-2</v>
      </c>
    </row>
    <row r="261" spans="2:9" x14ac:dyDescent="0.3">
      <c r="B261" s="99">
        <f>_THP_since142!E254</f>
        <v>2021</v>
      </c>
      <c r="C261" s="99" t="str">
        <f>_THP_since142!F254</f>
        <v>Rind</v>
      </c>
      <c r="D261" s="99" t="str">
        <f>_THP_since142!G254</f>
        <v>Mastrinder</v>
      </c>
      <c r="E261" s="99" t="str">
        <f>_THP_since142!H254</f>
        <v>D</v>
      </c>
      <c r="F261" s="99" t="str">
        <f>_THP_since142!I254</f>
        <v>Penicilline</v>
      </c>
      <c r="G261" s="120">
        <f>_THP_since142!J254</f>
        <v>3.0795069417270463E-2</v>
      </c>
      <c r="H261" s="99" t="str">
        <f>_THP_since142!K254</f>
        <v>17. AMGÄndG (2021)</v>
      </c>
      <c r="I261">
        <f>_THP_since142!L254</f>
        <v>0.23803829653125805</v>
      </c>
    </row>
    <row r="262" spans="2:9" x14ac:dyDescent="0.3">
      <c r="B262" s="99">
        <f>_THP_since142!E255</f>
        <v>2021</v>
      </c>
      <c r="C262" s="99" t="str">
        <f>_THP_since142!F255</f>
        <v>Rind</v>
      </c>
      <c r="D262" s="99" t="str">
        <f>_THP_since142!G255</f>
        <v>Mastrinder</v>
      </c>
      <c r="E262" s="99" t="str">
        <f>_THP_since142!H255</f>
        <v>D</v>
      </c>
      <c r="F262" s="99" t="str">
        <f>_THP_since142!I255</f>
        <v>Sulfonamide</v>
      </c>
      <c r="G262" s="120">
        <f>_THP_since142!J255</f>
        <v>4.6997955937294602E-3</v>
      </c>
      <c r="H262" s="99" t="str">
        <f>_THP_since142!K255</f>
        <v>17. AMGÄndG (2021)</v>
      </c>
      <c r="I262">
        <f>_THP_since142!L255</f>
        <v>3.6328261580377129E-2</v>
      </c>
    </row>
    <row r="263" spans="2:9" x14ac:dyDescent="0.3">
      <c r="B263" s="99">
        <f>_THP_since142!E256</f>
        <v>2021</v>
      </c>
      <c r="C263" s="99" t="str">
        <f>_THP_since142!F256</f>
        <v>Rind</v>
      </c>
      <c r="D263" s="99" t="str">
        <f>_THP_since142!G256</f>
        <v>Mastrinder</v>
      </c>
      <c r="E263" s="99" t="str">
        <f>_THP_since142!H256</f>
        <v>D</v>
      </c>
      <c r="F263" s="99" t="str">
        <f>_THP_since142!I256</f>
        <v>Tetrazykline</v>
      </c>
      <c r="G263" s="120">
        <f>_THP_since142!J256</f>
        <v>2.3698613183776151E-2</v>
      </c>
      <c r="H263" s="99" t="str">
        <f>_THP_since142!K256</f>
        <v>17. AMGÄndG (2021)</v>
      </c>
      <c r="I263">
        <f>_THP_since142!L256</f>
        <v>0.18318443891071762</v>
      </c>
    </row>
    <row r="264" spans="2:9" x14ac:dyDescent="0.3">
      <c r="B264" s="99">
        <f>_THP_since142!E257</f>
        <v>2022</v>
      </c>
      <c r="C264" s="99" t="str">
        <f>_THP_since142!F257</f>
        <v>Rind</v>
      </c>
      <c r="D264" s="99" t="str">
        <f>_THP_since142!G257</f>
        <v>Mastrinder</v>
      </c>
      <c r="E264" s="99" t="str">
        <f>_THP_since142!H257</f>
        <v>B</v>
      </c>
      <c r="F264" s="99" t="str">
        <f>_THP_since142!I257</f>
        <v>Ceph. 3. Gen.</v>
      </c>
      <c r="G264" s="120">
        <f>_THP_since142!J257</f>
        <v>4.15210147491834E-3</v>
      </c>
      <c r="H264" s="99" t="str">
        <f>_THP_since142!K257</f>
        <v>17. AMGÄndG (2021)</v>
      </c>
      <c r="I264">
        <f>_THP_since142!L257</f>
        <v>3.0713229430717033E-2</v>
      </c>
    </row>
    <row r="265" spans="2:9" x14ac:dyDescent="0.3">
      <c r="B265" s="99">
        <f>_THP_since142!E258</f>
        <v>2022</v>
      </c>
      <c r="C265" s="99" t="str">
        <f>_THP_since142!F258</f>
        <v>Rind</v>
      </c>
      <c r="D265" s="99" t="str">
        <f>_THP_since142!G258</f>
        <v>Mastrinder</v>
      </c>
      <c r="E265" s="99" t="str">
        <f>_THP_since142!H258</f>
        <v>B</v>
      </c>
      <c r="F265" s="99" t="str">
        <f>_THP_since142!I258</f>
        <v>Ceph. 4. Gen.</v>
      </c>
      <c r="G265" s="120">
        <f>_THP_since142!J258</f>
        <v>1.0669894349293956E-3</v>
      </c>
      <c r="H265" s="99" t="str">
        <f>_THP_since142!K258</f>
        <v>17. AMGÄndG (2021)</v>
      </c>
      <c r="I265">
        <f>_THP_since142!L258</f>
        <v>7.8925554958365167E-3</v>
      </c>
    </row>
    <row r="266" spans="2:9" x14ac:dyDescent="0.3">
      <c r="B266" s="99">
        <f>_THP_since142!E259</f>
        <v>2022</v>
      </c>
      <c r="C266" s="99" t="str">
        <f>_THP_since142!F259</f>
        <v>Rind</v>
      </c>
      <c r="D266" s="99" t="str">
        <f>_THP_since142!G259</f>
        <v>Mastrinder</v>
      </c>
      <c r="E266" s="99" t="str">
        <f>_THP_since142!H259</f>
        <v>B</v>
      </c>
      <c r="F266" s="99" t="str">
        <f>_THP_since142!I259</f>
        <v>Fluorchinolone</v>
      </c>
      <c r="G266" s="120">
        <f>_THP_since142!J259</f>
        <v>5.9644043466255733E-3</v>
      </c>
      <c r="H266" s="99" t="str">
        <f>_THP_since142!K259</f>
        <v>17. AMGÄndG (2021)</v>
      </c>
      <c r="I266">
        <f>_THP_since142!L259</f>
        <v>4.4118892619087517E-2</v>
      </c>
    </row>
    <row r="267" spans="2:9" x14ac:dyDescent="0.3">
      <c r="B267" s="99">
        <f>_THP_since142!E260</f>
        <v>2022</v>
      </c>
      <c r="C267" s="99" t="str">
        <f>_THP_since142!F260</f>
        <v>Rind</v>
      </c>
      <c r="D267" s="99" t="str">
        <f>_THP_since142!G260</f>
        <v>Mastrinder</v>
      </c>
      <c r="E267" s="99" t="str">
        <f>_THP_since142!H260</f>
        <v>B</v>
      </c>
      <c r="F267" s="99" t="str">
        <f>_THP_since142!I260</f>
        <v>Polypeptid-AB</v>
      </c>
      <c r="G267" s="120">
        <f>_THP_since142!J260</f>
        <v>2.0634536807771905E-4</v>
      </c>
      <c r="H267" s="99" t="str">
        <f>_THP_since142!K260</f>
        <v>17. AMGÄndG (2021)</v>
      </c>
      <c r="I267">
        <f>_THP_since142!L260</f>
        <v>1.5263433878049382E-3</v>
      </c>
    </row>
    <row r="268" spans="2:9" x14ac:dyDescent="0.3">
      <c r="B268" s="99">
        <f>_THP_since142!E261</f>
        <v>2022</v>
      </c>
      <c r="C268" s="99" t="str">
        <f>_THP_since142!F261</f>
        <v>Rind</v>
      </c>
      <c r="D268" s="99" t="str">
        <f>_THP_since142!G261</f>
        <v>Mastrinder</v>
      </c>
      <c r="E268" s="99" t="str">
        <f>_THP_since142!H261</f>
        <v>C</v>
      </c>
      <c r="F268" s="99" t="str">
        <f>_THP_since142!I261</f>
        <v>Aminoglykoside</v>
      </c>
      <c r="G268" s="120">
        <f>_THP_since142!J261</f>
        <v>8.725654495817432E-4</v>
      </c>
      <c r="H268" s="99" t="str">
        <f>_THP_since142!K261</f>
        <v>17. AMGÄndG (2021)</v>
      </c>
      <c r="I268">
        <f>_THP_since142!L261</f>
        <v>6.4543949631789528E-3</v>
      </c>
    </row>
    <row r="269" spans="2:9" x14ac:dyDescent="0.3">
      <c r="B269" s="99">
        <f>_THP_since142!E262</f>
        <v>2022</v>
      </c>
      <c r="C269" s="99" t="str">
        <f>_THP_since142!F262</f>
        <v>Rind</v>
      </c>
      <c r="D269" s="99" t="str">
        <f>_THP_since142!G262</f>
        <v>Mastrinder</v>
      </c>
      <c r="E269" s="99" t="str">
        <f>_THP_since142!H262</f>
        <v>C</v>
      </c>
      <c r="F269" s="99" t="str">
        <f>_THP_since142!I262</f>
        <v>Ceph. 1. Gen.</v>
      </c>
      <c r="G269" s="120">
        <f>_THP_since142!J262</f>
        <v>5.7990043060365639E-6</v>
      </c>
      <c r="H269" s="99" t="str">
        <f>_THP_since142!K262</f>
        <v>17. AMGÄndG (2021)</v>
      </c>
      <c r="I269">
        <f>_THP_since142!L262</f>
        <v>4.2895423148231185E-5</v>
      </c>
    </row>
    <row r="270" spans="2:9" x14ac:dyDescent="0.3">
      <c r="B270" s="99">
        <f>_THP_since142!E263</f>
        <v>2022</v>
      </c>
      <c r="C270" s="99" t="str">
        <f>_THP_since142!F263</f>
        <v>Rind</v>
      </c>
      <c r="D270" s="99" t="str">
        <f>_THP_since142!G263</f>
        <v>Mastrinder</v>
      </c>
      <c r="E270" s="99" t="str">
        <f>_THP_since142!H263</f>
        <v>C</v>
      </c>
      <c r="F270" s="99" t="str">
        <f>_THP_since142!I263</f>
        <v>Fenicole</v>
      </c>
      <c r="G270" s="120">
        <f>_THP_since142!J263</f>
        <v>1.3599136162229552E-2</v>
      </c>
      <c r="H270" s="99" t="str">
        <f>_THP_since142!K263</f>
        <v>17. AMGÄndG (2021)</v>
      </c>
      <c r="I270">
        <f>_THP_since142!L263</f>
        <v>0.1005932517625503</v>
      </c>
    </row>
    <row r="271" spans="2:9" x14ac:dyDescent="0.3">
      <c r="B271" s="99">
        <f>_THP_since142!E264</f>
        <v>2022</v>
      </c>
      <c r="C271" s="99" t="str">
        <f>_THP_since142!F264</f>
        <v>Rind</v>
      </c>
      <c r="D271" s="99" t="str">
        <f>_THP_since142!G264</f>
        <v>Mastrinder</v>
      </c>
      <c r="E271" s="99" t="str">
        <f>_THP_since142!H264</f>
        <v>C</v>
      </c>
      <c r="F271" s="99" t="str">
        <f>_THP_since142!I264</f>
        <v>Lincosamide</v>
      </c>
      <c r="G271" s="120">
        <f>_THP_since142!J264</f>
        <v>3.2666111787549843E-4</v>
      </c>
      <c r="H271" s="99" t="str">
        <f>_THP_since142!K264</f>
        <v>17. AMGÄndG (2021)</v>
      </c>
      <c r="I271">
        <f>_THP_since142!L264</f>
        <v>2.4163228957697863E-3</v>
      </c>
    </row>
    <row r="272" spans="2:9" x14ac:dyDescent="0.3">
      <c r="B272" s="99">
        <f>_THP_since142!E265</f>
        <v>2022</v>
      </c>
      <c r="C272" s="99" t="str">
        <f>_THP_since142!F265</f>
        <v>Rind</v>
      </c>
      <c r="D272" s="99" t="str">
        <f>_THP_since142!G265</f>
        <v>Mastrinder</v>
      </c>
      <c r="E272" s="99" t="str">
        <f>_THP_since142!H265</f>
        <v>C</v>
      </c>
      <c r="F272" s="99" t="str">
        <f>_THP_since142!I265</f>
        <v>Makrolide</v>
      </c>
      <c r="G272" s="120">
        <f>_THP_since142!J265</f>
        <v>3.5729701033819936E-2</v>
      </c>
      <c r="H272" s="99" t="str">
        <f>_THP_since142!K265</f>
        <v>17. AMGÄndG (2021)</v>
      </c>
      <c r="I272">
        <f>_THP_since142!L265</f>
        <v>0.26429375870786526</v>
      </c>
    </row>
    <row r="273" spans="2:9" x14ac:dyDescent="0.3">
      <c r="B273" s="99">
        <f>_THP_since142!E266</f>
        <v>2022</v>
      </c>
      <c r="C273" s="99" t="str">
        <f>_THP_since142!F266</f>
        <v>Rind</v>
      </c>
      <c r="D273" s="99" t="str">
        <f>_THP_since142!G266</f>
        <v>Mastrinder</v>
      </c>
      <c r="E273" s="99" t="str">
        <f>_THP_since142!H266</f>
        <v>C</v>
      </c>
      <c r="F273" s="99" t="str">
        <f>_THP_since142!I266</f>
        <v>Pleuromutiline</v>
      </c>
      <c r="G273" s="120">
        <f>_THP_since142!J266</f>
        <v>0</v>
      </c>
      <c r="H273" s="99" t="str">
        <f>_THP_since142!K266</f>
        <v>17. AMGÄndG (2021)</v>
      </c>
      <c r="I273">
        <f>_THP_since142!L266</f>
        <v>0</v>
      </c>
    </row>
    <row r="274" spans="2:9" x14ac:dyDescent="0.3">
      <c r="B274" s="99">
        <f>_THP_since142!E267</f>
        <v>2022</v>
      </c>
      <c r="C274" s="99" t="str">
        <f>_THP_since142!F267</f>
        <v>Rind</v>
      </c>
      <c r="D274" s="99" t="str">
        <f>_THP_since142!G267</f>
        <v>Mastrinder</v>
      </c>
      <c r="E274" s="99" t="str">
        <f>_THP_since142!H267</f>
        <v>D</v>
      </c>
      <c r="F274" s="99" t="str">
        <f>_THP_since142!I267</f>
        <v>Aminoglykoside</v>
      </c>
      <c r="G274" s="120">
        <f>_THP_since142!J267</f>
        <v>3.1681612596009482E-4</v>
      </c>
      <c r="H274" s="99" t="str">
        <f>_THP_since142!K267</f>
        <v>17. AMGÄndG (2021)</v>
      </c>
      <c r="I274">
        <f>_THP_since142!L267</f>
        <v>2.3434991708998899E-3</v>
      </c>
    </row>
    <row r="275" spans="2:9" x14ac:dyDescent="0.3">
      <c r="B275" s="99">
        <f>_THP_since142!E268</f>
        <v>2022</v>
      </c>
      <c r="C275" s="99" t="str">
        <f>_THP_since142!F268</f>
        <v>Rind</v>
      </c>
      <c r="D275" s="99" t="str">
        <f>_THP_since142!G268</f>
        <v>Mastrinder</v>
      </c>
      <c r="E275" s="99" t="str">
        <f>_THP_since142!H268</f>
        <v>D</v>
      </c>
      <c r="F275" s="99" t="str">
        <f>_THP_since142!I268</f>
        <v>Folsäureantag.</v>
      </c>
      <c r="G275" s="120">
        <f>_THP_since142!J268</f>
        <v>4.4085041045149233E-3</v>
      </c>
      <c r="H275" s="99" t="str">
        <f>_THP_since142!K268</f>
        <v>17. AMGÄndG (2021)</v>
      </c>
      <c r="I275">
        <f>_THP_since142!L268</f>
        <v>3.260984800736054E-2</v>
      </c>
    </row>
    <row r="276" spans="2:9" x14ac:dyDescent="0.3">
      <c r="B276" s="99">
        <f>_THP_since142!E269</f>
        <v>2022</v>
      </c>
      <c r="C276" s="99" t="str">
        <f>_THP_since142!F269</f>
        <v>Rind</v>
      </c>
      <c r="D276" s="99" t="str">
        <f>_THP_since142!G269</f>
        <v>Mastrinder</v>
      </c>
      <c r="E276" s="99" t="str">
        <f>_THP_since142!H269</f>
        <v>D</v>
      </c>
      <c r="F276" s="99" t="str">
        <f>_THP_since142!I269</f>
        <v>Penicilline</v>
      </c>
      <c r="G276" s="120">
        <f>_THP_since142!J269</f>
        <v>3.4763044195567902E-2</v>
      </c>
      <c r="H276" s="99" t="str">
        <f>_THP_since142!K269</f>
        <v>17. AMGÄndG (2021)</v>
      </c>
      <c r="I276">
        <f>_THP_since142!L269</f>
        <v>0.25714336668749921</v>
      </c>
    </row>
    <row r="277" spans="2:9" x14ac:dyDescent="0.3">
      <c r="B277" s="99">
        <f>_THP_since142!E270</f>
        <v>2022</v>
      </c>
      <c r="C277" s="99" t="str">
        <f>_THP_since142!F270</f>
        <v>Rind</v>
      </c>
      <c r="D277" s="99" t="str">
        <f>_THP_since142!G270</f>
        <v>Mastrinder</v>
      </c>
      <c r="E277" s="99" t="str">
        <f>_THP_since142!H270</f>
        <v>D</v>
      </c>
      <c r="F277" s="99" t="str">
        <f>_THP_since142!I270</f>
        <v>Sulfonamide</v>
      </c>
      <c r="G277" s="120">
        <f>_THP_since142!J270</f>
        <v>5.9416775027531987E-3</v>
      </c>
      <c r="H277" s="99" t="str">
        <f>_THP_since142!K270</f>
        <v>17. AMGÄndG (2021)</v>
      </c>
      <c r="I277">
        <f>_THP_since142!L270</f>
        <v>4.395078141701194E-2</v>
      </c>
    </row>
    <row r="278" spans="2:9" x14ac:dyDescent="0.3">
      <c r="B278" s="99">
        <f>_THP_since142!E271</f>
        <v>2022</v>
      </c>
      <c r="C278" s="99" t="str">
        <f>_THP_since142!F271</f>
        <v>Rind</v>
      </c>
      <c r="D278" s="99" t="str">
        <f>_THP_since142!G271</f>
        <v>Mastrinder</v>
      </c>
      <c r="E278" s="99" t="str">
        <f>_THP_since142!H271</f>
        <v>D</v>
      </c>
      <c r="F278" s="99" t="str">
        <f>_THP_since142!I271</f>
        <v>Tetrazykline</v>
      </c>
      <c r="G278" s="120">
        <f>_THP_since142!J271</f>
        <v>2.7835603108794665E-2</v>
      </c>
      <c r="H278" s="99" t="str">
        <f>_THP_since142!K271</f>
        <v>17. AMGÄndG (2021)</v>
      </c>
      <c r="I278">
        <f>_THP_since142!L271</f>
        <v>0.20590086003127001</v>
      </c>
    </row>
    <row r="279" spans="2:9" x14ac:dyDescent="0.3">
      <c r="B279" s="99">
        <f>_THP_since142!E272</f>
        <v>2023</v>
      </c>
      <c r="C279" s="99" t="str">
        <f>_THP_since142!F272</f>
        <v>Rind</v>
      </c>
      <c r="D279" s="99" t="str">
        <f>_THP_since142!G272</f>
        <v>Kälber, zugegangen</v>
      </c>
      <c r="E279" s="99" t="str">
        <f>_THP_since142!H272</f>
        <v>B</v>
      </c>
      <c r="F279" s="99" t="str">
        <f>_THP_since142!I272</f>
        <v>Ceph. 3. Gen.</v>
      </c>
      <c r="G279" s="120">
        <f>_THP_since142!J272</f>
        <v>6.9256309854163903E-3</v>
      </c>
      <c r="H279" s="99" t="str">
        <f>_THP_since142!K272</f>
        <v>17. AMGÄndG (2021)</v>
      </c>
      <c r="I279">
        <f>_THP_since142!L272</f>
        <v>4.1367466572554972E-4</v>
      </c>
    </row>
    <row r="280" spans="2:9" x14ac:dyDescent="0.3">
      <c r="B280" s="99">
        <f>_THP_since142!E273</f>
        <v>2023</v>
      </c>
      <c r="C280" s="99" t="str">
        <f>_THP_since142!F273</f>
        <v>Rind</v>
      </c>
      <c r="D280" s="99" t="str">
        <f>_THP_since142!G273</f>
        <v>Kälber, zugegangen</v>
      </c>
      <c r="E280" s="99" t="str">
        <f>_THP_since142!H273</f>
        <v>B</v>
      </c>
      <c r="F280" s="99" t="str">
        <f>_THP_since142!I273</f>
        <v>Ceph. 4. Gen.</v>
      </c>
      <c r="G280" s="120">
        <f>_THP_since142!J273</f>
        <v>1.1513219644158057E-2</v>
      </c>
      <c r="H280" s="99" t="str">
        <f>_THP_since142!K273</f>
        <v>17. AMGÄndG (2021)</v>
      </c>
      <c r="I280">
        <f>_THP_since142!L273</f>
        <v>6.8769579230412421E-4</v>
      </c>
    </row>
    <row r="281" spans="2:9" x14ac:dyDescent="0.3">
      <c r="B281" s="99">
        <f>_THP_since142!E274</f>
        <v>2023</v>
      </c>
      <c r="C281" s="99" t="str">
        <f>_THP_since142!F274</f>
        <v>Rind</v>
      </c>
      <c r="D281" s="99" t="str">
        <f>_THP_since142!G274</f>
        <v>Kälber, zugegangen</v>
      </c>
      <c r="E281" s="99" t="str">
        <f>_THP_since142!H274</f>
        <v>B</v>
      </c>
      <c r="F281" s="99" t="str">
        <f>_THP_since142!I274</f>
        <v>Fluorchinolone</v>
      </c>
      <c r="G281" s="120">
        <f>_THP_since142!J274</f>
        <v>0.33527526964515542</v>
      </c>
      <c r="H281" s="99" t="str">
        <f>_THP_since142!K274</f>
        <v>17. AMGÄndG (2021)</v>
      </c>
      <c r="I281">
        <f>_THP_since142!L274</f>
        <v>2.0026317513676256E-2</v>
      </c>
    </row>
    <row r="282" spans="2:9" x14ac:dyDescent="0.3">
      <c r="B282" s="99">
        <f>_THP_since142!E275</f>
        <v>2023</v>
      </c>
      <c r="C282" s="99" t="str">
        <f>_THP_since142!F275</f>
        <v>Rind</v>
      </c>
      <c r="D282" s="99" t="str">
        <f>_THP_since142!G275</f>
        <v>Kälber, zugegangen</v>
      </c>
      <c r="E282" s="99" t="str">
        <f>_THP_since142!H275</f>
        <v>B</v>
      </c>
      <c r="F282" s="99" t="str">
        <f>_THP_since142!I275</f>
        <v>Polypeptid-AB</v>
      </c>
      <c r="G282" s="120">
        <f>_THP_since142!J275</f>
        <v>0.1532859880921108</v>
      </c>
      <c r="H282" s="99" t="str">
        <f>_THP_since142!K275</f>
        <v>17. AMGÄndG (2021)</v>
      </c>
      <c r="I282">
        <f>_THP_since142!L275</f>
        <v>9.155920957663051E-3</v>
      </c>
    </row>
    <row r="283" spans="2:9" x14ac:dyDescent="0.3">
      <c r="B283" s="99">
        <f>_THP_since142!E276</f>
        <v>2023</v>
      </c>
      <c r="C283" s="99" t="str">
        <f>_THP_since142!F276</f>
        <v>Rind</v>
      </c>
      <c r="D283" s="99" t="str">
        <f>_THP_since142!G276</f>
        <v>Kälber, zugegangen</v>
      </c>
      <c r="E283" s="99" t="str">
        <f>_THP_since142!H276</f>
        <v>C</v>
      </c>
      <c r="F283" s="99" t="str">
        <f>_THP_since142!I276</f>
        <v>Aminoglykoside</v>
      </c>
      <c r="G283" s="120">
        <f>_THP_since142!J276</f>
        <v>0.50970306010337951</v>
      </c>
      <c r="H283" s="99" t="str">
        <f>_THP_since142!K276</f>
        <v>17. AMGÄndG (2021)</v>
      </c>
      <c r="I283">
        <f>_THP_since142!L276</f>
        <v>3.0445058862008986E-2</v>
      </c>
    </row>
    <row r="284" spans="2:9" x14ac:dyDescent="0.3">
      <c r="B284" s="99">
        <f>_THP_since142!E277</f>
        <v>2023</v>
      </c>
      <c r="C284" s="99" t="str">
        <f>_THP_since142!F277</f>
        <v>Rind</v>
      </c>
      <c r="D284" s="99" t="str">
        <f>_THP_since142!G277</f>
        <v>Kälber, zugegangen</v>
      </c>
      <c r="E284" s="99" t="str">
        <f>_THP_since142!H277</f>
        <v>C</v>
      </c>
      <c r="F284" s="99" t="str">
        <f>_THP_since142!I277</f>
        <v>Ceph. 1. Gen.</v>
      </c>
      <c r="G284" s="120">
        <f>_THP_since142!J277</f>
        <v>2.6221035439342699E-5</v>
      </c>
      <c r="H284" s="99" t="str">
        <f>_THP_since142!K277</f>
        <v>17. AMGÄndG (2021)</v>
      </c>
      <c r="I284">
        <f>_THP_since142!L277</f>
        <v>1.5662079156670128E-6</v>
      </c>
    </row>
    <row r="285" spans="2:9" x14ac:dyDescent="0.3">
      <c r="B285" s="99">
        <f>_THP_since142!E278</f>
        <v>2023</v>
      </c>
      <c r="C285" s="99" t="str">
        <f>_THP_since142!F278</f>
        <v>Rind</v>
      </c>
      <c r="D285" s="99" t="str">
        <f>_THP_since142!G278</f>
        <v>Kälber, zugegangen</v>
      </c>
      <c r="E285" s="99" t="str">
        <f>_THP_since142!H278</f>
        <v>C</v>
      </c>
      <c r="F285" s="99" t="str">
        <f>_THP_since142!I278</f>
        <v>Fenicole</v>
      </c>
      <c r="G285" s="120">
        <f>_THP_since142!J278</f>
        <v>0.70091886850164287</v>
      </c>
      <c r="H285" s="99" t="str">
        <f>_THP_since142!K278</f>
        <v>17. AMGÄndG (2021)</v>
      </c>
      <c r="I285">
        <f>_THP_since142!L278</f>
        <v>4.1866564828347524E-2</v>
      </c>
    </row>
    <row r="286" spans="2:9" x14ac:dyDescent="0.3">
      <c r="B286" s="99">
        <f>_THP_since142!E279</f>
        <v>2023</v>
      </c>
      <c r="C286" s="99" t="str">
        <f>_THP_since142!F279</f>
        <v>Rind</v>
      </c>
      <c r="D286" s="99" t="str">
        <f>_THP_since142!G279</f>
        <v>Kälber, zugegangen</v>
      </c>
      <c r="E286" s="99" t="str">
        <f>_THP_since142!H279</f>
        <v>C</v>
      </c>
      <c r="F286" s="99" t="str">
        <f>_THP_since142!I279</f>
        <v>Lincosamide</v>
      </c>
      <c r="G286" s="120">
        <f>_THP_since142!J279</f>
        <v>5.4410833622922712E-2</v>
      </c>
      <c r="H286" s="99" t="str">
        <f>_THP_since142!K279</f>
        <v>17. AMGÄndG (2021)</v>
      </c>
      <c r="I286">
        <f>_THP_since142!L279</f>
        <v>3.250011942335357E-3</v>
      </c>
    </row>
    <row r="287" spans="2:9" x14ac:dyDescent="0.3">
      <c r="B287" s="99">
        <f>_THP_since142!E280</f>
        <v>2023</v>
      </c>
      <c r="C287" s="99" t="str">
        <f>_THP_since142!F280</f>
        <v>Rind</v>
      </c>
      <c r="D287" s="99" t="str">
        <f>_THP_since142!G280</f>
        <v>Kälber, zugegangen</v>
      </c>
      <c r="E287" s="99" t="str">
        <f>_THP_since142!H280</f>
        <v>C</v>
      </c>
      <c r="F287" s="99" t="str">
        <f>_THP_since142!I280</f>
        <v>Makrolide</v>
      </c>
      <c r="G287" s="120">
        <f>_THP_since142!J280</f>
        <v>3.0162242798210266</v>
      </c>
      <c r="H287" s="99" t="str">
        <f>_THP_since142!K280</f>
        <v>17. AMGÄndG (2021)</v>
      </c>
      <c r="I287">
        <f>_THP_since142!L280</f>
        <v>0.18016200593645004</v>
      </c>
    </row>
    <row r="288" spans="2:9" x14ac:dyDescent="0.3">
      <c r="B288" s="99">
        <f>_THP_since142!E281</f>
        <v>2023</v>
      </c>
      <c r="C288" s="99" t="str">
        <f>_THP_since142!F281</f>
        <v>Rind</v>
      </c>
      <c r="D288" s="99" t="str">
        <f>_THP_since142!G281</f>
        <v>Kälber, zugegangen</v>
      </c>
      <c r="E288" s="99" t="str">
        <f>_THP_since142!H281</f>
        <v>D</v>
      </c>
      <c r="F288" s="99" t="str">
        <f>_THP_since142!I281</f>
        <v>Aminoglykoside</v>
      </c>
      <c r="G288" s="120">
        <f>_THP_since142!J281</f>
        <v>5.4366039354047165E-2</v>
      </c>
      <c r="H288" s="99" t="str">
        <f>_THP_since142!K281</f>
        <v>17. AMGÄndG (2021)</v>
      </c>
      <c r="I288">
        <f>_THP_since142!L281</f>
        <v>3.2473363371460923E-3</v>
      </c>
    </row>
    <row r="289" spans="2:9" x14ac:dyDescent="0.3">
      <c r="B289" s="99">
        <f>_THP_since142!E282</f>
        <v>2023</v>
      </c>
      <c r="C289" s="99" t="str">
        <f>_THP_since142!F282</f>
        <v>Rind</v>
      </c>
      <c r="D289" s="99" t="str">
        <f>_THP_since142!G282</f>
        <v>Kälber, zugegangen</v>
      </c>
      <c r="E289" s="99" t="str">
        <f>_THP_since142!H282</f>
        <v>D</v>
      </c>
      <c r="F289" s="99" t="str">
        <f>_THP_since142!I282</f>
        <v>Folsäureantag.</v>
      </c>
      <c r="G289" s="120">
        <f>_THP_since142!J282</f>
        <v>0.60358911630866108</v>
      </c>
      <c r="H289" s="99" t="str">
        <f>_THP_since142!K282</f>
        <v>17. AMGÄndG (2021)</v>
      </c>
      <c r="I289">
        <f>_THP_since142!L282</f>
        <v>3.605296419204946E-2</v>
      </c>
    </row>
    <row r="290" spans="2:9" x14ac:dyDescent="0.3">
      <c r="B290" s="99">
        <f>_THP_since142!E283</f>
        <v>2023</v>
      </c>
      <c r="C290" s="99" t="str">
        <f>_THP_since142!F283</f>
        <v>Rind</v>
      </c>
      <c r="D290" s="99" t="str">
        <f>_THP_since142!G283</f>
        <v>Kälber, zugegangen</v>
      </c>
      <c r="E290" s="99" t="str">
        <f>_THP_since142!H283</f>
        <v>D</v>
      </c>
      <c r="F290" s="99" t="str">
        <f>_THP_since142!I283</f>
        <v>Penicilline</v>
      </c>
      <c r="G290" s="120">
        <f>_THP_since142!J283</f>
        <v>3.0537979310624612</v>
      </c>
      <c r="H290" s="99" t="str">
        <f>_THP_since142!K283</f>
        <v>17. AMGÄndG (2021)</v>
      </c>
      <c r="I290">
        <f>_THP_since142!L283</f>
        <v>0.18240631662093773</v>
      </c>
    </row>
    <row r="291" spans="2:9" x14ac:dyDescent="0.3">
      <c r="B291" s="99">
        <f>_THP_since142!E284</f>
        <v>2023</v>
      </c>
      <c r="C291" s="99" t="str">
        <f>_THP_since142!F284</f>
        <v>Rind</v>
      </c>
      <c r="D291" s="99" t="str">
        <f>_THP_since142!G284</f>
        <v>Kälber, zugegangen</v>
      </c>
      <c r="E291" s="99" t="str">
        <f>_THP_since142!H284</f>
        <v>D</v>
      </c>
      <c r="F291" s="99" t="str">
        <f>_THP_since142!I284</f>
        <v>Sulfonamide</v>
      </c>
      <c r="G291" s="120">
        <f>_THP_since142!J284</f>
        <v>1.6634051297568773</v>
      </c>
      <c r="H291" s="99" t="str">
        <f>_THP_since142!K284</f>
        <v>17. AMGÄndG (2021)</v>
      </c>
      <c r="I291">
        <f>_THP_since142!L284</f>
        <v>9.9356804090099768E-2</v>
      </c>
    </row>
    <row r="292" spans="2:9" x14ac:dyDescent="0.3">
      <c r="B292" s="99">
        <f>_THP_since142!E285</f>
        <v>2023</v>
      </c>
      <c r="C292" s="99" t="str">
        <f>_THP_since142!F285</f>
        <v>Rind</v>
      </c>
      <c r="D292" s="99" t="str">
        <f>_THP_since142!G285</f>
        <v>Kälber, zugegangen</v>
      </c>
      <c r="E292" s="99" t="str">
        <f>_THP_since142!H285</f>
        <v>D</v>
      </c>
      <c r="F292" s="99" t="str">
        <f>_THP_since142!I285</f>
        <v>Tetrazykline</v>
      </c>
      <c r="G292" s="120">
        <f>_THP_since142!J285</f>
        <v>6.5782918543828508</v>
      </c>
      <c r="H292" s="99" t="str">
        <f>_THP_since142!K285</f>
        <v>17. AMGÄndG (2021)</v>
      </c>
      <c r="I292">
        <f>_THP_since142!L285</f>
        <v>0.39292776205334035</v>
      </c>
    </row>
    <row r="293" spans="2:9" x14ac:dyDescent="0.3">
      <c r="B293" s="99">
        <f>_THP_since142!E286</f>
        <v>2024</v>
      </c>
      <c r="C293" s="99" t="str">
        <f>_THP_since142!F286</f>
        <v>Rind</v>
      </c>
      <c r="D293" s="99" t="str">
        <f>_THP_since142!G286</f>
        <v>Kälber, zugegangen</v>
      </c>
      <c r="E293" s="99" t="str">
        <f>_THP_since142!H286</f>
        <v>B</v>
      </c>
      <c r="F293" s="99" t="str">
        <f>_THP_since142!I286</f>
        <v>Ceph. 3. Gen.</v>
      </c>
      <c r="G293" s="120">
        <f>_THP_since142!J286</f>
        <v>9.0353300480867146E-3</v>
      </c>
      <c r="H293" s="99" t="str">
        <f>_THP_since142!K286</f>
        <v>17. AMGÄndG (2021)</v>
      </c>
      <c r="I293">
        <f>_THP_since142!L286</f>
        <v>4.5897762979137905E-4</v>
      </c>
    </row>
    <row r="294" spans="2:9" x14ac:dyDescent="0.3">
      <c r="B294" s="99">
        <f>_THP_since142!E287</f>
        <v>2024</v>
      </c>
      <c r="C294" s="99" t="str">
        <f>_THP_since142!F287</f>
        <v>Rind</v>
      </c>
      <c r="D294" s="99" t="str">
        <f>_THP_since142!G287</f>
        <v>Kälber, zugegangen</v>
      </c>
      <c r="E294" s="99" t="str">
        <f>_THP_since142!H287</f>
        <v>B</v>
      </c>
      <c r="F294" s="99" t="str">
        <f>_THP_since142!I287</f>
        <v>Ceph. 4. Gen.</v>
      </c>
      <c r="G294" s="120">
        <f>_THP_since142!J287</f>
        <v>1.7589278388009572E-2</v>
      </c>
      <c r="H294" s="99" t="str">
        <f>_THP_since142!K287</f>
        <v>17. AMGÄndG (2021)</v>
      </c>
      <c r="I294">
        <f>_THP_since142!L287</f>
        <v>8.9350198180960594E-4</v>
      </c>
    </row>
    <row r="295" spans="2:9" x14ac:dyDescent="0.3">
      <c r="B295" s="99">
        <f>_THP_since142!E288</f>
        <v>2024</v>
      </c>
      <c r="C295" s="99" t="str">
        <f>_THP_since142!F288</f>
        <v>Rind</v>
      </c>
      <c r="D295" s="99" t="str">
        <f>_THP_since142!G288</f>
        <v>Kälber, zugegangen</v>
      </c>
      <c r="E295" s="99" t="str">
        <f>_THP_since142!H288</f>
        <v>B</v>
      </c>
      <c r="F295" s="99" t="str">
        <f>_THP_since142!I288</f>
        <v>Fluorchinolone</v>
      </c>
      <c r="G295" s="120">
        <f>_THP_since142!J288</f>
        <v>0.33339075577552291</v>
      </c>
      <c r="H295" s="99" t="str">
        <f>_THP_since142!K288</f>
        <v>17. AMGÄndG (2021)</v>
      </c>
      <c r="I295">
        <f>_THP_since142!L288</f>
        <v>1.6935618075469051E-2</v>
      </c>
    </row>
    <row r="296" spans="2:9" x14ac:dyDescent="0.3">
      <c r="B296" s="99">
        <f>_THP_since142!E289</f>
        <v>2024</v>
      </c>
      <c r="C296" s="99" t="str">
        <f>_THP_since142!F289</f>
        <v>Rind</v>
      </c>
      <c r="D296" s="99" t="str">
        <f>_THP_since142!G289</f>
        <v>Kälber, zugegangen</v>
      </c>
      <c r="E296" s="99" t="str">
        <f>_THP_since142!H289</f>
        <v>B</v>
      </c>
      <c r="F296" s="99" t="str">
        <f>_THP_since142!I289</f>
        <v>Polypeptid-AB</v>
      </c>
      <c r="G296" s="120">
        <f>_THP_since142!J289</f>
        <v>0.11495330575958525</v>
      </c>
      <c r="H296" s="99" t="str">
        <f>_THP_since142!K289</f>
        <v>17. AMGÄndG (2021)</v>
      </c>
      <c r="I296">
        <f>_THP_since142!L289</f>
        <v>5.8394099090370889E-3</v>
      </c>
    </row>
    <row r="297" spans="2:9" x14ac:dyDescent="0.3">
      <c r="B297" s="99">
        <f>_THP_since142!E290</f>
        <v>2024</v>
      </c>
      <c r="C297" s="99" t="str">
        <f>_THP_since142!F290</f>
        <v>Rind</v>
      </c>
      <c r="D297" s="99" t="str">
        <f>_THP_since142!G290</f>
        <v>Kälber, zugegangen</v>
      </c>
      <c r="E297" s="99" t="str">
        <f>_THP_since142!H290</f>
        <v>C</v>
      </c>
      <c r="F297" s="99" t="str">
        <f>_THP_since142!I290</f>
        <v>Aminoglykoside</v>
      </c>
      <c r="G297" s="120">
        <f>_THP_since142!J290</f>
        <v>0.41549056764035475</v>
      </c>
      <c r="H297" s="99" t="str">
        <f>_THP_since142!K290</f>
        <v>17. AMGÄndG (2021)</v>
      </c>
      <c r="I297">
        <f>_THP_since142!L290</f>
        <v>2.1106132805478062E-2</v>
      </c>
    </row>
    <row r="298" spans="2:9" x14ac:dyDescent="0.3">
      <c r="B298" s="99">
        <f>_THP_since142!E291</f>
        <v>2024</v>
      </c>
      <c r="C298" s="99" t="str">
        <f>_THP_since142!F291</f>
        <v>Rind</v>
      </c>
      <c r="D298" s="99" t="str">
        <f>_THP_since142!G291</f>
        <v>Kälber, zugegangen</v>
      </c>
      <c r="E298" s="99" t="str">
        <f>_THP_since142!H291</f>
        <v>C</v>
      </c>
      <c r="F298" s="99" t="str">
        <f>_THP_since142!I291</f>
        <v>Ceph. 1. Gen.</v>
      </c>
      <c r="G298" s="120">
        <f>_THP_since142!J291</f>
        <v>6.2461161238263339E-5</v>
      </c>
      <c r="H298" s="99" t="str">
        <f>_THP_since142!K291</f>
        <v>17. AMGÄndG (2021)</v>
      </c>
      <c r="I298">
        <f>_THP_since142!L291</f>
        <v>3.1729085253754449E-6</v>
      </c>
    </row>
    <row r="299" spans="2:9" x14ac:dyDescent="0.3">
      <c r="B299" s="99">
        <f>_THP_since142!E292</f>
        <v>2024</v>
      </c>
      <c r="C299" s="99" t="str">
        <f>_THP_since142!F292</f>
        <v>Rind</v>
      </c>
      <c r="D299" s="99" t="str">
        <f>_THP_since142!G292</f>
        <v>Kälber, zugegangen</v>
      </c>
      <c r="E299" s="99" t="str">
        <f>_THP_since142!H292</f>
        <v>C</v>
      </c>
      <c r="F299" s="99" t="str">
        <f>_THP_since142!I292</f>
        <v>Fenicole</v>
      </c>
      <c r="G299" s="120">
        <f>_THP_since142!J292</f>
        <v>0.79352489995263975</v>
      </c>
      <c r="H299" s="99" t="str">
        <f>_THP_since142!K292</f>
        <v>17. AMGÄndG (2021)</v>
      </c>
      <c r="I299">
        <f>_THP_since142!L292</f>
        <v>4.0309559896799504E-2</v>
      </c>
    </row>
    <row r="300" spans="2:9" x14ac:dyDescent="0.3">
      <c r="B300" s="99">
        <f>_THP_since142!E293</f>
        <v>2024</v>
      </c>
      <c r="C300" s="99" t="str">
        <f>_THP_since142!F293</f>
        <v>Rind</v>
      </c>
      <c r="D300" s="99" t="str">
        <f>_THP_since142!G293</f>
        <v>Kälber, zugegangen</v>
      </c>
      <c r="E300" s="99" t="str">
        <f>_THP_since142!H293</f>
        <v>C</v>
      </c>
      <c r="F300" s="99" t="str">
        <f>_THP_since142!I293</f>
        <v>Lincosamide</v>
      </c>
      <c r="G300" s="120">
        <f>_THP_since142!J293</f>
        <v>5.8287032601030436E-2</v>
      </c>
      <c r="H300" s="99" t="str">
        <f>_THP_since142!K293</f>
        <v>17. AMGÄndG (2021)</v>
      </c>
      <c r="I300">
        <f>_THP_since142!L293</f>
        <v>2.9608707073693207E-3</v>
      </c>
    </row>
    <row r="301" spans="2:9" x14ac:dyDescent="0.3">
      <c r="B301" s="99">
        <f>_THP_since142!E294</f>
        <v>2024</v>
      </c>
      <c r="C301" s="99" t="str">
        <f>_THP_since142!F294</f>
        <v>Rind</v>
      </c>
      <c r="D301" s="99" t="str">
        <f>_THP_since142!G294</f>
        <v>Kälber, zugegangen</v>
      </c>
      <c r="E301" s="99" t="str">
        <f>_THP_since142!H294</f>
        <v>C</v>
      </c>
      <c r="F301" s="99" t="str">
        <f>_THP_since142!I294</f>
        <v>Makrolide</v>
      </c>
      <c r="G301" s="120">
        <f>_THP_since142!J294</f>
        <v>3.4907561489570926</v>
      </c>
      <c r="H301" s="99" t="str">
        <f>_THP_since142!K294</f>
        <v>17. AMGÄndG (2021)</v>
      </c>
      <c r="I301">
        <f>_THP_since142!L294</f>
        <v>0.17732379170446347</v>
      </c>
    </row>
    <row r="302" spans="2:9" x14ac:dyDescent="0.3">
      <c r="B302" s="99">
        <f>_THP_since142!E295</f>
        <v>2024</v>
      </c>
      <c r="C302" s="99" t="str">
        <f>_THP_since142!F295</f>
        <v>Rind</v>
      </c>
      <c r="D302" s="99" t="str">
        <f>_THP_since142!G295</f>
        <v>Kälber, zugegangen</v>
      </c>
      <c r="E302" s="99" t="str">
        <f>_THP_since142!H295</f>
        <v>C</v>
      </c>
      <c r="F302" s="99" t="str">
        <f>_THP_since142!I295</f>
        <v>Pleuromutiline</v>
      </c>
      <c r="G302" s="120">
        <f>_THP_since142!J295</f>
        <v>4.3076662922940242E-6</v>
      </c>
      <c r="H302" s="99" t="str">
        <f>_THP_since142!K295</f>
        <v>17. AMGÄndG (2021)</v>
      </c>
      <c r="I302">
        <f>_THP_since142!L295</f>
        <v>2.188212776120997E-7</v>
      </c>
    </row>
    <row r="303" spans="2:9" x14ac:dyDescent="0.3">
      <c r="B303" s="99">
        <f>_THP_since142!E296</f>
        <v>2024</v>
      </c>
      <c r="C303" s="99" t="str">
        <f>_THP_since142!F296</f>
        <v>Rind</v>
      </c>
      <c r="D303" s="99" t="str">
        <f>_THP_since142!G296</f>
        <v>Kälber, zugegangen</v>
      </c>
      <c r="E303" s="99" t="str">
        <f>_THP_since142!H296</f>
        <v>D</v>
      </c>
      <c r="F303" s="99" t="str">
        <f>_THP_since142!I296</f>
        <v>Aminoglykoside</v>
      </c>
      <c r="G303" s="120">
        <f>_THP_since142!J296</f>
        <v>5.8103956783607941E-2</v>
      </c>
      <c r="H303" s="99" t="str">
        <f>_THP_since142!K296</f>
        <v>17. AMGÄndG (2021)</v>
      </c>
      <c r="I303">
        <f>_THP_since142!L296</f>
        <v>2.9515708030708066E-3</v>
      </c>
    </row>
    <row r="304" spans="2:9" x14ac:dyDescent="0.3">
      <c r="B304" s="99">
        <f>_THP_since142!E297</f>
        <v>2024</v>
      </c>
      <c r="C304" s="99" t="str">
        <f>_THP_since142!F297</f>
        <v>Rind</v>
      </c>
      <c r="D304" s="99" t="str">
        <f>_THP_since142!G297</f>
        <v>Kälber, zugegangen</v>
      </c>
      <c r="E304" s="99" t="str">
        <f>_THP_since142!H297</f>
        <v>D</v>
      </c>
      <c r="F304" s="99" t="str">
        <f>_THP_since142!I297</f>
        <v>Folsäureantag.</v>
      </c>
      <c r="G304" s="120">
        <f>_THP_since142!J297</f>
        <v>0.90666629357802886</v>
      </c>
      <c r="H304" s="99" t="str">
        <f>_THP_since142!K297</f>
        <v>17. AMGÄndG (2021)</v>
      </c>
      <c r="I304">
        <f>_THP_since142!L297</f>
        <v>4.605692810594101E-2</v>
      </c>
    </row>
    <row r="305" spans="2:9" x14ac:dyDescent="0.3">
      <c r="B305" s="99">
        <f>_THP_since142!E298</f>
        <v>2024</v>
      </c>
      <c r="C305" s="99" t="str">
        <f>_THP_since142!F298</f>
        <v>Rind</v>
      </c>
      <c r="D305" s="99" t="str">
        <f>_THP_since142!G298</f>
        <v>Kälber, zugegangen</v>
      </c>
      <c r="E305" s="99" t="str">
        <f>_THP_since142!H298</f>
        <v>D</v>
      </c>
      <c r="F305" s="99" t="str">
        <f>_THP_since142!I298</f>
        <v>Penicilline</v>
      </c>
      <c r="G305" s="120">
        <f>_THP_since142!J298</f>
        <v>3.7064776153757393</v>
      </c>
      <c r="H305" s="99" t="str">
        <f>_THP_since142!K298</f>
        <v>17. AMGÄndG (2021)</v>
      </c>
      <c r="I305">
        <f>_THP_since142!L298</f>
        <v>0.18828203305536104</v>
      </c>
    </row>
    <row r="306" spans="2:9" x14ac:dyDescent="0.3">
      <c r="B306" s="99">
        <f>_THP_since142!E299</f>
        <v>2024</v>
      </c>
      <c r="C306" s="99" t="str">
        <f>_THP_since142!F299</f>
        <v>Rind</v>
      </c>
      <c r="D306" s="99" t="str">
        <f>_THP_since142!G299</f>
        <v>Kälber, zugegangen</v>
      </c>
      <c r="E306" s="99" t="str">
        <f>_THP_since142!H299</f>
        <v>D</v>
      </c>
      <c r="F306" s="99" t="str">
        <f>_THP_since142!I299</f>
        <v>Sulfonamide</v>
      </c>
      <c r="G306" s="120">
        <f>_THP_since142!J299</f>
        <v>2.1148902274898145</v>
      </c>
      <c r="H306" s="99" t="str">
        <f>_THP_since142!K299</f>
        <v>17. AMGÄndG (2021)</v>
      </c>
      <c r="I306">
        <f>_THP_since142!L299</f>
        <v>0.10743241239845737</v>
      </c>
    </row>
    <row r="307" spans="2:9" x14ac:dyDescent="0.3">
      <c r="B307" s="99">
        <f>_THP_since142!E300</f>
        <v>2024</v>
      </c>
      <c r="C307" s="99" t="str">
        <f>_THP_since142!F300</f>
        <v>Rind</v>
      </c>
      <c r="D307" s="99" t="str">
        <f>_THP_since142!G300</f>
        <v>Kälber, zugegangen</v>
      </c>
      <c r="E307" s="99" t="str">
        <f>_THP_since142!H300</f>
        <v>D</v>
      </c>
      <c r="F307" s="99" t="str">
        <f>_THP_since142!I300</f>
        <v>Tetrazykline</v>
      </c>
      <c r="G307" s="120">
        <f>_THP_since142!J300</f>
        <v>7.6665421607959621</v>
      </c>
      <c r="H307" s="99" t="str">
        <f>_THP_since142!K300</f>
        <v>17. AMGÄndG (2021)</v>
      </c>
      <c r="I307">
        <f>_THP_since142!L300</f>
        <v>0.38944580119714933</v>
      </c>
    </row>
    <row r="308" spans="2:9" x14ac:dyDescent="0.3">
      <c r="B308" s="99">
        <f>_THP_since142!E301</f>
        <v>2025</v>
      </c>
      <c r="C308" s="99" t="str">
        <f>_THP_since142!F301</f>
        <v>Rind</v>
      </c>
      <c r="D308" s="99" t="str">
        <f>_THP_since142!G301</f>
        <v>Kälber, zugegangen</v>
      </c>
      <c r="E308" s="99" t="str">
        <f>_THP_since142!H301</f>
        <v>B</v>
      </c>
      <c r="F308" s="99" t="str">
        <f>_THP_since142!I301</f>
        <v>Ceph. 3. Gen.</v>
      </c>
      <c r="G308" s="120">
        <f>_THP_since142!J301</f>
        <v>1.0468046876646197E-2</v>
      </c>
      <c r="H308" s="99" t="str">
        <f>_THP_since142!K301</f>
        <v>17. AMGÄndG (2021)</v>
      </c>
      <c r="I308">
        <f>_THP_since142!L301</f>
        <v>5.273832065940397E-4</v>
      </c>
    </row>
    <row r="309" spans="2:9" x14ac:dyDescent="0.3">
      <c r="B309" s="99">
        <f>_THP_since142!E302</f>
        <v>2025</v>
      </c>
      <c r="C309" s="99" t="str">
        <f>_THP_since142!F302</f>
        <v>Rind</v>
      </c>
      <c r="D309" s="99" t="str">
        <f>_THP_since142!G302</f>
        <v>Kälber, zugegangen</v>
      </c>
      <c r="E309" s="99" t="str">
        <f>_THP_since142!H302</f>
        <v>B</v>
      </c>
      <c r="F309" s="99" t="str">
        <f>_THP_since142!I302</f>
        <v>Ceph. 4. Gen.</v>
      </c>
      <c r="G309" s="120">
        <f>_THP_since142!J302</f>
        <v>1.557597417368268E-2</v>
      </c>
      <c r="H309" s="99" t="str">
        <f>_THP_since142!K302</f>
        <v>17. AMGÄndG (2021)</v>
      </c>
      <c r="I309">
        <f>_THP_since142!L302</f>
        <v>7.8472205009598916E-4</v>
      </c>
    </row>
    <row r="310" spans="2:9" x14ac:dyDescent="0.3">
      <c r="B310" s="99">
        <f>_THP_since142!E303</f>
        <v>2025</v>
      </c>
      <c r="C310" s="99" t="str">
        <f>_THP_since142!F303</f>
        <v>Rind</v>
      </c>
      <c r="D310" s="99" t="str">
        <f>_THP_since142!G303</f>
        <v>Kälber, zugegangen</v>
      </c>
      <c r="E310" s="99" t="str">
        <f>_THP_since142!H303</f>
        <v>B</v>
      </c>
      <c r="F310" s="99" t="str">
        <f>_THP_since142!I303</f>
        <v>Fluorchinolone</v>
      </c>
      <c r="G310" s="120">
        <f>_THP_since142!J303</f>
        <v>0.36691083104604927</v>
      </c>
      <c r="H310" s="99" t="str">
        <f>_THP_since142!K303</f>
        <v>17. AMGÄndG (2021)</v>
      </c>
      <c r="I310">
        <f>_THP_since142!L303</f>
        <v>1.8485072993210047E-2</v>
      </c>
    </row>
    <row r="311" spans="2:9" x14ac:dyDescent="0.3">
      <c r="B311" s="99">
        <f>_THP_since142!E304</f>
        <v>2025</v>
      </c>
      <c r="C311" s="99" t="str">
        <f>_THP_since142!F304</f>
        <v>Rind</v>
      </c>
      <c r="D311" s="99" t="str">
        <f>_THP_since142!G304</f>
        <v>Kälber, zugegangen</v>
      </c>
      <c r="E311" s="99" t="str">
        <f>_THP_since142!H304</f>
        <v>B</v>
      </c>
      <c r="F311" s="99" t="str">
        <f>_THP_since142!I304</f>
        <v>Polypeptid-AB</v>
      </c>
      <c r="G311" s="120">
        <f>_THP_since142!J304</f>
        <v>6.3627906178240171E-2</v>
      </c>
      <c r="H311" s="99" t="str">
        <f>_THP_since142!K304</f>
        <v>17. AMGÄndG (2021)</v>
      </c>
      <c r="I311">
        <f>_THP_since142!L304</f>
        <v>3.2055921782321952E-3</v>
      </c>
    </row>
    <row r="312" spans="2:9" x14ac:dyDescent="0.3">
      <c r="B312" s="99">
        <f>_THP_since142!E305</f>
        <v>2025</v>
      </c>
      <c r="C312" s="99" t="str">
        <f>_THP_since142!F305</f>
        <v>Rind</v>
      </c>
      <c r="D312" s="99" t="str">
        <f>_THP_since142!G305</f>
        <v>Kälber, zugegangen</v>
      </c>
      <c r="E312" s="99" t="str">
        <f>_THP_since142!H305</f>
        <v>C</v>
      </c>
      <c r="F312" s="99" t="str">
        <f>_THP_since142!I305</f>
        <v>Aminoglykoside</v>
      </c>
      <c r="G312" s="120">
        <f>_THP_since142!J305</f>
        <v>0.52809270685820053</v>
      </c>
      <c r="H312" s="99" t="str">
        <f>_THP_since142!K305</f>
        <v>17. AMGÄndG (2021)</v>
      </c>
      <c r="I312">
        <f>_THP_since142!L305</f>
        <v>2.6605462165357967E-2</v>
      </c>
    </row>
    <row r="313" spans="2:9" x14ac:dyDescent="0.3">
      <c r="B313" s="99">
        <f>_THP_since142!E306</f>
        <v>2025</v>
      </c>
      <c r="C313" s="99" t="str">
        <f>_THP_since142!F306</f>
        <v>Rind</v>
      </c>
      <c r="D313" s="99" t="str">
        <f>_THP_since142!G306</f>
        <v>Kälber, zugegangen</v>
      </c>
      <c r="E313" s="99" t="str">
        <f>_THP_since142!H306</f>
        <v>C</v>
      </c>
      <c r="F313" s="99" t="str">
        <f>_THP_since142!I306</f>
        <v>Ceph. 1. Gen.</v>
      </c>
      <c r="G313" s="120">
        <f>_THP_since142!J306</f>
        <v>1.4883478971534876E-4</v>
      </c>
      <c r="H313" s="99" t="str">
        <f>_THP_since142!K306</f>
        <v>17. AMGÄndG (2021)</v>
      </c>
      <c r="I313">
        <f>_THP_since142!L306</f>
        <v>7.4983394302470092E-6</v>
      </c>
    </row>
    <row r="314" spans="2:9" x14ac:dyDescent="0.3">
      <c r="B314" s="99">
        <f>_THP_since142!E307</f>
        <v>2025</v>
      </c>
      <c r="C314" s="99" t="str">
        <f>_THP_since142!F307</f>
        <v>Rind</v>
      </c>
      <c r="D314" s="99" t="str">
        <f>_THP_since142!G307</f>
        <v>Kälber, zugegangen</v>
      </c>
      <c r="E314" s="99" t="str">
        <f>_THP_since142!H307</f>
        <v>C</v>
      </c>
      <c r="F314" s="99" t="str">
        <f>_THP_since142!I307</f>
        <v>Fenicole</v>
      </c>
      <c r="G314" s="120">
        <f>_THP_since142!J307</f>
        <v>0.74139053129408106</v>
      </c>
      <c r="H314" s="99" t="str">
        <f>_THP_since142!K307</f>
        <v>17. AMGÄndG (2021)</v>
      </c>
      <c r="I314">
        <f>_THP_since142!L307</f>
        <v>3.7351467789529108E-2</v>
      </c>
    </row>
    <row r="315" spans="2:9" x14ac:dyDescent="0.3">
      <c r="B315" s="99">
        <f>_THP_since142!E308</f>
        <v>2025</v>
      </c>
      <c r="C315" s="99" t="str">
        <f>_THP_since142!F308</f>
        <v>Rind</v>
      </c>
      <c r="D315" s="99" t="str">
        <f>_THP_since142!G308</f>
        <v>Kälber, zugegangen</v>
      </c>
      <c r="E315" s="99" t="str">
        <f>_THP_since142!H308</f>
        <v>C</v>
      </c>
      <c r="F315" s="99" t="str">
        <f>_THP_since142!I308</f>
        <v>Lincosamide</v>
      </c>
      <c r="G315" s="120">
        <f>_THP_since142!J308</f>
        <v>5.3568121398382608E-2</v>
      </c>
      <c r="H315" s="99" t="str">
        <f>_THP_since142!K308</f>
        <v>17. AMGÄndG (2021)</v>
      </c>
      <c r="I315">
        <f>_THP_since142!L308</f>
        <v>2.6987773332697363E-3</v>
      </c>
    </row>
    <row r="316" spans="2:9" x14ac:dyDescent="0.3">
      <c r="B316" s="99">
        <f>_THP_since142!E309</f>
        <v>2025</v>
      </c>
      <c r="C316" s="99" t="str">
        <f>_THP_since142!F309</f>
        <v>Rind</v>
      </c>
      <c r="D316" s="99" t="str">
        <f>_THP_since142!G309</f>
        <v>Kälber, zugegangen</v>
      </c>
      <c r="E316" s="99" t="str">
        <f>_THP_since142!H309</f>
        <v>C</v>
      </c>
      <c r="F316" s="99" t="str">
        <f>_THP_since142!I309</f>
        <v>Makrolide</v>
      </c>
      <c r="G316" s="120">
        <f>_THP_since142!J309</f>
        <v>3.5062386067899718</v>
      </c>
      <c r="H316" s="99" t="str">
        <f>_THP_since142!K309</f>
        <v>17. AMGÄndG (2021)</v>
      </c>
      <c r="I316">
        <f>_THP_since142!L309</f>
        <v>0.17664530750794147</v>
      </c>
    </row>
    <row r="317" spans="2:9" x14ac:dyDescent="0.3">
      <c r="B317" s="99">
        <f>_THP_since142!E310</f>
        <v>2025</v>
      </c>
      <c r="C317" s="99" t="str">
        <f>_THP_since142!F310</f>
        <v>Rind</v>
      </c>
      <c r="D317" s="99" t="str">
        <f>_THP_since142!G310</f>
        <v>Kälber, zugegangen</v>
      </c>
      <c r="E317" s="99" t="str">
        <f>_THP_since142!H310</f>
        <v>D</v>
      </c>
      <c r="F317" s="99" t="str">
        <f>_THP_since142!I310</f>
        <v>Aminoglykoside</v>
      </c>
      <c r="G317" s="120">
        <f>_THP_since142!J310</f>
        <v>5.3489569703810622E-2</v>
      </c>
      <c r="H317" s="99" t="str">
        <f>_THP_since142!K310</f>
        <v>17. AMGÄndG (2021)</v>
      </c>
      <c r="I317">
        <f>_THP_since142!L310</f>
        <v>2.6948198763482169E-3</v>
      </c>
    </row>
    <row r="318" spans="2:9" x14ac:dyDescent="0.3">
      <c r="B318" s="99">
        <f>_THP_since142!E311</f>
        <v>2025</v>
      </c>
      <c r="C318" s="99" t="str">
        <f>_THP_since142!F311</f>
        <v>Rind</v>
      </c>
      <c r="D318" s="99" t="str">
        <f>_THP_since142!G311</f>
        <v>Kälber, zugegangen</v>
      </c>
      <c r="E318" s="99" t="str">
        <f>_THP_since142!H311</f>
        <v>D</v>
      </c>
      <c r="F318" s="99" t="str">
        <f>_THP_since142!I311</f>
        <v>Folsäureantag.</v>
      </c>
      <c r="G318" s="120">
        <f>_THP_since142!J311</f>
        <v>0.90425610066488726</v>
      </c>
      <c r="H318" s="99" t="str">
        <f>_THP_since142!K311</f>
        <v>17. AMGÄndG (2021)</v>
      </c>
      <c r="I318">
        <f>_THP_since142!L311</f>
        <v>4.5556681926481699E-2</v>
      </c>
    </row>
    <row r="319" spans="2:9" x14ac:dyDescent="0.3">
      <c r="B319" s="99">
        <f>_THP_since142!E312</f>
        <v>2025</v>
      </c>
      <c r="C319" s="99" t="str">
        <f>_THP_since142!F312</f>
        <v>Rind</v>
      </c>
      <c r="D319" s="99" t="str">
        <f>_THP_since142!G312</f>
        <v>Kälber, zugegangen</v>
      </c>
      <c r="E319" s="99" t="str">
        <f>_THP_since142!H312</f>
        <v>D</v>
      </c>
      <c r="F319" s="99" t="str">
        <f>_THP_since142!I312</f>
        <v>Penicilline</v>
      </c>
      <c r="G319" s="120">
        <f>_THP_since142!J312</f>
        <v>3.641470516870295</v>
      </c>
      <c r="H319" s="99" t="str">
        <f>_THP_since142!K312</f>
        <v>17. AMGÄndG (2021)</v>
      </c>
      <c r="I319">
        <f>_THP_since142!L312</f>
        <v>0.18345832995734487</v>
      </c>
    </row>
    <row r="320" spans="2:9" x14ac:dyDescent="0.3">
      <c r="B320" s="99">
        <f>_THP_since142!E313</f>
        <v>2025</v>
      </c>
      <c r="C320" s="99" t="str">
        <f>_THP_since142!F313</f>
        <v>Rind</v>
      </c>
      <c r="D320" s="99" t="str">
        <f>_THP_since142!G313</f>
        <v>Kälber, zugegangen</v>
      </c>
      <c r="E320" s="99" t="str">
        <f>_THP_since142!H313</f>
        <v>D</v>
      </c>
      <c r="F320" s="99" t="str">
        <f>_THP_since142!I313</f>
        <v>Sulfonamide</v>
      </c>
      <c r="G320" s="120">
        <f>_THP_since142!J313</f>
        <v>2.2166575041514753</v>
      </c>
      <c r="H320" s="99" t="str">
        <f>_THP_since142!K313</f>
        <v>17. AMGÄndG (2021)</v>
      </c>
      <c r="I320">
        <f>_THP_since142!L313</f>
        <v>0.11167584137096305</v>
      </c>
    </row>
    <row r="321" spans="2:9" x14ac:dyDescent="0.3">
      <c r="B321" s="99">
        <f>_THP_since142!E314</f>
        <v>2025</v>
      </c>
      <c r="C321" s="99" t="str">
        <f>_THP_since142!F314</f>
        <v>Rind</v>
      </c>
      <c r="D321" s="99" t="str">
        <f>_THP_since142!G314</f>
        <v>Kälber, zugegangen</v>
      </c>
      <c r="E321" s="99" t="str">
        <f>_THP_since142!H314</f>
        <v>D</v>
      </c>
      <c r="F321" s="99" t="str">
        <f>_THP_since142!I314</f>
        <v>Tetrazykline</v>
      </c>
      <c r="G321" s="120">
        <f>_THP_since142!J314</f>
        <v>7.7471381385140488</v>
      </c>
      <c r="H321" s="99" t="str">
        <f>_THP_since142!K314</f>
        <v>17. AMGÄndG (2021)</v>
      </c>
      <c r="I321">
        <f>_THP_since142!L314</f>
        <v>0.39030304330520138</v>
      </c>
    </row>
    <row r="322" spans="2:9" x14ac:dyDescent="0.3">
      <c r="B322" s="99">
        <f>_THP_since142!E315</f>
        <v>2023</v>
      </c>
      <c r="C322" s="99" t="str">
        <f>_THP_since142!F315</f>
        <v>Rind</v>
      </c>
      <c r="D322" s="99" t="str">
        <f>_THP_since142!G315</f>
        <v>Milchkühe</v>
      </c>
      <c r="E322" s="99" t="str">
        <f>_THP_since142!H315</f>
        <v>B</v>
      </c>
      <c r="F322" s="99" t="str">
        <f>_THP_since142!I315</f>
        <v>Ceph. 3. Gen.</v>
      </c>
      <c r="G322" s="120">
        <f>_THP_since142!J315</f>
        <v>0.13349083841128678</v>
      </c>
      <c r="H322" s="99" t="str">
        <f>_THP_since142!K315</f>
        <v>17. AMGÄndG (2021)</v>
      </c>
      <c r="I322">
        <f>_THP_since142!L315</f>
        <v>2.1427654905364212E-2</v>
      </c>
    </row>
    <row r="323" spans="2:9" x14ac:dyDescent="0.3">
      <c r="B323" s="99">
        <f>_THP_since142!E316</f>
        <v>2023</v>
      </c>
      <c r="C323" s="99" t="str">
        <f>_THP_since142!F316</f>
        <v>Rind</v>
      </c>
      <c r="D323" s="99" t="str">
        <f>_THP_since142!G316</f>
        <v>Milchkühe</v>
      </c>
      <c r="E323" s="99" t="str">
        <f>_THP_since142!H316</f>
        <v>B</v>
      </c>
      <c r="F323" s="99" t="str">
        <f>_THP_since142!I316</f>
        <v>Ceph. 4. Gen.</v>
      </c>
      <c r="G323" s="120">
        <f>_THP_since142!J316</f>
        <v>9.1459745870047807E-2</v>
      </c>
      <c r="H323" s="99" t="str">
        <f>_THP_since142!K316</f>
        <v>17. AMGÄndG (2021)</v>
      </c>
      <c r="I323">
        <f>_THP_since142!L316</f>
        <v>1.4680916649857476E-2</v>
      </c>
    </row>
    <row r="324" spans="2:9" x14ac:dyDescent="0.3">
      <c r="B324" s="99">
        <f>_THP_since142!E317</f>
        <v>2023</v>
      </c>
      <c r="C324" s="99" t="str">
        <f>_THP_since142!F317</f>
        <v>Rind</v>
      </c>
      <c r="D324" s="99" t="str">
        <f>_THP_since142!G317</f>
        <v>Milchkühe</v>
      </c>
      <c r="E324" s="99" t="str">
        <f>_THP_since142!H317</f>
        <v>B</v>
      </c>
      <c r="F324" s="99" t="str">
        <f>_THP_since142!I317</f>
        <v>Fluorchinolone</v>
      </c>
      <c r="G324" s="120">
        <f>_THP_since142!J317</f>
        <v>0.13191954815261436</v>
      </c>
      <c r="H324" s="99" t="str">
        <f>_THP_since142!K317</f>
        <v>17. AMGÄndG (2021)</v>
      </c>
      <c r="I324">
        <f>_THP_since142!L317</f>
        <v>2.117543485925694E-2</v>
      </c>
    </row>
    <row r="325" spans="2:9" x14ac:dyDescent="0.3">
      <c r="B325" s="99">
        <f>_THP_since142!E318</f>
        <v>2023</v>
      </c>
      <c r="C325" s="99" t="str">
        <f>_THP_since142!F318</f>
        <v>Rind</v>
      </c>
      <c r="D325" s="99" t="str">
        <f>_THP_since142!G318</f>
        <v>Milchkühe</v>
      </c>
      <c r="E325" s="99" t="str">
        <f>_THP_since142!H318</f>
        <v>B</v>
      </c>
      <c r="F325" s="99" t="str">
        <f>_THP_since142!I318</f>
        <v>Polypeptid-AB</v>
      </c>
      <c r="G325" s="120">
        <f>_THP_since142!J318</f>
        <v>1.020621651721772E-3</v>
      </c>
      <c r="H325" s="99" t="str">
        <f>_THP_since142!K318</f>
        <v>17. AMGÄndG (2021)</v>
      </c>
      <c r="I325">
        <f>_THP_since142!L318</f>
        <v>1.6382793607645709E-4</v>
      </c>
    </row>
    <row r="326" spans="2:9" x14ac:dyDescent="0.3">
      <c r="B326" s="99">
        <f>_THP_since142!E319</f>
        <v>2023</v>
      </c>
      <c r="C326" s="99" t="str">
        <f>_THP_since142!F319</f>
        <v>Rind</v>
      </c>
      <c r="D326" s="99" t="str">
        <f>_THP_since142!G319</f>
        <v>Milchkühe</v>
      </c>
      <c r="E326" s="99" t="str">
        <f>_THP_since142!H319</f>
        <v>C</v>
      </c>
      <c r="F326" s="99" t="str">
        <f>_THP_since142!I319</f>
        <v>Aminoglykoside</v>
      </c>
      <c r="G326" s="120">
        <f>_THP_since142!J319</f>
        <v>1.7040116360391719</v>
      </c>
      <c r="H326" s="99" t="str">
        <f>_THP_since142!K319</f>
        <v>17. AMGÄndG (2021)</v>
      </c>
      <c r="I326">
        <f>_THP_since142!L319</f>
        <v>0.27352418882317281</v>
      </c>
    </row>
    <row r="327" spans="2:9" x14ac:dyDescent="0.3">
      <c r="B327" s="99">
        <f>_THP_since142!E320</f>
        <v>2023</v>
      </c>
      <c r="C327" s="99" t="str">
        <f>_THP_since142!F320</f>
        <v>Rind</v>
      </c>
      <c r="D327" s="99" t="str">
        <f>_THP_since142!G320</f>
        <v>Milchkühe</v>
      </c>
      <c r="E327" s="99" t="str">
        <f>_THP_since142!H320</f>
        <v>C</v>
      </c>
      <c r="F327" s="99" t="str">
        <f>_THP_since142!I320</f>
        <v>Ceph. 1. Gen.</v>
      </c>
      <c r="G327" s="120">
        <f>_THP_since142!J320</f>
        <v>0.48896381314456483</v>
      </c>
      <c r="H327" s="99" t="str">
        <f>_THP_since142!K320</f>
        <v>17. AMGÄndG (2021)</v>
      </c>
      <c r="I327">
        <f>_THP_since142!L320</f>
        <v>7.8487392647815249E-2</v>
      </c>
    </row>
    <row r="328" spans="2:9" x14ac:dyDescent="0.3">
      <c r="B328" s="99">
        <f>_THP_since142!E321</f>
        <v>2023</v>
      </c>
      <c r="C328" s="99" t="str">
        <f>_THP_since142!F321</f>
        <v>Rind</v>
      </c>
      <c r="D328" s="99" t="str">
        <f>_THP_since142!G321</f>
        <v>Milchkühe</v>
      </c>
      <c r="E328" s="99" t="str">
        <f>_THP_since142!H321</f>
        <v>C</v>
      </c>
      <c r="F328" s="99" t="str">
        <f>_THP_since142!I321</f>
        <v>Fenicole</v>
      </c>
      <c r="G328" s="120">
        <f>_THP_since142!J321</f>
        <v>1.6819156484616113E-2</v>
      </c>
      <c r="H328" s="99" t="str">
        <f>_THP_since142!K321</f>
        <v>17. AMGÄndG (2021)</v>
      </c>
      <c r="I328">
        <f>_THP_since142!L321</f>
        <v>2.6997738964024739E-3</v>
      </c>
    </row>
    <row r="329" spans="2:9" x14ac:dyDescent="0.3">
      <c r="B329" s="99">
        <f>_THP_since142!E322</f>
        <v>2023</v>
      </c>
      <c r="C329" s="99" t="str">
        <f>_THP_since142!F322</f>
        <v>Rind</v>
      </c>
      <c r="D329" s="99" t="str">
        <f>_THP_since142!G322</f>
        <v>Milchkühe</v>
      </c>
      <c r="E329" s="99" t="str">
        <f>_THP_since142!H322</f>
        <v>C</v>
      </c>
      <c r="F329" s="99" t="str">
        <f>_THP_since142!I322</f>
        <v>Lincosamide</v>
      </c>
      <c r="G329" s="120">
        <f>_THP_since142!J322</f>
        <v>2.4694045342943071E-2</v>
      </c>
      <c r="H329" s="99" t="str">
        <f>_THP_since142!K322</f>
        <v>17. AMGÄndG (2021)</v>
      </c>
      <c r="I329">
        <f>_THP_since142!L322</f>
        <v>3.9638336841943261E-3</v>
      </c>
    </row>
    <row r="330" spans="2:9" x14ac:dyDescent="0.3">
      <c r="B330" s="99">
        <f>_THP_since142!E323</f>
        <v>2023</v>
      </c>
      <c r="C330" s="99" t="str">
        <f>_THP_since142!F323</f>
        <v>Rind</v>
      </c>
      <c r="D330" s="99" t="str">
        <f>_THP_since142!G323</f>
        <v>Milchkühe</v>
      </c>
      <c r="E330" s="99" t="str">
        <f>_THP_since142!H323</f>
        <v>C</v>
      </c>
      <c r="F330" s="99" t="str">
        <f>_THP_since142!I323</f>
        <v>Makrolide</v>
      </c>
      <c r="G330" s="120">
        <f>_THP_since142!J323</f>
        <v>3.4039022714468632E-2</v>
      </c>
      <c r="H330" s="99" t="str">
        <f>_THP_since142!K323</f>
        <v>17. AMGÄndG (2021)</v>
      </c>
      <c r="I330">
        <f>_THP_since142!L323</f>
        <v>5.463868837157727E-3</v>
      </c>
    </row>
    <row r="331" spans="2:9" x14ac:dyDescent="0.3">
      <c r="B331" s="99">
        <f>_THP_since142!E324</f>
        <v>2023</v>
      </c>
      <c r="C331" s="99" t="str">
        <f>_THP_since142!F324</f>
        <v>Rind</v>
      </c>
      <c r="D331" s="99" t="str">
        <f>_THP_since142!G324</f>
        <v>Milchkühe</v>
      </c>
      <c r="E331" s="99" t="str">
        <f>_THP_since142!H324</f>
        <v>D</v>
      </c>
      <c r="F331" s="99" t="str">
        <f>_THP_since142!I324</f>
        <v>Aminoglykoside</v>
      </c>
      <c r="G331" s="120">
        <f>_THP_since142!J324</f>
        <v>1.1513235011393734E-3</v>
      </c>
      <c r="H331" s="99" t="str">
        <f>_THP_since142!K324</f>
        <v>17. AMGÄndG (2021)</v>
      </c>
      <c r="I331">
        <f>_THP_since142!L324</f>
        <v>1.8480790862097324E-4</v>
      </c>
    </row>
    <row r="332" spans="2:9" x14ac:dyDescent="0.3">
      <c r="B332" s="99">
        <f>_THP_since142!E325</f>
        <v>2023</v>
      </c>
      <c r="C332" s="99" t="str">
        <f>_THP_since142!F325</f>
        <v>Rind</v>
      </c>
      <c r="D332" s="99" t="str">
        <f>_THP_since142!G325</f>
        <v>Milchkühe</v>
      </c>
      <c r="E332" s="99" t="str">
        <f>_THP_since142!H325</f>
        <v>D</v>
      </c>
      <c r="F332" s="99" t="str">
        <f>_THP_since142!I325</f>
        <v>Folsäureantag.</v>
      </c>
      <c r="G332" s="120">
        <f>_THP_since142!J325</f>
        <v>5.1576015061716843E-2</v>
      </c>
      <c r="H332" s="99" t="str">
        <f>_THP_since142!K325</f>
        <v>17. AMGÄndG (2021)</v>
      </c>
      <c r="I332">
        <f>_THP_since142!L325</f>
        <v>8.2788681627075141E-3</v>
      </c>
    </row>
    <row r="333" spans="2:9" x14ac:dyDescent="0.3">
      <c r="B333" s="99">
        <f>_THP_since142!E326</f>
        <v>2023</v>
      </c>
      <c r="C333" s="99" t="str">
        <f>_THP_since142!F326</f>
        <v>Rind</v>
      </c>
      <c r="D333" s="99" t="str">
        <f>_THP_since142!G326</f>
        <v>Milchkühe</v>
      </c>
      <c r="E333" s="99" t="str">
        <f>_THP_since142!H326</f>
        <v>D</v>
      </c>
      <c r="F333" s="99" t="str">
        <f>_THP_since142!I326</f>
        <v>Penicilline</v>
      </c>
      <c r="G333" s="120">
        <f>_THP_since142!J326</f>
        <v>3.0641864494562254</v>
      </c>
      <c r="H333" s="99" t="str">
        <f>_THP_since142!K326</f>
        <v>17. AMGÄndG (2021)</v>
      </c>
      <c r="I333">
        <f>_THP_since142!L326</f>
        <v>0.49185644937180767</v>
      </c>
    </row>
    <row r="334" spans="2:9" x14ac:dyDescent="0.3">
      <c r="B334" s="99">
        <f>_THP_since142!E327</f>
        <v>2023</v>
      </c>
      <c r="C334" s="99" t="str">
        <f>_THP_since142!F327</f>
        <v>Rind</v>
      </c>
      <c r="D334" s="99" t="str">
        <f>_THP_since142!G327</f>
        <v>Milchkühe</v>
      </c>
      <c r="E334" s="99" t="str">
        <f>_THP_since142!H327</f>
        <v>D</v>
      </c>
      <c r="F334" s="99" t="str">
        <f>_THP_since142!I327</f>
        <v>Sulfonamide</v>
      </c>
      <c r="G334" s="120">
        <f>_THP_since142!J327</f>
        <v>5.1982460938275653E-2</v>
      </c>
      <c r="H334" s="99" t="str">
        <f>_THP_since142!K327</f>
        <v>17. AMGÄndG (2021)</v>
      </c>
      <c r="I334">
        <f>_THP_since142!L327</f>
        <v>8.3441099582064471E-3</v>
      </c>
    </row>
    <row r="335" spans="2:9" x14ac:dyDescent="0.3">
      <c r="B335" s="99">
        <f>_THP_since142!E328</f>
        <v>2023</v>
      </c>
      <c r="C335" s="99" t="str">
        <f>_THP_since142!F328</f>
        <v>Rind</v>
      </c>
      <c r="D335" s="99" t="str">
        <f>_THP_since142!G328</f>
        <v>Milchkühe</v>
      </c>
      <c r="E335" s="99" t="str">
        <f>_THP_since142!H328</f>
        <v>D</v>
      </c>
      <c r="F335" s="99" t="str">
        <f>_THP_since142!I328</f>
        <v>Tetrazykline</v>
      </c>
      <c r="G335" s="120">
        <f>_THP_since142!J328</f>
        <v>0.43452423938197143</v>
      </c>
      <c r="H335" s="99" t="str">
        <f>_THP_since142!K328</f>
        <v>17. AMGÄndG (2021)</v>
      </c>
      <c r="I335">
        <f>_THP_since142!L328</f>
        <v>6.9748872359359698E-2</v>
      </c>
    </row>
    <row r="336" spans="2:9" x14ac:dyDescent="0.3">
      <c r="B336" s="99">
        <f>_THP_since142!E329</f>
        <v>2024</v>
      </c>
      <c r="C336" s="99" t="str">
        <f>_THP_since142!F329</f>
        <v>Rind</v>
      </c>
      <c r="D336" s="99" t="str">
        <f>_THP_since142!G329</f>
        <v>Milchkühe</v>
      </c>
      <c r="E336" s="99" t="str">
        <f>_THP_since142!H329</f>
        <v>B</v>
      </c>
      <c r="F336" s="99" t="str">
        <f>_THP_since142!I329</f>
        <v>Ceph. 3. Gen.</v>
      </c>
      <c r="G336" s="120">
        <f>_THP_since142!J329</f>
        <v>0.12986458945297244</v>
      </c>
      <c r="H336" s="99" t="str">
        <f>_THP_since142!K329</f>
        <v>17. AMGÄndG (2021)</v>
      </c>
      <c r="I336">
        <f>_THP_since142!L329</f>
        <v>2.3270958310285909E-2</v>
      </c>
    </row>
    <row r="337" spans="2:9" x14ac:dyDescent="0.3">
      <c r="B337" s="99">
        <f>_THP_since142!E330</f>
        <v>2024</v>
      </c>
      <c r="C337" s="99" t="str">
        <f>_THP_since142!F330</f>
        <v>Rind</v>
      </c>
      <c r="D337" s="99" t="str">
        <f>_THP_since142!G330</f>
        <v>Milchkühe</v>
      </c>
      <c r="E337" s="99" t="str">
        <f>_THP_since142!H330</f>
        <v>B</v>
      </c>
      <c r="F337" s="99" t="str">
        <f>_THP_since142!I330</f>
        <v>Ceph. 4. Gen.</v>
      </c>
      <c r="G337" s="120">
        <f>_THP_since142!J330</f>
        <v>9.1798380886959102E-2</v>
      </c>
      <c r="H337" s="99" t="str">
        <f>_THP_since142!K330</f>
        <v>17. AMGÄndG (2021)</v>
      </c>
      <c r="I337">
        <f>_THP_since142!L330</f>
        <v>1.6449721233252442E-2</v>
      </c>
    </row>
    <row r="338" spans="2:9" x14ac:dyDescent="0.3">
      <c r="B338" s="99">
        <f>_THP_since142!E331</f>
        <v>2024</v>
      </c>
      <c r="C338" s="99" t="str">
        <f>_THP_since142!F331</f>
        <v>Rind</v>
      </c>
      <c r="D338" s="99" t="str">
        <f>_THP_since142!G331</f>
        <v>Milchkühe</v>
      </c>
      <c r="E338" s="99" t="str">
        <f>_THP_since142!H331</f>
        <v>B</v>
      </c>
      <c r="F338" s="99" t="str">
        <f>_THP_since142!I331</f>
        <v>Fluorchinolone</v>
      </c>
      <c r="G338" s="120">
        <f>_THP_since142!J331</f>
        <v>0.13449385020547719</v>
      </c>
      <c r="H338" s="99" t="str">
        <f>_THP_since142!K331</f>
        <v>17. AMGÄndG (2021)</v>
      </c>
      <c r="I338">
        <f>_THP_since142!L331</f>
        <v>2.4100494170929368E-2</v>
      </c>
    </row>
    <row r="339" spans="2:9" x14ac:dyDescent="0.3">
      <c r="B339" s="99">
        <f>_THP_since142!E332</f>
        <v>2024</v>
      </c>
      <c r="C339" s="99" t="str">
        <f>_THP_since142!F332</f>
        <v>Rind</v>
      </c>
      <c r="D339" s="99" t="str">
        <f>_THP_since142!G332</f>
        <v>Milchkühe</v>
      </c>
      <c r="E339" s="99" t="str">
        <f>_THP_since142!H332</f>
        <v>B</v>
      </c>
      <c r="F339" s="99" t="str">
        <f>_THP_since142!I332</f>
        <v>Polypeptid-AB</v>
      </c>
      <c r="G339" s="120">
        <f>_THP_since142!J332</f>
        <v>2.1693686845965628E-4</v>
      </c>
      <c r="H339" s="99" t="str">
        <f>_THP_since142!K332</f>
        <v>17. AMGÄndG (2021)</v>
      </c>
      <c r="I339">
        <f>_THP_since142!L332</f>
        <v>3.8873790331557467E-5</v>
      </c>
    </row>
    <row r="340" spans="2:9" x14ac:dyDescent="0.3">
      <c r="B340" s="99">
        <f>_THP_since142!E333</f>
        <v>2024</v>
      </c>
      <c r="C340" s="99" t="str">
        <f>_THP_since142!F333</f>
        <v>Rind</v>
      </c>
      <c r="D340" s="99" t="str">
        <f>_THP_since142!G333</f>
        <v>Milchkühe</v>
      </c>
      <c r="E340" s="99" t="str">
        <f>_THP_since142!H333</f>
        <v>C</v>
      </c>
      <c r="F340" s="99" t="str">
        <f>_THP_since142!I333</f>
        <v>Aminoglykoside</v>
      </c>
      <c r="G340" s="120">
        <f>_THP_since142!J333</f>
        <v>1.0884515895910918</v>
      </c>
      <c r="H340" s="99" t="str">
        <f>_THP_since142!K333</f>
        <v>17. AMGÄndG (2021)</v>
      </c>
      <c r="I340">
        <f>_THP_since142!L333</f>
        <v>0.19504401985817058</v>
      </c>
    </row>
    <row r="341" spans="2:9" x14ac:dyDescent="0.3">
      <c r="B341" s="99">
        <f>_THP_since142!E334</f>
        <v>2024</v>
      </c>
      <c r="C341" s="99" t="str">
        <f>_THP_since142!F334</f>
        <v>Rind</v>
      </c>
      <c r="D341" s="99" t="str">
        <f>_THP_since142!G334</f>
        <v>Milchkühe</v>
      </c>
      <c r="E341" s="99" t="str">
        <f>_THP_since142!H334</f>
        <v>C</v>
      </c>
      <c r="F341" s="99" t="str">
        <f>_THP_since142!I334</f>
        <v>Ceph. 1. Gen.</v>
      </c>
      <c r="G341" s="120">
        <f>_THP_since142!J334</f>
        <v>0.77477330149574142</v>
      </c>
      <c r="H341" s="99" t="str">
        <f>_THP_since142!K334</f>
        <v>17. AMGÄndG (2021)</v>
      </c>
      <c r="I341">
        <f>_THP_since142!L334</f>
        <v>0.13883474529104819</v>
      </c>
    </row>
    <row r="342" spans="2:9" x14ac:dyDescent="0.3">
      <c r="B342" s="99">
        <f>_THP_since142!E335</f>
        <v>2024</v>
      </c>
      <c r="C342" s="99" t="str">
        <f>_THP_since142!F335</f>
        <v>Rind</v>
      </c>
      <c r="D342" s="99" t="str">
        <f>_THP_since142!G335</f>
        <v>Milchkühe</v>
      </c>
      <c r="E342" s="99" t="str">
        <f>_THP_since142!H335</f>
        <v>C</v>
      </c>
      <c r="F342" s="99" t="str">
        <f>_THP_since142!I335</f>
        <v>Fenicole</v>
      </c>
      <c r="G342" s="120">
        <f>_THP_since142!J335</f>
        <v>1.1272753251368364E-2</v>
      </c>
      <c r="H342" s="99" t="str">
        <f>_THP_since142!K335</f>
        <v>17. AMGÄndG (2021)</v>
      </c>
      <c r="I342">
        <f>_THP_since142!L335</f>
        <v>2.0200100124270542E-3</v>
      </c>
    </row>
    <row r="343" spans="2:9" x14ac:dyDescent="0.3">
      <c r="B343" s="99">
        <f>_THP_since142!E336</f>
        <v>2024</v>
      </c>
      <c r="C343" s="99" t="str">
        <f>_THP_since142!F336</f>
        <v>Rind</v>
      </c>
      <c r="D343" s="99" t="str">
        <f>_THP_since142!G336</f>
        <v>Milchkühe</v>
      </c>
      <c r="E343" s="99" t="str">
        <f>_THP_since142!H336</f>
        <v>C</v>
      </c>
      <c r="F343" s="99" t="str">
        <f>_THP_since142!I336</f>
        <v>Lincosamide</v>
      </c>
      <c r="G343" s="120">
        <f>_THP_since142!J336</f>
        <v>2.5145563360839101E-2</v>
      </c>
      <c r="H343" s="99" t="str">
        <f>_THP_since142!K336</f>
        <v>17. AMGÄndG (2021)</v>
      </c>
      <c r="I343">
        <f>_THP_since142!L336</f>
        <v>4.5059346749072244E-3</v>
      </c>
    </row>
    <row r="344" spans="2:9" x14ac:dyDescent="0.3">
      <c r="B344" s="99">
        <f>_THP_since142!E337</f>
        <v>2024</v>
      </c>
      <c r="C344" s="99" t="str">
        <f>_THP_since142!F337</f>
        <v>Rind</v>
      </c>
      <c r="D344" s="99" t="str">
        <f>_THP_since142!G337</f>
        <v>Milchkühe</v>
      </c>
      <c r="E344" s="99" t="str">
        <f>_THP_since142!H337</f>
        <v>C</v>
      </c>
      <c r="F344" s="99" t="str">
        <f>_THP_since142!I337</f>
        <v>Makrolide</v>
      </c>
      <c r="G344" s="120">
        <f>_THP_since142!J337</f>
        <v>3.0298212182182625E-2</v>
      </c>
      <c r="H344" s="99" t="str">
        <f>_THP_since142!K337</f>
        <v>17. AMGÄndG (2021)</v>
      </c>
      <c r="I344">
        <f>_THP_since142!L337</f>
        <v>5.4292585495224113E-3</v>
      </c>
    </row>
    <row r="345" spans="2:9" x14ac:dyDescent="0.3">
      <c r="B345" s="99">
        <f>_THP_since142!E338</f>
        <v>2024</v>
      </c>
      <c r="C345" s="99" t="str">
        <f>_THP_since142!F338</f>
        <v>Rind</v>
      </c>
      <c r="D345" s="99" t="str">
        <f>_THP_since142!G338</f>
        <v>Milchkühe</v>
      </c>
      <c r="E345" s="99" t="str">
        <f>_THP_since142!H338</f>
        <v>D</v>
      </c>
      <c r="F345" s="99" t="str">
        <f>_THP_since142!I338</f>
        <v>Aminoglykoside</v>
      </c>
      <c r="G345" s="120">
        <f>_THP_since142!J338</f>
        <v>1.1490327232510722E-3</v>
      </c>
      <c r="H345" s="99" t="str">
        <f>_THP_since142!K338</f>
        <v>17. AMGÄndG (2021)</v>
      </c>
      <c r="I345">
        <f>_THP_since142!L338</f>
        <v>2.0589979695437264E-4</v>
      </c>
    </row>
    <row r="346" spans="2:9" x14ac:dyDescent="0.3">
      <c r="B346" s="99">
        <f>_THP_since142!E339</f>
        <v>2024</v>
      </c>
      <c r="C346" s="99" t="str">
        <f>_THP_since142!F339</f>
        <v>Rind</v>
      </c>
      <c r="D346" s="99" t="str">
        <f>_THP_since142!G339</f>
        <v>Milchkühe</v>
      </c>
      <c r="E346" s="99" t="str">
        <f>_THP_since142!H339</f>
        <v>D</v>
      </c>
      <c r="F346" s="99" t="str">
        <f>_THP_since142!I339</f>
        <v>Folsäureantag.</v>
      </c>
      <c r="G346" s="120">
        <f>_THP_since142!J339</f>
        <v>6.0816546796238408E-2</v>
      </c>
      <c r="H346" s="99" t="str">
        <f>_THP_since142!K339</f>
        <v>17. AMGÄndG (2021)</v>
      </c>
      <c r="I346">
        <f>_THP_since142!L339</f>
        <v>1.0897961723301952E-2</v>
      </c>
    </row>
    <row r="347" spans="2:9" x14ac:dyDescent="0.3">
      <c r="B347" s="99">
        <f>_THP_since142!E340</f>
        <v>2024</v>
      </c>
      <c r="C347" s="99" t="str">
        <f>_THP_since142!F340</f>
        <v>Rind</v>
      </c>
      <c r="D347" s="99" t="str">
        <f>_THP_since142!G340</f>
        <v>Milchkühe</v>
      </c>
      <c r="E347" s="99" t="str">
        <f>_THP_since142!H340</f>
        <v>D</v>
      </c>
      <c r="F347" s="99" t="str">
        <f>_THP_since142!I340</f>
        <v>Penicilline</v>
      </c>
      <c r="G347" s="120">
        <f>_THP_since142!J340</f>
        <v>2.8216061038284401</v>
      </c>
      <c r="H347" s="99" t="str">
        <f>_THP_since142!K340</f>
        <v>17. AMGÄndG (2021)</v>
      </c>
      <c r="I347">
        <f>_THP_since142!L340</f>
        <v>0.50561495082551144</v>
      </c>
    </row>
    <row r="348" spans="2:9" x14ac:dyDescent="0.3">
      <c r="B348" s="99">
        <f>_THP_since142!E341</f>
        <v>2024</v>
      </c>
      <c r="C348" s="99" t="str">
        <f>_THP_since142!F341</f>
        <v>Rind</v>
      </c>
      <c r="D348" s="99" t="str">
        <f>_THP_since142!G341</f>
        <v>Milchkühe</v>
      </c>
      <c r="E348" s="99" t="str">
        <f>_THP_since142!H341</f>
        <v>D</v>
      </c>
      <c r="F348" s="99" t="str">
        <f>_THP_since142!I341</f>
        <v>Sulfonamide</v>
      </c>
      <c r="G348" s="120">
        <f>_THP_since142!J341</f>
        <v>6.1180338138060626E-2</v>
      </c>
      <c r="H348" s="99" t="str">
        <f>_THP_since142!K341</f>
        <v>17. AMGÄndG (2021)</v>
      </c>
      <c r="I348">
        <f>_THP_since142!L341</f>
        <v>1.096315095760245E-2</v>
      </c>
    </row>
    <row r="349" spans="2:9" x14ac:dyDescent="0.3">
      <c r="B349" s="99">
        <f>_THP_since142!E342</f>
        <v>2024</v>
      </c>
      <c r="C349" s="99" t="str">
        <f>_THP_since142!F342</f>
        <v>Rind</v>
      </c>
      <c r="D349" s="99" t="str">
        <f>_THP_since142!G342</f>
        <v>Milchkühe</v>
      </c>
      <c r="E349" s="99" t="str">
        <f>_THP_since142!H342</f>
        <v>D</v>
      </c>
      <c r="F349" s="99" t="str">
        <f>_THP_since142!I342</f>
        <v>Tetrazykline</v>
      </c>
      <c r="G349" s="120">
        <f>_THP_since142!J342</f>
        <v>0.34947605695460709</v>
      </c>
      <c r="H349" s="99" t="str">
        <f>_THP_since142!K342</f>
        <v>17. AMGÄndG (2021)</v>
      </c>
      <c r="I349">
        <f>_THP_since142!L342</f>
        <v>6.262402080575491E-2</v>
      </c>
    </row>
    <row r="350" spans="2:9" x14ac:dyDescent="0.3">
      <c r="B350" s="99">
        <f>_THP_since142!E343</f>
        <v>2025</v>
      </c>
      <c r="C350" s="99" t="str">
        <f>_THP_since142!F343</f>
        <v>Rind</v>
      </c>
      <c r="D350" s="99" t="str">
        <f>_THP_since142!G343</f>
        <v>Milchkühe</v>
      </c>
      <c r="E350" s="99" t="str">
        <f>_THP_since142!H343</f>
        <v>B</v>
      </c>
      <c r="F350" s="99" t="str">
        <f>_THP_since142!I343</f>
        <v>Ceph. 3. Gen.</v>
      </c>
      <c r="G350" s="120">
        <f>_THP_since142!J343</f>
        <v>0.10897551069879333</v>
      </c>
      <c r="H350" s="99" t="str">
        <f>_THP_since142!K343</f>
        <v>17. AMGÄndG (2021)</v>
      </c>
      <c r="I350">
        <f>_THP_since142!L343</f>
        <v>2.080525008119059E-2</v>
      </c>
    </row>
    <row r="351" spans="2:9" x14ac:dyDescent="0.3">
      <c r="B351" s="99">
        <f>_THP_since142!E344</f>
        <v>2025</v>
      </c>
      <c r="C351" s="99" t="str">
        <f>_THP_since142!F344</f>
        <v>Rind</v>
      </c>
      <c r="D351" s="99" t="str">
        <f>_THP_since142!G344</f>
        <v>Milchkühe</v>
      </c>
      <c r="E351" s="99" t="str">
        <f>_THP_since142!H344</f>
        <v>B</v>
      </c>
      <c r="F351" s="99" t="str">
        <f>_THP_since142!I344</f>
        <v>Ceph. 4. Gen.</v>
      </c>
      <c r="G351" s="120">
        <f>_THP_since142!J344</f>
        <v>7.7307070428567604E-2</v>
      </c>
      <c r="H351" s="99" t="str">
        <f>_THP_since142!K344</f>
        <v>17. AMGÄndG (2021)</v>
      </c>
      <c r="I351">
        <f>_THP_since142!L344</f>
        <v>1.4759214460174787E-2</v>
      </c>
    </row>
    <row r="352" spans="2:9" x14ac:dyDescent="0.3">
      <c r="B352" s="99">
        <f>_THP_since142!E345</f>
        <v>2025</v>
      </c>
      <c r="C352" s="99" t="str">
        <f>_THP_since142!F345</f>
        <v>Rind</v>
      </c>
      <c r="D352" s="99" t="str">
        <f>_THP_since142!G345</f>
        <v>Milchkühe</v>
      </c>
      <c r="E352" s="99" t="str">
        <f>_THP_since142!H345</f>
        <v>B</v>
      </c>
      <c r="F352" s="99" t="str">
        <f>_THP_since142!I345</f>
        <v>Fluorchinolone</v>
      </c>
      <c r="G352" s="120">
        <f>_THP_since142!J345</f>
        <v>0.12395287439627632</v>
      </c>
      <c r="H352" s="99" t="str">
        <f>_THP_since142!K345</f>
        <v>17. AMGÄndG (2021)</v>
      </c>
      <c r="I352">
        <f>_THP_since142!L345</f>
        <v>2.3664679647383294E-2</v>
      </c>
    </row>
    <row r="353" spans="2:9" x14ac:dyDescent="0.3">
      <c r="B353" s="99">
        <f>_THP_since142!E346</f>
        <v>2025</v>
      </c>
      <c r="C353" s="99" t="str">
        <f>_THP_since142!F346</f>
        <v>Rind</v>
      </c>
      <c r="D353" s="99" t="str">
        <f>_THP_since142!G346</f>
        <v>Milchkühe</v>
      </c>
      <c r="E353" s="99" t="str">
        <f>_THP_since142!H346</f>
        <v>B</v>
      </c>
      <c r="F353" s="99" t="str">
        <f>_THP_since142!I346</f>
        <v>Polypeptid-AB</v>
      </c>
      <c r="G353" s="120">
        <f>_THP_since142!J346</f>
        <v>1.3372081649785355E-4</v>
      </c>
      <c r="H353" s="99" t="str">
        <f>_THP_since142!K346</f>
        <v>17. AMGÄndG (2021)</v>
      </c>
      <c r="I353">
        <f>_THP_since142!L346</f>
        <v>2.5529543385105194E-5</v>
      </c>
    </row>
    <row r="354" spans="2:9" x14ac:dyDescent="0.3">
      <c r="B354" s="99">
        <f>_THP_since142!E347</f>
        <v>2025</v>
      </c>
      <c r="C354" s="99" t="str">
        <f>_THP_since142!F347</f>
        <v>Rind</v>
      </c>
      <c r="D354" s="99" t="str">
        <f>_THP_since142!G347</f>
        <v>Milchkühe</v>
      </c>
      <c r="E354" s="99" t="str">
        <f>_THP_since142!H347</f>
        <v>C</v>
      </c>
      <c r="F354" s="99" t="str">
        <f>_THP_since142!I347</f>
        <v>Aminoglykoside</v>
      </c>
      <c r="G354" s="120">
        <f>_THP_since142!J347</f>
        <v>1.0658848348060503</v>
      </c>
      <c r="H354" s="99" t="str">
        <f>_THP_since142!K347</f>
        <v>17. AMGÄndG (2021)</v>
      </c>
      <c r="I354">
        <f>_THP_since142!L347</f>
        <v>0.20349526608030796</v>
      </c>
    </row>
    <row r="355" spans="2:9" x14ac:dyDescent="0.3">
      <c r="B355" s="99">
        <f>_THP_since142!E348</f>
        <v>2025</v>
      </c>
      <c r="C355" s="99" t="str">
        <f>_THP_since142!F348</f>
        <v>Rind</v>
      </c>
      <c r="D355" s="99" t="str">
        <f>_THP_since142!G348</f>
        <v>Milchkühe</v>
      </c>
      <c r="E355" s="99" t="str">
        <f>_THP_since142!H348</f>
        <v>C</v>
      </c>
      <c r="F355" s="99" t="str">
        <f>_THP_since142!I348</f>
        <v>Ceph. 1. Gen.</v>
      </c>
      <c r="G355" s="120">
        <f>_THP_since142!J348</f>
        <v>0.84538300189943016</v>
      </c>
      <c r="H355" s="99" t="str">
        <f>_THP_since142!K348</f>
        <v>17. AMGÄndG (2021)</v>
      </c>
      <c r="I355">
        <f>_THP_since142!L348</f>
        <v>0.16139777328063504</v>
      </c>
    </row>
    <row r="356" spans="2:9" x14ac:dyDescent="0.3">
      <c r="B356" s="99">
        <f>_THP_since142!E349</f>
        <v>2025</v>
      </c>
      <c r="C356" s="99" t="str">
        <f>_THP_since142!F349</f>
        <v>Rind</v>
      </c>
      <c r="D356" s="99" t="str">
        <f>_THP_since142!G349</f>
        <v>Milchkühe</v>
      </c>
      <c r="E356" s="99" t="str">
        <f>_THP_since142!H349</f>
        <v>C</v>
      </c>
      <c r="F356" s="99" t="str">
        <f>_THP_since142!I349</f>
        <v>Fenicole</v>
      </c>
      <c r="G356" s="120">
        <f>_THP_since142!J349</f>
        <v>6.2599045113250502E-3</v>
      </c>
      <c r="H356" s="99" t="str">
        <f>_THP_since142!K349</f>
        <v>17. AMGÄndG (2021)</v>
      </c>
      <c r="I356">
        <f>_THP_since142!L349</f>
        <v>1.195120610193506E-3</v>
      </c>
    </row>
    <row r="357" spans="2:9" x14ac:dyDescent="0.3">
      <c r="B357" s="99">
        <f>_THP_since142!E350</f>
        <v>2025</v>
      </c>
      <c r="C357" s="99" t="str">
        <f>_THP_since142!F350</f>
        <v>Rind</v>
      </c>
      <c r="D357" s="99" t="str">
        <f>_THP_since142!G350</f>
        <v>Milchkühe</v>
      </c>
      <c r="E357" s="99" t="str">
        <f>_THP_since142!H350</f>
        <v>C</v>
      </c>
      <c r="F357" s="99" t="str">
        <f>_THP_since142!I350</f>
        <v>Lincosamide</v>
      </c>
      <c r="G357" s="120">
        <f>_THP_since142!J350</f>
        <v>2.2827376263144222E-2</v>
      </c>
      <c r="H357" s="99" t="str">
        <f>_THP_since142!K350</f>
        <v>17. AMGÄndG (2021)</v>
      </c>
      <c r="I357">
        <f>_THP_since142!L350</f>
        <v>4.3581284346062557E-3</v>
      </c>
    </row>
    <row r="358" spans="2:9" x14ac:dyDescent="0.3">
      <c r="B358" s="99">
        <f>_THP_since142!E351</f>
        <v>2025</v>
      </c>
      <c r="C358" s="99" t="str">
        <f>_THP_since142!F351</f>
        <v>Rind</v>
      </c>
      <c r="D358" s="99" t="str">
        <f>_THP_since142!G351</f>
        <v>Milchkühe</v>
      </c>
      <c r="E358" s="99" t="str">
        <f>_THP_since142!H351</f>
        <v>C</v>
      </c>
      <c r="F358" s="99" t="str">
        <f>_THP_since142!I351</f>
        <v>Makrolide</v>
      </c>
      <c r="G358" s="120">
        <f>_THP_since142!J351</f>
        <v>2.4119378572900078E-2</v>
      </c>
      <c r="H358" s="99" t="str">
        <f>_THP_since142!K351</f>
        <v>17. AMGÄndG (2021)</v>
      </c>
      <c r="I358">
        <f>_THP_since142!L351</f>
        <v>4.60479331360135E-3</v>
      </c>
    </row>
    <row r="359" spans="2:9" x14ac:dyDescent="0.3">
      <c r="B359" s="99">
        <f>_THP_since142!E352</f>
        <v>2025</v>
      </c>
      <c r="C359" s="99" t="str">
        <f>_THP_since142!F352</f>
        <v>Rind</v>
      </c>
      <c r="D359" s="99" t="str">
        <f>_THP_since142!G352</f>
        <v>Milchkühe</v>
      </c>
      <c r="E359" s="99" t="str">
        <f>_THP_since142!H352</f>
        <v>D</v>
      </c>
      <c r="F359" s="99" t="str">
        <f>_THP_since142!I352</f>
        <v>Aminoglykoside</v>
      </c>
      <c r="G359" s="120">
        <f>_THP_since142!J352</f>
        <v>7.7829940949814534E-4</v>
      </c>
      <c r="H359" s="99" t="str">
        <f>_THP_since142!K352</f>
        <v>17. AMGÄndG (2021)</v>
      </c>
      <c r="I359">
        <f>_THP_since142!L352</f>
        <v>1.4859039199557683E-4</v>
      </c>
    </row>
    <row r="360" spans="2:9" x14ac:dyDescent="0.3">
      <c r="B360" s="99">
        <f>_THP_since142!E353</f>
        <v>2025</v>
      </c>
      <c r="C360" s="99" t="str">
        <f>_THP_since142!F353</f>
        <v>Rind</v>
      </c>
      <c r="D360" s="99" t="str">
        <f>_THP_since142!G353</f>
        <v>Milchkühe</v>
      </c>
      <c r="E360" s="99" t="str">
        <f>_THP_since142!H353</f>
        <v>D</v>
      </c>
      <c r="F360" s="99" t="str">
        <f>_THP_since142!I353</f>
        <v>Folsäureantag.</v>
      </c>
      <c r="G360" s="120">
        <f>_THP_since142!J353</f>
        <v>5.6787405655811876E-2</v>
      </c>
      <c r="H360" s="99" t="str">
        <f>_THP_since142!K353</f>
        <v>17. AMGÄndG (2021)</v>
      </c>
      <c r="I360">
        <f>_THP_since142!L353</f>
        <v>1.0841666797935596E-2</v>
      </c>
    </row>
    <row r="361" spans="2:9" x14ac:dyDescent="0.3">
      <c r="B361" s="99">
        <f>_THP_since142!E354</f>
        <v>2025</v>
      </c>
      <c r="C361" s="99" t="str">
        <f>_THP_since142!F354</f>
        <v>Rind</v>
      </c>
      <c r="D361" s="99" t="str">
        <f>_THP_since142!G354</f>
        <v>Milchkühe</v>
      </c>
      <c r="E361" s="99" t="str">
        <f>_THP_since142!H354</f>
        <v>D</v>
      </c>
      <c r="F361" s="99" t="str">
        <f>_THP_since142!I354</f>
        <v>Penicilline</v>
      </c>
      <c r="G361" s="120">
        <f>_THP_since142!J354</f>
        <v>2.547321490560388</v>
      </c>
      <c r="H361" s="99" t="str">
        <f>_THP_since142!K354</f>
        <v>17. AMGÄndG (2021)</v>
      </c>
      <c r="I361">
        <f>_THP_since142!L354</f>
        <v>0.48632633431546635</v>
      </c>
    </row>
    <row r="362" spans="2:9" x14ac:dyDescent="0.3">
      <c r="B362" s="99">
        <f>_THP_since142!E355</f>
        <v>2025</v>
      </c>
      <c r="C362" s="99" t="str">
        <f>_THP_since142!F355</f>
        <v>Rind</v>
      </c>
      <c r="D362" s="99" t="str">
        <f>_THP_since142!G355</f>
        <v>Milchkühe</v>
      </c>
      <c r="E362" s="99" t="str">
        <f>_THP_since142!H355</f>
        <v>D</v>
      </c>
      <c r="F362" s="99" t="str">
        <f>_THP_since142!I355</f>
        <v>Sulfonamide</v>
      </c>
      <c r="G362" s="120">
        <f>_THP_since142!J355</f>
        <v>5.7001738312042478E-2</v>
      </c>
      <c r="H362" s="99" t="str">
        <f>_THP_since142!K355</f>
        <v>17. AMGÄndG (2021)</v>
      </c>
      <c r="I362">
        <f>_THP_since142!L355</f>
        <v>1.0882586491588318E-2</v>
      </c>
    </row>
    <row r="363" spans="2:9" x14ac:dyDescent="0.3">
      <c r="B363" s="99">
        <f>_THP_since142!E356</f>
        <v>2025</v>
      </c>
      <c r="C363" s="99" t="str">
        <f>_THP_since142!F356</f>
        <v>Rind</v>
      </c>
      <c r="D363" s="99" t="str">
        <f>_THP_since142!G356</f>
        <v>Milchkühe</v>
      </c>
      <c r="E363" s="99" t="str">
        <f>_THP_since142!H356</f>
        <v>D</v>
      </c>
      <c r="F363" s="99" t="str">
        <f>_THP_since142!I356</f>
        <v>Tetrazykline</v>
      </c>
      <c r="G363" s="120">
        <f>_THP_since142!J356</f>
        <v>0.30115255599735746</v>
      </c>
      <c r="H363" s="99" t="str">
        <f>_THP_since142!K356</f>
        <v>17. AMGÄndG (2021)</v>
      </c>
      <c r="I363">
        <f>_THP_since142!L356</f>
        <v>5.7495066551536265E-2</v>
      </c>
    </row>
    <row r="364" spans="2:9" x14ac:dyDescent="0.3">
      <c r="B364" s="99">
        <f>_THP_since142!E357</f>
        <v>2023</v>
      </c>
      <c r="C364" s="99" t="str">
        <f>_THP_since142!F357</f>
        <v>Schwein</v>
      </c>
      <c r="D364" s="99" t="str">
        <f>_THP_since142!G357</f>
        <v>Zuchtschweine</v>
      </c>
      <c r="E364" s="99" t="str">
        <f>_THP_since142!H357</f>
        <v>B</v>
      </c>
      <c r="F364" s="99" t="str">
        <f>_THP_since142!I357</f>
        <v>Ceph. 3. Gen.</v>
      </c>
      <c r="G364" s="120">
        <f>_THP_since142!J357</f>
        <v>2.4181382215150819E-2</v>
      </c>
      <c r="H364" s="99" t="str">
        <f>_THP_since142!K357</f>
        <v>17. AMGÄndG (2021)</v>
      </c>
      <c r="I364">
        <f>_THP_since142!L357</f>
        <v>3.2069461681243465E-3</v>
      </c>
    </row>
    <row r="365" spans="2:9" x14ac:dyDescent="0.3">
      <c r="B365" s="99">
        <f>_THP_since142!E358</f>
        <v>2023</v>
      </c>
      <c r="C365" s="99" t="str">
        <f>_THP_since142!F358</f>
        <v>Schwein</v>
      </c>
      <c r="D365" s="99" t="str">
        <f>_THP_since142!G358</f>
        <v>Zuchtschweine</v>
      </c>
      <c r="E365" s="99" t="str">
        <f>_THP_since142!H358</f>
        <v>B</v>
      </c>
      <c r="F365" s="99" t="str">
        <f>_THP_since142!I358</f>
        <v>Ceph. 4. Gen.</v>
      </c>
      <c r="G365" s="120">
        <f>_THP_since142!J358</f>
        <v>1.9245078367776856E-2</v>
      </c>
      <c r="H365" s="99" t="str">
        <f>_THP_since142!K358</f>
        <v>17. AMGÄndG (2021)</v>
      </c>
      <c r="I365">
        <f>_THP_since142!L358</f>
        <v>2.5522912535630589E-3</v>
      </c>
    </row>
    <row r="366" spans="2:9" x14ac:dyDescent="0.3">
      <c r="B366" s="99">
        <f>_THP_since142!E359</f>
        <v>2023</v>
      </c>
      <c r="C366" s="99" t="str">
        <f>_THP_since142!F359</f>
        <v>Schwein</v>
      </c>
      <c r="D366" s="99" t="str">
        <f>_THP_since142!G359</f>
        <v>Zuchtschweine</v>
      </c>
      <c r="E366" s="99" t="str">
        <f>_THP_since142!H359</f>
        <v>B</v>
      </c>
      <c r="F366" s="99" t="str">
        <f>_THP_since142!I359</f>
        <v>Fluorchinolone</v>
      </c>
      <c r="G366" s="120">
        <f>_THP_since142!J359</f>
        <v>0.31542622262975845</v>
      </c>
      <c r="H366" s="99" t="str">
        <f>_THP_since142!K359</f>
        <v>17. AMGÄndG (2021)</v>
      </c>
      <c r="I366">
        <f>_THP_since142!L359</f>
        <v>4.1831972506296694E-2</v>
      </c>
    </row>
    <row r="367" spans="2:9" x14ac:dyDescent="0.3">
      <c r="B367" s="99">
        <f>_THP_since142!E360</f>
        <v>2023</v>
      </c>
      <c r="C367" s="99" t="str">
        <f>_THP_since142!F360</f>
        <v>Schwein</v>
      </c>
      <c r="D367" s="99" t="str">
        <f>_THP_since142!G360</f>
        <v>Zuchtschweine</v>
      </c>
      <c r="E367" s="99" t="str">
        <f>_THP_since142!H360</f>
        <v>B</v>
      </c>
      <c r="F367" s="99" t="str">
        <f>_THP_since142!I360</f>
        <v>Polypeptid-AB</v>
      </c>
      <c r="G367" s="120">
        <f>_THP_since142!J360</f>
        <v>0.11370688024269673</v>
      </c>
      <c r="H367" s="99" t="str">
        <f>_THP_since142!K360</f>
        <v>17. AMGÄndG (2021)</v>
      </c>
      <c r="I367">
        <f>_THP_since142!L360</f>
        <v>1.5079859399237238E-2</v>
      </c>
    </row>
    <row r="368" spans="2:9" x14ac:dyDescent="0.3">
      <c r="B368" s="99">
        <f>_THP_since142!E361</f>
        <v>2023</v>
      </c>
      <c r="C368" s="99" t="str">
        <f>_THP_since142!F361</f>
        <v>Schwein</v>
      </c>
      <c r="D368" s="99" t="str">
        <f>_THP_since142!G361</f>
        <v>Zuchtschweine</v>
      </c>
      <c r="E368" s="99" t="str">
        <f>_THP_since142!H361</f>
        <v>C</v>
      </c>
      <c r="F368" s="99" t="str">
        <f>_THP_since142!I361</f>
        <v>Aminoglykoside</v>
      </c>
      <c r="G368" s="120">
        <f>_THP_since142!J361</f>
        <v>3.6696461436301363E-2</v>
      </c>
      <c r="H368" s="99" t="str">
        <f>_THP_since142!K361</f>
        <v>17. AMGÄndG (2021)</v>
      </c>
      <c r="I368">
        <f>_THP_since142!L361</f>
        <v>4.8667018014021957E-3</v>
      </c>
    </row>
    <row r="369" spans="2:9" x14ac:dyDescent="0.3">
      <c r="B369" s="99">
        <f>_THP_since142!E362</f>
        <v>2023</v>
      </c>
      <c r="C369" s="99" t="str">
        <f>_THP_since142!F362</f>
        <v>Schwein</v>
      </c>
      <c r="D369" s="99" t="str">
        <f>_THP_since142!G362</f>
        <v>Zuchtschweine</v>
      </c>
      <c r="E369" s="99" t="str">
        <f>_THP_since142!H362</f>
        <v>C</v>
      </c>
      <c r="F369" s="99" t="str">
        <f>_THP_since142!I362</f>
        <v>Ceph. 1. Gen.</v>
      </c>
      <c r="G369" s="120">
        <f>_THP_since142!J362</f>
        <v>1.6606491400766223E-4</v>
      </c>
      <c r="H369" s="99" t="str">
        <f>_THP_since142!K362</f>
        <v>17. AMGÄndG (2021)</v>
      </c>
      <c r="I369">
        <f>_THP_since142!L362</f>
        <v>2.2023606214829846E-5</v>
      </c>
    </row>
    <row r="370" spans="2:9" x14ac:dyDescent="0.3">
      <c r="B370" s="99">
        <f>_THP_since142!E363</f>
        <v>2023</v>
      </c>
      <c r="C370" s="99" t="str">
        <f>_THP_since142!F363</f>
        <v>Schwein</v>
      </c>
      <c r="D370" s="99" t="str">
        <f>_THP_since142!G363</f>
        <v>Zuchtschweine</v>
      </c>
      <c r="E370" s="99" t="str">
        <f>_THP_since142!H363</f>
        <v>C</v>
      </c>
      <c r="F370" s="99" t="str">
        <f>_THP_since142!I363</f>
        <v>Fenicole</v>
      </c>
      <c r="G370" s="120">
        <f>_THP_since142!J363</f>
        <v>0.14874269253892144</v>
      </c>
      <c r="H370" s="99" t="str">
        <f>_THP_since142!K363</f>
        <v>17. AMGÄndG (2021)</v>
      </c>
      <c r="I370">
        <f>_THP_since142!L363</f>
        <v>1.9726325138491131E-2</v>
      </c>
    </row>
    <row r="371" spans="2:9" x14ac:dyDescent="0.3">
      <c r="B371" s="99">
        <f>_THP_since142!E364</f>
        <v>2023</v>
      </c>
      <c r="C371" s="99" t="str">
        <f>_THP_since142!F364</f>
        <v>Schwein</v>
      </c>
      <c r="D371" s="99" t="str">
        <f>_THP_since142!G364</f>
        <v>Zuchtschweine</v>
      </c>
      <c r="E371" s="99" t="str">
        <f>_THP_since142!H364</f>
        <v>C</v>
      </c>
      <c r="F371" s="99" t="str">
        <f>_THP_since142!I364</f>
        <v>Lincosamide</v>
      </c>
      <c r="G371" s="120">
        <f>_THP_since142!J364</f>
        <v>0.28195394548881053</v>
      </c>
      <c r="H371" s="99" t="str">
        <f>_THP_since142!K364</f>
        <v>17. AMGÄndG (2021)</v>
      </c>
      <c r="I371">
        <f>_THP_since142!L364</f>
        <v>3.7392863527311075E-2</v>
      </c>
    </row>
    <row r="372" spans="2:9" x14ac:dyDescent="0.3">
      <c r="B372" s="99">
        <f>_THP_since142!E365</f>
        <v>2023</v>
      </c>
      <c r="C372" s="99" t="str">
        <f>_THP_since142!F365</f>
        <v>Schwein</v>
      </c>
      <c r="D372" s="99" t="str">
        <f>_THP_since142!G365</f>
        <v>Zuchtschweine</v>
      </c>
      <c r="E372" s="99" t="str">
        <f>_THP_since142!H365</f>
        <v>C</v>
      </c>
      <c r="F372" s="99" t="str">
        <f>_THP_since142!I365</f>
        <v>Makrolide</v>
      </c>
      <c r="G372" s="120">
        <f>_THP_since142!J365</f>
        <v>1.0746245102006942</v>
      </c>
      <c r="H372" s="99" t="str">
        <f>_THP_since142!K365</f>
        <v>17. AMGÄndG (2021)</v>
      </c>
      <c r="I372">
        <f>_THP_since142!L365</f>
        <v>0.14251720288352113</v>
      </c>
    </row>
    <row r="373" spans="2:9" x14ac:dyDescent="0.3">
      <c r="B373" s="99">
        <f>_THP_since142!E366</f>
        <v>2023</v>
      </c>
      <c r="C373" s="99" t="str">
        <f>_THP_since142!F366</f>
        <v>Schwein</v>
      </c>
      <c r="D373" s="99" t="str">
        <f>_THP_since142!G366</f>
        <v>Zuchtschweine</v>
      </c>
      <c r="E373" s="99" t="str">
        <f>_THP_since142!H366</f>
        <v>C</v>
      </c>
      <c r="F373" s="99" t="str">
        <f>_THP_since142!I366</f>
        <v>Pleuromutiline</v>
      </c>
      <c r="G373" s="120">
        <f>_THP_since142!J366</f>
        <v>6.3969952927477897E-2</v>
      </c>
      <c r="H373" s="99" t="str">
        <f>_THP_since142!K366</f>
        <v>17. AMGÄndG (2021)</v>
      </c>
      <c r="I373">
        <f>_THP_since142!L366</f>
        <v>8.4837249413862986E-3</v>
      </c>
    </row>
    <row r="374" spans="2:9" x14ac:dyDescent="0.3">
      <c r="B374" s="99">
        <f>_THP_since142!E367</f>
        <v>2023</v>
      </c>
      <c r="C374" s="99" t="str">
        <f>_THP_since142!F367</f>
        <v>Schwein</v>
      </c>
      <c r="D374" s="99" t="str">
        <f>_THP_since142!G367</f>
        <v>Zuchtschweine</v>
      </c>
      <c r="E374" s="99" t="str">
        <f>_THP_since142!H367</f>
        <v>D</v>
      </c>
      <c r="F374" s="99" t="str">
        <f>_THP_since142!I367</f>
        <v>Aminoglykoside</v>
      </c>
      <c r="G374" s="120">
        <f>_THP_since142!J367</f>
        <v>5.5181137303095769E-2</v>
      </c>
      <c r="H374" s="99" t="str">
        <f>_THP_since142!K367</f>
        <v>17. AMGÄndG (2021)</v>
      </c>
      <c r="I374">
        <f>_THP_since142!L367</f>
        <v>7.3181481212447183E-3</v>
      </c>
    </row>
    <row r="375" spans="2:9" x14ac:dyDescent="0.3">
      <c r="B375" s="99">
        <f>_THP_since142!E368</f>
        <v>2023</v>
      </c>
      <c r="C375" s="99" t="str">
        <f>_THP_since142!F368</f>
        <v>Schwein</v>
      </c>
      <c r="D375" s="99" t="str">
        <f>_THP_since142!G368</f>
        <v>Zuchtschweine</v>
      </c>
      <c r="E375" s="99" t="str">
        <f>_THP_since142!H368</f>
        <v>D</v>
      </c>
      <c r="F375" s="99" t="str">
        <f>_THP_since142!I368</f>
        <v>Folsäureantag.</v>
      </c>
      <c r="G375" s="120">
        <f>_THP_since142!J368</f>
        <v>0.2893826797560714</v>
      </c>
      <c r="H375" s="99" t="str">
        <f>_THP_since142!K368</f>
        <v>17. AMGÄndG (2021)</v>
      </c>
      <c r="I375">
        <f>_THP_since142!L368</f>
        <v>3.837806572462301E-2</v>
      </c>
    </row>
    <row r="376" spans="2:9" x14ac:dyDescent="0.3">
      <c r="B376" s="99">
        <f>_THP_since142!E369</f>
        <v>2023</v>
      </c>
      <c r="C376" s="99" t="str">
        <f>_THP_since142!F369</f>
        <v>Schwein</v>
      </c>
      <c r="D376" s="99" t="str">
        <f>_THP_since142!G369</f>
        <v>Zuchtschweine</v>
      </c>
      <c r="E376" s="99" t="str">
        <f>_THP_since142!H369</f>
        <v>D</v>
      </c>
      <c r="F376" s="99" t="str">
        <f>_THP_since142!I369</f>
        <v>Penicilline</v>
      </c>
      <c r="G376" s="120">
        <f>_THP_since142!J369</f>
        <v>1.8792867097556578</v>
      </c>
      <c r="H376" s="99" t="str">
        <f>_THP_since142!K369</f>
        <v>17. AMGÄndG (2021)</v>
      </c>
      <c r="I376">
        <f>_THP_since142!L369</f>
        <v>0.24923187843587577</v>
      </c>
    </row>
    <row r="377" spans="2:9" x14ac:dyDescent="0.3">
      <c r="B377" s="99">
        <f>_THP_since142!E370</f>
        <v>2023</v>
      </c>
      <c r="C377" s="99" t="str">
        <f>_THP_since142!F370</f>
        <v>Schwein</v>
      </c>
      <c r="D377" s="99" t="str">
        <f>_THP_since142!G370</f>
        <v>Zuchtschweine</v>
      </c>
      <c r="E377" s="99" t="str">
        <f>_THP_since142!H370</f>
        <v>D</v>
      </c>
      <c r="F377" s="99" t="str">
        <f>_THP_since142!I370</f>
        <v>Sulfonamide</v>
      </c>
      <c r="G377" s="120">
        <f>_THP_since142!J370</f>
        <v>0.28946328436345525</v>
      </c>
      <c r="H377" s="99" t="str">
        <f>_THP_since142!K370</f>
        <v>17. AMGÄndG (2021)</v>
      </c>
      <c r="I377">
        <f>_THP_since142!L370</f>
        <v>3.8388755545183423E-2</v>
      </c>
    </row>
    <row r="378" spans="2:9" x14ac:dyDescent="0.3">
      <c r="B378" s="99">
        <f>_THP_since142!E371</f>
        <v>2023</v>
      </c>
      <c r="C378" s="99" t="str">
        <f>_THP_since142!F371</f>
        <v>Schwein</v>
      </c>
      <c r="D378" s="99" t="str">
        <f>_THP_since142!G371</f>
        <v>Zuchtschweine</v>
      </c>
      <c r="E378" s="99" t="str">
        <f>_THP_since142!H371</f>
        <v>D</v>
      </c>
      <c r="F378" s="99" t="str">
        <f>_THP_since142!I371</f>
        <v>Tetrazykline</v>
      </c>
      <c r="G378" s="120">
        <f>_THP_since142!J371</f>
        <v>2.9482873490965957</v>
      </c>
      <c r="H378" s="99" t="str">
        <f>_THP_since142!K371</f>
        <v>17. AMGÄndG (2021)</v>
      </c>
      <c r="I378">
        <f>_THP_since142!L371</f>
        <v>0.39100324094752514</v>
      </c>
    </row>
    <row r="379" spans="2:9" x14ac:dyDescent="0.3">
      <c r="B379" s="99">
        <f>_THP_since142!E372</f>
        <v>2024</v>
      </c>
      <c r="C379" s="99" t="str">
        <f>_THP_since142!F372</f>
        <v>Schwein</v>
      </c>
      <c r="D379" s="99" t="str">
        <f>_THP_since142!G372</f>
        <v>Zuchtschweine</v>
      </c>
      <c r="E379" s="99" t="str">
        <f>_THP_since142!H372</f>
        <v>B</v>
      </c>
      <c r="F379" s="99" t="str">
        <f>_THP_since142!I372</f>
        <v>Ceph. 3. Gen.</v>
      </c>
      <c r="G379" s="120">
        <f>_THP_since142!J372</f>
        <v>2.3453641663634742E-2</v>
      </c>
      <c r="H379" s="99" t="str">
        <f>_THP_since142!K372</f>
        <v>17. AMGÄndG (2021)</v>
      </c>
      <c r="I379">
        <f>_THP_since142!L372</f>
        <v>3.2175791688113299E-3</v>
      </c>
    </row>
    <row r="380" spans="2:9" x14ac:dyDescent="0.3">
      <c r="B380" s="99">
        <f>_THP_since142!E373</f>
        <v>2024</v>
      </c>
      <c r="C380" s="99" t="str">
        <f>_THP_since142!F373</f>
        <v>Schwein</v>
      </c>
      <c r="D380" s="99" t="str">
        <f>_THP_since142!G373</f>
        <v>Zuchtschweine</v>
      </c>
      <c r="E380" s="99" t="str">
        <f>_THP_since142!H373</f>
        <v>B</v>
      </c>
      <c r="F380" s="99" t="str">
        <f>_THP_since142!I373</f>
        <v>Ceph. 4. Gen.</v>
      </c>
      <c r="G380" s="120">
        <f>_THP_since142!J373</f>
        <v>2.1020216873406286E-2</v>
      </c>
      <c r="H380" s="99" t="str">
        <f>_THP_since142!K373</f>
        <v>17. AMGÄndG (2021)</v>
      </c>
      <c r="I380">
        <f>_THP_since142!L373</f>
        <v>2.8837403123045256E-3</v>
      </c>
    </row>
    <row r="381" spans="2:9" x14ac:dyDescent="0.3">
      <c r="B381" s="99">
        <f>_THP_since142!E374</f>
        <v>2024</v>
      </c>
      <c r="C381" s="99" t="str">
        <f>_THP_since142!F374</f>
        <v>Schwein</v>
      </c>
      <c r="D381" s="99" t="str">
        <f>_THP_since142!G374</f>
        <v>Zuchtschweine</v>
      </c>
      <c r="E381" s="99" t="str">
        <f>_THP_since142!H374</f>
        <v>B</v>
      </c>
      <c r="F381" s="99" t="str">
        <f>_THP_since142!I374</f>
        <v>Fluorchinolone</v>
      </c>
      <c r="G381" s="120">
        <f>_THP_since142!J374</f>
        <v>0.31394666540564209</v>
      </c>
      <c r="H381" s="99" t="str">
        <f>_THP_since142!K374</f>
        <v>17. AMGÄndG (2021)</v>
      </c>
      <c r="I381">
        <f>_THP_since142!L374</f>
        <v>4.3069995918511281E-2</v>
      </c>
    </row>
    <row r="382" spans="2:9" x14ac:dyDescent="0.3">
      <c r="B382" s="99">
        <f>_THP_since142!E375</f>
        <v>2024</v>
      </c>
      <c r="C382" s="99" t="str">
        <f>_THP_since142!F375</f>
        <v>Schwein</v>
      </c>
      <c r="D382" s="99" t="str">
        <f>_THP_since142!G375</f>
        <v>Zuchtschweine</v>
      </c>
      <c r="E382" s="99" t="str">
        <f>_THP_since142!H375</f>
        <v>B</v>
      </c>
      <c r="F382" s="99" t="str">
        <f>_THP_since142!I375</f>
        <v>Polypeptid-AB</v>
      </c>
      <c r="G382" s="120">
        <f>_THP_since142!J375</f>
        <v>8.0594120876503403E-2</v>
      </c>
      <c r="H382" s="99" t="str">
        <f>_THP_since142!K375</f>
        <v>17. AMGÄndG (2021)</v>
      </c>
      <c r="I382">
        <f>_THP_since142!L375</f>
        <v>1.1056618335862802E-2</v>
      </c>
    </row>
    <row r="383" spans="2:9" x14ac:dyDescent="0.3">
      <c r="B383" s="99">
        <f>_THP_since142!E376</f>
        <v>2024</v>
      </c>
      <c r="C383" s="99" t="str">
        <f>_THP_since142!F376</f>
        <v>Schwein</v>
      </c>
      <c r="D383" s="99" t="str">
        <f>_THP_since142!G376</f>
        <v>Zuchtschweine</v>
      </c>
      <c r="E383" s="99" t="str">
        <f>_THP_since142!H376</f>
        <v>C</v>
      </c>
      <c r="F383" s="99" t="str">
        <f>_THP_since142!I376</f>
        <v>Aminoglykoside</v>
      </c>
      <c r="G383" s="120">
        <f>_THP_since142!J376</f>
        <v>3.8650991686447714E-2</v>
      </c>
      <c r="H383" s="99" t="str">
        <f>_THP_since142!K376</f>
        <v>17. AMGÄndG (2021)</v>
      </c>
      <c r="I383">
        <f>_THP_since142!L376</f>
        <v>5.3024868158125038E-3</v>
      </c>
    </row>
    <row r="384" spans="2:9" x14ac:dyDescent="0.3">
      <c r="B384" s="99">
        <f>_THP_since142!E377</f>
        <v>2024</v>
      </c>
      <c r="C384" s="99" t="str">
        <f>_THP_since142!F377</f>
        <v>Schwein</v>
      </c>
      <c r="D384" s="99" t="str">
        <f>_THP_since142!G377</f>
        <v>Zuchtschweine</v>
      </c>
      <c r="E384" s="99" t="str">
        <f>_THP_since142!H377</f>
        <v>C</v>
      </c>
      <c r="F384" s="99" t="str">
        <f>_THP_since142!I377</f>
        <v>Ceph. 1. Gen.</v>
      </c>
      <c r="G384" s="120">
        <f>_THP_since142!J377</f>
        <v>2.0677218310838263E-4</v>
      </c>
      <c r="H384" s="99" t="str">
        <f>_THP_since142!K377</f>
        <v>17. AMGÄndG (2021)</v>
      </c>
      <c r="I384">
        <f>_THP_since142!L377</f>
        <v>2.8366847187349227E-5</v>
      </c>
    </row>
    <row r="385" spans="2:9" x14ac:dyDescent="0.3">
      <c r="B385" s="99">
        <f>_THP_since142!E378</f>
        <v>2024</v>
      </c>
      <c r="C385" s="99" t="str">
        <f>_THP_since142!F378</f>
        <v>Schwein</v>
      </c>
      <c r="D385" s="99" t="str">
        <f>_THP_since142!G378</f>
        <v>Zuchtschweine</v>
      </c>
      <c r="E385" s="99" t="str">
        <f>_THP_since142!H378</f>
        <v>C</v>
      </c>
      <c r="F385" s="99" t="str">
        <f>_THP_since142!I378</f>
        <v>Fenicole</v>
      </c>
      <c r="G385" s="120">
        <f>_THP_since142!J378</f>
        <v>0.13377106114414156</v>
      </c>
      <c r="H385" s="99" t="str">
        <f>_THP_since142!K378</f>
        <v>17. AMGÄndG (2021)</v>
      </c>
      <c r="I385">
        <f>_THP_since142!L378</f>
        <v>1.8351903977221085E-2</v>
      </c>
    </row>
    <row r="386" spans="2:9" x14ac:dyDescent="0.3">
      <c r="B386" s="99">
        <f>_THP_since142!E379</f>
        <v>2024</v>
      </c>
      <c r="C386" s="99" t="str">
        <f>_THP_since142!F379</f>
        <v>Schwein</v>
      </c>
      <c r="D386" s="99" t="str">
        <f>_THP_since142!G379</f>
        <v>Zuchtschweine</v>
      </c>
      <c r="E386" s="99" t="str">
        <f>_THP_since142!H379</f>
        <v>C</v>
      </c>
      <c r="F386" s="99" t="str">
        <f>_THP_since142!I379</f>
        <v>Lincosamide</v>
      </c>
      <c r="G386" s="120">
        <f>_THP_since142!J379</f>
        <v>0.20445065855842459</v>
      </c>
      <c r="H386" s="99" t="str">
        <f>_THP_since142!K379</f>
        <v>17. AMGÄndG (2021)</v>
      </c>
      <c r="I386">
        <f>_THP_since142!L379</f>
        <v>2.8048359801084988E-2</v>
      </c>
    </row>
    <row r="387" spans="2:9" x14ac:dyDescent="0.3">
      <c r="B387" s="99">
        <f>_THP_since142!E380</f>
        <v>2024</v>
      </c>
      <c r="C387" s="99" t="str">
        <f>_THP_since142!F380</f>
        <v>Schwein</v>
      </c>
      <c r="D387" s="99" t="str">
        <f>_THP_since142!G380</f>
        <v>Zuchtschweine</v>
      </c>
      <c r="E387" s="99" t="str">
        <f>_THP_since142!H380</f>
        <v>C</v>
      </c>
      <c r="F387" s="99" t="str">
        <f>_THP_since142!I380</f>
        <v>Makrolide</v>
      </c>
      <c r="G387" s="120">
        <f>_THP_since142!J380</f>
        <v>0.99150991808478484</v>
      </c>
      <c r="H387" s="99" t="str">
        <f>_THP_since142!K380</f>
        <v>17. AMGÄndG (2021)</v>
      </c>
      <c r="I387">
        <f>_THP_since142!L380</f>
        <v>0.13602414942008706</v>
      </c>
    </row>
    <row r="388" spans="2:9" x14ac:dyDescent="0.3">
      <c r="B388" s="99">
        <f>_THP_since142!E381</f>
        <v>2024</v>
      </c>
      <c r="C388" s="99" t="str">
        <f>_THP_since142!F381</f>
        <v>Schwein</v>
      </c>
      <c r="D388" s="99" t="str">
        <f>_THP_since142!G381</f>
        <v>Zuchtschweine</v>
      </c>
      <c r="E388" s="99" t="str">
        <f>_THP_since142!H381</f>
        <v>C</v>
      </c>
      <c r="F388" s="99" t="str">
        <f>_THP_since142!I381</f>
        <v>Pleuromutiline</v>
      </c>
      <c r="G388" s="120">
        <f>_THP_since142!J381</f>
        <v>4.6949448635197469E-2</v>
      </c>
      <c r="H388" s="99" t="str">
        <f>_THP_since142!K381</f>
        <v>17. AMGÄndG (2021)</v>
      </c>
      <c r="I388">
        <f>_THP_since142!L381</f>
        <v>6.4409429495981187E-3</v>
      </c>
    </row>
    <row r="389" spans="2:9" x14ac:dyDescent="0.3">
      <c r="B389" s="99">
        <f>_THP_since142!E382</f>
        <v>2024</v>
      </c>
      <c r="C389" s="99" t="str">
        <f>_THP_since142!F382</f>
        <v>Schwein</v>
      </c>
      <c r="D389" s="99" t="str">
        <f>_THP_since142!G382</f>
        <v>Zuchtschweine</v>
      </c>
      <c r="E389" s="99" t="str">
        <f>_THP_since142!H382</f>
        <v>D</v>
      </c>
      <c r="F389" s="99" t="str">
        <f>_THP_since142!I382</f>
        <v>Aminoglykoside</v>
      </c>
      <c r="G389" s="120">
        <f>_THP_since142!J382</f>
        <v>5.9239825024898475E-2</v>
      </c>
      <c r="H389" s="99" t="str">
        <f>_THP_since142!K382</f>
        <v>17. AMGÄndG (2021)</v>
      </c>
      <c r="I389">
        <f>_THP_since142!L382</f>
        <v>8.1270460979065602E-3</v>
      </c>
    </row>
    <row r="390" spans="2:9" x14ac:dyDescent="0.3">
      <c r="B390" s="99">
        <f>_THP_since142!E383</f>
        <v>2024</v>
      </c>
      <c r="C390" s="99" t="str">
        <f>_THP_since142!F383</f>
        <v>Schwein</v>
      </c>
      <c r="D390" s="99" t="str">
        <f>_THP_since142!G383</f>
        <v>Zuchtschweine</v>
      </c>
      <c r="E390" s="99" t="str">
        <f>_THP_since142!H383</f>
        <v>D</v>
      </c>
      <c r="F390" s="99" t="str">
        <f>_THP_since142!I383</f>
        <v>Folsäureantag.</v>
      </c>
      <c r="G390" s="120">
        <f>_THP_since142!J383</f>
        <v>0.31557286781044153</v>
      </c>
      <c r="H390" s="99" t="str">
        <f>_THP_since142!K383</f>
        <v>17. AMGÄndG (2021)</v>
      </c>
      <c r="I390">
        <f>_THP_since142!L383</f>
        <v>4.3293092828449432E-2</v>
      </c>
    </row>
    <row r="391" spans="2:9" x14ac:dyDescent="0.3">
      <c r="B391" s="99">
        <f>_THP_since142!E384</f>
        <v>2024</v>
      </c>
      <c r="C391" s="99" t="str">
        <f>_THP_since142!F384</f>
        <v>Schwein</v>
      </c>
      <c r="D391" s="99" t="str">
        <f>_THP_since142!G384</f>
        <v>Zuchtschweine</v>
      </c>
      <c r="E391" s="99" t="str">
        <f>_THP_since142!H384</f>
        <v>D</v>
      </c>
      <c r="F391" s="99" t="str">
        <f>_THP_since142!I384</f>
        <v>Penicilline</v>
      </c>
      <c r="G391" s="120">
        <f>_THP_since142!J384</f>
        <v>1.7964180768055833</v>
      </c>
      <c r="H391" s="99" t="str">
        <f>_THP_since142!K384</f>
        <v>17. AMGÄndG (2021)</v>
      </c>
      <c r="I391">
        <f>_THP_since142!L384</f>
        <v>0.24644860978531635</v>
      </c>
    </row>
    <row r="392" spans="2:9" x14ac:dyDescent="0.3">
      <c r="B392" s="99">
        <f>_THP_since142!E385</f>
        <v>2024</v>
      </c>
      <c r="C392" s="99" t="str">
        <f>_THP_since142!F385</f>
        <v>Schwein</v>
      </c>
      <c r="D392" s="99" t="str">
        <f>_THP_since142!G385</f>
        <v>Zuchtschweine</v>
      </c>
      <c r="E392" s="99" t="str">
        <f>_THP_since142!H385</f>
        <v>D</v>
      </c>
      <c r="F392" s="99" t="str">
        <f>_THP_since142!I385</f>
        <v>Sulfonamide</v>
      </c>
      <c r="G392" s="120">
        <f>_THP_since142!J385</f>
        <v>0.31557286781044153</v>
      </c>
      <c r="H392" s="99" t="str">
        <f>_THP_since142!K385</f>
        <v>17. AMGÄndG (2021)</v>
      </c>
      <c r="I392">
        <f>_THP_since142!L385</f>
        <v>4.3293092828449432E-2</v>
      </c>
    </row>
    <row r="393" spans="2:9" x14ac:dyDescent="0.3">
      <c r="B393" s="99">
        <f>_THP_since142!E386</f>
        <v>2024</v>
      </c>
      <c r="C393" s="99" t="str">
        <f>_THP_since142!F386</f>
        <v>Schwein</v>
      </c>
      <c r="D393" s="99" t="str">
        <f>_THP_since142!G386</f>
        <v>Zuchtschweine</v>
      </c>
      <c r="E393" s="99" t="str">
        <f>_THP_since142!H386</f>
        <v>D</v>
      </c>
      <c r="F393" s="99" t="str">
        <f>_THP_since142!I386</f>
        <v>Tetrazykline</v>
      </c>
      <c r="G393" s="120">
        <f>_THP_since142!J386</f>
        <v>2.9478626296038239</v>
      </c>
      <c r="H393" s="99" t="str">
        <f>_THP_since142!K386</f>
        <v>17. AMGÄndG (2021)</v>
      </c>
      <c r="I393">
        <f>_THP_since142!L386</f>
        <v>0.40441401491339712</v>
      </c>
    </row>
    <row r="394" spans="2:9" x14ac:dyDescent="0.3">
      <c r="B394" s="99">
        <f>_THP_since142!E387</f>
        <v>2025</v>
      </c>
      <c r="C394" s="99" t="str">
        <f>_THP_since142!F387</f>
        <v>Schwein</v>
      </c>
      <c r="D394" s="99" t="str">
        <f>_THP_since142!G387</f>
        <v>Zuchtschweine</v>
      </c>
      <c r="E394" s="99" t="str">
        <f>_THP_since142!H387</f>
        <v>B</v>
      </c>
      <c r="F394" s="99" t="str">
        <f>_THP_since142!I387</f>
        <v>Ceph. 3. Gen.</v>
      </c>
      <c r="G394" s="120">
        <f>_THP_since142!J387</f>
        <v>1.1343975809815977E-2</v>
      </c>
      <c r="H394" s="99" t="str">
        <f>_THP_since142!K387</f>
        <v>17. AMGÄndG (2021)</v>
      </c>
      <c r="I394">
        <f>_THP_since142!L387</f>
        <v>1.5831368651064216E-3</v>
      </c>
    </row>
    <row r="395" spans="2:9" x14ac:dyDescent="0.3">
      <c r="B395" s="99">
        <f>_THP_since142!E388</f>
        <v>2025</v>
      </c>
      <c r="C395" s="99" t="str">
        <f>_THP_since142!F388</f>
        <v>Schwein</v>
      </c>
      <c r="D395" s="99" t="str">
        <f>_THP_since142!G388</f>
        <v>Zuchtschweine</v>
      </c>
      <c r="E395" s="99" t="str">
        <f>_THP_since142!H388</f>
        <v>B</v>
      </c>
      <c r="F395" s="99" t="str">
        <f>_THP_since142!I388</f>
        <v>Ceph. 4. Gen.</v>
      </c>
      <c r="G395" s="120">
        <f>_THP_since142!J388</f>
        <v>1.9375956468295062E-2</v>
      </c>
      <c r="H395" s="99" t="str">
        <f>_THP_since142!K388</f>
        <v>17. AMGÄndG (2021)</v>
      </c>
      <c r="I395">
        <f>_THP_since142!L388</f>
        <v>2.7040599782584291E-3</v>
      </c>
    </row>
    <row r="396" spans="2:9" x14ac:dyDescent="0.3">
      <c r="B396" s="99">
        <f>_THP_since142!E389</f>
        <v>2025</v>
      </c>
      <c r="C396" s="99" t="str">
        <f>_THP_since142!F389</f>
        <v>Schwein</v>
      </c>
      <c r="D396" s="99" t="str">
        <f>_THP_since142!G389</f>
        <v>Zuchtschweine</v>
      </c>
      <c r="E396" s="99" t="str">
        <f>_THP_since142!H389</f>
        <v>B</v>
      </c>
      <c r="F396" s="99" t="str">
        <f>_THP_since142!I389</f>
        <v>Fluorchinolone</v>
      </c>
      <c r="G396" s="120">
        <f>_THP_since142!J389</f>
        <v>0.29503441168022848</v>
      </c>
      <c r="H396" s="99" t="str">
        <f>_THP_since142!K389</f>
        <v>17. AMGÄndG (2021)</v>
      </c>
      <c r="I396">
        <f>_THP_since142!L389</f>
        <v>4.1174263894479451E-2</v>
      </c>
    </row>
    <row r="397" spans="2:9" x14ac:dyDescent="0.3">
      <c r="B397" s="99">
        <f>_THP_since142!E390</f>
        <v>2025</v>
      </c>
      <c r="C397" s="99" t="str">
        <f>_THP_since142!F390</f>
        <v>Schwein</v>
      </c>
      <c r="D397" s="99" t="str">
        <f>_THP_since142!G390</f>
        <v>Zuchtschweine</v>
      </c>
      <c r="E397" s="99" t="str">
        <f>_THP_since142!H390</f>
        <v>B</v>
      </c>
      <c r="F397" s="99" t="str">
        <f>_THP_since142!I390</f>
        <v>Polypeptid-AB</v>
      </c>
      <c r="G397" s="120">
        <f>_THP_since142!J390</f>
        <v>6.3720589179393883E-2</v>
      </c>
      <c r="H397" s="99" t="str">
        <f>_THP_since142!K390</f>
        <v>17. AMGÄndG (2021)</v>
      </c>
      <c r="I397">
        <f>_THP_since142!L390</f>
        <v>8.8926859054926227E-3</v>
      </c>
    </row>
    <row r="398" spans="2:9" x14ac:dyDescent="0.3">
      <c r="B398" s="99">
        <f>_THP_since142!E391</f>
        <v>2025</v>
      </c>
      <c r="C398" s="99" t="str">
        <f>_THP_since142!F391</f>
        <v>Schwein</v>
      </c>
      <c r="D398" s="99" t="str">
        <f>_THP_since142!G391</f>
        <v>Zuchtschweine</v>
      </c>
      <c r="E398" s="99" t="str">
        <f>_THP_since142!H391</f>
        <v>C</v>
      </c>
      <c r="F398" s="99" t="str">
        <f>_THP_since142!I391</f>
        <v>Aminoglykoside</v>
      </c>
      <c r="G398" s="120">
        <f>_THP_since142!J391</f>
        <v>2.6382945262403062E-2</v>
      </c>
      <c r="H398" s="99" t="str">
        <f>_THP_since142!K391</f>
        <v>17. AMGÄndG (2021)</v>
      </c>
      <c r="I398">
        <f>_THP_since142!L391</f>
        <v>3.6819377928198052E-3</v>
      </c>
    </row>
    <row r="399" spans="2:9" x14ac:dyDescent="0.3">
      <c r="B399" s="99">
        <f>_THP_since142!E392</f>
        <v>2025</v>
      </c>
      <c r="C399" s="99" t="str">
        <f>_THP_since142!F392</f>
        <v>Schwein</v>
      </c>
      <c r="D399" s="99" t="str">
        <f>_THP_since142!G392</f>
        <v>Zuchtschweine</v>
      </c>
      <c r="E399" s="99" t="str">
        <f>_THP_since142!H392</f>
        <v>C</v>
      </c>
      <c r="F399" s="99" t="str">
        <f>_THP_since142!I392</f>
        <v>Ceph. 1. Gen.</v>
      </c>
      <c r="G399" s="120">
        <f>_THP_since142!J392</f>
        <v>1.3208738956635041E-3</v>
      </c>
      <c r="H399" s="99" t="str">
        <f>_THP_since142!K392</f>
        <v>17. AMGÄndG (2021)</v>
      </c>
      <c r="I399">
        <f>_THP_since142!L392</f>
        <v>1.8433785415622713E-4</v>
      </c>
    </row>
    <row r="400" spans="2:9" x14ac:dyDescent="0.3">
      <c r="B400" s="99">
        <f>_THP_since142!E393</f>
        <v>2025</v>
      </c>
      <c r="C400" s="99" t="str">
        <f>_THP_since142!F393</f>
        <v>Schwein</v>
      </c>
      <c r="D400" s="99" t="str">
        <f>_THP_since142!G393</f>
        <v>Zuchtschweine</v>
      </c>
      <c r="E400" s="99" t="str">
        <f>_THP_since142!H393</f>
        <v>C</v>
      </c>
      <c r="F400" s="99" t="str">
        <f>_THP_since142!I393</f>
        <v>Fenicole</v>
      </c>
      <c r="G400" s="120">
        <f>_THP_since142!J393</f>
        <v>0.13920896397469898</v>
      </c>
      <c r="H400" s="99" t="str">
        <f>_THP_since142!K393</f>
        <v>17. AMGÄndG (2021)</v>
      </c>
      <c r="I400">
        <f>_THP_since142!L393</f>
        <v>1.9427654511649812E-2</v>
      </c>
    </row>
    <row r="401" spans="2:9" x14ac:dyDescent="0.3">
      <c r="B401" s="99">
        <f>_THP_since142!E394</f>
        <v>2025</v>
      </c>
      <c r="C401" s="99" t="str">
        <f>_THP_since142!F394</f>
        <v>Schwein</v>
      </c>
      <c r="D401" s="99" t="str">
        <f>_THP_since142!G394</f>
        <v>Zuchtschweine</v>
      </c>
      <c r="E401" s="99" t="str">
        <f>_THP_since142!H394</f>
        <v>C</v>
      </c>
      <c r="F401" s="99" t="str">
        <f>_THP_since142!I394</f>
        <v>Lincosamide</v>
      </c>
      <c r="G401" s="120">
        <f>_THP_since142!J394</f>
        <v>0.22897737473649099</v>
      </c>
      <c r="H401" s="99" t="str">
        <f>_THP_since142!K394</f>
        <v>17. AMGÄndG (2021)</v>
      </c>
      <c r="I401">
        <f>_THP_since142!L394</f>
        <v>3.195550918814126E-2</v>
      </c>
    </row>
    <row r="402" spans="2:9" x14ac:dyDescent="0.3">
      <c r="B402" s="99">
        <f>_THP_since142!E395</f>
        <v>2025</v>
      </c>
      <c r="C402" s="99" t="str">
        <f>_THP_since142!F395</f>
        <v>Schwein</v>
      </c>
      <c r="D402" s="99" t="str">
        <f>_THP_since142!G395</f>
        <v>Zuchtschweine</v>
      </c>
      <c r="E402" s="99" t="str">
        <f>_THP_since142!H395</f>
        <v>C</v>
      </c>
      <c r="F402" s="99" t="str">
        <f>_THP_since142!I395</f>
        <v>Makrolide</v>
      </c>
      <c r="G402" s="120">
        <f>_THP_since142!J395</f>
        <v>0.94545139692972502</v>
      </c>
      <c r="H402" s="99" t="str">
        <f>_THP_since142!K395</f>
        <v>17. AMGÄndG (2021)</v>
      </c>
      <c r="I402">
        <f>_THP_since142!L395</f>
        <v>0.13194483007894325</v>
      </c>
    </row>
    <row r="403" spans="2:9" x14ac:dyDescent="0.3">
      <c r="B403" s="99">
        <f>_THP_since142!E396</f>
        <v>2025</v>
      </c>
      <c r="C403" s="99" t="str">
        <f>_THP_since142!F396</f>
        <v>Schwein</v>
      </c>
      <c r="D403" s="99" t="str">
        <f>_THP_since142!G396</f>
        <v>Zuchtschweine</v>
      </c>
      <c r="E403" s="99" t="str">
        <f>_THP_since142!H396</f>
        <v>C</v>
      </c>
      <c r="F403" s="99" t="str">
        <f>_THP_since142!I396</f>
        <v>Pleuromutiline</v>
      </c>
      <c r="G403" s="120">
        <f>_THP_since142!J396</f>
        <v>5.1943385567791656E-2</v>
      </c>
      <c r="H403" s="99" t="str">
        <f>_THP_since142!K396</f>
        <v>17. AMGÄndG (2021)</v>
      </c>
      <c r="I403">
        <f>_THP_since142!L396</f>
        <v>7.2490888529267604E-3</v>
      </c>
    </row>
    <row r="404" spans="2:9" x14ac:dyDescent="0.3">
      <c r="B404" s="99">
        <f>_THP_since142!E397</f>
        <v>2025</v>
      </c>
      <c r="C404" s="99" t="str">
        <f>_THP_since142!F397</f>
        <v>Schwein</v>
      </c>
      <c r="D404" s="99" t="str">
        <f>_THP_since142!G397</f>
        <v>Zuchtschweine</v>
      </c>
      <c r="E404" s="99" t="str">
        <f>_THP_since142!H397</f>
        <v>D</v>
      </c>
      <c r="F404" s="99" t="str">
        <f>_THP_since142!I397</f>
        <v>Aminoglykoside</v>
      </c>
      <c r="G404" s="120">
        <f>_THP_since142!J397</f>
        <v>4.4839862317850851E-2</v>
      </c>
      <c r="H404" s="99" t="str">
        <f>_THP_since142!K397</f>
        <v>17. AMGÄndG (2021)</v>
      </c>
      <c r="I404">
        <f>_THP_since142!L397</f>
        <v>6.25773893137714E-3</v>
      </c>
    </row>
    <row r="405" spans="2:9" x14ac:dyDescent="0.3">
      <c r="B405" s="99">
        <f>_THP_since142!E398</f>
        <v>2025</v>
      </c>
      <c r="C405" s="99" t="str">
        <f>_THP_since142!F398</f>
        <v>Schwein</v>
      </c>
      <c r="D405" s="99" t="str">
        <f>_THP_since142!G398</f>
        <v>Zuchtschweine</v>
      </c>
      <c r="E405" s="99" t="str">
        <f>_THP_since142!H398</f>
        <v>D</v>
      </c>
      <c r="F405" s="99" t="str">
        <f>_THP_since142!I398</f>
        <v>Folsäureantag.</v>
      </c>
      <c r="G405" s="120">
        <f>_THP_since142!J398</f>
        <v>0.32481725338708445</v>
      </c>
      <c r="H405" s="99" t="str">
        <f>_THP_since142!K398</f>
        <v>17. AMGÄndG (2021)</v>
      </c>
      <c r="I405">
        <f>_THP_since142!L398</f>
        <v>4.5330682723665729E-2</v>
      </c>
    </row>
    <row r="406" spans="2:9" x14ac:dyDescent="0.3">
      <c r="B406" s="99">
        <f>_THP_since142!E399</f>
        <v>2025</v>
      </c>
      <c r="C406" s="99" t="str">
        <f>_THP_since142!F399</f>
        <v>Schwein</v>
      </c>
      <c r="D406" s="99" t="str">
        <f>_THP_since142!G399</f>
        <v>Zuchtschweine</v>
      </c>
      <c r="E406" s="99" t="str">
        <f>_THP_since142!H399</f>
        <v>D</v>
      </c>
      <c r="F406" s="99" t="str">
        <f>_THP_since142!I399</f>
        <v>Penicilline</v>
      </c>
      <c r="G406" s="120">
        <f>_THP_since142!J399</f>
        <v>1.7151928179183111</v>
      </c>
      <c r="H406" s="99" t="str">
        <f>_THP_since142!K399</f>
        <v>17. AMGÄndG (2021)</v>
      </c>
      <c r="I406">
        <f>_THP_since142!L399</f>
        <v>0.23936801579412867</v>
      </c>
    </row>
    <row r="407" spans="2:9" x14ac:dyDescent="0.3">
      <c r="B407" s="99">
        <f>_THP_since142!E400</f>
        <v>2025</v>
      </c>
      <c r="C407" s="99" t="str">
        <f>_THP_since142!F400</f>
        <v>Schwein</v>
      </c>
      <c r="D407" s="99" t="str">
        <f>_THP_since142!G400</f>
        <v>Zuchtschweine</v>
      </c>
      <c r="E407" s="99" t="str">
        <f>_THP_since142!H400</f>
        <v>D</v>
      </c>
      <c r="F407" s="99" t="str">
        <f>_THP_since142!I400</f>
        <v>Sulfonamide</v>
      </c>
      <c r="G407" s="120">
        <f>_THP_since142!J400</f>
        <v>0.32481725338708445</v>
      </c>
      <c r="H407" s="99" t="str">
        <f>_THP_since142!K400</f>
        <v>17. AMGÄndG (2021)</v>
      </c>
      <c r="I407">
        <f>_THP_since142!L400</f>
        <v>4.5330682723665729E-2</v>
      </c>
    </row>
    <row r="408" spans="2:9" x14ac:dyDescent="0.3">
      <c r="B408" s="99">
        <f>_THP_since142!E401</f>
        <v>2025</v>
      </c>
      <c r="C408" s="99" t="str">
        <f>_THP_since142!F401</f>
        <v>Schwein</v>
      </c>
      <c r="D408" s="99" t="str">
        <f>_THP_since142!G401</f>
        <v>Zuchtschweine</v>
      </c>
      <c r="E408" s="99" t="str">
        <f>_THP_since142!H401</f>
        <v>D</v>
      </c>
      <c r="F408" s="99" t="str">
        <f>_THP_since142!I401</f>
        <v>Tetrazykline</v>
      </c>
      <c r="G408" s="120">
        <f>_THP_since142!J401</f>
        <v>2.9730783735673971</v>
      </c>
      <c r="H408" s="99" t="str">
        <f>_THP_since142!K401</f>
        <v>17. AMGÄndG (2021)</v>
      </c>
      <c r="I408">
        <f>_THP_since142!L401</f>
        <v>0.41491537490518871</v>
      </c>
    </row>
    <row r="409" spans="2:9" x14ac:dyDescent="0.3">
      <c r="B409" s="99">
        <f>_THP_since142!E402</f>
        <v>2023</v>
      </c>
      <c r="C409" s="99" t="str">
        <f>_THP_since142!F402</f>
        <v>Schwein</v>
      </c>
      <c r="D409" s="99" t="str">
        <f>_THP_since142!G402</f>
        <v>Saugferkel</v>
      </c>
      <c r="E409" s="99" t="str">
        <f>_THP_since142!H402</f>
        <v>B</v>
      </c>
      <c r="F409" s="99" t="str">
        <f>_THP_since142!I402</f>
        <v>Ceph. 3. Gen.</v>
      </c>
      <c r="G409" s="120">
        <f>_THP_since142!J402</f>
        <v>3.0159161463134412</v>
      </c>
      <c r="H409" s="99" t="str">
        <f>_THP_since142!K402</f>
        <v>17. AMGÄndG (2021)</v>
      </c>
      <c r="I409">
        <f>_THP_since142!L402</f>
        <v>5.3941541224471375E-2</v>
      </c>
    </row>
    <row r="410" spans="2:9" x14ac:dyDescent="0.3">
      <c r="B410" s="99">
        <f>_THP_since142!E403</f>
        <v>2023</v>
      </c>
      <c r="C410" s="99" t="str">
        <f>_THP_since142!F403</f>
        <v>Schwein</v>
      </c>
      <c r="D410" s="99" t="str">
        <f>_THP_since142!G403</f>
        <v>Saugferkel</v>
      </c>
      <c r="E410" s="99" t="str">
        <f>_THP_since142!H403</f>
        <v>B</v>
      </c>
      <c r="F410" s="99" t="str">
        <f>_THP_since142!I403</f>
        <v>Ceph. 4. Gen.</v>
      </c>
      <c r="G410" s="120">
        <f>_THP_since142!J403</f>
        <v>0.17641704809138081</v>
      </c>
      <c r="H410" s="99" t="str">
        <f>_THP_since142!K403</f>
        <v>17. AMGÄndG (2021)</v>
      </c>
      <c r="I410">
        <f>_THP_since142!L403</f>
        <v>3.1553289317917785E-3</v>
      </c>
    </row>
    <row r="411" spans="2:9" x14ac:dyDescent="0.3">
      <c r="B411" s="99">
        <f>_THP_since142!E404</f>
        <v>2023</v>
      </c>
      <c r="C411" s="99" t="str">
        <f>_THP_since142!F404</f>
        <v>Schwein</v>
      </c>
      <c r="D411" s="99" t="str">
        <f>_THP_since142!G404</f>
        <v>Saugferkel</v>
      </c>
      <c r="E411" s="99" t="str">
        <f>_THP_since142!H404</f>
        <v>B</v>
      </c>
      <c r="F411" s="99" t="str">
        <f>_THP_since142!I404</f>
        <v>Fluorchinolone</v>
      </c>
      <c r="G411" s="120">
        <f>_THP_since142!J404</f>
        <v>2.0139081149040061</v>
      </c>
      <c r="H411" s="99" t="str">
        <f>_THP_since142!K404</f>
        <v>17. AMGÄndG (2021)</v>
      </c>
      <c r="I411">
        <f>_THP_since142!L404</f>
        <v>3.6020002656632792E-2</v>
      </c>
    </row>
    <row r="412" spans="2:9" x14ac:dyDescent="0.3">
      <c r="B412" s="99">
        <f>_THP_since142!E405</f>
        <v>2023</v>
      </c>
      <c r="C412" s="99" t="str">
        <f>_THP_since142!F405</f>
        <v>Schwein</v>
      </c>
      <c r="D412" s="99" t="str">
        <f>_THP_since142!G405</f>
        <v>Saugferkel</v>
      </c>
      <c r="E412" s="99" t="str">
        <f>_THP_since142!H405</f>
        <v>B</v>
      </c>
      <c r="F412" s="99" t="str">
        <f>_THP_since142!I405</f>
        <v>Polypeptid-AB</v>
      </c>
      <c r="G412" s="120">
        <f>_THP_since142!J405</f>
        <v>0.8853711694735491</v>
      </c>
      <c r="H412" s="99" t="str">
        <f>_THP_since142!K405</f>
        <v>17. AMGÄndG (2021)</v>
      </c>
      <c r="I412">
        <f>_THP_since142!L405</f>
        <v>1.5835415548769178E-2</v>
      </c>
    </row>
    <row r="413" spans="2:9" x14ac:dyDescent="0.3">
      <c r="B413" s="99">
        <f>_THP_since142!E406</f>
        <v>2023</v>
      </c>
      <c r="C413" s="99" t="str">
        <f>_THP_since142!F406</f>
        <v>Schwein</v>
      </c>
      <c r="D413" s="99" t="str">
        <f>_THP_since142!G406</f>
        <v>Saugferkel</v>
      </c>
      <c r="E413" s="99" t="str">
        <f>_THP_since142!H406</f>
        <v>C</v>
      </c>
      <c r="F413" s="99" t="str">
        <f>_THP_since142!I406</f>
        <v>Aminoglykoside</v>
      </c>
      <c r="G413" s="120">
        <f>_THP_since142!J406</f>
        <v>5.4125853512850943</v>
      </c>
      <c r="H413" s="99" t="str">
        <f>_THP_since142!K406</f>
        <v>17. AMGÄndG (2021)</v>
      </c>
      <c r="I413">
        <f>_THP_since142!L406</f>
        <v>9.6807464694998638E-2</v>
      </c>
    </row>
    <row r="414" spans="2:9" x14ac:dyDescent="0.3">
      <c r="B414" s="99">
        <f>_THP_since142!E407</f>
        <v>2023</v>
      </c>
      <c r="C414" s="99" t="str">
        <f>_THP_since142!F407</f>
        <v>Schwein</v>
      </c>
      <c r="D414" s="99" t="str">
        <f>_THP_since142!G407</f>
        <v>Saugferkel</v>
      </c>
      <c r="E414" s="99" t="str">
        <f>_THP_since142!H407</f>
        <v>C</v>
      </c>
      <c r="F414" s="99" t="str">
        <f>_THP_since142!I407</f>
        <v>Fenicole</v>
      </c>
      <c r="G414" s="120">
        <f>_THP_since142!J407</f>
        <v>0.27999629584401026</v>
      </c>
      <c r="H414" s="99" t="str">
        <f>_THP_since142!K407</f>
        <v>17. AMGÄndG (2021)</v>
      </c>
      <c r="I414">
        <f>_THP_since142!L407</f>
        <v>5.0079083775027731E-3</v>
      </c>
    </row>
    <row r="415" spans="2:9" x14ac:dyDescent="0.3">
      <c r="B415" s="99">
        <f>_THP_since142!E408</f>
        <v>2023</v>
      </c>
      <c r="C415" s="99" t="str">
        <f>_THP_since142!F408</f>
        <v>Schwein</v>
      </c>
      <c r="D415" s="99" t="str">
        <f>_THP_since142!G408</f>
        <v>Saugferkel</v>
      </c>
      <c r="E415" s="99" t="str">
        <f>_THP_since142!H408</f>
        <v>C</v>
      </c>
      <c r="F415" s="99" t="str">
        <f>_THP_since142!I408</f>
        <v>Lincosamide</v>
      </c>
      <c r="G415" s="120">
        <f>_THP_since142!J408</f>
        <v>0.24663313394198533</v>
      </c>
      <c r="H415" s="99" t="str">
        <f>_THP_since142!K408</f>
        <v>17. AMGÄndG (2021)</v>
      </c>
      <c r="I415">
        <f>_THP_since142!L408</f>
        <v>4.4111874191576162E-3</v>
      </c>
    </row>
    <row r="416" spans="2:9" x14ac:dyDescent="0.3">
      <c r="B416" s="99">
        <f>_THP_since142!E409</f>
        <v>2023</v>
      </c>
      <c r="C416" s="99" t="str">
        <f>_THP_since142!F409</f>
        <v>Schwein</v>
      </c>
      <c r="D416" s="99" t="str">
        <f>_THP_since142!G409</f>
        <v>Saugferkel</v>
      </c>
      <c r="E416" s="99" t="str">
        <f>_THP_since142!H409</f>
        <v>C</v>
      </c>
      <c r="F416" s="99" t="str">
        <f>_THP_since142!I409</f>
        <v>Makrolide</v>
      </c>
      <c r="G416" s="120">
        <f>_THP_since142!J409</f>
        <v>22.087713054001505</v>
      </c>
      <c r="H416" s="99" t="str">
        <f>_THP_since142!K409</f>
        <v>17. AMGÄndG (2021)</v>
      </c>
      <c r="I416">
        <f>_THP_since142!L409</f>
        <v>0.39505252349708098</v>
      </c>
    </row>
    <row r="417" spans="2:9" x14ac:dyDescent="0.3">
      <c r="B417" s="99">
        <f>_THP_since142!E410</f>
        <v>2023</v>
      </c>
      <c r="C417" s="99" t="str">
        <f>_THP_since142!F410</f>
        <v>Schwein</v>
      </c>
      <c r="D417" s="99" t="str">
        <f>_THP_since142!G410</f>
        <v>Saugferkel</v>
      </c>
      <c r="E417" s="99" t="str">
        <f>_THP_since142!H410</f>
        <v>C</v>
      </c>
      <c r="F417" s="99" t="str">
        <f>_THP_since142!I410</f>
        <v>Pleuromutiline</v>
      </c>
      <c r="G417" s="120">
        <f>_THP_since142!J410</f>
        <v>1.5659121086541682E-2</v>
      </c>
      <c r="H417" s="99" t="str">
        <f>_THP_since142!K410</f>
        <v>17. AMGÄndG (2021)</v>
      </c>
      <c r="I417">
        <f>_THP_since142!L410</f>
        <v>2.80073146815167E-4</v>
      </c>
    </row>
    <row r="418" spans="2:9" x14ac:dyDescent="0.3">
      <c r="B418" s="99">
        <f>_THP_since142!E411</f>
        <v>2023</v>
      </c>
      <c r="C418" s="99" t="str">
        <f>_THP_since142!F411</f>
        <v>Schwein</v>
      </c>
      <c r="D418" s="99" t="str">
        <f>_THP_since142!G411</f>
        <v>Saugferkel</v>
      </c>
      <c r="E418" s="99" t="str">
        <f>_THP_since142!H411</f>
        <v>D</v>
      </c>
      <c r="F418" s="99" t="str">
        <f>_THP_since142!I411</f>
        <v>Aminoglykoside</v>
      </c>
      <c r="G418" s="120">
        <f>_THP_since142!J411</f>
        <v>0.20602818863897179</v>
      </c>
      <c r="H418" s="99" t="str">
        <f>_THP_since142!K411</f>
        <v>17. AMGÄndG (2021)</v>
      </c>
      <c r="I418">
        <f>_THP_since142!L411</f>
        <v>3.6849426481757523E-3</v>
      </c>
    </row>
    <row r="419" spans="2:9" x14ac:dyDescent="0.3">
      <c r="B419" s="99">
        <f>_THP_since142!E412</f>
        <v>2023</v>
      </c>
      <c r="C419" s="99" t="str">
        <f>_THP_since142!F412</f>
        <v>Schwein</v>
      </c>
      <c r="D419" s="99" t="str">
        <f>_THP_since142!G412</f>
        <v>Saugferkel</v>
      </c>
      <c r="E419" s="99" t="str">
        <f>_THP_since142!H412</f>
        <v>D</v>
      </c>
      <c r="F419" s="99" t="str">
        <f>_THP_since142!I412</f>
        <v>Folsäureantag.</v>
      </c>
      <c r="G419" s="120">
        <f>_THP_since142!J412</f>
        <v>0.1217126997464243</v>
      </c>
      <c r="H419" s="99" t="str">
        <f>_THP_since142!K412</f>
        <v>17. AMGÄndG (2021)</v>
      </c>
      <c r="I419">
        <f>_THP_since142!L412</f>
        <v>2.1769075439775575E-3</v>
      </c>
    </row>
    <row r="420" spans="2:9" x14ac:dyDescent="0.3">
      <c r="B420" s="99">
        <f>_THP_since142!E413</f>
        <v>2023</v>
      </c>
      <c r="C420" s="99" t="str">
        <f>_THP_since142!F413</f>
        <v>Schwein</v>
      </c>
      <c r="D420" s="99" t="str">
        <f>_THP_since142!G413</f>
        <v>Saugferkel</v>
      </c>
      <c r="E420" s="99" t="str">
        <f>_THP_since142!H413</f>
        <v>D</v>
      </c>
      <c r="F420" s="99" t="str">
        <f>_THP_since142!I413</f>
        <v>Penicilline</v>
      </c>
      <c r="G420" s="120">
        <f>_THP_since142!J413</f>
        <v>20.602174856953543</v>
      </c>
      <c r="H420" s="99" t="str">
        <f>_THP_since142!K413</f>
        <v>17. AMGÄndG (2021)</v>
      </c>
      <c r="I420">
        <f>_THP_since142!L413</f>
        <v>0.36848274635173811</v>
      </c>
    </row>
    <row r="421" spans="2:9" x14ac:dyDescent="0.3">
      <c r="B421" s="99">
        <f>_THP_since142!E414</f>
        <v>2023</v>
      </c>
      <c r="C421" s="99" t="str">
        <f>_THP_since142!F414</f>
        <v>Schwein</v>
      </c>
      <c r="D421" s="99" t="str">
        <f>_THP_since142!G414</f>
        <v>Saugferkel</v>
      </c>
      <c r="E421" s="99" t="str">
        <f>_THP_since142!H414</f>
        <v>D</v>
      </c>
      <c r="F421" s="99" t="str">
        <f>_THP_since142!I414</f>
        <v>Sulfonamide</v>
      </c>
      <c r="G421" s="120">
        <f>_THP_since142!J414</f>
        <v>0.1217126997464243</v>
      </c>
      <c r="H421" s="99" t="str">
        <f>_THP_since142!K414</f>
        <v>17. AMGÄndG (2021)</v>
      </c>
      <c r="I421">
        <f>_THP_since142!L414</f>
        <v>2.1769075439775575E-3</v>
      </c>
    </row>
    <row r="422" spans="2:9" x14ac:dyDescent="0.3">
      <c r="B422" s="99">
        <f>_THP_since142!E415</f>
        <v>2023</v>
      </c>
      <c r="C422" s="99" t="str">
        <f>_THP_since142!F415</f>
        <v>Schwein</v>
      </c>
      <c r="D422" s="99" t="str">
        <f>_THP_since142!G415</f>
        <v>Saugferkel</v>
      </c>
      <c r="E422" s="99" t="str">
        <f>_THP_since142!H415</f>
        <v>D</v>
      </c>
      <c r="F422" s="99" t="str">
        <f>_THP_since142!I415</f>
        <v>Tetrazykline</v>
      </c>
      <c r="G422" s="120">
        <f>_THP_since142!J415</f>
        <v>0.72499850446705194</v>
      </c>
      <c r="H422" s="99" t="str">
        <f>_THP_since142!K415</f>
        <v>17. AMGÄndG (2021)</v>
      </c>
      <c r="I422">
        <f>_THP_since142!L415</f>
        <v>1.2967050414910697E-2</v>
      </c>
    </row>
    <row r="423" spans="2:9" x14ac:dyDescent="0.3">
      <c r="B423" s="99">
        <f>_THP_since142!E416</f>
        <v>2024</v>
      </c>
      <c r="C423" s="99" t="str">
        <f>_THP_since142!F416</f>
        <v>Schwein</v>
      </c>
      <c r="D423" s="99" t="str">
        <f>_THP_since142!G416</f>
        <v>Saugferkel</v>
      </c>
      <c r="E423" s="99" t="str">
        <f>_THP_since142!H416</f>
        <v>B</v>
      </c>
      <c r="F423" s="99" t="str">
        <f>_THP_since142!I416</f>
        <v>Ceph. 3. Gen.</v>
      </c>
      <c r="G423" s="120">
        <f>_THP_since142!J416</f>
        <v>2.8614890773687693</v>
      </c>
      <c r="H423" s="99" t="str">
        <f>_THP_since142!K416</f>
        <v>17. AMGÄndG (2021)</v>
      </c>
      <c r="I423">
        <f>_THP_since142!L416</f>
        <v>5.2958122168017582E-2</v>
      </c>
    </row>
    <row r="424" spans="2:9" x14ac:dyDescent="0.3">
      <c r="B424" s="99">
        <f>_THP_since142!E417</f>
        <v>2024</v>
      </c>
      <c r="C424" s="99" t="str">
        <f>_THP_since142!F417</f>
        <v>Schwein</v>
      </c>
      <c r="D424" s="99" t="str">
        <f>_THP_since142!G417</f>
        <v>Saugferkel</v>
      </c>
      <c r="E424" s="99" t="str">
        <f>_THP_since142!H417</f>
        <v>B</v>
      </c>
      <c r="F424" s="99" t="str">
        <f>_THP_since142!I417</f>
        <v>Ceph. 4. Gen.</v>
      </c>
      <c r="G424" s="120">
        <f>_THP_since142!J417</f>
        <v>0.17543120851694385</v>
      </c>
      <c r="H424" s="99" t="str">
        <f>_THP_since142!K417</f>
        <v>17. AMGÄndG (2021)</v>
      </c>
      <c r="I424">
        <f>_THP_since142!L417</f>
        <v>3.2467387159367377E-3</v>
      </c>
    </row>
    <row r="425" spans="2:9" x14ac:dyDescent="0.3">
      <c r="B425" s="99">
        <f>_THP_since142!E418</f>
        <v>2024</v>
      </c>
      <c r="C425" s="99" t="str">
        <f>_THP_since142!F418</f>
        <v>Schwein</v>
      </c>
      <c r="D425" s="99" t="str">
        <f>_THP_since142!G418</f>
        <v>Saugferkel</v>
      </c>
      <c r="E425" s="99" t="str">
        <f>_THP_since142!H418</f>
        <v>B</v>
      </c>
      <c r="F425" s="99" t="str">
        <f>_THP_since142!I418</f>
        <v>Fluorchinolone</v>
      </c>
      <c r="G425" s="120">
        <f>_THP_since142!J418</f>
        <v>2.1020962189081587</v>
      </c>
      <c r="H425" s="99" t="str">
        <f>_THP_since142!K418</f>
        <v>17. AMGÄndG (2021)</v>
      </c>
      <c r="I425">
        <f>_THP_since142!L418</f>
        <v>3.8903894217283269E-2</v>
      </c>
    </row>
    <row r="426" spans="2:9" x14ac:dyDescent="0.3">
      <c r="B426" s="99">
        <f>_THP_since142!E419</f>
        <v>2024</v>
      </c>
      <c r="C426" s="99" t="str">
        <f>_THP_since142!F419</f>
        <v>Schwein</v>
      </c>
      <c r="D426" s="99" t="str">
        <f>_THP_since142!G419</f>
        <v>Saugferkel</v>
      </c>
      <c r="E426" s="99" t="str">
        <f>_THP_since142!H419</f>
        <v>B</v>
      </c>
      <c r="F426" s="99" t="str">
        <f>_THP_since142!I419</f>
        <v>Polypeptid-AB</v>
      </c>
      <c r="G426" s="120">
        <f>_THP_since142!J419</f>
        <v>0.67968644519475874</v>
      </c>
      <c r="H426" s="99" t="str">
        <f>_THP_since142!K419</f>
        <v>17. AMGÄndG (2021)</v>
      </c>
      <c r="I426">
        <f>_THP_since142!L419</f>
        <v>1.2579086212577159E-2</v>
      </c>
    </row>
    <row r="427" spans="2:9" x14ac:dyDescent="0.3">
      <c r="B427" s="99">
        <f>_THP_since142!E420</f>
        <v>2024</v>
      </c>
      <c r="C427" s="99" t="str">
        <f>_THP_since142!F420</f>
        <v>Schwein</v>
      </c>
      <c r="D427" s="99" t="str">
        <f>_THP_since142!G420</f>
        <v>Saugferkel</v>
      </c>
      <c r="E427" s="99" t="str">
        <f>_THP_since142!H420</f>
        <v>C</v>
      </c>
      <c r="F427" s="99" t="str">
        <f>_THP_since142!I420</f>
        <v>Aminoglykoside</v>
      </c>
      <c r="G427" s="120">
        <f>_THP_since142!J420</f>
        <v>4.2581587696468377</v>
      </c>
      <c r="H427" s="99" t="str">
        <f>_THP_since142!K420</f>
        <v>17. AMGÄndG (2021)</v>
      </c>
      <c r="I427">
        <f>_THP_since142!L420</f>
        <v>7.8806553593813083E-2</v>
      </c>
    </row>
    <row r="428" spans="2:9" x14ac:dyDescent="0.3">
      <c r="B428" s="99">
        <f>_THP_since142!E421</f>
        <v>2024</v>
      </c>
      <c r="C428" s="99" t="str">
        <f>_THP_since142!F421</f>
        <v>Schwein</v>
      </c>
      <c r="D428" s="99" t="str">
        <f>_THP_since142!G421</f>
        <v>Saugferkel</v>
      </c>
      <c r="E428" s="99" t="str">
        <f>_THP_since142!H421</f>
        <v>C</v>
      </c>
      <c r="F428" s="99" t="str">
        <f>_THP_since142!I421</f>
        <v>Fenicole</v>
      </c>
      <c r="G428" s="120">
        <f>_THP_since142!J421</f>
        <v>0.28997528215262158</v>
      </c>
      <c r="H428" s="99" t="str">
        <f>_THP_since142!K421</f>
        <v>17. AMGÄndG (2021)</v>
      </c>
      <c r="I428">
        <f>_THP_since142!L421</f>
        <v>5.3666276552992252E-3</v>
      </c>
    </row>
    <row r="429" spans="2:9" x14ac:dyDescent="0.3">
      <c r="B429" s="99">
        <f>_THP_since142!E422</f>
        <v>2024</v>
      </c>
      <c r="C429" s="99" t="str">
        <f>_THP_since142!F422</f>
        <v>Schwein</v>
      </c>
      <c r="D429" s="99" t="str">
        <f>_THP_since142!G422</f>
        <v>Saugferkel</v>
      </c>
      <c r="E429" s="99" t="str">
        <f>_THP_since142!H422</f>
        <v>C</v>
      </c>
      <c r="F429" s="99" t="str">
        <f>_THP_since142!I422</f>
        <v>Lincosamide</v>
      </c>
      <c r="G429" s="120">
        <f>_THP_since142!J422</f>
        <v>0.27653944329232488</v>
      </c>
      <c r="H429" s="99" t="str">
        <f>_THP_since142!K422</f>
        <v>17. AMGÄndG (2021)</v>
      </c>
      <c r="I429">
        <f>_THP_since142!L422</f>
        <v>5.1179680320908531E-3</v>
      </c>
    </row>
    <row r="430" spans="2:9" x14ac:dyDescent="0.3">
      <c r="B430" s="99">
        <f>_THP_since142!E423</f>
        <v>2024</v>
      </c>
      <c r="C430" s="99" t="str">
        <f>_THP_since142!F423</f>
        <v>Schwein</v>
      </c>
      <c r="D430" s="99" t="str">
        <f>_THP_since142!G423</f>
        <v>Saugferkel</v>
      </c>
      <c r="E430" s="99" t="str">
        <f>_THP_since142!H423</f>
        <v>C</v>
      </c>
      <c r="F430" s="99" t="str">
        <f>_THP_since142!I423</f>
        <v>Makrolide</v>
      </c>
      <c r="G430" s="120">
        <f>_THP_since142!J423</f>
        <v>21.255304684283406</v>
      </c>
      <c r="H430" s="99" t="str">
        <f>_THP_since142!K423</f>
        <v>17. AMGÄndG (2021)</v>
      </c>
      <c r="I430">
        <f>_THP_since142!L423</f>
        <v>0.39337596326727198</v>
      </c>
    </row>
    <row r="431" spans="2:9" x14ac:dyDescent="0.3">
      <c r="B431" s="99">
        <f>_THP_since142!E424</f>
        <v>2024</v>
      </c>
      <c r="C431" s="99" t="str">
        <f>_THP_since142!F424</f>
        <v>Schwein</v>
      </c>
      <c r="D431" s="99" t="str">
        <f>_THP_since142!G424</f>
        <v>Saugferkel</v>
      </c>
      <c r="E431" s="99" t="str">
        <f>_THP_since142!H424</f>
        <v>C</v>
      </c>
      <c r="F431" s="99" t="str">
        <f>_THP_since142!I424</f>
        <v>Pleuromutiline</v>
      </c>
      <c r="G431" s="120">
        <f>_THP_since142!J424</f>
        <v>1.6000956398194571E-2</v>
      </c>
      <c r="H431" s="99" t="str">
        <f>_THP_since142!K424</f>
        <v>17. AMGÄndG (2021)</v>
      </c>
      <c r="I431">
        <f>_THP_since142!L424</f>
        <v>2.961327409713212E-4</v>
      </c>
    </row>
    <row r="432" spans="2:9" x14ac:dyDescent="0.3">
      <c r="B432" s="99">
        <f>_THP_since142!E425</f>
        <v>2024</v>
      </c>
      <c r="C432" s="99" t="str">
        <f>_THP_since142!F425</f>
        <v>Schwein</v>
      </c>
      <c r="D432" s="99" t="str">
        <f>_THP_since142!G425</f>
        <v>Saugferkel</v>
      </c>
      <c r="E432" s="99" t="str">
        <f>_THP_since142!H425</f>
        <v>D</v>
      </c>
      <c r="F432" s="99" t="str">
        <f>_THP_since142!I425</f>
        <v>Aminoglykoside</v>
      </c>
      <c r="G432" s="120">
        <f>_THP_since142!J425</f>
        <v>0.21534753844988055</v>
      </c>
      <c r="H432" s="99" t="str">
        <f>_THP_since142!K425</f>
        <v>17. AMGÄndG (2021)</v>
      </c>
      <c r="I432">
        <f>_THP_since142!L425</f>
        <v>3.9854778199249147E-3</v>
      </c>
    </row>
    <row r="433" spans="2:9" x14ac:dyDescent="0.3">
      <c r="B433" s="99">
        <f>_THP_since142!E426</f>
        <v>2024</v>
      </c>
      <c r="C433" s="99" t="str">
        <f>_THP_since142!F426</f>
        <v>Schwein</v>
      </c>
      <c r="D433" s="99" t="str">
        <f>_THP_since142!G426</f>
        <v>Saugferkel</v>
      </c>
      <c r="E433" s="99" t="str">
        <f>_THP_since142!H426</f>
        <v>D</v>
      </c>
      <c r="F433" s="99" t="str">
        <f>_THP_since142!I426</f>
        <v>Folsäureantag.</v>
      </c>
      <c r="G433" s="120">
        <f>_THP_since142!J426</f>
        <v>0.15142781798641225</v>
      </c>
      <c r="H433" s="99" t="str">
        <f>_THP_since142!K426</f>
        <v>17. AMGÄndG (2021)</v>
      </c>
      <c r="I433">
        <f>_THP_since142!L426</f>
        <v>2.8025034056515718E-3</v>
      </c>
    </row>
    <row r="434" spans="2:9" x14ac:dyDescent="0.3">
      <c r="B434" s="99">
        <f>_THP_since142!E427</f>
        <v>2024</v>
      </c>
      <c r="C434" s="99" t="str">
        <f>_THP_since142!F427</f>
        <v>Schwein</v>
      </c>
      <c r="D434" s="99" t="str">
        <f>_THP_since142!G427</f>
        <v>Saugferkel</v>
      </c>
      <c r="E434" s="99" t="str">
        <f>_THP_since142!H427</f>
        <v>D</v>
      </c>
      <c r="F434" s="99" t="str">
        <f>_THP_since142!I427</f>
        <v>Penicilline</v>
      </c>
      <c r="G434" s="120">
        <f>_THP_since142!J427</f>
        <v>20.933195908370994</v>
      </c>
      <c r="H434" s="99" t="str">
        <f>_THP_since142!K427</f>
        <v>17. AMGÄndG (2021)</v>
      </c>
      <c r="I434">
        <f>_THP_since142!L427</f>
        <v>0.38741463493613409</v>
      </c>
    </row>
    <row r="435" spans="2:9" x14ac:dyDescent="0.3">
      <c r="B435" s="99">
        <f>_THP_since142!E428</f>
        <v>2024</v>
      </c>
      <c r="C435" s="99" t="str">
        <f>_THP_since142!F428</f>
        <v>Schwein</v>
      </c>
      <c r="D435" s="99" t="str">
        <f>_THP_since142!G428</f>
        <v>Saugferkel</v>
      </c>
      <c r="E435" s="99" t="str">
        <f>_THP_since142!H428</f>
        <v>D</v>
      </c>
      <c r="F435" s="99" t="str">
        <f>_THP_since142!I428</f>
        <v>Sulfonamide</v>
      </c>
      <c r="G435" s="120">
        <f>_THP_since142!J428</f>
        <v>0.15142781798641225</v>
      </c>
      <c r="H435" s="99" t="str">
        <f>_THP_since142!K428</f>
        <v>17. AMGÄndG (2021)</v>
      </c>
      <c r="I435">
        <f>_THP_since142!L428</f>
        <v>2.8025034056515718E-3</v>
      </c>
    </row>
    <row r="436" spans="2:9" x14ac:dyDescent="0.3">
      <c r="B436" s="99">
        <f>_THP_since142!E429</f>
        <v>2024</v>
      </c>
      <c r="C436" s="99" t="str">
        <f>_THP_since142!F429</f>
        <v>Schwein</v>
      </c>
      <c r="D436" s="99" t="str">
        <f>_THP_since142!G429</f>
        <v>Saugferkel</v>
      </c>
      <c r="E436" s="99" t="str">
        <f>_THP_since142!H429</f>
        <v>D</v>
      </c>
      <c r="F436" s="99" t="str">
        <f>_THP_since142!I429</f>
        <v>Tetrazykline</v>
      </c>
      <c r="G436" s="120">
        <f>_THP_since142!J429</f>
        <v>0.66697287913627412</v>
      </c>
      <c r="H436" s="99" t="str">
        <f>_THP_since142!K429</f>
        <v>17. AMGÄndG (2021)</v>
      </c>
      <c r="I436">
        <f>_THP_since142!L429</f>
        <v>1.2343793829376627E-2</v>
      </c>
    </row>
    <row r="437" spans="2:9" x14ac:dyDescent="0.3">
      <c r="B437" s="99">
        <f>_THP_since142!E430</f>
        <v>2025</v>
      </c>
      <c r="C437" s="99" t="str">
        <f>_THP_since142!F430</f>
        <v>Schwein</v>
      </c>
      <c r="D437" s="99" t="str">
        <f>_THP_since142!G430</f>
        <v>Saugferkel</v>
      </c>
      <c r="E437" s="99" t="str">
        <f>_THP_since142!H430</f>
        <v>B</v>
      </c>
      <c r="F437" s="99" t="str">
        <f>_THP_since142!I430</f>
        <v>Ceph. 3. Gen.</v>
      </c>
      <c r="G437" s="120">
        <f>_THP_since142!J430</f>
        <v>2.5191048255484145</v>
      </c>
      <c r="H437" s="99" t="str">
        <f>_THP_since142!K430</f>
        <v>17. AMGÄndG (2021)</v>
      </c>
      <c r="I437">
        <f>_THP_since142!L430</f>
        <v>4.7216104161896415E-2</v>
      </c>
    </row>
    <row r="438" spans="2:9" x14ac:dyDescent="0.3">
      <c r="B438" s="99">
        <f>_THP_since142!E431</f>
        <v>2025</v>
      </c>
      <c r="C438" s="99" t="str">
        <f>_THP_since142!F431</f>
        <v>Schwein</v>
      </c>
      <c r="D438" s="99" t="str">
        <f>_THP_since142!G431</f>
        <v>Saugferkel</v>
      </c>
      <c r="E438" s="99" t="str">
        <f>_THP_since142!H431</f>
        <v>B</v>
      </c>
      <c r="F438" s="99" t="str">
        <f>_THP_since142!I431</f>
        <v>Ceph. 4. Gen.</v>
      </c>
      <c r="G438" s="120">
        <f>_THP_since142!J431</f>
        <v>0.14039608176327367</v>
      </c>
      <c r="H438" s="99" t="str">
        <f>_THP_since142!K431</f>
        <v>17. AMGÄndG (2021)</v>
      </c>
      <c r="I438">
        <f>_THP_since142!L431</f>
        <v>2.6314728760895123E-3</v>
      </c>
    </row>
    <row r="439" spans="2:9" x14ac:dyDescent="0.3">
      <c r="B439" s="99">
        <f>_THP_since142!E432</f>
        <v>2025</v>
      </c>
      <c r="C439" s="99" t="str">
        <f>_THP_since142!F432</f>
        <v>Schwein</v>
      </c>
      <c r="D439" s="99" t="str">
        <f>_THP_since142!G432</f>
        <v>Saugferkel</v>
      </c>
      <c r="E439" s="99" t="str">
        <f>_THP_since142!H432</f>
        <v>B</v>
      </c>
      <c r="F439" s="99" t="str">
        <f>_THP_since142!I432</f>
        <v>Fluorchinolone</v>
      </c>
      <c r="G439" s="120">
        <f>_THP_since142!J432</f>
        <v>2.4057647534725355</v>
      </c>
      <c r="H439" s="99" t="str">
        <f>_THP_since142!K432</f>
        <v>17. AMGÄndG (2021)</v>
      </c>
      <c r="I439">
        <f>_THP_since142!L432</f>
        <v>4.5091747686303335E-2</v>
      </c>
    </row>
    <row r="440" spans="2:9" x14ac:dyDescent="0.3">
      <c r="B440" s="99">
        <f>_THP_since142!E433</f>
        <v>2025</v>
      </c>
      <c r="C440" s="99" t="str">
        <f>_THP_since142!F433</f>
        <v>Schwein</v>
      </c>
      <c r="D440" s="99" t="str">
        <f>_THP_since142!G433</f>
        <v>Saugferkel</v>
      </c>
      <c r="E440" s="99" t="str">
        <f>_THP_since142!H433</f>
        <v>B</v>
      </c>
      <c r="F440" s="99" t="str">
        <f>_THP_since142!I433</f>
        <v>Polypeptid-AB</v>
      </c>
      <c r="G440" s="120">
        <f>_THP_since142!J433</f>
        <v>0.60453536679304631</v>
      </c>
      <c r="H440" s="99" t="str">
        <f>_THP_since142!K433</f>
        <v>17. AMGÄndG (2021)</v>
      </c>
      <c r="I440">
        <f>_THP_since142!L433</f>
        <v>1.1330931749470441E-2</v>
      </c>
    </row>
    <row r="441" spans="2:9" x14ac:dyDescent="0.3">
      <c r="B441" s="99">
        <f>_THP_since142!E434</f>
        <v>2025</v>
      </c>
      <c r="C441" s="99" t="str">
        <f>_THP_since142!F434</f>
        <v>Schwein</v>
      </c>
      <c r="D441" s="99" t="str">
        <f>_THP_since142!G434</f>
        <v>Saugferkel</v>
      </c>
      <c r="E441" s="99" t="str">
        <f>_THP_since142!H434</f>
        <v>C</v>
      </c>
      <c r="F441" s="99" t="str">
        <f>_THP_since142!I434</f>
        <v>Aminoglykoside</v>
      </c>
      <c r="G441" s="120">
        <f>_THP_since142!J434</f>
        <v>3.1390130010050132</v>
      </c>
      <c r="H441" s="99" t="str">
        <f>_THP_since142!K434</f>
        <v>17. AMGÄndG (2021)</v>
      </c>
      <c r="I441">
        <f>_THP_since142!L434</f>
        <v>5.8835171652189461E-2</v>
      </c>
    </row>
    <row r="442" spans="2:9" x14ac:dyDescent="0.3">
      <c r="B442" s="99">
        <f>_THP_since142!E435</f>
        <v>2025</v>
      </c>
      <c r="C442" s="99" t="str">
        <f>_THP_since142!F435</f>
        <v>Schwein</v>
      </c>
      <c r="D442" s="99" t="str">
        <f>_THP_since142!G435</f>
        <v>Saugferkel</v>
      </c>
      <c r="E442" s="99" t="str">
        <f>_THP_since142!H435</f>
        <v>C</v>
      </c>
      <c r="F442" s="99" t="str">
        <f>_THP_since142!I435</f>
        <v>Fenicole</v>
      </c>
      <c r="G442" s="120">
        <f>_THP_since142!J435</f>
        <v>0.28498329068434292</v>
      </c>
      <c r="H442" s="99" t="str">
        <f>_THP_since142!K435</f>
        <v>17. AMGÄndG (2021)</v>
      </c>
      <c r="I442">
        <f>_THP_since142!L435</f>
        <v>5.3415009176613296E-3</v>
      </c>
    </row>
    <row r="443" spans="2:9" x14ac:dyDescent="0.3">
      <c r="B443" s="99">
        <f>_THP_since142!E436</f>
        <v>2025</v>
      </c>
      <c r="C443" s="99" t="str">
        <f>_THP_since142!F436</f>
        <v>Schwein</v>
      </c>
      <c r="D443" s="99" t="str">
        <f>_THP_since142!G436</f>
        <v>Saugferkel</v>
      </c>
      <c r="E443" s="99" t="str">
        <f>_THP_since142!H436</f>
        <v>C</v>
      </c>
      <c r="F443" s="99" t="str">
        <f>_THP_since142!I436</f>
        <v>Lincosamide</v>
      </c>
      <c r="G443" s="120">
        <f>_THP_since142!J436</f>
        <v>0.22394549378350301</v>
      </c>
      <c r="H443" s="99" t="str">
        <f>_THP_since142!K436</f>
        <v>17. AMGÄndG (2021)</v>
      </c>
      <c r="I443">
        <f>_THP_since142!L436</f>
        <v>4.1974568322170787E-3</v>
      </c>
    </row>
    <row r="444" spans="2:9" x14ac:dyDescent="0.3">
      <c r="B444" s="99">
        <f>_THP_since142!E437</f>
        <v>2025</v>
      </c>
      <c r="C444" s="99" t="str">
        <f>_THP_since142!F437</f>
        <v>Schwein</v>
      </c>
      <c r="D444" s="99" t="str">
        <f>_THP_since142!G437</f>
        <v>Saugferkel</v>
      </c>
      <c r="E444" s="99" t="str">
        <f>_THP_since142!H437</f>
        <v>C</v>
      </c>
      <c r="F444" s="99" t="str">
        <f>_THP_since142!I437</f>
        <v>Makrolide</v>
      </c>
      <c r="G444" s="120">
        <f>_THP_since142!J437</f>
        <v>20.575155769444546</v>
      </c>
      <c r="H444" s="99" t="str">
        <f>_THP_since142!K437</f>
        <v>17. AMGÄndG (2021)</v>
      </c>
      <c r="I444">
        <f>_THP_since142!L437</f>
        <v>0.3856444115007579</v>
      </c>
    </row>
    <row r="445" spans="2:9" x14ac:dyDescent="0.3">
      <c r="B445" s="99">
        <f>_THP_since142!E438</f>
        <v>2025</v>
      </c>
      <c r="C445" s="99" t="str">
        <f>_THP_since142!F438</f>
        <v>Schwein</v>
      </c>
      <c r="D445" s="99" t="str">
        <f>_THP_since142!G438</f>
        <v>Saugferkel</v>
      </c>
      <c r="E445" s="99" t="str">
        <f>_THP_since142!H438</f>
        <v>C</v>
      </c>
      <c r="F445" s="99" t="str">
        <f>_THP_since142!I438</f>
        <v>Pleuromutiline</v>
      </c>
      <c r="G445" s="120">
        <f>_THP_since142!J438</f>
        <v>1.2195405378531289E-2</v>
      </c>
      <c r="H445" s="99" t="str">
        <f>_THP_since142!K438</f>
        <v>17. AMGÄndG (2021)</v>
      </c>
      <c r="I445">
        <f>_THP_since142!L438</f>
        <v>2.2858101211565421E-4</v>
      </c>
    </row>
    <row r="446" spans="2:9" x14ac:dyDescent="0.3">
      <c r="B446" s="99">
        <f>_THP_since142!E439</f>
        <v>2025</v>
      </c>
      <c r="C446" s="99" t="str">
        <f>_THP_since142!F439</f>
        <v>Schwein</v>
      </c>
      <c r="D446" s="99" t="str">
        <f>_THP_since142!G439</f>
        <v>Saugferkel</v>
      </c>
      <c r="E446" s="99" t="str">
        <f>_THP_since142!H439</f>
        <v>D</v>
      </c>
      <c r="F446" s="99" t="str">
        <f>_THP_since142!I439</f>
        <v>Aminoglykoside</v>
      </c>
      <c r="G446" s="120">
        <f>_THP_since142!J439</f>
        <v>0.21300622450819248</v>
      </c>
      <c r="H446" s="99" t="str">
        <f>_THP_since142!K439</f>
        <v>17. AMGÄndG (2021)</v>
      </c>
      <c r="I446">
        <f>_THP_since142!L439</f>
        <v>3.9924198395839315E-3</v>
      </c>
    </row>
    <row r="447" spans="2:9" x14ac:dyDescent="0.3">
      <c r="B447" s="99">
        <f>_THP_since142!E440</f>
        <v>2025</v>
      </c>
      <c r="C447" s="99" t="str">
        <f>_THP_since142!F440</f>
        <v>Schwein</v>
      </c>
      <c r="D447" s="99" t="str">
        <f>_THP_since142!G440</f>
        <v>Saugferkel</v>
      </c>
      <c r="E447" s="99" t="str">
        <f>_THP_since142!H440</f>
        <v>D</v>
      </c>
      <c r="F447" s="99" t="str">
        <f>_THP_since142!I440</f>
        <v>Folsäureantag.</v>
      </c>
      <c r="G447" s="120">
        <f>_THP_since142!J440</f>
        <v>0.19260319511231155</v>
      </c>
      <c r="H447" s="99" t="str">
        <f>_THP_since142!K440</f>
        <v>17. AMGÄndG (2021)</v>
      </c>
      <c r="I447">
        <f>_THP_since142!L440</f>
        <v>3.6100016283987638E-3</v>
      </c>
    </row>
    <row r="448" spans="2:9" x14ac:dyDescent="0.3">
      <c r="B448" s="99">
        <f>_THP_since142!E441</f>
        <v>2025</v>
      </c>
      <c r="C448" s="99" t="str">
        <f>_THP_since142!F441</f>
        <v>Schwein</v>
      </c>
      <c r="D448" s="99" t="str">
        <f>_THP_since142!G441</f>
        <v>Saugferkel</v>
      </c>
      <c r="E448" s="99" t="str">
        <f>_THP_since142!H441</f>
        <v>D</v>
      </c>
      <c r="F448" s="99" t="str">
        <f>_THP_since142!I441</f>
        <v>Penicilline</v>
      </c>
      <c r="G448" s="120">
        <f>_THP_since142!J441</f>
        <v>22.139261919796752</v>
      </c>
      <c r="H448" s="99" t="str">
        <f>_THP_since142!K441</f>
        <v>17. AMGÄndG (2021)</v>
      </c>
      <c r="I448">
        <f>_THP_since142!L441</f>
        <v>0.41496077744405085</v>
      </c>
    </row>
    <row r="449" spans="2:9" x14ac:dyDescent="0.3">
      <c r="B449" s="99">
        <f>_THP_since142!E442</f>
        <v>2025</v>
      </c>
      <c r="C449" s="99" t="str">
        <f>_THP_since142!F442</f>
        <v>Schwein</v>
      </c>
      <c r="D449" s="99" t="str">
        <f>_THP_since142!G442</f>
        <v>Saugferkel</v>
      </c>
      <c r="E449" s="99" t="str">
        <f>_THP_since142!H442</f>
        <v>D</v>
      </c>
      <c r="F449" s="99" t="str">
        <f>_THP_since142!I442</f>
        <v>Sulfonamide</v>
      </c>
      <c r="G449" s="120">
        <f>_THP_since142!J442</f>
        <v>0.19260202645830804</v>
      </c>
      <c r="H449" s="99" t="str">
        <f>_THP_since142!K442</f>
        <v>17. AMGÄndG (2021)</v>
      </c>
      <c r="I449">
        <f>_THP_since142!L442</f>
        <v>3.6099797240744186E-3</v>
      </c>
    </row>
    <row r="450" spans="2:9" x14ac:dyDescent="0.3">
      <c r="B450" s="99">
        <f>_THP_since142!E443</f>
        <v>2025</v>
      </c>
      <c r="C450" s="99" t="str">
        <f>_THP_since142!F443</f>
        <v>Schwein</v>
      </c>
      <c r="D450" s="99" t="str">
        <f>_THP_since142!G443</f>
        <v>Saugferkel</v>
      </c>
      <c r="E450" s="99" t="str">
        <f>_THP_since142!H443</f>
        <v>D</v>
      </c>
      <c r="F450" s="99" t="str">
        <f>_THP_since142!I443</f>
        <v>Tetrazykline</v>
      </c>
      <c r="G450" s="120">
        <f>_THP_since142!J443</f>
        <v>0.71009420661229194</v>
      </c>
      <c r="H450" s="99" t="str">
        <f>_THP_since142!K443</f>
        <v>17. AMGÄndG (2021)</v>
      </c>
      <c r="I450">
        <f>_THP_since142!L443</f>
        <v>1.330944297519103E-2</v>
      </c>
    </row>
    <row r="451" spans="2:9" x14ac:dyDescent="0.3">
      <c r="B451" s="99">
        <f>_THP_since142!E444</f>
        <v>2014</v>
      </c>
      <c r="C451" s="99" t="str">
        <f>_THP_since142!F444</f>
        <v>Schwein</v>
      </c>
      <c r="D451" s="99" t="str">
        <f>_THP_since142!G444</f>
        <v>Ferkel</v>
      </c>
      <c r="E451" s="99" t="str">
        <f>_THP_since142!H444</f>
        <v>B</v>
      </c>
      <c r="F451" s="99" t="str">
        <f>_THP_since142!I444</f>
        <v>Ceph. 3. Gen.</v>
      </c>
      <c r="G451" s="120">
        <f>_THP_since142!J444</f>
        <v>0.1651874785027187</v>
      </c>
      <c r="H451" s="99" t="str">
        <f>_THP_since142!K444</f>
        <v>17. AMGÄndG (2021)</v>
      </c>
      <c r="I451">
        <f>_THP_since142!L444</f>
        <v>2.4634324559493713E-3</v>
      </c>
    </row>
    <row r="452" spans="2:9" x14ac:dyDescent="0.3">
      <c r="B452" s="99">
        <f>_THP_since142!E445</f>
        <v>2014</v>
      </c>
      <c r="C452" s="99" t="str">
        <f>_THP_since142!F445</f>
        <v>Schwein</v>
      </c>
      <c r="D452" s="99" t="str">
        <f>_THP_since142!G445</f>
        <v>Ferkel</v>
      </c>
      <c r="E452" s="99" t="str">
        <f>_THP_since142!H445</f>
        <v>B</v>
      </c>
      <c r="F452" s="99" t="str">
        <f>_THP_since142!I445</f>
        <v>Ceph. 4. Gen.</v>
      </c>
      <c r="G452" s="120">
        <f>_THP_since142!J445</f>
        <v>7.0848739577576453E-2</v>
      </c>
      <c r="H452" s="99" t="str">
        <f>_THP_since142!K445</f>
        <v>17. AMGÄndG (2021)</v>
      </c>
      <c r="I452">
        <f>_THP_since142!L445</f>
        <v>1.0565636458675898E-3</v>
      </c>
    </row>
    <row r="453" spans="2:9" x14ac:dyDescent="0.3">
      <c r="B453" s="99">
        <f>_THP_since142!E446</f>
        <v>2014</v>
      </c>
      <c r="C453" s="99" t="str">
        <f>_THP_since142!F446</f>
        <v>Schwein</v>
      </c>
      <c r="D453" s="99" t="str">
        <f>_THP_since142!G446</f>
        <v>Ferkel</v>
      </c>
      <c r="E453" s="99" t="str">
        <f>_THP_since142!H446</f>
        <v>B</v>
      </c>
      <c r="F453" s="99" t="str">
        <f>_THP_since142!I446</f>
        <v>Fluorchinolone</v>
      </c>
      <c r="G453" s="120">
        <f>_THP_since142!J446</f>
        <v>0.55148458603526396</v>
      </c>
      <c r="H453" s="99" t="str">
        <f>_THP_since142!K446</f>
        <v>17. AMGÄndG (2021)</v>
      </c>
      <c r="I453">
        <f>_THP_since142!L446</f>
        <v>8.2242615512332154E-3</v>
      </c>
    </row>
    <row r="454" spans="2:9" x14ac:dyDescent="0.3">
      <c r="B454" s="99">
        <f>_THP_since142!E447</f>
        <v>2014</v>
      </c>
      <c r="C454" s="99" t="str">
        <f>_THP_since142!F447</f>
        <v>Schwein</v>
      </c>
      <c r="D454" s="99" t="str">
        <f>_THP_since142!G447</f>
        <v>Ferkel</v>
      </c>
      <c r="E454" s="99" t="str">
        <f>_THP_since142!H447</f>
        <v>B</v>
      </c>
      <c r="F454" s="99" t="str">
        <f>_THP_since142!I447</f>
        <v>Polypeptid-AB</v>
      </c>
      <c r="G454" s="120">
        <f>_THP_since142!J447</f>
        <v>17.964181484033571</v>
      </c>
      <c r="H454" s="99" t="str">
        <f>_THP_since142!K447</f>
        <v>17. AMGÄndG (2021)</v>
      </c>
      <c r="I454">
        <f>_THP_since142!L447</f>
        <v>0.26789892377711122</v>
      </c>
    </row>
    <row r="455" spans="2:9" x14ac:dyDescent="0.3">
      <c r="B455" s="99">
        <f>_THP_since142!E448</f>
        <v>2014</v>
      </c>
      <c r="C455" s="99" t="str">
        <f>_THP_since142!F448</f>
        <v>Schwein</v>
      </c>
      <c r="D455" s="99" t="str">
        <f>_THP_since142!G448</f>
        <v>Ferkel</v>
      </c>
      <c r="E455" s="99" t="str">
        <f>_THP_since142!H448</f>
        <v>C</v>
      </c>
      <c r="F455" s="99" t="str">
        <f>_THP_since142!I448</f>
        <v>Aminoglykoside</v>
      </c>
      <c r="G455" s="120">
        <f>_THP_since142!J448</f>
        <v>1.7119957241238797</v>
      </c>
      <c r="H455" s="99" t="str">
        <f>_THP_since142!K448</f>
        <v>17. AMGÄndG (2021)</v>
      </c>
      <c r="I455">
        <f>_THP_since142!L448</f>
        <v>2.5530905063024498E-2</v>
      </c>
    </row>
    <row r="456" spans="2:9" x14ac:dyDescent="0.3">
      <c r="B456" s="99">
        <f>_THP_since142!E449</f>
        <v>2014</v>
      </c>
      <c r="C456" s="99" t="str">
        <f>_THP_since142!F449</f>
        <v>Schwein</v>
      </c>
      <c r="D456" s="99" t="str">
        <f>_THP_since142!G449</f>
        <v>Ferkel</v>
      </c>
      <c r="E456" s="99" t="str">
        <f>_THP_since142!H449</f>
        <v>C</v>
      </c>
      <c r="F456" s="99" t="str">
        <f>_THP_since142!I449</f>
        <v>Ceph. 1. Gen.</v>
      </c>
      <c r="G456" s="120">
        <f>_THP_since142!J449</f>
        <v>0</v>
      </c>
      <c r="H456" s="99" t="str">
        <f>_THP_since142!K449</f>
        <v>17. AMGÄndG (2021)</v>
      </c>
      <c r="I456">
        <f>_THP_since142!L449</f>
        <v>0</v>
      </c>
    </row>
    <row r="457" spans="2:9" x14ac:dyDescent="0.3">
      <c r="B457" s="99">
        <f>_THP_since142!E450</f>
        <v>2014</v>
      </c>
      <c r="C457" s="99" t="str">
        <f>_THP_since142!F450</f>
        <v>Schwein</v>
      </c>
      <c r="D457" s="99" t="str">
        <f>_THP_since142!G450</f>
        <v>Ferkel</v>
      </c>
      <c r="E457" s="99" t="str">
        <f>_THP_since142!H450</f>
        <v>C</v>
      </c>
      <c r="F457" s="99" t="str">
        <f>_THP_since142!I450</f>
        <v>Fenicole</v>
      </c>
      <c r="G457" s="120">
        <f>_THP_since142!J450</f>
        <v>0.30585197756768578</v>
      </c>
      <c r="H457" s="99" t="str">
        <f>_THP_since142!K450</f>
        <v>17. AMGÄndG (2021)</v>
      </c>
      <c r="I457">
        <f>_THP_since142!L450</f>
        <v>4.5611549681965503E-3</v>
      </c>
    </row>
    <row r="458" spans="2:9" x14ac:dyDescent="0.3">
      <c r="B458" s="99">
        <f>_THP_since142!E451</f>
        <v>2014</v>
      </c>
      <c r="C458" s="99" t="str">
        <f>_THP_since142!F451</f>
        <v>Schwein</v>
      </c>
      <c r="D458" s="99" t="str">
        <f>_THP_since142!G451</f>
        <v>Ferkel</v>
      </c>
      <c r="E458" s="99" t="str">
        <f>_THP_since142!H451</f>
        <v>C</v>
      </c>
      <c r="F458" s="99" t="str">
        <f>_THP_since142!I451</f>
        <v>Lincosamide</v>
      </c>
      <c r="G458" s="120">
        <f>_THP_since142!J451</f>
        <v>1.3441652086178801</v>
      </c>
      <c r="H458" s="99" t="str">
        <f>_THP_since142!K451</f>
        <v>17. AMGÄndG (2021)</v>
      </c>
      <c r="I458">
        <f>_THP_since142!L451</f>
        <v>2.0045467314356673E-2</v>
      </c>
    </row>
    <row r="459" spans="2:9" x14ac:dyDescent="0.3">
      <c r="B459" s="99">
        <f>_THP_since142!E452</f>
        <v>2014</v>
      </c>
      <c r="C459" s="99" t="str">
        <f>_THP_since142!F452</f>
        <v>Schwein</v>
      </c>
      <c r="D459" s="99" t="str">
        <f>_THP_since142!G452</f>
        <v>Ferkel</v>
      </c>
      <c r="E459" s="99" t="str">
        <f>_THP_since142!H452</f>
        <v>C</v>
      </c>
      <c r="F459" s="99" t="str">
        <f>_THP_since142!I452</f>
        <v>Makrolide</v>
      </c>
      <c r="G459" s="120">
        <f>_THP_since142!J452</f>
        <v>3.6746918645270283</v>
      </c>
      <c r="H459" s="99" t="str">
        <f>_THP_since142!K452</f>
        <v>17. AMGÄndG (2021)</v>
      </c>
      <c r="I459">
        <f>_THP_since142!L452</f>
        <v>5.4800492668940437E-2</v>
      </c>
    </row>
    <row r="460" spans="2:9" x14ac:dyDescent="0.3">
      <c r="B460" s="99">
        <f>_THP_since142!E453</f>
        <v>2014</v>
      </c>
      <c r="C460" s="99" t="str">
        <f>_THP_since142!F453</f>
        <v>Schwein</v>
      </c>
      <c r="D460" s="99" t="str">
        <f>_THP_since142!G453</f>
        <v>Ferkel</v>
      </c>
      <c r="E460" s="99" t="str">
        <f>_THP_since142!H453</f>
        <v>C</v>
      </c>
      <c r="F460" s="99" t="str">
        <f>_THP_since142!I453</f>
        <v>Pleuromutiline</v>
      </c>
      <c r="G460" s="120">
        <f>_THP_since142!J453</f>
        <v>0.55228299244883328</v>
      </c>
      <c r="H460" s="99" t="str">
        <f>_THP_since142!K453</f>
        <v>17. AMGÄndG (2021)</v>
      </c>
      <c r="I460">
        <f>_THP_since142!L453</f>
        <v>8.2361681454257794E-3</v>
      </c>
    </row>
    <row r="461" spans="2:9" x14ac:dyDescent="0.3">
      <c r="B461" s="99">
        <f>_THP_since142!E454</f>
        <v>2014</v>
      </c>
      <c r="C461" s="99" t="str">
        <f>_THP_since142!F454</f>
        <v>Schwein</v>
      </c>
      <c r="D461" s="99" t="str">
        <f>_THP_since142!G454</f>
        <v>Ferkel</v>
      </c>
      <c r="E461" s="99" t="str">
        <f>_THP_since142!H454</f>
        <v>D</v>
      </c>
      <c r="F461" s="99" t="str">
        <f>_THP_since142!I454</f>
        <v>Aminoglykoside</v>
      </c>
      <c r="G461" s="120">
        <f>_THP_since142!J454</f>
        <v>0.96792454474944845</v>
      </c>
      <c r="H461" s="99" t="str">
        <f>_THP_since142!K454</f>
        <v>17. AMGÄndG (2021)</v>
      </c>
      <c r="I461">
        <f>_THP_since142!L454</f>
        <v>1.4434609451385067E-2</v>
      </c>
    </row>
    <row r="462" spans="2:9" x14ac:dyDescent="0.3">
      <c r="B462" s="99">
        <f>_THP_since142!E455</f>
        <v>2014</v>
      </c>
      <c r="C462" s="99" t="str">
        <f>_THP_since142!F455</f>
        <v>Schwein</v>
      </c>
      <c r="D462" s="99" t="str">
        <f>_THP_since142!G455</f>
        <v>Ferkel</v>
      </c>
      <c r="E462" s="99" t="str">
        <f>_THP_since142!H455</f>
        <v>D</v>
      </c>
      <c r="F462" s="99" t="str">
        <f>_THP_since142!I455</f>
        <v>Folsäureantag.</v>
      </c>
      <c r="G462" s="120">
        <f>_THP_since142!J455</f>
        <v>1.3535651402075863</v>
      </c>
      <c r="H462" s="99" t="str">
        <f>_THP_since142!K455</f>
        <v>17. AMGÄndG (2021)</v>
      </c>
      <c r="I462">
        <f>_THP_since142!L455</f>
        <v>2.0185648015531341E-2</v>
      </c>
    </row>
    <row r="463" spans="2:9" x14ac:dyDescent="0.3">
      <c r="B463" s="99">
        <f>_THP_since142!E456</f>
        <v>2014</v>
      </c>
      <c r="C463" s="99" t="str">
        <f>_THP_since142!F456</f>
        <v>Schwein</v>
      </c>
      <c r="D463" s="99" t="str">
        <f>_THP_since142!G456</f>
        <v>Ferkel</v>
      </c>
      <c r="E463" s="99" t="str">
        <f>_THP_since142!H456</f>
        <v>D</v>
      </c>
      <c r="F463" s="99" t="str">
        <f>_THP_since142!I456</f>
        <v>Penicilline</v>
      </c>
      <c r="G463" s="120">
        <f>_THP_since142!J456</f>
        <v>24.734700235314392</v>
      </c>
      <c r="H463" s="99" t="str">
        <f>_THP_since142!K456</f>
        <v>17. AMGÄndG (2021)</v>
      </c>
      <c r="I463">
        <f>_THP_since142!L456</f>
        <v>0.36886732517591631</v>
      </c>
    </row>
    <row r="464" spans="2:9" x14ac:dyDescent="0.3">
      <c r="B464" s="99">
        <f>_THP_since142!E457</f>
        <v>2014</v>
      </c>
      <c r="C464" s="99" t="str">
        <f>_THP_since142!F457</f>
        <v>Schwein</v>
      </c>
      <c r="D464" s="99" t="str">
        <f>_THP_since142!G457</f>
        <v>Ferkel</v>
      </c>
      <c r="E464" s="99" t="str">
        <f>_THP_since142!H457</f>
        <v>D</v>
      </c>
      <c r="F464" s="99" t="str">
        <f>_THP_since142!I457</f>
        <v>Sulfonamide</v>
      </c>
      <c r="G464" s="120">
        <f>_THP_since142!J457</f>
        <v>1.369640257613119</v>
      </c>
      <c r="H464" s="99" t="str">
        <f>_THP_since142!K457</f>
        <v>17. AMGÄndG (2021)</v>
      </c>
      <c r="I464">
        <f>_THP_since142!L457</f>
        <v>2.0425375422892508E-2</v>
      </c>
    </row>
    <row r="465" spans="2:9" x14ac:dyDescent="0.3">
      <c r="B465" s="99">
        <f>_THP_since142!E458</f>
        <v>2014</v>
      </c>
      <c r="C465" s="99" t="str">
        <f>_THP_since142!F458</f>
        <v>Schwein</v>
      </c>
      <c r="D465" s="99" t="str">
        <f>_THP_since142!G458</f>
        <v>Ferkel</v>
      </c>
      <c r="E465" s="99" t="str">
        <f>_THP_since142!H458</f>
        <v>D</v>
      </c>
      <c r="F465" s="99" t="str">
        <f>_THP_since142!I458</f>
        <v>Tetrazykline</v>
      </c>
      <c r="G465" s="120">
        <f>_THP_since142!J458</f>
        <v>12.289297799677525</v>
      </c>
      <c r="H465" s="99" t="str">
        <f>_THP_since142!K458</f>
        <v>17. AMGÄndG (2021)</v>
      </c>
      <c r="I465">
        <f>_THP_since142!L458</f>
        <v>0.18326967234416958</v>
      </c>
    </row>
    <row r="466" spans="2:9" x14ac:dyDescent="0.3">
      <c r="B466" s="99">
        <f>_THP_since142!E459</f>
        <v>2015</v>
      </c>
      <c r="C466" s="99" t="str">
        <f>_THP_since142!F459</f>
        <v>Schwein</v>
      </c>
      <c r="D466" s="99" t="str">
        <f>_THP_since142!G459</f>
        <v>Ferkel</v>
      </c>
      <c r="E466" s="99" t="str">
        <f>_THP_since142!H459</f>
        <v>B</v>
      </c>
      <c r="F466" s="99" t="str">
        <f>_THP_since142!I459</f>
        <v>Ceph. 3. Gen.</v>
      </c>
      <c r="G466" s="120">
        <f>_THP_since142!J459</f>
        <v>8.5601499556977489E-2</v>
      </c>
      <c r="H466" s="99" t="str">
        <f>_THP_since142!K459</f>
        <v>17. AMGÄndG (2021)</v>
      </c>
      <c r="I466">
        <f>_THP_since142!L459</f>
        <v>2.0034679156565554E-3</v>
      </c>
    </row>
    <row r="467" spans="2:9" x14ac:dyDescent="0.3">
      <c r="B467" s="99">
        <f>_THP_since142!E460</f>
        <v>2015</v>
      </c>
      <c r="C467" s="99" t="str">
        <f>_THP_since142!F460</f>
        <v>Schwein</v>
      </c>
      <c r="D467" s="99" t="str">
        <f>_THP_since142!G460</f>
        <v>Ferkel</v>
      </c>
      <c r="E467" s="99" t="str">
        <f>_THP_since142!H460</f>
        <v>B</v>
      </c>
      <c r="F467" s="99" t="str">
        <f>_THP_since142!I460</f>
        <v>Ceph. 4. Gen.</v>
      </c>
      <c r="G467" s="120">
        <f>_THP_since142!J460</f>
        <v>5.7652288525739573E-2</v>
      </c>
      <c r="H467" s="99" t="str">
        <f>_THP_since142!K460</f>
        <v>17. AMGÄndG (2021)</v>
      </c>
      <c r="I467">
        <f>_THP_since142!L460</f>
        <v>1.3493281183539604E-3</v>
      </c>
    </row>
    <row r="468" spans="2:9" x14ac:dyDescent="0.3">
      <c r="B468" s="99">
        <f>_THP_since142!E461</f>
        <v>2015</v>
      </c>
      <c r="C468" s="99" t="str">
        <f>_THP_since142!F461</f>
        <v>Schwein</v>
      </c>
      <c r="D468" s="99" t="str">
        <f>_THP_since142!G461</f>
        <v>Ferkel</v>
      </c>
      <c r="E468" s="99" t="str">
        <f>_THP_since142!H461</f>
        <v>B</v>
      </c>
      <c r="F468" s="99" t="str">
        <f>_THP_since142!I461</f>
        <v>Fluorchinolone</v>
      </c>
      <c r="G468" s="120">
        <f>_THP_since142!J461</f>
        <v>0.40522502971532637</v>
      </c>
      <c r="H468" s="99" t="str">
        <f>_THP_since142!K461</f>
        <v>17. AMGÄndG (2021)</v>
      </c>
      <c r="I468">
        <f>_THP_since142!L461</f>
        <v>9.4841252765116464E-3</v>
      </c>
    </row>
    <row r="469" spans="2:9" x14ac:dyDescent="0.3">
      <c r="B469" s="99">
        <f>_THP_since142!E462</f>
        <v>2015</v>
      </c>
      <c r="C469" s="99" t="str">
        <f>_THP_since142!F462</f>
        <v>Schwein</v>
      </c>
      <c r="D469" s="99" t="str">
        <f>_THP_since142!G462</f>
        <v>Ferkel</v>
      </c>
      <c r="E469" s="99" t="str">
        <f>_THP_since142!H462</f>
        <v>B</v>
      </c>
      <c r="F469" s="99" t="str">
        <f>_THP_since142!I462</f>
        <v>Polypeptid-AB</v>
      </c>
      <c r="G469" s="120">
        <f>_THP_since142!J462</f>
        <v>11.621879391803494</v>
      </c>
      <c r="H469" s="99" t="str">
        <f>_THP_since142!K462</f>
        <v>17. AMGÄndG (2021)</v>
      </c>
      <c r="I469">
        <f>_THP_since142!L462</f>
        <v>0.27200531067344497</v>
      </c>
    </row>
    <row r="470" spans="2:9" x14ac:dyDescent="0.3">
      <c r="B470" s="99">
        <f>_THP_since142!E463</f>
        <v>2015</v>
      </c>
      <c r="C470" s="99" t="str">
        <f>_THP_since142!F463</f>
        <v>Schwein</v>
      </c>
      <c r="D470" s="99" t="str">
        <f>_THP_since142!G463</f>
        <v>Ferkel</v>
      </c>
      <c r="E470" s="99" t="str">
        <f>_THP_since142!H463</f>
        <v>C</v>
      </c>
      <c r="F470" s="99" t="str">
        <f>_THP_since142!I463</f>
        <v>Aminoglykoside</v>
      </c>
      <c r="G470" s="120">
        <f>_THP_since142!J463</f>
        <v>1.122062007861472</v>
      </c>
      <c r="H470" s="99" t="str">
        <f>_THP_since142!K463</f>
        <v>17. AMGÄndG (2021)</v>
      </c>
      <c r="I470">
        <f>_THP_since142!L463</f>
        <v>2.6261400136236214E-2</v>
      </c>
    </row>
    <row r="471" spans="2:9" x14ac:dyDescent="0.3">
      <c r="B471" s="99">
        <f>_THP_since142!E464</f>
        <v>2015</v>
      </c>
      <c r="C471" s="99" t="str">
        <f>_THP_since142!F464</f>
        <v>Schwein</v>
      </c>
      <c r="D471" s="99" t="str">
        <f>_THP_since142!G464</f>
        <v>Ferkel</v>
      </c>
      <c r="E471" s="99" t="str">
        <f>_THP_since142!H464</f>
        <v>C</v>
      </c>
      <c r="F471" s="99" t="str">
        <f>_THP_since142!I464</f>
        <v>Ceph. 1. Gen.</v>
      </c>
      <c r="G471" s="120">
        <f>_THP_since142!J464</f>
        <v>0</v>
      </c>
      <c r="H471" s="99" t="str">
        <f>_THP_since142!K464</f>
        <v>17. AMGÄndG (2021)</v>
      </c>
      <c r="I471">
        <f>_THP_since142!L464</f>
        <v>0</v>
      </c>
    </row>
    <row r="472" spans="2:9" x14ac:dyDescent="0.3">
      <c r="B472" s="99">
        <f>_THP_since142!E465</f>
        <v>2015</v>
      </c>
      <c r="C472" s="99" t="str">
        <f>_THP_since142!F465</f>
        <v>Schwein</v>
      </c>
      <c r="D472" s="99" t="str">
        <f>_THP_since142!G465</f>
        <v>Ferkel</v>
      </c>
      <c r="E472" s="99" t="str">
        <f>_THP_since142!H465</f>
        <v>C</v>
      </c>
      <c r="F472" s="99" t="str">
        <f>_THP_since142!I465</f>
        <v>Fenicole</v>
      </c>
      <c r="G472" s="120">
        <f>_THP_since142!J465</f>
        <v>0.22454869890736515</v>
      </c>
      <c r="H472" s="99" t="str">
        <f>_THP_since142!K465</f>
        <v>17. AMGÄndG (2021)</v>
      </c>
      <c r="I472">
        <f>_THP_since142!L465</f>
        <v>5.2554700103575498E-3</v>
      </c>
    </row>
    <row r="473" spans="2:9" x14ac:dyDescent="0.3">
      <c r="B473" s="99">
        <f>_THP_since142!E466</f>
        <v>2015</v>
      </c>
      <c r="C473" s="99" t="str">
        <f>_THP_since142!F466</f>
        <v>Schwein</v>
      </c>
      <c r="D473" s="99" t="str">
        <f>_THP_since142!G466</f>
        <v>Ferkel</v>
      </c>
      <c r="E473" s="99" t="str">
        <f>_THP_since142!H466</f>
        <v>C</v>
      </c>
      <c r="F473" s="99" t="str">
        <f>_THP_since142!I466</f>
        <v>Lincosamide</v>
      </c>
      <c r="G473" s="120">
        <f>_THP_since142!J466</f>
        <v>0.60934920255365421</v>
      </c>
      <c r="H473" s="99" t="str">
        <f>_THP_since142!K466</f>
        <v>17. AMGÄndG (2021)</v>
      </c>
      <c r="I473">
        <f>_THP_since142!L466</f>
        <v>1.4261567648526595E-2</v>
      </c>
    </row>
    <row r="474" spans="2:9" x14ac:dyDescent="0.3">
      <c r="B474" s="99">
        <f>_THP_since142!E467</f>
        <v>2015</v>
      </c>
      <c r="C474" s="99" t="str">
        <f>_THP_since142!F467</f>
        <v>Schwein</v>
      </c>
      <c r="D474" s="99" t="str">
        <f>_THP_since142!G467</f>
        <v>Ferkel</v>
      </c>
      <c r="E474" s="99" t="str">
        <f>_THP_since142!H467</f>
        <v>C</v>
      </c>
      <c r="F474" s="99" t="str">
        <f>_THP_since142!I467</f>
        <v>Makrolide</v>
      </c>
      <c r="G474" s="120">
        <f>_THP_since142!J467</f>
        <v>2.456055319341131</v>
      </c>
      <c r="H474" s="99" t="str">
        <f>_THP_since142!K467</f>
        <v>17. AMGÄndG (2021)</v>
      </c>
      <c r="I474">
        <f>_THP_since142!L467</f>
        <v>5.7482965331726886E-2</v>
      </c>
    </row>
    <row r="475" spans="2:9" x14ac:dyDescent="0.3">
      <c r="B475" s="99">
        <f>_THP_since142!E468</f>
        <v>2015</v>
      </c>
      <c r="C475" s="99" t="str">
        <f>_THP_since142!F468</f>
        <v>Schwein</v>
      </c>
      <c r="D475" s="99" t="str">
        <f>_THP_since142!G468</f>
        <v>Ferkel</v>
      </c>
      <c r="E475" s="99" t="str">
        <f>_THP_since142!H468</f>
        <v>C</v>
      </c>
      <c r="F475" s="99" t="str">
        <f>_THP_since142!I468</f>
        <v>Pleuromutiline</v>
      </c>
      <c r="G475" s="120">
        <f>_THP_since142!J468</f>
        <v>0.52751825338057345</v>
      </c>
      <c r="H475" s="99" t="str">
        <f>_THP_since142!K468</f>
        <v>17. AMGÄndG (2021)</v>
      </c>
      <c r="I475">
        <f>_THP_since142!L468</f>
        <v>1.2346347914941611E-2</v>
      </c>
    </row>
    <row r="476" spans="2:9" x14ac:dyDescent="0.3">
      <c r="B476" s="99">
        <f>_THP_since142!E469</f>
        <v>2015</v>
      </c>
      <c r="C476" s="99" t="str">
        <f>_THP_since142!F469</f>
        <v>Schwein</v>
      </c>
      <c r="D476" s="99" t="str">
        <f>_THP_since142!G469</f>
        <v>Ferkel</v>
      </c>
      <c r="E476" s="99" t="str">
        <f>_THP_since142!H469</f>
        <v>D</v>
      </c>
      <c r="F476" s="99" t="str">
        <f>_THP_since142!I469</f>
        <v>Aminoglykoside</v>
      </c>
      <c r="G476" s="120">
        <f>_THP_since142!J469</f>
        <v>0.39521344392528546</v>
      </c>
      <c r="H476" s="99" t="str">
        <f>_THP_since142!K469</f>
        <v>17. AMGÄndG (2021)</v>
      </c>
      <c r="I476">
        <f>_THP_since142!L469</f>
        <v>9.2498082257707389E-3</v>
      </c>
    </row>
    <row r="477" spans="2:9" x14ac:dyDescent="0.3">
      <c r="B477" s="99">
        <f>_THP_since142!E470</f>
        <v>2015</v>
      </c>
      <c r="C477" s="99" t="str">
        <f>_THP_since142!F470</f>
        <v>Schwein</v>
      </c>
      <c r="D477" s="99" t="str">
        <f>_THP_since142!G470</f>
        <v>Ferkel</v>
      </c>
      <c r="E477" s="99" t="str">
        <f>_THP_since142!H470</f>
        <v>D</v>
      </c>
      <c r="F477" s="99" t="str">
        <f>_THP_since142!I470</f>
        <v>Folsäureantag.</v>
      </c>
      <c r="G477" s="120">
        <f>_THP_since142!J470</f>
        <v>0.66502746744916941</v>
      </c>
      <c r="H477" s="99" t="str">
        <f>_THP_since142!K470</f>
        <v>17. AMGÄndG (2021)</v>
      </c>
      <c r="I477">
        <f>_THP_since142!L470</f>
        <v>1.556469455512176E-2</v>
      </c>
    </row>
    <row r="478" spans="2:9" x14ac:dyDescent="0.3">
      <c r="B478" s="99">
        <f>_THP_since142!E471</f>
        <v>2015</v>
      </c>
      <c r="C478" s="99" t="str">
        <f>_THP_since142!F471</f>
        <v>Schwein</v>
      </c>
      <c r="D478" s="99" t="str">
        <f>_THP_since142!G471</f>
        <v>Ferkel</v>
      </c>
      <c r="E478" s="99" t="str">
        <f>_THP_since142!H471</f>
        <v>D</v>
      </c>
      <c r="F478" s="99" t="str">
        <f>_THP_since142!I471</f>
        <v>Penicilline</v>
      </c>
      <c r="G478" s="120">
        <f>_THP_since142!J471</f>
        <v>16.304456840974222</v>
      </c>
      <c r="H478" s="99" t="str">
        <f>_THP_since142!K471</f>
        <v>17. AMGÄndG (2021)</v>
      </c>
      <c r="I478">
        <f>_THP_since142!L471</f>
        <v>0.38159911137253305</v>
      </c>
    </row>
    <row r="479" spans="2:9" x14ac:dyDescent="0.3">
      <c r="B479" s="99">
        <f>_THP_since142!E472</f>
        <v>2015</v>
      </c>
      <c r="C479" s="99" t="str">
        <f>_THP_since142!F472</f>
        <v>Schwein</v>
      </c>
      <c r="D479" s="99" t="str">
        <f>_THP_since142!G472</f>
        <v>Ferkel</v>
      </c>
      <c r="E479" s="99" t="str">
        <f>_THP_since142!H472</f>
        <v>D</v>
      </c>
      <c r="F479" s="99" t="str">
        <f>_THP_since142!I472</f>
        <v>Sulfonamide</v>
      </c>
      <c r="G479" s="120">
        <f>_THP_since142!J472</f>
        <v>0.67673251575653215</v>
      </c>
      <c r="H479" s="99" t="str">
        <f>_THP_since142!K472</f>
        <v>17. AMGÄndG (2021)</v>
      </c>
      <c r="I479">
        <f>_THP_since142!L472</f>
        <v>1.5838646400082163E-2</v>
      </c>
    </row>
    <row r="480" spans="2:9" x14ac:dyDescent="0.3">
      <c r="B480" s="99">
        <f>_THP_since142!E473</f>
        <v>2015</v>
      </c>
      <c r="C480" s="99" t="str">
        <f>_THP_since142!F473</f>
        <v>Schwein</v>
      </c>
      <c r="D480" s="99" t="str">
        <f>_THP_since142!G473</f>
        <v>Ferkel</v>
      </c>
      <c r="E480" s="99" t="str">
        <f>_THP_since142!H473</f>
        <v>D</v>
      </c>
      <c r="F480" s="99" t="str">
        <f>_THP_since142!I473</f>
        <v>Tetrazykline</v>
      </c>
      <c r="G480" s="120">
        <f>_THP_since142!J473</f>
        <v>7.5753415860064397</v>
      </c>
      <c r="H480" s="99" t="str">
        <f>_THP_since142!K473</f>
        <v>17. AMGÄndG (2021)</v>
      </c>
      <c r="I480">
        <f>_THP_since142!L473</f>
        <v>0.17729775642073614</v>
      </c>
    </row>
    <row r="481" spans="2:9" x14ac:dyDescent="0.3">
      <c r="B481" s="99">
        <f>_THP_since142!E474</f>
        <v>2016</v>
      </c>
      <c r="C481" s="99" t="str">
        <f>_THP_since142!F474</f>
        <v>Schwein</v>
      </c>
      <c r="D481" s="99" t="str">
        <f>_THP_since142!G474</f>
        <v>Ferkel</v>
      </c>
      <c r="E481" s="99" t="str">
        <f>_THP_since142!H474</f>
        <v>B</v>
      </c>
      <c r="F481" s="99" t="str">
        <f>_THP_since142!I474</f>
        <v>Ceph. 3. Gen.</v>
      </c>
      <c r="G481" s="120">
        <f>_THP_since142!J474</f>
        <v>5.9154731383225023E-2</v>
      </c>
      <c r="H481" s="99" t="str">
        <f>_THP_since142!K474</f>
        <v>17. AMGÄndG (2021)</v>
      </c>
      <c r="I481">
        <f>_THP_since142!L474</f>
        <v>1.7833283961955929E-3</v>
      </c>
    </row>
    <row r="482" spans="2:9" x14ac:dyDescent="0.3">
      <c r="B482" s="99">
        <f>_THP_since142!E475</f>
        <v>2016</v>
      </c>
      <c r="C482" s="99" t="str">
        <f>_THP_since142!F475</f>
        <v>Schwein</v>
      </c>
      <c r="D482" s="99" t="str">
        <f>_THP_since142!G475</f>
        <v>Ferkel</v>
      </c>
      <c r="E482" s="99" t="str">
        <f>_THP_since142!H475</f>
        <v>B</v>
      </c>
      <c r="F482" s="99" t="str">
        <f>_THP_since142!I475</f>
        <v>Ceph. 4. Gen.</v>
      </c>
      <c r="G482" s="120">
        <f>_THP_since142!J475</f>
        <v>4.9280169687680564E-2</v>
      </c>
      <c r="H482" s="99" t="str">
        <f>_THP_since142!K475</f>
        <v>17. AMGÄndG (2021)</v>
      </c>
      <c r="I482">
        <f>_THP_since142!L475</f>
        <v>1.4856415356540636E-3</v>
      </c>
    </row>
    <row r="483" spans="2:9" x14ac:dyDescent="0.3">
      <c r="B483" s="99">
        <f>_THP_since142!E476</f>
        <v>2016</v>
      </c>
      <c r="C483" s="99" t="str">
        <f>_THP_since142!F476</f>
        <v>Schwein</v>
      </c>
      <c r="D483" s="99" t="str">
        <f>_THP_since142!G476</f>
        <v>Ferkel</v>
      </c>
      <c r="E483" s="99" t="str">
        <f>_THP_since142!H476</f>
        <v>B</v>
      </c>
      <c r="F483" s="99" t="str">
        <f>_THP_since142!I476</f>
        <v>Fluorchinolone</v>
      </c>
      <c r="G483" s="120">
        <f>_THP_since142!J476</f>
        <v>0.40724552922790852</v>
      </c>
      <c r="H483" s="99" t="str">
        <f>_THP_since142!K476</f>
        <v>17. AMGÄndG (2021)</v>
      </c>
      <c r="I483">
        <f>_THP_since142!L476</f>
        <v>1.2277167007841079E-2</v>
      </c>
    </row>
    <row r="484" spans="2:9" x14ac:dyDescent="0.3">
      <c r="B484" s="99">
        <f>_THP_since142!E477</f>
        <v>2016</v>
      </c>
      <c r="C484" s="99" t="str">
        <f>_THP_since142!F477</f>
        <v>Schwein</v>
      </c>
      <c r="D484" s="99" t="str">
        <f>_THP_since142!G477</f>
        <v>Ferkel</v>
      </c>
      <c r="E484" s="99" t="str">
        <f>_THP_since142!H477</f>
        <v>B</v>
      </c>
      <c r="F484" s="99" t="str">
        <f>_THP_since142!I477</f>
        <v>Polypeptid-AB</v>
      </c>
      <c r="G484" s="120">
        <f>_THP_since142!J477</f>
        <v>8.5903074049467421</v>
      </c>
      <c r="H484" s="99" t="str">
        <f>_THP_since142!K477</f>
        <v>17. AMGÄndG (2021)</v>
      </c>
      <c r="I484">
        <f>_THP_since142!L477</f>
        <v>0.25897064814725923</v>
      </c>
    </row>
    <row r="485" spans="2:9" x14ac:dyDescent="0.3">
      <c r="B485" s="99">
        <f>_THP_since142!E478</f>
        <v>2016</v>
      </c>
      <c r="C485" s="99" t="str">
        <f>_THP_since142!F478</f>
        <v>Schwein</v>
      </c>
      <c r="D485" s="99" t="str">
        <f>_THP_since142!G478</f>
        <v>Ferkel</v>
      </c>
      <c r="E485" s="99" t="str">
        <f>_THP_since142!H478</f>
        <v>C</v>
      </c>
      <c r="F485" s="99" t="str">
        <f>_THP_since142!I478</f>
        <v>Aminoglykoside</v>
      </c>
      <c r="G485" s="120">
        <f>_THP_since142!J478</f>
        <v>0.71076245999328524</v>
      </c>
      <c r="H485" s="99" t="str">
        <f>_THP_since142!K478</f>
        <v>17. AMGÄndG (2021)</v>
      </c>
      <c r="I485">
        <f>_THP_since142!L478</f>
        <v>2.1427244249397456E-2</v>
      </c>
    </row>
    <row r="486" spans="2:9" x14ac:dyDescent="0.3">
      <c r="B486" s="99">
        <f>_THP_since142!E479</f>
        <v>2016</v>
      </c>
      <c r="C486" s="99" t="str">
        <f>_THP_since142!F479</f>
        <v>Schwein</v>
      </c>
      <c r="D486" s="99" t="str">
        <f>_THP_since142!G479</f>
        <v>Ferkel</v>
      </c>
      <c r="E486" s="99" t="str">
        <f>_THP_since142!H479</f>
        <v>C</v>
      </c>
      <c r="F486" s="99" t="str">
        <f>_THP_since142!I479</f>
        <v>Ceph. 1. Gen.</v>
      </c>
      <c r="G486" s="120">
        <f>_THP_since142!J479</f>
        <v>0</v>
      </c>
      <c r="H486" s="99" t="str">
        <f>_THP_since142!K479</f>
        <v>17. AMGÄndG (2021)</v>
      </c>
      <c r="I486">
        <f>_THP_since142!L479</f>
        <v>0</v>
      </c>
    </row>
    <row r="487" spans="2:9" x14ac:dyDescent="0.3">
      <c r="B487" s="99">
        <f>_THP_since142!E480</f>
        <v>2016</v>
      </c>
      <c r="C487" s="99" t="str">
        <f>_THP_since142!F480</f>
        <v>Schwein</v>
      </c>
      <c r="D487" s="99" t="str">
        <f>_THP_since142!G480</f>
        <v>Ferkel</v>
      </c>
      <c r="E487" s="99" t="str">
        <f>_THP_since142!H480</f>
        <v>C</v>
      </c>
      <c r="F487" s="99" t="str">
        <f>_THP_since142!I480</f>
        <v>Fenicole</v>
      </c>
      <c r="G487" s="120">
        <f>_THP_since142!J480</f>
        <v>0.29096024640568996</v>
      </c>
      <c r="H487" s="99" t="str">
        <f>_THP_since142!K480</f>
        <v>17. AMGÄndG (2021)</v>
      </c>
      <c r="I487">
        <f>_THP_since142!L480</f>
        <v>8.7715328503118837E-3</v>
      </c>
    </row>
    <row r="488" spans="2:9" x14ac:dyDescent="0.3">
      <c r="B488" s="99">
        <f>_THP_since142!E481</f>
        <v>2016</v>
      </c>
      <c r="C488" s="99" t="str">
        <f>_THP_since142!F481</f>
        <v>Schwein</v>
      </c>
      <c r="D488" s="99" t="str">
        <f>_THP_since142!G481</f>
        <v>Ferkel</v>
      </c>
      <c r="E488" s="99" t="str">
        <f>_THP_since142!H481</f>
        <v>C</v>
      </c>
      <c r="F488" s="99" t="str">
        <f>_THP_since142!I481</f>
        <v>Lincosamide</v>
      </c>
      <c r="G488" s="120">
        <f>_THP_since142!J481</f>
        <v>0.39367551974804116</v>
      </c>
      <c r="H488" s="99" t="str">
        <f>_THP_since142!K481</f>
        <v>17. AMGÄndG (2021)</v>
      </c>
      <c r="I488">
        <f>_THP_since142!L481</f>
        <v>1.1868074063350871E-2</v>
      </c>
    </row>
    <row r="489" spans="2:9" x14ac:dyDescent="0.3">
      <c r="B489" s="99">
        <f>_THP_since142!E482</f>
        <v>2016</v>
      </c>
      <c r="C489" s="99" t="str">
        <f>_THP_since142!F482</f>
        <v>Schwein</v>
      </c>
      <c r="D489" s="99" t="str">
        <f>_THP_since142!G482</f>
        <v>Ferkel</v>
      </c>
      <c r="E489" s="99" t="str">
        <f>_THP_since142!H482</f>
        <v>C</v>
      </c>
      <c r="F489" s="99" t="str">
        <f>_THP_since142!I482</f>
        <v>Makrolide</v>
      </c>
      <c r="G489" s="120">
        <f>_THP_since142!J482</f>
        <v>1.8377542910581424</v>
      </c>
      <c r="H489" s="99" t="str">
        <f>_THP_since142!K482</f>
        <v>17. AMGÄndG (2021)</v>
      </c>
      <c r="I489">
        <f>_THP_since142!L482</f>
        <v>5.540248997569891E-2</v>
      </c>
    </row>
    <row r="490" spans="2:9" x14ac:dyDescent="0.3">
      <c r="B490" s="99">
        <f>_THP_since142!E483</f>
        <v>2016</v>
      </c>
      <c r="C490" s="99" t="str">
        <f>_THP_since142!F483</f>
        <v>Schwein</v>
      </c>
      <c r="D490" s="99" t="str">
        <f>_THP_since142!G483</f>
        <v>Ferkel</v>
      </c>
      <c r="E490" s="99" t="str">
        <f>_THP_since142!H483</f>
        <v>C</v>
      </c>
      <c r="F490" s="99" t="str">
        <f>_THP_since142!I483</f>
        <v>Pleuromutiline</v>
      </c>
      <c r="G490" s="120">
        <f>_THP_since142!J483</f>
        <v>0.59711248126820093</v>
      </c>
      <c r="H490" s="99" t="str">
        <f>_THP_since142!K483</f>
        <v>17. AMGÄndG (2021)</v>
      </c>
      <c r="I490">
        <f>_THP_since142!L483</f>
        <v>1.8001056190584935E-2</v>
      </c>
    </row>
    <row r="491" spans="2:9" x14ac:dyDescent="0.3">
      <c r="B491" s="99">
        <f>_THP_since142!E484</f>
        <v>2016</v>
      </c>
      <c r="C491" s="99" t="str">
        <f>_THP_since142!F484</f>
        <v>Schwein</v>
      </c>
      <c r="D491" s="99" t="str">
        <f>_THP_since142!G484</f>
        <v>Ferkel</v>
      </c>
      <c r="E491" s="99" t="str">
        <f>_THP_since142!H484</f>
        <v>D</v>
      </c>
      <c r="F491" s="99" t="str">
        <f>_THP_since142!I484</f>
        <v>Aminoglykoside</v>
      </c>
      <c r="G491" s="120">
        <f>_THP_since142!J484</f>
        <v>0.29530630917385592</v>
      </c>
      <c r="H491" s="99" t="str">
        <f>_THP_since142!K484</f>
        <v>17. AMGÄndG (2021)</v>
      </c>
      <c r="I491">
        <f>_THP_since142!L484</f>
        <v>8.9025529219931929E-3</v>
      </c>
    </row>
    <row r="492" spans="2:9" x14ac:dyDescent="0.3">
      <c r="B492" s="99">
        <f>_THP_since142!E485</f>
        <v>2016</v>
      </c>
      <c r="C492" s="99" t="str">
        <f>_THP_since142!F485</f>
        <v>Schwein</v>
      </c>
      <c r="D492" s="99" t="str">
        <f>_THP_since142!G485</f>
        <v>Ferkel</v>
      </c>
      <c r="E492" s="99" t="str">
        <f>_THP_since142!H485</f>
        <v>D</v>
      </c>
      <c r="F492" s="99" t="str">
        <f>_THP_since142!I485</f>
        <v>Folsäureantag.</v>
      </c>
      <c r="G492" s="120">
        <f>_THP_since142!J485</f>
        <v>0.54174967757614778</v>
      </c>
      <c r="H492" s="99" t="str">
        <f>_THP_since142!K485</f>
        <v>17. AMGÄndG (2021)</v>
      </c>
      <c r="I492">
        <f>_THP_since142!L485</f>
        <v>1.633204244293671E-2</v>
      </c>
    </row>
    <row r="493" spans="2:9" x14ac:dyDescent="0.3">
      <c r="B493" s="99">
        <f>_THP_since142!E486</f>
        <v>2016</v>
      </c>
      <c r="C493" s="99" t="str">
        <f>_THP_since142!F486</f>
        <v>Schwein</v>
      </c>
      <c r="D493" s="99" t="str">
        <f>_THP_since142!G486</f>
        <v>Ferkel</v>
      </c>
      <c r="E493" s="99" t="str">
        <f>_THP_since142!H486</f>
        <v>D</v>
      </c>
      <c r="F493" s="99" t="str">
        <f>_THP_since142!I486</f>
        <v>Penicilline</v>
      </c>
      <c r="G493" s="120">
        <f>_THP_since142!J486</f>
        <v>12.361347337661529</v>
      </c>
      <c r="H493" s="99" t="str">
        <f>_THP_since142!K486</f>
        <v>17. AMGÄndG (2021)</v>
      </c>
      <c r="I493">
        <f>_THP_since142!L486</f>
        <v>0.37265559672104076</v>
      </c>
    </row>
    <row r="494" spans="2:9" x14ac:dyDescent="0.3">
      <c r="B494" s="99">
        <f>_THP_since142!E487</f>
        <v>2016</v>
      </c>
      <c r="C494" s="99" t="str">
        <f>_THP_since142!F487</f>
        <v>Schwein</v>
      </c>
      <c r="D494" s="99" t="str">
        <f>_THP_since142!G487</f>
        <v>Ferkel</v>
      </c>
      <c r="E494" s="99" t="str">
        <f>_THP_since142!H487</f>
        <v>D</v>
      </c>
      <c r="F494" s="99" t="str">
        <f>_THP_since142!I487</f>
        <v>Sulfonamide</v>
      </c>
      <c r="G494" s="120">
        <f>_THP_since142!J487</f>
        <v>0.55278424545915572</v>
      </c>
      <c r="H494" s="99" t="str">
        <f>_THP_since142!K487</f>
        <v>17. AMGÄndG (2021)</v>
      </c>
      <c r="I494">
        <f>_THP_since142!L487</f>
        <v>1.666469982782167E-2</v>
      </c>
    </row>
    <row r="495" spans="2:9" x14ac:dyDescent="0.3">
      <c r="B495" s="99">
        <f>_THP_since142!E488</f>
        <v>2016</v>
      </c>
      <c r="C495" s="99" t="str">
        <f>_THP_since142!F488</f>
        <v>Schwein</v>
      </c>
      <c r="D495" s="99" t="str">
        <f>_THP_since142!G488</f>
        <v>Ferkel</v>
      </c>
      <c r="E495" s="99" t="str">
        <f>_THP_since142!H488</f>
        <v>D</v>
      </c>
      <c r="F495" s="99" t="str">
        <f>_THP_since142!I488</f>
        <v>Tetrazykline</v>
      </c>
      <c r="G495" s="120">
        <f>_THP_since142!J488</f>
        <v>6.4835288410099272</v>
      </c>
      <c r="H495" s="99" t="str">
        <f>_THP_since142!K488</f>
        <v>17. AMGÄndG (2021)</v>
      </c>
      <c r="I495">
        <f>_THP_since142!L488</f>
        <v>0.19545792566991366</v>
      </c>
    </row>
    <row r="496" spans="2:9" x14ac:dyDescent="0.3">
      <c r="B496" s="99">
        <f>_THP_since142!E489</f>
        <v>2017</v>
      </c>
      <c r="C496" s="99" t="str">
        <f>_THP_since142!F489</f>
        <v>Schwein</v>
      </c>
      <c r="D496" s="99" t="str">
        <f>_THP_since142!G489</f>
        <v>Ferkel</v>
      </c>
      <c r="E496" s="99" t="str">
        <f>_THP_since142!H489</f>
        <v>B</v>
      </c>
      <c r="F496" s="99" t="str">
        <f>_THP_since142!I489</f>
        <v>Ceph. 3. Gen.</v>
      </c>
      <c r="G496" s="120">
        <f>_THP_since142!J489</f>
        <v>4.8986343624158685E-2</v>
      </c>
      <c r="H496" s="99" t="str">
        <f>_THP_since142!K489</f>
        <v>17. AMGÄndG (2021)</v>
      </c>
      <c r="I496">
        <f>_THP_since142!L489</f>
        <v>1.6591575197624781E-3</v>
      </c>
    </row>
    <row r="497" spans="2:9" x14ac:dyDescent="0.3">
      <c r="B497" s="99">
        <f>_THP_since142!E490</f>
        <v>2017</v>
      </c>
      <c r="C497" s="99" t="str">
        <f>_THP_since142!F490</f>
        <v>Schwein</v>
      </c>
      <c r="D497" s="99" t="str">
        <f>_THP_since142!G490</f>
        <v>Ferkel</v>
      </c>
      <c r="E497" s="99" t="str">
        <f>_THP_since142!H490</f>
        <v>B</v>
      </c>
      <c r="F497" s="99" t="str">
        <f>_THP_since142!I490</f>
        <v>Ceph. 4. Gen.</v>
      </c>
      <c r="G497" s="120">
        <f>_THP_since142!J490</f>
        <v>5.3240614180879421E-2</v>
      </c>
      <c r="H497" s="99" t="str">
        <f>_THP_since142!K490</f>
        <v>17. AMGÄndG (2021)</v>
      </c>
      <c r="I497">
        <f>_THP_since142!L490</f>
        <v>1.8032488003741271E-3</v>
      </c>
    </row>
    <row r="498" spans="2:9" x14ac:dyDescent="0.3">
      <c r="B498" s="99">
        <f>_THP_since142!E491</f>
        <v>2017</v>
      </c>
      <c r="C498" s="99" t="str">
        <f>_THP_since142!F491</f>
        <v>Schwein</v>
      </c>
      <c r="D498" s="99" t="str">
        <f>_THP_since142!G491</f>
        <v>Ferkel</v>
      </c>
      <c r="E498" s="99" t="str">
        <f>_THP_since142!H491</f>
        <v>B</v>
      </c>
      <c r="F498" s="99" t="str">
        <f>_THP_since142!I491</f>
        <v>Fluorchinolone</v>
      </c>
      <c r="G498" s="120">
        <f>_THP_since142!J491</f>
        <v>0.4397306642442208</v>
      </c>
      <c r="H498" s="99" t="str">
        <f>_THP_since142!K491</f>
        <v>17. AMGÄndG (2021)</v>
      </c>
      <c r="I498">
        <f>_THP_since142!L491</f>
        <v>1.4893588381459417E-2</v>
      </c>
    </row>
    <row r="499" spans="2:9" x14ac:dyDescent="0.3">
      <c r="B499" s="99">
        <f>_THP_since142!E492</f>
        <v>2017</v>
      </c>
      <c r="C499" s="99" t="str">
        <f>_THP_since142!F492</f>
        <v>Schwein</v>
      </c>
      <c r="D499" s="99" t="str">
        <f>_THP_since142!G492</f>
        <v>Ferkel</v>
      </c>
      <c r="E499" s="99" t="str">
        <f>_THP_since142!H492</f>
        <v>B</v>
      </c>
      <c r="F499" s="99" t="str">
        <f>_THP_since142!I492</f>
        <v>Polypeptid-AB</v>
      </c>
      <c r="G499" s="120">
        <f>_THP_since142!J492</f>
        <v>6.9783850507605631</v>
      </c>
      <c r="H499" s="99" t="str">
        <f>_THP_since142!K492</f>
        <v>17. AMGÄndG (2021)</v>
      </c>
      <c r="I499">
        <f>_THP_since142!L492</f>
        <v>0.23635648583205113</v>
      </c>
    </row>
    <row r="500" spans="2:9" x14ac:dyDescent="0.3">
      <c r="B500" s="99">
        <f>_THP_since142!E493</f>
        <v>2017</v>
      </c>
      <c r="C500" s="99" t="str">
        <f>_THP_since142!F493</f>
        <v>Schwein</v>
      </c>
      <c r="D500" s="99" t="str">
        <f>_THP_since142!G493</f>
        <v>Ferkel</v>
      </c>
      <c r="E500" s="99" t="str">
        <f>_THP_since142!H493</f>
        <v>C</v>
      </c>
      <c r="F500" s="99" t="str">
        <f>_THP_since142!I493</f>
        <v>Aminoglykoside</v>
      </c>
      <c r="G500" s="120">
        <f>_THP_since142!J493</f>
        <v>0.78608657479083011</v>
      </c>
      <c r="H500" s="99" t="str">
        <f>_THP_since142!K493</f>
        <v>17. AMGÄndG (2021)</v>
      </c>
      <c r="I500">
        <f>_THP_since142!L493</f>
        <v>2.6624592799886382E-2</v>
      </c>
    </row>
    <row r="501" spans="2:9" x14ac:dyDescent="0.3">
      <c r="B501" s="99">
        <f>_THP_since142!E494</f>
        <v>2017</v>
      </c>
      <c r="C501" s="99" t="str">
        <f>_THP_since142!F494</f>
        <v>Schwein</v>
      </c>
      <c r="D501" s="99" t="str">
        <f>_THP_since142!G494</f>
        <v>Ferkel</v>
      </c>
      <c r="E501" s="99" t="str">
        <f>_THP_since142!H494</f>
        <v>C</v>
      </c>
      <c r="F501" s="99" t="str">
        <f>_THP_since142!I494</f>
        <v>Ceph. 1. Gen.</v>
      </c>
      <c r="G501" s="120">
        <f>_THP_since142!J494</f>
        <v>0</v>
      </c>
      <c r="H501" s="99" t="str">
        <f>_THP_since142!K494</f>
        <v>17. AMGÄndG (2021)</v>
      </c>
      <c r="I501">
        <f>_THP_since142!L494</f>
        <v>0</v>
      </c>
    </row>
    <row r="502" spans="2:9" x14ac:dyDescent="0.3">
      <c r="B502" s="99">
        <f>_THP_since142!E495</f>
        <v>2017</v>
      </c>
      <c r="C502" s="99" t="str">
        <f>_THP_since142!F495</f>
        <v>Schwein</v>
      </c>
      <c r="D502" s="99" t="str">
        <f>_THP_since142!G495</f>
        <v>Ferkel</v>
      </c>
      <c r="E502" s="99" t="str">
        <f>_THP_since142!H495</f>
        <v>C</v>
      </c>
      <c r="F502" s="99" t="str">
        <f>_THP_since142!I495</f>
        <v>Fenicole</v>
      </c>
      <c r="G502" s="120">
        <f>_THP_since142!J495</f>
        <v>0.32908612716852542</v>
      </c>
      <c r="H502" s="99" t="str">
        <f>_THP_since142!K495</f>
        <v>17. AMGÄndG (2021)</v>
      </c>
      <c r="I502">
        <f>_THP_since142!L495</f>
        <v>1.1146080359259462E-2</v>
      </c>
    </row>
    <row r="503" spans="2:9" x14ac:dyDescent="0.3">
      <c r="B503" s="99">
        <f>_THP_since142!E496</f>
        <v>2017</v>
      </c>
      <c r="C503" s="99" t="str">
        <f>_THP_since142!F496</f>
        <v>Schwein</v>
      </c>
      <c r="D503" s="99" t="str">
        <f>_THP_since142!G496</f>
        <v>Ferkel</v>
      </c>
      <c r="E503" s="99" t="str">
        <f>_THP_since142!H496</f>
        <v>C</v>
      </c>
      <c r="F503" s="99" t="str">
        <f>_THP_since142!I496</f>
        <v>Lincosamide</v>
      </c>
      <c r="G503" s="120">
        <f>_THP_since142!J496</f>
        <v>0.24617204685018546</v>
      </c>
      <c r="H503" s="99" t="str">
        <f>_THP_since142!K496</f>
        <v>17. AMGÄndG (2021)</v>
      </c>
      <c r="I503">
        <f>_THP_since142!L496</f>
        <v>8.3377972812279065E-3</v>
      </c>
    </row>
    <row r="504" spans="2:9" x14ac:dyDescent="0.3">
      <c r="B504" s="99">
        <f>_THP_since142!E497</f>
        <v>2017</v>
      </c>
      <c r="C504" s="99" t="str">
        <f>_THP_since142!F497</f>
        <v>Schwein</v>
      </c>
      <c r="D504" s="99" t="str">
        <f>_THP_since142!G497</f>
        <v>Ferkel</v>
      </c>
      <c r="E504" s="99" t="str">
        <f>_THP_since142!H497</f>
        <v>C</v>
      </c>
      <c r="F504" s="99" t="str">
        <f>_THP_since142!I497</f>
        <v>Makrolide</v>
      </c>
      <c r="G504" s="120">
        <f>_THP_since142!J497</f>
        <v>2.0403988708663849</v>
      </c>
      <c r="H504" s="99" t="str">
        <f>_THP_since142!K497</f>
        <v>17. AMGÄndG (2021)</v>
      </c>
      <c r="I504">
        <f>_THP_since142!L497</f>
        <v>6.9107895781861869E-2</v>
      </c>
    </row>
    <row r="505" spans="2:9" x14ac:dyDescent="0.3">
      <c r="B505" s="99">
        <f>_THP_since142!E498</f>
        <v>2017</v>
      </c>
      <c r="C505" s="99" t="str">
        <f>_THP_since142!F498</f>
        <v>Schwein</v>
      </c>
      <c r="D505" s="99" t="str">
        <f>_THP_since142!G498</f>
        <v>Ferkel</v>
      </c>
      <c r="E505" s="99" t="str">
        <f>_THP_since142!H498</f>
        <v>C</v>
      </c>
      <c r="F505" s="99" t="str">
        <f>_THP_since142!I498</f>
        <v>Pleuromutiline</v>
      </c>
      <c r="G505" s="120">
        <f>_THP_since142!J498</f>
        <v>0.51132237007776382</v>
      </c>
      <c r="H505" s="99" t="str">
        <f>_THP_since142!K498</f>
        <v>17. AMGÄndG (2021)</v>
      </c>
      <c r="I505">
        <f>_THP_since142!L498</f>
        <v>1.7318384932875561E-2</v>
      </c>
    </row>
    <row r="506" spans="2:9" x14ac:dyDescent="0.3">
      <c r="B506" s="99">
        <f>_THP_since142!E499</f>
        <v>2017</v>
      </c>
      <c r="C506" s="99" t="str">
        <f>_THP_since142!F499</f>
        <v>Schwein</v>
      </c>
      <c r="D506" s="99" t="str">
        <f>_THP_since142!G499</f>
        <v>Ferkel</v>
      </c>
      <c r="E506" s="99" t="str">
        <f>_THP_since142!H499</f>
        <v>D</v>
      </c>
      <c r="F506" s="99" t="str">
        <f>_THP_since142!I499</f>
        <v>Aminoglykoside</v>
      </c>
      <c r="G506" s="120">
        <f>_THP_since142!J499</f>
        <v>0.17004907921023854</v>
      </c>
      <c r="H506" s="99" t="str">
        <f>_THP_since142!K499</f>
        <v>17. AMGÄndG (2021)</v>
      </c>
      <c r="I506">
        <f>_THP_since142!L499</f>
        <v>5.7595278117718082E-3</v>
      </c>
    </row>
    <row r="507" spans="2:9" x14ac:dyDescent="0.3">
      <c r="B507" s="99">
        <f>_THP_since142!E500</f>
        <v>2017</v>
      </c>
      <c r="C507" s="99" t="str">
        <f>_THP_since142!F500</f>
        <v>Schwein</v>
      </c>
      <c r="D507" s="99" t="str">
        <f>_THP_since142!G500</f>
        <v>Ferkel</v>
      </c>
      <c r="E507" s="99" t="str">
        <f>_THP_since142!H500</f>
        <v>D</v>
      </c>
      <c r="F507" s="99" t="str">
        <f>_THP_since142!I500</f>
        <v>Folsäureantag.</v>
      </c>
      <c r="G507" s="120">
        <f>_THP_since142!J500</f>
        <v>0.34591906824846985</v>
      </c>
      <c r="H507" s="99" t="str">
        <f>_THP_since142!K500</f>
        <v>17. AMGÄndG (2021)</v>
      </c>
      <c r="I507">
        <f>_THP_since142!L500</f>
        <v>1.1716208658419455E-2</v>
      </c>
    </row>
    <row r="508" spans="2:9" x14ac:dyDescent="0.3">
      <c r="B508" s="99">
        <f>_THP_since142!E501</f>
        <v>2017</v>
      </c>
      <c r="C508" s="99" t="str">
        <f>_THP_since142!F501</f>
        <v>Schwein</v>
      </c>
      <c r="D508" s="99" t="str">
        <f>_THP_since142!G501</f>
        <v>Ferkel</v>
      </c>
      <c r="E508" s="99" t="str">
        <f>_THP_since142!H501</f>
        <v>D</v>
      </c>
      <c r="F508" s="99" t="str">
        <f>_THP_since142!I501</f>
        <v>Penicilline</v>
      </c>
      <c r="G508" s="120">
        <f>_THP_since142!J501</f>
        <v>11.383632008854773</v>
      </c>
      <c r="H508" s="99" t="str">
        <f>_THP_since142!K501</f>
        <v>17. AMGÄndG (2021)</v>
      </c>
      <c r="I508">
        <f>_THP_since142!L501</f>
        <v>0.38556130652677634</v>
      </c>
    </row>
    <row r="509" spans="2:9" x14ac:dyDescent="0.3">
      <c r="B509" s="99">
        <f>_THP_since142!E502</f>
        <v>2017</v>
      </c>
      <c r="C509" s="99" t="str">
        <f>_THP_since142!F502</f>
        <v>Schwein</v>
      </c>
      <c r="D509" s="99" t="str">
        <f>_THP_since142!G502</f>
        <v>Ferkel</v>
      </c>
      <c r="E509" s="99" t="str">
        <f>_THP_since142!H502</f>
        <v>D</v>
      </c>
      <c r="F509" s="99" t="str">
        <f>_THP_since142!I502</f>
        <v>Sulfonamide</v>
      </c>
      <c r="G509" s="120">
        <f>_THP_since142!J502</f>
        <v>0.36170967940847704</v>
      </c>
      <c r="H509" s="99" t="str">
        <f>_THP_since142!K502</f>
        <v>17. AMGÄndG (2021)</v>
      </c>
      <c r="I509">
        <f>_THP_since142!L502</f>
        <v>1.2251033454668395E-2</v>
      </c>
    </row>
    <row r="510" spans="2:9" x14ac:dyDescent="0.3">
      <c r="B510" s="99">
        <f>_THP_since142!E503</f>
        <v>2017</v>
      </c>
      <c r="C510" s="99" t="str">
        <f>_THP_since142!F503</f>
        <v>Schwein</v>
      </c>
      <c r="D510" s="99" t="str">
        <f>_THP_since142!G503</f>
        <v>Ferkel</v>
      </c>
      <c r="E510" s="99" t="str">
        <f>_THP_since142!H503</f>
        <v>D</v>
      </c>
      <c r="F510" s="99" t="str">
        <f>_THP_since142!I503</f>
        <v>Tetrazykline</v>
      </c>
      <c r="G510" s="120">
        <f>_THP_since142!J503</f>
        <v>5.8301114474399212</v>
      </c>
      <c r="H510" s="99" t="str">
        <f>_THP_since142!K503</f>
        <v>17. AMGÄndG (2021)</v>
      </c>
      <c r="I510">
        <f>_THP_since142!L503</f>
        <v>0.19746469185960561</v>
      </c>
    </row>
    <row r="511" spans="2:9" x14ac:dyDescent="0.3">
      <c r="B511" s="99">
        <f>_THP_since142!E504</f>
        <v>2018</v>
      </c>
      <c r="C511" s="99" t="str">
        <f>_THP_since142!F504</f>
        <v>Schwein</v>
      </c>
      <c r="D511" s="99" t="str">
        <f>_THP_since142!G504</f>
        <v>Ferkel</v>
      </c>
      <c r="E511" s="99" t="str">
        <f>_THP_since142!H504</f>
        <v>B</v>
      </c>
      <c r="F511" s="99" t="str">
        <f>_THP_since142!I504</f>
        <v>Ceph. 3. Gen.</v>
      </c>
      <c r="G511" s="120">
        <f>_THP_since142!J504</f>
        <v>3.0334395893550754E-2</v>
      </c>
      <c r="H511" s="99" t="str">
        <f>_THP_since142!K504</f>
        <v>17. AMGÄndG (2021)</v>
      </c>
      <c r="I511">
        <f>_THP_since142!L504</f>
        <v>1.0487489689640307E-3</v>
      </c>
    </row>
    <row r="512" spans="2:9" x14ac:dyDescent="0.3">
      <c r="B512" s="99">
        <f>_THP_since142!E505</f>
        <v>2018</v>
      </c>
      <c r="C512" s="99" t="str">
        <f>_THP_since142!F505</f>
        <v>Schwein</v>
      </c>
      <c r="D512" s="99" t="str">
        <f>_THP_since142!G505</f>
        <v>Ferkel</v>
      </c>
      <c r="E512" s="99" t="str">
        <f>_THP_since142!H505</f>
        <v>B</v>
      </c>
      <c r="F512" s="99" t="str">
        <f>_THP_since142!I505</f>
        <v>Ceph. 4. Gen.</v>
      </c>
      <c r="G512" s="120">
        <f>_THP_since142!J505</f>
        <v>3.6555767788297361E-2</v>
      </c>
      <c r="H512" s="99" t="str">
        <f>_THP_since142!K505</f>
        <v>17. AMGÄndG (2021)</v>
      </c>
      <c r="I512">
        <f>_THP_since142!L505</f>
        <v>1.2638400287317472E-3</v>
      </c>
    </row>
    <row r="513" spans="2:9" x14ac:dyDescent="0.3">
      <c r="B513" s="99">
        <f>_THP_since142!E506</f>
        <v>2018</v>
      </c>
      <c r="C513" s="99" t="str">
        <f>_THP_since142!F506</f>
        <v>Schwein</v>
      </c>
      <c r="D513" s="99" t="str">
        <f>_THP_since142!G506</f>
        <v>Ferkel</v>
      </c>
      <c r="E513" s="99" t="str">
        <f>_THP_since142!H506</f>
        <v>B</v>
      </c>
      <c r="F513" s="99" t="str">
        <f>_THP_since142!I506</f>
        <v>Fluorchinolone</v>
      </c>
      <c r="G513" s="120">
        <f>_THP_since142!J506</f>
        <v>0.35837248621945383</v>
      </c>
      <c r="H513" s="99" t="str">
        <f>_THP_since142!K506</f>
        <v>17. AMGÄndG (2021)</v>
      </c>
      <c r="I513">
        <f>_THP_since142!L506</f>
        <v>1.2389987153415988E-2</v>
      </c>
    </row>
    <row r="514" spans="2:9" x14ac:dyDescent="0.3">
      <c r="B514" s="99">
        <f>_THP_since142!E507</f>
        <v>2018</v>
      </c>
      <c r="C514" s="99" t="str">
        <f>_THP_since142!F507</f>
        <v>Schwein</v>
      </c>
      <c r="D514" s="99" t="str">
        <f>_THP_since142!G507</f>
        <v>Ferkel</v>
      </c>
      <c r="E514" s="99" t="str">
        <f>_THP_since142!H507</f>
        <v>B</v>
      </c>
      <c r="F514" s="99" t="str">
        <f>_THP_since142!I507</f>
        <v>Polypeptid-AB</v>
      </c>
      <c r="G514" s="120">
        <f>_THP_since142!J507</f>
        <v>6.3590910675511667</v>
      </c>
      <c r="H514" s="99" t="str">
        <f>_THP_since142!K507</f>
        <v>17. AMGÄndG (2021)</v>
      </c>
      <c r="I514">
        <f>_THP_since142!L507</f>
        <v>0.21985241519382115</v>
      </c>
    </row>
    <row r="515" spans="2:9" x14ac:dyDescent="0.3">
      <c r="B515" s="99">
        <f>_THP_since142!E508</f>
        <v>2018</v>
      </c>
      <c r="C515" s="99" t="str">
        <f>_THP_since142!F508</f>
        <v>Schwein</v>
      </c>
      <c r="D515" s="99" t="str">
        <f>_THP_since142!G508</f>
        <v>Ferkel</v>
      </c>
      <c r="E515" s="99" t="str">
        <f>_THP_since142!H508</f>
        <v>C</v>
      </c>
      <c r="F515" s="99" t="str">
        <f>_THP_since142!I508</f>
        <v>Aminoglykoside</v>
      </c>
      <c r="G515" s="120">
        <f>_THP_since142!J508</f>
        <v>0.90555836179492755</v>
      </c>
      <c r="H515" s="99" t="str">
        <f>_THP_since142!K508</f>
        <v>17. AMGÄndG (2021)</v>
      </c>
      <c r="I515">
        <f>_THP_since142!L508</f>
        <v>3.1307806544157969E-2</v>
      </c>
    </row>
    <row r="516" spans="2:9" x14ac:dyDescent="0.3">
      <c r="B516" s="99">
        <f>_THP_since142!E509</f>
        <v>2018</v>
      </c>
      <c r="C516" s="99" t="str">
        <f>_THP_since142!F509</f>
        <v>Schwein</v>
      </c>
      <c r="D516" s="99" t="str">
        <f>_THP_since142!G509</f>
        <v>Ferkel</v>
      </c>
      <c r="E516" s="99" t="str">
        <f>_THP_since142!H509</f>
        <v>C</v>
      </c>
      <c r="F516" s="99" t="str">
        <f>_THP_since142!I509</f>
        <v>Ceph. 1. Gen.</v>
      </c>
      <c r="G516" s="120">
        <f>_THP_since142!J509</f>
        <v>0</v>
      </c>
      <c r="H516" s="99" t="str">
        <f>_THP_since142!K509</f>
        <v>17. AMGÄndG (2021)</v>
      </c>
      <c r="I516">
        <f>_THP_since142!L509</f>
        <v>0</v>
      </c>
    </row>
    <row r="517" spans="2:9" x14ac:dyDescent="0.3">
      <c r="B517" s="99">
        <f>_THP_since142!E510</f>
        <v>2018</v>
      </c>
      <c r="C517" s="99" t="str">
        <f>_THP_since142!F510</f>
        <v>Schwein</v>
      </c>
      <c r="D517" s="99" t="str">
        <f>_THP_since142!G510</f>
        <v>Ferkel</v>
      </c>
      <c r="E517" s="99" t="str">
        <f>_THP_since142!H510</f>
        <v>C</v>
      </c>
      <c r="F517" s="99" t="str">
        <f>_THP_since142!I510</f>
        <v>Fenicole</v>
      </c>
      <c r="G517" s="120">
        <f>_THP_since142!J510</f>
        <v>0.45898477112917929</v>
      </c>
      <c r="H517" s="99" t="str">
        <f>_THP_since142!K510</f>
        <v>17. AMGÄndG (2021)</v>
      </c>
      <c r="I517">
        <f>_THP_since142!L510</f>
        <v>1.5868448713503402E-2</v>
      </c>
    </row>
    <row r="518" spans="2:9" x14ac:dyDescent="0.3">
      <c r="B518" s="99">
        <f>_THP_since142!E511</f>
        <v>2018</v>
      </c>
      <c r="C518" s="99" t="str">
        <f>_THP_since142!F511</f>
        <v>Schwein</v>
      </c>
      <c r="D518" s="99" t="str">
        <f>_THP_since142!G511</f>
        <v>Ferkel</v>
      </c>
      <c r="E518" s="99" t="str">
        <f>_THP_since142!H511</f>
        <v>C</v>
      </c>
      <c r="F518" s="99" t="str">
        <f>_THP_since142!I511</f>
        <v>Lincosamide</v>
      </c>
      <c r="G518" s="120">
        <f>_THP_since142!J511</f>
        <v>0.20764817791004758</v>
      </c>
      <c r="H518" s="99" t="str">
        <f>_THP_since142!K511</f>
        <v>17. AMGÄndG (2021)</v>
      </c>
      <c r="I518">
        <f>_THP_since142!L511</f>
        <v>7.1790060779394387E-3</v>
      </c>
    </row>
    <row r="519" spans="2:9" x14ac:dyDescent="0.3">
      <c r="B519" s="99">
        <f>_THP_since142!E512</f>
        <v>2018</v>
      </c>
      <c r="C519" s="99" t="str">
        <f>_THP_since142!F512</f>
        <v>Schwein</v>
      </c>
      <c r="D519" s="99" t="str">
        <f>_THP_since142!G512</f>
        <v>Ferkel</v>
      </c>
      <c r="E519" s="99" t="str">
        <f>_THP_since142!H512</f>
        <v>C</v>
      </c>
      <c r="F519" s="99" t="str">
        <f>_THP_since142!I512</f>
        <v>Makrolide</v>
      </c>
      <c r="G519" s="120">
        <f>_THP_since142!J512</f>
        <v>2.2015157200065993</v>
      </c>
      <c r="H519" s="99" t="str">
        <f>_THP_since142!K512</f>
        <v>17. AMGÄndG (2021)</v>
      </c>
      <c r="I519">
        <f>_THP_since142!L512</f>
        <v>7.6112850561362175E-2</v>
      </c>
    </row>
    <row r="520" spans="2:9" x14ac:dyDescent="0.3">
      <c r="B520" s="99">
        <f>_THP_since142!E513</f>
        <v>2018</v>
      </c>
      <c r="C520" s="99" t="str">
        <f>_THP_since142!F513</f>
        <v>Schwein</v>
      </c>
      <c r="D520" s="99" t="str">
        <f>_THP_since142!G513</f>
        <v>Ferkel</v>
      </c>
      <c r="E520" s="99" t="str">
        <f>_THP_since142!H513</f>
        <v>C</v>
      </c>
      <c r="F520" s="99" t="str">
        <f>_THP_since142!I513</f>
        <v>Pleuromutiline</v>
      </c>
      <c r="G520" s="120">
        <f>_THP_since142!J513</f>
        <v>0.43398711836937753</v>
      </c>
      <c r="H520" s="99" t="str">
        <f>_THP_since142!K513</f>
        <v>17. AMGÄndG (2021)</v>
      </c>
      <c r="I520">
        <f>_THP_since142!L513</f>
        <v>1.5004206595402194E-2</v>
      </c>
    </row>
    <row r="521" spans="2:9" x14ac:dyDescent="0.3">
      <c r="B521" s="99">
        <f>_THP_since142!E514</f>
        <v>2018</v>
      </c>
      <c r="C521" s="99" t="str">
        <f>_THP_since142!F514</f>
        <v>Schwein</v>
      </c>
      <c r="D521" s="99" t="str">
        <f>_THP_since142!G514</f>
        <v>Ferkel</v>
      </c>
      <c r="E521" s="99" t="str">
        <f>_THP_since142!H514</f>
        <v>D</v>
      </c>
      <c r="F521" s="99" t="str">
        <f>_THP_since142!I514</f>
        <v>Aminoglykoside</v>
      </c>
      <c r="G521" s="120">
        <f>_THP_since142!J514</f>
        <v>0.1043982708748077</v>
      </c>
      <c r="H521" s="99" t="str">
        <f>_THP_since142!K514</f>
        <v>17. AMGÄndG (2021)</v>
      </c>
      <c r="I521">
        <f>_THP_since142!L514</f>
        <v>3.6093541907277539E-3</v>
      </c>
    </row>
    <row r="522" spans="2:9" x14ac:dyDescent="0.3">
      <c r="B522" s="99">
        <f>_THP_since142!E515</f>
        <v>2018</v>
      </c>
      <c r="C522" s="99" t="str">
        <f>_THP_since142!F515</f>
        <v>Schwein</v>
      </c>
      <c r="D522" s="99" t="str">
        <f>_THP_since142!G515</f>
        <v>Ferkel</v>
      </c>
      <c r="E522" s="99" t="str">
        <f>_THP_since142!H515</f>
        <v>D</v>
      </c>
      <c r="F522" s="99" t="str">
        <f>_THP_since142!I515</f>
        <v>Folsäureantag.</v>
      </c>
      <c r="G522" s="120">
        <f>_THP_since142!J515</f>
        <v>0.23027007141889572</v>
      </c>
      <c r="H522" s="99" t="str">
        <f>_THP_since142!K515</f>
        <v>17. AMGÄndG (2021)</v>
      </c>
      <c r="I522">
        <f>_THP_since142!L515</f>
        <v>7.9611112359479607E-3</v>
      </c>
    </row>
    <row r="523" spans="2:9" x14ac:dyDescent="0.3">
      <c r="B523" s="99">
        <f>_THP_since142!E516</f>
        <v>2018</v>
      </c>
      <c r="C523" s="99" t="str">
        <f>_THP_since142!F516</f>
        <v>Schwein</v>
      </c>
      <c r="D523" s="99" t="str">
        <f>_THP_since142!G516</f>
        <v>Ferkel</v>
      </c>
      <c r="E523" s="99" t="str">
        <f>_THP_since142!H516</f>
        <v>D</v>
      </c>
      <c r="F523" s="99" t="str">
        <f>_THP_since142!I516</f>
        <v>Penicilline</v>
      </c>
      <c r="G523" s="120">
        <f>_THP_since142!J516</f>
        <v>11.201546079263965</v>
      </c>
      <c r="H523" s="99" t="str">
        <f>_THP_since142!K516</f>
        <v>17. AMGÄndG (2021)</v>
      </c>
      <c r="I523">
        <f>_THP_since142!L516</f>
        <v>0.3872702770365295</v>
      </c>
    </row>
    <row r="524" spans="2:9" x14ac:dyDescent="0.3">
      <c r="B524" s="99">
        <f>_THP_since142!E517</f>
        <v>2018</v>
      </c>
      <c r="C524" s="99" t="str">
        <f>_THP_since142!F517</f>
        <v>Schwein</v>
      </c>
      <c r="D524" s="99" t="str">
        <f>_THP_since142!G517</f>
        <v>Ferkel</v>
      </c>
      <c r="E524" s="99" t="str">
        <f>_THP_since142!H517</f>
        <v>D</v>
      </c>
      <c r="F524" s="99" t="str">
        <f>_THP_since142!I517</f>
        <v>Sulfonamide</v>
      </c>
      <c r="G524" s="120">
        <f>_THP_since142!J517</f>
        <v>0.32549138951044554</v>
      </c>
      <c r="H524" s="99" t="str">
        <f>_THP_since142!K517</f>
        <v>17. AMGÄndG (2021)</v>
      </c>
      <c r="I524">
        <f>_THP_since142!L517</f>
        <v>1.1253191273485163E-2</v>
      </c>
    </row>
    <row r="525" spans="2:9" x14ac:dyDescent="0.3">
      <c r="B525" s="99">
        <f>_THP_since142!E518</f>
        <v>2018</v>
      </c>
      <c r="C525" s="99" t="str">
        <f>_THP_since142!F518</f>
        <v>Schwein</v>
      </c>
      <c r="D525" s="99" t="str">
        <f>_THP_since142!G518</f>
        <v>Ferkel</v>
      </c>
      <c r="E525" s="99" t="str">
        <f>_THP_since142!H518</f>
        <v>D</v>
      </c>
      <c r="F525" s="99" t="str">
        <f>_THP_since142!I518</f>
        <v>Tetrazykline</v>
      </c>
      <c r="G525" s="120">
        <f>_THP_since142!J518</f>
        <v>6.0706093407287964</v>
      </c>
      <c r="H525" s="99" t="str">
        <f>_THP_since142!K518</f>
        <v>17. AMGÄndG (2021)</v>
      </c>
      <c r="I525">
        <f>_THP_since142!L518</f>
        <v>0.20987875642601142</v>
      </c>
    </row>
    <row r="526" spans="2:9" x14ac:dyDescent="0.3">
      <c r="B526" s="99">
        <f>_THP_since142!E519</f>
        <v>2019</v>
      </c>
      <c r="C526" s="99" t="str">
        <f>_THP_since142!F519</f>
        <v>Schwein</v>
      </c>
      <c r="D526" s="99" t="str">
        <f>_THP_since142!G519</f>
        <v>Ferkel</v>
      </c>
      <c r="E526" s="99" t="str">
        <f>_THP_since142!H519</f>
        <v>B</v>
      </c>
      <c r="F526" s="99" t="str">
        <f>_THP_since142!I519</f>
        <v>Ceph. 3. Gen.</v>
      </c>
      <c r="G526" s="120">
        <f>_THP_since142!J519</f>
        <v>2.8442549882399196E-2</v>
      </c>
      <c r="H526" s="99" t="str">
        <f>_THP_since142!K519</f>
        <v>17. AMGÄndG (2021)</v>
      </c>
      <c r="I526">
        <f>_THP_since142!L519</f>
        <v>9.7193335926085719E-4</v>
      </c>
    </row>
    <row r="527" spans="2:9" x14ac:dyDescent="0.3">
      <c r="B527" s="99">
        <f>_THP_since142!E520</f>
        <v>2019</v>
      </c>
      <c r="C527" s="99" t="str">
        <f>_THP_since142!F520</f>
        <v>Schwein</v>
      </c>
      <c r="D527" s="99" t="str">
        <f>_THP_since142!G520</f>
        <v>Ferkel</v>
      </c>
      <c r="E527" s="99" t="str">
        <f>_THP_since142!H520</f>
        <v>B</v>
      </c>
      <c r="F527" s="99" t="str">
        <f>_THP_since142!I520</f>
        <v>Ceph. 4. Gen.</v>
      </c>
      <c r="G527" s="120">
        <f>_THP_since142!J520</f>
        <v>1.830116532309873E-2</v>
      </c>
      <c r="H527" s="99" t="str">
        <f>_THP_since142!K520</f>
        <v>17. AMGÄndG (2021)</v>
      </c>
      <c r="I527">
        <f>_THP_since142!L520</f>
        <v>6.2538391123205582E-4</v>
      </c>
    </row>
    <row r="528" spans="2:9" x14ac:dyDescent="0.3">
      <c r="B528" s="99">
        <f>_THP_since142!E521</f>
        <v>2019</v>
      </c>
      <c r="C528" s="99" t="str">
        <f>_THP_since142!F521</f>
        <v>Schwein</v>
      </c>
      <c r="D528" s="99" t="str">
        <f>_THP_since142!G521</f>
        <v>Ferkel</v>
      </c>
      <c r="E528" s="99" t="str">
        <f>_THP_since142!H521</f>
        <v>B</v>
      </c>
      <c r="F528" s="99" t="str">
        <f>_THP_since142!I521</f>
        <v>Fluorchinolone</v>
      </c>
      <c r="G528" s="120">
        <f>_THP_since142!J521</f>
        <v>0.31379808829655081</v>
      </c>
      <c r="H528" s="99" t="str">
        <f>_THP_since142!K521</f>
        <v>17. AMGÄndG (2021)</v>
      </c>
      <c r="I528">
        <f>_THP_since142!L521</f>
        <v>1.0723048086361483E-2</v>
      </c>
    </row>
    <row r="529" spans="2:9" x14ac:dyDescent="0.3">
      <c r="B529" s="99">
        <f>_THP_since142!E522</f>
        <v>2019</v>
      </c>
      <c r="C529" s="99" t="str">
        <f>_THP_since142!F522</f>
        <v>Schwein</v>
      </c>
      <c r="D529" s="99" t="str">
        <f>_THP_since142!G522</f>
        <v>Ferkel</v>
      </c>
      <c r="E529" s="99" t="str">
        <f>_THP_since142!H522</f>
        <v>B</v>
      </c>
      <c r="F529" s="99" t="str">
        <f>_THP_since142!I522</f>
        <v>Polypeptid-AB</v>
      </c>
      <c r="G529" s="120">
        <f>_THP_since142!J522</f>
        <v>6.2778896116004743</v>
      </c>
      <c r="H529" s="99" t="str">
        <f>_THP_since142!K522</f>
        <v>17. AMGÄndG (2021)</v>
      </c>
      <c r="I529">
        <f>_THP_since142!L522</f>
        <v>0.21452683969968289</v>
      </c>
    </row>
    <row r="530" spans="2:9" x14ac:dyDescent="0.3">
      <c r="B530" s="99">
        <f>_THP_since142!E523</f>
        <v>2019</v>
      </c>
      <c r="C530" s="99" t="str">
        <f>_THP_since142!F523</f>
        <v>Schwein</v>
      </c>
      <c r="D530" s="99" t="str">
        <f>_THP_since142!G523</f>
        <v>Ferkel</v>
      </c>
      <c r="E530" s="99" t="str">
        <f>_THP_since142!H523</f>
        <v>C</v>
      </c>
      <c r="F530" s="99" t="str">
        <f>_THP_since142!I523</f>
        <v>Aminoglykoside</v>
      </c>
      <c r="G530" s="120">
        <f>_THP_since142!J523</f>
        <v>0.95181335619031604</v>
      </c>
      <c r="H530" s="99" t="str">
        <f>_THP_since142!K523</f>
        <v>17. AMGÄndG (2021)</v>
      </c>
      <c r="I530">
        <f>_THP_since142!L523</f>
        <v>3.2525183448614568E-2</v>
      </c>
    </row>
    <row r="531" spans="2:9" x14ac:dyDescent="0.3">
      <c r="B531" s="99">
        <f>_THP_since142!E524</f>
        <v>2019</v>
      </c>
      <c r="C531" s="99" t="str">
        <f>_THP_since142!F524</f>
        <v>Schwein</v>
      </c>
      <c r="D531" s="99" t="str">
        <f>_THP_since142!G524</f>
        <v>Ferkel</v>
      </c>
      <c r="E531" s="99" t="str">
        <f>_THP_since142!H524</f>
        <v>C</v>
      </c>
      <c r="F531" s="99" t="str">
        <f>_THP_since142!I524</f>
        <v>Ceph. 1. Gen.</v>
      </c>
      <c r="G531" s="120">
        <f>_THP_since142!J524</f>
        <v>0</v>
      </c>
      <c r="H531" s="99" t="str">
        <f>_THP_since142!K524</f>
        <v>17. AMGÄndG (2021)</v>
      </c>
      <c r="I531">
        <f>_THP_since142!L524</f>
        <v>0</v>
      </c>
    </row>
    <row r="532" spans="2:9" x14ac:dyDescent="0.3">
      <c r="B532" s="99">
        <f>_THP_since142!E525</f>
        <v>2019</v>
      </c>
      <c r="C532" s="99" t="str">
        <f>_THP_since142!F525</f>
        <v>Schwein</v>
      </c>
      <c r="D532" s="99" t="str">
        <f>_THP_since142!G525</f>
        <v>Ferkel</v>
      </c>
      <c r="E532" s="99" t="str">
        <f>_THP_since142!H525</f>
        <v>C</v>
      </c>
      <c r="F532" s="99" t="str">
        <f>_THP_since142!I525</f>
        <v>Fenicole</v>
      </c>
      <c r="G532" s="120">
        <f>_THP_since142!J525</f>
        <v>0.28067948101819096</v>
      </c>
      <c r="H532" s="99" t="str">
        <f>_THP_since142!K525</f>
        <v>17. AMGÄndG (2021)</v>
      </c>
      <c r="I532">
        <f>_THP_since142!L525</f>
        <v>9.5913253906401465E-3</v>
      </c>
    </row>
    <row r="533" spans="2:9" x14ac:dyDescent="0.3">
      <c r="B533" s="99">
        <f>_THP_since142!E526</f>
        <v>2019</v>
      </c>
      <c r="C533" s="99" t="str">
        <f>_THP_since142!F526</f>
        <v>Schwein</v>
      </c>
      <c r="D533" s="99" t="str">
        <f>_THP_since142!G526</f>
        <v>Ferkel</v>
      </c>
      <c r="E533" s="99" t="str">
        <f>_THP_since142!H526</f>
        <v>C</v>
      </c>
      <c r="F533" s="99" t="str">
        <f>_THP_since142!I526</f>
        <v>Lincosamide</v>
      </c>
      <c r="G533" s="120">
        <f>_THP_since142!J526</f>
        <v>0.34950873028615026</v>
      </c>
      <c r="H533" s="99" t="str">
        <f>_THP_since142!K526</f>
        <v>17. AMGÄndG (2021)</v>
      </c>
      <c r="I533">
        <f>_THP_since142!L526</f>
        <v>1.1943345295079446E-2</v>
      </c>
    </row>
    <row r="534" spans="2:9" x14ac:dyDescent="0.3">
      <c r="B534" s="99">
        <f>_THP_since142!E527</f>
        <v>2019</v>
      </c>
      <c r="C534" s="99" t="str">
        <f>_THP_since142!F527</f>
        <v>Schwein</v>
      </c>
      <c r="D534" s="99" t="str">
        <f>_THP_since142!G527</f>
        <v>Ferkel</v>
      </c>
      <c r="E534" s="99" t="str">
        <f>_THP_since142!H527</f>
        <v>C</v>
      </c>
      <c r="F534" s="99" t="str">
        <f>_THP_since142!I527</f>
        <v>Makrolide</v>
      </c>
      <c r="G534" s="120">
        <f>_THP_since142!J527</f>
        <v>2.2577124354114781</v>
      </c>
      <c r="H534" s="99" t="str">
        <f>_THP_since142!K527</f>
        <v>17. AMGÄndG (2021)</v>
      </c>
      <c r="I534">
        <f>_THP_since142!L527</f>
        <v>7.7150116310506778E-2</v>
      </c>
    </row>
    <row r="535" spans="2:9" x14ac:dyDescent="0.3">
      <c r="B535" s="99">
        <f>_THP_since142!E528</f>
        <v>2019</v>
      </c>
      <c r="C535" s="99" t="str">
        <f>_THP_since142!F528</f>
        <v>Schwein</v>
      </c>
      <c r="D535" s="99" t="str">
        <f>_THP_since142!G528</f>
        <v>Ferkel</v>
      </c>
      <c r="E535" s="99" t="str">
        <f>_THP_since142!H528</f>
        <v>C</v>
      </c>
      <c r="F535" s="99" t="str">
        <f>_THP_since142!I528</f>
        <v>Pleuromutiline</v>
      </c>
      <c r="G535" s="120">
        <f>_THP_since142!J528</f>
        <v>0.45422938616194924</v>
      </c>
      <c r="H535" s="99" t="str">
        <f>_THP_since142!K528</f>
        <v>17. AMGÄndG (2021)</v>
      </c>
      <c r="I535">
        <f>_THP_since142!L528</f>
        <v>1.5521839462100312E-2</v>
      </c>
    </row>
    <row r="536" spans="2:9" x14ac:dyDescent="0.3">
      <c r="B536" s="99">
        <f>_THP_since142!E529</f>
        <v>2019</v>
      </c>
      <c r="C536" s="99" t="str">
        <f>_THP_since142!F529</f>
        <v>Schwein</v>
      </c>
      <c r="D536" s="99" t="str">
        <f>_THP_since142!G529</f>
        <v>Ferkel</v>
      </c>
      <c r="E536" s="99" t="str">
        <f>_THP_since142!H529</f>
        <v>D</v>
      </c>
      <c r="F536" s="99" t="str">
        <f>_THP_since142!I529</f>
        <v>Aminoglykoside</v>
      </c>
      <c r="G536" s="120">
        <f>_THP_since142!J529</f>
        <v>0.16718268216603702</v>
      </c>
      <c r="H536" s="99" t="str">
        <f>_THP_since142!K529</f>
        <v>17. AMGÄndG (2021)</v>
      </c>
      <c r="I536">
        <f>_THP_since142!L529</f>
        <v>5.7129345491076658E-3</v>
      </c>
    </row>
    <row r="537" spans="2:9" x14ac:dyDescent="0.3">
      <c r="B537" s="99">
        <f>_THP_since142!E530</f>
        <v>2019</v>
      </c>
      <c r="C537" s="99" t="str">
        <f>_THP_since142!F530</f>
        <v>Schwein</v>
      </c>
      <c r="D537" s="99" t="str">
        <f>_THP_since142!G530</f>
        <v>Ferkel</v>
      </c>
      <c r="E537" s="99" t="str">
        <f>_THP_since142!H530</f>
        <v>D</v>
      </c>
      <c r="F537" s="99" t="str">
        <f>_THP_since142!I530</f>
        <v>Folsäureantag.</v>
      </c>
      <c r="G537" s="120">
        <f>_THP_since142!J530</f>
        <v>0.37772929228490221</v>
      </c>
      <c r="H537" s="99" t="str">
        <f>_THP_since142!K530</f>
        <v>17. AMGÄndG (2021)</v>
      </c>
      <c r="I537">
        <f>_THP_since142!L530</f>
        <v>1.2907692926957894E-2</v>
      </c>
    </row>
    <row r="538" spans="2:9" x14ac:dyDescent="0.3">
      <c r="B538" s="99">
        <f>_THP_since142!E531</f>
        <v>2019</v>
      </c>
      <c r="C538" s="99" t="str">
        <f>_THP_since142!F531</f>
        <v>Schwein</v>
      </c>
      <c r="D538" s="99" t="str">
        <f>_THP_since142!G531</f>
        <v>Ferkel</v>
      </c>
      <c r="E538" s="99" t="str">
        <f>_THP_since142!H531</f>
        <v>D</v>
      </c>
      <c r="F538" s="99" t="str">
        <f>_THP_since142!I531</f>
        <v>Penicilline</v>
      </c>
      <c r="G538" s="120">
        <f>_THP_since142!J531</f>
        <v>11.663664211940656</v>
      </c>
      <c r="H538" s="99" t="str">
        <f>_THP_since142!K531</f>
        <v>17. AMGÄndG (2021)</v>
      </c>
      <c r="I538">
        <f>_THP_since142!L531</f>
        <v>0.39856849634347469</v>
      </c>
    </row>
    <row r="539" spans="2:9" x14ac:dyDescent="0.3">
      <c r="B539" s="99">
        <f>_THP_since142!E532</f>
        <v>2019</v>
      </c>
      <c r="C539" s="99" t="str">
        <f>_THP_since142!F532</f>
        <v>Schwein</v>
      </c>
      <c r="D539" s="99" t="str">
        <f>_THP_since142!G532</f>
        <v>Ferkel</v>
      </c>
      <c r="E539" s="99" t="str">
        <f>_THP_since142!H532</f>
        <v>D</v>
      </c>
      <c r="F539" s="99" t="str">
        <f>_THP_since142!I532</f>
        <v>Sulfonamide</v>
      </c>
      <c r="G539" s="120">
        <f>_THP_since142!J532</f>
        <v>0.38202020080323373</v>
      </c>
      <c r="H539" s="99" t="str">
        <f>_THP_since142!K532</f>
        <v>17. AMGÄndG (2021)</v>
      </c>
      <c r="I539">
        <f>_THP_since142!L532</f>
        <v>1.3054321029844117E-2</v>
      </c>
    </row>
    <row r="540" spans="2:9" x14ac:dyDescent="0.3">
      <c r="B540" s="99">
        <f>_THP_since142!E533</f>
        <v>2019</v>
      </c>
      <c r="C540" s="99" t="str">
        <f>_THP_since142!F533</f>
        <v>Schwein</v>
      </c>
      <c r="D540" s="99" t="str">
        <f>_THP_since142!G533</f>
        <v>Ferkel</v>
      </c>
      <c r="E540" s="99" t="str">
        <f>_THP_since142!H533</f>
        <v>D</v>
      </c>
      <c r="F540" s="99" t="str">
        <f>_THP_since142!I533</f>
        <v>Tetrazykline</v>
      </c>
      <c r="G540" s="120">
        <f>_THP_since142!J533</f>
        <v>5.7409177485402685</v>
      </c>
      <c r="H540" s="99" t="str">
        <f>_THP_since142!K533</f>
        <v>17. AMGÄndG (2021)</v>
      </c>
      <c r="I540">
        <f>_THP_since142!L533</f>
        <v>0.19617754018713709</v>
      </c>
    </row>
    <row r="541" spans="2:9" x14ac:dyDescent="0.3">
      <c r="B541" s="99">
        <f>_THP_since142!E534</f>
        <v>2020</v>
      </c>
      <c r="C541" s="99" t="str">
        <f>_THP_since142!F534</f>
        <v>Schwein</v>
      </c>
      <c r="D541" s="99" t="str">
        <f>_THP_since142!G534</f>
        <v>Ferkel</v>
      </c>
      <c r="E541" s="99" t="str">
        <f>_THP_since142!H534</f>
        <v>B</v>
      </c>
      <c r="F541" s="99" t="str">
        <f>_THP_since142!I534</f>
        <v>Ceph. 3. Gen.</v>
      </c>
      <c r="G541" s="120">
        <f>_THP_since142!J534</f>
        <v>3.3672928259668139E-2</v>
      </c>
      <c r="H541" s="99" t="str">
        <f>_THP_since142!K534</f>
        <v>17. AMGÄndG (2021)</v>
      </c>
      <c r="I541">
        <f>_THP_since142!L534</f>
        <v>1.2246234642194235E-3</v>
      </c>
    </row>
    <row r="542" spans="2:9" x14ac:dyDescent="0.3">
      <c r="B542" s="99">
        <f>_THP_since142!E535</f>
        <v>2020</v>
      </c>
      <c r="C542" s="99" t="str">
        <f>_THP_since142!F535</f>
        <v>Schwein</v>
      </c>
      <c r="D542" s="99" t="str">
        <f>_THP_since142!G535</f>
        <v>Ferkel</v>
      </c>
      <c r="E542" s="99" t="str">
        <f>_THP_since142!H535</f>
        <v>B</v>
      </c>
      <c r="F542" s="99" t="str">
        <f>_THP_since142!I535</f>
        <v>Ceph. 4. Gen.</v>
      </c>
      <c r="G542" s="120">
        <f>_THP_since142!J535</f>
        <v>1.4564057599900149E-2</v>
      </c>
      <c r="H542" s="99" t="str">
        <f>_THP_since142!K535</f>
        <v>17. AMGÄndG (2021)</v>
      </c>
      <c r="I542">
        <f>_THP_since142!L535</f>
        <v>5.2966841890146675E-4</v>
      </c>
    </row>
    <row r="543" spans="2:9" x14ac:dyDescent="0.3">
      <c r="B543" s="99">
        <f>_THP_since142!E536</f>
        <v>2020</v>
      </c>
      <c r="C543" s="99" t="str">
        <f>_THP_since142!F536</f>
        <v>Schwein</v>
      </c>
      <c r="D543" s="99" t="str">
        <f>_THP_since142!G536</f>
        <v>Ferkel</v>
      </c>
      <c r="E543" s="99" t="str">
        <f>_THP_since142!H536</f>
        <v>B</v>
      </c>
      <c r="F543" s="99" t="str">
        <f>_THP_since142!I536</f>
        <v>Fluorchinolone</v>
      </c>
      <c r="G543" s="120">
        <f>_THP_since142!J536</f>
        <v>0.2446392063129384</v>
      </c>
      <c r="H543" s="99" t="str">
        <f>_THP_since142!K536</f>
        <v>17. AMGÄndG (2021)</v>
      </c>
      <c r="I543">
        <f>_THP_since142!L536</f>
        <v>8.8970852195731625E-3</v>
      </c>
    </row>
    <row r="544" spans="2:9" x14ac:dyDescent="0.3">
      <c r="B544" s="99">
        <f>_THP_since142!E537</f>
        <v>2020</v>
      </c>
      <c r="C544" s="99" t="str">
        <f>_THP_since142!F537</f>
        <v>Schwein</v>
      </c>
      <c r="D544" s="99" t="str">
        <f>_THP_since142!G537</f>
        <v>Ferkel</v>
      </c>
      <c r="E544" s="99" t="str">
        <f>_THP_since142!H537</f>
        <v>B</v>
      </c>
      <c r="F544" s="99" t="str">
        <f>_THP_since142!I537</f>
        <v>Polypeptid-AB</v>
      </c>
      <c r="G544" s="120">
        <f>_THP_since142!J537</f>
        <v>5.5505759428173977</v>
      </c>
      <c r="H544" s="99" t="str">
        <f>_THP_since142!K537</f>
        <v>17. AMGÄndG (2021)</v>
      </c>
      <c r="I544">
        <f>_THP_since142!L537</f>
        <v>0.20186440237951034</v>
      </c>
    </row>
    <row r="545" spans="2:9" x14ac:dyDescent="0.3">
      <c r="B545" s="99">
        <f>_THP_since142!E538</f>
        <v>2020</v>
      </c>
      <c r="C545" s="99" t="str">
        <f>_THP_since142!F538</f>
        <v>Schwein</v>
      </c>
      <c r="D545" s="99" t="str">
        <f>_THP_since142!G538</f>
        <v>Ferkel</v>
      </c>
      <c r="E545" s="99" t="str">
        <f>_THP_since142!H538</f>
        <v>C</v>
      </c>
      <c r="F545" s="99" t="str">
        <f>_THP_since142!I538</f>
        <v>Aminoglykoside</v>
      </c>
      <c r="G545" s="120">
        <f>_THP_since142!J538</f>
        <v>0.94036243717602574</v>
      </c>
      <c r="H545" s="99" t="str">
        <f>_THP_since142!K538</f>
        <v>17. AMGÄndG (2021)</v>
      </c>
      <c r="I545">
        <f>_THP_since142!L538</f>
        <v>3.4199280102872584E-2</v>
      </c>
    </row>
    <row r="546" spans="2:9" x14ac:dyDescent="0.3">
      <c r="B546" s="99">
        <f>_THP_since142!E539</f>
        <v>2020</v>
      </c>
      <c r="C546" s="99" t="str">
        <f>_THP_since142!F539</f>
        <v>Schwein</v>
      </c>
      <c r="D546" s="99" t="str">
        <f>_THP_since142!G539</f>
        <v>Ferkel</v>
      </c>
      <c r="E546" s="99" t="str">
        <f>_THP_since142!H539</f>
        <v>C</v>
      </c>
      <c r="F546" s="99" t="str">
        <f>_THP_since142!I539</f>
        <v>Ceph. 1. Gen.</v>
      </c>
      <c r="G546" s="120">
        <f>_THP_since142!J539</f>
        <v>0</v>
      </c>
      <c r="H546" s="99" t="str">
        <f>_THP_since142!K539</f>
        <v>17. AMGÄndG (2021)</v>
      </c>
      <c r="I546">
        <f>_THP_since142!L539</f>
        <v>0</v>
      </c>
    </row>
    <row r="547" spans="2:9" x14ac:dyDescent="0.3">
      <c r="B547" s="99">
        <f>_THP_since142!E540</f>
        <v>2020</v>
      </c>
      <c r="C547" s="99" t="str">
        <f>_THP_since142!F540</f>
        <v>Schwein</v>
      </c>
      <c r="D547" s="99" t="str">
        <f>_THP_since142!G540</f>
        <v>Ferkel</v>
      </c>
      <c r="E547" s="99" t="str">
        <f>_THP_since142!H540</f>
        <v>C</v>
      </c>
      <c r="F547" s="99" t="str">
        <f>_THP_since142!I540</f>
        <v>Fenicole</v>
      </c>
      <c r="G547" s="120">
        <f>_THP_since142!J540</f>
        <v>0.23090877979151392</v>
      </c>
      <c r="H547" s="99" t="str">
        <f>_THP_since142!K540</f>
        <v>17. AMGÄndG (2021)</v>
      </c>
      <c r="I547">
        <f>_THP_since142!L540</f>
        <v>8.3977344544062128E-3</v>
      </c>
    </row>
    <row r="548" spans="2:9" x14ac:dyDescent="0.3">
      <c r="B548" s="99">
        <f>_THP_since142!E541</f>
        <v>2020</v>
      </c>
      <c r="C548" s="99" t="str">
        <f>_THP_since142!F541</f>
        <v>Schwein</v>
      </c>
      <c r="D548" s="99" t="str">
        <f>_THP_since142!G541</f>
        <v>Ferkel</v>
      </c>
      <c r="E548" s="99" t="str">
        <f>_THP_since142!H541</f>
        <v>C</v>
      </c>
      <c r="F548" s="99" t="str">
        <f>_THP_since142!I541</f>
        <v>Lincosamide</v>
      </c>
      <c r="G548" s="120">
        <f>_THP_since142!J541</f>
        <v>0.29788404702120236</v>
      </c>
      <c r="H548" s="99" t="str">
        <f>_THP_since142!K541</f>
        <v>17. AMGÄndG (2021)</v>
      </c>
      <c r="I548">
        <f>_THP_since142!L541</f>
        <v>1.0833503721021549E-2</v>
      </c>
    </row>
    <row r="549" spans="2:9" x14ac:dyDescent="0.3">
      <c r="B549" s="99">
        <f>_THP_since142!E542</f>
        <v>2020</v>
      </c>
      <c r="C549" s="99" t="str">
        <f>_THP_since142!F542</f>
        <v>Schwein</v>
      </c>
      <c r="D549" s="99" t="str">
        <f>_THP_since142!G542</f>
        <v>Ferkel</v>
      </c>
      <c r="E549" s="99" t="str">
        <f>_THP_since142!H542</f>
        <v>C</v>
      </c>
      <c r="F549" s="99" t="str">
        <f>_THP_since142!I542</f>
        <v>Makrolide</v>
      </c>
      <c r="G549" s="120">
        <f>_THP_since142!J542</f>
        <v>2.3632306884615581</v>
      </c>
      <c r="H549" s="99" t="str">
        <f>_THP_since142!K542</f>
        <v>17. AMGÄndG (2021)</v>
      </c>
      <c r="I549">
        <f>_THP_since142!L542</f>
        <v>8.594642349295846E-2</v>
      </c>
    </row>
    <row r="550" spans="2:9" x14ac:dyDescent="0.3">
      <c r="B550" s="99">
        <f>_THP_since142!E543</f>
        <v>2020</v>
      </c>
      <c r="C550" s="99" t="str">
        <f>_THP_since142!F543</f>
        <v>Schwein</v>
      </c>
      <c r="D550" s="99" t="str">
        <f>_THP_since142!G543</f>
        <v>Ferkel</v>
      </c>
      <c r="E550" s="99" t="str">
        <f>_THP_since142!H543</f>
        <v>C</v>
      </c>
      <c r="F550" s="99" t="str">
        <f>_THP_since142!I543</f>
        <v>Pleuromutiline</v>
      </c>
      <c r="G550" s="120">
        <f>_THP_since142!J543</f>
        <v>0.42481347499883487</v>
      </c>
      <c r="H550" s="99" t="str">
        <f>_THP_since142!K543</f>
        <v>17. AMGÄndG (2021)</v>
      </c>
      <c r="I550">
        <f>_THP_since142!L543</f>
        <v>1.5449697317333689E-2</v>
      </c>
    </row>
    <row r="551" spans="2:9" x14ac:dyDescent="0.3">
      <c r="B551" s="99">
        <f>_THP_since142!E544</f>
        <v>2020</v>
      </c>
      <c r="C551" s="99" t="str">
        <f>_THP_since142!F544</f>
        <v>Schwein</v>
      </c>
      <c r="D551" s="99" t="str">
        <f>_THP_since142!G544</f>
        <v>Ferkel</v>
      </c>
      <c r="E551" s="99" t="str">
        <f>_THP_since142!H544</f>
        <v>D</v>
      </c>
      <c r="F551" s="99" t="str">
        <f>_THP_since142!I544</f>
        <v>Aminoglykoside</v>
      </c>
      <c r="G551" s="120">
        <f>_THP_since142!J544</f>
        <v>0.14634233124256524</v>
      </c>
      <c r="H551" s="99" t="str">
        <f>_THP_since142!K544</f>
        <v>17. AMGÄndG (2021)</v>
      </c>
      <c r="I551">
        <f>_THP_since142!L544</f>
        <v>5.3222057572839924E-3</v>
      </c>
    </row>
    <row r="552" spans="2:9" x14ac:dyDescent="0.3">
      <c r="B552" s="99">
        <f>_THP_since142!E545</f>
        <v>2020</v>
      </c>
      <c r="C552" s="99" t="str">
        <f>_THP_since142!F545</f>
        <v>Schwein</v>
      </c>
      <c r="D552" s="99" t="str">
        <f>_THP_since142!G545</f>
        <v>Ferkel</v>
      </c>
      <c r="E552" s="99" t="str">
        <f>_THP_since142!H545</f>
        <v>D</v>
      </c>
      <c r="F552" s="99" t="str">
        <f>_THP_since142!I545</f>
        <v>Folsäureantag.</v>
      </c>
      <c r="G552" s="120">
        <f>_THP_since142!J545</f>
        <v>0.27397870263672097</v>
      </c>
      <c r="H552" s="99" t="str">
        <f>_THP_since142!K545</f>
        <v>17. AMGÄndG (2021)</v>
      </c>
      <c r="I552">
        <f>_THP_since142!L545</f>
        <v>9.9641096063271574E-3</v>
      </c>
    </row>
    <row r="553" spans="2:9" x14ac:dyDescent="0.3">
      <c r="B553" s="99">
        <f>_THP_since142!E546</f>
        <v>2020</v>
      </c>
      <c r="C553" s="99" t="str">
        <f>_THP_since142!F546</f>
        <v>Schwein</v>
      </c>
      <c r="D553" s="99" t="str">
        <f>_THP_since142!G546</f>
        <v>Ferkel</v>
      </c>
      <c r="E553" s="99" t="str">
        <f>_THP_since142!H546</f>
        <v>D</v>
      </c>
      <c r="F553" s="99" t="str">
        <f>_THP_since142!I546</f>
        <v>Penicilline</v>
      </c>
      <c r="G553" s="120">
        <f>_THP_since142!J546</f>
        <v>11.120197452260765</v>
      </c>
      <c r="H553" s="99" t="str">
        <f>_THP_since142!K546</f>
        <v>17. AMGÄndG (2021)</v>
      </c>
      <c r="I553">
        <f>_THP_since142!L546</f>
        <v>0.40442145755118825</v>
      </c>
    </row>
    <row r="554" spans="2:9" x14ac:dyDescent="0.3">
      <c r="B554" s="99">
        <f>_THP_since142!E547</f>
        <v>2020</v>
      </c>
      <c r="C554" s="99" t="str">
        <f>_THP_since142!F547</f>
        <v>Schwein</v>
      </c>
      <c r="D554" s="99" t="str">
        <f>_THP_since142!G547</f>
        <v>Ferkel</v>
      </c>
      <c r="E554" s="99" t="str">
        <f>_THP_since142!H547</f>
        <v>D</v>
      </c>
      <c r="F554" s="99" t="str">
        <f>_THP_since142!I547</f>
        <v>Sulfonamide</v>
      </c>
      <c r="G554" s="120">
        <f>_THP_since142!J547</f>
        <v>0.27602393096424854</v>
      </c>
      <c r="H554" s="99" t="str">
        <f>_THP_since142!K547</f>
        <v>17. AMGÄndG (2021)</v>
      </c>
      <c r="I554">
        <f>_THP_since142!L547</f>
        <v>1.0038490859429415E-2</v>
      </c>
    </row>
    <row r="555" spans="2:9" x14ac:dyDescent="0.3">
      <c r="B555" s="99">
        <f>_THP_since142!E548</f>
        <v>2020</v>
      </c>
      <c r="C555" s="99" t="str">
        <f>_THP_since142!F548</f>
        <v>Schwein</v>
      </c>
      <c r="D555" s="99" t="str">
        <f>_THP_since142!G548</f>
        <v>Ferkel</v>
      </c>
      <c r="E555" s="99" t="str">
        <f>_THP_since142!H548</f>
        <v>D</v>
      </c>
      <c r="F555" s="99" t="str">
        <f>_THP_since142!I548</f>
        <v>Tetrazykline</v>
      </c>
      <c r="G555" s="120">
        <f>_THP_since142!J548</f>
        <v>5.5793625078266791</v>
      </c>
      <c r="H555" s="99" t="str">
        <f>_THP_since142!K548</f>
        <v>17. AMGÄndG (2021)</v>
      </c>
      <c r="I555">
        <f>_THP_since142!L548</f>
        <v>0.20291131765497417</v>
      </c>
    </row>
    <row r="556" spans="2:9" x14ac:dyDescent="0.3">
      <c r="B556" s="99">
        <f>_THP_since142!E549</f>
        <v>2021</v>
      </c>
      <c r="C556" s="99" t="str">
        <f>_THP_since142!F549</f>
        <v>Schwein</v>
      </c>
      <c r="D556" s="99" t="str">
        <f>_THP_since142!G549</f>
        <v>Ferkel</v>
      </c>
      <c r="E556" s="99" t="str">
        <f>_THP_since142!H549</f>
        <v>B</v>
      </c>
      <c r="F556" s="99" t="str">
        <f>_THP_since142!I549</f>
        <v>Ceph. 3. Gen.</v>
      </c>
      <c r="G556" s="120">
        <f>_THP_since142!J549</f>
        <v>3.0342574400360672E-2</v>
      </c>
      <c r="H556" s="99" t="str">
        <f>_THP_since142!K549</f>
        <v>17. AMGÄndG (2021)</v>
      </c>
      <c r="I556">
        <f>_THP_since142!L549</f>
        <v>1.3262172701269694E-3</v>
      </c>
    </row>
    <row r="557" spans="2:9" x14ac:dyDescent="0.3">
      <c r="B557" s="99">
        <f>_THP_since142!E550</f>
        <v>2021</v>
      </c>
      <c r="C557" s="99" t="str">
        <f>_THP_since142!F550</f>
        <v>Schwein</v>
      </c>
      <c r="D557" s="99" t="str">
        <f>_THP_since142!G550</f>
        <v>Ferkel</v>
      </c>
      <c r="E557" s="99" t="str">
        <f>_THP_since142!H550</f>
        <v>B</v>
      </c>
      <c r="F557" s="99" t="str">
        <f>_THP_since142!I550</f>
        <v>Ceph. 4. Gen.</v>
      </c>
      <c r="G557" s="120">
        <f>_THP_since142!J550</f>
        <v>9.9270933024042593E-3</v>
      </c>
      <c r="H557" s="99" t="str">
        <f>_THP_since142!K550</f>
        <v>17. AMGÄndG (2021)</v>
      </c>
      <c r="I557">
        <f>_THP_since142!L550</f>
        <v>4.3389471196794048E-4</v>
      </c>
    </row>
    <row r="558" spans="2:9" x14ac:dyDescent="0.3">
      <c r="B558" s="99">
        <f>_THP_since142!E551</f>
        <v>2021</v>
      </c>
      <c r="C558" s="99" t="str">
        <f>_THP_since142!F551</f>
        <v>Schwein</v>
      </c>
      <c r="D558" s="99" t="str">
        <f>_THP_since142!G551</f>
        <v>Ferkel</v>
      </c>
      <c r="E558" s="99" t="str">
        <f>_THP_since142!H551</f>
        <v>B</v>
      </c>
      <c r="F558" s="99" t="str">
        <f>_THP_since142!I551</f>
        <v>Fluorchinolone</v>
      </c>
      <c r="G558" s="120">
        <f>_THP_since142!J551</f>
        <v>0.24427195766281168</v>
      </c>
      <c r="H558" s="99" t="str">
        <f>_THP_since142!K551</f>
        <v>17. AMGÄndG (2021)</v>
      </c>
      <c r="I558">
        <f>_THP_since142!L551</f>
        <v>1.0676671154715664E-2</v>
      </c>
    </row>
    <row r="559" spans="2:9" x14ac:dyDescent="0.3">
      <c r="B559" s="99">
        <f>_THP_since142!E552</f>
        <v>2021</v>
      </c>
      <c r="C559" s="99" t="str">
        <f>_THP_since142!F552</f>
        <v>Schwein</v>
      </c>
      <c r="D559" s="99" t="str">
        <f>_THP_since142!G552</f>
        <v>Ferkel</v>
      </c>
      <c r="E559" s="99" t="str">
        <f>_THP_since142!H552</f>
        <v>B</v>
      </c>
      <c r="F559" s="99" t="str">
        <f>_THP_since142!I552</f>
        <v>Polypeptid-AB</v>
      </c>
      <c r="G559" s="120">
        <f>_THP_since142!J552</f>
        <v>4.194080645587686</v>
      </c>
      <c r="H559" s="99" t="str">
        <f>_THP_since142!K552</f>
        <v>17. AMGÄndG (2021)</v>
      </c>
      <c r="I559">
        <f>_THP_since142!L552</f>
        <v>0.18331543365738742</v>
      </c>
    </row>
    <row r="560" spans="2:9" x14ac:dyDescent="0.3">
      <c r="B560" s="99">
        <f>_THP_since142!E553</f>
        <v>2021</v>
      </c>
      <c r="C560" s="99" t="str">
        <f>_THP_since142!F553</f>
        <v>Schwein</v>
      </c>
      <c r="D560" s="99" t="str">
        <f>_THP_since142!G553</f>
        <v>Ferkel</v>
      </c>
      <c r="E560" s="99" t="str">
        <f>_THP_since142!H553</f>
        <v>C</v>
      </c>
      <c r="F560" s="99" t="str">
        <f>_THP_since142!I553</f>
        <v>Aminoglykoside</v>
      </c>
      <c r="G560" s="120">
        <f>_THP_since142!J553</f>
        <v>0.83034415509395587</v>
      </c>
      <c r="H560" s="99" t="str">
        <f>_THP_since142!K553</f>
        <v>17. AMGÄndG (2021)</v>
      </c>
      <c r="I560">
        <f>_THP_since142!L553</f>
        <v>3.629279256612785E-2</v>
      </c>
    </row>
    <row r="561" spans="2:9" x14ac:dyDescent="0.3">
      <c r="B561" s="99">
        <f>_THP_since142!E554</f>
        <v>2021</v>
      </c>
      <c r="C561" s="99" t="str">
        <f>_THP_since142!F554</f>
        <v>Schwein</v>
      </c>
      <c r="D561" s="99" t="str">
        <f>_THP_since142!G554</f>
        <v>Ferkel</v>
      </c>
      <c r="E561" s="99" t="str">
        <f>_THP_since142!H554</f>
        <v>C</v>
      </c>
      <c r="F561" s="99" t="str">
        <f>_THP_since142!I554</f>
        <v>Ceph. 1. Gen.</v>
      </c>
      <c r="G561" s="120">
        <f>_THP_since142!J554</f>
        <v>0</v>
      </c>
      <c r="H561" s="99" t="str">
        <f>_THP_since142!K554</f>
        <v>17. AMGÄndG (2021)</v>
      </c>
      <c r="I561">
        <f>_THP_since142!L554</f>
        <v>0</v>
      </c>
    </row>
    <row r="562" spans="2:9" x14ac:dyDescent="0.3">
      <c r="B562" s="99">
        <f>_THP_since142!E555</f>
        <v>2021</v>
      </c>
      <c r="C562" s="99" t="str">
        <f>_THP_since142!F555</f>
        <v>Schwein</v>
      </c>
      <c r="D562" s="99" t="str">
        <f>_THP_since142!G555</f>
        <v>Ferkel</v>
      </c>
      <c r="E562" s="99" t="str">
        <f>_THP_since142!H555</f>
        <v>C</v>
      </c>
      <c r="F562" s="99" t="str">
        <f>_THP_since142!I555</f>
        <v>Fenicole</v>
      </c>
      <c r="G562" s="120">
        <f>_THP_since142!J555</f>
        <v>0.21536332971852876</v>
      </c>
      <c r="H562" s="99" t="str">
        <f>_THP_since142!K555</f>
        <v>17. AMGÄndG (2021)</v>
      </c>
      <c r="I562">
        <f>_THP_since142!L555</f>
        <v>9.4131290066595853E-3</v>
      </c>
    </row>
    <row r="563" spans="2:9" x14ac:dyDescent="0.3">
      <c r="B563" s="99">
        <f>_THP_since142!E556</f>
        <v>2021</v>
      </c>
      <c r="C563" s="99" t="str">
        <f>_THP_since142!F556</f>
        <v>Schwein</v>
      </c>
      <c r="D563" s="99" t="str">
        <f>_THP_since142!G556</f>
        <v>Ferkel</v>
      </c>
      <c r="E563" s="99" t="str">
        <f>_THP_since142!H556</f>
        <v>C</v>
      </c>
      <c r="F563" s="99" t="str">
        <f>_THP_since142!I556</f>
        <v>Lincosamide</v>
      </c>
      <c r="G563" s="120">
        <f>_THP_since142!J556</f>
        <v>0.36741111555832351</v>
      </c>
      <c r="H563" s="99" t="str">
        <f>_THP_since142!K556</f>
        <v>17. AMGÄndG (2021)</v>
      </c>
      <c r="I563">
        <f>_THP_since142!L556</f>
        <v>1.6058853815788036E-2</v>
      </c>
    </row>
    <row r="564" spans="2:9" x14ac:dyDescent="0.3">
      <c r="B564" s="99">
        <f>_THP_since142!E557</f>
        <v>2021</v>
      </c>
      <c r="C564" s="99" t="str">
        <f>_THP_since142!F557</f>
        <v>Schwein</v>
      </c>
      <c r="D564" s="99" t="str">
        <f>_THP_since142!G557</f>
        <v>Ferkel</v>
      </c>
      <c r="E564" s="99" t="str">
        <f>_THP_since142!H557</f>
        <v>C</v>
      </c>
      <c r="F564" s="99" t="str">
        <f>_THP_since142!I557</f>
        <v>Makrolide</v>
      </c>
      <c r="G564" s="120">
        <f>_THP_since142!J557</f>
        <v>1.800063443908765</v>
      </c>
      <c r="H564" s="99" t="str">
        <f>_THP_since142!K557</f>
        <v>17. AMGÄndG (2021)</v>
      </c>
      <c r="I564">
        <f>_THP_since142!L557</f>
        <v>7.8677411980166617E-2</v>
      </c>
    </row>
    <row r="565" spans="2:9" x14ac:dyDescent="0.3">
      <c r="B565" s="99">
        <f>_THP_since142!E558</f>
        <v>2021</v>
      </c>
      <c r="C565" s="99" t="str">
        <f>_THP_since142!F558</f>
        <v>Schwein</v>
      </c>
      <c r="D565" s="99" t="str">
        <f>_THP_since142!G558</f>
        <v>Ferkel</v>
      </c>
      <c r="E565" s="99" t="str">
        <f>_THP_since142!H558</f>
        <v>C</v>
      </c>
      <c r="F565" s="99" t="str">
        <f>_THP_since142!I558</f>
        <v>Pleuromutiline</v>
      </c>
      <c r="G565" s="120">
        <f>_THP_since142!J558</f>
        <v>0.3641484117741195</v>
      </c>
      <c r="H565" s="99" t="str">
        <f>_THP_since142!K558</f>
        <v>17. AMGÄndG (2021)</v>
      </c>
      <c r="I565">
        <f>_THP_since142!L558</f>
        <v>1.5916247125636239E-2</v>
      </c>
    </row>
    <row r="566" spans="2:9" x14ac:dyDescent="0.3">
      <c r="B566" s="99">
        <f>_THP_since142!E559</f>
        <v>2021</v>
      </c>
      <c r="C566" s="99" t="str">
        <f>_THP_since142!F559</f>
        <v>Schwein</v>
      </c>
      <c r="D566" s="99" t="str">
        <f>_THP_since142!G559</f>
        <v>Ferkel</v>
      </c>
      <c r="E566" s="99" t="str">
        <f>_THP_since142!H559</f>
        <v>D</v>
      </c>
      <c r="F566" s="99" t="str">
        <f>_THP_since142!I559</f>
        <v>Aminoglykoside</v>
      </c>
      <c r="G566" s="120">
        <f>_THP_since142!J559</f>
        <v>0.22255576318674858</v>
      </c>
      <c r="H566" s="99" t="str">
        <f>_THP_since142!K559</f>
        <v>17. AMGÄndG (2021)</v>
      </c>
      <c r="I566">
        <f>_THP_since142!L559</f>
        <v>9.7274968435455342E-3</v>
      </c>
    </row>
    <row r="567" spans="2:9" x14ac:dyDescent="0.3">
      <c r="B567" s="99">
        <f>_THP_since142!E560</f>
        <v>2021</v>
      </c>
      <c r="C567" s="99" t="str">
        <f>_THP_since142!F560</f>
        <v>Schwein</v>
      </c>
      <c r="D567" s="99" t="str">
        <f>_THP_since142!G560</f>
        <v>Ferkel</v>
      </c>
      <c r="E567" s="99" t="str">
        <f>_THP_since142!H560</f>
        <v>D</v>
      </c>
      <c r="F567" s="99" t="str">
        <f>_THP_since142!I560</f>
        <v>Folsäureantag.</v>
      </c>
      <c r="G567" s="120">
        <f>_THP_since142!J560</f>
        <v>0.22783535778481817</v>
      </c>
      <c r="H567" s="99" t="str">
        <f>_THP_since142!K560</f>
        <v>17. AMGÄndG (2021)</v>
      </c>
      <c r="I567">
        <f>_THP_since142!L560</f>
        <v>9.9582580651492534E-3</v>
      </c>
    </row>
    <row r="568" spans="2:9" x14ac:dyDescent="0.3">
      <c r="B568" s="99">
        <f>_THP_since142!E561</f>
        <v>2021</v>
      </c>
      <c r="C568" s="99" t="str">
        <f>_THP_since142!F561</f>
        <v>Schwein</v>
      </c>
      <c r="D568" s="99" t="str">
        <f>_THP_since142!G561</f>
        <v>Ferkel</v>
      </c>
      <c r="E568" s="99" t="str">
        <f>_THP_since142!H561</f>
        <v>D</v>
      </c>
      <c r="F568" s="99" t="str">
        <f>_THP_since142!I561</f>
        <v>Penicilline</v>
      </c>
      <c r="G568" s="120">
        <f>_THP_since142!J561</f>
        <v>9.4336890509535216</v>
      </c>
      <c r="H568" s="99" t="str">
        <f>_THP_since142!K561</f>
        <v>17. AMGÄndG (2021)</v>
      </c>
      <c r="I568">
        <f>_THP_since142!L561</f>
        <v>0.41232893344190152</v>
      </c>
    </row>
    <row r="569" spans="2:9" x14ac:dyDescent="0.3">
      <c r="B569" s="99">
        <f>_THP_since142!E562</f>
        <v>2021</v>
      </c>
      <c r="C569" s="99" t="str">
        <f>_THP_since142!F562</f>
        <v>Schwein</v>
      </c>
      <c r="D569" s="99" t="str">
        <f>_THP_since142!G562</f>
        <v>Ferkel</v>
      </c>
      <c r="E569" s="99" t="str">
        <f>_THP_since142!H562</f>
        <v>D</v>
      </c>
      <c r="F569" s="99" t="str">
        <f>_THP_since142!I562</f>
        <v>Sulfonamide</v>
      </c>
      <c r="G569" s="120">
        <f>_THP_since142!J562</f>
        <v>0.22842278893347162</v>
      </c>
      <c r="H569" s="99" t="str">
        <f>_THP_since142!K562</f>
        <v>17. AMGÄndG (2021)</v>
      </c>
      <c r="I569">
        <f>_THP_since142!L562</f>
        <v>9.983933583781102E-3</v>
      </c>
    </row>
    <row r="570" spans="2:9" x14ac:dyDescent="0.3">
      <c r="B570" s="99">
        <f>_THP_since142!E563</f>
        <v>2021</v>
      </c>
      <c r="C570" s="99" t="str">
        <f>_THP_since142!F563</f>
        <v>Schwein</v>
      </c>
      <c r="D570" s="99" t="str">
        <f>_THP_since142!G563</f>
        <v>Ferkel</v>
      </c>
      <c r="E570" s="99" t="str">
        <f>_THP_since142!H563</f>
        <v>D</v>
      </c>
      <c r="F570" s="99" t="str">
        <f>_THP_since142!I563</f>
        <v>Tetrazykline</v>
      </c>
      <c r="G570" s="120">
        <f>_THP_since142!J563</f>
        <v>4.7105816190877645</v>
      </c>
      <c r="H570" s="99" t="str">
        <f>_THP_since142!K563</f>
        <v>17. AMGÄndG (2021)</v>
      </c>
      <c r="I570">
        <f>_THP_since142!L563</f>
        <v>0.20589072677704617</v>
      </c>
    </row>
    <row r="571" spans="2:9" x14ac:dyDescent="0.3">
      <c r="B571" s="99">
        <f>_THP_since142!E564</f>
        <v>2022</v>
      </c>
      <c r="C571" s="99" t="str">
        <f>_THP_since142!F564</f>
        <v>Schwein</v>
      </c>
      <c r="D571" s="99" t="str">
        <f>_THP_since142!G564</f>
        <v>Ferkel</v>
      </c>
      <c r="E571" s="99" t="str">
        <f>_THP_since142!H564</f>
        <v>B</v>
      </c>
      <c r="F571" s="99" t="str">
        <f>_THP_since142!I564</f>
        <v>Ceph. 3. Gen.</v>
      </c>
      <c r="G571" s="120">
        <f>_THP_since142!J564</f>
        <v>2.4424170138004707E-2</v>
      </c>
      <c r="H571" s="99" t="str">
        <f>_THP_since142!K564</f>
        <v>17. AMGÄndG (2021)</v>
      </c>
      <c r="I571">
        <f>_THP_since142!L564</f>
        <v>1.1638465129561219E-3</v>
      </c>
    </row>
    <row r="572" spans="2:9" x14ac:dyDescent="0.3">
      <c r="B572" s="99">
        <f>_THP_since142!E565</f>
        <v>2022</v>
      </c>
      <c r="C572" s="99" t="str">
        <f>_THP_since142!F565</f>
        <v>Schwein</v>
      </c>
      <c r="D572" s="99" t="str">
        <f>_THP_since142!G565</f>
        <v>Ferkel</v>
      </c>
      <c r="E572" s="99" t="str">
        <f>_THP_since142!H565</f>
        <v>B</v>
      </c>
      <c r="F572" s="99" t="str">
        <f>_THP_since142!I565</f>
        <v>Ceph. 4. Gen.</v>
      </c>
      <c r="G572" s="120">
        <f>_THP_since142!J565</f>
        <v>1.1246387259805753E-2</v>
      </c>
      <c r="H572" s="99" t="str">
        <f>_THP_since142!K565</f>
        <v>17. AMGÄndG (2021)</v>
      </c>
      <c r="I572">
        <f>_THP_since142!L565</f>
        <v>5.3590637969361807E-4</v>
      </c>
    </row>
    <row r="573" spans="2:9" x14ac:dyDescent="0.3">
      <c r="B573" s="99">
        <f>_THP_since142!E566</f>
        <v>2022</v>
      </c>
      <c r="C573" s="99" t="str">
        <f>_THP_since142!F566</f>
        <v>Schwein</v>
      </c>
      <c r="D573" s="99" t="str">
        <f>_THP_since142!G566</f>
        <v>Ferkel</v>
      </c>
      <c r="E573" s="99" t="str">
        <f>_THP_since142!H566</f>
        <v>B</v>
      </c>
      <c r="F573" s="99" t="str">
        <f>_THP_since142!I566</f>
        <v>Fluorchinolone</v>
      </c>
      <c r="G573" s="120">
        <f>_THP_since142!J566</f>
        <v>0.27096405550276009</v>
      </c>
      <c r="H573" s="99" t="str">
        <f>_THP_since142!K566</f>
        <v>17. AMGÄndG (2021)</v>
      </c>
      <c r="I573">
        <f>_THP_since142!L566</f>
        <v>1.2911823384436154E-2</v>
      </c>
    </row>
    <row r="574" spans="2:9" x14ac:dyDescent="0.3">
      <c r="B574" s="99">
        <f>_THP_since142!E567</f>
        <v>2022</v>
      </c>
      <c r="C574" s="99" t="str">
        <f>_THP_since142!F567</f>
        <v>Schwein</v>
      </c>
      <c r="D574" s="99" t="str">
        <f>_THP_since142!G567</f>
        <v>Ferkel</v>
      </c>
      <c r="E574" s="99" t="str">
        <f>_THP_since142!H567</f>
        <v>B</v>
      </c>
      <c r="F574" s="99" t="str">
        <f>_THP_since142!I567</f>
        <v>Polypeptid-AB</v>
      </c>
      <c r="G574" s="120">
        <f>_THP_since142!J567</f>
        <v>3.9333981373379387</v>
      </c>
      <c r="H574" s="99" t="str">
        <f>_THP_since142!K567</f>
        <v>17. AMGÄndG (2021)</v>
      </c>
      <c r="I574">
        <f>_THP_since142!L567</f>
        <v>0.18743202656804153</v>
      </c>
    </row>
    <row r="575" spans="2:9" x14ac:dyDescent="0.3">
      <c r="B575" s="99">
        <f>_THP_since142!E568</f>
        <v>2022</v>
      </c>
      <c r="C575" s="99" t="str">
        <f>_THP_since142!F568</f>
        <v>Schwein</v>
      </c>
      <c r="D575" s="99" t="str">
        <f>_THP_since142!G568</f>
        <v>Ferkel</v>
      </c>
      <c r="E575" s="99" t="str">
        <f>_THP_since142!H568</f>
        <v>C</v>
      </c>
      <c r="F575" s="99" t="str">
        <f>_THP_since142!I568</f>
        <v>Aminoglykoside</v>
      </c>
      <c r="G575" s="120">
        <f>_THP_since142!J568</f>
        <v>0.82541740648034467</v>
      </c>
      <c r="H575" s="99" t="str">
        <f>_THP_since142!K568</f>
        <v>17. AMGÄndG (2021)</v>
      </c>
      <c r="I575">
        <f>_THP_since142!L568</f>
        <v>3.9332315687181603E-2</v>
      </c>
    </row>
    <row r="576" spans="2:9" x14ac:dyDescent="0.3">
      <c r="B576" s="99">
        <f>_THP_since142!E569</f>
        <v>2022</v>
      </c>
      <c r="C576" s="99" t="str">
        <f>_THP_since142!F569</f>
        <v>Schwein</v>
      </c>
      <c r="D576" s="99" t="str">
        <f>_THP_since142!G569</f>
        <v>Ferkel</v>
      </c>
      <c r="E576" s="99" t="str">
        <f>_THP_since142!H569</f>
        <v>C</v>
      </c>
      <c r="F576" s="99" t="str">
        <f>_THP_since142!I569</f>
        <v>Ceph. 1. Gen.</v>
      </c>
      <c r="G576" s="120">
        <f>_THP_since142!J569</f>
        <v>0</v>
      </c>
      <c r="H576" s="99" t="str">
        <f>_THP_since142!K569</f>
        <v>17. AMGÄndG (2021)</v>
      </c>
      <c r="I576">
        <f>_THP_since142!L569</f>
        <v>0</v>
      </c>
    </row>
    <row r="577" spans="2:9" x14ac:dyDescent="0.3">
      <c r="B577" s="99">
        <f>_THP_since142!E570</f>
        <v>2022</v>
      </c>
      <c r="C577" s="99" t="str">
        <f>_THP_since142!F570</f>
        <v>Schwein</v>
      </c>
      <c r="D577" s="99" t="str">
        <f>_THP_since142!G570</f>
        <v>Ferkel</v>
      </c>
      <c r="E577" s="99" t="str">
        <f>_THP_since142!H570</f>
        <v>C</v>
      </c>
      <c r="F577" s="99" t="str">
        <f>_THP_since142!I570</f>
        <v>Fenicole</v>
      </c>
      <c r="G577" s="120">
        <f>_THP_since142!J570</f>
        <v>0.1854017586864711</v>
      </c>
      <c r="H577" s="99" t="str">
        <f>_THP_since142!K570</f>
        <v>17. AMGÄndG (2021)</v>
      </c>
      <c r="I577">
        <f>_THP_since142!L570</f>
        <v>8.8346580098303176E-3</v>
      </c>
    </row>
    <row r="578" spans="2:9" x14ac:dyDescent="0.3">
      <c r="B578" s="99">
        <f>_THP_since142!E571</f>
        <v>2022</v>
      </c>
      <c r="C578" s="99" t="str">
        <f>_THP_since142!F571</f>
        <v>Schwein</v>
      </c>
      <c r="D578" s="99" t="str">
        <f>_THP_since142!G571</f>
        <v>Ferkel</v>
      </c>
      <c r="E578" s="99" t="str">
        <f>_THP_since142!H571</f>
        <v>C</v>
      </c>
      <c r="F578" s="99" t="str">
        <f>_THP_since142!I571</f>
        <v>Lincosamide</v>
      </c>
      <c r="G578" s="120">
        <f>_THP_since142!J571</f>
        <v>0.4077517469583854</v>
      </c>
      <c r="H578" s="99" t="str">
        <f>_THP_since142!K571</f>
        <v>17. AMGÄndG (2021)</v>
      </c>
      <c r="I578">
        <f>_THP_since142!L571</f>
        <v>1.9429951812809154E-2</v>
      </c>
    </row>
    <row r="579" spans="2:9" x14ac:dyDescent="0.3">
      <c r="B579" s="99">
        <f>_THP_since142!E572</f>
        <v>2022</v>
      </c>
      <c r="C579" s="99" t="str">
        <f>_THP_since142!F572</f>
        <v>Schwein</v>
      </c>
      <c r="D579" s="99" t="str">
        <f>_THP_since142!G572</f>
        <v>Ferkel</v>
      </c>
      <c r="E579" s="99" t="str">
        <f>_THP_since142!H572</f>
        <v>C</v>
      </c>
      <c r="F579" s="99" t="str">
        <f>_THP_since142!I572</f>
        <v>Makrolide</v>
      </c>
      <c r="G579" s="120">
        <f>_THP_since142!J572</f>
        <v>1.8477337595811563</v>
      </c>
      <c r="H579" s="99" t="str">
        <f>_THP_since142!K572</f>
        <v>17. AMGÄndG (2021)</v>
      </c>
      <c r="I579">
        <f>_THP_since142!L572</f>
        <v>8.8047146773418017E-2</v>
      </c>
    </row>
    <row r="580" spans="2:9" x14ac:dyDescent="0.3">
      <c r="B580" s="99">
        <f>_THP_since142!E573</f>
        <v>2022</v>
      </c>
      <c r="C580" s="99" t="str">
        <f>_THP_since142!F573</f>
        <v>Schwein</v>
      </c>
      <c r="D580" s="99" t="str">
        <f>_THP_since142!G573</f>
        <v>Ferkel</v>
      </c>
      <c r="E580" s="99" t="str">
        <f>_THP_since142!H573</f>
        <v>C</v>
      </c>
      <c r="F580" s="99" t="str">
        <f>_THP_since142!I573</f>
        <v>Pleuromutiline</v>
      </c>
      <c r="G580" s="120">
        <f>_THP_since142!J573</f>
        <v>0.29202068549983518</v>
      </c>
      <c r="H580" s="99" t="str">
        <f>_THP_since142!K573</f>
        <v>17. AMGÄndG (2021)</v>
      </c>
      <c r="I580">
        <f>_THP_since142!L573</f>
        <v>1.3915201810734044E-2</v>
      </c>
    </row>
    <row r="581" spans="2:9" x14ac:dyDescent="0.3">
      <c r="B581" s="99">
        <f>_THP_since142!E574</f>
        <v>2022</v>
      </c>
      <c r="C581" s="99" t="str">
        <f>_THP_since142!F574</f>
        <v>Schwein</v>
      </c>
      <c r="D581" s="99" t="str">
        <f>_THP_since142!G574</f>
        <v>Ferkel</v>
      </c>
      <c r="E581" s="99" t="str">
        <f>_THP_since142!H574</f>
        <v>D</v>
      </c>
      <c r="F581" s="99" t="str">
        <f>_THP_since142!I574</f>
        <v>Aminoglykoside</v>
      </c>
      <c r="G581" s="120">
        <f>_THP_since142!J574</f>
        <v>0.1800946792567357</v>
      </c>
      <c r="H581" s="99" t="str">
        <f>_THP_since142!K574</f>
        <v>17. AMGÄndG (2021)</v>
      </c>
      <c r="I581">
        <f>_THP_since142!L574</f>
        <v>8.5817681121028323E-3</v>
      </c>
    </row>
    <row r="582" spans="2:9" x14ac:dyDescent="0.3">
      <c r="B582" s="99">
        <f>_THP_since142!E575</f>
        <v>2022</v>
      </c>
      <c r="C582" s="99" t="str">
        <f>_THP_since142!F575</f>
        <v>Schwein</v>
      </c>
      <c r="D582" s="99" t="str">
        <f>_THP_since142!G575</f>
        <v>Ferkel</v>
      </c>
      <c r="E582" s="99" t="str">
        <f>_THP_since142!H575</f>
        <v>D</v>
      </c>
      <c r="F582" s="99" t="str">
        <f>_THP_since142!I575</f>
        <v>Folsäureantag.</v>
      </c>
      <c r="G582" s="120">
        <f>_THP_since142!J575</f>
        <v>0.26099509167885915</v>
      </c>
      <c r="H582" s="99" t="str">
        <f>_THP_since142!K575</f>
        <v>17. AMGÄndG (2021)</v>
      </c>
      <c r="I582">
        <f>_THP_since142!L575</f>
        <v>1.2436788051866992E-2</v>
      </c>
    </row>
    <row r="583" spans="2:9" x14ac:dyDescent="0.3">
      <c r="B583" s="99">
        <f>_THP_since142!E576</f>
        <v>2022</v>
      </c>
      <c r="C583" s="99" t="str">
        <f>_THP_since142!F576</f>
        <v>Schwein</v>
      </c>
      <c r="D583" s="99" t="str">
        <f>_THP_since142!G576</f>
        <v>Ferkel</v>
      </c>
      <c r="E583" s="99" t="str">
        <f>_THP_since142!H576</f>
        <v>D</v>
      </c>
      <c r="F583" s="99" t="str">
        <f>_THP_since142!I576</f>
        <v>Penicilline</v>
      </c>
      <c r="G583" s="120">
        <f>_THP_since142!J576</f>
        <v>8.6146262379646998</v>
      </c>
      <c r="H583" s="99" t="str">
        <f>_THP_since142!K576</f>
        <v>17. AMGÄndG (2021)</v>
      </c>
      <c r="I583">
        <f>_THP_since142!L576</f>
        <v>0.41049921658851479</v>
      </c>
    </row>
    <row r="584" spans="2:9" x14ac:dyDescent="0.3">
      <c r="B584" s="99">
        <f>_THP_since142!E577</f>
        <v>2022</v>
      </c>
      <c r="C584" s="99" t="str">
        <f>_THP_since142!F577</f>
        <v>Schwein</v>
      </c>
      <c r="D584" s="99" t="str">
        <f>_THP_since142!G577</f>
        <v>Ferkel</v>
      </c>
      <c r="E584" s="99" t="str">
        <f>_THP_since142!H577</f>
        <v>D</v>
      </c>
      <c r="F584" s="99" t="str">
        <f>_THP_since142!I577</f>
        <v>Sulfonamide</v>
      </c>
      <c r="G584" s="120">
        <f>_THP_since142!J577</f>
        <v>0.26326521881172821</v>
      </c>
      <c r="H584" s="99" t="str">
        <f>_THP_since142!K577</f>
        <v>17. AMGÄndG (2021)</v>
      </c>
      <c r="I584">
        <f>_THP_since142!L577</f>
        <v>1.2544962844813001E-2</v>
      </c>
    </row>
    <row r="585" spans="2:9" x14ac:dyDescent="0.3">
      <c r="B585" s="99">
        <f>_THP_since142!E578</f>
        <v>2022</v>
      </c>
      <c r="C585" s="99" t="str">
        <f>_THP_since142!F578</f>
        <v>Schwein</v>
      </c>
      <c r="D585" s="99" t="str">
        <f>_THP_since142!G578</f>
        <v>Ferkel</v>
      </c>
      <c r="E585" s="99" t="str">
        <f>_THP_since142!H578</f>
        <v>D</v>
      </c>
      <c r="F585" s="99" t="str">
        <f>_THP_since142!I578</f>
        <v>Tetrazykline</v>
      </c>
      <c r="G585" s="120">
        <f>_THP_since142!J578</f>
        <v>3.8683919155803914</v>
      </c>
      <c r="H585" s="99" t="str">
        <f>_THP_since142!K578</f>
        <v>17. AMGÄndG (2021)</v>
      </c>
      <c r="I585">
        <f>_THP_since142!L578</f>
        <v>0.18433438746360173</v>
      </c>
    </row>
    <row r="586" spans="2:9" x14ac:dyDescent="0.3">
      <c r="B586" s="99">
        <f>_THP_since142!E579</f>
        <v>2023</v>
      </c>
      <c r="C586" s="99" t="str">
        <f>_THP_since142!F579</f>
        <v>Schwein</v>
      </c>
      <c r="D586" s="99" t="str">
        <f>_THP_since142!G579</f>
        <v>Ferkel</v>
      </c>
      <c r="E586" s="99" t="str">
        <f>_THP_since142!H579</f>
        <v>B</v>
      </c>
      <c r="F586" s="99" t="str">
        <f>_THP_since142!I579</f>
        <v>Ceph. 3. Gen.</v>
      </c>
      <c r="G586" s="120">
        <f>_THP_since142!J579</f>
        <v>1.845688427141463E-2</v>
      </c>
      <c r="H586" s="99" t="str">
        <f>_THP_since142!K579</f>
        <v>17. AMGÄndG (2021)</v>
      </c>
      <c r="I586">
        <f>_THP_since142!L579</f>
        <v>8.3841522175182243E-4</v>
      </c>
    </row>
    <row r="587" spans="2:9" x14ac:dyDescent="0.3">
      <c r="B587" s="99">
        <f>_THP_since142!E580</f>
        <v>2023</v>
      </c>
      <c r="C587" s="99" t="str">
        <f>_THP_since142!F580</f>
        <v>Schwein</v>
      </c>
      <c r="D587" s="99" t="str">
        <f>_THP_since142!G580</f>
        <v>Ferkel</v>
      </c>
      <c r="E587" s="99" t="str">
        <f>_THP_since142!H580</f>
        <v>B</v>
      </c>
      <c r="F587" s="99" t="str">
        <f>_THP_since142!I580</f>
        <v>Ceph. 4. Gen.</v>
      </c>
      <c r="G587" s="120">
        <f>_THP_since142!J580</f>
        <v>1.1892170162372869E-2</v>
      </c>
      <c r="H587" s="99" t="str">
        <f>_THP_since142!K580</f>
        <v>17. AMGÄndG (2021)</v>
      </c>
      <c r="I587">
        <f>_THP_since142!L580</f>
        <v>5.402090806430602E-4</v>
      </c>
    </row>
    <row r="588" spans="2:9" x14ac:dyDescent="0.3">
      <c r="B588" s="99">
        <f>_THP_since142!E581</f>
        <v>2023</v>
      </c>
      <c r="C588" s="99" t="str">
        <f>_THP_since142!F581</f>
        <v>Schwein</v>
      </c>
      <c r="D588" s="99" t="str">
        <f>_THP_since142!G581</f>
        <v>Ferkel</v>
      </c>
      <c r="E588" s="99" t="str">
        <f>_THP_since142!H581</f>
        <v>B</v>
      </c>
      <c r="F588" s="99" t="str">
        <f>_THP_since142!I581</f>
        <v>Fluorchinolone</v>
      </c>
      <c r="G588" s="120">
        <f>_THP_since142!J581</f>
        <v>0.33787643537808348</v>
      </c>
      <c r="H588" s="99" t="str">
        <f>_THP_since142!K581</f>
        <v>17. AMGÄndG (2021)</v>
      </c>
      <c r="I588">
        <f>_THP_since142!L581</f>
        <v>1.5348243090572245E-2</v>
      </c>
    </row>
    <row r="589" spans="2:9" x14ac:dyDescent="0.3">
      <c r="B589" s="99">
        <f>_THP_since142!E582</f>
        <v>2023</v>
      </c>
      <c r="C589" s="99" t="str">
        <f>_THP_since142!F582</f>
        <v>Schwein</v>
      </c>
      <c r="D589" s="99" t="str">
        <f>_THP_since142!G582</f>
        <v>Ferkel</v>
      </c>
      <c r="E589" s="99" t="str">
        <f>_THP_since142!H582</f>
        <v>B</v>
      </c>
      <c r="F589" s="99" t="str">
        <f>_THP_since142!I582</f>
        <v>Polypeptid-AB</v>
      </c>
      <c r="G589" s="120">
        <f>_THP_since142!J582</f>
        <v>3.5307172301788472</v>
      </c>
      <c r="H589" s="99" t="str">
        <f>_THP_since142!K582</f>
        <v>17. AMGÄndG (2021)</v>
      </c>
      <c r="I589">
        <f>_THP_since142!L582</f>
        <v>0.1603849829663852</v>
      </c>
    </row>
    <row r="590" spans="2:9" x14ac:dyDescent="0.3">
      <c r="B590" s="99">
        <f>_THP_since142!E583</f>
        <v>2023</v>
      </c>
      <c r="C590" s="99" t="str">
        <f>_THP_since142!F583</f>
        <v>Schwein</v>
      </c>
      <c r="D590" s="99" t="str">
        <f>_THP_since142!G583</f>
        <v>Ferkel</v>
      </c>
      <c r="E590" s="99" t="str">
        <f>_THP_since142!H583</f>
        <v>C</v>
      </c>
      <c r="F590" s="99" t="str">
        <f>_THP_since142!I583</f>
        <v>Aminoglykoside</v>
      </c>
      <c r="G590" s="120">
        <f>_THP_since142!J583</f>
        <v>1.3881647015184888</v>
      </c>
      <c r="H590" s="99" t="str">
        <f>_THP_since142!K583</f>
        <v>17. AMGÄndG (2021)</v>
      </c>
      <c r="I590">
        <f>_THP_since142!L583</f>
        <v>6.3058227972649691E-2</v>
      </c>
    </row>
    <row r="591" spans="2:9" x14ac:dyDescent="0.3">
      <c r="B591" s="99">
        <f>_THP_since142!E584</f>
        <v>2023</v>
      </c>
      <c r="C591" s="99" t="str">
        <f>_THP_since142!F584</f>
        <v>Schwein</v>
      </c>
      <c r="D591" s="99" t="str">
        <f>_THP_since142!G584</f>
        <v>Ferkel</v>
      </c>
      <c r="E591" s="99" t="str">
        <f>_THP_since142!H584</f>
        <v>C</v>
      </c>
      <c r="F591" s="99" t="str">
        <f>_THP_since142!I584</f>
        <v>Fenicole</v>
      </c>
      <c r="G591" s="120">
        <f>_THP_since142!J584</f>
        <v>0.20643911940900356</v>
      </c>
      <c r="H591" s="99" t="str">
        <f>_THP_since142!K584</f>
        <v>17. AMGÄndG (2021)</v>
      </c>
      <c r="I591">
        <f>_THP_since142!L584</f>
        <v>9.3776228713539408E-3</v>
      </c>
    </row>
    <row r="592" spans="2:9" x14ac:dyDescent="0.3">
      <c r="B592" s="99">
        <f>_THP_since142!E585</f>
        <v>2023</v>
      </c>
      <c r="C592" s="99" t="str">
        <f>_THP_since142!F585</f>
        <v>Schwein</v>
      </c>
      <c r="D592" s="99" t="str">
        <f>_THP_since142!G585</f>
        <v>Ferkel</v>
      </c>
      <c r="E592" s="99" t="str">
        <f>_THP_since142!H585</f>
        <v>C</v>
      </c>
      <c r="F592" s="99" t="str">
        <f>_THP_since142!I585</f>
        <v>Lincosamide</v>
      </c>
      <c r="G592" s="120">
        <f>_THP_since142!J585</f>
        <v>0.50341594291995939</v>
      </c>
      <c r="H592" s="99" t="str">
        <f>_THP_since142!K585</f>
        <v>17. AMGÄndG (2021)</v>
      </c>
      <c r="I592">
        <f>_THP_since142!L585</f>
        <v>2.2867976155126576E-2</v>
      </c>
    </row>
    <row r="593" spans="2:9" x14ac:dyDescent="0.3">
      <c r="B593" s="99">
        <f>_THP_since142!E586</f>
        <v>2023</v>
      </c>
      <c r="C593" s="99" t="str">
        <f>_THP_since142!F586</f>
        <v>Schwein</v>
      </c>
      <c r="D593" s="99" t="str">
        <f>_THP_since142!G586</f>
        <v>Ferkel</v>
      </c>
      <c r="E593" s="99" t="str">
        <f>_THP_since142!H586</f>
        <v>C</v>
      </c>
      <c r="F593" s="99" t="str">
        <f>_THP_since142!I586</f>
        <v>Makrolide</v>
      </c>
      <c r="G593" s="120">
        <f>_THP_since142!J586</f>
        <v>1.896794431256088</v>
      </c>
      <c r="H593" s="99" t="str">
        <f>_THP_since142!K586</f>
        <v>17. AMGÄndG (2021)</v>
      </c>
      <c r="I593">
        <f>_THP_since142!L586</f>
        <v>8.6163043572971706E-2</v>
      </c>
    </row>
    <row r="594" spans="2:9" x14ac:dyDescent="0.3">
      <c r="B594" s="99">
        <f>_THP_since142!E587</f>
        <v>2023</v>
      </c>
      <c r="C594" s="99" t="str">
        <f>_THP_since142!F587</f>
        <v>Schwein</v>
      </c>
      <c r="D594" s="99" t="str">
        <f>_THP_since142!G587</f>
        <v>Ferkel</v>
      </c>
      <c r="E594" s="99" t="str">
        <f>_THP_since142!H587</f>
        <v>C</v>
      </c>
      <c r="F594" s="99" t="str">
        <f>_THP_since142!I587</f>
        <v>Pleuromutiline</v>
      </c>
      <c r="G594" s="120">
        <f>_THP_since142!J587</f>
        <v>0.27733035911324544</v>
      </c>
      <c r="H594" s="99" t="str">
        <f>_THP_since142!K587</f>
        <v>17. AMGÄndG (2021)</v>
      </c>
      <c r="I594">
        <f>_THP_since142!L587</f>
        <v>1.2597900659460702E-2</v>
      </c>
    </row>
    <row r="595" spans="2:9" x14ac:dyDescent="0.3">
      <c r="B595" s="99">
        <f>_THP_since142!E588</f>
        <v>2023</v>
      </c>
      <c r="C595" s="99" t="str">
        <f>_THP_since142!F588</f>
        <v>Schwein</v>
      </c>
      <c r="D595" s="99" t="str">
        <f>_THP_since142!G588</f>
        <v>Ferkel</v>
      </c>
      <c r="E595" s="99" t="str">
        <f>_THP_since142!H588</f>
        <v>D</v>
      </c>
      <c r="F595" s="99" t="str">
        <f>_THP_since142!I588</f>
        <v>Aminoglykoside</v>
      </c>
      <c r="G595" s="120">
        <f>_THP_since142!J588</f>
        <v>0.35663406950226434</v>
      </c>
      <c r="H595" s="99" t="str">
        <f>_THP_since142!K588</f>
        <v>17. AMGÄndG (2021)</v>
      </c>
      <c r="I595">
        <f>_THP_since142!L588</f>
        <v>1.6200320057762292E-2</v>
      </c>
    </row>
    <row r="596" spans="2:9" x14ac:dyDescent="0.3">
      <c r="B596" s="99">
        <f>_THP_since142!E589</f>
        <v>2023</v>
      </c>
      <c r="C596" s="99" t="str">
        <f>_THP_since142!F589</f>
        <v>Schwein</v>
      </c>
      <c r="D596" s="99" t="str">
        <f>_THP_since142!G589</f>
        <v>Ferkel</v>
      </c>
      <c r="E596" s="99" t="str">
        <f>_THP_since142!H589</f>
        <v>D</v>
      </c>
      <c r="F596" s="99" t="str">
        <f>_THP_since142!I589</f>
        <v>Folsäureantag.</v>
      </c>
      <c r="G596" s="120">
        <f>_THP_since142!J589</f>
        <v>0.35093600437839845</v>
      </c>
      <c r="H596" s="99" t="str">
        <f>_THP_since142!K589</f>
        <v>17. AMGÄndG (2021)</v>
      </c>
      <c r="I596">
        <f>_THP_since142!L589</f>
        <v>1.5941481975227347E-2</v>
      </c>
    </row>
    <row r="597" spans="2:9" x14ac:dyDescent="0.3">
      <c r="B597" s="99">
        <f>_THP_since142!E590</f>
        <v>2023</v>
      </c>
      <c r="C597" s="99" t="str">
        <f>_THP_since142!F590</f>
        <v>Schwein</v>
      </c>
      <c r="D597" s="99" t="str">
        <f>_THP_since142!G590</f>
        <v>Ferkel</v>
      </c>
      <c r="E597" s="99" t="str">
        <f>_THP_since142!H590</f>
        <v>D</v>
      </c>
      <c r="F597" s="99" t="str">
        <f>_THP_since142!I590</f>
        <v>Penicilline</v>
      </c>
      <c r="G597" s="120">
        <f>_THP_since142!J590</f>
        <v>9.1815134760043389</v>
      </c>
      <c r="H597" s="99" t="str">
        <f>_THP_since142!K590</f>
        <v>17. AMGÄndG (2021)</v>
      </c>
      <c r="I597">
        <f>_THP_since142!L590</f>
        <v>0.41707584789507463</v>
      </c>
    </row>
    <row r="598" spans="2:9" x14ac:dyDescent="0.3">
      <c r="B598" s="99">
        <f>_THP_since142!E591</f>
        <v>2023</v>
      </c>
      <c r="C598" s="99" t="str">
        <f>_THP_since142!F591</f>
        <v>Schwein</v>
      </c>
      <c r="D598" s="99" t="str">
        <f>_THP_since142!G591</f>
        <v>Ferkel</v>
      </c>
      <c r="E598" s="99" t="str">
        <f>_THP_since142!H591</f>
        <v>D</v>
      </c>
      <c r="F598" s="99" t="str">
        <f>_THP_since142!I591</f>
        <v>Sulfonamide</v>
      </c>
      <c r="G598" s="120">
        <f>_THP_since142!J591</f>
        <v>0.35168637920789864</v>
      </c>
      <c r="H598" s="99" t="str">
        <f>_THP_since142!K591</f>
        <v>17. AMGÄndG (2021)</v>
      </c>
      <c r="I598">
        <f>_THP_since142!L591</f>
        <v>1.5975568209383714E-2</v>
      </c>
    </row>
    <row r="599" spans="2:9" x14ac:dyDescent="0.3">
      <c r="B599" s="99">
        <f>_THP_since142!E592</f>
        <v>2023</v>
      </c>
      <c r="C599" s="99" t="str">
        <f>_THP_since142!F592</f>
        <v>Schwein</v>
      </c>
      <c r="D599" s="99" t="str">
        <f>_THP_since142!G592</f>
        <v>Ferkel</v>
      </c>
      <c r="E599" s="99" t="str">
        <f>_THP_since142!H592</f>
        <v>D</v>
      </c>
      <c r="F599" s="99" t="str">
        <f>_THP_since142!I592</f>
        <v>Tetrazykline</v>
      </c>
      <c r="G599" s="120">
        <f>_THP_since142!J592</f>
        <v>3.6021566081974217</v>
      </c>
      <c r="H599" s="99" t="str">
        <f>_THP_since142!K592</f>
        <v>17. AMGÄndG (2021)</v>
      </c>
      <c r="I599">
        <f>_THP_since142!L592</f>
        <v>0.1636301602716371</v>
      </c>
    </row>
    <row r="600" spans="2:9" x14ac:dyDescent="0.3">
      <c r="B600" s="99">
        <f>_THP_since142!E593</f>
        <v>2024</v>
      </c>
      <c r="C600" s="99" t="str">
        <f>_THP_since142!F593</f>
        <v>Schwein</v>
      </c>
      <c r="D600" s="99" t="str">
        <f>_THP_since142!G593</f>
        <v>Ferkel</v>
      </c>
      <c r="E600" s="99" t="str">
        <f>_THP_since142!H593</f>
        <v>B</v>
      </c>
      <c r="F600" s="99" t="str">
        <f>_THP_since142!I593</f>
        <v>Ceph. 3. Gen.</v>
      </c>
      <c r="G600" s="120">
        <f>_THP_since142!J593</f>
        <v>2.3253866809446851E-2</v>
      </c>
      <c r="H600" s="99" t="str">
        <f>_THP_since142!K593</f>
        <v>17. AMGÄndG (2021)</v>
      </c>
      <c r="I600">
        <f>_THP_since142!L593</f>
        <v>8.8302868572670936E-4</v>
      </c>
    </row>
    <row r="601" spans="2:9" x14ac:dyDescent="0.3">
      <c r="B601" s="99">
        <f>_THP_since142!E594</f>
        <v>2024</v>
      </c>
      <c r="C601" s="99" t="str">
        <f>_THP_since142!F594</f>
        <v>Schwein</v>
      </c>
      <c r="D601" s="99" t="str">
        <f>_THP_since142!G594</f>
        <v>Ferkel</v>
      </c>
      <c r="E601" s="99" t="str">
        <f>_THP_since142!H594</f>
        <v>B</v>
      </c>
      <c r="F601" s="99" t="str">
        <f>_THP_since142!I594</f>
        <v>Ceph. 4. Gen.</v>
      </c>
      <c r="G601" s="120">
        <f>_THP_since142!J594</f>
        <v>1.1747423809904164E-2</v>
      </c>
      <c r="H601" s="99" t="str">
        <f>_THP_since142!K594</f>
        <v>17. AMGÄndG (2021)</v>
      </c>
      <c r="I601">
        <f>_THP_since142!L594</f>
        <v>4.4608977476899385E-4</v>
      </c>
    </row>
    <row r="602" spans="2:9" x14ac:dyDescent="0.3">
      <c r="B602" s="99">
        <f>_THP_since142!E595</f>
        <v>2024</v>
      </c>
      <c r="C602" s="99" t="str">
        <f>_THP_since142!F595</f>
        <v>Schwein</v>
      </c>
      <c r="D602" s="99" t="str">
        <f>_THP_since142!G595</f>
        <v>Ferkel</v>
      </c>
      <c r="E602" s="99" t="str">
        <f>_THP_since142!H595</f>
        <v>B</v>
      </c>
      <c r="F602" s="99" t="str">
        <f>_THP_since142!I595</f>
        <v>Fluorchinolone</v>
      </c>
      <c r="G602" s="120">
        <f>_THP_since142!J595</f>
        <v>0.4197705996696724</v>
      </c>
      <c r="H602" s="99" t="str">
        <f>_THP_since142!K595</f>
        <v>17. AMGÄndG (2021)</v>
      </c>
      <c r="I602">
        <f>_THP_since142!L595</f>
        <v>1.5940122301828938E-2</v>
      </c>
    </row>
    <row r="603" spans="2:9" x14ac:dyDescent="0.3">
      <c r="B603" s="99">
        <f>_THP_since142!E596</f>
        <v>2024</v>
      </c>
      <c r="C603" s="99" t="str">
        <f>_THP_since142!F596</f>
        <v>Schwein</v>
      </c>
      <c r="D603" s="99" t="str">
        <f>_THP_since142!G596</f>
        <v>Ferkel</v>
      </c>
      <c r="E603" s="99" t="str">
        <f>_THP_since142!H596</f>
        <v>B</v>
      </c>
      <c r="F603" s="99" t="str">
        <f>_THP_since142!I596</f>
        <v>Polypeptid-AB</v>
      </c>
      <c r="G603" s="120">
        <f>_THP_since142!J596</f>
        <v>3.9918391534554218</v>
      </c>
      <c r="H603" s="99" t="str">
        <f>_THP_since142!K596</f>
        <v>17. AMGÄndG (2021)</v>
      </c>
      <c r="I603">
        <f>_THP_since142!L596</f>
        <v>0.15158375637879598</v>
      </c>
    </row>
    <row r="604" spans="2:9" x14ac:dyDescent="0.3">
      <c r="B604" s="99">
        <f>_THP_since142!E597</f>
        <v>2024</v>
      </c>
      <c r="C604" s="99" t="str">
        <f>_THP_since142!F597</f>
        <v>Schwein</v>
      </c>
      <c r="D604" s="99" t="str">
        <f>_THP_since142!G597</f>
        <v>Ferkel</v>
      </c>
      <c r="E604" s="99" t="str">
        <f>_THP_since142!H597</f>
        <v>C</v>
      </c>
      <c r="F604" s="99" t="str">
        <f>_THP_since142!I597</f>
        <v>Aminoglykoside</v>
      </c>
      <c r="G604" s="120">
        <f>_THP_since142!J597</f>
        <v>2.0044193074698282</v>
      </c>
      <c r="H604" s="99" t="str">
        <f>_THP_since142!K597</f>
        <v>17. AMGÄndG (2021)</v>
      </c>
      <c r="I604">
        <f>_THP_since142!L597</f>
        <v>7.6114641974352401E-2</v>
      </c>
    </row>
    <row r="605" spans="2:9" x14ac:dyDescent="0.3">
      <c r="B605" s="99">
        <f>_THP_since142!E598</f>
        <v>2024</v>
      </c>
      <c r="C605" s="99" t="str">
        <f>_THP_since142!F598</f>
        <v>Schwein</v>
      </c>
      <c r="D605" s="99" t="str">
        <f>_THP_since142!G598</f>
        <v>Ferkel</v>
      </c>
      <c r="E605" s="99" t="str">
        <f>_THP_since142!H598</f>
        <v>C</v>
      </c>
      <c r="F605" s="99" t="str">
        <f>_THP_since142!I598</f>
        <v>Fenicole</v>
      </c>
      <c r="G605" s="120">
        <f>_THP_since142!J598</f>
        <v>0.32980990020110401</v>
      </c>
      <c r="H605" s="99" t="str">
        <f>_THP_since142!K598</f>
        <v>17. AMGÄndG (2021)</v>
      </c>
      <c r="I605">
        <f>_THP_since142!L598</f>
        <v>1.2524007516716559E-2</v>
      </c>
    </row>
    <row r="606" spans="2:9" x14ac:dyDescent="0.3">
      <c r="B606" s="99">
        <f>_THP_since142!E599</f>
        <v>2024</v>
      </c>
      <c r="C606" s="99" t="str">
        <f>_THP_since142!F599</f>
        <v>Schwein</v>
      </c>
      <c r="D606" s="99" t="str">
        <f>_THP_since142!G599</f>
        <v>Ferkel</v>
      </c>
      <c r="E606" s="99" t="str">
        <f>_THP_since142!H599</f>
        <v>C</v>
      </c>
      <c r="F606" s="99" t="str">
        <f>_THP_since142!I599</f>
        <v>Lincosamide</v>
      </c>
      <c r="G606" s="120">
        <f>_THP_since142!J599</f>
        <v>0.52299977757022542</v>
      </c>
      <c r="H606" s="99" t="str">
        <f>_THP_since142!K599</f>
        <v>17. AMGÄndG (2021)</v>
      </c>
      <c r="I606">
        <f>_THP_since142!L599</f>
        <v>1.9860086496908212E-2</v>
      </c>
    </row>
    <row r="607" spans="2:9" x14ac:dyDescent="0.3">
      <c r="B607" s="99">
        <f>_THP_since142!E600</f>
        <v>2024</v>
      </c>
      <c r="C607" s="99" t="str">
        <f>_THP_since142!F600</f>
        <v>Schwein</v>
      </c>
      <c r="D607" s="99" t="str">
        <f>_THP_since142!G600</f>
        <v>Ferkel</v>
      </c>
      <c r="E607" s="99" t="str">
        <f>_THP_since142!H600</f>
        <v>C</v>
      </c>
      <c r="F607" s="99" t="str">
        <f>_THP_since142!I600</f>
        <v>Makrolide</v>
      </c>
      <c r="G607" s="120">
        <f>_THP_since142!J600</f>
        <v>2.3969689210881433</v>
      </c>
      <c r="H607" s="99" t="str">
        <f>_THP_since142!K600</f>
        <v>17. AMGÄndG (2021)</v>
      </c>
      <c r="I607">
        <f>_THP_since142!L600</f>
        <v>9.1021090533483617E-2</v>
      </c>
    </row>
    <row r="608" spans="2:9" x14ac:dyDescent="0.3">
      <c r="B608" s="99">
        <f>_THP_since142!E601</f>
        <v>2024</v>
      </c>
      <c r="C608" s="99" t="str">
        <f>_THP_since142!F601</f>
        <v>Schwein</v>
      </c>
      <c r="D608" s="99" t="str">
        <f>_THP_since142!G601</f>
        <v>Ferkel</v>
      </c>
      <c r="E608" s="99" t="str">
        <f>_THP_since142!H601</f>
        <v>C</v>
      </c>
      <c r="F608" s="99" t="str">
        <f>_THP_since142!I601</f>
        <v>Pleuromutiline</v>
      </c>
      <c r="G608" s="120">
        <f>_THP_since142!J601</f>
        <v>0.41284044789569074</v>
      </c>
      <c r="H608" s="99" t="str">
        <f>_THP_since142!K601</f>
        <v>17. AMGÄndG (2021)</v>
      </c>
      <c r="I608">
        <f>_THP_since142!L601</f>
        <v>1.5676960787100572E-2</v>
      </c>
    </row>
    <row r="609" spans="2:9" x14ac:dyDescent="0.3">
      <c r="B609" s="99">
        <f>_THP_since142!E602</f>
        <v>2024</v>
      </c>
      <c r="C609" s="99" t="str">
        <f>_THP_since142!F602</f>
        <v>Schwein</v>
      </c>
      <c r="D609" s="99" t="str">
        <f>_THP_since142!G602</f>
        <v>Ferkel</v>
      </c>
      <c r="E609" s="99" t="str">
        <f>_THP_since142!H602</f>
        <v>D</v>
      </c>
      <c r="F609" s="99" t="str">
        <f>_THP_since142!I602</f>
        <v>Aminoglykoside</v>
      </c>
      <c r="G609" s="120">
        <f>_THP_since142!J602</f>
        <v>0.29615916481076976</v>
      </c>
      <c r="H609" s="99" t="str">
        <f>_THP_since142!K602</f>
        <v>17. AMGÄndG (2021)</v>
      </c>
      <c r="I609">
        <f>_THP_since142!L602</f>
        <v>1.1246174247567849E-2</v>
      </c>
    </row>
    <row r="610" spans="2:9" x14ac:dyDescent="0.3">
      <c r="B610" s="99">
        <f>_THP_since142!E603</f>
        <v>2024</v>
      </c>
      <c r="C610" s="99" t="str">
        <f>_THP_since142!F603</f>
        <v>Schwein</v>
      </c>
      <c r="D610" s="99" t="str">
        <f>_THP_since142!G603</f>
        <v>Ferkel</v>
      </c>
      <c r="E610" s="99" t="str">
        <f>_THP_since142!H603</f>
        <v>D</v>
      </c>
      <c r="F610" s="99" t="str">
        <f>_THP_since142!I603</f>
        <v>Folsäureantag.</v>
      </c>
      <c r="G610" s="120">
        <f>_THP_since142!J603</f>
        <v>0.3389895187613004</v>
      </c>
      <c r="H610" s="99" t="str">
        <f>_THP_since142!K603</f>
        <v>17. AMGÄndG (2021)</v>
      </c>
      <c r="I610">
        <f>_THP_since142!L603</f>
        <v>1.2872588962508176E-2</v>
      </c>
    </row>
    <row r="611" spans="2:9" x14ac:dyDescent="0.3">
      <c r="B611" s="99">
        <f>_THP_since142!E604</f>
        <v>2024</v>
      </c>
      <c r="C611" s="99" t="str">
        <f>_THP_since142!F604</f>
        <v>Schwein</v>
      </c>
      <c r="D611" s="99" t="str">
        <f>_THP_since142!G604</f>
        <v>Ferkel</v>
      </c>
      <c r="E611" s="99" t="str">
        <f>_THP_since142!H604</f>
        <v>D</v>
      </c>
      <c r="F611" s="99" t="str">
        <f>_THP_since142!I604</f>
        <v>Penicilline</v>
      </c>
      <c r="G611" s="120">
        <f>_THP_since142!J604</f>
        <v>10.759876478860388</v>
      </c>
      <c r="H611" s="99" t="str">
        <f>_THP_since142!K604</f>
        <v>17. AMGÄndG (2021)</v>
      </c>
      <c r="I611">
        <f>_THP_since142!L604</f>
        <v>0.40858923221534665</v>
      </c>
    </row>
    <row r="612" spans="2:9" x14ac:dyDescent="0.3">
      <c r="B612" s="99">
        <f>_THP_since142!E605</f>
        <v>2024</v>
      </c>
      <c r="C612" s="99" t="str">
        <f>_THP_since142!F605</f>
        <v>Schwein</v>
      </c>
      <c r="D612" s="99" t="str">
        <f>_THP_since142!G605</f>
        <v>Ferkel</v>
      </c>
      <c r="E612" s="99" t="str">
        <f>_THP_since142!H605</f>
        <v>D</v>
      </c>
      <c r="F612" s="99" t="str">
        <f>_THP_since142!I605</f>
        <v>Sulfonamide</v>
      </c>
      <c r="G612" s="120">
        <f>_THP_since142!J605</f>
        <v>0.34001392162246735</v>
      </c>
      <c r="H612" s="99" t="str">
        <f>_THP_since142!K605</f>
        <v>17. AMGÄndG (2021)</v>
      </c>
      <c r="I612">
        <f>_THP_since142!L605</f>
        <v>1.2911489035324603E-2</v>
      </c>
    </row>
    <row r="613" spans="2:9" x14ac:dyDescent="0.3">
      <c r="B613" s="99">
        <f>_THP_since142!E606</f>
        <v>2024</v>
      </c>
      <c r="C613" s="99" t="str">
        <f>_THP_since142!F606</f>
        <v>Schwein</v>
      </c>
      <c r="D613" s="99" t="str">
        <f>_THP_since142!G606</f>
        <v>Ferkel</v>
      </c>
      <c r="E613" s="99" t="str">
        <f>_THP_since142!H606</f>
        <v>D</v>
      </c>
      <c r="F613" s="99" t="str">
        <f>_THP_since142!I606</f>
        <v>Tetrazykline</v>
      </c>
      <c r="G613" s="120">
        <f>_THP_since142!J606</f>
        <v>4.4855260064999065</v>
      </c>
      <c r="H613" s="99" t="str">
        <f>_THP_since142!K606</f>
        <v>17. AMGÄndG (2021)</v>
      </c>
      <c r="I613">
        <f>_THP_since142!L606</f>
        <v>0.17033073108957081</v>
      </c>
    </row>
    <row r="614" spans="2:9" x14ac:dyDescent="0.3">
      <c r="B614" s="99">
        <f>_THP_since142!E607</f>
        <v>2025</v>
      </c>
      <c r="C614" s="99" t="str">
        <f>_THP_since142!F607</f>
        <v>Schwein</v>
      </c>
      <c r="D614" s="99" t="str">
        <f>_THP_since142!G607</f>
        <v>Ferkel</v>
      </c>
      <c r="E614" s="99" t="str">
        <f>_THP_since142!H607</f>
        <v>B</v>
      </c>
      <c r="F614" s="99" t="str">
        <f>_THP_since142!I607</f>
        <v>Ceph. 3. Gen.</v>
      </c>
      <c r="G614" s="120">
        <f>_THP_since142!J607</f>
        <v>2.0528947085837253E-2</v>
      </c>
      <c r="H614" s="99" t="str">
        <f>_THP_since142!K607</f>
        <v>17. AMGÄndG (2021)</v>
      </c>
      <c r="I614">
        <f>_THP_since142!L607</f>
        <v>7.3928180332901404E-4</v>
      </c>
    </row>
    <row r="615" spans="2:9" x14ac:dyDescent="0.3">
      <c r="B615" s="99">
        <f>_THP_since142!E608</f>
        <v>2025</v>
      </c>
      <c r="C615" s="99" t="str">
        <f>_THP_since142!F608</f>
        <v>Schwein</v>
      </c>
      <c r="D615" s="99" t="str">
        <f>_THP_since142!G608</f>
        <v>Ferkel</v>
      </c>
      <c r="E615" s="99" t="str">
        <f>_THP_since142!H608</f>
        <v>B</v>
      </c>
      <c r="F615" s="99" t="str">
        <f>_THP_since142!I608</f>
        <v>Ceph. 4. Gen.</v>
      </c>
      <c r="G615" s="120">
        <f>_THP_since142!J608</f>
        <v>9.2185043889341598E-3</v>
      </c>
      <c r="H615" s="99" t="str">
        <f>_THP_since142!K608</f>
        <v>17. AMGÄndG (2021)</v>
      </c>
      <c r="I615">
        <f>_THP_since142!L608</f>
        <v>3.3197379876093776E-4</v>
      </c>
    </row>
    <row r="616" spans="2:9" x14ac:dyDescent="0.3">
      <c r="B616" s="99">
        <f>_THP_since142!E609</f>
        <v>2025</v>
      </c>
      <c r="C616" s="99" t="str">
        <f>_THP_since142!F609</f>
        <v>Schwein</v>
      </c>
      <c r="D616" s="99" t="str">
        <f>_THP_since142!G609</f>
        <v>Ferkel</v>
      </c>
      <c r="E616" s="99" t="str">
        <f>_THP_since142!H609</f>
        <v>B</v>
      </c>
      <c r="F616" s="99" t="str">
        <f>_THP_since142!I609</f>
        <v>Fluorchinolone</v>
      </c>
      <c r="G616" s="120">
        <f>_THP_since142!J609</f>
        <v>0.43036409555780081</v>
      </c>
      <c r="H616" s="99" t="str">
        <f>_THP_since142!K609</f>
        <v>17. AMGÄndG (2021)</v>
      </c>
      <c r="I616">
        <f>_THP_since142!L609</f>
        <v>1.5498132628123301E-2</v>
      </c>
    </row>
    <row r="617" spans="2:9" x14ac:dyDescent="0.3">
      <c r="B617" s="99">
        <f>_THP_since142!E610</f>
        <v>2025</v>
      </c>
      <c r="C617" s="99" t="str">
        <f>_THP_since142!F610</f>
        <v>Schwein</v>
      </c>
      <c r="D617" s="99" t="str">
        <f>_THP_since142!G610</f>
        <v>Ferkel</v>
      </c>
      <c r="E617" s="99" t="str">
        <f>_THP_since142!H610</f>
        <v>B</v>
      </c>
      <c r="F617" s="99" t="str">
        <f>_THP_since142!I610</f>
        <v>Polypeptid-AB</v>
      </c>
      <c r="G617" s="120">
        <f>_THP_since142!J610</f>
        <v>3.7323091838503069</v>
      </c>
      <c r="H617" s="99" t="str">
        <f>_THP_since142!K610</f>
        <v>17. AMGÄndG (2021)</v>
      </c>
      <c r="I617">
        <f>_THP_since142!L610</f>
        <v>0.13440671128826981</v>
      </c>
    </row>
    <row r="618" spans="2:9" x14ac:dyDescent="0.3">
      <c r="B618" s="99">
        <f>_THP_since142!E611</f>
        <v>2025</v>
      </c>
      <c r="C618" s="99" t="str">
        <f>_THP_since142!F611</f>
        <v>Schwein</v>
      </c>
      <c r="D618" s="99" t="str">
        <f>_THP_since142!G611</f>
        <v>Ferkel</v>
      </c>
      <c r="E618" s="99" t="str">
        <f>_THP_since142!H611</f>
        <v>C</v>
      </c>
      <c r="F618" s="99" t="str">
        <f>_THP_since142!I611</f>
        <v>Aminoglykoside</v>
      </c>
      <c r="G618" s="120">
        <f>_THP_since142!J611</f>
        <v>2.6570898138410306</v>
      </c>
      <c r="H618" s="99" t="str">
        <f>_THP_since142!K611</f>
        <v>17. AMGÄndG (2021)</v>
      </c>
      <c r="I618">
        <f>_THP_since142!L611</f>
        <v>9.5686259064827126E-2</v>
      </c>
    </row>
    <row r="619" spans="2:9" x14ac:dyDescent="0.3">
      <c r="B619" s="99">
        <f>_THP_since142!E612</f>
        <v>2025</v>
      </c>
      <c r="C619" s="99" t="str">
        <f>_THP_since142!F612</f>
        <v>Schwein</v>
      </c>
      <c r="D619" s="99" t="str">
        <f>_THP_since142!G612</f>
        <v>Ferkel</v>
      </c>
      <c r="E619" s="99" t="str">
        <f>_THP_since142!H612</f>
        <v>C</v>
      </c>
      <c r="F619" s="99" t="str">
        <f>_THP_since142!I612</f>
        <v>Fenicole</v>
      </c>
      <c r="G619" s="120">
        <f>_THP_since142!J612</f>
        <v>0.29018410499075742</v>
      </c>
      <c r="H619" s="99" t="str">
        <f>_THP_since142!K612</f>
        <v>17. AMGÄndG (2021)</v>
      </c>
      <c r="I619">
        <f>_THP_since142!L612</f>
        <v>1.0450016142473475E-2</v>
      </c>
    </row>
    <row r="620" spans="2:9" x14ac:dyDescent="0.3">
      <c r="B620" s="99">
        <f>_THP_since142!E613</f>
        <v>2025</v>
      </c>
      <c r="C620" s="99" t="str">
        <f>_THP_since142!F613</f>
        <v>Schwein</v>
      </c>
      <c r="D620" s="99" t="str">
        <f>_THP_since142!G613</f>
        <v>Ferkel</v>
      </c>
      <c r="E620" s="99" t="str">
        <f>_THP_since142!H613</f>
        <v>C</v>
      </c>
      <c r="F620" s="99" t="str">
        <f>_THP_since142!I613</f>
        <v>Lincosamide</v>
      </c>
      <c r="G620" s="120">
        <f>_THP_since142!J613</f>
        <v>0.72690562039812812</v>
      </c>
      <c r="H620" s="99" t="str">
        <f>_THP_since142!K613</f>
        <v>17. AMGÄndG (2021)</v>
      </c>
      <c r="I620">
        <f>_THP_since142!L613</f>
        <v>2.6177090118209879E-2</v>
      </c>
    </row>
    <row r="621" spans="2:9" x14ac:dyDescent="0.3">
      <c r="B621" s="99">
        <f>_THP_since142!E614</f>
        <v>2025</v>
      </c>
      <c r="C621" s="99" t="str">
        <f>_THP_since142!F614</f>
        <v>Schwein</v>
      </c>
      <c r="D621" s="99" t="str">
        <f>_THP_since142!G614</f>
        <v>Ferkel</v>
      </c>
      <c r="E621" s="99" t="str">
        <f>_THP_since142!H614</f>
        <v>C</v>
      </c>
      <c r="F621" s="99" t="str">
        <f>_THP_since142!I614</f>
        <v>Makrolide</v>
      </c>
      <c r="G621" s="120">
        <f>_THP_since142!J614</f>
        <v>2.3314034463265076</v>
      </c>
      <c r="H621" s="99" t="str">
        <f>_THP_since142!K614</f>
        <v>17. AMGÄndG (2021)</v>
      </c>
      <c r="I621">
        <f>_THP_since142!L614</f>
        <v>8.3957746925891349E-2</v>
      </c>
    </row>
    <row r="622" spans="2:9" x14ac:dyDescent="0.3">
      <c r="B622" s="99">
        <f>_THP_since142!E615</f>
        <v>2025</v>
      </c>
      <c r="C622" s="99" t="str">
        <f>_THP_since142!F615</f>
        <v>Schwein</v>
      </c>
      <c r="D622" s="99" t="str">
        <f>_THP_since142!G615</f>
        <v>Ferkel</v>
      </c>
      <c r="E622" s="99" t="str">
        <f>_THP_since142!H615</f>
        <v>C</v>
      </c>
      <c r="F622" s="99" t="str">
        <f>_THP_since142!I615</f>
        <v>Pleuromutiline</v>
      </c>
      <c r="G622" s="120">
        <f>_THP_since142!J615</f>
        <v>0.461735247369018</v>
      </c>
      <c r="H622" s="99" t="str">
        <f>_THP_since142!K615</f>
        <v>17. AMGÄndG (2021)</v>
      </c>
      <c r="I622">
        <f>_THP_since142!L615</f>
        <v>1.6627860401619534E-2</v>
      </c>
    </row>
    <row r="623" spans="2:9" x14ac:dyDescent="0.3">
      <c r="B623" s="99">
        <f>_THP_since142!E616</f>
        <v>2025</v>
      </c>
      <c r="C623" s="99" t="str">
        <f>_THP_since142!F616</f>
        <v>Schwein</v>
      </c>
      <c r="D623" s="99" t="str">
        <f>_THP_since142!G616</f>
        <v>Ferkel</v>
      </c>
      <c r="E623" s="99" t="str">
        <f>_THP_since142!H616</f>
        <v>D</v>
      </c>
      <c r="F623" s="99" t="str">
        <f>_THP_since142!I616</f>
        <v>Aminoglykoside</v>
      </c>
      <c r="G623" s="120">
        <f>_THP_since142!J616</f>
        <v>0.49899637333911367</v>
      </c>
      <c r="H623" s="99" t="str">
        <f>_THP_since142!K616</f>
        <v>17. AMGÄndG (2021)</v>
      </c>
      <c r="I623">
        <f>_THP_since142!L616</f>
        <v>1.7969696019689101E-2</v>
      </c>
    </row>
    <row r="624" spans="2:9" x14ac:dyDescent="0.3">
      <c r="B624" s="99">
        <f>_THP_since142!E617</f>
        <v>2025</v>
      </c>
      <c r="C624" s="99" t="str">
        <f>_THP_since142!F617</f>
        <v>Schwein</v>
      </c>
      <c r="D624" s="99" t="str">
        <f>_THP_since142!G617</f>
        <v>Ferkel</v>
      </c>
      <c r="E624" s="99" t="str">
        <f>_THP_since142!H617</f>
        <v>D</v>
      </c>
      <c r="F624" s="99" t="str">
        <f>_THP_since142!I617</f>
        <v>Folsäureantag.</v>
      </c>
      <c r="G624" s="120">
        <f>_THP_since142!J617</f>
        <v>0.40064350240322333</v>
      </c>
      <c r="H624" s="99" t="str">
        <f>_THP_since142!K617</f>
        <v>17. AMGÄndG (2021)</v>
      </c>
      <c r="I624">
        <f>_THP_since142!L617</f>
        <v>1.4427844239174108E-2</v>
      </c>
    </row>
    <row r="625" spans="2:9" x14ac:dyDescent="0.3">
      <c r="B625" s="99">
        <f>_THP_since142!E618</f>
        <v>2025</v>
      </c>
      <c r="C625" s="99" t="str">
        <f>_THP_since142!F618</f>
        <v>Schwein</v>
      </c>
      <c r="D625" s="99" t="str">
        <f>_THP_since142!G618</f>
        <v>Ferkel</v>
      </c>
      <c r="E625" s="99" t="str">
        <f>_THP_since142!H618</f>
        <v>D</v>
      </c>
      <c r="F625" s="99" t="str">
        <f>_THP_since142!I618</f>
        <v>Penicilline</v>
      </c>
      <c r="G625" s="120">
        <f>_THP_since142!J618</f>
        <v>11.210602318705725</v>
      </c>
      <c r="H625" s="99" t="str">
        <f>_THP_since142!K618</f>
        <v>17. AMGÄndG (2021)</v>
      </c>
      <c r="I625">
        <f>_THP_since142!L618</f>
        <v>0.40371258515712544</v>
      </c>
    </row>
    <row r="626" spans="2:9" x14ac:dyDescent="0.3">
      <c r="B626" s="99">
        <f>_THP_since142!E619</f>
        <v>2025</v>
      </c>
      <c r="C626" s="99" t="str">
        <f>_THP_since142!F619</f>
        <v>Schwein</v>
      </c>
      <c r="D626" s="99" t="str">
        <f>_THP_since142!G619</f>
        <v>Ferkel</v>
      </c>
      <c r="E626" s="99" t="str">
        <f>_THP_since142!H619</f>
        <v>D</v>
      </c>
      <c r="F626" s="99" t="str">
        <f>_THP_since142!I619</f>
        <v>Sulfonamide</v>
      </c>
      <c r="G626" s="120">
        <f>_THP_since142!J619</f>
        <v>0.40064350240322338</v>
      </c>
      <c r="H626" s="99" t="str">
        <f>_THP_since142!K619</f>
        <v>17. AMGÄndG (2021)</v>
      </c>
      <c r="I626">
        <f>_THP_since142!L619</f>
        <v>1.442784423917411E-2</v>
      </c>
    </row>
    <row r="627" spans="2:9" x14ac:dyDescent="0.3">
      <c r="B627" s="99">
        <f>_THP_since142!E620</f>
        <v>2025</v>
      </c>
      <c r="C627" s="99" t="str">
        <f>_THP_since142!F620</f>
        <v>Schwein</v>
      </c>
      <c r="D627" s="99" t="str">
        <f>_THP_since142!G620</f>
        <v>Ferkel</v>
      </c>
      <c r="E627" s="99" t="str">
        <f>_THP_since142!H620</f>
        <v>D</v>
      </c>
      <c r="F627" s="99" t="str">
        <f>_THP_since142!I620</f>
        <v>Tetrazykline</v>
      </c>
      <c r="G627" s="120">
        <f>_THP_since142!J620</f>
        <v>4.5981463186809162</v>
      </c>
      <c r="H627" s="99" t="str">
        <f>_THP_since142!K620</f>
        <v>17. AMGÄndG (2021)</v>
      </c>
      <c r="I627">
        <f>_THP_since142!L620</f>
        <v>0.16558695817333277</v>
      </c>
    </row>
    <row r="628" spans="2:9" x14ac:dyDescent="0.3">
      <c r="B628" s="99">
        <f>_THP_since142!E621</f>
        <v>2014</v>
      </c>
      <c r="C628" s="99" t="str">
        <f>_THP_since142!F621</f>
        <v>Schwein</v>
      </c>
      <c r="D628" s="99" t="str">
        <f>_THP_since142!G621</f>
        <v>Mastschweine</v>
      </c>
      <c r="E628" s="99" t="str">
        <f>_THP_since142!H621</f>
        <v>B</v>
      </c>
      <c r="F628" s="99" t="str">
        <f>_THP_since142!I621</f>
        <v>Ceph. 3. Gen.</v>
      </c>
      <c r="G628" s="120">
        <f>_THP_since142!J621</f>
        <v>8.1618601775776106E-3</v>
      </c>
      <c r="H628" s="99" t="str">
        <f>_THP_since142!K621</f>
        <v>17. AMGÄndG (2021)</v>
      </c>
      <c r="I628">
        <f>_THP_since142!L621</f>
        <v>5.1748182668012017E-4</v>
      </c>
    </row>
    <row r="629" spans="2:9" x14ac:dyDescent="0.3">
      <c r="B629" s="99">
        <f>_THP_since142!E622</f>
        <v>2014</v>
      </c>
      <c r="C629" s="99" t="str">
        <f>_THP_since142!F622</f>
        <v>Schwein</v>
      </c>
      <c r="D629" s="99" t="str">
        <f>_THP_since142!G622</f>
        <v>Mastschweine</v>
      </c>
      <c r="E629" s="99" t="str">
        <f>_THP_since142!H622</f>
        <v>B</v>
      </c>
      <c r="F629" s="99" t="str">
        <f>_THP_since142!I622</f>
        <v>Ceph. 4. Gen.</v>
      </c>
      <c r="G629" s="120">
        <f>_THP_since142!J622</f>
        <v>2.5572580604766245E-2</v>
      </c>
      <c r="H629" s="99" t="str">
        <f>_THP_since142!K622</f>
        <v>17. AMGÄndG (2021)</v>
      </c>
      <c r="I629">
        <f>_THP_since142!L622</f>
        <v>1.6213639337554328E-3</v>
      </c>
    </row>
    <row r="630" spans="2:9" x14ac:dyDescent="0.3">
      <c r="B630" s="99">
        <f>_THP_since142!E623</f>
        <v>2014</v>
      </c>
      <c r="C630" s="99" t="str">
        <f>_THP_since142!F623</f>
        <v>Schwein</v>
      </c>
      <c r="D630" s="99" t="str">
        <f>_THP_since142!G623</f>
        <v>Mastschweine</v>
      </c>
      <c r="E630" s="99" t="str">
        <f>_THP_since142!H623</f>
        <v>B</v>
      </c>
      <c r="F630" s="99" t="str">
        <f>_THP_since142!I623</f>
        <v>Fluorchinolone</v>
      </c>
      <c r="G630" s="120">
        <f>_THP_since142!J623</f>
        <v>0.29078354569099435</v>
      </c>
      <c r="H630" s="99" t="str">
        <f>_THP_since142!K623</f>
        <v>17. AMGÄndG (2021)</v>
      </c>
      <c r="I630">
        <f>_THP_since142!L623</f>
        <v>1.8436385470812864E-2</v>
      </c>
    </row>
    <row r="631" spans="2:9" x14ac:dyDescent="0.3">
      <c r="B631" s="99">
        <f>_THP_since142!E624</f>
        <v>2014</v>
      </c>
      <c r="C631" s="99" t="str">
        <f>_THP_since142!F624</f>
        <v>Schwein</v>
      </c>
      <c r="D631" s="99" t="str">
        <f>_THP_since142!G624</f>
        <v>Mastschweine</v>
      </c>
      <c r="E631" s="99" t="str">
        <f>_THP_since142!H624</f>
        <v>B</v>
      </c>
      <c r="F631" s="99" t="str">
        <f>_THP_since142!I624</f>
        <v>Polypeptid-AB</v>
      </c>
      <c r="G631" s="120">
        <f>_THP_since142!J624</f>
        <v>1.2509191187535276</v>
      </c>
      <c r="H631" s="99" t="str">
        <f>_THP_since142!K624</f>
        <v>17. AMGÄndG (2021)</v>
      </c>
      <c r="I631">
        <f>_THP_since142!L624</f>
        <v>7.931132076729408E-2</v>
      </c>
    </row>
    <row r="632" spans="2:9" x14ac:dyDescent="0.3">
      <c r="B632" s="99">
        <f>_THP_since142!E625</f>
        <v>2014</v>
      </c>
      <c r="C632" s="99" t="str">
        <f>_THP_since142!F625</f>
        <v>Schwein</v>
      </c>
      <c r="D632" s="99" t="str">
        <f>_THP_since142!G625</f>
        <v>Mastschweine</v>
      </c>
      <c r="E632" s="99" t="str">
        <f>_THP_since142!H625</f>
        <v>C</v>
      </c>
      <c r="F632" s="99" t="str">
        <f>_THP_since142!I625</f>
        <v>Aminoglykoside</v>
      </c>
      <c r="G632" s="120">
        <f>_THP_since142!J625</f>
        <v>0.15754090263148848</v>
      </c>
      <c r="H632" s="99" t="str">
        <f>_THP_since142!K625</f>
        <v>17. AMGÄndG (2021)</v>
      </c>
      <c r="I632">
        <f>_THP_since142!L625</f>
        <v>9.9884771727091256E-3</v>
      </c>
    </row>
    <row r="633" spans="2:9" x14ac:dyDescent="0.3">
      <c r="B633" s="99">
        <f>_THP_since142!E626</f>
        <v>2014</v>
      </c>
      <c r="C633" s="99" t="str">
        <f>_THP_since142!F626</f>
        <v>Schwein</v>
      </c>
      <c r="D633" s="99" t="str">
        <f>_THP_since142!G626</f>
        <v>Mastschweine</v>
      </c>
      <c r="E633" s="99" t="str">
        <f>_THP_since142!H626</f>
        <v>C</v>
      </c>
      <c r="F633" s="99" t="str">
        <f>_THP_since142!I626</f>
        <v>Ceph. 1. Gen.</v>
      </c>
      <c r="G633" s="120">
        <f>_THP_since142!J626</f>
        <v>0</v>
      </c>
      <c r="H633" s="99" t="str">
        <f>_THP_since142!K626</f>
        <v>17. AMGÄndG (2021)</v>
      </c>
      <c r="I633">
        <f>_THP_since142!L626</f>
        <v>0</v>
      </c>
    </row>
    <row r="634" spans="2:9" x14ac:dyDescent="0.3">
      <c r="B634" s="99">
        <f>_THP_since142!E627</f>
        <v>2014</v>
      </c>
      <c r="C634" s="99" t="str">
        <f>_THP_since142!F627</f>
        <v>Schwein</v>
      </c>
      <c r="D634" s="99" t="str">
        <f>_THP_since142!G627</f>
        <v>Mastschweine</v>
      </c>
      <c r="E634" s="99" t="str">
        <f>_THP_since142!H627</f>
        <v>C</v>
      </c>
      <c r="F634" s="99" t="str">
        <f>_THP_since142!I627</f>
        <v>Fenicole</v>
      </c>
      <c r="G634" s="120">
        <f>_THP_since142!J627</f>
        <v>7.3927031320328546E-2</v>
      </c>
      <c r="H634" s="99" t="str">
        <f>_THP_since142!K627</f>
        <v>17. AMGÄndG (2021)</v>
      </c>
      <c r="I634">
        <f>_THP_since142!L627</f>
        <v>4.6871539546559822E-3</v>
      </c>
    </row>
    <row r="635" spans="2:9" x14ac:dyDescent="0.3">
      <c r="B635" s="99">
        <f>_THP_since142!E628</f>
        <v>2014</v>
      </c>
      <c r="C635" s="99" t="str">
        <f>_THP_since142!F628</f>
        <v>Schwein</v>
      </c>
      <c r="D635" s="99" t="str">
        <f>_THP_since142!G628</f>
        <v>Mastschweine</v>
      </c>
      <c r="E635" s="99" t="str">
        <f>_THP_since142!H628</f>
        <v>C</v>
      </c>
      <c r="F635" s="99" t="str">
        <f>_THP_since142!I628</f>
        <v>Lincosamide</v>
      </c>
      <c r="G635" s="120">
        <f>_THP_since142!J628</f>
        <v>0.82816122496794287</v>
      </c>
      <c r="H635" s="99" t="str">
        <f>_THP_since142!K628</f>
        <v>17. AMGÄndG (2021)</v>
      </c>
      <c r="I635">
        <f>_THP_since142!L628</f>
        <v>5.2507439990138439E-2</v>
      </c>
    </row>
    <row r="636" spans="2:9" x14ac:dyDescent="0.3">
      <c r="B636" s="99">
        <f>_THP_since142!E629</f>
        <v>2014</v>
      </c>
      <c r="C636" s="99" t="str">
        <f>_THP_since142!F629</f>
        <v>Schwein</v>
      </c>
      <c r="D636" s="99" t="str">
        <f>_THP_since142!G629</f>
        <v>Mastschweine</v>
      </c>
      <c r="E636" s="99" t="str">
        <f>_THP_since142!H629</f>
        <v>C</v>
      </c>
      <c r="F636" s="99" t="str">
        <f>_THP_since142!I629</f>
        <v>Makrolide</v>
      </c>
      <c r="G636" s="120">
        <f>_THP_since142!J629</f>
        <v>2.5947086619204232</v>
      </c>
      <c r="H636" s="99" t="str">
        <f>_THP_since142!K629</f>
        <v>17. AMGÄndG (2021)</v>
      </c>
      <c r="I636">
        <f>_THP_since142!L629</f>
        <v>0.16451085277863953</v>
      </c>
    </row>
    <row r="637" spans="2:9" x14ac:dyDescent="0.3">
      <c r="B637" s="99">
        <f>_THP_since142!E630</f>
        <v>2014</v>
      </c>
      <c r="C637" s="99" t="str">
        <f>_THP_since142!F630</f>
        <v>Schwein</v>
      </c>
      <c r="D637" s="99" t="str">
        <f>_THP_since142!G630</f>
        <v>Mastschweine</v>
      </c>
      <c r="E637" s="99" t="str">
        <f>_THP_since142!H630</f>
        <v>C</v>
      </c>
      <c r="F637" s="99" t="str">
        <f>_THP_since142!I630</f>
        <v>Pleuromutiline</v>
      </c>
      <c r="G637" s="120">
        <f>_THP_since142!J630</f>
        <v>0.79300052931401377</v>
      </c>
      <c r="H637" s="99" t="str">
        <f>_THP_since142!K630</f>
        <v>17. AMGÄndG (2021)</v>
      </c>
      <c r="I637">
        <f>_THP_since142!L630</f>
        <v>5.0278166194892025E-2</v>
      </c>
    </row>
    <row r="638" spans="2:9" x14ac:dyDescent="0.3">
      <c r="B638" s="99">
        <f>_THP_since142!E631</f>
        <v>2014</v>
      </c>
      <c r="C638" s="99" t="str">
        <f>_THP_since142!F631</f>
        <v>Schwein</v>
      </c>
      <c r="D638" s="99" t="str">
        <f>_THP_since142!G631</f>
        <v>Mastschweine</v>
      </c>
      <c r="E638" s="99" t="str">
        <f>_THP_since142!H631</f>
        <v>D</v>
      </c>
      <c r="F638" s="99" t="str">
        <f>_THP_since142!I631</f>
        <v>Aminoglykoside</v>
      </c>
      <c r="G638" s="120">
        <f>_THP_since142!J631</f>
        <v>0.26262283304399336</v>
      </c>
      <c r="H638" s="99" t="str">
        <f>_THP_since142!K631</f>
        <v>17. AMGÄndG (2021)</v>
      </c>
      <c r="I638">
        <f>_THP_since142!L631</f>
        <v>1.6650927657994866E-2</v>
      </c>
    </row>
    <row r="639" spans="2:9" x14ac:dyDescent="0.3">
      <c r="B639" s="99">
        <f>_THP_since142!E632</f>
        <v>2014</v>
      </c>
      <c r="C639" s="99" t="str">
        <f>_THP_since142!F632</f>
        <v>Schwein</v>
      </c>
      <c r="D639" s="99" t="str">
        <f>_THP_since142!G632</f>
        <v>Mastschweine</v>
      </c>
      <c r="E639" s="99" t="str">
        <f>_THP_since142!H632</f>
        <v>D</v>
      </c>
      <c r="F639" s="99" t="str">
        <f>_THP_since142!I632</f>
        <v>Folsäureantag.</v>
      </c>
      <c r="G639" s="120">
        <f>_THP_since142!J632</f>
        <v>0.45044818849624568</v>
      </c>
      <c r="H639" s="99" t="str">
        <f>_THP_since142!K632</f>
        <v>17. AMGÄndG (2021)</v>
      </c>
      <c r="I639">
        <f>_THP_since142!L632</f>
        <v>2.8559512946345348E-2</v>
      </c>
    </row>
    <row r="640" spans="2:9" x14ac:dyDescent="0.3">
      <c r="B640" s="99">
        <f>_THP_since142!E633</f>
        <v>2014</v>
      </c>
      <c r="C640" s="99" t="str">
        <f>_THP_since142!F633</f>
        <v>Schwein</v>
      </c>
      <c r="D640" s="99" t="str">
        <f>_THP_since142!G633</f>
        <v>Mastschweine</v>
      </c>
      <c r="E640" s="99" t="str">
        <f>_THP_since142!H633</f>
        <v>D</v>
      </c>
      <c r="F640" s="99" t="str">
        <f>_THP_since142!I633</f>
        <v>Penicilline</v>
      </c>
      <c r="G640" s="120">
        <f>_THP_since142!J633</f>
        <v>4.2816531526918951</v>
      </c>
      <c r="H640" s="99" t="str">
        <f>_THP_since142!K633</f>
        <v>17. AMGÄndG (2021)</v>
      </c>
      <c r="I640">
        <f>_THP_since142!L633</f>
        <v>0.27146724477743955</v>
      </c>
    </row>
    <row r="641" spans="2:9" x14ac:dyDescent="0.3">
      <c r="B641" s="99">
        <f>_THP_since142!E634</f>
        <v>2014</v>
      </c>
      <c r="C641" s="99" t="str">
        <f>_THP_since142!F634</f>
        <v>Schwein</v>
      </c>
      <c r="D641" s="99" t="str">
        <f>_THP_since142!G634</f>
        <v>Mastschweine</v>
      </c>
      <c r="E641" s="99" t="str">
        <f>_THP_since142!H634</f>
        <v>D</v>
      </c>
      <c r="F641" s="99" t="str">
        <f>_THP_since142!I634</f>
        <v>Sulfonamide</v>
      </c>
      <c r="G641" s="120">
        <f>_THP_since142!J634</f>
        <v>0.47644297849440737</v>
      </c>
      <c r="H641" s="99" t="str">
        <f>_THP_since142!K634</f>
        <v>17. AMGÄndG (2021)</v>
      </c>
      <c r="I641">
        <f>_THP_since142!L634</f>
        <v>3.0207645984616442E-2</v>
      </c>
    </row>
    <row r="642" spans="2:9" x14ac:dyDescent="0.3">
      <c r="B642" s="99">
        <f>_THP_since142!E635</f>
        <v>2014</v>
      </c>
      <c r="C642" s="99" t="str">
        <f>_THP_since142!F635</f>
        <v>Schwein</v>
      </c>
      <c r="D642" s="99" t="str">
        <f>_THP_since142!G635</f>
        <v>Mastschweine</v>
      </c>
      <c r="E642" s="99" t="str">
        <f>_THP_since142!H635</f>
        <v>D</v>
      </c>
      <c r="F642" s="99" t="str">
        <f>_THP_since142!I635</f>
        <v>Tetrazykline</v>
      </c>
      <c r="G642" s="120">
        <f>_THP_since142!J635</f>
        <v>4.2783217628745271</v>
      </c>
      <c r="H642" s="99" t="str">
        <f>_THP_since142!K635</f>
        <v>17. AMGÄndG (2021)</v>
      </c>
      <c r="I642">
        <f>_THP_since142!L635</f>
        <v>0.27125602654402614</v>
      </c>
    </row>
    <row r="643" spans="2:9" x14ac:dyDescent="0.3">
      <c r="B643" s="99">
        <f>_THP_since142!E636</f>
        <v>2015</v>
      </c>
      <c r="C643" s="99" t="str">
        <f>_THP_since142!F636</f>
        <v>Schwein</v>
      </c>
      <c r="D643" s="99" t="str">
        <f>_THP_since142!G636</f>
        <v>Mastschweine</v>
      </c>
      <c r="E643" s="99" t="str">
        <f>_THP_since142!H636</f>
        <v>B</v>
      </c>
      <c r="F643" s="99" t="str">
        <f>_THP_since142!I636</f>
        <v>Ceph. 3. Gen.</v>
      </c>
      <c r="G643" s="120">
        <f>_THP_since142!J636</f>
        <v>7.1789080983490549E-3</v>
      </c>
      <c r="H643" s="99" t="str">
        <f>_THP_since142!K636</f>
        <v>17. AMGÄndG (2021)</v>
      </c>
      <c r="I643">
        <f>_THP_since142!L636</f>
        <v>7.4968342409943527E-4</v>
      </c>
    </row>
    <row r="644" spans="2:9" x14ac:dyDescent="0.3">
      <c r="B644" s="99">
        <f>_THP_since142!E637</f>
        <v>2015</v>
      </c>
      <c r="C644" s="99" t="str">
        <f>_THP_since142!F637</f>
        <v>Schwein</v>
      </c>
      <c r="D644" s="99" t="str">
        <f>_THP_since142!G637</f>
        <v>Mastschweine</v>
      </c>
      <c r="E644" s="99" t="str">
        <f>_THP_since142!H637</f>
        <v>B</v>
      </c>
      <c r="F644" s="99" t="str">
        <f>_THP_since142!I637</f>
        <v>Ceph. 4. Gen.</v>
      </c>
      <c r="G644" s="120">
        <f>_THP_since142!J637</f>
        <v>2.2409441140210734E-2</v>
      </c>
      <c r="H644" s="99" t="str">
        <f>_THP_since142!K637</f>
        <v>17. AMGÄndG (2021)</v>
      </c>
      <c r="I644">
        <f>_THP_since142!L637</f>
        <v>2.3401868830179697E-3</v>
      </c>
    </row>
    <row r="645" spans="2:9" x14ac:dyDescent="0.3">
      <c r="B645" s="99">
        <f>_THP_since142!E638</f>
        <v>2015</v>
      </c>
      <c r="C645" s="99" t="str">
        <f>_THP_since142!F638</f>
        <v>Schwein</v>
      </c>
      <c r="D645" s="99" t="str">
        <f>_THP_since142!G638</f>
        <v>Mastschweine</v>
      </c>
      <c r="E645" s="99" t="str">
        <f>_THP_since142!H638</f>
        <v>B</v>
      </c>
      <c r="F645" s="99" t="str">
        <f>_THP_since142!I638</f>
        <v>Fluorchinolone</v>
      </c>
      <c r="G645" s="120">
        <f>_THP_since142!J638</f>
        <v>0.25232820651834409</v>
      </c>
      <c r="H645" s="99" t="str">
        <f>_THP_since142!K638</f>
        <v>17. AMGÄndG (2021)</v>
      </c>
      <c r="I645">
        <f>_THP_since142!L638</f>
        <v>2.6350284927459163E-2</v>
      </c>
    </row>
    <row r="646" spans="2:9" x14ac:dyDescent="0.3">
      <c r="B646" s="99">
        <f>_THP_since142!E639</f>
        <v>2015</v>
      </c>
      <c r="C646" s="99" t="str">
        <f>_THP_since142!F639</f>
        <v>Schwein</v>
      </c>
      <c r="D646" s="99" t="str">
        <f>_THP_since142!G639</f>
        <v>Mastschweine</v>
      </c>
      <c r="E646" s="99" t="str">
        <f>_THP_since142!H639</f>
        <v>B</v>
      </c>
      <c r="F646" s="99" t="str">
        <f>_THP_since142!I639</f>
        <v>Polypeptid-AB</v>
      </c>
      <c r="G646" s="120">
        <f>_THP_since142!J639</f>
        <v>0.63181937099562346</v>
      </c>
      <c r="H646" s="99" t="str">
        <f>_THP_since142!K639</f>
        <v>17. AMGÄndG (2021)</v>
      </c>
      <c r="I646">
        <f>_THP_since142!L639</f>
        <v>6.5980021330720173E-2</v>
      </c>
    </row>
    <row r="647" spans="2:9" x14ac:dyDescent="0.3">
      <c r="B647" s="99">
        <f>_THP_since142!E640</f>
        <v>2015</v>
      </c>
      <c r="C647" s="99" t="str">
        <f>_THP_since142!F640</f>
        <v>Schwein</v>
      </c>
      <c r="D647" s="99" t="str">
        <f>_THP_since142!G640</f>
        <v>Mastschweine</v>
      </c>
      <c r="E647" s="99" t="str">
        <f>_THP_since142!H640</f>
        <v>C</v>
      </c>
      <c r="F647" s="99" t="str">
        <f>_THP_since142!I640</f>
        <v>Aminoglykoside</v>
      </c>
      <c r="G647" s="120">
        <f>_THP_since142!J640</f>
        <v>8.2173837015040163E-2</v>
      </c>
      <c r="H647" s="99" t="str">
        <f>_THP_since142!K640</f>
        <v>17. AMGÄndG (2021)</v>
      </c>
      <c r="I647">
        <f>_THP_since142!L640</f>
        <v>8.5812999220579913E-3</v>
      </c>
    </row>
    <row r="648" spans="2:9" x14ac:dyDescent="0.3">
      <c r="B648" s="99">
        <f>_THP_since142!E641</f>
        <v>2015</v>
      </c>
      <c r="C648" s="99" t="str">
        <f>_THP_since142!F641</f>
        <v>Schwein</v>
      </c>
      <c r="D648" s="99" t="str">
        <f>_THP_since142!G641</f>
        <v>Mastschweine</v>
      </c>
      <c r="E648" s="99" t="str">
        <f>_THP_since142!H641</f>
        <v>C</v>
      </c>
      <c r="F648" s="99" t="str">
        <f>_THP_since142!I641</f>
        <v>Ceph. 1. Gen.</v>
      </c>
      <c r="G648" s="120">
        <f>_THP_since142!J641</f>
        <v>0</v>
      </c>
      <c r="H648" s="99" t="str">
        <f>_THP_since142!K641</f>
        <v>17. AMGÄndG (2021)</v>
      </c>
      <c r="I648">
        <f>_THP_since142!L641</f>
        <v>0</v>
      </c>
    </row>
    <row r="649" spans="2:9" x14ac:dyDescent="0.3">
      <c r="B649" s="99">
        <f>_THP_since142!E642</f>
        <v>2015</v>
      </c>
      <c r="C649" s="99" t="str">
        <f>_THP_since142!F642</f>
        <v>Schwein</v>
      </c>
      <c r="D649" s="99" t="str">
        <f>_THP_since142!G642</f>
        <v>Mastschweine</v>
      </c>
      <c r="E649" s="99" t="str">
        <f>_THP_since142!H642</f>
        <v>C</v>
      </c>
      <c r="F649" s="99" t="str">
        <f>_THP_since142!I642</f>
        <v>Fenicole</v>
      </c>
      <c r="G649" s="120">
        <f>_THP_since142!J642</f>
        <v>6.3415610973896058E-2</v>
      </c>
      <c r="H649" s="99" t="str">
        <f>_THP_since142!K642</f>
        <v>17. AMGÄndG (2021)</v>
      </c>
      <c r="I649">
        <f>_THP_since142!L642</f>
        <v>6.6224043719408168E-3</v>
      </c>
    </row>
    <row r="650" spans="2:9" x14ac:dyDescent="0.3">
      <c r="B650" s="99">
        <f>_THP_since142!E643</f>
        <v>2015</v>
      </c>
      <c r="C650" s="99" t="str">
        <f>_THP_since142!F643</f>
        <v>Schwein</v>
      </c>
      <c r="D650" s="99" t="str">
        <f>_THP_since142!G643</f>
        <v>Mastschweine</v>
      </c>
      <c r="E650" s="99" t="str">
        <f>_THP_since142!H643</f>
        <v>C</v>
      </c>
      <c r="F650" s="99" t="str">
        <f>_THP_since142!I643</f>
        <v>Lincosamide</v>
      </c>
      <c r="G650" s="120">
        <f>_THP_since142!J643</f>
        <v>0.53296554384229877</v>
      </c>
      <c r="H650" s="99" t="str">
        <f>_THP_since142!K643</f>
        <v>17. AMGÄndG (2021)</v>
      </c>
      <c r="I650">
        <f>_THP_since142!L643</f>
        <v>5.5656853153838066E-2</v>
      </c>
    </row>
    <row r="651" spans="2:9" x14ac:dyDescent="0.3">
      <c r="B651" s="99">
        <f>_THP_since142!E644</f>
        <v>2015</v>
      </c>
      <c r="C651" s="99" t="str">
        <f>_THP_since142!F644</f>
        <v>Schwein</v>
      </c>
      <c r="D651" s="99" t="str">
        <f>_THP_since142!G644</f>
        <v>Mastschweine</v>
      </c>
      <c r="E651" s="99" t="str">
        <f>_THP_since142!H644</f>
        <v>C</v>
      </c>
      <c r="F651" s="99" t="str">
        <f>_THP_since142!I644</f>
        <v>Makrolide</v>
      </c>
      <c r="G651" s="120">
        <f>_THP_since142!J644</f>
        <v>1.554364573481231</v>
      </c>
      <c r="H651" s="99" t="str">
        <f>_THP_since142!K644</f>
        <v>17. AMGÄndG (2021)</v>
      </c>
      <c r="I651">
        <f>_THP_since142!L644</f>
        <v>0.1623201383528296</v>
      </c>
    </row>
    <row r="652" spans="2:9" x14ac:dyDescent="0.3">
      <c r="B652" s="99">
        <f>_THP_since142!E645</f>
        <v>2015</v>
      </c>
      <c r="C652" s="99" t="str">
        <f>_THP_since142!F645</f>
        <v>Schwein</v>
      </c>
      <c r="D652" s="99" t="str">
        <f>_THP_since142!G645</f>
        <v>Mastschweine</v>
      </c>
      <c r="E652" s="99" t="str">
        <f>_THP_since142!H645</f>
        <v>C</v>
      </c>
      <c r="F652" s="99" t="str">
        <f>_THP_since142!I645</f>
        <v>Pleuromutiline</v>
      </c>
      <c r="G652" s="120">
        <f>_THP_since142!J645</f>
        <v>0.55638870643607263</v>
      </c>
      <c r="H652" s="99" t="str">
        <f>_THP_since142!K645</f>
        <v>17. AMGÄndG (2021)</v>
      </c>
      <c r="I652">
        <f>_THP_since142!L645</f>
        <v>5.8102901563425104E-2</v>
      </c>
    </row>
    <row r="653" spans="2:9" x14ac:dyDescent="0.3">
      <c r="B653" s="99">
        <f>_THP_since142!E646</f>
        <v>2015</v>
      </c>
      <c r="C653" s="99" t="str">
        <f>_THP_since142!F646</f>
        <v>Schwein</v>
      </c>
      <c r="D653" s="99" t="str">
        <f>_THP_since142!G646</f>
        <v>Mastschweine</v>
      </c>
      <c r="E653" s="99" t="str">
        <f>_THP_since142!H646</f>
        <v>D</v>
      </c>
      <c r="F653" s="99" t="str">
        <f>_THP_since142!I646</f>
        <v>Aminoglykoside</v>
      </c>
      <c r="G653" s="120">
        <f>_THP_since142!J646</f>
        <v>0.13926790575625847</v>
      </c>
      <c r="H653" s="99" t="str">
        <f>_THP_since142!K646</f>
        <v>17. AMGÄndG (2021)</v>
      </c>
      <c r="I653">
        <f>_THP_since142!L646</f>
        <v>1.4543554399104219E-2</v>
      </c>
    </row>
    <row r="654" spans="2:9" x14ac:dyDescent="0.3">
      <c r="B654" s="99">
        <f>_THP_since142!E647</f>
        <v>2015</v>
      </c>
      <c r="C654" s="99" t="str">
        <f>_THP_since142!F647</f>
        <v>Schwein</v>
      </c>
      <c r="D654" s="99" t="str">
        <f>_THP_since142!G647</f>
        <v>Mastschweine</v>
      </c>
      <c r="E654" s="99" t="str">
        <f>_THP_since142!H647</f>
        <v>D</v>
      </c>
      <c r="F654" s="99" t="str">
        <f>_THP_since142!I647</f>
        <v>Folsäureantag.</v>
      </c>
      <c r="G654" s="120">
        <f>_THP_since142!J647</f>
        <v>0.16099898733925588</v>
      </c>
      <c r="H654" s="99" t="str">
        <f>_THP_since142!K647</f>
        <v>17. AMGÄndG (2021)</v>
      </c>
      <c r="I654">
        <f>_THP_since142!L647</f>
        <v>1.6812901133640666E-2</v>
      </c>
    </row>
    <row r="655" spans="2:9" x14ac:dyDescent="0.3">
      <c r="B655" s="99">
        <f>_THP_since142!E648</f>
        <v>2015</v>
      </c>
      <c r="C655" s="99" t="str">
        <f>_THP_since142!F648</f>
        <v>Schwein</v>
      </c>
      <c r="D655" s="99" t="str">
        <f>_THP_since142!G648</f>
        <v>Mastschweine</v>
      </c>
      <c r="E655" s="99" t="str">
        <f>_THP_since142!H648</f>
        <v>D</v>
      </c>
      <c r="F655" s="99" t="str">
        <f>_THP_since142!I648</f>
        <v>Penicilline</v>
      </c>
      <c r="G655" s="120">
        <f>_THP_since142!J648</f>
        <v>2.6222393940686057</v>
      </c>
      <c r="H655" s="99" t="str">
        <f>_THP_since142!K648</f>
        <v>17. AMGÄndG (2021)</v>
      </c>
      <c r="I655">
        <f>_THP_since142!L648</f>
        <v>0.27383682599389597</v>
      </c>
    </row>
    <row r="656" spans="2:9" x14ac:dyDescent="0.3">
      <c r="B656" s="99">
        <f>_THP_since142!E649</f>
        <v>2015</v>
      </c>
      <c r="C656" s="99" t="str">
        <f>_THP_since142!F649</f>
        <v>Schwein</v>
      </c>
      <c r="D656" s="99" t="str">
        <f>_THP_since142!G649</f>
        <v>Mastschweine</v>
      </c>
      <c r="E656" s="99" t="str">
        <f>_THP_since142!H649</f>
        <v>D</v>
      </c>
      <c r="F656" s="99" t="str">
        <f>_THP_since142!I649</f>
        <v>Sulfonamide</v>
      </c>
      <c r="G656" s="120">
        <f>_THP_since142!J649</f>
        <v>0.17377181053200202</v>
      </c>
      <c r="H656" s="99" t="str">
        <f>_THP_since142!K649</f>
        <v>17. AMGÄndG (2021)</v>
      </c>
      <c r="I656">
        <f>_THP_since142!L649</f>
        <v>1.8146749358937869E-2</v>
      </c>
    </row>
    <row r="657" spans="2:9" x14ac:dyDescent="0.3">
      <c r="B657" s="99">
        <f>_THP_since142!E650</f>
        <v>2015</v>
      </c>
      <c r="C657" s="99" t="str">
        <f>_THP_since142!F650</f>
        <v>Schwein</v>
      </c>
      <c r="D657" s="99" t="str">
        <f>_THP_since142!G650</f>
        <v>Mastschweine</v>
      </c>
      <c r="E657" s="99" t="str">
        <f>_THP_since142!H650</f>
        <v>D</v>
      </c>
      <c r="F657" s="99" t="str">
        <f>_THP_since142!I650</f>
        <v>Tetrazykline</v>
      </c>
      <c r="G657" s="120">
        <f>_THP_since142!J650</f>
        <v>2.7765971753754823</v>
      </c>
      <c r="H657" s="99" t="str">
        <f>_THP_since142!K650</f>
        <v>17. AMGÄndG (2021)</v>
      </c>
      <c r="I657">
        <f>_THP_since142!L650</f>
        <v>0.28995619518503285</v>
      </c>
    </row>
    <row r="658" spans="2:9" x14ac:dyDescent="0.3">
      <c r="B658" s="99">
        <f>_THP_since142!E651</f>
        <v>2016</v>
      </c>
      <c r="C658" s="99" t="str">
        <f>_THP_since142!F651</f>
        <v>Schwein</v>
      </c>
      <c r="D658" s="99" t="str">
        <f>_THP_since142!G651</f>
        <v>Mastschweine</v>
      </c>
      <c r="E658" s="99" t="str">
        <f>_THP_since142!H651</f>
        <v>B</v>
      </c>
      <c r="F658" s="99" t="str">
        <f>_THP_since142!I651</f>
        <v>Ceph. 3. Gen.</v>
      </c>
      <c r="G658" s="120">
        <f>_THP_since142!J651</f>
        <v>5.7110137442032919E-3</v>
      </c>
      <c r="H658" s="99" t="str">
        <f>_THP_since142!K651</f>
        <v>17. AMGÄndG (2021)</v>
      </c>
      <c r="I658">
        <f>_THP_since142!L651</f>
        <v>7.6844067350445913E-4</v>
      </c>
    </row>
    <row r="659" spans="2:9" x14ac:dyDescent="0.3">
      <c r="B659" s="99">
        <f>_THP_since142!E652</f>
        <v>2016</v>
      </c>
      <c r="C659" s="99" t="str">
        <f>_THP_since142!F652</f>
        <v>Schwein</v>
      </c>
      <c r="D659" s="99" t="str">
        <f>_THP_since142!G652</f>
        <v>Mastschweine</v>
      </c>
      <c r="E659" s="99" t="str">
        <f>_THP_since142!H652</f>
        <v>B</v>
      </c>
      <c r="F659" s="99" t="str">
        <f>_THP_since142!I652</f>
        <v>Ceph. 4. Gen.</v>
      </c>
      <c r="G659" s="120">
        <f>_THP_since142!J652</f>
        <v>1.7556866080580748E-2</v>
      </c>
      <c r="H659" s="99" t="str">
        <f>_THP_since142!K652</f>
        <v>17. AMGÄndG (2021)</v>
      </c>
      <c r="I659">
        <f>_THP_since142!L652</f>
        <v>2.3623494181366513E-3</v>
      </c>
    </row>
    <row r="660" spans="2:9" x14ac:dyDescent="0.3">
      <c r="B660" s="99">
        <f>_THP_since142!E653</f>
        <v>2016</v>
      </c>
      <c r="C660" s="99" t="str">
        <f>_THP_since142!F653</f>
        <v>Schwein</v>
      </c>
      <c r="D660" s="99" t="str">
        <f>_THP_since142!G653</f>
        <v>Mastschweine</v>
      </c>
      <c r="E660" s="99" t="str">
        <f>_THP_since142!H653</f>
        <v>B</v>
      </c>
      <c r="F660" s="99" t="str">
        <f>_THP_since142!I653</f>
        <v>Fluorchinolone</v>
      </c>
      <c r="G660" s="120">
        <f>_THP_since142!J653</f>
        <v>0.22132616821435505</v>
      </c>
      <c r="H660" s="99" t="str">
        <f>_THP_since142!K653</f>
        <v>17. AMGÄndG (2021)</v>
      </c>
      <c r="I660">
        <f>_THP_since142!L653</f>
        <v>2.9780357285854594E-2</v>
      </c>
    </row>
    <row r="661" spans="2:9" x14ac:dyDescent="0.3">
      <c r="B661" s="99">
        <f>_THP_since142!E654</f>
        <v>2016</v>
      </c>
      <c r="C661" s="99" t="str">
        <f>_THP_since142!F654</f>
        <v>Schwein</v>
      </c>
      <c r="D661" s="99" t="str">
        <f>_THP_since142!G654</f>
        <v>Mastschweine</v>
      </c>
      <c r="E661" s="99" t="str">
        <f>_THP_since142!H654</f>
        <v>B</v>
      </c>
      <c r="F661" s="99" t="str">
        <f>_THP_since142!I654</f>
        <v>Polypeptid-AB</v>
      </c>
      <c r="G661" s="120">
        <f>_THP_since142!J654</f>
        <v>0.3653820684984691</v>
      </c>
      <c r="H661" s="99" t="str">
        <f>_THP_since142!K654</f>
        <v>17. AMGÄndG (2021)</v>
      </c>
      <c r="I661">
        <f>_THP_since142!L654</f>
        <v>4.9163678355423943E-2</v>
      </c>
    </row>
    <row r="662" spans="2:9" x14ac:dyDescent="0.3">
      <c r="B662" s="99">
        <f>_THP_since142!E655</f>
        <v>2016</v>
      </c>
      <c r="C662" s="99" t="str">
        <f>_THP_since142!F655</f>
        <v>Schwein</v>
      </c>
      <c r="D662" s="99" t="str">
        <f>_THP_since142!G655</f>
        <v>Mastschweine</v>
      </c>
      <c r="E662" s="99" t="str">
        <f>_THP_since142!H655</f>
        <v>C</v>
      </c>
      <c r="F662" s="99" t="str">
        <f>_THP_since142!I655</f>
        <v>Aminoglykoside</v>
      </c>
      <c r="G662" s="120">
        <f>_THP_since142!J655</f>
        <v>5.7025441760678752E-2</v>
      </c>
      <c r="H662" s="99" t="str">
        <f>_THP_since142!K655</f>
        <v>17. AMGÄndG (2021)</v>
      </c>
      <c r="I662">
        <f>_THP_since142!L655</f>
        <v>7.6730105785410684E-3</v>
      </c>
    </row>
    <row r="663" spans="2:9" x14ac:dyDescent="0.3">
      <c r="B663" s="99">
        <f>_THP_since142!E656</f>
        <v>2016</v>
      </c>
      <c r="C663" s="99" t="str">
        <f>_THP_since142!F656</f>
        <v>Schwein</v>
      </c>
      <c r="D663" s="99" t="str">
        <f>_THP_since142!G656</f>
        <v>Mastschweine</v>
      </c>
      <c r="E663" s="99" t="str">
        <f>_THP_since142!H656</f>
        <v>C</v>
      </c>
      <c r="F663" s="99" t="str">
        <f>_THP_since142!I656</f>
        <v>Ceph. 1. Gen.</v>
      </c>
      <c r="G663" s="120">
        <f>_THP_since142!J656</f>
        <v>0</v>
      </c>
      <c r="H663" s="99" t="str">
        <f>_THP_since142!K656</f>
        <v>17. AMGÄndG (2021)</v>
      </c>
      <c r="I663">
        <f>_THP_since142!L656</f>
        <v>0</v>
      </c>
    </row>
    <row r="664" spans="2:9" x14ac:dyDescent="0.3">
      <c r="B664" s="99">
        <f>_THP_since142!E657</f>
        <v>2016</v>
      </c>
      <c r="C664" s="99" t="str">
        <f>_THP_since142!F657</f>
        <v>Schwein</v>
      </c>
      <c r="D664" s="99" t="str">
        <f>_THP_since142!G657</f>
        <v>Mastschweine</v>
      </c>
      <c r="E664" s="99" t="str">
        <f>_THP_since142!H657</f>
        <v>C</v>
      </c>
      <c r="F664" s="99" t="str">
        <f>_THP_since142!I657</f>
        <v>Fenicole</v>
      </c>
      <c r="G664" s="120">
        <f>_THP_since142!J657</f>
        <v>6.5123336908956914E-2</v>
      </c>
      <c r="H664" s="99" t="str">
        <f>_THP_since142!K657</f>
        <v>17. AMGÄndG (2021)</v>
      </c>
      <c r="I664">
        <f>_THP_since142!L657</f>
        <v>8.7626160812466942E-3</v>
      </c>
    </row>
    <row r="665" spans="2:9" x14ac:dyDescent="0.3">
      <c r="B665" s="99">
        <f>_THP_since142!E658</f>
        <v>2016</v>
      </c>
      <c r="C665" s="99" t="str">
        <f>_THP_since142!F658</f>
        <v>Schwein</v>
      </c>
      <c r="D665" s="99" t="str">
        <f>_THP_since142!G658</f>
        <v>Mastschweine</v>
      </c>
      <c r="E665" s="99" t="str">
        <f>_THP_since142!H658</f>
        <v>C</v>
      </c>
      <c r="F665" s="99" t="str">
        <f>_THP_since142!I658</f>
        <v>Lincosamide</v>
      </c>
      <c r="G665" s="120">
        <f>_THP_since142!J658</f>
        <v>0.42534845454545955</v>
      </c>
      <c r="H665" s="99" t="str">
        <f>_THP_since142!K658</f>
        <v>17. AMGÄndG (2021)</v>
      </c>
      <c r="I665">
        <f>_THP_since142!L658</f>
        <v>5.7232405230464266E-2</v>
      </c>
    </row>
    <row r="666" spans="2:9" x14ac:dyDescent="0.3">
      <c r="B666" s="99">
        <f>_THP_since142!E659</f>
        <v>2016</v>
      </c>
      <c r="C666" s="99" t="str">
        <f>_THP_since142!F659</f>
        <v>Schwein</v>
      </c>
      <c r="D666" s="99" t="str">
        <f>_THP_since142!G659</f>
        <v>Mastschweine</v>
      </c>
      <c r="E666" s="99" t="str">
        <f>_THP_since142!H659</f>
        <v>C</v>
      </c>
      <c r="F666" s="99" t="str">
        <f>_THP_since142!I659</f>
        <v>Makrolide</v>
      </c>
      <c r="G666" s="120">
        <f>_THP_since142!J659</f>
        <v>1.1756874086377351</v>
      </c>
      <c r="H666" s="99" t="str">
        <f>_THP_since142!K659</f>
        <v>17. AMGÄndG (2021)</v>
      </c>
      <c r="I666">
        <f>_THP_since142!L659</f>
        <v>0.15819363506895703</v>
      </c>
    </row>
    <row r="667" spans="2:9" x14ac:dyDescent="0.3">
      <c r="B667" s="99">
        <f>_THP_since142!E660</f>
        <v>2016</v>
      </c>
      <c r="C667" s="99" t="str">
        <f>_THP_since142!F660</f>
        <v>Schwein</v>
      </c>
      <c r="D667" s="99" t="str">
        <f>_THP_since142!G660</f>
        <v>Mastschweine</v>
      </c>
      <c r="E667" s="99" t="str">
        <f>_THP_since142!H660</f>
        <v>C</v>
      </c>
      <c r="F667" s="99" t="str">
        <f>_THP_since142!I660</f>
        <v>Pleuromutiline</v>
      </c>
      <c r="G667" s="120">
        <f>_THP_since142!J660</f>
        <v>0.51624962315165546</v>
      </c>
      <c r="H667" s="99" t="str">
        <f>_THP_since142!K660</f>
        <v>17. AMGÄndG (2021)</v>
      </c>
      <c r="I667">
        <f>_THP_since142!L660</f>
        <v>6.9463535876400445E-2</v>
      </c>
    </row>
    <row r="668" spans="2:9" x14ac:dyDescent="0.3">
      <c r="B668" s="99">
        <f>_THP_since142!E661</f>
        <v>2016</v>
      </c>
      <c r="C668" s="99" t="str">
        <f>_THP_since142!F661</f>
        <v>Schwein</v>
      </c>
      <c r="D668" s="99" t="str">
        <f>_THP_since142!G661</f>
        <v>Mastschweine</v>
      </c>
      <c r="E668" s="99" t="str">
        <f>_THP_since142!H661</f>
        <v>D</v>
      </c>
      <c r="F668" s="99" t="str">
        <f>_THP_since142!I661</f>
        <v>Aminoglykoside</v>
      </c>
      <c r="G668" s="120">
        <f>_THP_since142!J661</f>
        <v>8.5940809939080987E-2</v>
      </c>
      <c r="H668" s="99" t="str">
        <f>_THP_since142!K661</f>
        <v>17. AMGÄndG (2021)</v>
      </c>
      <c r="I668">
        <f>_THP_since142!L661</f>
        <v>1.1563693737935313E-2</v>
      </c>
    </row>
    <row r="669" spans="2:9" x14ac:dyDescent="0.3">
      <c r="B669" s="99">
        <f>_THP_since142!E662</f>
        <v>2016</v>
      </c>
      <c r="C669" s="99" t="str">
        <f>_THP_since142!F662</f>
        <v>Schwein</v>
      </c>
      <c r="D669" s="99" t="str">
        <f>_THP_since142!G662</f>
        <v>Mastschweine</v>
      </c>
      <c r="E669" s="99" t="str">
        <f>_THP_since142!H662</f>
        <v>D</v>
      </c>
      <c r="F669" s="99" t="str">
        <f>_THP_since142!I662</f>
        <v>Folsäureantag.</v>
      </c>
      <c r="G669" s="120">
        <f>_THP_since142!J662</f>
        <v>8.0796987990047975E-2</v>
      </c>
      <c r="H669" s="99" t="str">
        <f>_THP_since142!K662</f>
        <v>17. AMGÄndG (2021)</v>
      </c>
      <c r="I669">
        <f>_THP_since142!L662</f>
        <v>1.0871571081618125E-2</v>
      </c>
    </row>
    <row r="670" spans="2:9" x14ac:dyDescent="0.3">
      <c r="B670" s="99">
        <f>_THP_since142!E663</f>
        <v>2016</v>
      </c>
      <c r="C670" s="99" t="str">
        <f>_THP_since142!F663</f>
        <v>Schwein</v>
      </c>
      <c r="D670" s="99" t="str">
        <f>_THP_since142!G663</f>
        <v>Mastschweine</v>
      </c>
      <c r="E670" s="99" t="str">
        <f>_THP_since142!H663</f>
        <v>D</v>
      </c>
      <c r="F670" s="99" t="str">
        <f>_THP_since142!I663</f>
        <v>Penicilline</v>
      </c>
      <c r="G670" s="120">
        <f>_THP_since142!J663</f>
        <v>2.0752274430675048</v>
      </c>
      <c r="H670" s="99" t="str">
        <f>_THP_since142!K663</f>
        <v>17. AMGÄndG (2021)</v>
      </c>
      <c r="I670">
        <f>_THP_since142!L663</f>
        <v>0.27923049137192985</v>
      </c>
    </row>
    <row r="671" spans="2:9" x14ac:dyDescent="0.3">
      <c r="B671" s="99">
        <f>_THP_since142!E664</f>
        <v>2016</v>
      </c>
      <c r="C671" s="99" t="str">
        <f>_THP_since142!F664</f>
        <v>Schwein</v>
      </c>
      <c r="D671" s="99" t="str">
        <f>_THP_since142!G664</f>
        <v>Mastschweine</v>
      </c>
      <c r="E671" s="99" t="str">
        <f>_THP_since142!H664</f>
        <v>D</v>
      </c>
      <c r="F671" s="99" t="str">
        <f>_THP_since142!I664</f>
        <v>Sulfonamide</v>
      </c>
      <c r="G671" s="120">
        <f>_THP_since142!J664</f>
        <v>8.5447299162534157E-2</v>
      </c>
      <c r="H671" s="99" t="str">
        <f>_THP_since142!K664</f>
        <v>17. AMGÄndG (2021)</v>
      </c>
      <c r="I671">
        <f>_THP_since142!L664</f>
        <v>1.1497289808528511E-2</v>
      </c>
    </row>
    <row r="672" spans="2:9" x14ac:dyDescent="0.3">
      <c r="B672" s="99">
        <f>_THP_since142!E665</f>
        <v>2016</v>
      </c>
      <c r="C672" s="99" t="str">
        <f>_THP_since142!F665</f>
        <v>Schwein</v>
      </c>
      <c r="D672" s="99" t="str">
        <f>_THP_since142!G665</f>
        <v>Mastschweine</v>
      </c>
      <c r="E672" s="99" t="str">
        <f>_THP_since142!H665</f>
        <v>D</v>
      </c>
      <c r="F672" s="99" t="str">
        <f>_THP_since142!I665</f>
        <v>Tetrazykline</v>
      </c>
      <c r="G672" s="120">
        <f>_THP_since142!J665</f>
        <v>2.2551284847206832</v>
      </c>
      <c r="H672" s="99" t="str">
        <f>_THP_since142!K665</f>
        <v>17. AMGÄndG (2021)</v>
      </c>
      <c r="I672">
        <f>_THP_since142!L665</f>
        <v>0.30343692543145911</v>
      </c>
    </row>
    <row r="673" spans="2:9" x14ac:dyDescent="0.3">
      <c r="B673" s="99">
        <f>_THP_since142!E666</f>
        <v>2017</v>
      </c>
      <c r="C673" s="99" t="str">
        <f>_THP_since142!F666</f>
        <v>Schwein</v>
      </c>
      <c r="D673" s="99" t="str">
        <f>_THP_since142!G666</f>
        <v>Mastschweine</v>
      </c>
      <c r="E673" s="99" t="str">
        <f>_THP_since142!H666</f>
        <v>B</v>
      </c>
      <c r="F673" s="99" t="str">
        <f>_THP_since142!I666</f>
        <v>Ceph. 3. Gen.</v>
      </c>
      <c r="G673" s="120">
        <f>_THP_since142!J666</f>
        <v>5.450974150623282E-3</v>
      </c>
      <c r="H673" s="99" t="str">
        <f>_THP_since142!K666</f>
        <v>17. AMGÄndG (2021)</v>
      </c>
      <c r="I673">
        <f>_THP_since142!L666</f>
        <v>8.110814976406294E-4</v>
      </c>
    </row>
    <row r="674" spans="2:9" x14ac:dyDescent="0.3">
      <c r="B674" s="99">
        <f>_THP_since142!E667</f>
        <v>2017</v>
      </c>
      <c r="C674" s="99" t="str">
        <f>_THP_since142!F667</f>
        <v>Schwein</v>
      </c>
      <c r="D674" s="99" t="str">
        <f>_THP_since142!G667</f>
        <v>Mastschweine</v>
      </c>
      <c r="E674" s="99" t="str">
        <f>_THP_since142!H667</f>
        <v>B</v>
      </c>
      <c r="F674" s="99" t="str">
        <f>_THP_since142!I667</f>
        <v>Ceph. 4. Gen.</v>
      </c>
      <c r="G674" s="120">
        <f>_THP_since142!J667</f>
        <v>1.5433586338636392E-2</v>
      </c>
      <c r="H674" s="99" t="str">
        <f>_THP_since142!K667</f>
        <v>17. AMGÄndG (2021)</v>
      </c>
      <c r="I674">
        <f>_THP_since142!L667</f>
        <v>2.2964512352486254E-3</v>
      </c>
    </row>
    <row r="675" spans="2:9" x14ac:dyDescent="0.3">
      <c r="B675" s="99">
        <f>_THP_since142!E668</f>
        <v>2017</v>
      </c>
      <c r="C675" s="99" t="str">
        <f>_THP_since142!F668</f>
        <v>Schwein</v>
      </c>
      <c r="D675" s="99" t="str">
        <f>_THP_since142!G668</f>
        <v>Mastschweine</v>
      </c>
      <c r="E675" s="99" t="str">
        <f>_THP_since142!H668</f>
        <v>B</v>
      </c>
      <c r="F675" s="99" t="str">
        <f>_THP_since142!I668</f>
        <v>Fluorchinolone</v>
      </c>
      <c r="G675" s="120">
        <f>_THP_since142!J668</f>
        <v>0.21114294465976868</v>
      </c>
      <c r="H675" s="99" t="str">
        <f>_THP_since142!K668</f>
        <v>17. AMGÄndG (2021)</v>
      </c>
      <c r="I675">
        <f>_THP_since142!L668</f>
        <v>3.1417161600613343E-2</v>
      </c>
    </row>
    <row r="676" spans="2:9" x14ac:dyDescent="0.3">
      <c r="B676" s="99">
        <f>_THP_since142!E669</f>
        <v>2017</v>
      </c>
      <c r="C676" s="99" t="str">
        <f>_THP_since142!F669</f>
        <v>Schwein</v>
      </c>
      <c r="D676" s="99" t="str">
        <f>_THP_since142!G669</f>
        <v>Mastschweine</v>
      </c>
      <c r="E676" s="99" t="str">
        <f>_THP_since142!H669</f>
        <v>B</v>
      </c>
      <c r="F676" s="99" t="str">
        <f>_THP_since142!I669</f>
        <v>Polypeptid-AB</v>
      </c>
      <c r="G676" s="120">
        <f>_THP_since142!J669</f>
        <v>0.30325833768240223</v>
      </c>
      <c r="H676" s="99" t="str">
        <f>_THP_since142!K669</f>
        <v>17. AMGÄndG (2021)</v>
      </c>
      <c r="I676">
        <f>_THP_since142!L669</f>
        <v>4.5123535702572687E-2</v>
      </c>
    </row>
    <row r="677" spans="2:9" x14ac:dyDescent="0.3">
      <c r="B677" s="99">
        <f>_THP_since142!E670</f>
        <v>2017</v>
      </c>
      <c r="C677" s="99" t="str">
        <f>_THP_since142!F670</f>
        <v>Schwein</v>
      </c>
      <c r="D677" s="99" t="str">
        <f>_THP_since142!G670</f>
        <v>Mastschweine</v>
      </c>
      <c r="E677" s="99" t="str">
        <f>_THP_since142!H670</f>
        <v>C</v>
      </c>
      <c r="F677" s="99" t="str">
        <f>_THP_since142!I670</f>
        <v>Aminoglykoside</v>
      </c>
      <c r="G677" s="120">
        <f>_THP_since142!J670</f>
        <v>4.851592670073946E-2</v>
      </c>
      <c r="H677" s="99" t="str">
        <f>_THP_since142!K670</f>
        <v>17. AMGÄndG (2021)</v>
      </c>
      <c r="I677">
        <f>_THP_since142!L670</f>
        <v>7.2189611252071913E-3</v>
      </c>
    </row>
    <row r="678" spans="2:9" x14ac:dyDescent="0.3">
      <c r="B678" s="99">
        <f>_THP_since142!E671</f>
        <v>2017</v>
      </c>
      <c r="C678" s="99" t="str">
        <f>_THP_since142!F671</f>
        <v>Schwein</v>
      </c>
      <c r="D678" s="99" t="str">
        <f>_THP_since142!G671</f>
        <v>Mastschweine</v>
      </c>
      <c r="E678" s="99" t="str">
        <f>_THP_since142!H671</f>
        <v>C</v>
      </c>
      <c r="F678" s="99" t="str">
        <f>_THP_since142!I671</f>
        <v>Ceph. 1. Gen.</v>
      </c>
      <c r="G678" s="120">
        <f>_THP_since142!J671</f>
        <v>0</v>
      </c>
      <c r="H678" s="99" t="str">
        <f>_THP_since142!K671</f>
        <v>17. AMGÄndG (2021)</v>
      </c>
      <c r="I678">
        <f>_THP_since142!L671</f>
        <v>0</v>
      </c>
    </row>
    <row r="679" spans="2:9" x14ac:dyDescent="0.3">
      <c r="B679" s="99">
        <f>_THP_since142!E672</f>
        <v>2017</v>
      </c>
      <c r="C679" s="99" t="str">
        <f>_THP_since142!F672</f>
        <v>Schwein</v>
      </c>
      <c r="D679" s="99" t="str">
        <f>_THP_since142!G672</f>
        <v>Mastschweine</v>
      </c>
      <c r="E679" s="99" t="str">
        <f>_THP_since142!H672</f>
        <v>C</v>
      </c>
      <c r="F679" s="99" t="str">
        <f>_THP_since142!I672</f>
        <v>Fenicole</v>
      </c>
      <c r="G679" s="120">
        <f>_THP_since142!J672</f>
        <v>6.5589377355948789E-2</v>
      </c>
      <c r="H679" s="99" t="str">
        <f>_THP_since142!K672</f>
        <v>17. AMGÄndG (2021)</v>
      </c>
      <c r="I679">
        <f>_THP_since142!L672</f>
        <v>9.7594171142962507E-3</v>
      </c>
    </row>
    <row r="680" spans="2:9" x14ac:dyDescent="0.3">
      <c r="B680" s="99">
        <f>_THP_since142!E673</f>
        <v>2017</v>
      </c>
      <c r="C680" s="99" t="str">
        <f>_THP_since142!F673</f>
        <v>Schwein</v>
      </c>
      <c r="D680" s="99" t="str">
        <f>_THP_since142!G673</f>
        <v>Mastschweine</v>
      </c>
      <c r="E680" s="99" t="str">
        <f>_THP_since142!H673</f>
        <v>C</v>
      </c>
      <c r="F680" s="99" t="str">
        <f>_THP_since142!I673</f>
        <v>Lincosamide</v>
      </c>
      <c r="G680" s="120">
        <f>_THP_since142!J673</f>
        <v>0.38630222174589468</v>
      </c>
      <c r="H680" s="99" t="str">
        <f>_THP_since142!K673</f>
        <v>17. AMGÄndG (2021)</v>
      </c>
      <c r="I680">
        <f>_THP_since142!L673</f>
        <v>5.7480108306831069E-2</v>
      </c>
    </row>
    <row r="681" spans="2:9" x14ac:dyDescent="0.3">
      <c r="B681" s="99">
        <f>_THP_since142!E674</f>
        <v>2017</v>
      </c>
      <c r="C681" s="99" t="str">
        <f>_THP_since142!F674</f>
        <v>Schwein</v>
      </c>
      <c r="D681" s="99" t="str">
        <f>_THP_since142!G674</f>
        <v>Mastschweine</v>
      </c>
      <c r="E681" s="99" t="str">
        <f>_THP_since142!H674</f>
        <v>C</v>
      </c>
      <c r="F681" s="99" t="str">
        <f>_THP_since142!I674</f>
        <v>Makrolide</v>
      </c>
      <c r="G681" s="120">
        <f>_THP_since142!J674</f>
        <v>1.1491931643817441</v>
      </c>
      <c r="H681" s="99" t="str">
        <f>_THP_since142!K674</f>
        <v>17. AMGÄndG (2021)</v>
      </c>
      <c r="I681">
        <f>_THP_since142!L674</f>
        <v>0.1709949977910904</v>
      </c>
    </row>
    <row r="682" spans="2:9" x14ac:dyDescent="0.3">
      <c r="B682" s="99">
        <f>_THP_since142!E675</f>
        <v>2017</v>
      </c>
      <c r="C682" s="99" t="str">
        <f>_THP_since142!F675</f>
        <v>Schwein</v>
      </c>
      <c r="D682" s="99" t="str">
        <f>_THP_since142!G675</f>
        <v>Mastschweine</v>
      </c>
      <c r="E682" s="99" t="str">
        <f>_THP_since142!H675</f>
        <v>C</v>
      </c>
      <c r="F682" s="99" t="str">
        <f>_THP_since142!I675</f>
        <v>Pleuromutiline</v>
      </c>
      <c r="G682" s="120">
        <f>_THP_since142!J675</f>
        <v>0.39329449367258723</v>
      </c>
      <c r="H682" s="99" t="str">
        <f>_THP_since142!K675</f>
        <v>17. AMGÄndG (2021)</v>
      </c>
      <c r="I682">
        <f>_THP_since142!L675</f>
        <v>5.8520528281224796E-2</v>
      </c>
    </row>
    <row r="683" spans="2:9" x14ac:dyDescent="0.3">
      <c r="B683" s="99">
        <f>_THP_since142!E676</f>
        <v>2017</v>
      </c>
      <c r="C683" s="99" t="str">
        <f>_THP_since142!F676</f>
        <v>Schwein</v>
      </c>
      <c r="D683" s="99" t="str">
        <f>_THP_since142!G676</f>
        <v>Mastschweine</v>
      </c>
      <c r="E683" s="99" t="str">
        <f>_THP_since142!H676</f>
        <v>D</v>
      </c>
      <c r="F683" s="99" t="str">
        <f>_THP_since142!I676</f>
        <v>Aminoglykoside</v>
      </c>
      <c r="G683" s="120">
        <f>_THP_since142!J676</f>
        <v>5.6346249469250001E-2</v>
      </c>
      <c r="H683" s="99" t="str">
        <f>_THP_since142!K676</f>
        <v>17. AMGÄndG (2021)</v>
      </c>
      <c r="I683">
        <f>_THP_since142!L676</f>
        <v>8.3840794586644962E-3</v>
      </c>
    </row>
    <row r="684" spans="2:9" x14ac:dyDescent="0.3">
      <c r="B684" s="99">
        <f>_THP_since142!E677</f>
        <v>2017</v>
      </c>
      <c r="C684" s="99" t="str">
        <f>_THP_since142!F677</f>
        <v>Schwein</v>
      </c>
      <c r="D684" s="99" t="str">
        <f>_THP_since142!G677</f>
        <v>Mastschweine</v>
      </c>
      <c r="E684" s="99" t="str">
        <f>_THP_since142!H677</f>
        <v>D</v>
      </c>
      <c r="F684" s="99" t="str">
        <f>_THP_since142!I677</f>
        <v>Folsäureantag.</v>
      </c>
      <c r="G684" s="120">
        <f>_THP_since142!J677</f>
        <v>5.0838695062196015E-2</v>
      </c>
      <c r="H684" s="99" t="str">
        <f>_THP_since142!K677</f>
        <v>17. AMGÄndG (2021)</v>
      </c>
      <c r="I684">
        <f>_THP_since142!L677</f>
        <v>7.5645790623362881E-3</v>
      </c>
    </row>
    <row r="685" spans="2:9" x14ac:dyDescent="0.3">
      <c r="B685" s="99">
        <f>_THP_since142!E678</f>
        <v>2017</v>
      </c>
      <c r="C685" s="99" t="str">
        <f>_THP_since142!F678</f>
        <v>Schwein</v>
      </c>
      <c r="D685" s="99" t="str">
        <f>_THP_since142!G678</f>
        <v>Mastschweine</v>
      </c>
      <c r="E685" s="99" t="str">
        <f>_THP_since142!H678</f>
        <v>D</v>
      </c>
      <c r="F685" s="99" t="str">
        <f>_THP_since142!I678</f>
        <v>Penicilline</v>
      </c>
      <c r="G685" s="120">
        <f>_THP_since142!J678</f>
        <v>1.8424963120557745</v>
      </c>
      <c r="H685" s="99" t="str">
        <f>_THP_since142!K678</f>
        <v>17. AMGÄndG (2021)</v>
      </c>
      <c r="I685">
        <f>_THP_since142!L678</f>
        <v>0.27415552282680661</v>
      </c>
    </row>
    <row r="686" spans="2:9" x14ac:dyDescent="0.3">
      <c r="B686" s="99">
        <f>_THP_since142!E679</f>
        <v>2017</v>
      </c>
      <c r="C686" s="99" t="str">
        <f>_THP_since142!F679</f>
        <v>Schwein</v>
      </c>
      <c r="D686" s="99" t="str">
        <f>_THP_since142!G679</f>
        <v>Mastschweine</v>
      </c>
      <c r="E686" s="99" t="str">
        <f>_THP_since142!H679</f>
        <v>D</v>
      </c>
      <c r="F686" s="99" t="str">
        <f>_THP_since142!I679</f>
        <v>Sulfonamide</v>
      </c>
      <c r="G686" s="120">
        <f>_THP_since142!J679</f>
        <v>5.485293286269035E-2</v>
      </c>
      <c r="H686" s="99" t="str">
        <f>_THP_since142!K679</f>
        <v>17. AMGÄndG (2021)</v>
      </c>
      <c r="I686">
        <f>_THP_since142!L679</f>
        <v>8.1618803734676733E-3</v>
      </c>
    </row>
    <row r="687" spans="2:9" x14ac:dyDescent="0.3">
      <c r="B687" s="99">
        <f>_THP_since142!E680</f>
        <v>2017</v>
      </c>
      <c r="C687" s="99" t="str">
        <f>_THP_since142!F680</f>
        <v>Schwein</v>
      </c>
      <c r="D687" s="99" t="str">
        <f>_THP_since142!G680</f>
        <v>Mastschweine</v>
      </c>
      <c r="E687" s="99" t="str">
        <f>_THP_since142!H680</f>
        <v>D</v>
      </c>
      <c r="F687" s="99" t="str">
        <f>_THP_since142!I680</f>
        <v>Tetrazykline</v>
      </c>
      <c r="G687" s="120">
        <f>_THP_since142!J680</f>
        <v>2.1379092420447079</v>
      </c>
      <c r="H687" s="99" t="str">
        <f>_THP_since142!K680</f>
        <v>17. AMGÄndG (2021)</v>
      </c>
      <c r="I687">
        <f>_THP_since142!L680</f>
        <v>0.31811169562399982</v>
      </c>
    </row>
    <row r="688" spans="2:9" x14ac:dyDescent="0.3">
      <c r="B688" s="99">
        <f>_THP_since142!E681</f>
        <v>2018</v>
      </c>
      <c r="C688" s="99" t="str">
        <f>_THP_since142!F681</f>
        <v>Schwein</v>
      </c>
      <c r="D688" s="99" t="str">
        <f>_THP_since142!G681</f>
        <v>Mastschweine</v>
      </c>
      <c r="E688" s="99" t="str">
        <f>_THP_since142!H681</f>
        <v>B</v>
      </c>
      <c r="F688" s="99" t="str">
        <f>_THP_since142!I681</f>
        <v>Ceph. 3. Gen.</v>
      </c>
      <c r="G688" s="120">
        <f>_THP_since142!J681</f>
        <v>2.7696551653805081E-3</v>
      </c>
      <c r="H688" s="99" t="str">
        <f>_THP_since142!K681</f>
        <v>17. AMGÄndG (2021)</v>
      </c>
      <c r="I688">
        <f>_THP_since142!L681</f>
        <v>4.1022648827116148E-4</v>
      </c>
    </row>
    <row r="689" spans="2:9" x14ac:dyDescent="0.3">
      <c r="B689" s="99">
        <f>_THP_since142!E682</f>
        <v>2018</v>
      </c>
      <c r="C689" s="99" t="str">
        <f>_THP_since142!F682</f>
        <v>Schwein</v>
      </c>
      <c r="D689" s="99" t="str">
        <f>_THP_since142!G682</f>
        <v>Mastschweine</v>
      </c>
      <c r="E689" s="99" t="str">
        <f>_THP_since142!H682</f>
        <v>B</v>
      </c>
      <c r="F689" s="99" t="str">
        <f>_THP_since142!I682</f>
        <v>Ceph. 4. Gen.</v>
      </c>
      <c r="G689" s="120">
        <f>_THP_since142!J682</f>
        <v>7.2770514910468331E-3</v>
      </c>
      <c r="H689" s="99" t="str">
        <f>_THP_since142!K682</f>
        <v>17. AMGÄndG (2021)</v>
      </c>
      <c r="I689">
        <f>_THP_since142!L682</f>
        <v>1.0778378895159087E-3</v>
      </c>
    </row>
    <row r="690" spans="2:9" x14ac:dyDescent="0.3">
      <c r="B690" s="99">
        <f>_THP_since142!E683</f>
        <v>2018</v>
      </c>
      <c r="C690" s="99" t="str">
        <f>_THP_since142!F683</f>
        <v>Schwein</v>
      </c>
      <c r="D690" s="99" t="str">
        <f>_THP_since142!G683</f>
        <v>Mastschweine</v>
      </c>
      <c r="E690" s="99" t="str">
        <f>_THP_since142!H683</f>
        <v>B</v>
      </c>
      <c r="F690" s="99" t="str">
        <f>_THP_since142!I683</f>
        <v>Fluorchinolone</v>
      </c>
      <c r="G690" s="120">
        <f>_THP_since142!J683</f>
        <v>0.12030782424224055</v>
      </c>
      <c r="H690" s="99" t="str">
        <f>_THP_since142!K683</f>
        <v>17. AMGÄndG (2021)</v>
      </c>
      <c r="I690">
        <f>_THP_since142!L683</f>
        <v>1.781935053407923E-2</v>
      </c>
    </row>
    <row r="691" spans="2:9" x14ac:dyDescent="0.3">
      <c r="B691" s="99">
        <f>_THP_since142!E684</f>
        <v>2018</v>
      </c>
      <c r="C691" s="99" t="str">
        <f>_THP_since142!F684</f>
        <v>Schwein</v>
      </c>
      <c r="D691" s="99" t="str">
        <f>_THP_since142!G684</f>
        <v>Mastschweine</v>
      </c>
      <c r="E691" s="99" t="str">
        <f>_THP_since142!H684</f>
        <v>B</v>
      </c>
      <c r="F691" s="99" t="str">
        <f>_THP_since142!I684</f>
        <v>Polypeptid-AB</v>
      </c>
      <c r="G691" s="120">
        <f>_THP_since142!J684</f>
        <v>0.22020748202682616</v>
      </c>
      <c r="H691" s="99" t="str">
        <f>_THP_since142!K684</f>
        <v>17. AMGÄndG (2021)</v>
      </c>
      <c r="I691">
        <f>_THP_since142!L684</f>
        <v>3.2615952762657066E-2</v>
      </c>
    </row>
    <row r="692" spans="2:9" x14ac:dyDescent="0.3">
      <c r="B692" s="99">
        <f>_THP_since142!E685</f>
        <v>2018</v>
      </c>
      <c r="C692" s="99" t="str">
        <f>_THP_since142!F685</f>
        <v>Schwein</v>
      </c>
      <c r="D692" s="99" t="str">
        <f>_THP_since142!G685</f>
        <v>Mastschweine</v>
      </c>
      <c r="E692" s="99" t="str">
        <f>_THP_since142!H685</f>
        <v>C</v>
      </c>
      <c r="F692" s="99" t="str">
        <f>_THP_since142!I685</f>
        <v>Aminoglykoside</v>
      </c>
      <c r="G692" s="120">
        <f>_THP_since142!J685</f>
        <v>4.8223649445489243E-2</v>
      </c>
      <c r="H692" s="99" t="str">
        <f>_THP_since142!K685</f>
        <v>17. AMGÄndG (2021)</v>
      </c>
      <c r="I692">
        <f>_THP_since142!L685</f>
        <v>7.1426286603894851E-3</v>
      </c>
    </row>
    <row r="693" spans="2:9" x14ac:dyDescent="0.3">
      <c r="B693" s="99">
        <f>_THP_since142!E686</f>
        <v>2018</v>
      </c>
      <c r="C693" s="99" t="str">
        <f>_THP_since142!F686</f>
        <v>Schwein</v>
      </c>
      <c r="D693" s="99" t="str">
        <f>_THP_since142!G686</f>
        <v>Mastschweine</v>
      </c>
      <c r="E693" s="99" t="str">
        <f>_THP_since142!H686</f>
        <v>C</v>
      </c>
      <c r="F693" s="99" t="str">
        <f>_THP_since142!I686</f>
        <v>Ceph. 1. Gen.</v>
      </c>
      <c r="G693" s="120">
        <f>_THP_since142!J686</f>
        <v>0</v>
      </c>
      <c r="H693" s="99" t="str">
        <f>_THP_since142!K686</f>
        <v>17. AMGÄndG (2021)</v>
      </c>
      <c r="I693">
        <f>_THP_since142!L686</f>
        <v>0</v>
      </c>
    </row>
    <row r="694" spans="2:9" x14ac:dyDescent="0.3">
      <c r="B694" s="99">
        <f>_THP_since142!E687</f>
        <v>2018</v>
      </c>
      <c r="C694" s="99" t="str">
        <f>_THP_since142!F687</f>
        <v>Schwein</v>
      </c>
      <c r="D694" s="99" t="str">
        <f>_THP_since142!G687</f>
        <v>Mastschweine</v>
      </c>
      <c r="E694" s="99" t="str">
        <f>_THP_since142!H687</f>
        <v>C</v>
      </c>
      <c r="F694" s="99" t="str">
        <f>_THP_since142!I687</f>
        <v>Fenicole</v>
      </c>
      <c r="G694" s="120">
        <f>_THP_since142!J687</f>
        <v>0.10068316281063712</v>
      </c>
      <c r="H694" s="99" t="str">
        <f>_THP_since142!K687</f>
        <v>17. AMGÄndG (2021)</v>
      </c>
      <c r="I694">
        <f>_THP_since142!L687</f>
        <v>1.4912650796427535E-2</v>
      </c>
    </row>
    <row r="695" spans="2:9" x14ac:dyDescent="0.3">
      <c r="B695" s="99">
        <f>_THP_since142!E688</f>
        <v>2018</v>
      </c>
      <c r="C695" s="99" t="str">
        <f>_THP_since142!F688</f>
        <v>Schwein</v>
      </c>
      <c r="D695" s="99" t="str">
        <f>_THP_since142!G688</f>
        <v>Mastschweine</v>
      </c>
      <c r="E695" s="99" t="str">
        <f>_THP_since142!H688</f>
        <v>C</v>
      </c>
      <c r="F695" s="99" t="str">
        <f>_THP_since142!I688</f>
        <v>Lincosamide</v>
      </c>
      <c r="G695" s="120">
        <f>_THP_since142!J688</f>
        <v>0.45262329657170475</v>
      </c>
      <c r="H695" s="99" t="str">
        <f>_THP_since142!K688</f>
        <v>17. AMGÄndG (2021)</v>
      </c>
      <c r="I695">
        <f>_THP_since142!L688</f>
        <v>6.7040138347626232E-2</v>
      </c>
    </row>
    <row r="696" spans="2:9" x14ac:dyDescent="0.3">
      <c r="B696" s="99">
        <f>_THP_since142!E689</f>
        <v>2018</v>
      </c>
      <c r="C696" s="99" t="str">
        <f>_THP_since142!F689</f>
        <v>Schwein</v>
      </c>
      <c r="D696" s="99" t="str">
        <f>_THP_since142!G689</f>
        <v>Mastschweine</v>
      </c>
      <c r="E696" s="99" t="str">
        <f>_THP_since142!H689</f>
        <v>C</v>
      </c>
      <c r="F696" s="99" t="str">
        <f>_THP_since142!I689</f>
        <v>Makrolide</v>
      </c>
      <c r="G696" s="120">
        <f>_THP_since142!J689</f>
        <v>1.2922404772674316</v>
      </c>
      <c r="H696" s="99" t="str">
        <f>_THP_since142!K689</f>
        <v>17. AMGÄndG (2021)</v>
      </c>
      <c r="I696">
        <f>_THP_since142!L689</f>
        <v>0.19139973799533957</v>
      </c>
    </row>
    <row r="697" spans="2:9" x14ac:dyDescent="0.3">
      <c r="B697" s="99">
        <f>_THP_since142!E690</f>
        <v>2018</v>
      </c>
      <c r="C697" s="99" t="str">
        <f>_THP_since142!F690</f>
        <v>Schwein</v>
      </c>
      <c r="D697" s="99" t="str">
        <f>_THP_since142!G690</f>
        <v>Mastschweine</v>
      </c>
      <c r="E697" s="99" t="str">
        <f>_THP_since142!H690</f>
        <v>C</v>
      </c>
      <c r="F697" s="99" t="str">
        <f>_THP_since142!I690</f>
        <v>Pleuromutiline</v>
      </c>
      <c r="G697" s="120">
        <f>_THP_since142!J690</f>
        <v>0.44060909968761675</v>
      </c>
      <c r="H697" s="99" t="str">
        <f>_THP_since142!K690</f>
        <v>17. AMGÄndG (2021)</v>
      </c>
      <c r="I697">
        <f>_THP_since142!L690</f>
        <v>6.5260659855587808E-2</v>
      </c>
    </row>
    <row r="698" spans="2:9" x14ac:dyDescent="0.3">
      <c r="B698" s="99">
        <f>_THP_since142!E691</f>
        <v>2018</v>
      </c>
      <c r="C698" s="99" t="str">
        <f>_THP_since142!F691</f>
        <v>Schwein</v>
      </c>
      <c r="D698" s="99" t="str">
        <f>_THP_since142!G691</f>
        <v>Mastschweine</v>
      </c>
      <c r="E698" s="99" t="str">
        <f>_THP_since142!H691</f>
        <v>D</v>
      </c>
      <c r="F698" s="99" t="str">
        <f>_THP_since142!I691</f>
        <v>Aminoglykoside</v>
      </c>
      <c r="G698" s="120">
        <f>_THP_since142!J691</f>
        <v>5.3352545127120829E-2</v>
      </c>
      <c r="H698" s="99" t="str">
        <f>_THP_since142!K691</f>
        <v>17. AMGÄndG (2021)</v>
      </c>
      <c r="I698">
        <f>_THP_since142!L691</f>
        <v>7.9022932173654047E-3</v>
      </c>
    </row>
    <row r="699" spans="2:9" x14ac:dyDescent="0.3">
      <c r="B699" s="99">
        <f>_THP_since142!E692</f>
        <v>2018</v>
      </c>
      <c r="C699" s="99" t="str">
        <f>_THP_since142!F692</f>
        <v>Schwein</v>
      </c>
      <c r="D699" s="99" t="str">
        <f>_THP_since142!G692</f>
        <v>Mastschweine</v>
      </c>
      <c r="E699" s="99" t="str">
        <f>_THP_since142!H692</f>
        <v>D</v>
      </c>
      <c r="F699" s="99" t="str">
        <f>_THP_since142!I692</f>
        <v>Folsäureantag.</v>
      </c>
      <c r="G699" s="120">
        <f>_THP_since142!J692</f>
        <v>3.5515610016173753E-2</v>
      </c>
      <c r="H699" s="99" t="str">
        <f>_THP_since142!K692</f>
        <v>17. AMGÄndG (2021)</v>
      </c>
      <c r="I699">
        <f>_THP_since142!L692</f>
        <v>5.2603819269109011E-3</v>
      </c>
    </row>
    <row r="700" spans="2:9" x14ac:dyDescent="0.3">
      <c r="B700" s="99">
        <f>_THP_since142!E693</f>
        <v>2018</v>
      </c>
      <c r="C700" s="99" t="str">
        <f>_THP_since142!F693</f>
        <v>Schwein</v>
      </c>
      <c r="D700" s="99" t="str">
        <f>_THP_since142!G693</f>
        <v>Mastschweine</v>
      </c>
      <c r="E700" s="99" t="str">
        <f>_THP_since142!H693</f>
        <v>D</v>
      </c>
      <c r="F700" s="99" t="str">
        <f>_THP_since142!I693</f>
        <v>Penicilline</v>
      </c>
      <c r="G700" s="120">
        <f>_THP_since142!J693</f>
        <v>1.7426535155937544</v>
      </c>
      <c r="H700" s="99" t="str">
        <f>_THP_since142!K693</f>
        <v>17. AMGÄndG (2021)</v>
      </c>
      <c r="I700">
        <f>_THP_since142!L693</f>
        <v>0.25811250473024344</v>
      </c>
    </row>
    <row r="701" spans="2:9" x14ac:dyDescent="0.3">
      <c r="B701" s="99">
        <f>_THP_since142!E694</f>
        <v>2018</v>
      </c>
      <c r="C701" s="99" t="str">
        <f>_THP_since142!F694</f>
        <v>Schwein</v>
      </c>
      <c r="D701" s="99" t="str">
        <f>_THP_since142!G694</f>
        <v>Mastschweine</v>
      </c>
      <c r="E701" s="99" t="str">
        <f>_THP_since142!H694</f>
        <v>D</v>
      </c>
      <c r="F701" s="99" t="str">
        <f>_THP_since142!I694</f>
        <v>Sulfonamide</v>
      </c>
      <c r="G701" s="120">
        <f>_THP_since142!J694</f>
        <v>4.3574556685206857E-2</v>
      </c>
      <c r="H701" s="99" t="str">
        <f>_THP_since142!K694</f>
        <v>17. AMGÄndG (2021)</v>
      </c>
      <c r="I701">
        <f>_THP_since142!L694</f>
        <v>6.4540299422037473E-3</v>
      </c>
    </row>
    <row r="702" spans="2:9" x14ac:dyDescent="0.3">
      <c r="B702" s="99">
        <f>_THP_since142!E695</f>
        <v>2018</v>
      </c>
      <c r="C702" s="99" t="str">
        <f>_THP_since142!F695</f>
        <v>Schwein</v>
      </c>
      <c r="D702" s="99" t="str">
        <f>_THP_since142!G695</f>
        <v>Mastschweine</v>
      </c>
      <c r="E702" s="99" t="str">
        <f>_THP_since142!H695</f>
        <v>D</v>
      </c>
      <c r="F702" s="99" t="str">
        <f>_THP_since142!I695</f>
        <v>Tetrazykline</v>
      </c>
      <c r="G702" s="120">
        <f>_THP_since142!J695</f>
        <v>2.1914889610111743</v>
      </c>
      <c r="H702" s="99" t="str">
        <f>_THP_since142!K695</f>
        <v>17. AMGÄndG (2021)</v>
      </c>
      <c r="I702">
        <f>_THP_since142!L695</f>
        <v>0.32459160685338262</v>
      </c>
    </row>
    <row r="703" spans="2:9" x14ac:dyDescent="0.3">
      <c r="B703" s="99">
        <f>_THP_since142!E696</f>
        <v>2019</v>
      </c>
      <c r="C703" s="99" t="str">
        <f>_THP_since142!F696</f>
        <v>Schwein</v>
      </c>
      <c r="D703" s="99" t="str">
        <f>_THP_since142!G696</f>
        <v>Mastschweine</v>
      </c>
      <c r="E703" s="99" t="str">
        <f>_THP_since142!H696</f>
        <v>B</v>
      </c>
      <c r="F703" s="99" t="str">
        <f>_THP_since142!I696</f>
        <v>Ceph. 3. Gen.</v>
      </c>
      <c r="G703" s="120">
        <f>_THP_since142!J696</f>
        <v>2.1556387217475806E-3</v>
      </c>
      <c r="H703" s="99" t="str">
        <f>_THP_since142!K696</f>
        <v>17. AMGÄndG (2021)</v>
      </c>
      <c r="I703">
        <f>_THP_since142!L696</f>
        <v>3.0621847318683122E-4</v>
      </c>
    </row>
    <row r="704" spans="2:9" x14ac:dyDescent="0.3">
      <c r="B704" s="99">
        <f>_THP_since142!E697</f>
        <v>2019</v>
      </c>
      <c r="C704" s="99" t="str">
        <f>_THP_since142!F697</f>
        <v>Schwein</v>
      </c>
      <c r="D704" s="99" t="str">
        <f>_THP_since142!G697</f>
        <v>Mastschweine</v>
      </c>
      <c r="E704" s="99" t="str">
        <f>_THP_since142!H697</f>
        <v>B</v>
      </c>
      <c r="F704" s="99" t="str">
        <f>_THP_since142!I697</f>
        <v>Ceph. 4. Gen.</v>
      </c>
      <c r="G704" s="120">
        <f>_THP_since142!J697</f>
        <v>3.1085306128428363E-3</v>
      </c>
      <c r="H704" s="99" t="str">
        <f>_THP_since142!K697</f>
        <v>17. AMGÄndG (2021)</v>
      </c>
      <c r="I704">
        <f>_THP_since142!L697</f>
        <v>4.4158118357957464E-4</v>
      </c>
    </row>
    <row r="705" spans="2:9" x14ac:dyDescent="0.3">
      <c r="B705" s="99">
        <f>_THP_since142!E698</f>
        <v>2019</v>
      </c>
      <c r="C705" s="99" t="str">
        <f>_THP_since142!F698</f>
        <v>Schwein</v>
      </c>
      <c r="D705" s="99" t="str">
        <f>_THP_since142!G698</f>
        <v>Mastschweine</v>
      </c>
      <c r="E705" s="99" t="str">
        <f>_THP_since142!H698</f>
        <v>B</v>
      </c>
      <c r="F705" s="99" t="str">
        <f>_THP_since142!I698</f>
        <v>Fluorchinolone</v>
      </c>
      <c r="G705" s="120">
        <f>_THP_since142!J698</f>
        <v>8.4150670366898744E-2</v>
      </c>
      <c r="H705" s="99" t="str">
        <f>_THP_since142!K698</f>
        <v>17. AMGÄndG (2021)</v>
      </c>
      <c r="I705">
        <f>_THP_since142!L698</f>
        <v>1.195399281773408E-2</v>
      </c>
    </row>
    <row r="706" spans="2:9" x14ac:dyDescent="0.3">
      <c r="B706" s="99">
        <f>_THP_since142!E699</f>
        <v>2019</v>
      </c>
      <c r="C706" s="99" t="str">
        <f>_THP_since142!F699</f>
        <v>Schwein</v>
      </c>
      <c r="D706" s="99" t="str">
        <f>_THP_since142!G699</f>
        <v>Mastschweine</v>
      </c>
      <c r="E706" s="99" t="str">
        <f>_THP_since142!H699</f>
        <v>B</v>
      </c>
      <c r="F706" s="99" t="str">
        <f>_THP_since142!I699</f>
        <v>Polypeptid-AB</v>
      </c>
      <c r="G706" s="120">
        <f>_THP_since142!J699</f>
        <v>0.25500176297601906</v>
      </c>
      <c r="H706" s="99" t="str">
        <f>_THP_since142!K699</f>
        <v>17. AMGÄndG (2021)</v>
      </c>
      <c r="I706">
        <f>_THP_since142!L699</f>
        <v>3.6224182526820678E-2</v>
      </c>
    </row>
    <row r="707" spans="2:9" x14ac:dyDescent="0.3">
      <c r="B707" s="99">
        <f>_THP_since142!E700</f>
        <v>2019</v>
      </c>
      <c r="C707" s="99" t="str">
        <f>_THP_since142!F700</f>
        <v>Schwein</v>
      </c>
      <c r="D707" s="99" t="str">
        <f>_THP_since142!G700</f>
        <v>Mastschweine</v>
      </c>
      <c r="E707" s="99" t="str">
        <f>_THP_since142!H700</f>
        <v>C</v>
      </c>
      <c r="F707" s="99" t="str">
        <f>_THP_since142!I700</f>
        <v>Aminoglykoside</v>
      </c>
      <c r="G707" s="120">
        <f>_THP_since142!J700</f>
        <v>3.8754948694655664E-2</v>
      </c>
      <c r="H707" s="99" t="str">
        <f>_THP_since142!K700</f>
        <v>17. AMGÄndG (2021)</v>
      </c>
      <c r="I707">
        <f>_THP_since142!L700</f>
        <v>5.5053201160213169E-3</v>
      </c>
    </row>
    <row r="708" spans="2:9" x14ac:dyDescent="0.3">
      <c r="B708" s="99">
        <f>_THP_since142!E701</f>
        <v>2019</v>
      </c>
      <c r="C708" s="99" t="str">
        <f>_THP_since142!F701</f>
        <v>Schwein</v>
      </c>
      <c r="D708" s="99" t="str">
        <f>_THP_since142!G701</f>
        <v>Mastschweine</v>
      </c>
      <c r="E708" s="99" t="str">
        <f>_THP_since142!H701</f>
        <v>C</v>
      </c>
      <c r="F708" s="99" t="str">
        <f>_THP_since142!I701</f>
        <v>Ceph. 1. Gen.</v>
      </c>
      <c r="G708" s="120">
        <f>_THP_since142!J701</f>
        <v>0</v>
      </c>
      <c r="H708" s="99" t="str">
        <f>_THP_since142!K701</f>
        <v>17. AMGÄndG (2021)</v>
      </c>
      <c r="I708">
        <f>_THP_since142!L701</f>
        <v>0</v>
      </c>
    </row>
    <row r="709" spans="2:9" x14ac:dyDescent="0.3">
      <c r="B709" s="99">
        <f>_THP_since142!E702</f>
        <v>2019</v>
      </c>
      <c r="C709" s="99" t="str">
        <f>_THP_since142!F702</f>
        <v>Schwein</v>
      </c>
      <c r="D709" s="99" t="str">
        <f>_THP_since142!G702</f>
        <v>Mastschweine</v>
      </c>
      <c r="E709" s="99" t="str">
        <f>_THP_since142!H702</f>
        <v>C</v>
      </c>
      <c r="F709" s="99" t="str">
        <f>_THP_since142!I702</f>
        <v>Fenicole</v>
      </c>
      <c r="G709" s="120">
        <f>_THP_since142!J702</f>
        <v>0.11278479707413164</v>
      </c>
      <c r="H709" s="99" t="str">
        <f>_THP_since142!K702</f>
        <v>17. AMGÄndG (2021)</v>
      </c>
      <c r="I709">
        <f>_THP_since142!L702</f>
        <v>1.6021603253966479E-2</v>
      </c>
    </row>
    <row r="710" spans="2:9" x14ac:dyDescent="0.3">
      <c r="B710" s="99">
        <f>_THP_since142!E703</f>
        <v>2019</v>
      </c>
      <c r="C710" s="99" t="str">
        <f>_THP_since142!F703</f>
        <v>Schwein</v>
      </c>
      <c r="D710" s="99" t="str">
        <f>_THP_since142!G703</f>
        <v>Mastschweine</v>
      </c>
      <c r="E710" s="99" t="str">
        <f>_THP_since142!H703</f>
        <v>C</v>
      </c>
      <c r="F710" s="99" t="str">
        <f>_THP_since142!I703</f>
        <v>Lincosamide</v>
      </c>
      <c r="G710" s="120">
        <f>_THP_since142!J703</f>
        <v>0.51578898541176432</v>
      </c>
      <c r="H710" s="99" t="str">
        <f>_THP_since142!K703</f>
        <v>17. AMGÄndG (2021)</v>
      </c>
      <c r="I710">
        <f>_THP_since142!L703</f>
        <v>7.3270216389196063E-2</v>
      </c>
    </row>
    <row r="711" spans="2:9" x14ac:dyDescent="0.3">
      <c r="B711" s="99">
        <f>_THP_since142!E704</f>
        <v>2019</v>
      </c>
      <c r="C711" s="99" t="str">
        <f>_THP_since142!F704</f>
        <v>Schwein</v>
      </c>
      <c r="D711" s="99" t="str">
        <f>_THP_since142!G704</f>
        <v>Mastschweine</v>
      </c>
      <c r="E711" s="99" t="str">
        <f>_THP_since142!H704</f>
        <v>C</v>
      </c>
      <c r="F711" s="99" t="str">
        <f>_THP_since142!I704</f>
        <v>Makrolide</v>
      </c>
      <c r="G711" s="120">
        <f>_THP_since142!J704</f>
        <v>1.4162981644511845</v>
      </c>
      <c r="H711" s="99" t="str">
        <f>_THP_since142!K704</f>
        <v>17. AMGÄndG (2021)</v>
      </c>
      <c r="I711">
        <f>_THP_since142!L704</f>
        <v>0.20119171970707342</v>
      </c>
    </row>
    <row r="712" spans="2:9" x14ac:dyDescent="0.3">
      <c r="B712" s="99">
        <f>_THP_since142!E705</f>
        <v>2019</v>
      </c>
      <c r="C712" s="99" t="str">
        <f>_THP_since142!F705</f>
        <v>Schwein</v>
      </c>
      <c r="D712" s="99" t="str">
        <f>_THP_since142!G705</f>
        <v>Mastschweine</v>
      </c>
      <c r="E712" s="99" t="str">
        <f>_THP_since142!H705</f>
        <v>C</v>
      </c>
      <c r="F712" s="99" t="str">
        <f>_THP_since142!I705</f>
        <v>Pleuromutiline</v>
      </c>
      <c r="G712" s="120">
        <f>_THP_since142!J705</f>
        <v>0.51684894852415475</v>
      </c>
      <c r="H712" s="99" t="str">
        <f>_THP_since142!K705</f>
        <v>17. AMGÄndG (2021)</v>
      </c>
      <c r="I712">
        <f>_THP_since142!L705</f>
        <v>7.3420789062917297E-2</v>
      </c>
    </row>
    <row r="713" spans="2:9" x14ac:dyDescent="0.3">
      <c r="B713" s="99">
        <f>_THP_since142!E706</f>
        <v>2019</v>
      </c>
      <c r="C713" s="99" t="str">
        <f>_THP_since142!F706</f>
        <v>Schwein</v>
      </c>
      <c r="D713" s="99" t="str">
        <f>_THP_since142!G706</f>
        <v>Mastschweine</v>
      </c>
      <c r="E713" s="99" t="str">
        <f>_THP_since142!H706</f>
        <v>D</v>
      </c>
      <c r="F713" s="99" t="str">
        <f>_THP_since142!I706</f>
        <v>Aminoglykoside</v>
      </c>
      <c r="G713" s="120">
        <f>_THP_since142!J706</f>
        <v>4.2287396453502178E-2</v>
      </c>
      <c r="H713" s="99" t="str">
        <f>_THP_since142!K706</f>
        <v>17. AMGÄndG (2021)</v>
      </c>
      <c r="I713">
        <f>_THP_since142!L706</f>
        <v>6.0071206953175018E-3</v>
      </c>
    </row>
    <row r="714" spans="2:9" x14ac:dyDescent="0.3">
      <c r="B714" s="99">
        <f>_THP_since142!E707</f>
        <v>2019</v>
      </c>
      <c r="C714" s="99" t="str">
        <f>_THP_since142!F707</f>
        <v>Schwein</v>
      </c>
      <c r="D714" s="99" t="str">
        <f>_THP_since142!G707</f>
        <v>Mastschweine</v>
      </c>
      <c r="E714" s="99" t="str">
        <f>_THP_since142!H707</f>
        <v>D</v>
      </c>
      <c r="F714" s="99" t="str">
        <f>_THP_since142!I707</f>
        <v>Folsäureantag.</v>
      </c>
      <c r="G714" s="120">
        <f>_THP_since142!J707</f>
        <v>4.4869615361046757E-2</v>
      </c>
      <c r="H714" s="99" t="str">
        <f>_THP_since142!K707</f>
        <v>17. AMGÄndG (2021)</v>
      </c>
      <c r="I714">
        <f>_THP_since142!L707</f>
        <v>6.373936861368475E-3</v>
      </c>
    </row>
    <row r="715" spans="2:9" x14ac:dyDescent="0.3">
      <c r="B715" s="99">
        <f>_THP_since142!E708</f>
        <v>2019</v>
      </c>
      <c r="C715" s="99" t="str">
        <f>_THP_since142!F708</f>
        <v>Schwein</v>
      </c>
      <c r="D715" s="99" t="str">
        <f>_THP_since142!G708</f>
        <v>Mastschweine</v>
      </c>
      <c r="E715" s="99" t="str">
        <f>_THP_since142!H708</f>
        <v>D</v>
      </c>
      <c r="F715" s="99" t="str">
        <f>_THP_since142!I708</f>
        <v>Penicilline</v>
      </c>
      <c r="G715" s="120">
        <f>_THP_since142!J708</f>
        <v>1.8752022015428289</v>
      </c>
      <c r="H715" s="99" t="str">
        <f>_THP_since142!K708</f>
        <v>17. AMGÄndG (2021)</v>
      </c>
      <c r="I715">
        <f>_THP_since142!L708</f>
        <v>0.2663811654893205</v>
      </c>
    </row>
    <row r="716" spans="2:9" x14ac:dyDescent="0.3">
      <c r="B716" s="99">
        <f>_THP_since142!E709</f>
        <v>2019</v>
      </c>
      <c r="C716" s="99" t="str">
        <f>_THP_since142!F709</f>
        <v>Schwein</v>
      </c>
      <c r="D716" s="99" t="str">
        <f>_THP_since142!G709</f>
        <v>Mastschweine</v>
      </c>
      <c r="E716" s="99" t="str">
        <f>_THP_since142!H709</f>
        <v>D</v>
      </c>
      <c r="F716" s="99" t="str">
        <f>_THP_since142!I709</f>
        <v>Sulfonamide</v>
      </c>
      <c r="G716" s="120">
        <f>_THP_since142!J709</f>
        <v>4.8174040304275356E-2</v>
      </c>
      <c r="H716" s="99" t="str">
        <f>_THP_since142!K709</f>
        <v>17. AMGÄndG (2021)</v>
      </c>
      <c r="I716">
        <f>_THP_since142!L709</f>
        <v>6.8433457426747141E-3</v>
      </c>
    </row>
    <row r="717" spans="2:9" x14ac:dyDescent="0.3">
      <c r="B717" s="99">
        <f>_THP_since142!E710</f>
        <v>2019</v>
      </c>
      <c r="C717" s="99" t="str">
        <f>_THP_since142!F710</f>
        <v>Schwein</v>
      </c>
      <c r="D717" s="99" t="str">
        <f>_THP_since142!G710</f>
        <v>Mastschweine</v>
      </c>
      <c r="E717" s="99" t="str">
        <f>_THP_since142!H710</f>
        <v>D</v>
      </c>
      <c r="F717" s="99" t="str">
        <f>_THP_since142!I710</f>
        <v>Tetrazykline</v>
      </c>
      <c r="G717" s="120">
        <f>_THP_since142!J710</f>
        <v>2.0841192992358226</v>
      </c>
      <c r="H717" s="99" t="str">
        <f>_THP_since142!K710</f>
        <v>17. AMGÄndG (2021)</v>
      </c>
      <c r="I717">
        <f>_THP_since142!L710</f>
        <v>0.29605880768082304</v>
      </c>
    </row>
    <row r="718" spans="2:9" x14ac:dyDescent="0.3">
      <c r="B718" s="99">
        <f>_THP_since142!E711</f>
        <v>2020</v>
      </c>
      <c r="C718" s="99" t="str">
        <f>_THP_since142!F711</f>
        <v>Schwein</v>
      </c>
      <c r="D718" s="99" t="str">
        <f>_THP_since142!G711</f>
        <v>Mastschweine</v>
      </c>
      <c r="E718" s="99" t="str">
        <f>_THP_since142!H711</f>
        <v>B</v>
      </c>
      <c r="F718" s="99" t="str">
        <f>_THP_since142!I711</f>
        <v>Ceph. 3. Gen.</v>
      </c>
      <c r="G718" s="120">
        <f>_THP_since142!J711</f>
        <v>1.482846807723168E-3</v>
      </c>
      <c r="H718" s="99" t="str">
        <f>_THP_since142!K711</f>
        <v>17. AMGÄndG (2021)</v>
      </c>
      <c r="I718">
        <f>_THP_since142!L711</f>
        <v>2.136521128321773E-4</v>
      </c>
    </row>
    <row r="719" spans="2:9" x14ac:dyDescent="0.3">
      <c r="B719" s="99">
        <f>_THP_since142!E712</f>
        <v>2020</v>
      </c>
      <c r="C719" s="99" t="str">
        <f>_THP_since142!F712</f>
        <v>Schwein</v>
      </c>
      <c r="D719" s="99" t="str">
        <f>_THP_since142!G712</f>
        <v>Mastschweine</v>
      </c>
      <c r="E719" s="99" t="str">
        <f>_THP_since142!H712</f>
        <v>B</v>
      </c>
      <c r="F719" s="99" t="str">
        <f>_THP_since142!I712</f>
        <v>Ceph. 4. Gen.</v>
      </c>
      <c r="G719" s="120">
        <f>_THP_since142!J712</f>
        <v>2.6147206119532898E-3</v>
      </c>
      <c r="H719" s="99" t="str">
        <f>_THP_since142!K712</f>
        <v>17. AMGÄndG (2021)</v>
      </c>
      <c r="I719">
        <f>_THP_since142!L712</f>
        <v>3.7673519631298036E-4</v>
      </c>
    </row>
    <row r="720" spans="2:9" x14ac:dyDescent="0.3">
      <c r="B720" s="99">
        <f>_THP_since142!E713</f>
        <v>2020</v>
      </c>
      <c r="C720" s="99" t="str">
        <f>_THP_since142!F713</f>
        <v>Schwein</v>
      </c>
      <c r="D720" s="99" t="str">
        <f>_THP_since142!G713</f>
        <v>Mastschweine</v>
      </c>
      <c r="E720" s="99" t="str">
        <f>_THP_since142!H713</f>
        <v>B</v>
      </c>
      <c r="F720" s="99" t="str">
        <f>_THP_since142!I713</f>
        <v>Fluorchinolone</v>
      </c>
      <c r="G720" s="120">
        <f>_THP_since142!J713</f>
        <v>7.773016580058642E-2</v>
      </c>
      <c r="H720" s="99" t="str">
        <f>_THP_since142!K713</f>
        <v>17. AMGÄndG (2021)</v>
      </c>
      <c r="I720">
        <f>_THP_since142!L713</f>
        <v>1.1199548104089206E-2</v>
      </c>
    </row>
    <row r="721" spans="2:9" x14ac:dyDescent="0.3">
      <c r="B721" s="99">
        <f>_THP_since142!E714</f>
        <v>2020</v>
      </c>
      <c r="C721" s="99" t="str">
        <f>_THP_since142!F714</f>
        <v>Schwein</v>
      </c>
      <c r="D721" s="99" t="str">
        <f>_THP_since142!G714</f>
        <v>Mastschweine</v>
      </c>
      <c r="E721" s="99" t="str">
        <f>_THP_since142!H714</f>
        <v>B</v>
      </c>
      <c r="F721" s="99" t="str">
        <f>_THP_since142!I714</f>
        <v>Polypeptid-AB</v>
      </c>
      <c r="G721" s="120">
        <f>_THP_since142!J714</f>
        <v>0.18167871023755514</v>
      </c>
      <c r="H721" s="99" t="str">
        <f>_THP_since142!K714</f>
        <v>17. AMGÄndG (2021)</v>
      </c>
      <c r="I721">
        <f>_THP_since142!L714</f>
        <v>2.6176702877675227E-2</v>
      </c>
    </row>
    <row r="722" spans="2:9" x14ac:dyDescent="0.3">
      <c r="B722" s="99">
        <f>_THP_since142!E715</f>
        <v>2020</v>
      </c>
      <c r="C722" s="99" t="str">
        <f>_THP_since142!F715</f>
        <v>Schwein</v>
      </c>
      <c r="D722" s="99" t="str">
        <f>_THP_since142!G715</f>
        <v>Mastschweine</v>
      </c>
      <c r="E722" s="99" t="str">
        <f>_THP_since142!H715</f>
        <v>C</v>
      </c>
      <c r="F722" s="99" t="str">
        <f>_THP_since142!I715</f>
        <v>Aminoglykoside</v>
      </c>
      <c r="G722" s="120">
        <f>_THP_since142!J715</f>
        <v>4.0731323076036025E-2</v>
      </c>
      <c r="H722" s="99" t="str">
        <f>_THP_since142!K715</f>
        <v>17. AMGÄndG (2021)</v>
      </c>
      <c r="I722">
        <f>_THP_since142!L715</f>
        <v>5.868666397850688E-3</v>
      </c>
    </row>
    <row r="723" spans="2:9" x14ac:dyDescent="0.3">
      <c r="B723" s="99">
        <f>_THP_since142!E716</f>
        <v>2020</v>
      </c>
      <c r="C723" s="99" t="str">
        <f>_THP_since142!F716</f>
        <v>Schwein</v>
      </c>
      <c r="D723" s="99" t="str">
        <f>_THP_since142!G716</f>
        <v>Mastschweine</v>
      </c>
      <c r="E723" s="99" t="str">
        <f>_THP_since142!H716</f>
        <v>C</v>
      </c>
      <c r="F723" s="99" t="str">
        <f>_THP_since142!I716</f>
        <v>Ceph. 1. Gen.</v>
      </c>
      <c r="G723" s="120">
        <f>_THP_since142!J716</f>
        <v>0</v>
      </c>
      <c r="H723" s="99" t="str">
        <f>_THP_since142!K716</f>
        <v>17. AMGÄndG (2021)</v>
      </c>
      <c r="I723">
        <f>_THP_since142!L716</f>
        <v>0</v>
      </c>
    </row>
    <row r="724" spans="2:9" x14ac:dyDescent="0.3">
      <c r="B724" s="99">
        <f>_THP_since142!E717</f>
        <v>2020</v>
      </c>
      <c r="C724" s="99" t="str">
        <f>_THP_since142!F717</f>
        <v>Schwein</v>
      </c>
      <c r="D724" s="99" t="str">
        <f>_THP_since142!G717</f>
        <v>Mastschweine</v>
      </c>
      <c r="E724" s="99" t="str">
        <f>_THP_since142!H717</f>
        <v>C</v>
      </c>
      <c r="F724" s="99" t="str">
        <f>_THP_since142!I717</f>
        <v>Fenicole</v>
      </c>
      <c r="G724" s="120">
        <f>_THP_since142!J717</f>
        <v>0.11282769222092212</v>
      </c>
      <c r="H724" s="99" t="str">
        <f>_THP_since142!K717</f>
        <v>17. AMGÄndG (2021)</v>
      </c>
      <c r="I724">
        <f>_THP_since142!L717</f>
        <v>1.6256483612081214E-2</v>
      </c>
    </row>
    <row r="725" spans="2:9" x14ac:dyDescent="0.3">
      <c r="B725" s="99">
        <f>_THP_since142!E718</f>
        <v>2020</v>
      </c>
      <c r="C725" s="99" t="str">
        <f>_THP_since142!F718</f>
        <v>Schwein</v>
      </c>
      <c r="D725" s="99" t="str">
        <f>_THP_since142!G718</f>
        <v>Mastschweine</v>
      </c>
      <c r="E725" s="99" t="str">
        <f>_THP_since142!H718</f>
        <v>C</v>
      </c>
      <c r="F725" s="99" t="str">
        <f>_THP_since142!I718</f>
        <v>Lincosamide</v>
      </c>
      <c r="G725" s="120">
        <f>_THP_since142!J718</f>
        <v>0.53042498784685421</v>
      </c>
      <c r="H725" s="99" t="str">
        <f>_THP_since142!K718</f>
        <v>17. AMGÄndG (2021)</v>
      </c>
      <c r="I725">
        <f>_THP_since142!L718</f>
        <v>7.6424900240685698E-2</v>
      </c>
    </row>
    <row r="726" spans="2:9" x14ac:dyDescent="0.3">
      <c r="B726" s="99">
        <f>_THP_since142!E719</f>
        <v>2020</v>
      </c>
      <c r="C726" s="99" t="str">
        <f>_THP_since142!F719</f>
        <v>Schwein</v>
      </c>
      <c r="D726" s="99" t="str">
        <f>_THP_since142!G719</f>
        <v>Mastschweine</v>
      </c>
      <c r="E726" s="99" t="str">
        <f>_THP_since142!H719</f>
        <v>C</v>
      </c>
      <c r="F726" s="99" t="str">
        <f>_THP_since142!I719</f>
        <v>Makrolide</v>
      </c>
      <c r="G726" s="120">
        <f>_THP_since142!J719</f>
        <v>1.4628402368076392</v>
      </c>
      <c r="H726" s="99" t="str">
        <f>_THP_since142!K719</f>
        <v>17. AMGÄndG (2021)</v>
      </c>
      <c r="I726">
        <f>_THP_since142!L719</f>
        <v>0.21076951826855364</v>
      </c>
    </row>
    <row r="727" spans="2:9" x14ac:dyDescent="0.3">
      <c r="B727" s="99">
        <f>_THP_since142!E720</f>
        <v>2020</v>
      </c>
      <c r="C727" s="99" t="str">
        <f>_THP_since142!F720</f>
        <v>Schwein</v>
      </c>
      <c r="D727" s="99" t="str">
        <f>_THP_since142!G720</f>
        <v>Mastschweine</v>
      </c>
      <c r="E727" s="99" t="str">
        <f>_THP_since142!H720</f>
        <v>C</v>
      </c>
      <c r="F727" s="99" t="str">
        <f>_THP_since142!I720</f>
        <v>Pleuromutiline</v>
      </c>
      <c r="G727" s="120">
        <f>_THP_since142!J720</f>
        <v>0.48886122103342872</v>
      </c>
      <c r="H727" s="99" t="str">
        <f>_THP_since142!K720</f>
        <v>17. AMGÄndG (2021)</v>
      </c>
      <c r="I727">
        <f>_THP_since142!L720</f>
        <v>7.0436293359178268E-2</v>
      </c>
    </row>
    <row r="728" spans="2:9" x14ac:dyDescent="0.3">
      <c r="B728" s="99">
        <f>_THP_since142!E721</f>
        <v>2020</v>
      </c>
      <c r="C728" s="99" t="str">
        <f>_THP_since142!F721</f>
        <v>Schwein</v>
      </c>
      <c r="D728" s="99" t="str">
        <f>_THP_since142!G721</f>
        <v>Mastschweine</v>
      </c>
      <c r="E728" s="99" t="str">
        <f>_THP_since142!H721</f>
        <v>D</v>
      </c>
      <c r="F728" s="99" t="str">
        <f>_THP_since142!I721</f>
        <v>Aminoglykoside</v>
      </c>
      <c r="G728" s="120">
        <f>_THP_since142!J721</f>
        <v>4.3025147573133901E-2</v>
      </c>
      <c r="H728" s="99" t="str">
        <f>_THP_since142!K721</f>
        <v>17. AMGÄndG (2021)</v>
      </c>
      <c r="I728">
        <f>_THP_since142!L721</f>
        <v>6.1991661148266177E-3</v>
      </c>
    </row>
    <row r="729" spans="2:9" x14ac:dyDescent="0.3">
      <c r="B729" s="99">
        <f>_THP_since142!E722</f>
        <v>2020</v>
      </c>
      <c r="C729" s="99" t="str">
        <f>_THP_since142!F722</f>
        <v>Schwein</v>
      </c>
      <c r="D729" s="99" t="str">
        <f>_THP_since142!G722</f>
        <v>Mastschweine</v>
      </c>
      <c r="E729" s="99" t="str">
        <f>_THP_since142!H722</f>
        <v>D</v>
      </c>
      <c r="F729" s="99" t="str">
        <f>_THP_since142!I722</f>
        <v>Folsäureantag.</v>
      </c>
      <c r="G729" s="120">
        <f>_THP_since142!J722</f>
        <v>3.6831369842005038E-2</v>
      </c>
      <c r="H729" s="99" t="str">
        <f>_THP_since142!K722</f>
        <v>17. AMGÄndG (2021)</v>
      </c>
      <c r="I729">
        <f>_THP_since142!L722</f>
        <v>5.3067518129740554E-3</v>
      </c>
    </row>
    <row r="730" spans="2:9" x14ac:dyDescent="0.3">
      <c r="B730" s="99">
        <f>_THP_since142!E723</f>
        <v>2020</v>
      </c>
      <c r="C730" s="99" t="str">
        <f>_THP_since142!F723</f>
        <v>Schwein</v>
      </c>
      <c r="D730" s="99" t="str">
        <f>_THP_since142!G723</f>
        <v>Mastschweine</v>
      </c>
      <c r="E730" s="99" t="str">
        <f>_THP_since142!H723</f>
        <v>D</v>
      </c>
      <c r="F730" s="99" t="str">
        <f>_THP_since142!I723</f>
        <v>Penicilline</v>
      </c>
      <c r="G730" s="120">
        <f>_THP_since142!J723</f>
        <v>1.8659940227320397</v>
      </c>
      <c r="H730" s="99" t="str">
        <f>_THP_since142!K723</f>
        <v>17. AMGÄndG (2021)</v>
      </c>
      <c r="I730">
        <f>_THP_since142!L723</f>
        <v>0.26885687949185805</v>
      </c>
    </row>
    <row r="731" spans="2:9" x14ac:dyDescent="0.3">
      <c r="B731" s="99">
        <f>_THP_since142!E724</f>
        <v>2020</v>
      </c>
      <c r="C731" s="99" t="str">
        <f>_THP_since142!F724</f>
        <v>Schwein</v>
      </c>
      <c r="D731" s="99" t="str">
        <f>_THP_since142!G724</f>
        <v>Mastschweine</v>
      </c>
      <c r="E731" s="99" t="str">
        <f>_THP_since142!H724</f>
        <v>D</v>
      </c>
      <c r="F731" s="99" t="str">
        <f>_THP_since142!I724</f>
        <v>Sulfonamide</v>
      </c>
      <c r="G731" s="120">
        <f>_THP_since142!J724</f>
        <v>4.0310047609178355E-2</v>
      </c>
      <c r="H731" s="99" t="str">
        <f>_THP_since142!K724</f>
        <v>17. AMGÄndG (2021)</v>
      </c>
      <c r="I731">
        <f>_THP_since142!L724</f>
        <v>5.8079680215182717E-3</v>
      </c>
    </row>
    <row r="732" spans="2:9" x14ac:dyDescent="0.3">
      <c r="B732" s="99">
        <f>_THP_since142!E725</f>
        <v>2020</v>
      </c>
      <c r="C732" s="99" t="str">
        <f>_THP_since142!F725</f>
        <v>Schwein</v>
      </c>
      <c r="D732" s="99" t="str">
        <f>_THP_since142!G725</f>
        <v>Mastschweine</v>
      </c>
      <c r="E732" s="99" t="str">
        <f>_THP_since142!H725</f>
        <v>D</v>
      </c>
      <c r="F732" s="99" t="str">
        <f>_THP_since142!I725</f>
        <v>Tetrazykline</v>
      </c>
      <c r="G732" s="120">
        <f>_THP_since142!J725</f>
        <v>2.0551209160276018</v>
      </c>
      <c r="H732" s="99" t="str">
        <f>_THP_since142!K725</f>
        <v>17. AMGÄndG (2021)</v>
      </c>
      <c r="I732">
        <f>_THP_since142!L725</f>
        <v>0.29610673438956386</v>
      </c>
    </row>
    <row r="733" spans="2:9" x14ac:dyDescent="0.3">
      <c r="B733" s="99">
        <f>_THP_since142!E726</f>
        <v>2021</v>
      </c>
      <c r="C733" s="99" t="str">
        <f>_THP_since142!F726</f>
        <v>Schwein</v>
      </c>
      <c r="D733" s="99" t="str">
        <f>_THP_since142!G726</f>
        <v>Mastschweine</v>
      </c>
      <c r="E733" s="99" t="str">
        <f>_THP_since142!H726</f>
        <v>B</v>
      </c>
      <c r="F733" s="99" t="str">
        <f>_THP_since142!I726</f>
        <v>Ceph. 3. Gen.</v>
      </c>
      <c r="G733" s="120">
        <f>_THP_since142!J726</f>
        <v>1.247269215326282E-3</v>
      </c>
      <c r="H733" s="99" t="str">
        <f>_THP_since142!K726</f>
        <v>17. AMGÄndG (2021)</v>
      </c>
      <c r="I733">
        <f>_THP_since142!L726</f>
        <v>1.9993249346148068E-4</v>
      </c>
    </row>
    <row r="734" spans="2:9" x14ac:dyDescent="0.3">
      <c r="B734" s="99">
        <f>_THP_since142!E727</f>
        <v>2021</v>
      </c>
      <c r="C734" s="99" t="str">
        <f>_THP_since142!F727</f>
        <v>Schwein</v>
      </c>
      <c r="D734" s="99" t="str">
        <f>_THP_since142!G727</f>
        <v>Mastschweine</v>
      </c>
      <c r="E734" s="99" t="str">
        <f>_THP_since142!H727</f>
        <v>B</v>
      </c>
      <c r="F734" s="99" t="str">
        <f>_THP_since142!I727</f>
        <v>Ceph. 4. Gen.</v>
      </c>
      <c r="G734" s="120">
        <f>_THP_since142!J727</f>
        <v>2.058802445816204E-3</v>
      </c>
      <c r="H734" s="99" t="str">
        <f>_THP_since142!K727</f>
        <v>17. AMGÄndG (2021)</v>
      </c>
      <c r="I734">
        <f>_THP_since142!L727</f>
        <v>3.3001817208239977E-4</v>
      </c>
    </row>
    <row r="735" spans="2:9" x14ac:dyDescent="0.3">
      <c r="B735" s="99">
        <f>_THP_since142!E728</f>
        <v>2021</v>
      </c>
      <c r="C735" s="99" t="str">
        <f>_THP_since142!F728</f>
        <v>Schwein</v>
      </c>
      <c r="D735" s="99" t="str">
        <f>_THP_since142!G728</f>
        <v>Mastschweine</v>
      </c>
      <c r="E735" s="99" t="str">
        <f>_THP_since142!H728</f>
        <v>B</v>
      </c>
      <c r="F735" s="99" t="str">
        <f>_THP_since142!I728</f>
        <v>Fluorchinolone</v>
      </c>
      <c r="G735" s="120">
        <f>_THP_since142!J728</f>
        <v>6.4631032736556029E-2</v>
      </c>
      <c r="H735" s="99" t="str">
        <f>_THP_since142!K728</f>
        <v>17. AMGÄndG (2021)</v>
      </c>
      <c r="I735">
        <f>_THP_since142!L728</f>
        <v>1.0360107802893152E-2</v>
      </c>
    </row>
    <row r="736" spans="2:9" x14ac:dyDescent="0.3">
      <c r="B736" s="99">
        <f>_THP_since142!E729</f>
        <v>2021</v>
      </c>
      <c r="C736" s="99" t="str">
        <f>_THP_since142!F729</f>
        <v>Schwein</v>
      </c>
      <c r="D736" s="99" t="str">
        <f>_THP_since142!G729</f>
        <v>Mastschweine</v>
      </c>
      <c r="E736" s="99" t="str">
        <f>_THP_since142!H729</f>
        <v>B</v>
      </c>
      <c r="F736" s="99" t="str">
        <f>_THP_since142!I729</f>
        <v>Polypeptid-AB</v>
      </c>
      <c r="G736" s="120">
        <f>_THP_since142!J729</f>
        <v>0.18263002376033788</v>
      </c>
      <c r="H736" s="99" t="str">
        <f>_THP_since142!K729</f>
        <v>17. AMGÄndG (2021)</v>
      </c>
      <c r="I736">
        <f>_THP_since142!L729</f>
        <v>2.9274895573993577E-2</v>
      </c>
    </row>
    <row r="737" spans="2:9" x14ac:dyDescent="0.3">
      <c r="B737" s="99">
        <f>_THP_since142!E730</f>
        <v>2021</v>
      </c>
      <c r="C737" s="99" t="str">
        <f>_THP_since142!F730</f>
        <v>Schwein</v>
      </c>
      <c r="D737" s="99" t="str">
        <f>_THP_since142!G730</f>
        <v>Mastschweine</v>
      </c>
      <c r="E737" s="99" t="str">
        <f>_THP_since142!H730</f>
        <v>C</v>
      </c>
      <c r="F737" s="99" t="str">
        <f>_THP_since142!I730</f>
        <v>Aminoglykoside</v>
      </c>
      <c r="G737" s="120">
        <f>_THP_since142!J730</f>
        <v>3.9068400376433353E-2</v>
      </c>
      <c r="H737" s="99" t="str">
        <f>_THP_since142!K730</f>
        <v>17. AMGÄndG (2021)</v>
      </c>
      <c r="I737">
        <f>_THP_since142!L730</f>
        <v>6.2625154271673611E-3</v>
      </c>
    </row>
    <row r="738" spans="2:9" x14ac:dyDescent="0.3">
      <c r="B738" s="99">
        <f>_THP_since142!E731</f>
        <v>2021</v>
      </c>
      <c r="C738" s="99" t="str">
        <f>_THP_since142!F731</f>
        <v>Schwein</v>
      </c>
      <c r="D738" s="99" t="str">
        <f>_THP_since142!G731</f>
        <v>Mastschweine</v>
      </c>
      <c r="E738" s="99" t="str">
        <f>_THP_since142!H731</f>
        <v>C</v>
      </c>
      <c r="F738" s="99" t="str">
        <f>_THP_since142!I731</f>
        <v>Ceph. 1. Gen.</v>
      </c>
      <c r="G738" s="120">
        <f>_THP_since142!J731</f>
        <v>0</v>
      </c>
      <c r="H738" s="99" t="str">
        <f>_THP_since142!K731</f>
        <v>17. AMGÄndG (2021)</v>
      </c>
      <c r="I738">
        <f>_THP_since142!L731</f>
        <v>0</v>
      </c>
    </row>
    <row r="739" spans="2:9" x14ac:dyDescent="0.3">
      <c r="B739" s="99">
        <f>_THP_since142!E732</f>
        <v>2021</v>
      </c>
      <c r="C739" s="99" t="str">
        <f>_THP_since142!F732</f>
        <v>Schwein</v>
      </c>
      <c r="D739" s="99" t="str">
        <f>_THP_since142!G732</f>
        <v>Mastschweine</v>
      </c>
      <c r="E739" s="99" t="str">
        <f>_THP_since142!H732</f>
        <v>C</v>
      </c>
      <c r="F739" s="99" t="str">
        <f>_THP_since142!I732</f>
        <v>Fenicole</v>
      </c>
      <c r="G739" s="120">
        <f>_THP_since142!J732</f>
        <v>0.10486008705909988</v>
      </c>
      <c r="H739" s="99" t="str">
        <f>_THP_since142!K732</f>
        <v>17. AMGÄndG (2021)</v>
      </c>
      <c r="I739">
        <f>_THP_since142!L732</f>
        <v>1.680867162654168E-2</v>
      </c>
    </row>
    <row r="740" spans="2:9" x14ac:dyDescent="0.3">
      <c r="B740" s="99">
        <f>_THP_since142!E733</f>
        <v>2021</v>
      </c>
      <c r="C740" s="99" t="str">
        <f>_THP_since142!F733</f>
        <v>Schwein</v>
      </c>
      <c r="D740" s="99" t="str">
        <f>_THP_since142!G733</f>
        <v>Mastschweine</v>
      </c>
      <c r="E740" s="99" t="str">
        <f>_THP_since142!H733</f>
        <v>C</v>
      </c>
      <c r="F740" s="99" t="str">
        <f>_THP_since142!I733</f>
        <v>Lincosamide</v>
      </c>
      <c r="G740" s="120">
        <f>_THP_since142!J733</f>
        <v>0.5283883985678608</v>
      </c>
      <c r="H740" s="99" t="str">
        <f>_THP_since142!K733</f>
        <v>17. AMGÄndG (2021)</v>
      </c>
      <c r="I740">
        <f>_THP_since142!L733</f>
        <v>8.4698643038468191E-2</v>
      </c>
    </row>
    <row r="741" spans="2:9" x14ac:dyDescent="0.3">
      <c r="B741" s="99">
        <f>_THP_since142!E734</f>
        <v>2021</v>
      </c>
      <c r="C741" s="99" t="str">
        <f>_THP_since142!F734</f>
        <v>Schwein</v>
      </c>
      <c r="D741" s="99" t="str">
        <f>_THP_since142!G734</f>
        <v>Mastschweine</v>
      </c>
      <c r="E741" s="99" t="str">
        <f>_THP_since142!H734</f>
        <v>C</v>
      </c>
      <c r="F741" s="99" t="str">
        <f>_THP_since142!I734</f>
        <v>Makrolide</v>
      </c>
      <c r="G741" s="120">
        <f>_THP_since142!J734</f>
        <v>1.2614175395834597</v>
      </c>
      <c r="H741" s="99" t="str">
        <f>_THP_since142!K734</f>
        <v>17. AMGÄndG (2021)</v>
      </c>
      <c r="I741">
        <f>_THP_since142!L734</f>
        <v>0.20220041582521761</v>
      </c>
    </row>
    <row r="742" spans="2:9" x14ac:dyDescent="0.3">
      <c r="B742" s="99">
        <f>_THP_since142!E735</f>
        <v>2021</v>
      </c>
      <c r="C742" s="99" t="str">
        <f>_THP_since142!F735</f>
        <v>Schwein</v>
      </c>
      <c r="D742" s="99" t="str">
        <f>_THP_since142!G735</f>
        <v>Mastschweine</v>
      </c>
      <c r="E742" s="99" t="str">
        <f>_THP_since142!H735</f>
        <v>C</v>
      </c>
      <c r="F742" s="99" t="str">
        <f>_THP_since142!I735</f>
        <v>Pleuromutiline</v>
      </c>
      <c r="G742" s="120">
        <f>_THP_since142!J735</f>
        <v>0.42528575730189661</v>
      </c>
      <c r="H742" s="99" t="str">
        <f>_THP_since142!K735</f>
        <v>17. AMGÄndG (2021)</v>
      </c>
      <c r="I742">
        <f>_THP_since142!L735</f>
        <v>6.8171683263086966E-2</v>
      </c>
    </row>
    <row r="743" spans="2:9" x14ac:dyDescent="0.3">
      <c r="B743" s="99">
        <f>_THP_since142!E736</f>
        <v>2021</v>
      </c>
      <c r="C743" s="99" t="str">
        <f>_THP_since142!F736</f>
        <v>Schwein</v>
      </c>
      <c r="D743" s="99" t="str">
        <f>_THP_since142!G736</f>
        <v>Mastschweine</v>
      </c>
      <c r="E743" s="99" t="str">
        <f>_THP_since142!H736</f>
        <v>D</v>
      </c>
      <c r="F743" s="99" t="str">
        <f>_THP_since142!I736</f>
        <v>Aminoglykoside</v>
      </c>
      <c r="G743" s="120">
        <f>_THP_since142!J736</f>
        <v>4.5340018434282855E-2</v>
      </c>
      <c r="H743" s="99" t="str">
        <f>_THP_since142!K736</f>
        <v>17. AMGÄndG (2021)</v>
      </c>
      <c r="I743">
        <f>_THP_since142!L736</f>
        <v>7.2678318584046093E-3</v>
      </c>
    </row>
    <row r="744" spans="2:9" x14ac:dyDescent="0.3">
      <c r="B744" s="99">
        <f>_THP_since142!E737</f>
        <v>2021</v>
      </c>
      <c r="C744" s="99" t="str">
        <f>_THP_since142!F737</f>
        <v>Schwein</v>
      </c>
      <c r="D744" s="99" t="str">
        <f>_THP_since142!G737</f>
        <v>Mastschweine</v>
      </c>
      <c r="E744" s="99" t="str">
        <f>_THP_since142!H737</f>
        <v>D</v>
      </c>
      <c r="F744" s="99" t="str">
        <f>_THP_since142!I737</f>
        <v>Folsäureantag.</v>
      </c>
      <c r="G744" s="120">
        <f>_THP_since142!J737</f>
        <v>2.5036574763036744E-2</v>
      </c>
      <c r="H744" s="99" t="str">
        <f>_THP_since142!K737</f>
        <v>17. AMGÄndG (2021)</v>
      </c>
      <c r="I744">
        <f>_THP_since142!L737</f>
        <v>4.01326735126647E-3</v>
      </c>
    </row>
    <row r="745" spans="2:9" x14ac:dyDescent="0.3">
      <c r="B745" s="99">
        <f>_THP_since142!E738</f>
        <v>2021</v>
      </c>
      <c r="C745" s="99" t="str">
        <f>_THP_since142!F738</f>
        <v>Schwein</v>
      </c>
      <c r="D745" s="99" t="str">
        <f>_THP_since142!G738</f>
        <v>Mastschweine</v>
      </c>
      <c r="E745" s="99" t="str">
        <f>_THP_since142!H738</f>
        <v>D</v>
      </c>
      <c r="F745" s="99" t="str">
        <f>_THP_since142!I738</f>
        <v>Penicilline</v>
      </c>
      <c r="G745" s="120">
        <f>_THP_since142!J738</f>
        <v>1.7297547297065439</v>
      </c>
      <c r="H745" s="99" t="str">
        <f>_THP_since142!K738</f>
        <v>17. AMGÄndG (2021)</v>
      </c>
      <c r="I745">
        <f>_THP_since142!L738</f>
        <v>0.27727307941016538</v>
      </c>
    </row>
    <row r="746" spans="2:9" x14ac:dyDescent="0.3">
      <c r="B746" s="99">
        <f>_THP_since142!E739</f>
        <v>2021</v>
      </c>
      <c r="C746" s="99" t="str">
        <f>_THP_since142!F739</f>
        <v>Schwein</v>
      </c>
      <c r="D746" s="99" t="str">
        <f>_THP_since142!G739</f>
        <v>Mastschweine</v>
      </c>
      <c r="E746" s="99" t="str">
        <f>_THP_since142!H739</f>
        <v>D</v>
      </c>
      <c r="F746" s="99" t="str">
        <f>_THP_since142!I739</f>
        <v>Sulfonamide</v>
      </c>
      <c r="G746" s="120">
        <f>_THP_since142!J739</f>
        <v>2.7075352150248286E-2</v>
      </c>
      <c r="H746" s="99" t="str">
        <f>_THP_since142!K739</f>
        <v>17. AMGÄndG (2021)</v>
      </c>
      <c r="I746">
        <f>_THP_since142!L739</f>
        <v>4.3400755829051023E-3</v>
      </c>
    </row>
    <row r="747" spans="2:9" x14ac:dyDescent="0.3">
      <c r="B747" s="99">
        <f>_THP_since142!E740</f>
        <v>2021</v>
      </c>
      <c r="C747" s="99" t="str">
        <f>_THP_since142!F740</f>
        <v>Schwein</v>
      </c>
      <c r="D747" s="99" t="str">
        <f>_THP_since142!G740</f>
        <v>Mastschweine</v>
      </c>
      <c r="E747" s="99" t="str">
        <f>_THP_since142!H740</f>
        <v>D</v>
      </c>
      <c r="F747" s="99" t="str">
        <f>_THP_since142!I740</f>
        <v>Tetrazykline</v>
      </c>
      <c r="G747" s="120">
        <f>_THP_since142!J740</f>
        <v>1.8016577719500402</v>
      </c>
      <c r="H747" s="99" t="str">
        <f>_THP_since142!K740</f>
        <v>17. AMGÄndG (2021)</v>
      </c>
      <c r="I747">
        <f>_THP_since142!L740</f>
        <v>0.288798862574346</v>
      </c>
    </row>
    <row r="748" spans="2:9" x14ac:dyDescent="0.3">
      <c r="B748" s="99">
        <f>_THP_since142!E741</f>
        <v>2022</v>
      </c>
      <c r="C748" s="99" t="str">
        <f>_THP_since142!F741</f>
        <v>Schwein</v>
      </c>
      <c r="D748" s="99" t="str">
        <f>_THP_since142!G741</f>
        <v>Mastschweine</v>
      </c>
      <c r="E748" s="99" t="str">
        <f>_THP_since142!H741</f>
        <v>B</v>
      </c>
      <c r="F748" s="99" t="str">
        <f>_THP_since142!I741</f>
        <v>Ceph. 3. Gen.</v>
      </c>
      <c r="G748" s="120">
        <f>_THP_since142!J741</f>
        <v>1.3998356341929073E-3</v>
      </c>
      <c r="H748" s="99" t="str">
        <f>_THP_since142!K741</f>
        <v>17. AMGÄndG (2021)</v>
      </c>
      <c r="I748">
        <f>_THP_since142!L741</f>
        <v>2.2897157865836863E-4</v>
      </c>
    </row>
    <row r="749" spans="2:9" x14ac:dyDescent="0.3">
      <c r="B749" s="99">
        <f>_THP_since142!E742</f>
        <v>2022</v>
      </c>
      <c r="C749" s="99" t="str">
        <f>_THP_since142!F742</f>
        <v>Schwein</v>
      </c>
      <c r="D749" s="99" t="str">
        <f>_THP_since142!G742</f>
        <v>Mastschweine</v>
      </c>
      <c r="E749" s="99" t="str">
        <f>_THP_since142!H742</f>
        <v>B</v>
      </c>
      <c r="F749" s="99" t="str">
        <f>_THP_since142!I742</f>
        <v>Ceph. 4. Gen.</v>
      </c>
      <c r="G749" s="120">
        <f>_THP_since142!J742</f>
        <v>1.9275987782905839E-3</v>
      </c>
      <c r="H749" s="99" t="str">
        <f>_THP_since142!K742</f>
        <v>17. AMGÄndG (2021)</v>
      </c>
      <c r="I749">
        <f>_THP_since142!L742</f>
        <v>3.1529797106473321E-4</v>
      </c>
    </row>
    <row r="750" spans="2:9" x14ac:dyDescent="0.3">
      <c r="B750" s="99">
        <f>_THP_since142!E743</f>
        <v>2022</v>
      </c>
      <c r="C750" s="99" t="str">
        <f>_THP_since142!F743</f>
        <v>Schwein</v>
      </c>
      <c r="D750" s="99" t="str">
        <f>_THP_since142!G743</f>
        <v>Mastschweine</v>
      </c>
      <c r="E750" s="99" t="str">
        <f>_THP_since142!H743</f>
        <v>B</v>
      </c>
      <c r="F750" s="99" t="str">
        <f>_THP_since142!I743</f>
        <v>Fluorchinolone</v>
      </c>
      <c r="G750" s="120">
        <f>_THP_since142!J743</f>
        <v>6.5762295177962615E-2</v>
      </c>
      <c r="H750" s="99" t="str">
        <f>_THP_since142!K743</f>
        <v>17. AMGÄndG (2021)</v>
      </c>
      <c r="I750">
        <f>_THP_since142!L743</f>
        <v>1.0756760419074076E-2</v>
      </c>
    </row>
    <row r="751" spans="2:9" x14ac:dyDescent="0.3">
      <c r="B751" s="99">
        <f>_THP_since142!E744</f>
        <v>2022</v>
      </c>
      <c r="C751" s="99" t="str">
        <f>_THP_since142!F744</f>
        <v>Schwein</v>
      </c>
      <c r="D751" s="99" t="str">
        <f>_THP_since142!G744</f>
        <v>Mastschweine</v>
      </c>
      <c r="E751" s="99" t="str">
        <f>_THP_since142!H744</f>
        <v>B</v>
      </c>
      <c r="F751" s="99" t="str">
        <f>_THP_since142!I744</f>
        <v>Polypeptid-AB</v>
      </c>
      <c r="G751" s="120">
        <f>_THP_since142!J744</f>
        <v>0.16220366277815315</v>
      </c>
      <c r="H751" s="99" t="str">
        <f>_THP_since142!K744</f>
        <v>17. AMGÄndG (2021)</v>
      </c>
      <c r="I751">
        <f>_THP_since142!L744</f>
        <v>2.6531706882784809E-2</v>
      </c>
    </row>
    <row r="752" spans="2:9" x14ac:dyDescent="0.3">
      <c r="B752" s="99">
        <f>_THP_since142!E745</f>
        <v>2022</v>
      </c>
      <c r="C752" s="99" t="str">
        <f>_THP_since142!F745</f>
        <v>Schwein</v>
      </c>
      <c r="D752" s="99" t="str">
        <f>_THP_since142!G745</f>
        <v>Mastschweine</v>
      </c>
      <c r="E752" s="99" t="str">
        <f>_THP_since142!H745</f>
        <v>C</v>
      </c>
      <c r="F752" s="99" t="str">
        <f>_THP_since142!I745</f>
        <v>Aminoglykoside</v>
      </c>
      <c r="G752" s="120">
        <f>_THP_since142!J745</f>
        <v>4.4600791925406828E-2</v>
      </c>
      <c r="H752" s="99" t="str">
        <f>_THP_since142!K745</f>
        <v>17. AMGÄndG (2021)</v>
      </c>
      <c r="I752">
        <f>_THP_since142!L745</f>
        <v>7.2953663181048109E-3</v>
      </c>
    </row>
    <row r="753" spans="2:9" x14ac:dyDescent="0.3">
      <c r="B753" s="99">
        <f>_THP_since142!E746</f>
        <v>2022</v>
      </c>
      <c r="C753" s="99" t="str">
        <f>_THP_since142!F746</f>
        <v>Schwein</v>
      </c>
      <c r="D753" s="99" t="str">
        <f>_THP_since142!G746</f>
        <v>Mastschweine</v>
      </c>
      <c r="E753" s="99" t="str">
        <f>_THP_since142!H746</f>
        <v>C</v>
      </c>
      <c r="F753" s="99" t="str">
        <f>_THP_since142!I746</f>
        <v>Ceph. 1. Gen.</v>
      </c>
      <c r="G753" s="120">
        <f>_THP_since142!J746</f>
        <v>0</v>
      </c>
      <c r="H753" s="99" t="str">
        <f>_THP_since142!K746</f>
        <v>17. AMGÄndG (2021)</v>
      </c>
      <c r="I753">
        <f>_THP_since142!L746</f>
        <v>0</v>
      </c>
    </row>
    <row r="754" spans="2:9" x14ac:dyDescent="0.3">
      <c r="B754" s="99">
        <f>_THP_since142!E747</f>
        <v>2022</v>
      </c>
      <c r="C754" s="99" t="str">
        <f>_THP_since142!F747</f>
        <v>Schwein</v>
      </c>
      <c r="D754" s="99" t="str">
        <f>_THP_since142!G747</f>
        <v>Mastschweine</v>
      </c>
      <c r="E754" s="99" t="str">
        <f>_THP_since142!H747</f>
        <v>C</v>
      </c>
      <c r="F754" s="99" t="str">
        <f>_THP_since142!I747</f>
        <v>Fenicole</v>
      </c>
      <c r="G754" s="120">
        <f>_THP_since142!J747</f>
        <v>9.8428122585238698E-2</v>
      </c>
      <c r="H754" s="99" t="str">
        <f>_THP_since142!K747</f>
        <v>17. AMGÄndG (2021)</v>
      </c>
      <c r="I754">
        <f>_THP_since142!L747</f>
        <v>1.6099920635122038E-2</v>
      </c>
    </row>
    <row r="755" spans="2:9" x14ac:dyDescent="0.3">
      <c r="B755" s="99">
        <f>_THP_since142!E748</f>
        <v>2022</v>
      </c>
      <c r="C755" s="99" t="str">
        <f>_THP_since142!F748</f>
        <v>Schwein</v>
      </c>
      <c r="D755" s="99" t="str">
        <f>_THP_since142!G748</f>
        <v>Mastschweine</v>
      </c>
      <c r="E755" s="99" t="str">
        <f>_THP_since142!H748</f>
        <v>C</v>
      </c>
      <c r="F755" s="99" t="str">
        <f>_THP_since142!I748</f>
        <v>Lincosamide</v>
      </c>
      <c r="G755" s="120">
        <f>_THP_since142!J748</f>
        <v>0.50945356757594662</v>
      </c>
      <c r="H755" s="99" t="str">
        <f>_THP_since142!K748</f>
        <v>17. AMGÄndG (2021)</v>
      </c>
      <c r="I755">
        <f>_THP_since142!L748</f>
        <v>8.3331488906023335E-2</v>
      </c>
    </row>
    <row r="756" spans="2:9" x14ac:dyDescent="0.3">
      <c r="B756" s="99">
        <f>_THP_since142!E749</f>
        <v>2022</v>
      </c>
      <c r="C756" s="99" t="str">
        <f>_THP_since142!F749</f>
        <v>Schwein</v>
      </c>
      <c r="D756" s="99" t="str">
        <f>_THP_since142!G749</f>
        <v>Mastschweine</v>
      </c>
      <c r="E756" s="99" t="str">
        <f>_THP_since142!H749</f>
        <v>C</v>
      </c>
      <c r="F756" s="99" t="str">
        <f>_THP_since142!I749</f>
        <v>Makrolide</v>
      </c>
      <c r="G756" s="120">
        <f>_THP_since142!J749</f>
        <v>1.3696411479612081</v>
      </c>
      <c r="H756" s="99" t="str">
        <f>_THP_since142!K749</f>
        <v>17. AMGÄndG (2021)</v>
      </c>
      <c r="I756">
        <f>_THP_since142!L749</f>
        <v>0.22403265653753213</v>
      </c>
    </row>
    <row r="757" spans="2:9" x14ac:dyDescent="0.3">
      <c r="B757" s="99">
        <f>_THP_since142!E750</f>
        <v>2022</v>
      </c>
      <c r="C757" s="99" t="str">
        <f>_THP_since142!F750</f>
        <v>Schwein</v>
      </c>
      <c r="D757" s="99" t="str">
        <f>_THP_since142!G750</f>
        <v>Mastschweine</v>
      </c>
      <c r="E757" s="99" t="str">
        <f>_THP_since142!H750</f>
        <v>C</v>
      </c>
      <c r="F757" s="99" t="str">
        <f>_THP_since142!I750</f>
        <v>Pleuromutiline</v>
      </c>
      <c r="G757" s="120">
        <f>_THP_since142!J750</f>
        <v>0.41300806785192506</v>
      </c>
      <c r="H757" s="99" t="str">
        <f>_THP_since142!K750</f>
        <v>17. AMGÄndG (2021)</v>
      </c>
      <c r="I757">
        <f>_THP_since142!L750</f>
        <v>6.7555866549447979E-2</v>
      </c>
    </row>
    <row r="758" spans="2:9" x14ac:dyDescent="0.3">
      <c r="B758" s="99">
        <f>_THP_since142!E751</f>
        <v>2022</v>
      </c>
      <c r="C758" s="99" t="str">
        <f>_THP_since142!F751</f>
        <v>Schwein</v>
      </c>
      <c r="D758" s="99" t="str">
        <f>_THP_since142!G751</f>
        <v>Mastschweine</v>
      </c>
      <c r="E758" s="99" t="str">
        <f>_THP_since142!H751</f>
        <v>D</v>
      </c>
      <c r="F758" s="99" t="str">
        <f>_THP_since142!I751</f>
        <v>Aminoglykoside</v>
      </c>
      <c r="G758" s="120">
        <f>_THP_since142!J751</f>
        <v>7.9849770429037098E-2</v>
      </c>
      <c r="H758" s="99" t="str">
        <f>_THP_since142!K751</f>
        <v>17. AMGÄndG (2021)</v>
      </c>
      <c r="I758">
        <f>_THP_since142!L751</f>
        <v>1.3061053415165008E-2</v>
      </c>
    </row>
    <row r="759" spans="2:9" x14ac:dyDescent="0.3">
      <c r="B759" s="99">
        <f>_THP_since142!E752</f>
        <v>2022</v>
      </c>
      <c r="C759" s="99" t="str">
        <f>_THP_since142!F752</f>
        <v>Schwein</v>
      </c>
      <c r="D759" s="99" t="str">
        <f>_THP_since142!G752</f>
        <v>Mastschweine</v>
      </c>
      <c r="E759" s="99" t="str">
        <f>_THP_since142!H752</f>
        <v>D</v>
      </c>
      <c r="F759" s="99" t="str">
        <f>_THP_since142!I752</f>
        <v>Folsäureantag.</v>
      </c>
      <c r="G759" s="120">
        <f>_THP_since142!J752</f>
        <v>2.1703476496070837E-2</v>
      </c>
      <c r="H759" s="99" t="str">
        <f>_THP_since142!K752</f>
        <v>17. AMGÄndG (2021)</v>
      </c>
      <c r="I759">
        <f>_THP_since142!L752</f>
        <v>3.5500448440472471E-3</v>
      </c>
    </row>
    <row r="760" spans="2:9" x14ac:dyDescent="0.3">
      <c r="B760" s="99">
        <f>_THP_since142!E753</f>
        <v>2022</v>
      </c>
      <c r="C760" s="99" t="str">
        <f>_THP_since142!F753</f>
        <v>Schwein</v>
      </c>
      <c r="D760" s="99" t="str">
        <f>_THP_since142!G753</f>
        <v>Mastschweine</v>
      </c>
      <c r="E760" s="99" t="str">
        <f>_THP_since142!H753</f>
        <v>D</v>
      </c>
      <c r="F760" s="99" t="str">
        <f>_THP_since142!I753</f>
        <v>Penicilline</v>
      </c>
      <c r="G760" s="120">
        <f>_THP_since142!J753</f>
        <v>1.6590202489046721</v>
      </c>
      <c r="H760" s="99" t="str">
        <f>_THP_since142!K753</f>
        <v>17. AMGÄndG (2021)</v>
      </c>
      <c r="I760">
        <f>_THP_since142!L753</f>
        <v>0.27136649199312629</v>
      </c>
    </row>
    <row r="761" spans="2:9" x14ac:dyDescent="0.3">
      <c r="B761" s="99">
        <f>_THP_since142!E754</f>
        <v>2022</v>
      </c>
      <c r="C761" s="99" t="str">
        <f>_THP_since142!F754</f>
        <v>Schwein</v>
      </c>
      <c r="D761" s="99" t="str">
        <f>_THP_since142!G754</f>
        <v>Mastschweine</v>
      </c>
      <c r="E761" s="99" t="str">
        <f>_THP_since142!H754</f>
        <v>D</v>
      </c>
      <c r="F761" s="99" t="str">
        <f>_THP_since142!I754</f>
        <v>Sulfonamide</v>
      </c>
      <c r="G761" s="120">
        <f>_THP_since142!J754</f>
        <v>2.2827848703201543E-2</v>
      </c>
      <c r="H761" s="99" t="str">
        <f>_THP_since142!K754</f>
        <v>17. AMGÄndG (2021)</v>
      </c>
      <c r="I761">
        <f>_THP_since142!L754</f>
        <v>3.7339587786391092E-3</v>
      </c>
    </row>
    <row r="762" spans="2:9" x14ac:dyDescent="0.3">
      <c r="B762" s="99">
        <f>_THP_since142!E755</f>
        <v>2022</v>
      </c>
      <c r="C762" s="99" t="str">
        <f>_THP_since142!F755</f>
        <v>Schwein</v>
      </c>
      <c r="D762" s="99" t="str">
        <f>_THP_since142!G755</f>
        <v>Mastschweine</v>
      </c>
      <c r="E762" s="99" t="str">
        <f>_THP_since142!H755</f>
        <v>D</v>
      </c>
      <c r="F762" s="99" t="str">
        <f>_THP_since142!I755</f>
        <v>Tetrazykline</v>
      </c>
      <c r="G762" s="120">
        <f>_THP_since142!J755</f>
        <v>1.6637516887154875</v>
      </c>
      <c r="H762" s="99" t="str">
        <f>_THP_since142!K755</f>
        <v>17. AMGÄndG (2021)</v>
      </c>
      <c r="I762">
        <f>_THP_since142!L755</f>
        <v>0.27214041517121007</v>
      </c>
    </row>
    <row r="763" spans="2:9" x14ac:dyDescent="0.3">
      <c r="B763" s="99">
        <f>_THP_since142!E756</f>
        <v>2023</v>
      </c>
      <c r="C763" s="99" t="str">
        <f>_THP_since142!F756</f>
        <v>Schwein</v>
      </c>
      <c r="D763" s="99" t="str">
        <f>_THP_since142!G756</f>
        <v>Mastschweine</v>
      </c>
      <c r="E763" s="99" t="str">
        <f>_THP_since142!H756</f>
        <v>B</v>
      </c>
      <c r="F763" s="99" t="str">
        <f>_THP_since142!I756</f>
        <v>Ceph. 3. Gen.</v>
      </c>
      <c r="G763" s="120">
        <f>_THP_since142!J756</f>
        <v>5.6493278359375345E-4</v>
      </c>
      <c r="H763" s="99" t="str">
        <f>_THP_since142!K756</f>
        <v>17. AMGÄndG (2021)</v>
      </c>
      <c r="I763">
        <f>_THP_since142!L756</f>
        <v>8.614525585210099E-5</v>
      </c>
    </row>
    <row r="764" spans="2:9" x14ac:dyDescent="0.3">
      <c r="B764" s="99">
        <f>_THP_since142!E757</f>
        <v>2023</v>
      </c>
      <c r="C764" s="99" t="str">
        <f>_THP_since142!F757</f>
        <v>Schwein</v>
      </c>
      <c r="D764" s="99" t="str">
        <f>_THP_since142!G757</f>
        <v>Mastschweine</v>
      </c>
      <c r="E764" s="99" t="str">
        <f>_THP_since142!H757</f>
        <v>B</v>
      </c>
      <c r="F764" s="99" t="str">
        <f>_THP_since142!I757</f>
        <v>Ceph. 4. Gen.</v>
      </c>
      <c r="G764" s="120">
        <f>_THP_since142!J757</f>
        <v>1.3960539786575413E-3</v>
      </c>
      <c r="H764" s="99" t="str">
        <f>_THP_since142!K757</f>
        <v>17. AMGÄndG (2021)</v>
      </c>
      <c r="I764">
        <f>_THP_since142!L757</f>
        <v>2.1288094914541123E-4</v>
      </c>
    </row>
    <row r="765" spans="2:9" x14ac:dyDescent="0.3">
      <c r="B765" s="99">
        <f>_THP_since142!E758</f>
        <v>2023</v>
      </c>
      <c r="C765" s="99" t="str">
        <f>_THP_since142!F758</f>
        <v>Schwein</v>
      </c>
      <c r="D765" s="99" t="str">
        <f>_THP_since142!G758</f>
        <v>Mastschweine</v>
      </c>
      <c r="E765" s="99" t="str">
        <f>_THP_since142!H758</f>
        <v>B</v>
      </c>
      <c r="F765" s="99" t="str">
        <f>_THP_since142!I758</f>
        <v>Fluorchinolone</v>
      </c>
      <c r="G765" s="120">
        <f>_THP_since142!J758</f>
        <v>7.1088395003147051E-2</v>
      </c>
      <c r="H765" s="99" t="str">
        <f>_THP_since142!K758</f>
        <v>17. AMGÄndG (2021)</v>
      </c>
      <c r="I765">
        <f>_THP_since142!L758</f>
        <v>1.0840100191574425E-2</v>
      </c>
    </row>
    <row r="766" spans="2:9" x14ac:dyDescent="0.3">
      <c r="B766" s="99">
        <f>_THP_since142!E759</f>
        <v>2023</v>
      </c>
      <c r="C766" s="99" t="str">
        <f>_THP_since142!F759</f>
        <v>Schwein</v>
      </c>
      <c r="D766" s="99" t="str">
        <f>_THP_since142!G759</f>
        <v>Mastschweine</v>
      </c>
      <c r="E766" s="99" t="str">
        <f>_THP_since142!H759</f>
        <v>B</v>
      </c>
      <c r="F766" s="99" t="str">
        <f>_THP_since142!I759</f>
        <v>Polypeptid-AB</v>
      </c>
      <c r="G766" s="120">
        <f>_THP_since142!J759</f>
        <v>0.16399547758573291</v>
      </c>
      <c r="H766" s="99" t="str">
        <f>_THP_since142!K759</f>
        <v>17. AMGÄndG (2021)</v>
      </c>
      <c r="I766">
        <f>_THP_since142!L759</f>
        <v>2.500728013223176E-2</v>
      </c>
    </row>
    <row r="767" spans="2:9" x14ac:dyDescent="0.3">
      <c r="B767" s="99">
        <f>_THP_since142!E760</f>
        <v>2023</v>
      </c>
      <c r="C767" s="99" t="str">
        <f>_THP_since142!F760</f>
        <v>Schwein</v>
      </c>
      <c r="D767" s="99" t="str">
        <f>_THP_since142!G760</f>
        <v>Mastschweine</v>
      </c>
      <c r="E767" s="99" t="str">
        <f>_THP_since142!H760</f>
        <v>C</v>
      </c>
      <c r="F767" s="99" t="str">
        <f>_THP_since142!I760</f>
        <v>Aminoglykoside</v>
      </c>
      <c r="G767" s="120">
        <f>_THP_since142!J760</f>
        <v>4.8291593422537568E-2</v>
      </c>
      <c r="H767" s="99" t="str">
        <f>_THP_since142!K760</f>
        <v>17. AMGÄndG (2021)</v>
      </c>
      <c r="I767">
        <f>_THP_since142!L760</f>
        <v>7.3638701659801053E-3</v>
      </c>
    </row>
    <row r="768" spans="2:9" x14ac:dyDescent="0.3">
      <c r="B768" s="99">
        <f>_THP_since142!E761</f>
        <v>2023</v>
      </c>
      <c r="C768" s="99" t="str">
        <f>_THP_since142!F761</f>
        <v>Schwein</v>
      </c>
      <c r="D768" s="99" t="str">
        <f>_THP_since142!G761</f>
        <v>Mastschweine</v>
      </c>
      <c r="E768" s="99" t="str">
        <f>_THP_since142!H761</f>
        <v>C</v>
      </c>
      <c r="F768" s="99" t="str">
        <f>_THP_since142!I761</f>
        <v>Ceph. 1. Gen.</v>
      </c>
      <c r="G768" s="120">
        <f>_THP_since142!J761</f>
        <v>1.5107174317255071E-7</v>
      </c>
      <c r="H768" s="99" t="str">
        <f>_THP_since142!K761</f>
        <v>17. AMGÄndG (2021)</v>
      </c>
      <c r="I768">
        <f>_THP_since142!L761</f>
        <v>2.3036570624976863E-8</v>
      </c>
    </row>
    <row r="769" spans="2:9" x14ac:dyDescent="0.3">
      <c r="B769" s="99">
        <f>_THP_since142!E762</f>
        <v>2023</v>
      </c>
      <c r="C769" s="99" t="str">
        <f>_THP_since142!F762</f>
        <v>Schwein</v>
      </c>
      <c r="D769" s="99" t="str">
        <f>_THP_since142!G762</f>
        <v>Mastschweine</v>
      </c>
      <c r="E769" s="99" t="str">
        <f>_THP_since142!H762</f>
        <v>C</v>
      </c>
      <c r="F769" s="99" t="str">
        <f>_THP_since142!I762</f>
        <v>Fenicole</v>
      </c>
      <c r="G769" s="120">
        <f>_THP_since142!J762</f>
        <v>0.1041591326216922</v>
      </c>
      <c r="H769" s="99" t="str">
        <f>_THP_since142!K762</f>
        <v>17. AMGÄndG (2021)</v>
      </c>
      <c r="I769">
        <f>_THP_since142!L762</f>
        <v>1.5882978275661548E-2</v>
      </c>
    </row>
    <row r="770" spans="2:9" x14ac:dyDescent="0.3">
      <c r="B770" s="99">
        <f>_THP_since142!E763</f>
        <v>2023</v>
      </c>
      <c r="C770" s="99" t="str">
        <f>_THP_since142!F763</f>
        <v>Schwein</v>
      </c>
      <c r="D770" s="99" t="str">
        <f>_THP_since142!G763</f>
        <v>Mastschweine</v>
      </c>
      <c r="E770" s="99" t="str">
        <f>_THP_since142!H763</f>
        <v>C</v>
      </c>
      <c r="F770" s="99" t="str">
        <f>_THP_since142!I763</f>
        <v>Lincosamide</v>
      </c>
      <c r="G770" s="120">
        <f>_THP_since142!J763</f>
        <v>0.50605121204656323</v>
      </c>
      <c r="H770" s="99" t="str">
        <f>_THP_since142!K763</f>
        <v>17. AMGÄndG (2021)</v>
      </c>
      <c r="I770">
        <f>_THP_since142!L763</f>
        <v>7.7166545121880634E-2</v>
      </c>
    </row>
    <row r="771" spans="2:9" x14ac:dyDescent="0.3">
      <c r="B771" s="99">
        <f>_THP_since142!E764</f>
        <v>2023</v>
      </c>
      <c r="C771" s="99" t="str">
        <f>_THP_since142!F764</f>
        <v>Schwein</v>
      </c>
      <c r="D771" s="99" t="str">
        <f>_THP_since142!G764</f>
        <v>Mastschweine</v>
      </c>
      <c r="E771" s="99" t="str">
        <f>_THP_since142!H764</f>
        <v>C</v>
      </c>
      <c r="F771" s="99" t="str">
        <f>_THP_since142!I764</f>
        <v>Makrolide</v>
      </c>
      <c r="G771" s="120">
        <f>_THP_since142!J764</f>
        <v>1.4543218967839644</v>
      </c>
      <c r="H771" s="99" t="str">
        <f>_THP_since142!K764</f>
        <v>17. AMGÄndG (2021)</v>
      </c>
      <c r="I771">
        <f>_THP_since142!L764</f>
        <v>0.2217660853257529</v>
      </c>
    </row>
    <row r="772" spans="2:9" x14ac:dyDescent="0.3">
      <c r="B772" s="99">
        <f>_THP_since142!E765</f>
        <v>2023</v>
      </c>
      <c r="C772" s="99" t="str">
        <f>_THP_since142!F765</f>
        <v>Schwein</v>
      </c>
      <c r="D772" s="99" t="str">
        <f>_THP_since142!G765</f>
        <v>Mastschweine</v>
      </c>
      <c r="E772" s="99" t="str">
        <f>_THP_since142!H765</f>
        <v>C</v>
      </c>
      <c r="F772" s="99" t="str">
        <f>_THP_since142!I765</f>
        <v>Pleuromutiline</v>
      </c>
      <c r="G772" s="120">
        <f>_THP_since142!J765</f>
        <v>0.45416124077339864</v>
      </c>
      <c r="H772" s="99" t="str">
        <f>_THP_since142!K765</f>
        <v>17. AMGÄndG (2021)</v>
      </c>
      <c r="I772">
        <f>_THP_since142!L765</f>
        <v>6.925396688018419E-2</v>
      </c>
    </row>
    <row r="773" spans="2:9" x14ac:dyDescent="0.3">
      <c r="B773" s="99">
        <f>_THP_since142!E766</f>
        <v>2023</v>
      </c>
      <c r="C773" s="99" t="str">
        <f>_THP_since142!F766</f>
        <v>Schwein</v>
      </c>
      <c r="D773" s="99" t="str">
        <f>_THP_since142!G766</f>
        <v>Mastschweine</v>
      </c>
      <c r="E773" s="99" t="str">
        <f>_THP_since142!H766</f>
        <v>D</v>
      </c>
      <c r="F773" s="99" t="str">
        <f>_THP_since142!I766</f>
        <v>Aminoglykoside</v>
      </c>
      <c r="G773" s="120">
        <f>_THP_since142!J766</f>
        <v>6.7211440858109886E-2</v>
      </c>
      <c r="H773" s="99" t="str">
        <f>_THP_since142!K766</f>
        <v>17. AMGÄndG (2021)</v>
      </c>
      <c r="I773">
        <f>_THP_since142!L766</f>
        <v>1.0248912679625645E-2</v>
      </c>
    </row>
    <row r="774" spans="2:9" x14ac:dyDescent="0.3">
      <c r="B774" s="99">
        <f>_THP_since142!E767</f>
        <v>2023</v>
      </c>
      <c r="C774" s="99" t="str">
        <f>_THP_since142!F767</f>
        <v>Schwein</v>
      </c>
      <c r="D774" s="99" t="str">
        <f>_THP_since142!G767</f>
        <v>Mastschweine</v>
      </c>
      <c r="E774" s="99" t="str">
        <f>_THP_since142!H767</f>
        <v>D</v>
      </c>
      <c r="F774" s="99" t="str">
        <f>_THP_since142!I767</f>
        <v>Folsäureantag.</v>
      </c>
      <c r="G774" s="120">
        <f>_THP_since142!J767</f>
        <v>3.067073637063442E-2</v>
      </c>
      <c r="H774" s="99" t="str">
        <f>_THP_since142!K767</f>
        <v>17. AMGÄndG (2021)</v>
      </c>
      <c r="I774">
        <f>_THP_since142!L767</f>
        <v>4.6769076048534279E-3</v>
      </c>
    </row>
    <row r="775" spans="2:9" x14ac:dyDescent="0.3">
      <c r="B775" s="99">
        <f>_THP_since142!E768</f>
        <v>2023</v>
      </c>
      <c r="C775" s="99" t="str">
        <f>_THP_since142!F768</f>
        <v>Schwein</v>
      </c>
      <c r="D775" s="99" t="str">
        <f>_THP_since142!G768</f>
        <v>Mastschweine</v>
      </c>
      <c r="E775" s="99" t="str">
        <f>_THP_since142!H768</f>
        <v>D</v>
      </c>
      <c r="F775" s="99" t="str">
        <f>_THP_since142!I768</f>
        <v>Penicilline</v>
      </c>
      <c r="G775" s="120">
        <f>_THP_since142!J768</f>
        <v>1.833801878822215</v>
      </c>
      <c r="H775" s="99" t="str">
        <f>_THP_since142!K768</f>
        <v>17. AMGÄndG (2021)</v>
      </c>
      <c r="I775">
        <f>_THP_since142!L768</f>
        <v>0.27963208477347418</v>
      </c>
    </row>
    <row r="776" spans="2:9" x14ac:dyDescent="0.3">
      <c r="B776" s="99">
        <f>_THP_since142!E769</f>
        <v>2023</v>
      </c>
      <c r="C776" s="99" t="str">
        <f>_THP_since142!F769</f>
        <v>Schwein</v>
      </c>
      <c r="D776" s="99" t="str">
        <f>_THP_since142!G769</f>
        <v>Mastschweine</v>
      </c>
      <c r="E776" s="99" t="str">
        <f>_THP_since142!H769</f>
        <v>D</v>
      </c>
      <c r="F776" s="99" t="str">
        <f>_THP_since142!I769</f>
        <v>Sulfonamide</v>
      </c>
      <c r="G776" s="120">
        <f>_THP_since142!J769</f>
        <v>3.1814727145808561E-2</v>
      </c>
      <c r="H776" s="99" t="str">
        <f>_THP_since142!K769</f>
        <v>17. AMGÄndG (2021)</v>
      </c>
      <c r="I776">
        <f>_THP_since142!L769</f>
        <v>4.8513520359110655E-3</v>
      </c>
    </row>
    <row r="777" spans="2:9" x14ac:dyDescent="0.3">
      <c r="B777" s="99">
        <f>_THP_since142!E770</f>
        <v>2023</v>
      </c>
      <c r="C777" s="99" t="str">
        <f>_THP_since142!F770</f>
        <v>Schwein</v>
      </c>
      <c r="D777" s="99" t="str">
        <f>_THP_since142!G770</f>
        <v>Mastschweine</v>
      </c>
      <c r="E777" s="99" t="str">
        <f>_THP_since142!H770</f>
        <v>D</v>
      </c>
      <c r="F777" s="99" t="str">
        <f>_THP_since142!I770</f>
        <v>Tetrazykline</v>
      </c>
      <c r="G777" s="120">
        <f>_THP_since142!J770</f>
        <v>1.7903805362560741</v>
      </c>
      <c r="H777" s="99" t="str">
        <f>_THP_since142!K770</f>
        <v>17. AMGÄndG (2021)</v>
      </c>
      <c r="I777">
        <f>_THP_since142!L770</f>
        <v>0.27301086757130205</v>
      </c>
    </row>
    <row r="778" spans="2:9" x14ac:dyDescent="0.3">
      <c r="B778" s="99">
        <f>_THP_since142!E771</f>
        <v>2024</v>
      </c>
      <c r="C778" s="99" t="str">
        <f>_THP_since142!F771</f>
        <v>Schwein</v>
      </c>
      <c r="D778" s="99" t="str">
        <f>_THP_since142!G771</f>
        <v>Mastschweine</v>
      </c>
      <c r="E778" s="99" t="str">
        <f>_THP_since142!H771</f>
        <v>B</v>
      </c>
      <c r="F778" s="99" t="str">
        <f>_THP_since142!I771</f>
        <v>Ceph. 3. Gen.</v>
      </c>
      <c r="G778" s="120">
        <f>_THP_since142!J771</f>
        <v>8.2705237938626296E-4</v>
      </c>
      <c r="H778" s="99" t="str">
        <f>_THP_since142!K771</f>
        <v>17. AMGÄndG (2021)</v>
      </c>
      <c r="I778">
        <f>_THP_since142!L771</f>
        <v>1.1176141937608799E-4</v>
      </c>
    </row>
    <row r="779" spans="2:9" x14ac:dyDescent="0.3">
      <c r="B779" s="99">
        <f>_THP_since142!E772</f>
        <v>2024</v>
      </c>
      <c r="C779" s="99" t="str">
        <f>_THP_since142!F772</f>
        <v>Schwein</v>
      </c>
      <c r="D779" s="99" t="str">
        <f>_THP_since142!G772</f>
        <v>Mastschweine</v>
      </c>
      <c r="E779" s="99" t="str">
        <f>_THP_since142!H772</f>
        <v>B</v>
      </c>
      <c r="F779" s="99" t="str">
        <f>_THP_since142!I772</f>
        <v>Ceph. 4. Gen.</v>
      </c>
      <c r="G779" s="120">
        <f>_THP_since142!J772</f>
        <v>1.6865528452535998E-3</v>
      </c>
      <c r="H779" s="99" t="str">
        <f>_THP_since142!K772</f>
        <v>17. AMGÄndG (2021)</v>
      </c>
      <c r="I779">
        <f>_THP_since142!L772</f>
        <v>2.2790762052845716E-4</v>
      </c>
    </row>
    <row r="780" spans="2:9" x14ac:dyDescent="0.3">
      <c r="B780" s="99">
        <f>_THP_since142!E773</f>
        <v>2024</v>
      </c>
      <c r="C780" s="99" t="str">
        <f>_THP_since142!F773</f>
        <v>Schwein</v>
      </c>
      <c r="D780" s="99" t="str">
        <f>_THP_since142!G773</f>
        <v>Mastschweine</v>
      </c>
      <c r="E780" s="99" t="str">
        <f>_THP_since142!H773</f>
        <v>B</v>
      </c>
      <c r="F780" s="99" t="str">
        <f>_THP_since142!I773</f>
        <v>Fluorchinolone</v>
      </c>
      <c r="G780" s="120">
        <f>_THP_since142!J773</f>
        <v>8.3717334129166154E-2</v>
      </c>
      <c r="H780" s="99" t="str">
        <f>_THP_since142!K773</f>
        <v>17. AMGÄndG (2021)</v>
      </c>
      <c r="I780">
        <f>_THP_since142!L773</f>
        <v>1.131290873693027E-2</v>
      </c>
    </row>
    <row r="781" spans="2:9" x14ac:dyDescent="0.3">
      <c r="B781" s="99">
        <f>_THP_since142!E774</f>
        <v>2024</v>
      </c>
      <c r="C781" s="99" t="str">
        <f>_THP_since142!F774</f>
        <v>Schwein</v>
      </c>
      <c r="D781" s="99" t="str">
        <f>_THP_since142!G774</f>
        <v>Mastschweine</v>
      </c>
      <c r="E781" s="99" t="str">
        <f>_THP_since142!H774</f>
        <v>B</v>
      </c>
      <c r="F781" s="99" t="str">
        <f>_THP_since142!I774</f>
        <v>Polypeptid-AB</v>
      </c>
      <c r="G781" s="120">
        <f>_THP_since142!J774</f>
        <v>0.1550849564497061</v>
      </c>
      <c r="H781" s="99" t="str">
        <f>_THP_since142!K774</f>
        <v>17. AMGÄndG (2021)</v>
      </c>
      <c r="I781">
        <f>_THP_since142!L774</f>
        <v>2.0956973571081457E-2</v>
      </c>
    </row>
    <row r="782" spans="2:9" x14ac:dyDescent="0.3">
      <c r="B782" s="99">
        <f>_THP_since142!E775</f>
        <v>2024</v>
      </c>
      <c r="C782" s="99" t="str">
        <f>_THP_since142!F775</f>
        <v>Schwein</v>
      </c>
      <c r="D782" s="99" t="str">
        <f>_THP_since142!G775</f>
        <v>Mastschweine</v>
      </c>
      <c r="E782" s="99" t="str">
        <f>_THP_since142!H775</f>
        <v>C</v>
      </c>
      <c r="F782" s="99" t="str">
        <f>_THP_since142!I775</f>
        <v>Aminoglykoside</v>
      </c>
      <c r="G782" s="120">
        <f>_THP_since142!J775</f>
        <v>6.1155073074267437E-2</v>
      </c>
      <c r="H782" s="99" t="str">
        <f>_THP_since142!K775</f>
        <v>17. AMGÄndG (2021)</v>
      </c>
      <c r="I782">
        <f>_THP_since142!L775</f>
        <v>8.2640204407614971E-3</v>
      </c>
    </row>
    <row r="783" spans="2:9" x14ac:dyDescent="0.3">
      <c r="B783" s="99">
        <f>_THP_since142!E776</f>
        <v>2024</v>
      </c>
      <c r="C783" s="99" t="str">
        <f>_THP_since142!F776</f>
        <v>Schwein</v>
      </c>
      <c r="D783" s="99" t="str">
        <f>_THP_since142!G776</f>
        <v>Mastschweine</v>
      </c>
      <c r="E783" s="99" t="str">
        <f>_THP_since142!H776</f>
        <v>C</v>
      </c>
      <c r="F783" s="99" t="str">
        <f>_THP_since142!I776</f>
        <v>Ceph. 1. Gen.</v>
      </c>
      <c r="G783" s="120">
        <f>_THP_since142!J776</f>
        <v>6.7288658601305065E-7</v>
      </c>
      <c r="H783" s="99" t="str">
        <f>_THP_since142!K776</f>
        <v>17. AMGÄndG (2021)</v>
      </c>
      <c r="I783">
        <f>_THP_since142!L776</f>
        <v>9.092865434684433E-8</v>
      </c>
    </row>
    <row r="784" spans="2:9" x14ac:dyDescent="0.3">
      <c r="B784" s="99">
        <f>_THP_since142!E777</f>
        <v>2024</v>
      </c>
      <c r="C784" s="99" t="str">
        <f>_THP_since142!F777</f>
        <v>Schwein</v>
      </c>
      <c r="D784" s="99" t="str">
        <f>_THP_since142!G777</f>
        <v>Mastschweine</v>
      </c>
      <c r="E784" s="99" t="str">
        <f>_THP_since142!H777</f>
        <v>C</v>
      </c>
      <c r="F784" s="99" t="str">
        <f>_THP_since142!I777</f>
        <v>Fenicole</v>
      </c>
      <c r="G784" s="120">
        <f>_THP_since142!J777</f>
        <v>0.11358931169827707</v>
      </c>
      <c r="H784" s="99" t="str">
        <f>_THP_since142!K777</f>
        <v>17. AMGÄndG (2021)</v>
      </c>
      <c r="I784">
        <f>_THP_since142!L777</f>
        <v>1.5349575211636445E-2</v>
      </c>
    </row>
    <row r="785" spans="2:9" x14ac:dyDescent="0.3">
      <c r="B785" s="99">
        <f>_THP_since142!E778</f>
        <v>2024</v>
      </c>
      <c r="C785" s="99" t="str">
        <f>_THP_since142!F778</f>
        <v>Schwein</v>
      </c>
      <c r="D785" s="99" t="str">
        <f>_THP_since142!G778</f>
        <v>Mastschweine</v>
      </c>
      <c r="E785" s="99" t="str">
        <f>_THP_since142!H778</f>
        <v>C</v>
      </c>
      <c r="F785" s="99" t="str">
        <f>_THP_since142!I778</f>
        <v>Lincosamide</v>
      </c>
      <c r="G785" s="120">
        <f>_THP_since142!J778</f>
        <v>0.57618702668440602</v>
      </c>
      <c r="H785" s="99" t="str">
        <f>_THP_since142!K778</f>
        <v>17. AMGÄndG (2021)</v>
      </c>
      <c r="I785">
        <f>_THP_since142!L778</f>
        <v>7.7861428772048935E-2</v>
      </c>
    </row>
    <row r="786" spans="2:9" x14ac:dyDescent="0.3">
      <c r="B786" s="99">
        <f>_THP_since142!E779</f>
        <v>2024</v>
      </c>
      <c r="C786" s="99" t="str">
        <f>_THP_since142!F779</f>
        <v>Schwein</v>
      </c>
      <c r="D786" s="99" t="str">
        <f>_THP_since142!G779</f>
        <v>Mastschweine</v>
      </c>
      <c r="E786" s="99" t="str">
        <f>_THP_since142!H779</f>
        <v>C</v>
      </c>
      <c r="F786" s="99" t="str">
        <f>_THP_since142!I779</f>
        <v>Makrolide</v>
      </c>
      <c r="G786" s="120">
        <f>_THP_since142!J779</f>
        <v>1.5824377019212101</v>
      </c>
      <c r="H786" s="99" t="str">
        <f>_THP_since142!K779</f>
        <v>17. AMGÄndG (2021)</v>
      </c>
      <c r="I786">
        <f>_THP_since142!L779</f>
        <v>0.21383831066684045</v>
      </c>
    </row>
    <row r="787" spans="2:9" x14ac:dyDescent="0.3">
      <c r="B787" s="99">
        <f>_THP_since142!E780</f>
        <v>2024</v>
      </c>
      <c r="C787" s="99" t="str">
        <f>_THP_since142!F780</f>
        <v>Schwein</v>
      </c>
      <c r="D787" s="99" t="str">
        <f>_THP_since142!G780</f>
        <v>Mastschweine</v>
      </c>
      <c r="E787" s="99" t="str">
        <f>_THP_since142!H780</f>
        <v>C</v>
      </c>
      <c r="F787" s="99" t="str">
        <f>_THP_since142!I780</f>
        <v>Pleuromutiline</v>
      </c>
      <c r="G787" s="120">
        <f>_THP_since142!J780</f>
        <v>0.55170449684337852</v>
      </c>
      <c r="H787" s="99" t="str">
        <f>_THP_since142!K780</f>
        <v>17. AMGÄndG (2021)</v>
      </c>
      <c r="I787">
        <f>_THP_since142!L780</f>
        <v>7.4553050302741897E-2</v>
      </c>
    </row>
    <row r="788" spans="2:9" x14ac:dyDescent="0.3">
      <c r="B788" s="99">
        <f>_THP_since142!E781</f>
        <v>2024</v>
      </c>
      <c r="C788" s="99" t="str">
        <f>_THP_since142!F781</f>
        <v>Schwein</v>
      </c>
      <c r="D788" s="99" t="str">
        <f>_THP_since142!G781</f>
        <v>Mastschweine</v>
      </c>
      <c r="E788" s="99" t="str">
        <f>_THP_since142!H781</f>
        <v>D</v>
      </c>
      <c r="F788" s="99" t="str">
        <f>_THP_since142!I781</f>
        <v>Aminoglykoside</v>
      </c>
      <c r="G788" s="120">
        <f>_THP_since142!J781</f>
        <v>5.3022565795713711E-2</v>
      </c>
      <c r="H788" s="99" t="str">
        <f>_THP_since142!K781</f>
        <v>17. AMGÄndG (2021)</v>
      </c>
      <c r="I788">
        <f>_THP_since142!L781</f>
        <v>7.1650567243255374E-3</v>
      </c>
    </row>
    <row r="789" spans="2:9" x14ac:dyDescent="0.3">
      <c r="B789" s="99">
        <f>_THP_since142!E782</f>
        <v>2024</v>
      </c>
      <c r="C789" s="99" t="str">
        <f>_THP_since142!F782</f>
        <v>Schwein</v>
      </c>
      <c r="D789" s="99" t="str">
        <f>_THP_since142!G782</f>
        <v>Mastschweine</v>
      </c>
      <c r="E789" s="99" t="str">
        <f>_THP_since142!H782</f>
        <v>D</v>
      </c>
      <c r="F789" s="99" t="str">
        <f>_THP_since142!I782</f>
        <v>Folsäureantag.</v>
      </c>
      <c r="G789" s="120">
        <f>_THP_since142!J782</f>
        <v>3.6963454533926243E-2</v>
      </c>
      <c r="H789" s="99" t="str">
        <f>_THP_since142!K782</f>
        <v>17. AMGÄndG (2021)</v>
      </c>
      <c r="I789">
        <f>_THP_since142!L782</f>
        <v>4.994953459683751E-3</v>
      </c>
    </row>
    <row r="790" spans="2:9" x14ac:dyDescent="0.3">
      <c r="B790" s="99">
        <f>_THP_since142!E783</f>
        <v>2024</v>
      </c>
      <c r="C790" s="99" t="str">
        <f>_THP_since142!F783</f>
        <v>Schwein</v>
      </c>
      <c r="D790" s="99" t="str">
        <f>_THP_since142!G783</f>
        <v>Mastschweine</v>
      </c>
      <c r="E790" s="99" t="str">
        <f>_THP_since142!H783</f>
        <v>D</v>
      </c>
      <c r="F790" s="99" t="str">
        <f>_THP_since142!I783</f>
        <v>Penicilline</v>
      </c>
      <c r="G790" s="120">
        <f>_THP_since142!J783</f>
        <v>2.0630258622013367</v>
      </c>
      <c r="H790" s="99" t="str">
        <f>_THP_since142!K783</f>
        <v>17. AMGÄndG (2021)</v>
      </c>
      <c r="I790">
        <f>_THP_since142!L783</f>
        <v>0.27878125293623784</v>
      </c>
    </row>
    <row r="791" spans="2:9" x14ac:dyDescent="0.3">
      <c r="B791" s="99">
        <f>_THP_since142!E784</f>
        <v>2024</v>
      </c>
      <c r="C791" s="99" t="str">
        <f>_THP_since142!F784</f>
        <v>Schwein</v>
      </c>
      <c r="D791" s="99" t="str">
        <f>_THP_since142!G784</f>
        <v>Mastschweine</v>
      </c>
      <c r="E791" s="99" t="str">
        <f>_THP_since142!H784</f>
        <v>D</v>
      </c>
      <c r="F791" s="99" t="str">
        <f>_THP_since142!I784</f>
        <v>Sulfonamide</v>
      </c>
      <c r="G791" s="120">
        <f>_THP_since142!J784</f>
        <v>3.8142949954030898E-2</v>
      </c>
      <c r="H791" s="99" t="str">
        <f>_THP_since142!K784</f>
        <v>17. AMGÄndG (2021)</v>
      </c>
      <c r="I791">
        <f>_THP_since142!L784</f>
        <v>5.1543412875699529E-3</v>
      </c>
    </row>
    <row r="792" spans="2:9" x14ac:dyDescent="0.3">
      <c r="B792" s="99">
        <f>_THP_since142!E785</f>
        <v>2024</v>
      </c>
      <c r="C792" s="99" t="str">
        <f>_THP_since142!F785</f>
        <v>Schwein</v>
      </c>
      <c r="D792" s="99" t="str">
        <f>_THP_since142!G785</f>
        <v>Mastschweine</v>
      </c>
      <c r="E792" s="99" t="str">
        <f>_THP_since142!H785</f>
        <v>D</v>
      </c>
      <c r="F792" s="99" t="str">
        <f>_THP_since142!I785</f>
        <v>Tetrazykline</v>
      </c>
      <c r="G792" s="120">
        <f>_THP_since142!J785</f>
        <v>2.0826149364933486</v>
      </c>
      <c r="H792" s="99" t="str">
        <f>_THP_since142!K785</f>
        <v>17. AMGÄndG (2021)</v>
      </c>
      <c r="I792">
        <f>_THP_since142!L785</f>
        <v>0.28142836792158316</v>
      </c>
    </row>
    <row r="793" spans="2:9" x14ac:dyDescent="0.3">
      <c r="B793" s="99">
        <f>_THP_since142!E786</f>
        <v>2025</v>
      </c>
      <c r="C793" s="99" t="str">
        <f>_THP_since142!F786</f>
        <v>Schwein</v>
      </c>
      <c r="D793" s="99" t="str">
        <f>_THP_since142!G786</f>
        <v>Mastschweine</v>
      </c>
      <c r="E793" s="99" t="str">
        <f>_THP_since142!H786</f>
        <v>B</v>
      </c>
      <c r="F793" s="99" t="str">
        <f>_THP_since142!I786</f>
        <v>Ceph. 3. Gen.</v>
      </c>
      <c r="G793" s="120">
        <f>_THP_since142!J786</f>
        <v>6.5127849180713195E-4</v>
      </c>
      <c r="H793" s="99" t="str">
        <f>_THP_since142!K786</f>
        <v>17. AMGÄndG (2021)</v>
      </c>
      <c r="I793">
        <f>_THP_since142!L786</f>
        <v>8.8840714343060408E-5</v>
      </c>
    </row>
    <row r="794" spans="2:9" x14ac:dyDescent="0.3">
      <c r="B794" s="99">
        <f>_THP_since142!E787</f>
        <v>2025</v>
      </c>
      <c r="C794" s="99" t="str">
        <f>_THP_since142!F787</f>
        <v>Schwein</v>
      </c>
      <c r="D794" s="99" t="str">
        <f>_THP_since142!G787</f>
        <v>Mastschweine</v>
      </c>
      <c r="E794" s="99" t="str">
        <f>_THP_since142!H787</f>
        <v>B</v>
      </c>
      <c r="F794" s="99" t="str">
        <f>_THP_since142!I787</f>
        <v>Ceph. 4. Gen.</v>
      </c>
      <c r="G794" s="120">
        <f>_THP_since142!J787</f>
        <v>1.2987532311799271E-3</v>
      </c>
      <c r="H794" s="99" t="str">
        <f>_THP_since142!K787</f>
        <v>17. AMGÄndG (2021)</v>
      </c>
      <c r="I794">
        <f>_THP_since142!L787</f>
        <v>1.7716255989542426E-4</v>
      </c>
    </row>
    <row r="795" spans="2:9" x14ac:dyDescent="0.3">
      <c r="B795" s="99">
        <f>_THP_since142!E788</f>
        <v>2025</v>
      </c>
      <c r="C795" s="99" t="str">
        <f>_THP_since142!F788</f>
        <v>Schwein</v>
      </c>
      <c r="D795" s="99" t="str">
        <f>_THP_since142!G788</f>
        <v>Mastschweine</v>
      </c>
      <c r="E795" s="99" t="str">
        <f>_THP_since142!H788</f>
        <v>B</v>
      </c>
      <c r="F795" s="99" t="str">
        <f>_THP_since142!I788</f>
        <v>Fluorchinolone</v>
      </c>
      <c r="G795" s="120">
        <f>_THP_since142!J788</f>
        <v>8.1899202264093252E-2</v>
      </c>
      <c r="H795" s="99" t="str">
        <f>_THP_since142!K788</f>
        <v>17. AMGÄndG (2021)</v>
      </c>
      <c r="I795">
        <f>_THP_since142!L788</f>
        <v>1.1171846951493567E-2</v>
      </c>
    </row>
    <row r="796" spans="2:9" x14ac:dyDescent="0.3">
      <c r="B796" s="99">
        <f>_THP_since142!E789</f>
        <v>2025</v>
      </c>
      <c r="C796" s="99" t="str">
        <f>_THP_since142!F789</f>
        <v>Schwein</v>
      </c>
      <c r="D796" s="99" t="str">
        <f>_THP_since142!G789</f>
        <v>Mastschweine</v>
      </c>
      <c r="E796" s="99" t="str">
        <f>_THP_since142!H789</f>
        <v>B</v>
      </c>
      <c r="F796" s="99" t="str">
        <f>_THP_since142!I789</f>
        <v>Polypeptid-AB</v>
      </c>
      <c r="G796" s="120">
        <f>_THP_since142!J789</f>
        <v>0.15714754339674877</v>
      </c>
      <c r="H796" s="99" t="str">
        <f>_THP_since142!K789</f>
        <v>17. AMGÄndG (2021)</v>
      </c>
      <c r="I796">
        <f>_THP_since142!L789</f>
        <v>2.1436451822454246E-2</v>
      </c>
    </row>
    <row r="797" spans="2:9" x14ac:dyDescent="0.3">
      <c r="B797" s="99">
        <f>_THP_since142!E790</f>
        <v>2025</v>
      </c>
      <c r="C797" s="99" t="str">
        <f>_THP_since142!F790</f>
        <v>Schwein</v>
      </c>
      <c r="D797" s="99" t="str">
        <f>_THP_since142!G790</f>
        <v>Mastschweine</v>
      </c>
      <c r="E797" s="99" t="str">
        <f>_THP_since142!H790</f>
        <v>C</v>
      </c>
      <c r="F797" s="99" t="str">
        <f>_THP_since142!I790</f>
        <v>Aminoglykoside</v>
      </c>
      <c r="G797" s="120">
        <f>_THP_since142!J790</f>
        <v>9.2606384991507668E-2</v>
      </c>
      <c r="H797" s="99" t="str">
        <f>_THP_since142!K790</f>
        <v>17. AMGÄndG (2021)</v>
      </c>
      <c r="I797">
        <f>_THP_since142!L790</f>
        <v>1.2632410710425238E-2</v>
      </c>
    </row>
    <row r="798" spans="2:9" x14ac:dyDescent="0.3">
      <c r="B798" s="99">
        <f>_THP_since142!E791</f>
        <v>2025</v>
      </c>
      <c r="C798" s="99" t="str">
        <f>_THP_since142!F791</f>
        <v>Schwein</v>
      </c>
      <c r="D798" s="99" t="str">
        <f>_THP_since142!G791</f>
        <v>Mastschweine</v>
      </c>
      <c r="E798" s="99" t="str">
        <f>_THP_since142!H791</f>
        <v>C</v>
      </c>
      <c r="F798" s="99" t="str">
        <f>_THP_since142!I791</f>
        <v>Fenicole</v>
      </c>
      <c r="G798" s="120">
        <f>_THP_since142!J791</f>
        <v>0.11177394995842249</v>
      </c>
      <c r="H798" s="99" t="str">
        <f>_THP_since142!K791</f>
        <v>17. AMGÄndG (2021)</v>
      </c>
      <c r="I798">
        <f>_THP_since142!L791</f>
        <v>1.5247052810999953E-2</v>
      </c>
    </row>
    <row r="799" spans="2:9" x14ac:dyDescent="0.3">
      <c r="B799" s="99">
        <f>_THP_since142!E792</f>
        <v>2025</v>
      </c>
      <c r="C799" s="99" t="str">
        <f>_THP_since142!F792</f>
        <v>Schwein</v>
      </c>
      <c r="D799" s="99" t="str">
        <f>_THP_since142!G792</f>
        <v>Mastschweine</v>
      </c>
      <c r="E799" s="99" t="str">
        <f>_THP_since142!H792</f>
        <v>C</v>
      </c>
      <c r="F799" s="99" t="str">
        <f>_THP_since142!I792</f>
        <v>Lincosamide</v>
      </c>
      <c r="G799" s="120">
        <f>_THP_since142!J792</f>
        <v>0.5844931194656322</v>
      </c>
      <c r="H799" s="99" t="str">
        <f>_THP_since142!K792</f>
        <v>17. AMGÄndG (2021)</v>
      </c>
      <c r="I799">
        <f>_THP_since142!L792</f>
        <v>7.9730540644520453E-2</v>
      </c>
    </row>
    <row r="800" spans="2:9" x14ac:dyDescent="0.3">
      <c r="B800" s="99">
        <f>_THP_since142!E793</f>
        <v>2025</v>
      </c>
      <c r="C800" s="99" t="str">
        <f>_THP_since142!F793</f>
        <v>Schwein</v>
      </c>
      <c r="D800" s="99" t="str">
        <f>_THP_since142!G793</f>
        <v>Mastschweine</v>
      </c>
      <c r="E800" s="99" t="str">
        <f>_THP_since142!H793</f>
        <v>C</v>
      </c>
      <c r="F800" s="99" t="str">
        <f>_THP_since142!I793</f>
        <v>Makrolide</v>
      </c>
      <c r="G800" s="120">
        <f>_THP_since142!J793</f>
        <v>1.4996341899653163</v>
      </c>
      <c r="H800" s="99" t="str">
        <f>_THP_since142!K793</f>
        <v>17. AMGÄndG (2021)</v>
      </c>
      <c r="I800">
        <f>_THP_since142!L793</f>
        <v>0.20456467450678448</v>
      </c>
    </row>
    <row r="801" spans="2:9" x14ac:dyDescent="0.3">
      <c r="B801" s="99">
        <f>_THP_since142!E794</f>
        <v>2025</v>
      </c>
      <c r="C801" s="99" t="str">
        <f>_THP_since142!F794</f>
        <v>Schwein</v>
      </c>
      <c r="D801" s="99" t="str">
        <f>_THP_since142!G794</f>
        <v>Mastschweine</v>
      </c>
      <c r="E801" s="99" t="str">
        <f>_THP_since142!H794</f>
        <v>C</v>
      </c>
      <c r="F801" s="99" t="str">
        <f>_THP_since142!I794</f>
        <v>Pleuromutiline</v>
      </c>
      <c r="G801" s="120">
        <f>_THP_since142!J794</f>
        <v>0.53948963113916693</v>
      </c>
      <c r="H801" s="99" t="str">
        <f>_THP_since142!K794</f>
        <v>17. AMGÄndG (2021)</v>
      </c>
      <c r="I801">
        <f>_THP_since142!L794</f>
        <v>7.3591627566400933E-2</v>
      </c>
    </row>
    <row r="802" spans="2:9" x14ac:dyDescent="0.3">
      <c r="B802" s="99">
        <f>_THP_since142!E795</f>
        <v>2025</v>
      </c>
      <c r="C802" s="99" t="str">
        <f>_THP_since142!F795</f>
        <v>Schwein</v>
      </c>
      <c r="D802" s="99" t="str">
        <f>_THP_since142!G795</f>
        <v>Mastschweine</v>
      </c>
      <c r="E802" s="99" t="str">
        <f>_THP_since142!H795</f>
        <v>D</v>
      </c>
      <c r="F802" s="99" t="str">
        <f>_THP_since142!I795</f>
        <v>Aminoglykoside</v>
      </c>
      <c r="G802" s="120">
        <f>_THP_since142!J795</f>
        <v>5.182544224239953E-2</v>
      </c>
      <c r="H802" s="99" t="str">
        <f>_THP_since142!K795</f>
        <v>17. AMGÄndG (2021)</v>
      </c>
      <c r="I802">
        <f>_THP_since142!L795</f>
        <v>7.0694938768579392E-3</v>
      </c>
    </row>
    <row r="803" spans="2:9" x14ac:dyDescent="0.3">
      <c r="B803" s="99">
        <f>_THP_since142!E796</f>
        <v>2025</v>
      </c>
      <c r="C803" s="99" t="str">
        <f>_THP_since142!F796</f>
        <v>Schwein</v>
      </c>
      <c r="D803" s="99" t="str">
        <f>_THP_since142!G796</f>
        <v>Mastschweine</v>
      </c>
      <c r="E803" s="99" t="str">
        <f>_THP_since142!H796</f>
        <v>D</v>
      </c>
      <c r="F803" s="99" t="str">
        <f>_THP_since142!I796</f>
        <v>Folsäureantag.</v>
      </c>
      <c r="G803" s="120">
        <f>_THP_since142!J796</f>
        <v>3.0188138857394232E-2</v>
      </c>
      <c r="H803" s="99" t="str">
        <f>_THP_since142!K796</f>
        <v>17. AMGÄndG (2021)</v>
      </c>
      <c r="I803">
        <f>_THP_since142!L796</f>
        <v>4.1179554591718728E-3</v>
      </c>
    </row>
    <row r="804" spans="2:9" x14ac:dyDescent="0.3">
      <c r="B804" s="99">
        <f>_THP_since142!E797</f>
        <v>2025</v>
      </c>
      <c r="C804" s="99" t="str">
        <f>_THP_since142!F797</f>
        <v>Schwein</v>
      </c>
      <c r="D804" s="99" t="str">
        <f>_THP_since142!G797</f>
        <v>Mastschweine</v>
      </c>
      <c r="E804" s="99" t="str">
        <f>_THP_since142!H797</f>
        <v>D</v>
      </c>
      <c r="F804" s="99" t="str">
        <f>_THP_since142!I797</f>
        <v>Penicilline</v>
      </c>
      <c r="G804" s="120">
        <f>_THP_since142!J797</f>
        <v>2.0594701689507988</v>
      </c>
      <c r="H804" s="99" t="str">
        <f>_THP_since142!K797</f>
        <v>17. AMGÄndG (2021)</v>
      </c>
      <c r="I804">
        <f>_THP_since142!L797</f>
        <v>0.28093174161199697</v>
      </c>
    </row>
    <row r="805" spans="2:9" x14ac:dyDescent="0.3">
      <c r="B805" s="99">
        <f>_THP_since142!E798</f>
        <v>2025</v>
      </c>
      <c r="C805" s="99" t="str">
        <f>_THP_since142!F798</f>
        <v>Schwein</v>
      </c>
      <c r="D805" s="99" t="str">
        <f>_THP_since142!G798</f>
        <v>Mastschweine</v>
      </c>
      <c r="E805" s="99" t="str">
        <f>_THP_since142!H798</f>
        <v>D</v>
      </c>
      <c r="F805" s="99" t="str">
        <f>_THP_since142!I798</f>
        <v>Sulfonamide</v>
      </c>
      <c r="G805" s="120">
        <f>_THP_since142!J798</f>
        <v>3.0972662796976178E-2</v>
      </c>
      <c r="H805" s="99" t="str">
        <f>_THP_since142!K798</f>
        <v>17. AMGÄndG (2021)</v>
      </c>
      <c r="I805">
        <f>_THP_since142!L798</f>
        <v>4.2249721472530331E-3</v>
      </c>
    </row>
    <row r="806" spans="2:9" x14ac:dyDescent="0.3">
      <c r="B806" s="99">
        <f>_THP_since142!E799</f>
        <v>2025</v>
      </c>
      <c r="C806" s="99" t="str">
        <f>_THP_since142!F799</f>
        <v>Schwein</v>
      </c>
      <c r="D806" s="99" t="str">
        <f>_THP_since142!G799</f>
        <v>Mastschweine</v>
      </c>
      <c r="E806" s="99" t="str">
        <f>_THP_since142!H799</f>
        <v>D</v>
      </c>
      <c r="F806" s="99" t="str">
        <f>_THP_since142!I799</f>
        <v>Tetrazykline</v>
      </c>
      <c r="G806" s="120">
        <f>_THP_since142!J799</f>
        <v>2.0894056245339803</v>
      </c>
      <c r="H806" s="99" t="str">
        <f>_THP_since142!K799</f>
        <v>17. AMGÄndG (2021)</v>
      </c>
      <c r="I806">
        <f>_THP_since142!L799</f>
        <v>0.28501522861740292</v>
      </c>
    </row>
    <row r="807" spans="2:9" x14ac:dyDescent="0.3">
      <c r="B807" s="99">
        <f>_THP_since142!E800</f>
        <v>2014</v>
      </c>
      <c r="C807" s="99" t="str">
        <f>_THP_since142!F800</f>
        <v>Huhn</v>
      </c>
      <c r="D807" s="99" t="str">
        <f>_THP_since142!G800</f>
        <v>Masthühner</v>
      </c>
      <c r="E807" s="99" t="str">
        <f>_THP_since142!H800</f>
        <v>B</v>
      </c>
      <c r="F807" s="99" t="str">
        <f>_THP_since142!I800</f>
        <v>Ceph. 3. Gen.</v>
      </c>
      <c r="G807" s="120">
        <f>_THP_since142!J800</f>
        <v>0</v>
      </c>
      <c r="H807" s="99" t="str">
        <f>_THP_since142!K800</f>
        <v>17. AMGÄndG (2021)</v>
      </c>
      <c r="I807">
        <f>_THP_since142!L800</f>
        <v>0</v>
      </c>
    </row>
    <row r="808" spans="2:9" x14ac:dyDescent="0.3">
      <c r="B808" s="99">
        <f>_THP_since142!E801</f>
        <v>2014</v>
      </c>
      <c r="C808" s="99" t="str">
        <f>_THP_since142!F801</f>
        <v>Huhn</v>
      </c>
      <c r="D808" s="99" t="str">
        <f>_THP_since142!G801</f>
        <v>Masthühner</v>
      </c>
      <c r="E808" s="99" t="str">
        <f>_THP_since142!H801</f>
        <v>B</v>
      </c>
      <c r="F808" s="99" t="str">
        <f>_THP_since142!I801</f>
        <v>Ceph. 4. Gen.</v>
      </c>
      <c r="G808" s="120">
        <f>_THP_since142!J801</f>
        <v>0</v>
      </c>
      <c r="H808" s="99" t="str">
        <f>_THP_since142!K801</f>
        <v>17. AMGÄndG (2021)</v>
      </c>
      <c r="I808">
        <f>_THP_since142!L801</f>
        <v>0</v>
      </c>
    </row>
    <row r="809" spans="2:9" x14ac:dyDescent="0.3">
      <c r="B809" s="99">
        <f>_THP_since142!E802</f>
        <v>2014</v>
      </c>
      <c r="C809" s="99" t="str">
        <f>_THP_since142!F802</f>
        <v>Huhn</v>
      </c>
      <c r="D809" s="99" t="str">
        <f>_THP_since142!G802</f>
        <v>Masthühner</v>
      </c>
      <c r="E809" s="99" t="str">
        <f>_THP_since142!H802</f>
        <v>B</v>
      </c>
      <c r="F809" s="99" t="str">
        <f>_THP_since142!I802</f>
        <v>Fluorchinolone</v>
      </c>
      <c r="G809" s="120">
        <f>_THP_since142!J802</f>
        <v>3.1858843866046258</v>
      </c>
      <c r="H809" s="99" t="str">
        <f>_THP_since142!K802</f>
        <v>17. AMGÄndG (2021)</v>
      </c>
      <c r="I809">
        <f>_THP_since142!L802</f>
        <v>7.6210232434412647E-2</v>
      </c>
    </row>
    <row r="810" spans="2:9" x14ac:dyDescent="0.3">
      <c r="B810" s="99">
        <f>_THP_since142!E803</f>
        <v>2014</v>
      </c>
      <c r="C810" s="99" t="str">
        <f>_THP_since142!F803</f>
        <v>Huhn</v>
      </c>
      <c r="D810" s="99" t="str">
        <f>_THP_since142!G803</f>
        <v>Masthühner</v>
      </c>
      <c r="E810" s="99" t="str">
        <f>_THP_since142!H803</f>
        <v>B</v>
      </c>
      <c r="F810" s="99" t="str">
        <f>_THP_since142!I803</f>
        <v>Polypeptid-AB</v>
      </c>
      <c r="G810" s="120">
        <f>_THP_since142!J803</f>
        <v>5.9376460459368605</v>
      </c>
      <c r="H810" s="99" t="str">
        <f>_THP_since142!K803</f>
        <v>17. AMGÄndG (2021)</v>
      </c>
      <c r="I810">
        <f>_THP_since142!L803</f>
        <v>0.14203572081169705</v>
      </c>
    </row>
    <row r="811" spans="2:9" x14ac:dyDescent="0.3">
      <c r="B811" s="99">
        <f>_THP_since142!E804</f>
        <v>2014</v>
      </c>
      <c r="C811" s="99" t="str">
        <f>_THP_since142!F804</f>
        <v>Huhn</v>
      </c>
      <c r="D811" s="99" t="str">
        <f>_THP_since142!G804</f>
        <v>Masthühner</v>
      </c>
      <c r="E811" s="99" t="str">
        <f>_THP_since142!H804</f>
        <v>C</v>
      </c>
      <c r="F811" s="99" t="str">
        <f>_THP_since142!I804</f>
        <v>Aminoglykoside</v>
      </c>
      <c r="G811" s="120">
        <f>_THP_since142!J804</f>
        <v>0.12214015227485034</v>
      </c>
      <c r="H811" s="99" t="str">
        <f>_THP_since142!K804</f>
        <v>17. AMGÄndG (2021)</v>
      </c>
      <c r="I811">
        <f>_THP_since142!L804</f>
        <v>2.9217411132615844E-3</v>
      </c>
    </row>
    <row r="812" spans="2:9" x14ac:dyDescent="0.3">
      <c r="B812" s="99">
        <f>_THP_since142!E805</f>
        <v>2014</v>
      </c>
      <c r="C812" s="99" t="str">
        <f>_THP_since142!F805</f>
        <v>Huhn</v>
      </c>
      <c r="D812" s="99" t="str">
        <f>_THP_since142!G805</f>
        <v>Masthühner</v>
      </c>
      <c r="E812" s="99" t="str">
        <f>_THP_since142!H805</f>
        <v>C</v>
      </c>
      <c r="F812" s="99" t="str">
        <f>_THP_since142!I805</f>
        <v>Ceph. 1. Gen.</v>
      </c>
      <c r="G812" s="120">
        <f>_THP_since142!J805</f>
        <v>0</v>
      </c>
      <c r="H812" s="99" t="str">
        <f>_THP_since142!K805</f>
        <v>17. AMGÄndG (2021)</v>
      </c>
      <c r="I812">
        <f>_THP_since142!L805</f>
        <v>0</v>
      </c>
    </row>
    <row r="813" spans="2:9" x14ac:dyDescent="0.3">
      <c r="B813" s="99">
        <f>_THP_since142!E806</f>
        <v>2014</v>
      </c>
      <c r="C813" s="99" t="str">
        <f>_THP_since142!F806</f>
        <v>Huhn</v>
      </c>
      <c r="D813" s="99" t="str">
        <f>_THP_since142!G806</f>
        <v>Masthühner</v>
      </c>
      <c r="E813" s="99" t="str">
        <f>_THP_since142!H806</f>
        <v>C</v>
      </c>
      <c r="F813" s="99" t="str">
        <f>_THP_since142!I806</f>
        <v>Fenicole</v>
      </c>
      <c r="G813" s="120">
        <f>_THP_since142!J806</f>
        <v>0</v>
      </c>
      <c r="H813" s="99" t="str">
        <f>_THP_since142!K806</f>
        <v>17. AMGÄndG (2021)</v>
      </c>
      <c r="I813">
        <f>_THP_since142!L806</f>
        <v>0</v>
      </c>
    </row>
    <row r="814" spans="2:9" x14ac:dyDescent="0.3">
      <c r="B814" s="99">
        <f>_THP_since142!E807</f>
        <v>2014</v>
      </c>
      <c r="C814" s="99" t="str">
        <f>_THP_since142!F807</f>
        <v>Huhn</v>
      </c>
      <c r="D814" s="99" t="str">
        <f>_THP_since142!G807</f>
        <v>Masthühner</v>
      </c>
      <c r="E814" s="99" t="str">
        <f>_THP_since142!H807</f>
        <v>C</v>
      </c>
      <c r="F814" s="99" t="str">
        <f>_THP_since142!I807</f>
        <v>Lincosamide</v>
      </c>
      <c r="G814" s="120">
        <f>_THP_since142!J807</f>
        <v>9.7120754400245239</v>
      </c>
      <c r="H814" s="99" t="str">
        <f>_THP_since142!K807</f>
        <v>17. AMGÄndG (2021)</v>
      </c>
      <c r="I814">
        <f>_THP_since142!L807</f>
        <v>0.23232466621101988</v>
      </c>
    </row>
    <row r="815" spans="2:9" x14ac:dyDescent="0.3">
      <c r="B815" s="99">
        <f>_THP_since142!E808</f>
        <v>2014</v>
      </c>
      <c r="C815" s="99" t="str">
        <f>_THP_since142!F808</f>
        <v>Huhn</v>
      </c>
      <c r="D815" s="99" t="str">
        <f>_THP_since142!G808</f>
        <v>Masthühner</v>
      </c>
      <c r="E815" s="99" t="str">
        <f>_THP_since142!H808</f>
        <v>C</v>
      </c>
      <c r="F815" s="99" t="str">
        <f>_THP_since142!I808</f>
        <v>Makrolide</v>
      </c>
      <c r="G815" s="120">
        <f>_THP_since142!J808</f>
        <v>1.8208889131265713</v>
      </c>
      <c r="H815" s="99" t="str">
        <f>_THP_since142!K808</f>
        <v>17. AMGÄndG (2021)</v>
      </c>
      <c r="I815">
        <f>_THP_since142!L808</f>
        <v>4.3557879215609677E-2</v>
      </c>
    </row>
    <row r="816" spans="2:9" x14ac:dyDescent="0.3">
      <c r="B816" s="99">
        <f>_THP_since142!E809</f>
        <v>2014</v>
      </c>
      <c r="C816" s="99" t="str">
        <f>_THP_since142!F809</f>
        <v>Huhn</v>
      </c>
      <c r="D816" s="99" t="str">
        <f>_THP_since142!G809</f>
        <v>Masthühner</v>
      </c>
      <c r="E816" s="99" t="str">
        <f>_THP_since142!H809</f>
        <v>C</v>
      </c>
      <c r="F816" s="99" t="str">
        <f>_THP_since142!I809</f>
        <v>Pleuromutiline</v>
      </c>
      <c r="G816" s="120">
        <f>_THP_since142!J809</f>
        <v>0</v>
      </c>
      <c r="H816" s="99" t="str">
        <f>_THP_since142!K809</f>
        <v>17. AMGÄndG (2021)</v>
      </c>
      <c r="I816">
        <f>_THP_since142!L809</f>
        <v>0</v>
      </c>
    </row>
    <row r="817" spans="2:9" x14ac:dyDescent="0.3">
      <c r="B817" s="99">
        <f>_THP_since142!E810</f>
        <v>2014</v>
      </c>
      <c r="C817" s="99" t="str">
        <f>_THP_since142!F810</f>
        <v>Huhn</v>
      </c>
      <c r="D817" s="99" t="str">
        <f>_THP_since142!G810</f>
        <v>Masthühner</v>
      </c>
      <c r="E817" s="99" t="str">
        <f>_THP_since142!H810</f>
        <v>D</v>
      </c>
      <c r="F817" s="99" t="str">
        <f>_THP_since142!I810</f>
        <v>Aminoglykoside</v>
      </c>
      <c r="G817" s="120">
        <f>_THP_since142!J810</f>
        <v>9.7010213925139652</v>
      </c>
      <c r="H817" s="99" t="str">
        <f>_THP_since142!K810</f>
        <v>17. AMGÄndG (2021)</v>
      </c>
      <c r="I817">
        <f>_THP_since142!L810</f>
        <v>0.23206023993941291</v>
      </c>
    </row>
    <row r="818" spans="2:9" x14ac:dyDescent="0.3">
      <c r="B818" s="99">
        <f>_THP_since142!E811</f>
        <v>2014</v>
      </c>
      <c r="C818" s="99" t="str">
        <f>_THP_since142!F811</f>
        <v>Huhn</v>
      </c>
      <c r="D818" s="99" t="str">
        <f>_THP_since142!G811</f>
        <v>Masthühner</v>
      </c>
      <c r="E818" s="99" t="str">
        <f>_THP_since142!H811</f>
        <v>D</v>
      </c>
      <c r="F818" s="99" t="str">
        <f>_THP_since142!I811</f>
        <v>Folsäureantag.</v>
      </c>
      <c r="G818" s="120">
        <f>_THP_since142!J811</f>
        <v>1.3760055507042903</v>
      </c>
      <c r="H818" s="99" t="str">
        <f>_THP_since142!K811</f>
        <v>17. AMGÄndG (2021)</v>
      </c>
      <c r="I818">
        <f>_THP_since142!L811</f>
        <v>3.291572766768764E-2</v>
      </c>
    </row>
    <row r="819" spans="2:9" x14ac:dyDescent="0.3">
      <c r="B819" s="99">
        <f>_THP_since142!E812</f>
        <v>2014</v>
      </c>
      <c r="C819" s="99" t="str">
        <f>_THP_since142!F812</f>
        <v>Huhn</v>
      </c>
      <c r="D819" s="99" t="str">
        <f>_THP_since142!G812</f>
        <v>Masthühner</v>
      </c>
      <c r="E819" s="99" t="str">
        <f>_THP_since142!H812</f>
        <v>D</v>
      </c>
      <c r="F819" s="99" t="str">
        <f>_THP_since142!I812</f>
        <v>Penicilline</v>
      </c>
      <c r="G819" s="120">
        <f>_THP_since142!J812</f>
        <v>7.8386672951605671</v>
      </c>
      <c r="H819" s="99" t="str">
        <f>_THP_since142!K812</f>
        <v>17. AMGÄndG (2021)</v>
      </c>
      <c r="I819">
        <f>_THP_since142!L812</f>
        <v>0.18751046304504593</v>
      </c>
    </row>
    <row r="820" spans="2:9" x14ac:dyDescent="0.3">
      <c r="B820" s="99">
        <f>_THP_since142!E813</f>
        <v>2014</v>
      </c>
      <c r="C820" s="99" t="str">
        <f>_THP_since142!F813</f>
        <v>Huhn</v>
      </c>
      <c r="D820" s="99" t="str">
        <f>_THP_since142!G813</f>
        <v>Masthühner</v>
      </c>
      <c r="E820" s="99" t="str">
        <f>_THP_since142!H813</f>
        <v>D</v>
      </c>
      <c r="F820" s="99" t="str">
        <f>_THP_since142!I813</f>
        <v>Sulfonamide</v>
      </c>
      <c r="G820" s="120">
        <f>_THP_since142!J813</f>
        <v>1.4171183169079411</v>
      </c>
      <c r="H820" s="99" t="str">
        <f>_THP_since142!K813</f>
        <v>17. AMGÄndG (2021)</v>
      </c>
      <c r="I820">
        <f>_THP_since142!L813</f>
        <v>3.3899195078361991E-2</v>
      </c>
    </row>
    <row r="821" spans="2:9" x14ac:dyDescent="0.3">
      <c r="B821" s="99">
        <f>_THP_since142!E814</f>
        <v>2014</v>
      </c>
      <c r="C821" s="99" t="str">
        <f>_THP_since142!F814</f>
        <v>Huhn</v>
      </c>
      <c r="D821" s="99" t="str">
        <f>_THP_since142!G814</f>
        <v>Masthühner</v>
      </c>
      <c r="E821" s="99" t="str">
        <f>_THP_since142!H814</f>
        <v>D</v>
      </c>
      <c r="F821" s="99" t="str">
        <f>_THP_since142!I814</f>
        <v>Tetrazykline</v>
      </c>
      <c r="G821" s="120">
        <f>_THP_since142!J814</f>
        <v>0.69244530219729095</v>
      </c>
      <c r="H821" s="99" t="str">
        <f>_THP_since142!K814</f>
        <v>17. AMGÄndG (2021)</v>
      </c>
      <c r="I821">
        <f>_THP_since142!L814</f>
        <v>1.6564134483490811E-2</v>
      </c>
    </row>
    <row r="822" spans="2:9" x14ac:dyDescent="0.3">
      <c r="B822" s="99">
        <f>_THP_since142!E815</f>
        <v>2015</v>
      </c>
      <c r="C822" s="99" t="str">
        <f>_THP_since142!F815</f>
        <v>Huhn</v>
      </c>
      <c r="D822" s="99" t="str">
        <f>_THP_since142!G815</f>
        <v>Masthühner</v>
      </c>
      <c r="E822" s="99" t="str">
        <f>_THP_since142!H815</f>
        <v>B</v>
      </c>
      <c r="F822" s="99" t="str">
        <f>_THP_since142!I815</f>
        <v>Ceph. 3. Gen.</v>
      </c>
      <c r="G822" s="120">
        <f>_THP_since142!J815</f>
        <v>0</v>
      </c>
      <c r="H822" s="99" t="str">
        <f>_THP_since142!K815</f>
        <v>17. AMGÄndG (2021)</v>
      </c>
      <c r="I822">
        <f>_THP_since142!L815</f>
        <v>0</v>
      </c>
    </row>
    <row r="823" spans="2:9" x14ac:dyDescent="0.3">
      <c r="B823" s="99">
        <f>_THP_since142!E816</f>
        <v>2015</v>
      </c>
      <c r="C823" s="99" t="str">
        <f>_THP_since142!F816</f>
        <v>Huhn</v>
      </c>
      <c r="D823" s="99" t="str">
        <f>_THP_since142!G816</f>
        <v>Masthühner</v>
      </c>
      <c r="E823" s="99" t="str">
        <f>_THP_since142!H816</f>
        <v>B</v>
      </c>
      <c r="F823" s="99" t="str">
        <f>_THP_since142!I816</f>
        <v>Ceph. 4. Gen.</v>
      </c>
      <c r="G823" s="120">
        <f>_THP_since142!J816</f>
        <v>0</v>
      </c>
      <c r="H823" s="99" t="str">
        <f>_THP_since142!K816</f>
        <v>17. AMGÄndG (2021)</v>
      </c>
      <c r="I823">
        <f>_THP_since142!L816</f>
        <v>0</v>
      </c>
    </row>
    <row r="824" spans="2:9" x14ac:dyDescent="0.3">
      <c r="B824" s="99">
        <f>_THP_since142!E817</f>
        <v>2015</v>
      </c>
      <c r="C824" s="99" t="str">
        <f>_THP_since142!F817</f>
        <v>Huhn</v>
      </c>
      <c r="D824" s="99" t="str">
        <f>_THP_since142!G817</f>
        <v>Masthühner</v>
      </c>
      <c r="E824" s="99" t="str">
        <f>_THP_since142!H817</f>
        <v>B</v>
      </c>
      <c r="F824" s="99" t="str">
        <f>_THP_since142!I817</f>
        <v>Fluorchinolone</v>
      </c>
      <c r="G824" s="120">
        <f>_THP_since142!J817</f>
        <v>3.4514272417881884</v>
      </c>
      <c r="H824" s="99" t="str">
        <f>_THP_since142!K817</f>
        <v>17. AMGÄndG (2021)</v>
      </c>
      <c r="I824">
        <f>_THP_since142!L817</f>
        <v>0.10669677916413212</v>
      </c>
    </row>
    <row r="825" spans="2:9" x14ac:dyDescent="0.3">
      <c r="B825" s="99">
        <f>_THP_since142!E818</f>
        <v>2015</v>
      </c>
      <c r="C825" s="99" t="str">
        <f>_THP_since142!F818</f>
        <v>Huhn</v>
      </c>
      <c r="D825" s="99" t="str">
        <f>_THP_since142!G818</f>
        <v>Masthühner</v>
      </c>
      <c r="E825" s="99" t="str">
        <f>_THP_since142!H818</f>
        <v>B</v>
      </c>
      <c r="F825" s="99" t="str">
        <f>_THP_since142!I818</f>
        <v>Polypeptid-AB</v>
      </c>
      <c r="G825" s="120">
        <f>_THP_since142!J818</f>
        <v>5.1347512558216097</v>
      </c>
      <c r="H825" s="99" t="str">
        <f>_THP_since142!K818</f>
        <v>17. AMGÄndG (2021)</v>
      </c>
      <c r="I825">
        <f>_THP_since142!L818</f>
        <v>0.15873474433182627</v>
      </c>
    </row>
    <row r="826" spans="2:9" x14ac:dyDescent="0.3">
      <c r="B826" s="99">
        <f>_THP_since142!E819</f>
        <v>2015</v>
      </c>
      <c r="C826" s="99" t="str">
        <f>_THP_since142!F819</f>
        <v>Huhn</v>
      </c>
      <c r="D826" s="99" t="str">
        <f>_THP_since142!G819</f>
        <v>Masthühner</v>
      </c>
      <c r="E826" s="99" t="str">
        <f>_THP_since142!H819</f>
        <v>C</v>
      </c>
      <c r="F826" s="99" t="str">
        <f>_THP_since142!I819</f>
        <v>Aminoglykoside</v>
      </c>
      <c r="G826" s="120">
        <f>_THP_since142!J819</f>
        <v>4.7760418441434638E-2</v>
      </c>
      <c r="H826" s="99" t="str">
        <f>_THP_since142!K819</f>
        <v>17. AMGÄndG (2021)</v>
      </c>
      <c r="I826">
        <f>_THP_since142!L819</f>
        <v>1.4764566836391174E-3</v>
      </c>
    </row>
    <row r="827" spans="2:9" x14ac:dyDescent="0.3">
      <c r="B827" s="99">
        <f>_THP_since142!E820</f>
        <v>2015</v>
      </c>
      <c r="C827" s="99" t="str">
        <f>_THP_since142!F820</f>
        <v>Huhn</v>
      </c>
      <c r="D827" s="99" t="str">
        <f>_THP_since142!G820</f>
        <v>Masthühner</v>
      </c>
      <c r="E827" s="99" t="str">
        <f>_THP_since142!H820</f>
        <v>C</v>
      </c>
      <c r="F827" s="99" t="str">
        <f>_THP_since142!I820</f>
        <v>Ceph. 1. Gen.</v>
      </c>
      <c r="G827" s="120">
        <f>_THP_since142!J820</f>
        <v>0</v>
      </c>
      <c r="H827" s="99" t="str">
        <f>_THP_since142!K820</f>
        <v>17. AMGÄndG (2021)</v>
      </c>
      <c r="I827">
        <f>_THP_since142!L820</f>
        <v>0</v>
      </c>
    </row>
    <row r="828" spans="2:9" x14ac:dyDescent="0.3">
      <c r="B828" s="99">
        <f>_THP_since142!E821</f>
        <v>2015</v>
      </c>
      <c r="C828" s="99" t="str">
        <f>_THP_since142!F821</f>
        <v>Huhn</v>
      </c>
      <c r="D828" s="99" t="str">
        <f>_THP_since142!G821</f>
        <v>Masthühner</v>
      </c>
      <c r="E828" s="99" t="str">
        <f>_THP_since142!H821</f>
        <v>C</v>
      </c>
      <c r="F828" s="99" t="str">
        <f>_THP_since142!I821</f>
        <v>Fenicole</v>
      </c>
      <c r="G828" s="120">
        <f>_THP_since142!J821</f>
        <v>3.6678398082758842E-3</v>
      </c>
      <c r="H828" s="99" t="str">
        <f>_THP_since142!K821</f>
        <v>17. AMGÄndG (2021)</v>
      </c>
      <c r="I828">
        <f>_THP_since142!L821</f>
        <v>1.1338691695272926E-4</v>
      </c>
    </row>
    <row r="829" spans="2:9" x14ac:dyDescent="0.3">
      <c r="B829" s="99">
        <f>_THP_since142!E822</f>
        <v>2015</v>
      </c>
      <c r="C829" s="99" t="str">
        <f>_THP_since142!F822</f>
        <v>Huhn</v>
      </c>
      <c r="D829" s="99" t="str">
        <f>_THP_since142!G822</f>
        <v>Masthühner</v>
      </c>
      <c r="E829" s="99" t="str">
        <f>_THP_since142!H822</f>
        <v>C</v>
      </c>
      <c r="F829" s="99" t="str">
        <f>_THP_since142!I822</f>
        <v>Lincosamide</v>
      </c>
      <c r="G829" s="120">
        <f>_THP_since142!J822</f>
        <v>7.0852141346742457</v>
      </c>
      <c r="H829" s="99" t="str">
        <f>_THP_since142!K822</f>
        <v>17. AMGÄndG (2021)</v>
      </c>
      <c r="I829">
        <f>_THP_since142!L822</f>
        <v>0.21903099063048967</v>
      </c>
    </row>
    <row r="830" spans="2:9" x14ac:dyDescent="0.3">
      <c r="B830" s="99">
        <f>_THP_since142!E823</f>
        <v>2015</v>
      </c>
      <c r="C830" s="99" t="str">
        <f>_THP_since142!F823</f>
        <v>Huhn</v>
      </c>
      <c r="D830" s="99" t="str">
        <f>_THP_since142!G823</f>
        <v>Masthühner</v>
      </c>
      <c r="E830" s="99" t="str">
        <f>_THP_since142!H823</f>
        <v>C</v>
      </c>
      <c r="F830" s="99" t="str">
        <f>_THP_since142!I823</f>
        <v>Makrolide</v>
      </c>
      <c r="G830" s="120">
        <f>_THP_since142!J823</f>
        <v>1.5119451825011769</v>
      </c>
      <c r="H830" s="99" t="str">
        <f>_THP_since142!K823</f>
        <v>17. AMGÄndG (2021)</v>
      </c>
      <c r="I830">
        <f>_THP_since142!L823</f>
        <v>4.6739991877105772E-2</v>
      </c>
    </row>
    <row r="831" spans="2:9" x14ac:dyDescent="0.3">
      <c r="B831" s="99">
        <f>_THP_since142!E824</f>
        <v>2015</v>
      </c>
      <c r="C831" s="99" t="str">
        <f>_THP_since142!F824</f>
        <v>Huhn</v>
      </c>
      <c r="D831" s="99" t="str">
        <f>_THP_since142!G824</f>
        <v>Masthühner</v>
      </c>
      <c r="E831" s="99" t="str">
        <f>_THP_since142!H824</f>
        <v>C</v>
      </c>
      <c r="F831" s="99" t="str">
        <f>_THP_since142!I824</f>
        <v>Pleuromutiline</v>
      </c>
      <c r="G831" s="120">
        <f>_THP_since142!J824</f>
        <v>0</v>
      </c>
      <c r="H831" s="99" t="str">
        <f>_THP_since142!K824</f>
        <v>17. AMGÄndG (2021)</v>
      </c>
      <c r="I831">
        <f>_THP_since142!L824</f>
        <v>0</v>
      </c>
    </row>
    <row r="832" spans="2:9" x14ac:dyDescent="0.3">
      <c r="B832" s="99">
        <f>_THP_since142!E825</f>
        <v>2015</v>
      </c>
      <c r="C832" s="99" t="str">
        <f>_THP_since142!F825</f>
        <v>Huhn</v>
      </c>
      <c r="D832" s="99" t="str">
        <f>_THP_since142!G825</f>
        <v>Masthühner</v>
      </c>
      <c r="E832" s="99" t="str">
        <f>_THP_since142!H825</f>
        <v>D</v>
      </c>
      <c r="F832" s="99" t="str">
        <f>_THP_since142!I825</f>
        <v>Aminoglykoside</v>
      </c>
      <c r="G832" s="120">
        <f>_THP_since142!J825</f>
        <v>7.0852141346742457</v>
      </c>
      <c r="H832" s="99" t="str">
        <f>_THP_since142!K825</f>
        <v>17. AMGÄndG (2021)</v>
      </c>
      <c r="I832">
        <f>_THP_since142!L825</f>
        <v>0.21903099063048967</v>
      </c>
    </row>
    <row r="833" spans="2:9" x14ac:dyDescent="0.3">
      <c r="B833" s="99">
        <f>_THP_since142!E826</f>
        <v>2015</v>
      </c>
      <c r="C833" s="99" t="str">
        <f>_THP_since142!F826</f>
        <v>Huhn</v>
      </c>
      <c r="D833" s="99" t="str">
        <f>_THP_since142!G826</f>
        <v>Masthühner</v>
      </c>
      <c r="E833" s="99" t="str">
        <f>_THP_since142!H826</f>
        <v>D</v>
      </c>
      <c r="F833" s="99" t="str">
        <f>_THP_since142!I826</f>
        <v>Folsäureantag.</v>
      </c>
      <c r="G833" s="120">
        <f>_THP_since142!J826</f>
        <v>0.87297089017558105</v>
      </c>
      <c r="H833" s="99" t="str">
        <f>_THP_since142!K826</f>
        <v>17. AMGÄndG (2021)</v>
      </c>
      <c r="I833">
        <f>_THP_since142!L826</f>
        <v>2.6986859568716336E-2</v>
      </c>
    </row>
    <row r="834" spans="2:9" x14ac:dyDescent="0.3">
      <c r="B834" s="99">
        <f>_THP_since142!E827</f>
        <v>2015</v>
      </c>
      <c r="C834" s="99" t="str">
        <f>_THP_since142!F827</f>
        <v>Huhn</v>
      </c>
      <c r="D834" s="99" t="str">
        <f>_THP_since142!G827</f>
        <v>Masthühner</v>
      </c>
      <c r="E834" s="99" t="str">
        <f>_THP_since142!H827</f>
        <v>D</v>
      </c>
      <c r="F834" s="99" t="str">
        <f>_THP_since142!I827</f>
        <v>Penicilline</v>
      </c>
      <c r="G834" s="120">
        <f>_THP_since142!J827</f>
        <v>5.8678332690017383</v>
      </c>
      <c r="H834" s="99" t="str">
        <f>_THP_since142!K827</f>
        <v>17. AMGÄndG (2021)</v>
      </c>
      <c r="I834">
        <f>_THP_since142!L827</f>
        <v>0.18139710520168861</v>
      </c>
    </row>
    <row r="835" spans="2:9" x14ac:dyDescent="0.3">
      <c r="B835" s="99">
        <f>_THP_since142!E828</f>
        <v>2015</v>
      </c>
      <c r="C835" s="99" t="str">
        <f>_THP_since142!F828</f>
        <v>Huhn</v>
      </c>
      <c r="D835" s="99" t="str">
        <f>_THP_since142!G828</f>
        <v>Masthühner</v>
      </c>
      <c r="E835" s="99" t="str">
        <f>_THP_since142!H828</f>
        <v>D</v>
      </c>
      <c r="F835" s="99" t="str">
        <f>_THP_since142!I828</f>
        <v>Sulfonamide</v>
      </c>
      <c r="G835" s="120">
        <f>_THP_since142!J828</f>
        <v>0.9561252748542548</v>
      </c>
      <c r="H835" s="99" t="str">
        <f>_THP_since142!K828</f>
        <v>17. AMGÄndG (2021)</v>
      </c>
      <c r="I835">
        <f>_THP_since142!L828</f>
        <v>2.9557478734946536E-2</v>
      </c>
    </row>
    <row r="836" spans="2:9" x14ac:dyDescent="0.3">
      <c r="B836" s="99">
        <f>_THP_since142!E829</f>
        <v>2015</v>
      </c>
      <c r="C836" s="99" t="str">
        <f>_THP_since142!F829</f>
        <v>Huhn</v>
      </c>
      <c r="D836" s="99" t="str">
        <f>_THP_since142!G829</f>
        <v>Masthühner</v>
      </c>
      <c r="E836" s="99" t="str">
        <f>_THP_since142!H829</f>
        <v>D</v>
      </c>
      <c r="F836" s="99" t="str">
        <f>_THP_since142!I829</f>
        <v>Tetrazykline</v>
      </c>
      <c r="G836" s="120">
        <f>_THP_since142!J829</f>
        <v>0.33108875921232045</v>
      </c>
      <c r="H836" s="99" t="str">
        <f>_THP_since142!K829</f>
        <v>17. AMGÄndG (2021)</v>
      </c>
      <c r="I836">
        <f>_THP_since142!L829</f>
        <v>1.0235216260013343E-2</v>
      </c>
    </row>
    <row r="837" spans="2:9" x14ac:dyDescent="0.3">
      <c r="B837" s="99">
        <f>_THP_since142!E830</f>
        <v>2016</v>
      </c>
      <c r="C837" s="99" t="str">
        <f>_THP_since142!F830</f>
        <v>Huhn</v>
      </c>
      <c r="D837" s="99" t="str">
        <f>_THP_since142!G830</f>
        <v>Masthühner</v>
      </c>
      <c r="E837" s="99" t="str">
        <f>_THP_since142!H830</f>
        <v>B</v>
      </c>
      <c r="F837" s="99" t="str">
        <f>_THP_since142!I830</f>
        <v>Ceph. 3. Gen.</v>
      </c>
      <c r="G837" s="120">
        <f>_THP_since142!J830</f>
        <v>0</v>
      </c>
      <c r="H837" s="99" t="str">
        <f>_THP_since142!K830</f>
        <v>17. AMGÄndG (2021)</v>
      </c>
      <c r="I837">
        <f>_THP_since142!L830</f>
        <v>0</v>
      </c>
    </row>
    <row r="838" spans="2:9" x14ac:dyDescent="0.3">
      <c r="B838" s="99">
        <f>_THP_since142!E831</f>
        <v>2016</v>
      </c>
      <c r="C838" s="99" t="str">
        <f>_THP_since142!F831</f>
        <v>Huhn</v>
      </c>
      <c r="D838" s="99" t="str">
        <f>_THP_since142!G831</f>
        <v>Masthühner</v>
      </c>
      <c r="E838" s="99" t="str">
        <f>_THP_since142!H831</f>
        <v>B</v>
      </c>
      <c r="F838" s="99" t="str">
        <f>_THP_since142!I831</f>
        <v>Ceph. 4. Gen.</v>
      </c>
      <c r="G838" s="120">
        <f>_THP_since142!J831</f>
        <v>0</v>
      </c>
      <c r="H838" s="99" t="str">
        <f>_THP_since142!K831</f>
        <v>17. AMGÄndG (2021)</v>
      </c>
      <c r="I838">
        <f>_THP_since142!L831</f>
        <v>0</v>
      </c>
    </row>
    <row r="839" spans="2:9" x14ac:dyDescent="0.3">
      <c r="B839" s="99">
        <f>_THP_since142!E832</f>
        <v>2016</v>
      </c>
      <c r="C839" s="99" t="str">
        <f>_THP_since142!F832</f>
        <v>Huhn</v>
      </c>
      <c r="D839" s="99" t="str">
        <f>_THP_since142!G832</f>
        <v>Masthühner</v>
      </c>
      <c r="E839" s="99" t="str">
        <f>_THP_since142!H832</f>
        <v>B</v>
      </c>
      <c r="F839" s="99" t="str">
        <f>_THP_since142!I832</f>
        <v>Fluorchinolone</v>
      </c>
      <c r="G839" s="120">
        <f>_THP_since142!J832</f>
        <v>2.7990644908015607</v>
      </c>
      <c r="H839" s="99" t="str">
        <f>_THP_since142!K832</f>
        <v>17. AMGÄndG (2021)</v>
      </c>
      <c r="I839">
        <f>_THP_since142!L832</f>
        <v>8.8937080890141407E-2</v>
      </c>
    </row>
    <row r="840" spans="2:9" x14ac:dyDescent="0.3">
      <c r="B840" s="99">
        <f>_THP_since142!E833</f>
        <v>2016</v>
      </c>
      <c r="C840" s="99" t="str">
        <f>_THP_since142!F833</f>
        <v>Huhn</v>
      </c>
      <c r="D840" s="99" t="str">
        <f>_THP_since142!G833</f>
        <v>Masthühner</v>
      </c>
      <c r="E840" s="99" t="str">
        <f>_THP_since142!H833</f>
        <v>B</v>
      </c>
      <c r="F840" s="99" t="str">
        <f>_THP_since142!I833</f>
        <v>Polypeptid-AB</v>
      </c>
      <c r="G840" s="120">
        <f>_THP_since142!J833</f>
        <v>4.6481845709114893</v>
      </c>
      <c r="H840" s="99" t="str">
        <f>_THP_since142!K833</f>
        <v>17. AMGÄndG (2021)</v>
      </c>
      <c r="I840">
        <f>_THP_since142!L833</f>
        <v>0.14769076187204219</v>
      </c>
    </row>
    <row r="841" spans="2:9" x14ac:dyDescent="0.3">
      <c r="B841" s="99">
        <f>_THP_since142!E834</f>
        <v>2016</v>
      </c>
      <c r="C841" s="99" t="str">
        <f>_THP_since142!F834</f>
        <v>Huhn</v>
      </c>
      <c r="D841" s="99" t="str">
        <f>_THP_since142!G834</f>
        <v>Masthühner</v>
      </c>
      <c r="E841" s="99" t="str">
        <f>_THP_since142!H834</f>
        <v>C</v>
      </c>
      <c r="F841" s="99" t="str">
        <f>_THP_since142!I834</f>
        <v>Aminoglykoside</v>
      </c>
      <c r="G841" s="120">
        <f>_THP_since142!J834</f>
        <v>3.8120809387213045E-2</v>
      </c>
      <c r="H841" s="99" t="str">
        <f>_THP_since142!K834</f>
        <v>17. AMGÄndG (2021)</v>
      </c>
      <c r="I841">
        <f>_THP_since142!L834</f>
        <v>1.2112452282574389E-3</v>
      </c>
    </row>
    <row r="842" spans="2:9" x14ac:dyDescent="0.3">
      <c r="B842" s="99">
        <f>_THP_since142!E835</f>
        <v>2016</v>
      </c>
      <c r="C842" s="99" t="str">
        <f>_THP_since142!F835</f>
        <v>Huhn</v>
      </c>
      <c r="D842" s="99" t="str">
        <f>_THP_since142!G835</f>
        <v>Masthühner</v>
      </c>
      <c r="E842" s="99" t="str">
        <f>_THP_since142!H835</f>
        <v>C</v>
      </c>
      <c r="F842" s="99" t="str">
        <f>_THP_since142!I835</f>
        <v>Ceph. 1. Gen.</v>
      </c>
      <c r="G842" s="120">
        <f>_THP_since142!J835</f>
        <v>0</v>
      </c>
      <c r="H842" s="99" t="str">
        <f>_THP_since142!K835</f>
        <v>17. AMGÄndG (2021)</v>
      </c>
      <c r="I842">
        <f>_THP_since142!L835</f>
        <v>0</v>
      </c>
    </row>
    <row r="843" spans="2:9" x14ac:dyDescent="0.3">
      <c r="B843" s="99">
        <f>_THP_since142!E836</f>
        <v>2016</v>
      </c>
      <c r="C843" s="99" t="str">
        <f>_THP_since142!F836</f>
        <v>Huhn</v>
      </c>
      <c r="D843" s="99" t="str">
        <f>_THP_since142!G836</f>
        <v>Masthühner</v>
      </c>
      <c r="E843" s="99" t="str">
        <f>_THP_since142!H836</f>
        <v>C</v>
      </c>
      <c r="F843" s="99" t="str">
        <f>_THP_since142!I836</f>
        <v>Fenicole</v>
      </c>
      <c r="G843" s="120">
        <f>_THP_since142!J836</f>
        <v>3.6465187951001815E-3</v>
      </c>
      <c r="H843" s="99" t="str">
        <f>_THP_since142!K836</f>
        <v>17. AMGÄndG (2021)</v>
      </c>
      <c r="I843">
        <f>_THP_since142!L836</f>
        <v>1.1586397459330199E-4</v>
      </c>
    </row>
    <row r="844" spans="2:9" x14ac:dyDescent="0.3">
      <c r="B844" s="99">
        <f>_THP_since142!E837</f>
        <v>2016</v>
      </c>
      <c r="C844" s="99" t="str">
        <f>_THP_since142!F837</f>
        <v>Huhn</v>
      </c>
      <c r="D844" s="99" t="str">
        <f>_THP_since142!G837</f>
        <v>Masthühner</v>
      </c>
      <c r="E844" s="99" t="str">
        <f>_THP_since142!H837</f>
        <v>C</v>
      </c>
      <c r="F844" s="99" t="str">
        <f>_THP_since142!I837</f>
        <v>Lincosamide</v>
      </c>
      <c r="G844" s="120">
        <f>_THP_since142!J837</f>
        <v>8.0717215902786226</v>
      </c>
      <c r="H844" s="99" t="str">
        <f>_THP_since142!K837</f>
        <v>17. AMGÄndG (2021)</v>
      </c>
      <c r="I844">
        <f>_THP_since142!L837</f>
        <v>0.2564697449295763</v>
      </c>
    </row>
    <row r="845" spans="2:9" x14ac:dyDescent="0.3">
      <c r="B845" s="99">
        <f>_THP_since142!E838</f>
        <v>2016</v>
      </c>
      <c r="C845" s="99" t="str">
        <f>_THP_since142!F838</f>
        <v>Huhn</v>
      </c>
      <c r="D845" s="99" t="str">
        <f>_THP_since142!G838</f>
        <v>Masthühner</v>
      </c>
      <c r="E845" s="99" t="str">
        <f>_THP_since142!H838</f>
        <v>C</v>
      </c>
      <c r="F845" s="99" t="str">
        <f>_THP_since142!I838</f>
        <v>Makrolide</v>
      </c>
      <c r="G845" s="120">
        <f>_THP_since142!J838</f>
        <v>0.71701578715037628</v>
      </c>
      <c r="H845" s="99" t="str">
        <f>_THP_since142!K838</f>
        <v>17. AMGÄndG (2021)</v>
      </c>
      <c r="I845">
        <f>_THP_since142!L838</f>
        <v>2.278235863120109E-2</v>
      </c>
    </row>
    <row r="846" spans="2:9" x14ac:dyDescent="0.3">
      <c r="B846" s="99">
        <f>_THP_since142!E839</f>
        <v>2016</v>
      </c>
      <c r="C846" s="99" t="str">
        <f>_THP_since142!F839</f>
        <v>Huhn</v>
      </c>
      <c r="D846" s="99" t="str">
        <f>_THP_since142!G839</f>
        <v>Masthühner</v>
      </c>
      <c r="E846" s="99" t="str">
        <f>_THP_since142!H839</f>
        <v>C</v>
      </c>
      <c r="F846" s="99" t="str">
        <f>_THP_since142!I839</f>
        <v>Pleuromutiline</v>
      </c>
      <c r="G846" s="120">
        <f>_THP_since142!J839</f>
        <v>4.0097707804401606E-3</v>
      </c>
      <c r="H846" s="99" t="str">
        <f>_THP_since142!K839</f>
        <v>17. AMGÄndG (2021)</v>
      </c>
      <c r="I846">
        <f>_THP_since142!L839</f>
        <v>1.2740589201244465E-4</v>
      </c>
    </row>
    <row r="847" spans="2:9" x14ac:dyDescent="0.3">
      <c r="B847" s="99">
        <f>_THP_since142!E840</f>
        <v>2016</v>
      </c>
      <c r="C847" s="99" t="str">
        <f>_THP_since142!F840</f>
        <v>Huhn</v>
      </c>
      <c r="D847" s="99" t="str">
        <f>_THP_since142!G840</f>
        <v>Masthühner</v>
      </c>
      <c r="E847" s="99" t="str">
        <f>_THP_since142!H840</f>
        <v>D</v>
      </c>
      <c r="F847" s="99" t="str">
        <f>_THP_since142!I840</f>
        <v>Aminoglykoside</v>
      </c>
      <c r="G847" s="120">
        <f>_THP_since142!J840</f>
        <v>8.0741526028086898</v>
      </c>
      <c r="H847" s="99" t="str">
        <f>_THP_since142!K840</f>
        <v>17. AMGÄndG (2021)</v>
      </c>
      <c r="I847">
        <f>_THP_since142!L840</f>
        <v>0.25654698757930516</v>
      </c>
    </row>
    <row r="848" spans="2:9" x14ac:dyDescent="0.3">
      <c r="B848" s="99">
        <f>_THP_since142!E841</f>
        <v>2016</v>
      </c>
      <c r="C848" s="99" t="str">
        <f>_THP_since142!F841</f>
        <v>Huhn</v>
      </c>
      <c r="D848" s="99" t="str">
        <f>_THP_since142!G841</f>
        <v>Masthühner</v>
      </c>
      <c r="E848" s="99" t="str">
        <f>_THP_since142!H841</f>
        <v>D</v>
      </c>
      <c r="F848" s="99" t="str">
        <f>_THP_since142!I841</f>
        <v>Folsäureantag.</v>
      </c>
      <c r="G848" s="120">
        <f>_THP_since142!J841</f>
        <v>0.6541926126176163</v>
      </c>
      <c r="H848" s="99" t="str">
        <f>_THP_since142!K841</f>
        <v>17. AMGÄndG (2021)</v>
      </c>
      <c r="I848">
        <f>_THP_since142!L841</f>
        <v>2.0786223932069695E-2</v>
      </c>
    </row>
    <row r="849" spans="2:9" x14ac:dyDescent="0.3">
      <c r="B849" s="99">
        <f>_THP_since142!E842</f>
        <v>2016</v>
      </c>
      <c r="C849" s="99" t="str">
        <f>_THP_since142!F842</f>
        <v>Huhn</v>
      </c>
      <c r="D849" s="99" t="str">
        <f>_THP_since142!G842</f>
        <v>Masthühner</v>
      </c>
      <c r="E849" s="99" t="str">
        <f>_THP_since142!H842</f>
        <v>D</v>
      </c>
      <c r="F849" s="99" t="str">
        <f>_THP_since142!I842</f>
        <v>Penicilline</v>
      </c>
      <c r="G849" s="120">
        <f>_THP_since142!J842</f>
        <v>5.4281377580995516</v>
      </c>
      <c r="H849" s="99" t="str">
        <f>_THP_since142!K842</f>
        <v>17. AMGÄndG (2021)</v>
      </c>
      <c r="I849">
        <f>_THP_since142!L842</f>
        <v>0.17247288458747984</v>
      </c>
    </row>
    <row r="850" spans="2:9" x14ac:dyDescent="0.3">
      <c r="B850" s="99">
        <f>_THP_since142!E843</f>
        <v>2016</v>
      </c>
      <c r="C850" s="99" t="str">
        <f>_THP_since142!F843</f>
        <v>Huhn</v>
      </c>
      <c r="D850" s="99" t="str">
        <f>_THP_since142!G843</f>
        <v>Masthühner</v>
      </c>
      <c r="E850" s="99" t="str">
        <f>_THP_since142!H843</f>
        <v>D</v>
      </c>
      <c r="F850" s="99" t="str">
        <f>_THP_since142!I843</f>
        <v>Sulfonamide</v>
      </c>
      <c r="G850" s="120">
        <f>_THP_since142!J843</f>
        <v>0.66639840232029168</v>
      </c>
      <c r="H850" s="99" t="str">
        <f>_THP_since142!K843</f>
        <v>17. AMGÄndG (2021)</v>
      </c>
      <c r="I850">
        <f>_THP_since142!L843</f>
        <v>2.1174048974930366E-2</v>
      </c>
    </row>
    <row r="851" spans="2:9" x14ac:dyDescent="0.3">
      <c r="B851" s="99">
        <f>_THP_since142!E844</f>
        <v>2016</v>
      </c>
      <c r="C851" s="99" t="str">
        <f>_THP_since142!F844</f>
        <v>Huhn</v>
      </c>
      <c r="D851" s="99" t="str">
        <f>_THP_since142!G844</f>
        <v>Masthühner</v>
      </c>
      <c r="E851" s="99" t="str">
        <f>_THP_since142!H844</f>
        <v>D</v>
      </c>
      <c r="F851" s="99" t="str">
        <f>_THP_since142!I844</f>
        <v>Tetrazykline</v>
      </c>
      <c r="G851" s="120">
        <f>_THP_since142!J844</f>
        <v>0.36776752399577622</v>
      </c>
      <c r="H851" s="99" t="str">
        <f>_THP_since142!K844</f>
        <v>17. AMGÄndG (2021)</v>
      </c>
      <c r="I851">
        <f>_THP_since142!L844</f>
        <v>1.1685393508390662E-2</v>
      </c>
    </row>
    <row r="852" spans="2:9" x14ac:dyDescent="0.3">
      <c r="B852" s="99">
        <f>_THP_since142!E845</f>
        <v>2017</v>
      </c>
      <c r="C852" s="99" t="str">
        <f>_THP_since142!F845</f>
        <v>Huhn</v>
      </c>
      <c r="D852" s="99" t="str">
        <f>_THP_since142!G845</f>
        <v>Masthühner</v>
      </c>
      <c r="E852" s="99" t="str">
        <f>_THP_since142!H845</f>
        <v>B</v>
      </c>
      <c r="F852" s="99" t="str">
        <f>_THP_since142!I845</f>
        <v>Ceph. 3. Gen.</v>
      </c>
      <c r="G852" s="120">
        <f>_THP_since142!J845</f>
        <v>0</v>
      </c>
      <c r="H852" s="99" t="str">
        <f>_THP_since142!K845</f>
        <v>17. AMGÄndG (2021)</v>
      </c>
      <c r="I852">
        <f>_THP_since142!L845</f>
        <v>0</v>
      </c>
    </row>
    <row r="853" spans="2:9" x14ac:dyDescent="0.3">
      <c r="B853" s="99">
        <f>_THP_since142!E846</f>
        <v>2017</v>
      </c>
      <c r="C853" s="99" t="str">
        <f>_THP_since142!F846</f>
        <v>Huhn</v>
      </c>
      <c r="D853" s="99" t="str">
        <f>_THP_since142!G846</f>
        <v>Masthühner</v>
      </c>
      <c r="E853" s="99" t="str">
        <f>_THP_since142!H846</f>
        <v>B</v>
      </c>
      <c r="F853" s="99" t="str">
        <f>_THP_since142!I846</f>
        <v>Ceph. 4. Gen.</v>
      </c>
      <c r="G853" s="120">
        <f>_THP_since142!J846</f>
        <v>0</v>
      </c>
      <c r="H853" s="99" t="str">
        <f>_THP_since142!K846</f>
        <v>17. AMGÄndG (2021)</v>
      </c>
      <c r="I853">
        <f>_THP_since142!L846</f>
        <v>0</v>
      </c>
    </row>
    <row r="854" spans="2:9" x14ac:dyDescent="0.3">
      <c r="B854" s="99">
        <f>_THP_since142!E847</f>
        <v>2017</v>
      </c>
      <c r="C854" s="99" t="str">
        <f>_THP_since142!F847</f>
        <v>Huhn</v>
      </c>
      <c r="D854" s="99" t="str">
        <f>_THP_since142!G847</f>
        <v>Masthühner</v>
      </c>
      <c r="E854" s="99" t="str">
        <f>_THP_since142!H847</f>
        <v>B</v>
      </c>
      <c r="F854" s="99" t="str">
        <f>_THP_since142!I847</f>
        <v>Fluorchinolone</v>
      </c>
      <c r="G854" s="120">
        <f>_THP_since142!J847</f>
        <v>2.9884980445193627</v>
      </c>
      <c r="H854" s="99" t="str">
        <f>_THP_since142!K847</f>
        <v>17. AMGÄndG (2021)</v>
      </c>
      <c r="I854">
        <f>_THP_since142!L847</f>
        <v>8.2062378837754163E-2</v>
      </c>
    </row>
    <row r="855" spans="2:9" x14ac:dyDescent="0.3">
      <c r="B855" s="99">
        <f>_THP_since142!E848</f>
        <v>2017</v>
      </c>
      <c r="C855" s="99" t="str">
        <f>_THP_since142!F848</f>
        <v>Huhn</v>
      </c>
      <c r="D855" s="99" t="str">
        <f>_THP_since142!G848</f>
        <v>Masthühner</v>
      </c>
      <c r="E855" s="99" t="str">
        <f>_THP_since142!H848</f>
        <v>B</v>
      </c>
      <c r="F855" s="99" t="str">
        <f>_THP_since142!I848</f>
        <v>Polypeptid-AB</v>
      </c>
      <c r="G855" s="120">
        <f>_THP_since142!J848</f>
        <v>5.2636284483922928</v>
      </c>
      <c r="H855" s="99" t="str">
        <f>_THP_since142!K848</f>
        <v>17. AMGÄndG (2021)</v>
      </c>
      <c r="I855">
        <f>_THP_since142!L848</f>
        <v>0.14453610655201815</v>
      </c>
    </row>
    <row r="856" spans="2:9" x14ac:dyDescent="0.3">
      <c r="B856" s="99">
        <f>_THP_since142!E849</f>
        <v>2017</v>
      </c>
      <c r="C856" s="99" t="str">
        <f>_THP_since142!F849</f>
        <v>Huhn</v>
      </c>
      <c r="D856" s="99" t="str">
        <f>_THP_since142!G849</f>
        <v>Masthühner</v>
      </c>
      <c r="E856" s="99" t="str">
        <f>_THP_since142!H849</f>
        <v>C</v>
      </c>
      <c r="F856" s="99" t="str">
        <f>_THP_since142!I849</f>
        <v>Aminoglykoside</v>
      </c>
      <c r="G856" s="120">
        <f>_THP_since142!J849</f>
        <v>8.7211862433074105E-2</v>
      </c>
      <c r="H856" s="99" t="str">
        <f>_THP_since142!K849</f>
        <v>17. AMGÄndG (2021)</v>
      </c>
      <c r="I856">
        <f>_THP_since142!L849</f>
        <v>2.394785871536366E-3</v>
      </c>
    </row>
    <row r="857" spans="2:9" x14ac:dyDescent="0.3">
      <c r="B857" s="99">
        <f>_THP_since142!E850</f>
        <v>2017</v>
      </c>
      <c r="C857" s="99" t="str">
        <f>_THP_since142!F850</f>
        <v>Huhn</v>
      </c>
      <c r="D857" s="99" t="str">
        <f>_THP_since142!G850</f>
        <v>Masthühner</v>
      </c>
      <c r="E857" s="99" t="str">
        <f>_THP_since142!H850</f>
        <v>C</v>
      </c>
      <c r="F857" s="99" t="str">
        <f>_THP_since142!I850</f>
        <v>Ceph. 1. Gen.</v>
      </c>
      <c r="G857" s="120">
        <f>_THP_since142!J850</f>
        <v>0</v>
      </c>
      <c r="H857" s="99" t="str">
        <f>_THP_since142!K850</f>
        <v>17. AMGÄndG (2021)</v>
      </c>
      <c r="I857">
        <f>_THP_since142!L850</f>
        <v>0</v>
      </c>
    </row>
    <row r="858" spans="2:9" x14ac:dyDescent="0.3">
      <c r="B858" s="99">
        <f>_THP_since142!E851</f>
        <v>2017</v>
      </c>
      <c r="C858" s="99" t="str">
        <f>_THP_since142!F851</f>
        <v>Huhn</v>
      </c>
      <c r="D858" s="99" t="str">
        <f>_THP_since142!G851</f>
        <v>Masthühner</v>
      </c>
      <c r="E858" s="99" t="str">
        <f>_THP_since142!H851</f>
        <v>C</v>
      </c>
      <c r="F858" s="99" t="str">
        <f>_THP_since142!I851</f>
        <v>Fenicole</v>
      </c>
      <c r="G858" s="120">
        <f>_THP_since142!J851</f>
        <v>0</v>
      </c>
      <c r="H858" s="99" t="str">
        <f>_THP_since142!K851</f>
        <v>17. AMGÄndG (2021)</v>
      </c>
      <c r="I858">
        <f>_THP_since142!L851</f>
        <v>0</v>
      </c>
    </row>
    <row r="859" spans="2:9" x14ac:dyDescent="0.3">
      <c r="B859" s="99">
        <f>_THP_since142!E852</f>
        <v>2017</v>
      </c>
      <c r="C859" s="99" t="str">
        <f>_THP_since142!F852</f>
        <v>Huhn</v>
      </c>
      <c r="D859" s="99" t="str">
        <f>_THP_since142!G852</f>
        <v>Masthühner</v>
      </c>
      <c r="E859" s="99" t="str">
        <f>_THP_since142!H852</f>
        <v>C</v>
      </c>
      <c r="F859" s="99" t="str">
        <f>_THP_since142!I852</f>
        <v>Lincosamide</v>
      </c>
      <c r="G859" s="120">
        <f>_THP_since142!J852</f>
        <v>10.264531450746734</v>
      </c>
      <c r="H859" s="99" t="str">
        <f>_THP_since142!K852</f>
        <v>17. AMGÄndG (2021)</v>
      </c>
      <c r="I859">
        <f>_THP_since142!L852</f>
        <v>0.28185792861667819</v>
      </c>
    </row>
    <row r="860" spans="2:9" x14ac:dyDescent="0.3">
      <c r="B860" s="99">
        <f>_THP_since142!E853</f>
        <v>2017</v>
      </c>
      <c r="C860" s="99" t="str">
        <f>_THP_since142!F853</f>
        <v>Huhn</v>
      </c>
      <c r="D860" s="99" t="str">
        <f>_THP_since142!G853</f>
        <v>Masthühner</v>
      </c>
      <c r="E860" s="99" t="str">
        <f>_THP_since142!H853</f>
        <v>C</v>
      </c>
      <c r="F860" s="99" t="str">
        <f>_THP_since142!I853</f>
        <v>Makrolide</v>
      </c>
      <c r="G860" s="120">
        <f>_THP_since142!J853</f>
        <v>0.78678315830418477</v>
      </c>
      <c r="H860" s="99" t="str">
        <f>_THP_since142!K853</f>
        <v>17. AMGÄndG (2021)</v>
      </c>
      <c r="I860">
        <f>_THP_since142!L853</f>
        <v>2.1604597573128645E-2</v>
      </c>
    </row>
    <row r="861" spans="2:9" x14ac:dyDescent="0.3">
      <c r="B861" s="99">
        <f>_THP_since142!E854</f>
        <v>2017</v>
      </c>
      <c r="C861" s="99" t="str">
        <f>_THP_since142!F854</f>
        <v>Huhn</v>
      </c>
      <c r="D861" s="99" t="str">
        <f>_THP_since142!G854</f>
        <v>Masthühner</v>
      </c>
      <c r="E861" s="99" t="str">
        <f>_THP_since142!H854</f>
        <v>C</v>
      </c>
      <c r="F861" s="99" t="str">
        <f>_THP_since142!I854</f>
        <v>Pleuromutiline</v>
      </c>
      <c r="G861" s="120">
        <f>_THP_since142!J854</f>
        <v>0</v>
      </c>
      <c r="H861" s="99" t="str">
        <f>_THP_since142!K854</f>
        <v>17. AMGÄndG (2021)</v>
      </c>
      <c r="I861">
        <f>_THP_since142!L854</f>
        <v>0</v>
      </c>
    </row>
    <row r="862" spans="2:9" x14ac:dyDescent="0.3">
      <c r="B862" s="99">
        <f>_THP_since142!E855</f>
        <v>2017</v>
      </c>
      <c r="C862" s="99" t="str">
        <f>_THP_since142!F855</f>
        <v>Huhn</v>
      </c>
      <c r="D862" s="99" t="str">
        <f>_THP_since142!G855</f>
        <v>Masthühner</v>
      </c>
      <c r="E862" s="99" t="str">
        <f>_THP_since142!H855</f>
        <v>D</v>
      </c>
      <c r="F862" s="99" t="str">
        <f>_THP_since142!I855</f>
        <v>Aminoglykoside</v>
      </c>
      <c r="G862" s="120">
        <f>_THP_since142!J855</f>
        <v>10.248494048482627</v>
      </c>
      <c r="H862" s="99" t="str">
        <f>_THP_since142!K855</f>
        <v>17. AMGÄndG (2021)</v>
      </c>
      <c r="I862">
        <f>_THP_since142!L855</f>
        <v>0.28141755108904881</v>
      </c>
    </row>
    <row r="863" spans="2:9" x14ac:dyDescent="0.3">
      <c r="B863" s="99">
        <f>_THP_since142!E856</f>
        <v>2017</v>
      </c>
      <c r="C863" s="99" t="str">
        <f>_THP_since142!F856</f>
        <v>Huhn</v>
      </c>
      <c r="D863" s="99" t="str">
        <f>_THP_since142!G856</f>
        <v>Masthühner</v>
      </c>
      <c r="E863" s="99" t="str">
        <f>_THP_since142!H856</f>
        <v>D</v>
      </c>
      <c r="F863" s="99" t="str">
        <f>_THP_since142!I856</f>
        <v>Folsäureantag.</v>
      </c>
      <c r="G863" s="120">
        <f>_THP_since142!J856</f>
        <v>0.57768708237864819</v>
      </c>
      <c r="H863" s="99" t="str">
        <f>_THP_since142!K856</f>
        <v>17. AMGÄndG (2021)</v>
      </c>
      <c r="I863">
        <f>_THP_since142!L856</f>
        <v>1.5862943691990219E-2</v>
      </c>
    </row>
    <row r="864" spans="2:9" x14ac:dyDescent="0.3">
      <c r="B864" s="99">
        <f>_THP_since142!E857</f>
        <v>2017</v>
      </c>
      <c r="C864" s="99" t="str">
        <f>_THP_since142!F857</f>
        <v>Huhn</v>
      </c>
      <c r="D864" s="99" t="str">
        <f>_THP_since142!G857</f>
        <v>Masthühner</v>
      </c>
      <c r="E864" s="99" t="str">
        <f>_THP_since142!H857</f>
        <v>D</v>
      </c>
      <c r="F864" s="99" t="str">
        <f>_THP_since142!I857</f>
        <v>Penicilline</v>
      </c>
      <c r="G864" s="120">
        <f>_THP_since142!J857</f>
        <v>5.1961265534432464</v>
      </c>
      <c r="H864" s="99" t="str">
        <f>_THP_since142!K857</f>
        <v>17. AMGÄndG (2021)</v>
      </c>
      <c r="I864">
        <f>_THP_since142!L857</f>
        <v>0.14268254466472374</v>
      </c>
    </row>
    <row r="865" spans="2:9" x14ac:dyDescent="0.3">
      <c r="B865" s="99">
        <f>_THP_since142!E858</f>
        <v>2017</v>
      </c>
      <c r="C865" s="99" t="str">
        <f>_THP_since142!F858</f>
        <v>Huhn</v>
      </c>
      <c r="D865" s="99" t="str">
        <f>_THP_since142!G858</f>
        <v>Masthühner</v>
      </c>
      <c r="E865" s="99" t="str">
        <f>_THP_since142!H858</f>
        <v>D</v>
      </c>
      <c r="F865" s="99" t="str">
        <f>_THP_since142!I858</f>
        <v>Sulfonamide</v>
      </c>
      <c r="G865" s="120">
        <f>_THP_since142!J858</f>
        <v>0.59624639528986301</v>
      </c>
      <c r="H865" s="99" t="str">
        <f>_THP_since142!K858</f>
        <v>17. AMGÄndG (2021)</v>
      </c>
      <c r="I865">
        <f>_THP_since142!L858</f>
        <v>1.6372571386035935E-2</v>
      </c>
    </row>
    <row r="866" spans="2:9" x14ac:dyDescent="0.3">
      <c r="B866" s="99">
        <f>_THP_since142!E859</f>
        <v>2017</v>
      </c>
      <c r="C866" s="99" t="str">
        <f>_THP_since142!F859</f>
        <v>Huhn</v>
      </c>
      <c r="D866" s="99" t="str">
        <f>_THP_since142!G859</f>
        <v>Masthühner</v>
      </c>
      <c r="E866" s="99" t="str">
        <f>_THP_since142!H859</f>
        <v>D</v>
      </c>
      <c r="F866" s="99" t="str">
        <f>_THP_since142!I859</f>
        <v>Tetrazykline</v>
      </c>
      <c r="G866" s="120">
        <f>_THP_since142!J859</f>
        <v>0.40818770918831826</v>
      </c>
      <c r="H866" s="99" t="str">
        <f>_THP_since142!K859</f>
        <v>17. AMGÄndG (2021)</v>
      </c>
      <c r="I866">
        <f>_THP_since142!L859</f>
        <v>1.1208591717085787E-2</v>
      </c>
    </row>
    <row r="867" spans="2:9" x14ac:dyDescent="0.3">
      <c r="B867" s="99">
        <f>_THP_since142!E860</f>
        <v>2018</v>
      </c>
      <c r="C867" s="99" t="str">
        <f>_THP_since142!F860</f>
        <v>Huhn</v>
      </c>
      <c r="D867" s="99" t="str">
        <f>_THP_since142!G860</f>
        <v>Masthühner</v>
      </c>
      <c r="E867" s="99" t="str">
        <f>_THP_since142!H860</f>
        <v>B</v>
      </c>
      <c r="F867" s="99" t="str">
        <f>_THP_since142!I860</f>
        <v>Ceph. 3. Gen.</v>
      </c>
      <c r="G867" s="120">
        <f>_THP_since142!J860</f>
        <v>0</v>
      </c>
      <c r="H867" s="99" t="str">
        <f>_THP_since142!K860</f>
        <v>17. AMGÄndG (2021)</v>
      </c>
      <c r="I867">
        <f>_THP_since142!L860</f>
        <v>0</v>
      </c>
    </row>
    <row r="868" spans="2:9" x14ac:dyDescent="0.3">
      <c r="B868" s="99">
        <f>_THP_since142!E861</f>
        <v>2018</v>
      </c>
      <c r="C868" s="99" t="str">
        <f>_THP_since142!F861</f>
        <v>Huhn</v>
      </c>
      <c r="D868" s="99" t="str">
        <f>_THP_since142!G861</f>
        <v>Masthühner</v>
      </c>
      <c r="E868" s="99" t="str">
        <f>_THP_since142!H861</f>
        <v>B</v>
      </c>
      <c r="F868" s="99" t="str">
        <f>_THP_since142!I861</f>
        <v>Ceph. 4. Gen.</v>
      </c>
      <c r="G868" s="120">
        <f>_THP_since142!J861</f>
        <v>0</v>
      </c>
      <c r="H868" s="99" t="str">
        <f>_THP_since142!K861</f>
        <v>17. AMGÄndG (2021)</v>
      </c>
      <c r="I868">
        <f>_THP_since142!L861</f>
        <v>0</v>
      </c>
    </row>
    <row r="869" spans="2:9" x14ac:dyDescent="0.3">
      <c r="B869" s="99">
        <f>_THP_since142!E862</f>
        <v>2018</v>
      </c>
      <c r="C869" s="99" t="str">
        <f>_THP_since142!F862</f>
        <v>Huhn</v>
      </c>
      <c r="D869" s="99" t="str">
        <f>_THP_since142!G862</f>
        <v>Masthühner</v>
      </c>
      <c r="E869" s="99" t="str">
        <f>_THP_since142!H862</f>
        <v>B</v>
      </c>
      <c r="F869" s="99" t="str">
        <f>_THP_since142!I862</f>
        <v>Fluorchinolone</v>
      </c>
      <c r="G869" s="120">
        <f>_THP_since142!J862</f>
        <v>2.4825216793865748</v>
      </c>
      <c r="H869" s="99" t="str">
        <f>_THP_since142!K862</f>
        <v>17. AMGÄndG (2021)</v>
      </c>
      <c r="I869">
        <f>_THP_since142!L862</f>
        <v>6.0686780034317517E-2</v>
      </c>
    </row>
    <row r="870" spans="2:9" x14ac:dyDescent="0.3">
      <c r="B870" s="99">
        <f>_THP_since142!E863</f>
        <v>2018</v>
      </c>
      <c r="C870" s="99" t="str">
        <f>_THP_since142!F863</f>
        <v>Huhn</v>
      </c>
      <c r="D870" s="99" t="str">
        <f>_THP_since142!G863</f>
        <v>Masthühner</v>
      </c>
      <c r="E870" s="99" t="str">
        <f>_THP_since142!H863</f>
        <v>B</v>
      </c>
      <c r="F870" s="99" t="str">
        <f>_THP_since142!I863</f>
        <v>Polypeptid-AB</v>
      </c>
      <c r="G870" s="120">
        <f>_THP_since142!J863</f>
        <v>6.5365090341384429</v>
      </c>
      <c r="H870" s="99" t="str">
        <f>_THP_since142!K863</f>
        <v>17. AMGÄndG (2021)</v>
      </c>
      <c r="I870">
        <f>_THP_since142!L863</f>
        <v>0.15978901181040545</v>
      </c>
    </row>
    <row r="871" spans="2:9" x14ac:dyDescent="0.3">
      <c r="B871" s="99">
        <f>_THP_since142!E864</f>
        <v>2018</v>
      </c>
      <c r="C871" s="99" t="str">
        <f>_THP_since142!F864</f>
        <v>Huhn</v>
      </c>
      <c r="D871" s="99" t="str">
        <f>_THP_since142!G864</f>
        <v>Masthühner</v>
      </c>
      <c r="E871" s="99" t="str">
        <f>_THP_since142!H864</f>
        <v>C</v>
      </c>
      <c r="F871" s="99" t="str">
        <f>_THP_since142!I864</f>
        <v>Aminoglykoside</v>
      </c>
      <c r="G871" s="120">
        <f>_THP_since142!J864</f>
        <v>5.4588419894529824E-2</v>
      </c>
      <c r="H871" s="99" t="str">
        <f>_THP_since142!K864</f>
        <v>17. AMGÄndG (2021)</v>
      </c>
      <c r="I871">
        <f>_THP_since142!L864</f>
        <v>1.3344477343613279E-3</v>
      </c>
    </row>
    <row r="872" spans="2:9" x14ac:dyDescent="0.3">
      <c r="B872" s="99">
        <f>_THP_since142!E865</f>
        <v>2018</v>
      </c>
      <c r="C872" s="99" t="str">
        <f>_THP_since142!F865</f>
        <v>Huhn</v>
      </c>
      <c r="D872" s="99" t="str">
        <f>_THP_since142!G865</f>
        <v>Masthühner</v>
      </c>
      <c r="E872" s="99" t="str">
        <f>_THP_since142!H865</f>
        <v>C</v>
      </c>
      <c r="F872" s="99" t="str">
        <f>_THP_since142!I865</f>
        <v>Ceph. 1. Gen.</v>
      </c>
      <c r="G872" s="120">
        <f>_THP_since142!J865</f>
        <v>0</v>
      </c>
      <c r="H872" s="99" t="str">
        <f>_THP_since142!K865</f>
        <v>17. AMGÄndG (2021)</v>
      </c>
      <c r="I872">
        <f>_THP_since142!L865</f>
        <v>0</v>
      </c>
    </row>
    <row r="873" spans="2:9" x14ac:dyDescent="0.3">
      <c r="B873" s="99">
        <f>_THP_since142!E866</f>
        <v>2018</v>
      </c>
      <c r="C873" s="99" t="str">
        <f>_THP_since142!F866</f>
        <v>Huhn</v>
      </c>
      <c r="D873" s="99" t="str">
        <f>_THP_since142!G866</f>
        <v>Masthühner</v>
      </c>
      <c r="E873" s="99" t="str">
        <f>_THP_since142!H866</f>
        <v>C</v>
      </c>
      <c r="F873" s="99" t="str">
        <f>_THP_since142!I866</f>
        <v>Fenicole</v>
      </c>
      <c r="G873" s="120">
        <f>_THP_since142!J866</f>
        <v>0</v>
      </c>
      <c r="H873" s="99" t="str">
        <f>_THP_since142!K866</f>
        <v>17. AMGÄndG (2021)</v>
      </c>
      <c r="I873">
        <f>_THP_since142!L866</f>
        <v>0</v>
      </c>
    </row>
    <row r="874" spans="2:9" x14ac:dyDescent="0.3">
      <c r="B874" s="99">
        <f>_THP_since142!E867</f>
        <v>2018</v>
      </c>
      <c r="C874" s="99" t="str">
        <f>_THP_since142!F867</f>
        <v>Huhn</v>
      </c>
      <c r="D874" s="99" t="str">
        <f>_THP_since142!G867</f>
        <v>Masthühner</v>
      </c>
      <c r="E874" s="99" t="str">
        <f>_THP_since142!H867</f>
        <v>C</v>
      </c>
      <c r="F874" s="99" t="str">
        <f>_THP_since142!I867</f>
        <v>Lincosamide</v>
      </c>
      <c r="G874" s="120">
        <f>_THP_since142!J867</f>
        <v>11.893149480293111</v>
      </c>
      <c r="H874" s="99" t="str">
        <f>_THP_since142!K867</f>
        <v>17. AMGÄndG (2021)</v>
      </c>
      <c r="I874">
        <f>_THP_since142!L867</f>
        <v>0.2907354052207714</v>
      </c>
    </row>
    <row r="875" spans="2:9" x14ac:dyDescent="0.3">
      <c r="B875" s="99">
        <f>_THP_since142!E868</f>
        <v>2018</v>
      </c>
      <c r="C875" s="99" t="str">
        <f>_THP_since142!F868</f>
        <v>Huhn</v>
      </c>
      <c r="D875" s="99" t="str">
        <f>_THP_since142!G868</f>
        <v>Masthühner</v>
      </c>
      <c r="E875" s="99" t="str">
        <f>_THP_since142!H868</f>
        <v>C</v>
      </c>
      <c r="F875" s="99" t="str">
        <f>_THP_since142!I868</f>
        <v>Makrolide</v>
      </c>
      <c r="G875" s="120">
        <f>_THP_since142!J868</f>
        <v>0.74430101710004981</v>
      </c>
      <c r="H875" s="99" t="str">
        <f>_THP_since142!K868</f>
        <v>17. AMGÄndG (2021)</v>
      </c>
      <c r="I875">
        <f>_THP_since142!L868</f>
        <v>1.8194899355412974E-2</v>
      </c>
    </row>
    <row r="876" spans="2:9" x14ac:dyDescent="0.3">
      <c r="B876" s="99">
        <f>_THP_since142!E869</f>
        <v>2018</v>
      </c>
      <c r="C876" s="99" t="str">
        <f>_THP_since142!F869</f>
        <v>Huhn</v>
      </c>
      <c r="D876" s="99" t="str">
        <f>_THP_since142!G869</f>
        <v>Masthühner</v>
      </c>
      <c r="E876" s="99" t="str">
        <f>_THP_since142!H869</f>
        <v>C</v>
      </c>
      <c r="F876" s="99" t="str">
        <f>_THP_since142!I869</f>
        <v>Pleuromutiline</v>
      </c>
      <c r="G876" s="120">
        <f>_THP_since142!J869</f>
        <v>4.6952550076946866E-3</v>
      </c>
      <c r="H876" s="99" t="str">
        <f>_THP_since142!K869</f>
        <v>17. AMGÄndG (2021)</v>
      </c>
      <c r="I876">
        <f>_THP_since142!L869</f>
        <v>1.1477841672963888E-4</v>
      </c>
    </row>
    <row r="877" spans="2:9" x14ac:dyDescent="0.3">
      <c r="B877" s="99">
        <f>_THP_since142!E870</f>
        <v>2018</v>
      </c>
      <c r="C877" s="99" t="str">
        <f>_THP_since142!F870</f>
        <v>Huhn</v>
      </c>
      <c r="D877" s="99" t="str">
        <f>_THP_since142!G870</f>
        <v>Masthühner</v>
      </c>
      <c r="E877" s="99" t="str">
        <f>_THP_since142!H870</f>
        <v>D</v>
      </c>
      <c r="F877" s="99" t="str">
        <f>_THP_since142!I870</f>
        <v>Aminoglykoside</v>
      </c>
      <c r="G877" s="120">
        <f>_THP_since142!J870</f>
        <v>11.203764187610545</v>
      </c>
      <c r="H877" s="99" t="str">
        <f>_THP_since142!K870</f>
        <v>17. AMGÄndG (2021)</v>
      </c>
      <c r="I877">
        <f>_THP_since142!L870</f>
        <v>0.27388295476150365</v>
      </c>
    </row>
    <row r="878" spans="2:9" x14ac:dyDescent="0.3">
      <c r="B878" s="99">
        <f>_THP_since142!E871</f>
        <v>2018</v>
      </c>
      <c r="C878" s="99" t="str">
        <f>_THP_since142!F871</f>
        <v>Huhn</v>
      </c>
      <c r="D878" s="99" t="str">
        <f>_THP_since142!G871</f>
        <v>Masthühner</v>
      </c>
      <c r="E878" s="99" t="str">
        <f>_THP_since142!H871</f>
        <v>D</v>
      </c>
      <c r="F878" s="99" t="str">
        <f>_THP_since142!I871</f>
        <v>Folsäureantag.</v>
      </c>
      <c r="G878" s="120">
        <f>_THP_since142!J871</f>
        <v>1.0118144984298347</v>
      </c>
      <c r="H878" s="99" t="str">
        <f>_THP_since142!K871</f>
        <v>17. AMGÄndG (2021)</v>
      </c>
      <c r="I878">
        <f>_THP_since142!L871</f>
        <v>2.4734432094432872E-2</v>
      </c>
    </row>
    <row r="879" spans="2:9" x14ac:dyDescent="0.3">
      <c r="B879" s="99">
        <f>_THP_since142!E872</f>
        <v>2018</v>
      </c>
      <c r="C879" s="99" t="str">
        <f>_THP_since142!F872</f>
        <v>Huhn</v>
      </c>
      <c r="D879" s="99" t="str">
        <f>_THP_since142!G872</f>
        <v>Masthühner</v>
      </c>
      <c r="E879" s="99" t="str">
        <f>_THP_since142!H872</f>
        <v>D</v>
      </c>
      <c r="F879" s="99" t="str">
        <f>_THP_since142!I872</f>
        <v>Penicilline</v>
      </c>
      <c r="G879" s="120">
        <f>_THP_since142!J872</f>
        <v>5.5079179615628782</v>
      </c>
      <c r="H879" s="99" t="str">
        <f>_THP_since142!K872</f>
        <v>17. AMGÄndG (2021)</v>
      </c>
      <c r="I879">
        <f>_THP_since142!L872</f>
        <v>0.13464446597019336</v>
      </c>
    </row>
    <row r="880" spans="2:9" x14ac:dyDescent="0.3">
      <c r="B880" s="99">
        <f>_THP_since142!E873</f>
        <v>2018</v>
      </c>
      <c r="C880" s="99" t="str">
        <f>_THP_since142!F873</f>
        <v>Huhn</v>
      </c>
      <c r="D880" s="99" t="str">
        <f>_THP_since142!G873</f>
        <v>Masthühner</v>
      </c>
      <c r="E880" s="99" t="str">
        <f>_THP_since142!H873</f>
        <v>D</v>
      </c>
      <c r="F880" s="99" t="str">
        <f>_THP_since142!I873</f>
        <v>Sulfonamide</v>
      </c>
      <c r="G880" s="120">
        <f>_THP_since142!J873</f>
        <v>1.0232488181930921</v>
      </c>
      <c r="H880" s="99" t="str">
        <f>_THP_since142!K873</f>
        <v>17. AMGÄndG (2021)</v>
      </c>
      <c r="I880">
        <f>_THP_since142!L873</f>
        <v>2.5013951123038621E-2</v>
      </c>
    </row>
    <row r="881" spans="2:9" x14ac:dyDescent="0.3">
      <c r="B881" s="99">
        <f>_THP_since142!E874</f>
        <v>2018</v>
      </c>
      <c r="C881" s="99" t="str">
        <f>_THP_since142!F874</f>
        <v>Huhn</v>
      </c>
      <c r="D881" s="99" t="str">
        <f>_THP_since142!G874</f>
        <v>Masthühner</v>
      </c>
      <c r="E881" s="99" t="str">
        <f>_THP_since142!H874</f>
        <v>D</v>
      </c>
      <c r="F881" s="99" t="str">
        <f>_THP_since142!I874</f>
        <v>Tetrazykline</v>
      </c>
      <c r="G881" s="120">
        <f>_THP_since142!J874</f>
        <v>0.44461436290498946</v>
      </c>
      <c r="H881" s="99" t="str">
        <f>_THP_since142!K874</f>
        <v>17. AMGÄndG (2021)</v>
      </c>
      <c r="I881">
        <f>_THP_since142!L874</f>
        <v>1.0868873478833248E-2</v>
      </c>
    </row>
    <row r="882" spans="2:9" x14ac:dyDescent="0.3">
      <c r="B882" s="99">
        <f>_THP_since142!E875</f>
        <v>2019</v>
      </c>
      <c r="C882" s="99" t="str">
        <f>_THP_since142!F875</f>
        <v>Huhn</v>
      </c>
      <c r="D882" s="99" t="str">
        <f>_THP_since142!G875</f>
        <v>Masthühner</v>
      </c>
      <c r="E882" s="99" t="str">
        <f>_THP_since142!H875</f>
        <v>B</v>
      </c>
      <c r="F882" s="99" t="str">
        <f>_THP_since142!I875</f>
        <v>Ceph. 3. Gen.</v>
      </c>
      <c r="G882" s="120">
        <f>_THP_since142!J875</f>
        <v>0</v>
      </c>
      <c r="H882" s="99" t="str">
        <f>_THP_since142!K875</f>
        <v>17. AMGÄndG (2021)</v>
      </c>
      <c r="I882">
        <f>_THP_since142!L875</f>
        <v>0</v>
      </c>
    </row>
    <row r="883" spans="2:9" x14ac:dyDescent="0.3">
      <c r="B883" s="99">
        <f>_THP_since142!E876</f>
        <v>2019</v>
      </c>
      <c r="C883" s="99" t="str">
        <f>_THP_since142!F876</f>
        <v>Huhn</v>
      </c>
      <c r="D883" s="99" t="str">
        <f>_THP_since142!G876</f>
        <v>Masthühner</v>
      </c>
      <c r="E883" s="99" t="str">
        <f>_THP_since142!H876</f>
        <v>B</v>
      </c>
      <c r="F883" s="99" t="str">
        <f>_THP_since142!I876</f>
        <v>Ceph. 4. Gen.</v>
      </c>
      <c r="G883" s="120">
        <f>_THP_since142!J876</f>
        <v>0</v>
      </c>
      <c r="H883" s="99" t="str">
        <f>_THP_since142!K876</f>
        <v>17. AMGÄndG (2021)</v>
      </c>
      <c r="I883">
        <f>_THP_since142!L876</f>
        <v>0</v>
      </c>
    </row>
    <row r="884" spans="2:9" x14ac:dyDescent="0.3">
      <c r="B884" s="99">
        <f>_THP_since142!E877</f>
        <v>2019</v>
      </c>
      <c r="C884" s="99" t="str">
        <f>_THP_since142!F877</f>
        <v>Huhn</v>
      </c>
      <c r="D884" s="99" t="str">
        <f>_THP_since142!G877</f>
        <v>Masthühner</v>
      </c>
      <c r="E884" s="99" t="str">
        <f>_THP_since142!H877</f>
        <v>B</v>
      </c>
      <c r="F884" s="99" t="str">
        <f>_THP_since142!I877</f>
        <v>Fluorchinolone</v>
      </c>
      <c r="G884" s="120">
        <f>_THP_since142!J877</f>
        <v>1.7916427428626112</v>
      </c>
      <c r="H884" s="99" t="str">
        <f>_THP_since142!K877</f>
        <v>17. AMGÄndG (2021)</v>
      </c>
      <c r="I884">
        <f>_THP_since142!L877</f>
        <v>4.37232600761851E-2</v>
      </c>
    </row>
    <row r="885" spans="2:9" x14ac:dyDescent="0.3">
      <c r="B885" s="99">
        <f>_THP_since142!E878</f>
        <v>2019</v>
      </c>
      <c r="C885" s="99" t="str">
        <f>_THP_since142!F878</f>
        <v>Huhn</v>
      </c>
      <c r="D885" s="99" t="str">
        <f>_THP_since142!G878</f>
        <v>Masthühner</v>
      </c>
      <c r="E885" s="99" t="str">
        <f>_THP_since142!H878</f>
        <v>B</v>
      </c>
      <c r="F885" s="99" t="str">
        <f>_THP_since142!I878</f>
        <v>Polypeptid-AB</v>
      </c>
      <c r="G885" s="120">
        <f>_THP_since142!J878</f>
        <v>5.1381813965627376</v>
      </c>
      <c r="H885" s="99" t="str">
        <f>_THP_since142!K878</f>
        <v>17. AMGÄndG (2021)</v>
      </c>
      <c r="I885">
        <f>_THP_since142!L878</f>
        <v>0.12539220914186242</v>
      </c>
    </row>
    <row r="886" spans="2:9" x14ac:dyDescent="0.3">
      <c r="B886" s="99">
        <f>_THP_since142!E879</f>
        <v>2019</v>
      </c>
      <c r="C886" s="99" t="str">
        <f>_THP_since142!F879</f>
        <v>Huhn</v>
      </c>
      <c r="D886" s="99" t="str">
        <f>_THP_since142!G879</f>
        <v>Masthühner</v>
      </c>
      <c r="E886" s="99" t="str">
        <f>_THP_since142!H879</f>
        <v>C</v>
      </c>
      <c r="F886" s="99" t="str">
        <f>_THP_since142!I879</f>
        <v>Aminoglykoside</v>
      </c>
      <c r="G886" s="120">
        <f>_THP_since142!J879</f>
        <v>0.62624724207090565</v>
      </c>
      <c r="H886" s="99" t="str">
        <f>_THP_since142!K879</f>
        <v>17. AMGÄndG (2021)</v>
      </c>
      <c r="I886">
        <f>_THP_since142!L879</f>
        <v>1.5282941393388916E-2</v>
      </c>
    </row>
    <row r="887" spans="2:9" x14ac:dyDescent="0.3">
      <c r="B887" s="99">
        <f>_THP_since142!E880</f>
        <v>2019</v>
      </c>
      <c r="C887" s="99" t="str">
        <f>_THP_since142!F880</f>
        <v>Huhn</v>
      </c>
      <c r="D887" s="99" t="str">
        <f>_THP_since142!G880</f>
        <v>Masthühner</v>
      </c>
      <c r="E887" s="99" t="str">
        <f>_THP_since142!H880</f>
        <v>C</v>
      </c>
      <c r="F887" s="99" t="str">
        <f>_THP_since142!I880</f>
        <v>Ceph. 1. Gen.</v>
      </c>
      <c r="G887" s="120">
        <f>_THP_since142!J880</f>
        <v>0</v>
      </c>
      <c r="H887" s="99" t="str">
        <f>_THP_since142!K880</f>
        <v>17. AMGÄndG (2021)</v>
      </c>
      <c r="I887">
        <f>_THP_since142!L880</f>
        <v>0</v>
      </c>
    </row>
    <row r="888" spans="2:9" x14ac:dyDescent="0.3">
      <c r="B888" s="99">
        <f>_THP_since142!E881</f>
        <v>2019</v>
      </c>
      <c r="C888" s="99" t="str">
        <f>_THP_since142!F881</f>
        <v>Huhn</v>
      </c>
      <c r="D888" s="99" t="str">
        <f>_THP_since142!G881</f>
        <v>Masthühner</v>
      </c>
      <c r="E888" s="99" t="str">
        <f>_THP_since142!H881</f>
        <v>C</v>
      </c>
      <c r="F888" s="99" t="str">
        <f>_THP_since142!I881</f>
        <v>Fenicole</v>
      </c>
      <c r="G888" s="120">
        <f>_THP_since142!J881</f>
        <v>8.3951257415695063E-2</v>
      </c>
      <c r="H888" s="99" t="str">
        <f>_THP_since142!K881</f>
        <v>17. AMGÄndG (2021)</v>
      </c>
      <c r="I888">
        <f>_THP_since142!L881</f>
        <v>2.0487469816914683E-3</v>
      </c>
    </row>
    <row r="889" spans="2:9" x14ac:dyDescent="0.3">
      <c r="B889" s="99">
        <f>_THP_since142!E882</f>
        <v>2019</v>
      </c>
      <c r="C889" s="99" t="str">
        <f>_THP_since142!F882</f>
        <v>Huhn</v>
      </c>
      <c r="D889" s="99" t="str">
        <f>_THP_since142!G882</f>
        <v>Masthühner</v>
      </c>
      <c r="E889" s="99" t="str">
        <f>_THP_since142!H882</f>
        <v>C</v>
      </c>
      <c r="F889" s="99" t="str">
        <f>_THP_since142!I882</f>
        <v>Lincosamide</v>
      </c>
      <c r="G889" s="120">
        <f>_THP_since142!J882</f>
        <v>13.953486774791404</v>
      </c>
      <c r="H889" s="99" t="str">
        <f>_THP_since142!K882</f>
        <v>17. AMGÄndG (2021)</v>
      </c>
      <c r="I889">
        <f>_THP_since142!L882</f>
        <v>0.34052097364513345</v>
      </c>
    </row>
    <row r="890" spans="2:9" x14ac:dyDescent="0.3">
      <c r="B890" s="99">
        <f>_THP_since142!E883</f>
        <v>2019</v>
      </c>
      <c r="C890" s="99" t="str">
        <f>_THP_since142!F883</f>
        <v>Huhn</v>
      </c>
      <c r="D890" s="99" t="str">
        <f>_THP_since142!G883</f>
        <v>Masthühner</v>
      </c>
      <c r="E890" s="99" t="str">
        <f>_THP_since142!H883</f>
        <v>C</v>
      </c>
      <c r="F890" s="99" t="str">
        <f>_THP_since142!I883</f>
        <v>Makrolide</v>
      </c>
      <c r="G890" s="120">
        <f>_THP_since142!J883</f>
        <v>0.89572007324151426</v>
      </c>
      <c r="H890" s="99" t="str">
        <f>_THP_since142!K883</f>
        <v>17. AMGÄndG (2021)</v>
      </c>
      <c r="I890">
        <f>_THP_since142!L883</f>
        <v>2.1859157956470733E-2</v>
      </c>
    </row>
    <row r="891" spans="2:9" x14ac:dyDescent="0.3">
      <c r="B891" s="99">
        <f>_THP_since142!E884</f>
        <v>2019</v>
      </c>
      <c r="C891" s="99" t="str">
        <f>_THP_since142!F884</f>
        <v>Huhn</v>
      </c>
      <c r="D891" s="99" t="str">
        <f>_THP_since142!G884</f>
        <v>Masthühner</v>
      </c>
      <c r="E891" s="99" t="str">
        <f>_THP_since142!H884</f>
        <v>C</v>
      </c>
      <c r="F891" s="99" t="str">
        <f>_THP_since142!I884</f>
        <v>Pleuromutiline</v>
      </c>
      <c r="G891" s="120">
        <f>_THP_since142!J884</f>
        <v>5.1907014745523261E-3</v>
      </c>
      <c r="H891" s="99" t="str">
        <f>_THP_since142!K884</f>
        <v>17. AMGÄndG (2021)</v>
      </c>
      <c r="I891">
        <f>_THP_since142!L884</f>
        <v>1.2667390943524304E-4</v>
      </c>
    </row>
    <row r="892" spans="2:9" x14ac:dyDescent="0.3">
      <c r="B892" s="99">
        <f>_THP_since142!E885</f>
        <v>2019</v>
      </c>
      <c r="C892" s="99" t="str">
        <f>_THP_since142!F885</f>
        <v>Huhn</v>
      </c>
      <c r="D892" s="99" t="str">
        <f>_THP_since142!G885</f>
        <v>Masthühner</v>
      </c>
      <c r="E892" s="99" t="str">
        <f>_THP_since142!H885</f>
        <v>D</v>
      </c>
      <c r="F892" s="99" t="str">
        <f>_THP_since142!I885</f>
        <v>Aminoglykoside</v>
      </c>
      <c r="G892" s="120">
        <f>_THP_since142!J885</f>
        <v>10.680796431913812</v>
      </c>
      <c r="H892" s="99" t="str">
        <f>_THP_since142!K885</f>
        <v>17. AMGÄndG (2021)</v>
      </c>
      <c r="I892">
        <f>_THP_since142!L885</f>
        <v>0.26065421919283183</v>
      </c>
    </row>
    <row r="893" spans="2:9" x14ac:dyDescent="0.3">
      <c r="B893" s="99">
        <f>_THP_since142!E886</f>
        <v>2019</v>
      </c>
      <c r="C893" s="99" t="str">
        <f>_THP_since142!F886</f>
        <v>Huhn</v>
      </c>
      <c r="D893" s="99" t="str">
        <f>_THP_since142!G886</f>
        <v>Masthühner</v>
      </c>
      <c r="E893" s="99" t="str">
        <f>_THP_since142!H886</f>
        <v>D</v>
      </c>
      <c r="F893" s="99" t="str">
        <f>_THP_since142!I886</f>
        <v>Folsäureantag.</v>
      </c>
      <c r="G893" s="120">
        <f>_THP_since142!J886</f>
        <v>1.2758482200161148</v>
      </c>
      <c r="H893" s="99" t="str">
        <f>_THP_since142!K886</f>
        <v>17. AMGÄndG (2021)</v>
      </c>
      <c r="I893">
        <f>_THP_since142!L886</f>
        <v>3.1135807494954437E-2</v>
      </c>
    </row>
    <row r="894" spans="2:9" x14ac:dyDescent="0.3">
      <c r="B894" s="99">
        <f>_THP_since142!E887</f>
        <v>2019</v>
      </c>
      <c r="C894" s="99" t="str">
        <f>_THP_since142!F887</f>
        <v>Huhn</v>
      </c>
      <c r="D894" s="99" t="str">
        <f>_THP_since142!G887</f>
        <v>Masthühner</v>
      </c>
      <c r="E894" s="99" t="str">
        <f>_THP_since142!H887</f>
        <v>D</v>
      </c>
      <c r="F894" s="99" t="str">
        <f>_THP_since142!I887</f>
        <v>Penicilline</v>
      </c>
      <c r="G894" s="120">
        <f>_THP_since142!J887</f>
        <v>4.7848719652692173</v>
      </c>
      <c r="H894" s="99" t="str">
        <f>_THP_since142!K887</f>
        <v>17. AMGÄndG (2021)</v>
      </c>
      <c r="I894">
        <f>_THP_since142!L887</f>
        <v>0.11677004369433924</v>
      </c>
    </row>
    <row r="895" spans="2:9" x14ac:dyDescent="0.3">
      <c r="B895" s="99">
        <f>_THP_since142!E888</f>
        <v>2019</v>
      </c>
      <c r="C895" s="99" t="str">
        <f>_THP_since142!F888</f>
        <v>Huhn</v>
      </c>
      <c r="D895" s="99" t="str">
        <f>_THP_since142!G888</f>
        <v>Masthühner</v>
      </c>
      <c r="E895" s="99" t="str">
        <f>_THP_since142!H888</f>
        <v>D</v>
      </c>
      <c r="F895" s="99" t="str">
        <f>_THP_since142!I888</f>
        <v>Sulfonamide</v>
      </c>
      <c r="G895" s="120">
        <f>_THP_since142!J888</f>
        <v>1.2758482200161148</v>
      </c>
      <c r="H895" s="99" t="str">
        <f>_THP_since142!K888</f>
        <v>17. AMGÄndG (2021)</v>
      </c>
      <c r="I895">
        <f>_THP_since142!L888</f>
        <v>3.1135807494954437E-2</v>
      </c>
    </row>
    <row r="896" spans="2:9" x14ac:dyDescent="0.3">
      <c r="B896" s="99">
        <f>_THP_since142!E889</f>
        <v>2019</v>
      </c>
      <c r="C896" s="99" t="str">
        <f>_THP_since142!F889</f>
        <v>Huhn</v>
      </c>
      <c r="D896" s="99" t="str">
        <f>_THP_since142!G889</f>
        <v>Masthühner</v>
      </c>
      <c r="E896" s="99" t="str">
        <f>_THP_since142!H889</f>
        <v>D</v>
      </c>
      <c r="F896" s="99" t="str">
        <f>_THP_since142!I889</f>
        <v>Tetrazykline</v>
      </c>
      <c r="G896" s="120">
        <f>_THP_since142!J889</f>
        <v>0.46509409410121116</v>
      </c>
      <c r="H896" s="99" t="str">
        <f>_THP_since142!K889</f>
        <v>17. AMGÄndG (2021)</v>
      </c>
      <c r="I896">
        <f>_THP_since142!L889</f>
        <v>1.1350159018752741E-2</v>
      </c>
    </row>
    <row r="897" spans="2:9" x14ac:dyDescent="0.3">
      <c r="B897" s="99">
        <f>_THP_since142!E890</f>
        <v>2020</v>
      </c>
      <c r="C897" s="99" t="str">
        <f>_THP_since142!F890</f>
        <v>Huhn</v>
      </c>
      <c r="D897" s="99" t="str">
        <f>_THP_since142!G890</f>
        <v>Masthühner</v>
      </c>
      <c r="E897" s="99" t="str">
        <f>_THP_since142!H890</f>
        <v>B</v>
      </c>
      <c r="F897" s="99" t="str">
        <f>_THP_since142!I890</f>
        <v>Ceph. 3. Gen.</v>
      </c>
      <c r="G897" s="120">
        <f>_THP_since142!J890</f>
        <v>0</v>
      </c>
      <c r="H897" s="99" t="str">
        <f>_THP_since142!K890</f>
        <v>17. AMGÄndG (2021)</v>
      </c>
      <c r="I897">
        <f>_THP_since142!L890</f>
        <v>0</v>
      </c>
    </row>
    <row r="898" spans="2:9" x14ac:dyDescent="0.3">
      <c r="B898" s="99">
        <f>_THP_since142!E891</f>
        <v>2020</v>
      </c>
      <c r="C898" s="99" t="str">
        <f>_THP_since142!F891</f>
        <v>Huhn</v>
      </c>
      <c r="D898" s="99" t="str">
        <f>_THP_since142!G891</f>
        <v>Masthühner</v>
      </c>
      <c r="E898" s="99" t="str">
        <f>_THP_since142!H891</f>
        <v>B</v>
      </c>
      <c r="F898" s="99" t="str">
        <f>_THP_since142!I891</f>
        <v>Ceph. 4. Gen.</v>
      </c>
      <c r="G898" s="120">
        <f>_THP_since142!J891</f>
        <v>0</v>
      </c>
      <c r="H898" s="99" t="str">
        <f>_THP_since142!K891</f>
        <v>17. AMGÄndG (2021)</v>
      </c>
      <c r="I898">
        <f>_THP_since142!L891</f>
        <v>0</v>
      </c>
    </row>
    <row r="899" spans="2:9" x14ac:dyDescent="0.3">
      <c r="B899" s="99">
        <f>_THP_since142!E892</f>
        <v>2020</v>
      </c>
      <c r="C899" s="99" t="str">
        <f>_THP_since142!F892</f>
        <v>Huhn</v>
      </c>
      <c r="D899" s="99" t="str">
        <f>_THP_since142!G892</f>
        <v>Masthühner</v>
      </c>
      <c r="E899" s="99" t="str">
        <f>_THP_since142!H892</f>
        <v>B</v>
      </c>
      <c r="F899" s="99" t="str">
        <f>_THP_since142!I892</f>
        <v>Fluorchinolone</v>
      </c>
      <c r="G899" s="120">
        <f>_THP_since142!J892</f>
        <v>1.6245568525205822</v>
      </c>
      <c r="H899" s="99" t="str">
        <f>_THP_since142!K892</f>
        <v>17. AMGÄndG (2021)</v>
      </c>
      <c r="I899">
        <f>_THP_since142!L892</f>
        <v>3.4256173017784754E-2</v>
      </c>
    </row>
    <row r="900" spans="2:9" x14ac:dyDescent="0.3">
      <c r="B900" s="99">
        <f>_THP_since142!E893</f>
        <v>2020</v>
      </c>
      <c r="C900" s="99" t="str">
        <f>_THP_since142!F893</f>
        <v>Huhn</v>
      </c>
      <c r="D900" s="99" t="str">
        <f>_THP_since142!G893</f>
        <v>Masthühner</v>
      </c>
      <c r="E900" s="99" t="str">
        <f>_THP_since142!H893</f>
        <v>B</v>
      </c>
      <c r="F900" s="99" t="str">
        <f>_THP_since142!I893</f>
        <v>Polypeptid-AB</v>
      </c>
      <c r="G900" s="120">
        <f>_THP_since142!J893</f>
        <v>5.5028123938821851</v>
      </c>
      <c r="H900" s="99" t="str">
        <f>_THP_since142!K893</f>
        <v>17. AMGÄndG (2021)</v>
      </c>
      <c r="I900">
        <f>_THP_since142!L893</f>
        <v>0.11603490093730048</v>
      </c>
    </row>
    <row r="901" spans="2:9" x14ac:dyDescent="0.3">
      <c r="B901" s="99">
        <f>_THP_since142!E894</f>
        <v>2020</v>
      </c>
      <c r="C901" s="99" t="str">
        <f>_THP_since142!F894</f>
        <v>Huhn</v>
      </c>
      <c r="D901" s="99" t="str">
        <f>_THP_since142!G894</f>
        <v>Masthühner</v>
      </c>
      <c r="E901" s="99" t="str">
        <f>_THP_since142!H894</f>
        <v>C</v>
      </c>
      <c r="F901" s="99" t="str">
        <f>_THP_since142!I894</f>
        <v>Aminoglykoside</v>
      </c>
      <c r="G901" s="120">
        <f>_THP_since142!J894</f>
        <v>0.37603769798665665</v>
      </c>
      <c r="H901" s="99" t="str">
        <f>_THP_since142!K894</f>
        <v>17. AMGÄndG (2021)</v>
      </c>
      <c r="I901">
        <f>_THP_since142!L894</f>
        <v>7.9293084901608246E-3</v>
      </c>
    </row>
    <row r="902" spans="2:9" x14ac:dyDescent="0.3">
      <c r="B902" s="99">
        <f>_THP_since142!E895</f>
        <v>2020</v>
      </c>
      <c r="C902" s="99" t="str">
        <f>_THP_since142!F895</f>
        <v>Huhn</v>
      </c>
      <c r="D902" s="99" t="str">
        <f>_THP_since142!G895</f>
        <v>Masthühner</v>
      </c>
      <c r="E902" s="99" t="str">
        <f>_THP_since142!H895</f>
        <v>C</v>
      </c>
      <c r="F902" s="99" t="str">
        <f>_THP_since142!I895</f>
        <v>Ceph. 1. Gen.</v>
      </c>
      <c r="G902" s="120">
        <f>_THP_since142!J895</f>
        <v>0</v>
      </c>
      <c r="H902" s="99" t="str">
        <f>_THP_since142!K895</f>
        <v>17. AMGÄndG (2021)</v>
      </c>
      <c r="I902">
        <f>_THP_since142!L895</f>
        <v>0</v>
      </c>
    </row>
    <row r="903" spans="2:9" x14ac:dyDescent="0.3">
      <c r="B903" s="99">
        <f>_THP_since142!E896</f>
        <v>2020</v>
      </c>
      <c r="C903" s="99" t="str">
        <f>_THP_since142!F896</f>
        <v>Huhn</v>
      </c>
      <c r="D903" s="99" t="str">
        <f>_THP_since142!G896</f>
        <v>Masthühner</v>
      </c>
      <c r="E903" s="99" t="str">
        <f>_THP_since142!H896</f>
        <v>C</v>
      </c>
      <c r="F903" s="99" t="str">
        <f>_THP_since142!I896</f>
        <v>Fenicole</v>
      </c>
      <c r="G903" s="120">
        <f>_THP_since142!J896</f>
        <v>1.9624369043857365E-2</v>
      </c>
      <c r="H903" s="99" t="str">
        <f>_THP_since142!K896</f>
        <v>17. AMGÄndG (2021)</v>
      </c>
      <c r="I903">
        <f>_THP_since142!L896</f>
        <v>4.1380871361208326E-4</v>
      </c>
    </row>
    <row r="904" spans="2:9" x14ac:dyDescent="0.3">
      <c r="B904" s="99">
        <f>_THP_since142!E897</f>
        <v>2020</v>
      </c>
      <c r="C904" s="99" t="str">
        <f>_THP_since142!F897</f>
        <v>Huhn</v>
      </c>
      <c r="D904" s="99" t="str">
        <f>_THP_since142!G897</f>
        <v>Masthühner</v>
      </c>
      <c r="E904" s="99" t="str">
        <f>_THP_since142!H897</f>
        <v>C</v>
      </c>
      <c r="F904" s="99" t="str">
        <f>_THP_since142!I897</f>
        <v>Lincosamide</v>
      </c>
      <c r="G904" s="120">
        <f>_THP_since142!J897</f>
        <v>17.406714006254326</v>
      </c>
      <c r="H904" s="99" t="str">
        <f>_THP_since142!K897</f>
        <v>17. AMGÄndG (2021)</v>
      </c>
      <c r="I904">
        <f>_THP_since142!L897</f>
        <v>0.36704619216260437</v>
      </c>
    </row>
    <row r="905" spans="2:9" x14ac:dyDescent="0.3">
      <c r="B905" s="99">
        <f>_THP_since142!E898</f>
        <v>2020</v>
      </c>
      <c r="C905" s="99" t="str">
        <f>_THP_since142!F898</f>
        <v>Huhn</v>
      </c>
      <c r="D905" s="99" t="str">
        <f>_THP_since142!G898</f>
        <v>Masthühner</v>
      </c>
      <c r="E905" s="99" t="str">
        <f>_THP_since142!H898</f>
        <v>C</v>
      </c>
      <c r="F905" s="99" t="str">
        <f>_THP_since142!I898</f>
        <v>Makrolide</v>
      </c>
      <c r="G905" s="120">
        <f>_THP_since142!J898</f>
        <v>0.66621556442170937</v>
      </c>
      <c r="H905" s="99" t="str">
        <f>_THP_since142!K898</f>
        <v>17. AMGÄndG (2021)</v>
      </c>
      <c r="I905">
        <f>_THP_since142!L898</f>
        <v>1.4048136023409534E-2</v>
      </c>
    </row>
    <row r="906" spans="2:9" x14ac:dyDescent="0.3">
      <c r="B906" s="99">
        <f>_THP_since142!E899</f>
        <v>2020</v>
      </c>
      <c r="C906" s="99" t="str">
        <f>_THP_since142!F899</f>
        <v>Huhn</v>
      </c>
      <c r="D906" s="99" t="str">
        <f>_THP_since142!G899</f>
        <v>Masthühner</v>
      </c>
      <c r="E906" s="99" t="str">
        <f>_THP_since142!H899</f>
        <v>C</v>
      </c>
      <c r="F906" s="99" t="str">
        <f>_THP_since142!I899</f>
        <v>Pleuromutiline</v>
      </c>
      <c r="G906" s="120">
        <f>_THP_since142!J899</f>
        <v>0</v>
      </c>
      <c r="H906" s="99" t="str">
        <f>_THP_since142!K899</f>
        <v>17. AMGÄndG (2021)</v>
      </c>
      <c r="I906">
        <f>_THP_since142!L899</f>
        <v>0</v>
      </c>
    </row>
    <row r="907" spans="2:9" x14ac:dyDescent="0.3">
      <c r="B907" s="99">
        <f>_THP_since142!E900</f>
        <v>2020</v>
      </c>
      <c r="C907" s="99" t="str">
        <f>_THP_since142!F900</f>
        <v>Huhn</v>
      </c>
      <c r="D907" s="99" t="str">
        <f>_THP_since142!G900</f>
        <v>Masthühner</v>
      </c>
      <c r="E907" s="99" t="str">
        <f>_THP_since142!H900</f>
        <v>D</v>
      </c>
      <c r="F907" s="99" t="str">
        <f>_THP_since142!I900</f>
        <v>Aminoglykoside</v>
      </c>
      <c r="G907" s="120">
        <f>_THP_since142!J900</f>
        <v>14.819152405026742</v>
      </c>
      <c r="H907" s="99" t="str">
        <f>_THP_since142!K900</f>
        <v>17. AMGÄndG (2021)</v>
      </c>
      <c r="I907">
        <f>_THP_since142!L900</f>
        <v>0.31248364621766012</v>
      </c>
    </row>
    <row r="908" spans="2:9" x14ac:dyDescent="0.3">
      <c r="B908" s="99">
        <f>_THP_since142!E901</f>
        <v>2020</v>
      </c>
      <c r="C908" s="99" t="str">
        <f>_THP_since142!F901</f>
        <v>Huhn</v>
      </c>
      <c r="D908" s="99" t="str">
        <f>_THP_since142!G901</f>
        <v>Masthühner</v>
      </c>
      <c r="E908" s="99" t="str">
        <f>_THP_since142!H901</f>
        <v>D</v>
      </c>
      <c r="F908" s="99" t="str">
        <f>_THP_since142!I901</f>
        <v>Folsäureantag.</v>
      </c>
      <c r="G908" s="120">
        <f>_THP_since142!J901</f>
        <v>1.2099594586327309</v>
      </c>
      <c r="H908" s="99" t="str">
        <f>_THP_since142!K901</f>
        <v>17. AMGÄndG (2021)</v>
      </c>
      <c r="I908">
        <f>_THP_since142!L901</f>
        <v>2.5513776569357011E-2</v>
      </c>
    </row>
    <row r="909" spans="2:9" x14ac:dyDescent="0.3">
      <c r="B909" s="99">
        <f>_THP_since142!E902</f>
        <v>2020</v>
      </c>
      <c r="C909" s="99" t="str">
        <f>_THP_since142!F902</f>
        <v>Huhn</v>
      </c>
      <c r="D909" s="99" t="str">
        <f>_THP_since142!G902</f>
        <v>Masthühner</v>
      </c>
      <c r="E909" s="99" t="str">
        <f>_THP_since142!H902</f>
        <v>D</v>
      </c>
      <c r="F909" s="99" t="str">
        <f>_THP_since142!I902</f>
        <v>Penicilline</v>
      </c>
      <c r="G909" s="120">
        <f>_THP_since142!J902</f>
        <v>4.1779771062998963</v>
      </c>
      <c r="H909" s="99" t="str">
        <f>_THP_since142!K902</f>
        <v>17. AMGÄndG (2021)</v>
      </c>
      <c r="I909">
        <f>_THP_since142!L902</f>
        <v>8.8098798386583188E-2</v>
      </c>
    </row>
    <row r="910" spans="2:9" x14ac:dyDescent="0.3">
      <c r="B910" s="99">
        <f>_THP_since142!E903</f>
        <v>2020</v>
      </c>
      <c r="C910" s="99" t="str">
        <f>_THP_since142!F903</f>
        <v>Huhn</v>
      </c>
      <c r="D910" s="99" t="str">
        <f>_THP_since142!G903</f>
        <v>Masthühner</v>
      </c>
      <c r="E910" s="99" t="str">
        <f>_THP_since142!H903</f>
        <v>D</v>
      </c>
      <c r="F910" s="99" t="str">
        <f>_THP_since142!I903</f>
        <v>Sulfonamide</v>
      </c>
      <c r="G910" s="120">
        <f>_THP_since142!J903</f>
        <v>1.2276330456413713</v>
      </c>
      <c r="H910" s="99" t="str">
        <f>_THP_since142!K903</f>
        <v>17. AMGÄndG (2021)</v>
      </c>
      <c r="I910">
        <f>_THP_since142!L903</f>
        <v>2.5886450171683395E-2</v>
      </c>
    </row>
    <row r="911" spans="2:9" x14ac:dyDescent="0.3">
      <c r="B911" s="99">
        <f>_THP_since142!E904</f>
        <v>2020</v>
      </c>
      <c r="C911" s="99" t="str">
        <f>_THP_since142!F904</f>
        <v>Huhn</v>
      </c>
      <c r="D911" s="99" t="str">
        <f>_THP_since142!G904</f>
        <v>Masthühner</v>
      </c>
      <c r="E911" s="99" t="str">
        <f>_THP_since142!H904</f>
        <v>D</v>
      </c>
      <c r="F911" s="99" t="str">
        <f>_THP_since142!I904</f>
        <v>Tetrazykline</v>
      </c>
      <c r="G911" s="120">
        <f>_THP_since142!J904</f>
        <v>0.39308658198780477</v>
      </c>
      <c r="H911" s="99" t="str">
        <f>_THP_since142!K904</f>
        <v>17. AMGÄndG (2021)</v>
      </c>
      <c r="I911">
        <f>_THP_since142!L904</f>
        <v>8.2888093098442486E-3</v>
      </c>
    </row>
    <row r="912" spans="2:9" x14ac:dyDescent="0.3">
      <c r="B912" s="99">
        <f>_THP_since142!E905</f>
        <v>2021</v>
      </c>
      <c r="C912" s="99" t="str">
        <f>_THP_since142!F905</f>
        <v>Huhn</v>
      </c>
      <c r="D912" s="99" t="str">
        <f>_THP_since142!G905</f>
        <v>Masthühner</v>
      </c>
      <c r="E912" s="99" t="str">
        <f>_THP_since142!H905</f>
        <v>B</v>
      </c>
      <c r="F912" s="99" t="str">
        <f>_THP_since142!I905</f>
        <v>Ceph. 3. Gen.</v>
      </c>
      <c r="G912" s="120">
        <f>_THP_since142!J905</f>
        <v>0</v>
      </c>
      <c r="H912" s="99" t="str">
        <f>_THP_since142!K905</f>
        <v>17. AMGÄndG (2021)</v>
      </c>
      <c r="I912">
        <f>_THP_since142!L905</f>
        <v>0</v>
      </c>
    </row>
    <row r="913" spans="2:9" x14ac:dyDescent="0.3">
      <c r="B913" s="99">
        <f>_THP_since142!E906</f>
        <v>2021</v>
      </c>
      <c r="C913" s="99" t="str">
        <f>_THP_since142!F906</f>
        <v>Huhn</v>
      </c>
      <c r="D913" s="99" t="str">
        <f>_THP_since142!G906</f>
        <v>Masthühner</v>
      </c>
      <c r="E913" s="99" t="str">
        <f>_THP_since142!H906</f>
        <v>B</v>
      </c>
      <c r="F913" s="99" t="str">
        <f>_THP_since142!I906</f>
        <v>Ceph. 4. Gen.</v>
      </c>
      <c r="G913" s="120">
        <f>_THP_since142!J906</f>
        <v>0</v>
      </c>
      <c r="H913" s="99" t="str">
        <f>_THP_since142!K906</f>
        <v>17. AMGÄndG (2021)</v>
      </c>
      <c r="I913">
        <f>_THP_since142!L906</f>
        <v>0</v>
      </c>
    </row>
    <row r="914" spans="2:9" x14ac:dyDescent="0.3">
      <c r="B914" s="99">
        <f>_THP_since142!E907</f>
        <v>2021</v>
      </c>
      <c r="C914" s="99" t="str">
        <f>_THP_since142!F907</f>
        <v>Huhn</v>
      </c>
      <c r="D914" s="99" t="str">
        <f>_THP_since142!G907</f>
        <v>Masthühner</v>
      </c>
      <c r="E914" s="99" t="str">
        <f>_THP_since142!H907</f>
        <v>B</v>
      </c>
      <c r="F914" s="99" t="str">
        <f>_THP_since142!I907</f>
        <v>Fluorchinolone</v>
      </c>
      <c r="G914" s="120">
        <f>_THP_since142!J907</f>
        <v>1.5954907785190606</v>
      </c>
      <c r="H914" s="99" t="str">
        <f>_THP_since142!K907</f>
        <v>17. AMGÄndG (2021)</v>
      </c>
      <c r="I914">
        <f>_THP_since142!L907</f>
        <v>3.3985237503659581E-2</v>
      </c>
    </row>
    <row r="915" spans="2:9" x14ac:dyDescent="0.3">
      <c r="B915" s="99">
        <f>_THP_since142!E908</f>
        <v>2021</v>
      </c>
      <c r="C915" s="99" t="str">
        <f>_THP_since142!F908</f>
        <v>Huhn</v>
      </c>
      <c r="D915" s="99" t="str">
        <f>_THP_since142!G908</f>
        <v>Masthühner</v>
      </c>
      <c r="E915" s="99" t="str">
        <f>_THP_since142!H908</f>
        <v>B</v>
      </c>
      <c r="F915" s="99" t="str">
        <f>_THP_since142!I908</f>
        <v>Polypeptid-AB</v>
      </c>
      <c r="G915" s="120">
        <f>_THP_since142!J908</f>
        <v>4.6359217727855215</v>
      </c>
      <c r="H915" s="99" t="str">
        <f>_THP_since142!K908</f>
        <v>17. AMGÄndG (2021)</v>
      </c>
      <c r="I915">
        <f>_THP_since142!L908</f>
        <v>9.8748864373095033E-2</v>
      </c>
    </row>
    <row r="916" spans="2:9" x14ac:dyDescent="0.3">
      <c r="B916" s="99">
        <f>_THP_since142!E909</f>
        <v>2021</v>
      </c>
      <c r="C916" s="99" t="str">
        <f>_THP_since142!F909</f>
        <v>Huhn</v>
      </c>
      <c r="D916" s="99" t="str">
        <f>_THP_since142!G909</f>
        <v>Masthühner</v>
      </c>
      <c r="E916" s="99" t="str">
        <f>_THP_since142!H909</f>
        <v>C</v>
      </c>
      <c r="F916" s="99" t="str">
        <f>_THP_since142!I909</f>
        <v>Aminoglykoside</v>
      </c>
      <c r="G916" s="120">
        <f>_THP_since142!J909</f>
        <v>0.40314709776119939</v>
      </c>
      <c r="H916" s="99" t="str">
        <f>_THP_since142!K909</f>
        <v>17. AMGÄndG (2021)</v>
      </c>
      <c r="I916">
        <f>_THP_since142!L909</f>
        <v>8.5873576023064117E-3</v>
      </c>
    </row>
    <row r="917" spans="2:9" x14ac:dyDescent="0.3">
      <c r="B917" s="99">
        <f>_THP_since142!E910</f>
        <v>2021</v>
      </c>
      <c r="C917" s="99" t="str">
        <f>_THP_since142!F910</f>
        <v>Huhn</v>
      </c>
      <c r="D917" s="99" t="str">
        <f>_THP_since142!G910</f>
        <v>Masthühner</v>
      </c>
      <c r="E917" s="99" t="str">
        <f>_THP_since142!H910</f>
        <v>C</v>
      </c>
      <c r="F917" s="99" t="str">
        <f>_THP_since142!I910</f>
        <v>Ceph. 1. Gen.</v>
      </c>
      <c r="G917" s="120">
        <f>_THP_since142!J910</f>
        <v>0</v>
      </c>
      <c r="H917" s="99" t="str">
        <f>_THP_since142!K910</f>
        <v>17. AMGÄndG (2021)</v>
      </c>
      <c r="I917">
        <f>_THP_since142!L910</f>
        <v>0</v>
      </c>
    </row>
    <row r="918" spans="2:9" x14ac:dyDescent="0.3">
      <c r="B918" s="99">
        <f>_THP_since142!E911</f>
        <v>2021</v>
      </c>
      <c r="C918" s="99" t="str">
        <f>_THP_since142!F911</f>
        <v>Huhn</v>
      </c>
      <c r="D918" s="99" t="str">
        <f>_THP_since142!G911</f>
        <v>Masthühner</v>
      </c>
      <c r="E918" s="99" t="str">
        <f>_THP_since142!H911</f>
        <v>C</v>
      </c>
      <c r="F918" s="99" t="str">
        <f>_THP_since142!I911</f>
        <v>Fenicole</v>
      </c>
      <c r="G918" s="120">
        <f>_THP_since142!J911</f>
        <v>9.5985084362298731E-2</v>
      </c>
      <c r="H918" s="99" t="str">
        <f>_THP_since142!K911</f>
        <v>17. AMGÄndG (2021)</v>
      </c>
      <c r="I918">
        <f>_THP_since142!L911</f>
        <v>2.0445595379055669E-3</v>
      </c>
    </row>
    <row r="919" spans="2:9" x14ac:dyDescent="0.3">
      <c r="B919" s="99">
        <f>_THP_since142!E912</f>
        <v>2021</v>
      </c>
      <c r="C919" s="99" t="str">
        <f>_THP_since142!F912</f>
        <v>Huhn</v>
      </c>
      <c r="D919" s="99" t="str">
        <f>_THP_since142!G912</f>
        <v>Masthühner</v>
      </c>
      <c r="E919" s="99" t="str">
        <f>_THP_since142!H912</f>
        <v>C</v>
      </c>
      <c r="F919" s="99" t="str">
        <f>_THP_since142!I912</f>
        <v>Lincosamide</v>
      </c>
      <c r="G919" s="120">
        <f>_THP_since142!J912</f>
        <v>18.12415087932332</v>
      </c>
      <c r="H919" s="99" t="str">
        <f>_THP_since142!K912</f>
        <v>17. AMGÄndG (2021)</v>
      </c>
      <c r="I919">
        <f>_THP_since142!L912</f>
        <v>0.38605899857202164</v>
      </c>
    </row>
    <row r="920" spans="2:9" x14ac:dyDescent="0.3">
      <c r="B920" s="99">
        <f>_THP_since142!E913</f>
        <v>2021</v>
      </c>
      <c r="C920" s="99" t="str">
        <f>_THP_since142!F913</f>
        <v>Huhn</v>
      </c>
      <c r="D920" s="99" t="str">
        <f>_THP_since142!G913</f>
        <v>Masthühner</v>
      </c>
      <c r="E920" s="99" t="str">
        <f>_THP_since142!H913</f>
        <v>C</v>
      </c>
      <c r="F920" s="99" t="str">
        <f>_THP_since142!I913</f>
        <v>Makrolide</v>
      </c>
      <c r="G920" s="120">
        <f>_THP_since142!J913</f>
        <v>0.44976835764255679</v>
      </c>
      <c r="H920" s="99" t="str">
        <f>_THP_since142!K913</f>
        <v>17. AMGÄndG (2021)</v>
      </c>
      <c r="I920">
        <f>_THP_since142!L913</f>
        <v>9.5804279547771695E-3</v>
      </c>
    </row>
    <row r="921" spans="2:9" x14ac:dyDescent="0.3">
      <c r="B921" s="99">
        <f>_THP_since142!E914</f>
        <v>2021</v>
      </c>
      <c r="C921" s="99" t="str">
        <f>_THP_since142!F914</f>
        <v>Huhn</v>
      </c>
      <c r="D921" s="99" t="str">
        <f>_THP_since142!G914</f>
        <v>Masthühner</v>
      </c>
      <c r="E921" s="99" t="str">
        <f>_THP_since142!H914</f>
        <v>C</v>
      </c>
      <c r="F921" s="99" t="str">
        <f>_THP_since142!I914</f>
        <v>Pleuromutiline</v>
      </c>
      <c r="G921" s="120">
        <f>_THP_since142!J914</f>
        <v>9.875614865067002E-3</v>
      </c>
      <c r="H921" s="99" t="str">
        <f>_THP_since142!K914</f>
        <v>17. AMGÄndG (2021)</v>
      </c>
      <c r="I921">
        <f>_THP_since142!L914</f>
        <v>2.1035854371750202E-4</v>
      </c>
    </row>
    <row r="922" spans="2:9" x14ac:dyDescent="0.3">
      <c r="B922" s="99">
        <f>_THP_since142!E915</f>
        <v>2021</v>
      </c>
      <c r="C922" s="99" t="str">
        <f>_THP_since142!F915</f>
        <v>Huhn</v>
      </c>
      <c r="D922" s="99" t="str">
        <f>_THP_since142!G915</f>
        <v>Masthühner</v>
      </c>
      <c r="E922" s="99" t="str">
        <f>_THP_since142!H915</f>
        <v>D</v>
      </c>
      <c r="F922" s="99" t="str">
        <f>_THP_since142!I915</f>
        <v>Aminoglykoside</v>
      </c>
      <c r="G922" s="120">
        <f>_THP_since142!J915</f>
        <v>15.3801189700315</v>
      </c>
      <c r="H922" s="99" t="str">
        <f>_THP_since142!K915</f>
        <v>17. AMGÄndG (2021)</v>
      </c>
      <c r="I922">
        <f>_THP_since142!L915</f>
        <v>0.32760891073042092</v>
      </c>
    </row>
    <row r="923" spans="2:9" x14ac:dyDescent="0.3">
      <c r="B923" s="99">
        <f>_THP_since142!E916</f>
        <v>2021</v>
      </c>
      <c r="C923" s="99" t="str">
        <f>_THP_since142!F916</f>
        <v>Huhn</v>
      </c>
      <c r="D923" s="99" t="str">
        <f>_THP_since142!G916</f>
        <v>Masthühner</v>
      </c>
      <c r="E923" s="99" t="str">
        <f>_THP_since142!H916</f>
        <v>D</v>
      </c>
      <c r="F923" s="99" t="str">
        <f>_THP_since142!I916</f>
        <v>Folsäureantag.</v>
      </c>
      <c r="G923" s="120">
        <f>_THP_since142!J916</f>
        <v>1.417535257434464</v>
      </c>
      <c r="H923" s="99" t="str">
        <f>_THP_since142!K916</f>
        <v>17. AMGÄndG (2021)</v>
      </c>
      <c r="I923">
        <f>_THP_since142!L916</f>
        <v>3.0194641700428952E-2</v>
      </c>
    </row>
    <row r="924" spans="2:9" x14ac:dyDescent="0.3">
      <c r="B924" s="99">
        <f>_THP_since142!E917</f>
        <v>2021</v>
      </c>
      <c r="C924" s="99" t="str">
        <f>_THP_since142!F917</f>
        <v>Huhn</v>
      </c>
      <c r="D924" s="99" t="str">
        <f>_THP_since142!G917</f>
        <v>Masthühner</v>
      </c>
      <c r="E924" s="99" t="str">
        <f>_THP_since142!H917</f>
        <v>D</v>
      </c>
      <c r="F924" s="99" t="str">
        <f>_THP_since142!I917</f>
        <v>Penicilline</v>
      </c>
      <c r="G924" s="120">
        <f>_THP_since142!J917</f>
        <v>2.9497319132354169</v>
      </c>
      <c r="H924" s="99" t="str">
        <f>_THP_since142!K917</f>
        <v>17. AMGÄndG (2021)</v>
      </c>
      <c r="I924">
        <f>_THP_since142!L917</f>
        <v>6.2831663456231132E-2</v>
      </c>
    </row>
    <row r="925" spans="2:9" x14ac:dyDescent="0.3">
      <c r="B925" s="99">
        <f>_THP_since142!E918</f>
        <v>2021</v>
      </c>
      <c r="C925" s="99" t="str">
        <f>_THP_since142!F918</f>
        <v>Huhn</v>
      </c>
      <c r="D925" s="99" t="str">
        <f>_THP_since142!G918</f>
        <v>Masthühner</v>
      </c>
      <c r="E925" s="99" t="str">
        <f>_THP_since142!H918</f>
        <v>D</v>
      </c>
      <c r="F925" s="99" t="str">
        <f>_THP_since142!I918</f>
        <v>Sulfonamide</v>
      </c>
      <c r="G925" s="120">
        <f>_THP_since142!J918</f>
        <v>1.4320671463524901</v>
      </c>
      <c r="H925" s="99" t="str">
        <f>_THP_since142!K918</f>
        <v>17. AMGÄndG (2021)</v>
      </c>
      <c r="I925">
        <f>_THP_since142!L918</f>
        <v>3.0504182628465108E-2</v>
      </c>
    </row>
    <row r="926" spans="2:9" x14ac:dyDescent="0.3">
      <c r="B926" s="99">
        <f>_THP_since142!E919</f>
        <v>2021</v>
      </c>
      <c r="C926" s="99" t="str">
        <f>_THP_since142!F919</f>
        <v>Huhn</v>
      </c>
      <c r="D926" s="99" t="str">
        <f>_THP_since142!G919</f>
        <v>Masthühner</v>
      </c>
      <c r="E926" s="99" t="str">
        <f>_THP_since142!H919</f>
        <v>D</v>
      </c>
      <c r="F926" s="99" t="str">
        <f>_THP_since142!I919</f>
        <v>Tetrazykline</v>
      </c>
      <c r="G926" s="120">
        <f>_THP_since142!J919</f>
        <v>0.45279028301317459</v>
      </c>
      <c r="H926" s="99" t="str">
        <f>_THP_since142!K919</f>
        <v>17. AMGÄndG (2021)</v>
      </c>
      <c r="I926">
        <f>_THP_since142!L919</f>
        <v>9.6447973969710672E-3</v>
      </c>
    </row>
    <row r="927" spans="2:9" x14ac:dyDescent="0.3">
      <c r="B927" s="99">
        <f>_THP_since142!E920</f>
        <v>2022</v>
      </c>
      <c r="C927" s="99" t="str">
        <f>_THP_since142!F920</f>
        <v>Huhn</v>
      </c>
      <c r="D927" s="99" t="str">
        <f>_THP_since142!G920</f>
        <v>Masthühner</v>
      </c>
      <c r="E927" s="99" t="str">
        <f>_THP_since142!H920</f>
        <v>B</v>
      </c>
      <c r="F927" s="99" t="str">
        <f>_THP_since142!I920</f>
        <v>Ceph. 3. Gen.</v>
      </c>
      <c r="G927" s="120">
        <f>_THP_since142!J920</f>
        <v>0</v>
      </c>
      <c r="H927" s="99" t="str">
        <f>_THP_since142!K920</f>
        <v>17. AMGÄndG (2021)</v>
      </c>
      <c r="I927">
        <f>_THP_since142!L920</f>
        <v>0</v>
      </c>
    </row>
    <row r="928" spans="2:9" x14ac:dyDescent="0.3">
      <c r="B928" s="99">
        <f>_THP_since142!E921</f>
        <v>2022</v>
      </c>
      <c r="C928" s="99" t="str">
        <f>_THP_since142!F921</f>
        <v>Huhn</v>
      </c>
      <c r="D928" s="99" t="str">
        <f>_THP_since142!G921</f>
        <v>Masthühner</v>
      </c>
      <c r="E928" s="99" t="str">
        <f>_THP_since142!H921</f>
        <v>B</v>
      </c>
      <c r="F928" s="99" t="str">
        <f>_THP_since142!I921</f>
        <v>Ceph. 4. Gen.</v>
      </c>
      <c r="G928" s="120">
        <f>_THP_since142!J921</f>
        <v>0</v>
      </c>
      <c r="H928" s="99" t="str">
        <f>_THP_since142!K921</f>
        <v>17. AMGÄndG (2021)</v>
      </c>
      <c r="I928">
        <f>_THP_since142!L921</f>
        <v>0</v>
      </c>
    </row>
    <row r="929" spans="2:9" x14ac:dyDescent="0.3">
      <c r="B929" s="99">
        <f>_THP_since142!E922</f>
        <v>2022</v>
      </c>
      <c r="C929" s="99" t="str">
        <f>_THP_since142!F922</f>
        <v>Huhn</v>
      </c>
      <c r="D929" s="99" t="str">
        <f>_THP_since142!G922</f>
        <v>Masthühner</v>
      </c>
      <c r="E929" s="99" t="str">
        <f>_THP_since142!H922</f>
        <v>B</v>
      </c>
      <c r="F929" s="99" t="str">
        <f>_THP_since142!I922</f>
        <v>Fluorchinolone</v>
      </c>
      <c r="G929" s="120">
        <f>_THP_since142!J922</f>
        <v>1.1610381092496029</v>
      </c>
      <c r="H929" s="99" t="str">
        <f>_THP_since142!K922</f>
        <v>17. AMGÄndG (2021)</v>
      </c>
      <c r="I929">
        <f>_THP_since142!L922</f>
        <v>2.5641831295640412E-2</v>
      </c>
    </row>
    <row r="930" spans="2:9" x14ac:dyDescent="0.3">
      <c r="B930" s="99">
        <f>_THP_since142!E923</f>
        <v>2022</v>
      </c>
      <c r="C930" s="99" t="str">
        <f>_THP_since142!F923</f>
        <v>Huhn</v>
      </c>
      <c r="D930" s="99" t="str">
        <f>_THP_since142!G923</f>
        <v>Masthühner</v>
      </c>
      <c r="E930" s="99" t="str">
        <f>_THP_since142!H923</f>
        <v>B</v>
      </c>
      <c r="F930" s="99" t="str">
        <f>_THP_since142!I923</f>
        <v>Polypeptid-AB</v>
      </c>
      <c r="G930" s="120">
        <f>_THP_since142!J923</f>
        <v>3.4856794877961415</v>
      </c>
      <c r="H930" s="99" t="str">
        <f>_THP_since142!K923</f>
        <v>17. AMGÄndG (2021)</v>
      </c>
      <c r="I930">
        <f>_THP_since142!L923</f>
        <v>7.6982146119656758E-2</v>
      </c>
    </row>
    <row r="931" spans="2:9" x14ac:dyDescent="0.3">
      <c r="B931" s="99">
        <f>_THP_since142!E924</f>
        <v>2022</v>
      </c>
      <c r="C931" s="99" t="str">
        <f>_THP_since142!F924</f>
        <v>Huhn</v>
      </c>
      <c r="D931" s="99" t="str">
        <f>_THP_since142!G924</f>
        <v>Masthühner</v>
      </c>
      <c r="E931" s="99" t="str">
        <f>_THP_since142!H924</f>
        <v>C</v>
      </c>
      <c r="F931" s="99" t="str">
        <f>_THP_since142!I924</f>
        <v>Aminoglykoside</v>
      </c>
      <c r="G931" s="120">
        <f>_THP_since142!J924</f>
        <v>0.35835929278367318</v>
      </c>
      <c r="H931" s="99" t="str">
        <f>_THP_since142!K924</f>
        <v>17. AMGÄndG (2021)</v>
      </c>
      <c r="I931">
        <f>_THP_since142!L924</f>
        <v>7.914459013514159E-3</v>
      </c>
    </row>
    <row r="932" spans="2:9" x14ac:dyDescent="0.3">
      <c r="B932" s="99">
        <f>_THP_since142!E925</f>
        <v>2022</v>
      </c>
      <c r="C932" s="99" t="str">
        <f>_THP_since142!F925</f>
        <v>Huhn</v>
      </c>
      <c r="D932" s="99" t="str">
        <f>_THP_since142!G925</f>
        <v>Masthühner</v>
      </c>
      <c r="E932" s="99" t="str">
        <f>_THP_since142!H925</f>
        <v>C</v>
      </c>
      <c r="F932" s="99" t="str">
        <f>_THP_since142!I925</f>
        <v>Ceph. 1. Gen.</v>
      </c>
      <c r="G932" s="120">
        <f>_THP_since142!J925</f>
        <v>0</v>
      </c>
      <c r="H932" s="99" t="str">
        <f>_THP_since142!K925</f>
        <v>17. AMGÄndG (2021)</v>
      </c>
      <c r="I932">
        <f>_THP_since142!L925</f>
        <v>0</v>
      </c>
    </row>
    <row r="933" spans="2:9" x14ac:dyDescent="0.3">
      <c r="B933" s="99">
        <f>_THP_since142!E926</f>
        <v>2022</v>
      </c>
      <c r="C933" s="99" t="str">
        <f>_THP_since142!F926</f>
        <v>Huhn</v>
      </c>
      <c r="D933" s="99" t="str">
        <f>_THP_since142!G926</f>
        <v>Masthühner</v>
      </c>
      <c r="E933" s="99" t="str">
        <f>_THP_since142!H926</f>
        <v>C</v>
      </c>
      <c r="F933" s="99" t="str">
        <f>_THP_since142!I926</f>
        <v>Fenicole</v>
      </c>
      <c r="G933" s="120">
        <f>_THP_since142!J926</f>
        <v>6.8159473277619514E-3</v>
      </c>
      <c r="H933" s="99" t="str">
        <f>_THP_since142!K926</f>
        <v>17. AMGÄndG (2021)</v>
      </c>
      <c r="I933">
        <f>_THP_since142!L926</f>
        <v>1.5053198521743772E-4</v>
      </c>
    </row>
    <row r="934" spans="2:9" x14ac:dyDescent="0.3">
      <c r="B934" s="99">
        <f>_THP_since142!E927</f>
        <v>2022</v>
      </c>
      <c r="C934" s="99" t="str">
        <f>_THP_since142!F927</f>
        <v>Huhn</v>
      </c>
      <c r="D934" s="99" t="str">
        <f>_THP_since142!G927</f>
        <v>Masthühner</v>
      </c>
      <c r="E934" s="99" t="str">
        <f>_THP_since142!H927</f>
        <v>C</v>
      </c>
      <c r="F934" s="99" t="str">
        <f>_THP_since142!I927</f>
        <v>Lincosamide</v>
      </c>
      <c r="G934" s="120">
        <f>_THP_since142!J927</f>
        <v>17.468839151367973</v>
      </c>
      <c r="H934" s="99" t="str">
        <f>_THP_since142!K927</f>
        <v>17. AMGÄndG (2021)</v>
      </c>
      <c r="I934">
        <f>_THP_since142!L927</f>
        <v>0.38580389642813873</v>
      </c>
    </row>
    <row r="935" spans="2:9" x14ac:dyDescent="0.3">
      <c r="B935" s="99">
        <f>_THP_since142!E928</f>
        <v>2022</v>
      </c>
      <c r="C935" s="99" t="str">
        <f>_THP_since142!F928</f>
        <v>Huhn</v>
      </c>
      <c r="D935" s="99" t="str">
        <f>_THP_since142!G928</f>
        <v>Masthühner</v>
      </c>
      <c r="E935" s="99" t="str">
        <f>_THP_since142!H928</f>
        <v>C</v>
      </c>
      <c r="F935" s="99" t="str">
        <f>_THP_since142!I928</f>
        <v>Makrolide</v>
      </c>
      <c r="G935" s="120">
        <f>_THP_since142!J928</f>
        <v>0.46542672489859299</v>
      </c>
      <c r="H935" s="99" t="str">
        <f>_THP_since142!K928</f>
        <v>17. AMGÄndG (2021)</v>
      </c>
      <c r="I935">
        <f>_THP_since142!L928</f>
        <v>1.0279071345940185E-2</v>
      </c>
    </row>
    <row r="936" spans="2:9" x14ac:dyDescent="0.3">
      <c r="B936" s="99">
        <f>_THP_since142!E929</f>
        <v>2022</v>
      </c>
      <c r="C936" s="99" t="str">
        <f>_THP_since142!F929</f>
        <v>Huhn</v>
      </c>
      <c r="D936" s="99" t="str">
        <f>_THP_since142!G929</f>
        <v>Masthühner</v>
      </c>
      <c r="E936" s="99" t="str">
        <f>_THP_since142!H929</f>
        <v>C</v>
      </c>
      <c r="F936" s="99" t="str">
        <f>_THP_since142!I929</f>
        <v>Pleuromutiline</v>
      </c>
      <c r="G936" s="120">
        <f>_THP_since142!J929</f>
        <v>1.6471048851928384E-2</v>
      </c>
      <c r="H936" s="99" t="str">
        <f>_THP_since142!K929</f>
        <v>17. AMGÄndG (2021)</v>
      </c>
      <c r="I936">
        <f>_THP_since142!L929</f>
        <v>3.6376743584788044E-4</v>
      </c>
    </row>
    <row r="937" spans="2:9" x14ac:dyDescent="0.3">
      <c r="B937" s="99">
        <f>_THP_since142!E930</f>
        <v>2022</v>
      </c>
      <c r="C937" s="99" t="str">
        <f>_THP_since142!F930</f>
        <v>Huhn</v>
      </c>
      <c r="D937" s="99" t="str">
        <f>_THP_since142!G930</f>
        <v>Masthühner</v>
      </c>
      <c r="E937" s="99" t="str">
        <f>_THP_since142!H930</f>
        <v>D</v>
      </c>
      <c r="F937" s="99" t="str">
        <f>_THP_since142!I930</f>
        <v>Aminoglykoside</v>
      </c>
      <c r="G937" s="120">
        <f>_THP_since142!J930</f>
        <v>15.391774887770094</v>
      </c>
      <c r="H937" s="99" t="str">
        <f>_THP_since142!K930</f>
        <v>17. AMGÄndG (2021)</v>
      </c>
      <c r="I937">
        <f>_THP_since142!L930</f>
        <v>0.33993138715124427</v>
      </c>
    </row>
    <row r="938" spans="2:9" x14ac:dyDescent="0.3">
      <c r="B938" s="99">
        <f>_THP_since142!E931</f>
        <v>2022</v>
      </c>
      <c r="C938" s="99" t="str">
        <f>_THP_since142!F931</f>
        <v>Huhn</v>
      </c>
      <c r="D938" s="99" t="str">
        <f>_THP_since142!G931</f>
        <v>Masthühner</v>
      </c>
      <c r="E938" s="99" t="str">
        <f>_THP_since142!H931</f>
        <v>D</v>
      </c>
      <c r="F938" s="99" t="str">
        <f>_THP_since142!I931</f>
        <v>Folsäureantag.</v>
      </c>
      <c r="G938" s="120">
        <f>_THP_since142!J931</f>
        <v>1.7449894652164497</v>
      </c>
      <c r="H938" s="99" t="str">
        <f>_THP_since142!K931</f>
        <v>17. AMGÄndG (2021)</v>
      </c>
      <c r="I938">
        <f>_THP_since142!L931</f>
        <v>3.8538550219225108E-2</v>
      </c>
    </row>
    <row r="939" spans="2:9" x14ac:dyDescent="0.3">
      <c r="B939" s="99">
        <f>_THP_since142!E932</f>
        <v>2022</v>
      </c>
      <c r="C939" s="99" t="str">
        <f>_THP_since142!F932</f>
        <v>Huhn</v>
      </c>
      <c r="D939" s="99" t="str">
        <f>_THP_since142!G932</f>
        <v>Masthühner</v>
      </c>
      <c r="E939" s="99" t="str">
        <f>_THP_since142!H932</f>
        <v>D</v>
      </c>
      <c r="F939" s="99" t="str">
        <f>_THP_since142!I932</f>
        <v>Penicilline</v>
      </c>
      <c r="G939" s="120">
        <f>_THP_since142!J932</f>
        <v>3.1225236246751762</v>
      </c>
      <c r="H939" s="99" t="str">
        <f>_THP_since142!K932</f>
        <v>17. AMGÄndG (2021)</v>
      </c>
      <c r="I939">
        <f>_THP_since142!L932</f>
        <v>6.8961753591638059E-2</v>
      </c>
    </row>
    <row r="940" spans="2:9" x14ac:dyDescent="0.3">
      <c r="B940" s="99">
        <f>_THP_since142!E933</f>
        <v>2022</v>
      </c>
      <c r="C940" s="99" t="str">
        <f>_THP_since142!F933</f>
        <v>Huhn</v>
      </c>
      <c r="D940" s="99" t="str">
        <f>_THP_since142!G933</f>
        <v>Masthühner</v>
      </c>
      <c r="E940" s="99" t="str">
        <f>_THP_since142!H933</f>
        <v>D</v>
      </c>
      <c r="F940" s="99" t="str">
        <f>_THP_since142!I933</f>
        <v>Sulfonamide</v>
      </c>
      <c r="G940" s="120">
        <f>_THP_since142!J933</f>
        <v>1.7527599501341846</v>
      </c>
      <c r="H940" s="99" t="str">
        <f>_THP_since142!K933</f>
        <v>17. AMGÄndG (2021)</v>
      </c>
      <c r="I940">
        <f>_THP_since142!L933</f>
        <v>3.8710163417584854E-2</v>
      </c>
    </row>
    <row r="941" spans="2:9" x14ac:dyDescent="0.3">
      <c r="B941" s="99">
        <f>_THP_since142!E934</f>
        <v>2022</v>
      </c>
      <c r="C941" s="99" t="str">
        <f>_THP_since142!F934</f>
        <v>Huhn</v>
      </c>
      <c r="D941" s="99" t="str">
        <f>_THP_since142!G934</f>
        <v>Masthühner</v>
      </c>
      <c r="E941" s="99" t="str">
        <f>_THP_since142!H934</f>
        <v>D</v>
      </c>
      <c r="F941" s="99" t="str">
        <f>_THP_since142!I934</f>
        <v>Tetrazykline</v>
      </c>
      <c r="G941" s="120">
        <f>_THP_since142!J934</f>
        <v>0.30438587848879339</v>
      </c>
      <c r="H941" s="99" t="str">
        <f>_THP_since142!K934</f>
        <v>17. AMGÄndG (2021)</v>
      </c>
      <c r="I941">
        <f>_THP_since142!L934</f>
        <v>6.7224419963522498E-3</v>
      </c>
    </row>
    <row r="942" spans="2:9" x14ac:dyDescent="0.3">
      <c r="B942" s="99">
        <f>_THP_since142!E935</f>
        <v>2023</v>
      </c>
      <c r="C942" s="99" t="str">
        <f>_THP_since142!F935</f>
        <v>Huhn</v>
      </c>
      <c r="D942" s="99" t="str">
        <f>_THP_since142!G935</f>
        <v>Masthühner</v>
      </c>
      <c r="E942" s="99" t="str">
        <f>_THP_since142!H935</f>
        <v>B</v>
      </c>
      <c r="F942" s="99" t="str">
        <f>_THP_since142!I935</f>
        <v>Fluorchinolone</v>
      </c>
      <c r="G942" s="120">
        <f>_THP_since142!J935</f>
        <v>0.87559891669901968</v>
      </c>
      <c r="H942" s="99" t="str">
        <f>_THP_since142!K935</f>
        <v>17. AMGÄndG (2021)</v>
      </c>
      <c r="I942">
        <f>_THP_since142!L935</f>
        <v>2.0084560990928622E-2</v>
      </c>
    </row>
    <row r="943" spans="2:9" x14ac:dyDescent="0.3">
      <c r="B943" s="99">
        <f>_THP_since142!E936</f>
        <v>2023</v>
      </c>
      <c r="C943" s="99" t="str">
        <f>_THP_since142!F936</f>
        <v>Huhn</v>
      </c>
      <c r="D943" s="99" t="str">
        <f>_THP_since142!G936</f>
        <v>Masthühner</v>
      </c>
      <c r="E943" s="99" t="str">
        <f>_THP_since142!H936</f>
        <v>B</v>
      </c>
      <c r="F943" s="99" t="str">
        <f>_THP_since142!I936</f>
        <v>Polypeptid-AB</v>
      </c>
      <c r="G943" s="120">
        <f>_THP_since142!J936</f>
        <v>2.144635652080856</v>
      </c>
      <c r="H943" s="99" t="str">
        <f>_THP_since142!K936</f>
        <v>17. AMGÄndG (2021)</v>
      </c>
      <c r="I943">
        <f>_THP_since142!L936</f>
        <v>4.9193831486139566E-2</v>
      </c>
    </row>
    <row r="944" spans="2:9" x14ac:dyDescent="0.3">
      <c r="B944" s="99">
        <f>_THP_since142!E937</f>
        <v>2023</v>
      </c>
      <c r="C944" s="99" t="str">
        <f>_THP_since142!F937</f>
        <v>Huhn</v>
      </c>
      <c r="D944" s="99" t="str">
        <f>_THP_since142!G937</f>
        <v>Masthühner</v>
      </c>
      <c r="E944" s="99" t="str">
        <f>_THP_since142!H937</f>
        <v>C</v>
      </c>
      <c r="F944" s="99" t="str">
        <f>_THP_since142!I937</f>
        <v>Aminoglykoside</v>
      </c>
      <c r="G944" s="120">
        <f>_THP_since142!J937</f>
        <v>0.45452191875366155</v>
      </c>
      <c r="H944" s="99" t="str">
        <f>_THP_since142!K937</f>
        <v>17. AMGÄndG (2021)</v>
      </c>
      <c r="I944">
        <f>_THP_since142!L937</f>
        <v>1.0425861687149389E-2</v>
      </c>
    </row>
    <row r="945" spans="2:9" x14ac:dyDescent="0.3">
      <c r="B945" s="99">
        <f>_THP_since142!E938</f>
        <v>2023</v>
      </c>
      <c r="C945" s="99" t="str">
        <f>_THP_since142!F938</f>
        <v>Huhn</v>
      </c>
      <c r="D945" s="99" t="str">
        <f>_THP_since142!G938</f>
        <v>Masthühner</v>
      </c>
      <c r="E945" s="99" t="str">
        <f>_THP_since142!H938</f>
        <v>C</v>
      </c>
      <c r="F945" s="99" t="str">
        <f>_THP_since142!I938</f>
        <v>Lincosamide</v>
      </c>
      <c r="G945" s="120">
        <f>_THP_since142!J938</f>
        <v>17.455193005295172</v>
      </c>
      <c r="H945" s="99" t="str">
        <f>_THP_since142!K938</f>
        <v>17. AMGÄndG (2021)</v>
      </c>
      <c r="I945">
        <f>_THP_since142!L938</f>
        <v>0.40038867321233867</v>
      </c>
    </row>
    <row r="946" spans="2:9" x14ac:dyDescent="0.3">
      <c r="B946" s="99">
        <f>_THP_since142!E939</f>
        <v>2023</v>
      </c>
      <c r="C946" s="99" t="str">
        <f>_THP_since142!F939</f>
        <v>Huhn</v>
      </c>
      <c r="D946" s="99" t="str">
        <f>_THP_since142!G939</f>
        <v>Masthühner</v>
      </c>
      <c r="E946" s="99" t="str">
        <f>_THP_since142!H939</f>
        <v>C</v>
      </c>
      <c r="F946" s="99" t="str">
        <f>_THP_since142!I939</f>
        <v>Makrolide</v>
      </c>
      <c r="G946" s="120">
        <f>_THP_since142!J939</f>
        <v>0.44741781291718818</v>
      </c>
      <c r="H946" s="99" t="str">
        <f>_THP_since142!K939</f>
        <v>17. AMGÄndG (2021)</v>
      </c>
      <c r="I946">
        <f>_THP_since142!L939</f>
        <v>1.026290711487037E-2</v>
      </c>
    </row>
    <row r="947" spans="2:9" x14ac:dyDescent="0.3">
      <c r="B947" s="99">
        <f>_THP_since142!E940</f>
        <v>2023</v>
      </c>
      <c r="C947" s="99" t="str">
        <f>_THP_since142!F940</f>
        <v>Huhn</v>
      </c>
      <c r="D947" s="99" t="str">
        <f>_THP_since142!G940</f>
        <v>Masthühner</v>
      </c>
      <c r="E947" s="99" t="str">
        <f>_THP_since142!H940</f>
        <v>C</v>
      </c>
      <c r="F947" s="99" t="str">
        <f>_THP_since142!I940</f>
        <v>Pleuromutiline</v>
      </c>
      <c r="G947" s="120">
        <f>_THP_since142!J940</f>
        <v>5.3853740772232227E-3</v>
      </c>
      <c r="H947" s="99" t="str">
        <f>_THP_since142!K940</f>
        <v>17. AMGÄndG (2021)</v>
      </c>
      <c r="I947">
        <f>_THP_since142!L940</f>
        <v>1.235301598141834E-4</v>
      </c>
    </row>
    <row r="948" spans="2:9" x14ac:dyDescent="0.3">
      <c r="B948" s="99">
        <f>_THP_since142!E941</f>
        <v>2023</v>
      </c>
      <c r="C948" s="99" t="str">
        <f>_THP_since142!F941</f>
        <v>Huhn</v>
      </c>
      <c r="D948" s="99" t="str">
        <f>_THP_since142!G941</f>
        <v>Masthühner</v>
      </c>
      <c r="E948" s="99" t="str">
        <f>_THP_since142!H941</f>
        <v>D</v>
      </c>
      <c r="F948" s="99" t="str">
        <f>_THP_since142!I941</f>
        <v>Aminoglykoside</v>
      </c>
      <c r="G948" s="120">
        <f>_THP_since142!J941</f>
        <v>15.790818459213281</v>
      </c>
      <c r="H948" s="99" t="str">
        <f>_THP_since142!K941</f>
        <v>17. AMGÄndG (2021)</v>
      </c>
      <c r="I948">
        <f>_THP_since142!L941</f>
        <v>0.36221111103746267</v>
      </c>
    </row>
    <row r="949" spans="2:9" x14ac:dyDescent="0.3">
      <c r="B949" s="99">
        <f>_THP_since142!E942</f>
        <v>2023</v>
      </c>
      <c r="C949" s="99" t="str">
        <f>_THP_since142!F942</f>
        <v>Huhn</v>
      </c>
      <c r="D949" s="99" t="str">
        <f>_THP_since142!G942</f>
        <v>Masthühner</v>
      </c>
      <c r="E949" s="99" t="str">
        <f>_THP_since142!H942</f>
        <v>D</v>
      </c>
      <c r="F949" s="99" t="str">
        <f>_THP_since142!I942</f>
        <v>Folsäureantag.</v>
      </c>
      <c r="G949" s="120">
        <f>_THP_since142!J942</f>
        <v>1.6823627696616505</v>
      </c>
      <c r="H949" s="99" t="str">
        <f>_THP_since142!K942</f>
        <v>17. AMGÄndG (2021)</v>
      </c>
      <c r="I949">
        <f>_THP_since142!L942</f>
        <v>3.8590177547869101E-2</v>
      </c>
    </row>
    <row r="950" spans="2:9" x14ac:dyDescent="0.3">
      <c r="B950" s="99">
        <f>_THP_since142!E943</f>
        <v>2023</v>
      </c>
      <c r="C950" s="99" t="str">
        <f>_THP_since142!F943</f>
        <v>Huhn</v>
      </c>
      <c r="D950" s="99" t="str">
        <f>_THP_since142!G943</f>
        <v>Masthühner</v>
      </c>
      <c r="E950" s="99" t="str">
        <f>_THP_since142!H943</f>
        <v>D</v>
      </c>
      <c r="F950" s="99" t="str">
        <f>_THP_since142!I943</f>
        <v>Penicilline</v>
      </c>
      <c r="G950" s="120">
        <f>_THP_since142!J943</f>
        <v>2.7892526217787146</v>
      </c>
      <c r="H950" s="99" t="str">
        <f>_THP_since142!K943</f>
        <v>17. AMGÄndG (2021)</v>
      </c>
      <c r="I950">
        <f>_THP_since142!L943</f>
        <v>6.3980109308973604E-2</v>
      </c>
    </row>
    <row r="951" spans="2:9" x14ac:dyDescent="0.3">
      <c r="B951" s="99">
        <f>_THP_since142!E944</f>
        <v>2023</v>
      </c>
      <c r="C951" s="99" t="str">
        <f>_THP_since142!F944</f>
        <v>Huhn</v>
      </c>
      <c r="D951" s="99" t="str">
        <f>_THP_since142!G944</f>
        <v>Masthühner</v>
      </c>
      <c r="E951" s="99" t="str">
        <f>_THP_since142!H944</f>
        <v>D</v>
      </c>
      <c r="F951" s="99" t="str">
        <f>_THP_since142!I944</f>
        <v>Sulfonamide</v>
      </c>
      <c r="G951" s="120">
        <f>_THP_since142!J944</f>
        <v>1.6833094885663686</v>
      </c>
      <c r="H951" s="99" t="str">
        <f>_THP_since142!K944</f>
        <v>17. AMGÄndG (2021)</v>
      </c>
      <c r="I951">
        <f>_THP_since142!L944</f>
        <v>3.8611893465077818E-2</v>
      </c>
    </row>
    <row r="952" spans="2:9" x14ac:dyDescent="0.3">
      <c r="B952" s="99">
        <f>_THP_since142!E945</f>
        <v>2023</v>
      </c>
      <c r="C952" s="99" t="str">
        <f>_THP_since142!F945</f>
        <v>Huhn</v>
      </c>
      <c r="D952" s="99" t="str">
        <f>_THP_since142!G945</f>
        <v>Masthühner</v>
      </c>
      <c r="E952" s="99" t="str">
        <f>_THP_since142!H945</f>
        <v>D</v>
      </c>
      <c r="F952" s="99" t="str">
        <f>_THP_since142!I945</f>
        <v>Tetrazykline</v>
      </c>
      <c r="G952" s="120">
        <f>_THP_since142!J945</f>
        <v>0.26712536867314496</v>
      </c>
      <c r="H952" s="99" t="str">
        <f>_THP_since142!K945</f>
        <v>17. AMGÄndG (2021)</v>
      </c>
      <c r="I952">
        <f>_THP_since142!L945</f>
        <v>6.1273439893762263E-3</v>
      </c>
    </row>
    <row r="953" spans="2:9" x14ac:dyDescent="0.3">
      <c r="B953" s="99">
        <f>_THP_since142!E946</f>
        <v>2024</v>
      </c>
      <c r="C953" s="99" t="str">
        <f>_THP_since142!F946</f>
        <v>Huhn</v>
      </c>
      <c r="D953" s="99" t="str">
        <f>_THP_since142!G946</f>
        <v>Masthühner</v>
      </c>
      <c r="E953" s="99" t="str">
        <f>_THP_since142!H946</f>
        <v>B</v>
      </c>
      <c r="F953" s="99" t="str">
        <f>_THP_since142!I946</f>
        <v>Fluorchinolone</v>
      </c>
      <c r="G953" s="120">
        <f>_THP_since142!J946</f>
        <v>0.71325706322040971</v>
      </c>
      <c r="H953" s="99" t="str">
        <f>_THP_since142!K946</f>
        <v>17. AMGÄndG (2021)</v>
      </c>
      <c r="I953">
        <f>_THP_since142!L946</f>
        <v>1.5550549050519124E-2</v>
      </c>
    </row>
    <row r="954" spans="2:9" x14ac:dyDescent="0.3">
      <c r="B954" s="99">
        <f>_THP_since142!E947</f>
        <v>2024</v>
      </c>
      <c r="C954" s="99" t="str">
        <f>_THP_since142!F947</f>
        <v>Huhn</v>
      </c>
      <c r="D954" s="99" t="str">
        <f>_THP_since142!G947</f>
        <v>Masthühner</v>
      </c>
      <c r="E954" s="99" t="str">
        <f>_THP_since142!H947</f>
        <v>B</v>
      </c>
      <c r="F954" s="99" t="str">
        <f>_THP_since142!I947</f>
        <v>Polypeptid-AB</v>
      </c>
      <c r="G954" s="120">
        <f>_THP_since142!J947</f>
        <v>2.1366868446925067</v>
      </c>
      <c r="H954" s="99" t="str">
        <f>_THP_since142!K947</f>
        <v>17. AMGÄndG (2021)</v>
      </c>
      <c r="I954">
        <f>_THP_since142!L947</f>
        <v>4.6584401749866874E-2</v>
      </c>
    </row>
    <row r="955" spans="2:9" x14ac:dyDescent="0.3">
      <c r="B955" s="99">
        <f>_THP_since142!E948</f>
        <v>2024</v>
      </c>
      <c r="C955" s="99" t="str">
        <f>_THP_since142!F948</f>
        <v>Huhn</v>
      </c>
      <c r="D955" s="99" t="str">
        <f>_THP_since142!G948</f>
        <v>Masthühner</v>
      </c>
      <c r="E955" s="99" t="str">
        <f>_THP_since142!H948</f>
        <v>C</v>
      </c>
      <c r="F955" s="99" t="str">
        <f>_THP_since142!I948</f>
        <v>Aminoglykoside</v>
      </c>
      <c r="G955" s="120">
        <f>_THP_since142!J948</f>
        <v>0.48947288288284896</v>
      </c>
      <c r="H955" s="99" t="str">
        <f>_THP_since142!K948</f>
        <v>17. AMGÄndG (2021)</v>
      </c>
      <c r="I955">
        <f>_THP_since142!L948</f>
        <v>1.0671569153205326E-2</v>
      </c>
    </row>
    <row r="956" spans="2:9" x14ac:dyDescent="0.3">
      <c r="B956" s="99">
        <f>_THP_since142!E949</f>
        <v>2024</v>
      </c>
      <c r="C956" s="99" t="str">
        <f>_THP_since142!F949</f>
        <v>Huhn</v>
      </c>
      <c r="D956" s="99" t="str">
        <f>_THP_since142!G949</f>
        <v>Masthühner</v>
      </c>
      <c r="E956" s="99" t="str">
        <f>_THP_since142!H949</f>
        <v>C</v>
      </c>
      <c r="F956" s="99" t="str">
        <f>_THP_since142!I949</f>
        <v>Lincosamide</v>
      </c>
      <c r="G956" s="120">
        <f>_THP_since142!J949</f>
        <v>18.296009547398146</v>
      </c>
      <c r="H956" s="99" t="str">
        <f>_THP_since142!K949</f>
        <v>17. AMGÄndG (2021)</v>
      </c>
      <c r="I956">
        <f>_THP_since142!L949</f>
        <v>0.39889264133043889</v>
      </c>
    </row>
    <row r="957" spans="2:9" x14ac:dyDescent="0.3">
      <c r="B957" s="99">
        <f>_THP_since142!E950</f>
        <v>2024</v>
      </c>
      <c r="C957" s="99" t="str">
        <f>_THP_since142!F950</f>
        <v>Huhn</v>
      </c>
      <c r="D957" s="99" t="str">
        <f>_THP_since142!G950</f>
        <v>Masthühner</v>
      </c>
      <c r="E957" s="99" t="str">
        <f>_THP_since142!H950</f>
        <v>C</v>
      </c>
      <c r="F957" s="99" t="str">
        <f>_THP_since142!I950</f>
        <v>Makrolide</v>
      </c>
      <c r="G957" s="120">
        <f>_THP_since142!J950</f>
        <v>0.5298745791905225</v>
      </c>
      <c r="H957" s="99" t="str">
        <f>_THP_since142!K950</f>
        <v>17. AMGÄndG (2021)</v>
      </c>
      <c r="I957">
        <f>_THP_since142!L950</f>
        <v>1.1552413651709097E-2</v>
      </c>
    </row>
    <row r="958" spans="2:9" x14ac:dyDescent="0.3">
      <c r="B958" s="99">
        <f>_THP_since142!E951</f>
        <v>2024</v>
      </c>
      <c r="C958" s="99" t="str">
        <f>_THP_since142!F951</f>
        <v>Huhn</v>
      </c>
      <c r="D958" s="99" t="str">
        <f>_THP_since142!G951</f>
        <v>Masthühner</v>
      </c>
      <c r="E958" s="99" t="str">
        <f>_THP_since142!H951</f>
        <v>C</v>
      </c>
      <c r="F958" s="99" t="str">
        <f>_THP_since142!I951</f>
        <v>Pleuromutiline</v>
      </c>
      <c r="G958" s="120">
        <f>_THP_since142!J951</f>
        <v>9.0378786610027812E-3</v>
      </c>
      <c r="H958" s="99" t="str">
        <f>_THP_since142!K951</f>
        <v>17. AMGÄndG (2021)</v>
      </c>
      <c r="I958">
        <f>_THP_since142!L951</f>
        <v>1.9704533285096001E-4</v>
      </c>
    </row>
    <row r="959" spans="2:9" x14ac:dyDescent="0.3">
      <c r="B959" s="99">
        <f>_THP_since142!E952</f>
        <v>2024</v>
      </c>
      <c r="C959" s="99" t="str">
        <f>_THP_since142!F952</f>
        <v>Huhn</v>
      </c>
      <c r="D959" s="99" t="str">
        <f>_THP_since142!G952</f>
        <v>Masthühner</v>
      </c>
      <c r="E959" s="99" t="str">
        <f>_THP_since142!H952</f>
        <v>D</v>
      </c>
      <c r="F959" s="99" t="str">
        <f>_THP_since142!I952</f>
        <v>Aminoglykoside</v>
      </c>
      <c r="G959" s="120">
        <f>_THP_since142!J952</f>
        <v>16.817014421417248</v>
      </c>
      <c r="H959" s="99" t="str">
        <f>_THP_since142!K952</f>
        <v>17. AMGÄndG (2021)</v>
      </c>
      <c r="I959">
        <f>_THP_since142!L952</f>
        <v>0.36664734375399205</v>
      </c>
    </row>
    <row r="960" spans="2:9" x14ac:dyDescent="0.3">
      <c r="B960" s="99">
        <f>_THP_since142!E953</f>
        <v>2024</v>
      </c>
      <c r="C960" s="99" t="str">
        <f>_THP_since142!F953</f>
        <v>Huhn</v>
      </c>
      <c r="D960" s="99" t="str">
        <f>_THP_since142!G953</f>
        <v>Masthühner</v>
      </c>
      <c r="E960" s="99" t="str">
        <f>_THP_since142!H953</f>
        <v>D</v>
      </c>
      <c r="F960" s="99" t="str">
        <f>_THP_since142!I953</f>
        <v>Folsäureantag.</v>
      </c>
      <c r="G960" s="120">
        <f>_THP_since142!J953</f>
        <v>2.0410187455403412</v>
      </c>
      <c r="H960" s="99" t="str">
        <f>_THP_since142!K953</f>
        <v>17. AMGÄndG (2021)</v>
      </c>
      <c r="I960">
        <f>_THP_since142!L953</f>
        <v>4.449862995011962E-2</v>
      </c>
    </row>
    <row r="961" spans="2:9" x14ac:dyDescent="0.3">
      <c r="B961" s="99">
        <f>_THP_since142!E954</f>
        <v>2024</v>
      </c>
      <c r="C961" s="99" t="str">
        <f>_THP_since142!F954</f>
        <v>Huhn</v>
      </c>
      <c r="D961" s="99" t="str">
        <f>_THP_since142!G954</f>
        <v>Masthühner</v>
      </c>
      <c r="E961" s="99" t="str">
        <f>_THP_since142!H954</f>
        <v>D</v>
      </c>
      <c r="F961" s="99" t="str">
        <f>_THP_since142!I954</f>
        <v>Penicilline</v>
      </c>
      <c r="G961" s="120">
        <f>_THP_since142!J954</f>
        <v>2.565828163588455</v>
      </c>
      <c r="H961" s="99" t="str">
        <f>_THP_since142!K954</f>
        <v>17. AMGÄndG (2021)</v>
      </c>
      <c r="I961">
        <f>_THP_since142!L954</f>
        <v>5.5940612116666587E-2</v>
      </c>
    </row>
    <row r="962" spans="2:9" x14ac:dyDescent="0.3">
      <c r="B962" s="99">
        <f>_THP_since142!E955</f>
        <v>2024</v>
      </c>
      <c r="C962" s="99" t="str">
        <f>_THP_since142!F955</f>
        <v>Huhn</v>
      </c>
      <c r="D962" s="99" t="str">
        <f>_THP_since142!G955</f>
        <v>Masthühner</v>
      </c>
      <c r="E962" s="99" t="str">
        <f>_THP_since142!H955</f>
        <v>D</v>
      </c>
      <c r="F962" s="99" t="str">
        <f>_THP_since142!I955</f>
        <v>Sulfonamide</v>
      </c>
      <c r="G962" s="120">
        <f>_THP_since142!J955</f>
        <v>2.0469204445101106</v>
      </c>
      <c r="H962" s="99" t="str">
        <f>_THP_since142!K955</f>
        <v>17. AMGÄndG (2021)</v>
      </c>
      <c r="I962">
        <f>_THP_since142!L955</f>
        <v>4.4627299772043889E-2</v>
      </c>
    </row>
    <row r="963" spans="2:9" x14ac:dyDescent="0.3">
      <c r="B963" s="99">
        <f>_THP_since142!E956</f>
        <v>2024</v>
      </c>
      <c r="C963" s="99" t="str">
        <f>_THP_since142!F956</f>
        <v>Huhn</v>
      </c>
      <c r="D963" s="99" t="str">
        <f>_THP_since142!G956</f>
        <v>Masthühner</v>
      </c>
      <c r="E963" s="99" t="str">
        <f>_THP_since142!H956</f>
        <v>D</v>
      </c>
      <c r="F963" s="99" t="str">
        <f>_THP_since142!I956</f>
        <v>Tetrazykline</v>
      </c>
      <c r="G963" s="120">
        <f>_THP_since142!J956</f>
        <v>0.22188135296223432</v>
      </c>
      <c r="H963" s="99" t="str">
        <f>_THP_since142!K956</f>
        <v>17. AMGÄndG (2021)</v>
      </c>
      <c r="I963">
        <f>_THP_since142!L956</f>
        <v>4.8374941385873676E-3</v>
      </c>
    </row>
    <row r="964" spans="2:9" x14ac:dyDescent="0.3">
      <c r="B964" s="99">
        <f>_THP_since142!E957</f>
        <v>2025</v>
      </c>
      <c r="C964" s="99" t="str">
        <f>_THP_since142!F957</f>
        <v>Huhn</v>
      </c>
      <c r="D964" s="99" t="str">
        <f>_THP_since142!G957</f>
        <v>Masthühner</v>
      </c>
      <c r="E964" s="99" t="str">
        <f>_THP_since142!H957</f>
        <v>B</v>
      </c>
      <c r="F964" s="99" t="str">
        <f>_THP_since142!I957</f>
        <v>Fluorchinolone</v>
      </c>
      <c r="G964" s="120">
        <f>_THP_since142!J957</f>
        <v>1.2253536398524605</v>
      </c>
      <c r="H964" s="99" t="str">
        <f>_THP_since142!K957</f>
        <v>17. AMGÄndG (2021)</v>
      </c>
      <c r="I964">
        <f>_THP_since142!L957</f>
        <v>2.5656260034497901E-2</v>
      </c>
    </row>
    <row r="965" spans="2:9" x14ac:dyDescent="0.3">
      <c r="B965" s="99">
        <f>_THP_since142!E958</f>
        <v>2025</v>
      </c>
      <c r="C965" s="99" t="str">
        <f>_THP_since142!F958</f>
        <v>Huhn</v>
      </c>
      <c r="D965" s="99" t="str">
        <f>_THP_since142!G958</f>
        <v>Masthühner</v>
      </c>
      <c r="E965" s="99" t="str">
        <f>_THP_since142!H958</f>
        <v>B</v>
      </c>
      <c r="F965" s="99" t="str">
        <f>_THP_since142!I958</f>
        <v>Polypeptid-AB</v>
      </c>
      <c r="G965" s="120">
        <f>_THP_since142!J958</f>
        <v>2.1273204288878547</v>
      </c>
      <c r="H965" s="99" t="str">
        <f>_THP_since142!K958</f>
        <v>17. AMGÄndG (2021)</v>
      </c>
      <c r="I965">
        <f>_THP_since142!L958</f>
        <v>4.454149751154126E-2</v>
      </c>
    </row>
    <row r="966" spans="2:9" x14ac:dyDescent="0.3">
      <c r="B966" s="99">
        <f>_THP_since142!E959</f>
        <v>2025</v>
      </c>
      <c r="C966" s="99" t="str">
        <f>_THP_since142!F959</f>
        <v>Huhn</v>
      </c>
      <c r="D966" s="99" t="str">
        <f>_THP_since142!G959</f>
        <v>Masthühner</v>
      </c>
      <c r="E966" s="99" t="str">
        <f>_THP_since142!H959</f>
        <v>C</v>
      </c>
      <c r="F966" s="99" t="str">
        <f>_THP_since142!I959</f>
        <v>Aminoglykoside</v>
      </c>
      <c r="G966" s="120">
        <f>_THP_since142!J959</f>
        <v>0.630723023295654</v>
      </c>
      <c r="H966" s="99" t="str">
        <f>_THP_since142!K959</f>
        <v>17. AMGÄndG (2021)</v>
      </c>
      <c r="I966">
        <f>_THP_since142!L959</f>
        <v>1.3205978559272391E-2</v>
      </c>
    </row>
    <row r="967" spans="2:9" x14ac:dyDescent="0.3">
      <c r="B967" s="99">
        <f>_THP_since142!E960</f>
        <v>2025</v>
      </c>
      <c r="C967" s="99" t="str">
        <f>_THP_since142!F960</f>
        <v>Huhn</v>
      </c>
      <c r="D967" s="99" t="str">
        <f>_THP_since142!G960</f>
        <v>Masthühner</v>
      </c>
      <c r="E967" s="99" t="str">
        <f>_THP_since142!H960</f>
        <v>C</v>
      </c>
      <c r="F967" s="99" t="str">
        <f>_THP_since142!I960</f>
        <v>Lincosamide</v>
      </c>
      <c r="G967" s="120">
        <f>_THP_since142!J960</f>
        <v>18.586233000871562</v>
      </c>
      <c r="H967" s="99" t="str">
        <f>_THP_since142!K960</f>
        <v>17. AMGÄndG (2021)</v>
      </c>
      <c r="I967">
        <f>_THP_since142!L960</f>
        <v>0.3891555967382142</v>
      </c>
    </row>
    <row r="968" spans="2:9" x14ac:dyDescent="0.3">
      <c r="B968" s="99">
        <f>_THP_since142!E961</f>
        <v>2025</v>
      </c>
      <c r="C968" s="99" t="str">
        <f>_THP_since142!F961</f>
        <v>Huhn</v>
      </c>
      <c r="D968" s="99" t="str">
        <f>_THP_since142!G961</f>
        <v>Masthühner</v>
      </c>
      <c r="E968" s="99" t="str">
        <f>_THP_since142!H961</f>
        <v>C</v>
      </c>
      <c r="F968" s="99" t="str">
        <f>_THP_since142!I961</f>
        <v>Makrolide</v>
      </c>
      <c r="G968" s="120">
        <f>_THP_since142!J961</f>
        <v>0.78574999643886423</v>
      </c>
      <c r="H968" s="99" t="str">
        <f>_THP_since142!K961</f>
        <v>17. AMGÄndG (2021)</v>
      </c>
      <c r="I968">
        <f>_THP_since142!L961</f>
        <v>1.6451908718505628E-2</v>
      </c>
    </row>
    <row r="969" spans="2:9" x14ac:dyDescent="0.3">
      <c r="B969" s="99">
        <f>_THP_since142!E962</f>
        <v>2025</v>
      </c>
      <c r="C969" s="99" t="str">
        <f>_THP_since142!F962</f>
        <v>Huhn</v>
      </c>
      <c r="D969" s="99" t="str">
        <f>_THP_since142!G962</f>
        <v>Masthühner</v>
      </c>
      <c r="E969" s="99" t="str">
        <f>_THP_since142!H962</f>
        <v>D</v>
      </c>
      <c r="F969" s="99" t="str">
        <f>_THP_since142!I962</f>
        <v>Aminoglykoside</v>
      </c>
      <c r="G969" s="120">
        <f>_THP_since142!J962</f>
        <v>17.232871268581103</v>
      </c>
      <c r="H969" s="99" t="str">
        <f>_THP_since142!K962</f>
        <v>17. AMGÄndG (2021)</v>
      </c>
      <c r="I969">
        <f>_THP_since142!L962</f>
        <v>0.36081912358050333</v>
      </c>
    </row>
    <row r="970" spans="2:9" x14ac:dyDescent="0.3">
      <c r="B970" s="99">
        <f>_THP_since142!E963</f>
        <v>2025</v>
      </c>
      <c r="C970" s="99" t="str">
        <f>_THP_since142!F963</f>
        <v>Huhn</v>
      </c>
      <c r="D970" s="99" t="str">
        <f>_THP_since142!G963</f>
        <v>Masthühner</v>
      </c>
      <c r="E970" s="99" t="str">
        <f>_THP_since142!H963</f>
        <v>D</v>
      </c>
      <c r="F970" s="99" t="str">
        <f>_THP_since142!I963</f>
        <v>Folsäureantag.</v>
      </c>
      <c r="G970" s="120">
        <f>_THP_since142!J963</f>
        <v>2.3929894169385664</v>
      </c>
      <c r="H970" s="99" t="str">
        <f>_THP_since142!K963</f>
        <v>17. AMGÄndG (2021)</v>
      </c>
      <c r="I970">
        <f>_THP_since142!L963</f>
        <v>5.0104032618836225E-2</v>
      </c>
    </row>
    <row r="971" spans="2:9" x14ac:dyDescent="0.3">
      <c r="B971" s="99">
        <f>_THP_since142!E964</f>
        <v>2025</v>
      </c>
      <c r="C971" s="99" t="str">
        <f>_THP_since142!F964</f>
        <v>Huhn</v>
      </c>
      <c r="D971" s="99" t="str">
        <f>_THP_since142!G964</f>
        <v>Masthühner</v>
      </c>
      <c r="E971" s="99" t="str">
        <f>_THP_since142!H964</f>
        <v>D</v>
      </c>
      <c r="F971" s="99" t="str">
        <f>_THP_since142!I964</f>
        <v>Penicilline</v>
      </c>
      <c r="G971" s="120">
        <f>_THP_since142!J964</f>
        <v>1.9654757853704852</v>
      </c>
      <c r="H971" s="99" t="str">
        <f>_THP_since142!K964</f>
        <v>17. AMGÄndG (2021)</v>
      </c>
      <c r="I971">
        <f>_THP_since142!L964</f>
        <v>4.1152820052051113E-2</v>
      </c>
    </row>
    <row r="972" spans="2:9" x14ac:dyDescent="0.3">
      <c r="B972" s="99">
        <f>_THP_since142!E965</f>
        <v>2025</v>
      </c>
      <c r="C972" s="99" t="str">
        <f>_THP_since142!F965</f>
        <v>Huhn</v>
      </c>
      <c r="D972" s="99" t="str">
        <f>_THP_since142!G965</f>
        <v>Masthühner</v>
      </c>
      <c r="E972" s="99" t="str">
        <f>_THP_since142!H965</f>
        <v>D</v>
      </c>
      <c r="F972" s="99" t="str">
        <f>_THP_since142!I965</f>
        <v>Sulfonamide</v>
      </c>
      <c r="G972" s="120">
        <f>_THP_since142!J965</f>
        <v>2.3929894169385664</v>
      </c>
      <c r="H972" s="99" t="str">
        <f>_THP_since142!K965</f>
        <v>17. AMGÄndG (2021)</v>
      </c>
      <c r="I972">
        <f>_THP_since142!L965</f>
        <v>5.0104032618836225E-2</v>
      </c>
    </row>
    <row r="973" spans="2:9" x14ac:dyDescent="0.3">
      <c r="B973" s="99">
        <f>_THP_since142!E966</f>
        <v>2025</v>
      </c>
      <c r="C973" s="99" t="str">
        <f>_THP_since142!F966</f>
        <v>Huhn</v>
      </c>
      <c r="D973" s="99" t="str">
        <f>_THP_since142!G966</f>
        <v>Masthühner</v>
      </c>
      <c r="E973" s="99" t="str">
        <f>_THP_since142!H966</f>
        <v>D</v>
      </c>
      <c r="F973" s="99" t="str">
        <f>_THP_since142!I966</f>
        <v>Tetrazykline</v>
      </c>
      <c r="G973" s="120">
        <f>_THP_since142!J966</f>
        <v>0.42070953953800971</v>
      </c>
      <c r="H973" s="99" t="str">
        <f>_THP_since142!K966</f>
        <v>17. AMGÄndG (2021)</v>
      </c>
      <c r="I973">
        <f>_THP_since142!L966</f>
        <v>8.8087495677416777E-3</v>
      </c>
    </row>
    <row r="974" spans="2:9" x14ac:dyDescent="0.3">
      <c r="B974" s="99">
        <f>_THP_since142!E967</f>
        <v>2023</v>
      </c>
      <c r="C974" s="99" t="str">
        <f>_THP_since142!F967</f>
        <v>Huhn</v>
      </c>
      <c r="D974" s="99" t="str">
        <f>_THP_since142!G967</f>
        <v>Junghennen</v>
      </c>
      <c r="E974" s="99" t="str">
        <f>_THP_since142!H967</f>
        <v>B</v>
      </c>
      <c r="F974" s="99" t="str">
        <f>_THP_since142!I967</f>
        <v>Fluorchinolone</v>
      </c>
      <c r="G974" s="120">
        <f>_THP_since142!J967</f>
        <v>0.43981834368863154</v>
      </c>
      <c r="H974" s="99" t="str">
        <f>_THP_since142!K967</f>
        <v>17. AMGÄndG (2021)</v>
      </c>
      <c r="I974">
        <f>_THP_since142!L967</f>
        <v>0.11729227995812505</v>
      </c>
    </row>
    <row r="975" spans="2:9" x14ac:dyDescent="0.3">
      <c r="B975" s="99">
        <f>_THP_since142!E968</f>
        <v>2023</v>
      </c>
      <c r="C975" s="99" t="str">
        <f>_THP_since142!F968</f>
        <v>Huhn</v>
      </c>
      <c r="D975" s="99" t="str">
        <f>_THP_since142!G968</f>
        <v>Junghennen</v>
      </c>
      <c r="E975" s="99" t="str">
        <f>_THP_since142!H968</f>
        <v>C</v>
      </c>
      <c r="F975" s="99" t="str">
        <f>_THP_since142!I968</f>
        <v>Aminoglykoside</v>
      </c>
      <c r="G975" s="120">
        <f>_THP_since142!J968</f>
        <v>1.7793511169639727E-2</v>
      </c>
      <c r="H975" s="99" t="str">
        <f>_THP_since142!K968</f>
        <v>17. AMGÄndG (2021)</v>
      </c>
      <c r="I975">
        <f>_THP_since142!L968</f>
        <v>4.7452352169852306E-3</v>
      </c>
    </row>
    <row r="976" spans="2:9" x14ac:dyDescent="0.3">
      <c r="B976" s="99">
        <f>_THP_since142!E969</f>
        <v>2023</v>
      </c>
      <c r="C976" s="99" t="str">
        <f>_THP_since142!F969</f>
        <v>Huhn</v>
      </c>
      <c r="D976" s="99" t="str">
        <f>_THP_since142!G969</f>
        <v>Junghennen</v>
      </c>
      <c r="E976" s="99" t="str">
        <f>_THP_since142!H969</f>
        <v>C</v>
      </c>
      <c r="F976" s="99" t="str">
        <f>_THP_since142!I969</f>
        <v>Makrolide</v>
      </c>
      <c r="G976" s="120">
        <f>_THP_since142!J969</f>
        <v>1.6358327755495847</v>
      </c>
      <c r="H976" s="99" t="str">
        <f>_THP_since142!K969</f>
        <v>17. AMGÄndG (2021)</v>
      </c>
      <c r="I976">
        <f>_THP_since142!L969</f>
        <v>0.43624955308883839</v>
      </c>
    </row>
    <row r="977" spans="2:9" x14ac:dyDescent="0.3">
      <c r="B977" s="99">
        <f>_THP_since142!E970</f>
        <v>2023</v>
      </c>
      <c r="C977" s="99" t="str">
        <f>_THP_since142!F970</f>
        <v>Huhn</v>
      </c>
      <c r="D977" s="99" t="str">
        <f>_THP_since142!G970</f>
        <v>Junghennen</v>
      </c>
      <c r="E977" s="99" t="str">
        <f>_THP_since142!H970</f>
        <v>D</v>
      </c>
      <c r="F977" s="99" t="str">
        <f>_THP_since142!I970</f>
        <v>Folsäureantag.</v>
      </c>
      <c r="G977" s="120">
        <f>_THP_since142!J970</f>
        <v>0.11937377389588832</v>
      </c>
      <c r="H977" s="99" t="str">
        <f>_THP_since142!K970</f>
        <v>17. AMGÄndG (2021)</v>
      </c>
      <c r="I977">
        <f>_THP_since142!L970</f>
        <v>3.1835011677836866E-2</v>
      </c>
    </row>
    <row r="978" spans="2:9" x14ac:dyDescent="0.3">
      <c r="B978" s="99">
        <f>_THP_since142!E971</f>
        <v>2023</v>
      </c>
      <c r="C978" s="99" t="str">
        <f>_THP_since142!F971</f>
        <v>Huhn</v>
      </c>
      <c r="D978" s="99" t="str">
        <f>_THP_since142!G971</f>
        <v>Junghennen</v>
      </c>
      <c r="E978" s="99" t="str">
        <f>_THP_since142!H971</f>
        <v>D</v>
      </c>
      <c r="F978" s="99" t="str">
        <f>_THP_since142!I971</f>
        <v>Penicilline</v>
      </c>
      <c r="G978" s="120">
        <f>_THP_since142!J971</f>
        <v>1.3963245770684971</v>
      </c>
      <c r="H978" s="99" t="str">
        <f>_THP_since142!K971</f>
        <v>17. AMGÄndG (2021)</v>
      </c>
      <c r="I978">
        <f>_THP_since142!L971</f>
        <v>0.37237667677152425</v>
      </c>
    </row>
    <row r="979" spans="2:9" x14ac:dyDescent="0.3">
      <c r="B979" s="99">
        <f>_THP_since142!E972</f>
        <v>2023</v>
      </c>
      <c r="C979" s="99" t="str">
        <f>_THP_since142!F972</f>
        <v>Huhn</v>
      </c>
      <c r="D979" s="99" t="str">
        <f>_THP_since142!G972</f>
        <v>Junghennen</v>
      </c>
      <c r="E979" s="99" t="str">
        <f>_THP_since142!H972</f>
        <v>D</v>
      </c>
      <c r="F979" s="99" t="str">
        <f>_THP_since142!I972</f>
        <v>Sulfonamide</v>
      </c>
      <c r="G979" s="120">
        <f>_THP_since142!J972</f>
        <v>0.11958414053040624</v>
      </c>
      <c r="H979" s="99" t="str">
        <f>_THP_since142!K972</f>
        <v>17. AMGÄndG (2021)</v>
      </c>
      <c r="I979">
        <f>_THP_since142!L972</f>
        <v>3.1891112980894823E-2</v>
      </c>
    </row>
    <row r="980" spans="2:9" x14ac:dyDescent="0.3">
      <c r="B980" s="99">
        <f>_THP_since142!E973</f>
        <v>2023</v>
      </c>
      <c r="C980" s="99" t="str">
        <f>_THP_since142!F973</f>
        <v>Huhn</v>
      </c>
      <c r="D980" s="99" t="str">
        <f>_THP_since142!G973</f>
        <v>Junghennen</v>
      </c>
      <c r="E980" s="99" t="str">
        <f>_THP_since142!H973</f>
        <v>D</v>
      </c>
      <c r="F980" s="99" t="str">
        <f>_THP_since142!I973</f>
        <v>Tetrazykline</v>
      </c>
      <c r="G980" s="120">
        <f>_THP_since142!J973</f>
        <v>2.1036663451790814E-2</v>
      </c>
      <c r="H980" s="99" t="str">
        <f>_THP_since142!K973</f>
        <v>17. AMGÄndG (2021)</v>
      </c>
      <c r="I980">
        <f>_THP_since142!L973</f>
        <v>5.610130305795347E-3</v>
      </c>
    </row>
    <row r="981" spans="2:9" x14ac:dyDescent="0.3">
      <c r="B981" s="99">
        <f>_THP_since142!E974</f>
        <v>2024</v>
      </c>
      <c r="C981" s="99" t="str">
        <f>_THP_since142!F974</f>
        <v>Huhn</v>
      </c>
      <c r="D981" s="99" t="str">
        <f>_THP_since142!G974</f>
        <v>Junghennen</v>
      </c>
      <c r="E981" s="99" t="str">
        <f>_THP_since142!H974</f>
        <v>B</v>
      </c>
      <c r="F981" s="99" t="str">
        <f>_THP_since142!I974</f>
        <v>Fluorchinolone</v>
      </c>
      <c r="G981" s="120">
        <f>_THP_since142!J974</f>
        <v>0.50769376725341064</v>
      </c>
      <c r="H981" s="99" t="str">
        <f>_THP_since142!K974</f>
        <v>17. AMGÄndG (2021)</v>
      </c>
      <c r="I981">
        <f>_THP_since142!L974</f>
        <v>0.13432711196476388</v>
      </c>
    </row>
    <row r="982" spans="2:9" x14ac:dyDescent="0.3">
      <c r="B982" s="99">
        <f>_THP_since142!E975</f>
        <v>2024</v>
      </c>
      <c r="C982" s="99" t="str">
        <f>_THP_since142!F975</f>
        <v>Huhn</v>
      </c>
      <c r="D982" s="99" t="str">
        <f>_THP_since142!G975</f>
        <v>Junghennen</v>
      </c>
      <c r="E982" s="99" t="str">
        <f>_THP_since142!H975</f>
        <v>B</v>
      </c>
      <c r="F982" s="99" t="str">
        <f>_THP_since142!I975</f>
        <v>Polypeptid-AB</v>
      </c>
      <c r="G982" s="120">
        <f>_THP_since142!J975</f>
        <v>4.6021440264668513E-2</v>
      </c>
      <c r="H982" s="99" t="str">
        <f>_THP_since142!K975</f>
        <v>17. AMGÄndG (2021)</v>
      </c>
      <c r="I982">
        <f>_THP_since142!L975</f>
        <v>1.2176488186285273E-2</v>
      </c>
    </row>
    <row r="983" spans="2:9" x14ac:dyDescent="0.3">
      <c r="B983" s="99">
        <f>_THP_since142!E976</f>
        <v>2024</v>
      </c>
      <c r="C983" s="99" t="str">
        <f>_THP_since142!F976</f>
        <v>Huhn</v>
      </c>
      <c r="D983" s="99" t="str">
        <f>_THP_since142!G976</f>
        <v>Junghennen</v>
      </c>
      <c r="E983" s="99" t="str">
        <f>_THP_since142!H976</f>
        <v>C</v>
      </c>
      <c r="F983" s="99" t="str">
        <f>_THP_since142!I976</f>
        <v>Aminoglykoside</v>
      </c>
      <c r="G983" s="120">
        <f>_THP_since142!J976</f>
        <v>5.349235366366098E-2</v>
      </c>
      <c r="H983" s="99" t="str">
        <f>_THP_since142!K976</f>
        <v>17. AMGÄndG (2021)</v>
      </c>
      <c r="I983">
        <f>_THP_since142!L976</f>
        <v>1.4153164453269272E-2</v>
      </c>
    </row>
    <row r="984" spans="2:9" x14ac:dyDescent="0.3">
      <c r="B984" s="99">
        <f>_THP_since142!E977</f>
        <v>2024</v>
      </c>
      <c r="C984" s="99" t="str">
        <f>_THP_since142!F977</f>
        <v>Huhn</v>
      </c>
      <c r="D984" s="99" t="str">
        <f>_THP_since142!G977</f>
        <v>Junghennen</v>
      </c>
      <c r="E984" s="99" t="str">
        <f>_THP_since142!H977</f>
        <v>C</v>
      </c>
      <c r="F984" s="99" t="str">
        <f>_THP_since142!I977</f>
        <v>Makrolide</v>
      </c>
      <c r="G984" s="120">
        <f>_THP_since142!J977</f>
        <v>1.5122912565174804</v>
      </c>
      <c r="H984" s="99" t="str">
        <f>_THP_since142!K977</f>
        <v>17. AMGÄndG (2021)</v>
      </c>
      <c r="I984">
        <f>_THP_since142!L977</f>
        <v>0.40012647395011397</v>
      </c>
    </row>
    <row r="985" spans="2:9" x14ac:dyDescent="0.3">
      <c r="B985" s="99">
        <f>_THP_since142!E978</f>
        <v>2024</v>
      </c>
      <c r="C985" s="99" t="str">
        <f>_THP_since142!F978</f>
        <v>Huhn</v>
      </c>
      <c r="D985" s="99" t="str">
        <f>_THP_since142!G978</f>
        <v>Junghennen</v>
      </c>
      <c r="E985" s="99" t="str">
        <f>_THP_since142!H978</f>
        <v>D</v>
      </c>
      <c r="F985" s="99" t="str">
        <f>_THP_since142!I978</f>
        <v>Folsäureantag.</v>
      </c>
      <c r="G985" s="120">
        <f>_THP_since142!J978</f>
        <v>0.19001674489962633</v>
      </c>
      <c r="H985" s="99" t="str">
        <f>_THP_since142!K978</f>
        <v>17. AMGÄndG (2021)</v>
      </c>
      <c r="I985">
        <f>_THP_since142!L978</f>
        <v>5.0275189914970556E-2</v>
      </c>
    </row>
    <row r="986" spans="2:9" x14ac:dyDescent="0.3">
      <c r="B986" s="99">
        <f>_THP_since142!E979</f>
        <v>2024</v>
      </c>
      <c r="C986" s="99" t="str">
        <f>_THP_since142!F979</f>
        <v>Huhn</v>
      </c>
      <c r="D986" s="99" t="str">
        <f>_THP_since142!G979</f>
        <v>Junghennen</v>
      </c>
      <c r="E986" s="99" t="str">
        <f>_THP_since142!H979</f>
        <v>D</v>
      </c>
      <c r="F986" s="99" t="str">
        <f>_THP_since142!I979</f>
        <v>Penicilline</v>
      </c>
      <c r="G986" s="120">
        <f>_THP_since142!J979</f>
        <v>1.2722484631176265</v>
      </c>
      <c r="H986" s="99" t="str">
        <f>_THP_since142!K979</f>
        <v>17. AMGÄndG (2021)</v>
      </c>
      <c r="I986">
        <f>_THP_since142!L979</f>
        <v>0.33661524480937399</v>
      </c>
    </row>
    <row r="987" spans="2:9" x14ac:dyDescent="0.3">
      <c r="B987" s="99">
        <f>_THP_since142!E980</f>
        <v>2024</v>
      </c>
      <c r="C987" s="99" t="str">
        <f>_THP_since142!F980</f>
        <v>Huhn</v>
      </c>
      <c r="D987" s="99" t="str">
        <f>_THP_since142!G980</f>
        <v>Junghennen</v>
      </c>
      <c r="E987" s="99" t="str">
        <f>_THP_since142!H980</f>
        <v>D</v>
      </c>
      <c r="F987" s="99" t="str">
        <f>_THP_since142!I980</f>
        <v>Sulfonamide</v>
      </c>
      <c r="G987" s="120">
        <f>_THP_since142!J980</f>
        <v>0.19776908437217972</v>
      </c>
      <c r="H987" s="99" t="str">
        <f>_THP_since142!K980</f>
        <v>17. AMGÄndG (2021)</v>
      </c>
      <c r="I987">
        <f>_THP_since142!L980</f>
        <v>5.2326326721223206E-2</v>
      </c>
    </row>
    <row r="988" spans="2:9" x14ac:dyDescent="0.3">
      <c r="B988" s="99">
        <f>_THP_since142!E981</f>
        <v>2025</v>
      </c>
      <c r="C988" s="99" t="str">
        <f>_THP_since142!F981</f>
        <v>Huhn</v>
      </c>
      <c r="D988" s="99" t="str">
        <f>_THP_since142!G981</f>
        <v>Junghennen</v>
      </c>
      <c r="E988" s="99" t="str">
        <f>_THP_since142!H981</f>
        <v>B</v>
      </c>
      <c r="F988" s="99" t="str">
        <f>_THP_since142!I981</f>
        <v>Fluorchinolone</v>
      </c>
      <c r="G988" s="120">
        <f>_THP_since142!J981</f>
        <v>0.67475330507474551</v>
      </c>
      <c r="H988" s="99" t="str">
        <f>_THP_since142!K981</f>
        <v>17. AMGÄndG (2021)</v>
      </c>
      <c r="I988">
        <f>_THP_since142!L981</f>
        <v>0.20468868840219243</v>
      </c>
    </row>
    <row r="989" spans="2:9" x14ac:dyDescent="0.3">
      <c r="B989" s="99">
        <f>_THP_since142!E982</f>
        <v>2025</v>
      </c>
      <c r="C989" s="99" t="str">
        <f>_THP_since142!F982</f>
        <v>Huhn</v>
      </c>
      <c r="D989" s="99" t="str">
        <f>_THP_since142!G982</f>
        <v>Junghennen</v>
      </c>
      <c r="E989" s="99" t="str">
        <f>_THP_since142!H982</f>
        <v>C</v>
      </c>
      <c r="F989" s="99" t="str">
        <f>_THP_since142!I982</f>
        <v>Aminoglykoside</v>
      </c>
      <c r="G989" s="120">
        <f>_THP_since142!J982</f>
        <v>0.16568157610389936</v>
      </c>
      <c r="H989" s="99" t="str">
        <f>_THP_since142!K982</f>
        <v>17. AMGÄndG (2021)</v>
      </c>
      <c r="I989">
        <f>_THP_since142!L982</f>
        <v>5.0260064308033994E-2</v>
      </c>
    </row>
    <row r="990" spans="2:9" x14ac:dyDescent="0.3">
      <c r="B990" s="99">
        <f>_THP_since142!E983</f>
        <v>2025</v>
      </c>
      <c r="C990" s="99" t="str">
        <f>_THP_since142!F983</f>
        <v>Huhn</v>
      </c>
      <c r="D990" s="99" t="str">
        <f>_THP_since142!G983</f>
        <v>Junghennen</v>
      </c>
      <c r="E990" s="99" t="str">
        <f>_THP_since142!H983</f>
        <v>C</v>
      </c>
      <c r="F990" s="99" t="str">
        <f>_THP_since142!I983</f>
        <v>Makrolide</v>
      </c>
      <c r="G990" s="120">
        <f>_THP_since142!J983</f>
        <v>0.78221290717640635</v>
      </c>
      <c r="H990" s="99" t="str">
        <f>_THP_since142!K983</f>
        <v>17. AMGÄndG (2021)</v>
      </c>
      <c r="I990">
        <f>_THP_since142!L983</f>
        <v>0.23728692074130467</v>
      </c>
    </row>
    <row r="991" spans="2:9" x14ac:dyDescent="0.3">
      <c r="B991" s="99">
        <f>_THP_since142!E984</f>
        <v>2025</v>
      </c>
      <c r="C991" s="99" t="str">
        <f>_THP_since142!F984</f>
        <v>Huhn</v>
      </c>
      <c r="D991" s="99" t="str">
        <f>_THP_since142!G984</f>
        <v>Junghennen</v>
      </c>
      <c r="E991" s="99" t="str">
        <f>_THP_since142!H984</f>
        <v>D</v>
      </c>
      <c r="F991" s="99" t="str">
        <f>_THP_since142!I984</f>
        <v>Folsäureantag.</v>
      </c>
      <c r="G991" s="120">
        <f>_THP_since142!J984</f>
        <v>0.26895552943644407</v>
      </c>
      <c r="H991" s="99" t="str">
        <f>_THP_since142!K984</f>
        <v>17. AMGÄndG (2021)</v>
      </c>
      <c r="I991">
        <f>_THP_since142!L984</f>
        <v>8.158856599118787E-2</v>
      </c>
    </row>
    <row r="992" spans="2:9" x14ac:dyDescent="0.3">
      <c r="B992" s="99">
        <f>_THP_since142!E985</f>
        <v>2025</v>
      </c>
      <c r="C992" s="99" t="str">
        <f>_THP_since142!F985</f>
        <v>Huhn</v>
      </c>
      <c r="D992" s="99" t="str">
        <f>_THP_since142!G985</f>
        <v>Junghennen</v>
      </c>
      <c r="E992" s="99" t="str">
        <f>_THP_since142!H985</f>
        <v>D</v>
      </c>
      <c r="F992" s="99" t="str">
        <f>_THP_since142!I985</f>
        <v>Penicilline</v>
      </c>
      <c r="G992" s="120">
        <f>_THP_since142!J985</f>
        <v>1.1359267101416204</v>
      </c>
      <c r="H992" s="99" t="str">
        <f>_THP_since142!K985</f>
        <v>17. AMGÄndG (2021)</v>
      </c>
      <c r="I992">
        <f>_THP_since142!L985</f>
        <v>0.3445871945660931</v>
      </c>
    </row>
    <row r="993" spans="2:9" x14ac:dyDescent="0.3">
      <c r="B993" s="99">
        <f>_THP_since142!E986</f>
        <v>2025</v>
      </c>
      <c r="C993" s="99" t="str">
        <f>_THP_since142!F986</f>
        <v>Huhn</v>
      </c>
      <c r="D993" s="99" t="str">
        <f>_THP_since142!G986</f>
        <v>Junghennen</v>
      </c>
      <c r="E993" s="99" t="str">
        <f>_THP_since142!H986</f>
        <v>D</v>
      </c>
      <c r="F993" s="99" t="str">
        <f>_THP_since142!I986</f>
        <v>Sulfonamide</v>
      </c>
      <c r="G993" s="120">
        <f>_THP_since142!J986</f>
        <v>0.26895552943644407</v>
      </c>
      <c r="H993" s="99" t="str">
        <f>_THP_since142!K986</f>
        <v>17. AMGÄndG (2021)</v>
      </c>
      <c r="I993">
        <f>_THP_since142!L986</f>
        <v>8.158856599118787E-2</v>
      </c>
    </row>
    <row r="994" spans="2:9" x14ac:dyDescent="0.3">
      <c r="B994" s="99">
        <f>_THP_since142!E987</f>
        <v>2023</v>
      </c>
      <c r="C994" s="99" t="str">
        <f>_THP_since142!F987</f>
        <v>Huhn</v>
      </c>
      <c r="D994" s="99" t="str">
        <f>_THP_since142!G987</f>
        <v>Legehennen</v>
      </c>
      <c r="E994" s="99" t="str">
        <f>_THP_since142!H987</f>
        <v>B</v>
      </c>
      <c r="F994" s="99" t="str">
        <f>_THP_since142!I987</f>
        <v>Polypeptid-AB</v>
      </c>
      <c r="G994" s="120">
        <f>_THP_since142!J987</f>
        <v>1.0815971567255769</v>
      </c>
      <c r="H994" s="99" t="str">
        <f>_THP_since142!K987</f>
        <v>17. AMGÄndG (2021)</v>
      </c>
      <c r="I994">
        <f>_THP_since142!L987</f>
        <v>0.62142555003990285</v>
      </c>
    </row>
    <row r="995" spans="2:9" x14ac:dyDescent="0.3">
      <c r="B995" s="99">
        <f>_THP_since142!E988</f>
        <v>2023</v>
      </c>
      <c r="C995" s="99" t="str">
        <f>_THP_since142!F988</f>
        <v>Huhn</v>
      </c>
      <c r="D995" s="99" t="str">
        <f>_THP_since142!G988</f>
        <v>Legehennen</v>
      </c>
      <c r="E995" s="99" t="str">
        <f>_THP_since142!H988</f>
        <v>C</v>
      </c>
      <c r="F995" s="99" t="str">
        <f>_THP_since142!I988</f>
        <v>Aminoglykoside</v>
      </c>
      <c r="G995" s="120">
        <f>_THP_since142!J988</f>
        <v>0.21973226019421993</v>
      </c>
      <c r="H995" s="99" t="str">
        <f>_THP_since142!K988</f>
        <v>17. AMGÄndG (2021)</v>
      </c>
      <c r="I995">
        <f>_THP_since142!L988</f>
        <v>0.12624593158703076</v>
      </c>
    </row>
    <row r="996" spans="2:9" x14ac:dyDescent="0.3">
      <c r="B996" s="99">
        <f>_THP_since142!E989</f>
        <v>2023</v>
      </c>
      <c r="C996" s="99" t="str">
        <f>_THP_since142!F989</f>
        <v>Huhn</v>
      </c>
      <c r="D996" s="99" t="str">
        <f>_THP_since142!G989</f>
        <v>Legehennen</v>
      </c>
      <c r="E996" s="99" t="str">
        <f>_THP_since142!H989</f>
        <v>C</v>
      </c>
      <c r="F996" s="99" t="str">
        <f>_THP_since142!I989</f>
        <v>Makrolide</v>
      </c>
      <c r="G996" s="120">
        <f>_THP_since142!J989</f>
        <v>0.34774088829913202</v>
      </c>
      <c r="H996" s="99" t="str">
        <f>_THP_since142!K989</f>
        <v>17. AMGÄndG (2021)</v>
      </c>
      <c r="I996">
        <f>_THP_since142!L989</f>
        <v>0.19979256735183912</v>
      </c>
    </row>
    <row r="997" spans="2:9" x14ac:dyDescent="0.3">
      <c r="B997" s="99">
        <f>_THP_since142!E990</f>
        <v>2023</v>
      </c>
      <c r="C997" s="99" t="str">
        <f>_THP_since142!F990</f>
        <v>Huhn</v>
      </c>
      <c r="D997" s="99" t="str">
        <f>_THP_since142!G990</f>
        <v>Legehennen</v>
      </c>
      <c r="E997" s="99" t="str">
        <f>_THP_since142!H990</f>
        <v>C</v>
      </c>
      <c r="F997" s="99" t="str">
        <f>_THP_since142!I990</f>
        <v>Pleuromutiline</v>
      </c>
      <c r="G997" s="120">
        <f>_THP_since142!J990</f>
        <v>4.2450968028524431E-2</v>
      </c>
      <c r="H997" s="99" t="str">
        <f>_THP_since142!K990</f>
        <v>17. AMGÄndG (2021)</v>
      </c>
      <c r="I997">
        <f>_THP_since142!L990</f>
        <v>2.4389964408481977E-2</v>
      </c>
    </row>
    <row r="998" spans="2:9" x14ac:dyDescent="0.3">
      <c r="B998" s="99">
        <f>_THP_since142!E991</f>
        <v>2023</v>
      </c>
      <c r="C998" s="99" t="str">
        <f>_THP_since142!F991</f>
        <v>Huhn</v>
      </c>
      <c r="D998" s="99" t="str">
        <f>_THP_since142!G991</f>
        <v>Legehennen</v>
      </c>
      <c r="E998" s="99" t="str">
        <f>_THP_since142!H991</f>
        <v>D</v>
      </c>
      <c r="F998" s="99" t="str">
        <f>_THP_since142!I991</f>
        <v>Penicilline</v>
      </c>
      <c r="G998" s="120">
        <f>_THP_since142!J991</f>
        <v>4.8988360860970061E-2</v>
      </c>
      <c r="H998" s="99" t="str">
        <f>_THP_since142!K991</f>
        <v>17. AMGÄndG (2021)</v>
      </c>
      <c r="I998">
        <f>_THP_since142!L991</f>
        <v>2.8145986612745394E-2</v>
      </c>
    </row>
    <row r="999" spans="2:9" x14ac:dyDescent="0.3">
      <c r="B999" s="99">
        <f>_THP_since142!E992</f>
        <v>2024</v>
      </c>
      <c r="C999" s="99" t="str">
        <f>_THP_since142!F992</f>
        <v>Huhn</v>
      </c>
      <c r="D999" s="99" t="str">
        <f>_THP_since142!G992</f>
        <v>Legehennen</v>
      </c>
      <c r="E999" s="99" t="str">
        <f>_THP_since142!H992</f>
        <v>B</v>
      </c>
      <c r="F999" s="99" t="str">
        <f>_THP_since142!I992</f>
        <v>Polypeptid-AB</v>
      </c>
      <c r="G999" s="120">
        <f>_THP_since142!J992</f>
        <v>0.91002363288423893</v>
      </c>
      <c r="H999" s="99" t="str">
        <f>_THP_since142!K992</f>
        <v>17. AMGÄndG (2021)</v>
      </c>
      <c r="I999">
        <f>_THP_since142!L992</f>
        <v>0.5893289472004557</v>
      </c>
    </row>
    <row r="1000" spans="2:9" x14ac:dyDescent="0.3">
      <c r="B1000" s="99">
        <f>_THP_since142!E993</f>
        <v>2024</v>
      </c>
      <c r="C1000" s="99" t="str">
        <f>_THP_since142!F993</f>
        <v>Huhn</v>
      </c>
      <c r="D1000" s="99" t="str">
        <f>_THP_since142!G993</f>
        <v>Legehennen</v>
      </c>
      <c r="E1000" s="99" t="str">
        <f>_THP_since142!H993</f>
        <v>C</v>
      </c>
      <c r="F1000" s="99" t="str">
        <f>_THP_since142!I993</f>
        <v>Aminoglykoside</v>
      </c>
      <c r="G1000" s="120">
        <f>_THP_since142!J993</f>
        <v>0.1523225019489711</v>
      </c>
      <c r="H1000" s="99" t="str">
        <f>_THP_since142!K993</f>
        <v>17. AMGÄndG (2021)</v>
      </c>
      <c r="I1000">
        <f>_THP_since142!L993</f>
        <v>9.8643657664158266E-2</v>
      </c>
    </row>
    <row r="1001" spans="2:9" x14ac:dyDescent="0.3">
      <c r="B1001" s="99">
        <f>_THP_since142!E994</f>
        <v>2024</v>
      </c>
      <c r="C1001" s="99" t="str">
        <f>_THP_since142!F994</f>
        <v>Huhn</v>
      </c>
      <c r="D1001" s="99" t="str">
        <f>_THP_since142!G994</f>
        <v>Legehennen</v>
      </c>
      <c r="E1001" s="99" t="str">
        <f>_THP_since142!H994</f>
        <v>C</v>
      </c>
      <c r="F1001" s="99" t="str">
        <f>_THP_since142!I994</f>
        <v>Makrolide</v>
      </c>
      <c r="G1001" s="120">
        <f>_THP_since142!J994</f>
        <v>0.31148343102498416</v>
      </c>
      <c r="H1001" s="99" t="str">
        <f>_THP_since142!K994</f>
        <v>17. AMGÄndG (2021)</v>
      </c>
      <c r="I1001">
        <f>_THP_since142!L994</f>
        <v>0.2017158630205492</v>
      </c>
    </row>
    <row r="1002" spans="2:9" x14ac:dyDescent="0.3">
      <c r="B1002" s="99">
        <f>_THP_since142!E995</f>
        <v>2024</v>
      </c>
      <c r="C1002" s="99" t="str">
        <f>_THP_since142!F995</f>
        <v>Huhn</v>
      </c>
      <c r="D1002" s="99" t="str">
        <f>_THP_since142!G995</f>
        <v>Legehennen</v>
      </c>
      <c r="E1002" s="99" t="str">
        <f>_THP_since142!H995</f>
        <v>C</v>
      </c>
      <c r="F1002" s="99" t="str">
        <f>_THP_since142!I995</f>
        <v>Pleuromutiline</v>
      </c>
      <c r="G1002" s="120">
        <f>_THP_since142!J995</f>
        <v>5.2739229959870688E-2</v>
      </c>
      <c r="H1002" s="99" t="str">
        <f>_THP_since142!K995</f>
        <v>17. AMGÄndG (2021)</v>
      </c>
      <c r="I1002">
        <f>_THP_since142!L995</f>
        <v>3.4153788698767784E-2</v>
      </c>
    </row>
    <row r="1003" spans="2:9" x14ac:dyDescent="0.3">
      <c r="B1003" s="99">
        <f>_THP_since142!E996</f>
        <v>2024</v>
      </c>
      <c r="C1003" s="99" t="str">
        <f>_THP_since142!F996</f>
        <v>Huhn</v>
      </c>
      <c r="D1003" s="99" t="str">
        <f>_THP_since142!G996</f>
        <v>Legehennen</v>
      </c>
      <c r="E1003" s="99" t="str">
        <f>_THP_since142!H996</f>
        <v>D</v>
      </c>
      <c r="F1003" s="99" t="str">
        <f>_THP_since142!I996</f>
        <v>Penicilline</v>
      </c>
      <c r="G1003" s="120">
        <f>_THP_since142!J996</f>
        <v>0.11760044481945878</v>
      </c>
      <c r="H1003" s="99" t="str">
        <f>_THP_since142!K996</f>
        <v>17. AMGÄndG (2021)</v>
      </c>
      <c r="I1003">
        <f>_THP_since142!L996</f>
        <v>7.6157743416069096E-2</v>
      </c>
    </row>
    <row r="1004" spans="2:9" x14ac:dyDescent="0.3">
      <c r="B1004" s="99">
        <f>_THP_since142!E997</f>
        <v>2025</v>
      </c>
      <c r="C1004" s="99" t="str">
        <f>_THP_since142!F997</f>
        <v>Huhn</v>
      </c>
      <c r="D1004" s="99" t="str">
        <f>_THP_since142!G997</f>
        <v>Legehennen</v>
      </c>
      <c r="E1004" s="99" t="str">
        <f>_THP_since142!H997</f>
        <v>B</v>
      </c>
      <c r="F1004" s="99" t="str">
        <f>_THP_since142!I997</f>
        <v>Polypeptid-AB</v>
      </c>
      <c r="G1004" s="120">
        <f>_THP_since142!J997</f>
        <v>0.32587410905989411</v>
      </c>
      <c r="H1004" s="99" t="str">
        <f>_THP_since142!K997</f>
        <v>17. AMGÄndG (2021)</v>
      </c>
      <c r="I1004">
        <f>_THP_since142!L997</f>
        <v>0.37822602015265644</v>
      </c>
    </row>
    <row r="1005" spans="2:9" x14ac:dyDescent="0.3">
      <c r="B1005" s="99">
        <f>_THP_since142!E998</f>
        <v>2025</v>
      </c>
      <c r="C1005" s="99" t="str">
        <f>_THP_since142!F998</f>
        <v>Huhn</v>
      </c>
      <c r="D1005" s="99" t="str">
        <f>_THP_since142!G998</f>
        <v>Legehennen</v>
      </c>
      <c r="E1005" s="99" t="str">
        <f>_THP_since142!H998</f>
        <v>C</v>
      </c>
      <c r="F1005" s="99" t="str">
        <f>_THP_since142!I998</f>
        <v>Aminoglykoside</v>
      </c>
      <c r="G1005" s="120">
        <f>_THP_since142!J998</f>
        <v>0.2305131918441097</v>
      </c>
      <c r="H1005" s="99" t="str">
        <f>_THP_since142!K998</f>
        <v>17. AMGÄndG (2021)</v>
      </c>
      <c r="I1005">
        <f>_THP_since142!L998</f>
        <v>0.26754530267962778</v>
      </c>
    </row>
    <row r="1006" spans="2:9" x14ac:dyDescent="0.3">
      <c r="B1006" s="99">
        <f>_THP_since142!E999</f>
        <v>2025</v>
      </c>
      <c r="C1006" s="99" t="str">
        <f>_THP_since142!F999</f>
        <v>Huhn</v>
      </c>
      <c r="D1006" s="99" t="str">
        <f>_THP_since142!G999</f>
        <v>Legehennen</v>
      </c>
      <c r="E1006" s="99" t="str">
        <f>_THP_since142!H999</f>
        <v>C</v>
      </c>
      <c r="F1006" s="99" t="str">
        <f>_THP_since142!I999</f>
        <v>Makrolide</v>
      </c>
      <c r="G1006" s="120">
        <f>_THP_since142!J999</f>
        <v>0.21391052205111491</v>
      </c>
      <c r="H1006" s="99" t="str">
        <f>_THP_since142!K999</f>
        <v>17. AMGÄndG (2021)</v>
      </c>
      <c r="I1006">
        <f>_THP_since142!L999</f>
        <v>0.24827540198752032</v>
      </c>
    </row>
    <row r="1007" spans="2:9" x14ac:dyDescent="0.3">
      <c r="B1007" s="99">
        <f>_THP_since142!E1000</f>
        <v>2025</v>
      </c>
      <c r="C1007" s="99" t="str">
        <f>_THP_since142!F1000</f>
        <v>Huhn</v>
      </c>
      <c r="D1007" s="99" t="str">
        <f>_THP_since142!G1000</f>
        <v>Legehennen</v>
      </c>
      <c r="E1007" s="99" t="str">
        <f>_THP_since142!H1000</f>
        <v>C</v>
      </c>
      <c r="F1007" s="99" t="str">
        <f>_THP_since142!I1000</f>
        <v>Pleuromutiline</v>
      </c>
      <c r="G1007" s="120">
        <f>_THP_since142!J1000</f>
        <v>1.5956572421491247E-2</v>
      </c>
      <c r="H1007" s="99" t="str">
        <f>_THP_since142!K1000</f>
        <v>17. AMGÄndG (2021)</v>
      </c>
      <c r="I1007">
        <f>_THP_since142!L1000</f>
        <v>1.8520007311010497E-2</v>
      </c>
    </row>
    <row r="1008" spans="2:9" x14ac:dyDescent="0.3">
      <c r="B1008" s="99">
        <f>_THP_since142!E1001</f>
        <v>2025</v>
      </c>
      <c r="C1008" s="99" t="str">
        <f>_THP_since142!F1001</f>
        <v>Huhn</v>
      </c>
      <c r="D1008" s="99" t="str">
        <f>_THP_since142!G1001</f>
        <v>Legehennen</v>
      </c>
      <c r="E1008" s="99" t="str">
        <f>_THP_since142!H1001</f>
        <v>D</v>
      </c>
      <c r="F1008" s="99" t="str">
        <f>_THP_since142!I1001</f>
        <v>Penicilline</v>
      </c>
      <c r="G1008" s="120">
        <f>_THP_since142!J1001</f>
        <v>7.5331248383085608E-2</v>
      </c>
      <c r="H1008" s="99" t="str">
        <f>_THP_since142!K1001</f>
        <v>17. AMGÄndG (2021)</v>
      </c>
      <c r="I1008">
        <f>_THP_since142!L1001</f>
        <v>8.7433267869184927E-2</v>
      </c>
    </row>
    <row r="1009" spans="2:9" x14ac:dyDescent="0.3">
      <c r="B1009" s="99">
        <f>_THP_since142!E1002</f>
        <v>2014</v>
      </c>
      <c r="C1009" s="99" t="str">
        <f>_THP_since142!F1002</f>
        <v>Pute</v>
      </c>
      <c r="D1009" s="99" t="str">
        <f>_THP_since142!G1002</f>
        <v>Mastputen</v>
      </c>
      <c r="E1009" s="99" t="str">
        <f>_THP_since142!H1002</f>
        <v>B</v>
      </c>
      <c r="F1009" s="99" t="str">
        <f>_THP_since142!I1002</f>
        <v>Ceph. 3. Gen.</v>
      </c>
      <c r="G1009" s="120">
        <f>_THP_since142!J1002</f>
        <v>0</v>
      </c>
      <c r="H1009" s="99" t="str">
        <f>_THP_since142!K1002</f>
        <v>17. AMGÄndG (2021)</v>
      </c>
      <c r="I1009">
        <f>_THP_since142!L1002</f>
        <v>0</v>
      </c>
    </row>
    <row r="1010" spans="2:9" x14ac:dyDescent="0.3">
      <c r="B1010" s="99">
        <f>_THP_since142!E1003</f>
        <v>2014</v>
      </c>
      <c r="C1010" s="99" t="str">
        <f>_THP_since142!F1003</f>
        <v>Pute</v>
      </c>
      <c r="D1010" s="99" t="str">
        <f>_THP_since142!G1003</f>
        <v>Mastputen</v>
      </c>
      <c r="E1010" s="99" t="str">
        <f>_THP_since142!H1003</f>
        <v>B</v>
      </c>
      <c r="F1010" s="99" t="str">
        <f>_THP_since142!I1003</f>
        <v>Ceph. 4. Gen.</v>
      </c>
      <c r="G1010" s="120">
        <f>_THP_since142!J1003</f>
        <v>0</v>
      </c>
      <c r="H1010" s="99" t="str">
        <f>_THP_since142!K1003</f>
        <v>17. AMGÄndG (2021)</v>
      </c>
      <c r="I1010">
        <f>_THP_since142!L1003</f>
        <v>0</v>
      </c>
    </row>
    <row r="1011" spans="2:9" x14ac:dyDescent="0.3">
      <c r="B1011" s="99">
        <f>_THP_since142!E1004</f>
        <v>2014</v>
      </c>
      <c r="C1011" s="99" t="str">
        <f>_THP_since142!F1004</f>
        <v>Pute</v>
      </c>
      <c r="D1011" s="99" t="str">
        <f>_THP_since142!G1004</f>
        <v>Mastputen</v>
      </c>
      <c r="E1011" s="99" t="str">
        <f>_THP_since142!H1004</f>
        <v>B</v>
      </c>
      <c r="F1011" s="99" t="str">
        <f>_THP_since142!I1004</f>
        <v>Fluorchinolone</v>
      </c>
      <c r="G1011" s="120">
        <f>_THP_since142!J1004</f>
        <v>6.3890202919676584</v>
      </c>
      <c r="H1011" s="99" t="str">
        <f>_THP_since142!K1004</f>
        <v>17. AMGÄndG (2021)</v>
      </c>
      <c r="I1011">
        <f>_THP_since142!L1004</f>
        <v>0.10226066532971848</v>
      </c>
    </row>
    <row r="1012" spans="2:9" x14ac:dyDescent="0.3">
      <c r="B1012" s="99">
        <f>_THP_since142!E1005</f>
        <v>2014</v>
      </c>
      <c r="C1012" s="99" t="str">
        <f>_THP_since142!F1005</f>
        <v>Pute</v>
      </c>
      <c r="D1012" s="99" t="str">
        <f>_THP_since142!G1005</f>
        <v>Mastputen</v>
      </c>
      <c r="E1012" s="99" t="str">
        <f>_THP_since142!H1005</f>
        <v>B</v>
      </c>
      <c r="F1012" s="99" t="str">
        <f>_THP_since142!I1005</f>
        <v>Polypeptid-AB</v>
      </c>
      <c r="G1012" s="120">
        <f>_THP_since142!J1005</f>
        <v>12.241883159353199</v>
      </c>
      <c r="H1012" s="99" t="str">
        <f>_THP_since142!K1005</f>
        <v>17. AMGÄndG (2021)</v>
      </c>
      <c r="I1012">
        <f>_THP_since142!L1005</f>
        <v>0.19593976221017628</v>
      </c>
    </row>
    <row r="1013" spans="2:9" x14ac:dyDescent="0.3">
      <c r="B1013" s="99">
        <f>_THP_since142!E1006</f>
        <v>2014</v>
      </c>
      <c r="C1013" s="99" t="str">
        <f>_THP_since142!F1006</f>
        <v>Pute</v>
      </c>
      <c r="D1013" s="99" t="str">
        <f>_THP_since142!G1006</f>
        <v>Mastputen</v>
      </c>
      <c r="E1013" s="99" t="str">
        <f>_THP_since142!H1006</f>
        <v>C</v>
      </c>
      <c r="F1013" s="99" t="str">
        <f>_THP_since142!I1006</f>
        <v>Aminoglykoside</v>
      </c>
      <c r="G1013" s="120">
        <f>_THP_since142!J1006</f>
        <v>0.58282442586232353</v>
      </c>
      <c r="H1013" s="99" t="str">
        <f>_THP_since142!K1006</f>
        <v>17. AMGÄndG (2021)</v>
      </c>
      <c r="I1013">
        <f>_THP_since142!L1006</f>
        <v>9.3285059109957953E-3</v>
      </c>
    </row>
    <row r="1014" spans="2:9" x14ac:dyDescent="0.3">
      <c r="B1014" s="99">
        <f>_THP_since142!E1007</f>
        <v>2014</v>
      </c>
      <c r="C1014" s="99" t="str">
        <f>_THP_since142!F1007</f>
        <v>Pute</v>
      </c>
      <c r="D1014" s="99" t="str">
        <f>_THP_since142!G1007</f>
        <v>Mastputen</v>
      </c>
      <c r="E1014" s="99" t="str">
        <f>_THP_since142!H1007</f>
        <v>C</v>
      </c>
      <c r="F1014" s="99" t="str">
        <f>_THP_since142!I1007</f>
        <v>Ceph. 1. Gen.</v>
      </c>
      <c r="G1014" s="120">
        <f>_THP_since142!J1007</f>
        <v>0</v>
      </c>
      <c r="H1014" s="99" t="str">
        <f>_THP_since142!K1007</f>
        <v>17. AMGÄndG (2021)</v>
      </c>
      <c r="I1014">
        <f>_THP_since142!L1007</f>
        <v>0</v>
      </c>
    </row>
    <row r="1015" spans="2:9" x14ac:dyDescent="0.3">
      <c r="B1015" s="99">
        <f>_THP_since142!E1008</f>
        <v>2014</v>
      </c>
      <c r="C1015" s="99" t="str">
        <f>_THP_since142!F1008</f>
        <v>Pute</v>
      </c>
      <c r="D1015" s="99" t="str">
        <f>_THP_since142!G1008</f>
        <v>Mastputen</v>
      </c>
      <c r="E1015" s="99" t="str">
        <f>_THP_since142!H1008</f>
        <v>C</v>
      </c>
      <c r="F1015" s="99" t="str">
        <f>_THP_since142!I1008</f>
        <v>Fenicole</v>
      </c>
      <c r="G1015" s="120">
        <f>_THP_since142!J1008</f>
        <v>0.21593927901951898</v>
      </c>
      <c r="H1015" s="99" t="str">
        <f>_THP_since142!K1008</f>
        <v>17. AMGÄndG (2021)</v>
      </c>
      <c r="I1015">
        <f>_THP_since142!L1008</f>
        <v>3.4562567239170556E-3</v>
      </c>
    </row>
    <row r="1016" spans="2:9" x14ac:dyDescent="0.3">
      <c r="B1016" s="99">
        <f>_THP_since142!E1009</f>
        <v>2014</v>
      </c>
      <c r="C1016" s="99" t="str">
        <f>_THP_since142!F1009</f>
        <v>Pute</v>
      </c>
      <c r="D1016" s="99" t="str">
        <f>_THP_since142!G1009</f>
        <v>Mastputen</v>
      </c>
      <c r="E1016" s="99" t="str">
        <f>_THP_since142!H1009</f>
        <v>C</v>
      </c>
      <c r="F1016" s="99" t="str">
        <f>_THP_since142!I1009</f>
        <v>Lincosamide</v>
      </c>
      <c r="G1016" s="120">
        <f>_THP_since142!J1009</f>
        <v>1.373779181004293</v>
      </c>
      <c r="H1016" s="99" t="str">
        <f>_THP_since142!K1009</f>
        <v>17. AMGÄndG (2021)</v>
      </c>
      <c r="I1016">
        <f>_THP_since142!L1009</f>
        <v>2.1988280932873562E-2</v>
      </c>
    </row>
    <row r="1017" spans="2:9" x14ac:dyDescent="0.3">
      <c r="B1017" s="99">
        <f>_THP_since142!E1010</f>
        <v>2014</v>
      </c>
      <c r="C1017" s="99" t="str">
        <f>_THP_since142!F1010</f>
        <v>Pute</v>
      </c>
      <c r="D1017" s="99" t="str">
        <f>_THP_since142!G1010</f>
        <v>Mastputen</v>
      </c>
      <c r="E1017" s="99" t="str">
        <f>_THP_since142!H1010</f>
        <v>C</v>
      </c>
      <c r="F1017" s="99" t="str">
        <f>_THP_since142!I1010</f>
        <v>Makrolide</v>
      </c>
      <c r="G1017" s="120">
        <f>_THP_since142!J1010</f>
        <v>3.7309713505779634</v>
      </c>
      <c r="H1017" s="99" t="str">
        <f>_THP_since142!K1010</f>
        <v>17. AMGÄndG (2021)</v>
      </c>
      <c r="I1017">
        <f>_THP_since142!L1010</f>
        <v>5.9716763322208613E-2</v>
      </c>
    </row>
    <row r="1018" spans="2:9" x14ac:dyDescent="0.3">
      <c r="B1018" s="99">
        <f>_THP_since142!E1011</f>
        <v>2014</v>
      </c>
      <c r="C1018" s="99" t="str">
        <f>_THP_since142!F1011</f>
        <v>Pute</v>
      </c>
      <c r="D1018" s="99" t="str">
        <f>_THP_since142!G1011</f>
        <v>Mastputen</v>
      </c>
      <c r="E1018" s="99" t="str">
        <f>_THP_since142!H1011</f>
        <v>C</v>
      </c>
      <c r="F1018" s="99" t="str">
        <f>_THP_since142!I1011</f>
        <v>Pleuromutiline</v>
      </c>
      <c r="G1018" s="120">
        <f>_THP_since142!J1011</f>
        <v>1.8030189363551172</v>
      </c>
      <c r="H1018" s="99" t="str">
        <f>_THP_since142!K1011</f>
        <v>17. AMGÄndG (2021)</v>
      </c>
      <c r="I1018">
        <f>_THP_since142!L1011</f>
        <v>2.8858558528223398E-2</v>
      </c>
    </row>
    <row r="1019" spans="2:9" x14ac:dyDescent="0.3">
      <c r="B1019" s="99">
        <f>_THP_since142!E1012</f>
        <v>2014</v>
      </c>
      <c r="C1019" s="99" t="str">
        <f>_THP_since142!F1012</f>
        <v>Pute</v>
      </c>
      <c r="D1019" s="99" t="str">
        <f>_THP_since142!G1012</f>
        <v>Mastputen</v>
      </c>
      <c r="E1019" s="99" t="str">
        <f>_THP_since142!H1012</f>
        <v>D</v>
      </c>
      <c r="F1019" s="99" t="str">
        <f>_THP_since142!I1012</f>
        <v>Aminoglykoside</v>
      </c>
      <c r="G1019" s="120">
        <f>_THP_since142!J1012</f>
        <v>1.0146749512949003</v>
      </c>
      <c r="H1019" s="99" t="str">
        <f>_THP_since142!K1012</f>
        <v>17. AMGÄndG (2021)</v>
      </c>
      <c r="I1019">
        <f>_THP_since142!L1012</f>
        <v>1.6240570677677452E-2</v>
      </c>
    </row>
    <row r="1020" spans="2:9" x14ac:dyDescent="0.3">
      <c r="B1020" s="99">
        <f>_THP_since142!E1013</f>
        <v>2014</v>
      </c>
      <c r="C1020" s="99" t="str">
        <f>_THP_since142!F1013</f>
        <v>Pute</v>
      </c>
      <c r="D1020" s="99" t="str">
        <f>_THP_since142!G1013</f>
        <v>Mastputen</v>
      </c>
      <c r="E1020" s="99" t="str">
        <f>_THP_since142!H1013</f>
        <v>D</v>
      </c>
      <c r="F1020" s="99" t="str">
        <f>_THP_since142!I1013</f>
        <v>Folsäureantag.</v>
      </c>
      <c r="G1020" s="120">
        <f>_THP_since142!J1013</f>
        <v>0.52671146406693148</v>
      </c>
      <c r="H1020" s="99" t="str">
        <f>_THP_since142!K1013</f>
        <v>17. AMGÄndG (2021)</v>
      </c>
      <c r="I1020">
        <f>_THP_since142!L1013</f>
        <v>8.4303793525261142E-3</v>
      </c>
    </row>
    <row r="1021" spans="2:9" x14ac:dyDescent="0.3">
      <c r="B1021" s="99">
        <f>_THP_since142!E1014</f>
        <v>2014</v>
      </c>
      <c r="C1021" s="99" t="str">
        <f>_THP_since142!F1014</f>
        <v>Pute</v>
      </c>
      <c r="D1021" s="99" t="str">
        <f>_THP_since142!G1014</f>
        <v>Mastputen</v>
      </c>
      <c r="E1021" s="99" t="str">
        <f>_THP_since142!H1014</f>
        <v>D</v>
      </c>
      <c r="F1021" s="99" t="str">
        <f>_THP_since142!I1014</f>
        <v>Penicilline</v>
      </c>
      <c r="G1021" s="120">
        <f>_THP_since142!J1014</f>
        <v>28.617124804021969</v>
      </c>
      <c r="H1021" s="99" t="str">
        <f>_THP_since142!K1014</f>
        <v>17. AMGÄndG (2021)</v>
      </c>
      <c r="I1021">
        <f>_THP_since142!L1014</f>
        <v>0.45803677067076837</v>
      </c>
    </row>
    <row r="1022" spans="2:9" x14ac:dyDescent="0.3">
      <c r="B1022" s="99">
        <f>_THP_since142!E1015</f>
        <v>2014</v>
      </c>
      <c r="C1022" s="99" t="str">
        <f>_THP_since142!F1015</f>
        <v>Pute</v>
      </c>
      <c r="D1022" s="99" t="str">
        <f>_THP_since142!G1015</f>
        <v>Mastputen</v>
      </c>
      <c r="E1022" s="99" t="str">
        <f>_THP_since142!H1015</f>
        <v>D</v>
      </c>
      <c r="F1022" s="99" t="str">
        <f>_THP_since142!I1015</f>
        <v>Sulfonamide</v>
      </c>
      <c r="G1022" s="120">
        <f>_THP_since142!J1015</f>
        <v>1.6330408910271337</v>
      </c>
      <c r="H1022" s="99" t="str">
        <f>_THP_since142!K1015</f>
        <v>17. AMGÄndG (2021)</v>
      </c>
      <c r="I1022">
        <f>_THP_since142!L1015</f>
        <v>2.613794297022657E-2</v>
      </c>
    </row>
    <row r="1023" spans="2:9" x14ac:dyDescent="0.3">
      <c r="B1023" s="99">
        <f>_THP_since142!E1016</f>
        <v>2014</v>
      </c>
      <c r="C1023" s="99" t="str">
        <f>_THP_since142!F1016</f>
        <v>Pute</v>
      </c>
      <c r="D1023" s="99" t="str">
        <f>_THP_since142!G1016</f>
        <v>Mastputen</v>
      </c>
      <c r="E1023" s="99" t="str">
        <f>_THP_since142!H1016</f>
        <v>D</v>
      </c>
      <c r="F1023" s="99" t="str">
        <f>_THP_since142!I1016</f>
        <v>Tetrazykline</v>
      </c>
      <c r="G1023" s="120">
        <f>_THP_since142!J1016</f>
        <v>4.3488004658964652</v>
      </c>
      <c r="H1023" s="99" t="str">
        <f>_THP_since142!K1016</f>
        <v>17. AMGÄndG (2021)</v>
      </c>
      <c r="I1023">
        <f>_THP_since142!L1016</f>
        <v>6.9605543370688264E-2</v>
      </c>
    </row>
    <row r="1024" spans="2:9" x14ac:dyDescent="0.3">
      <c r="B1024" s="99">
        <f>_THP_since142!E1017</f>
        <v>2015</v>
      </c>
      <c r="C1024" s="99" t="str">
        <f>_THP_since142!F1017</f>
        <v>Pute</v>
      </c>
      <c r="D1024" s="99" t="str">
        <f>_THP_since142!G1017</f>
        <v>Mastputen</v>
      </c>
      <c r="E1024" s="99" t="str">
        <f>_THP_since142!H1017</f>
        <v>B</v>
      </c>
      <c r="F1024" s="99" t="str">
        <f>_THP_since142!I1017</f>
        <v>Ceph. 3. Gen.</v>
      </c>
      <c r="G1024" s="120">
        <f>_THP_since142!J1017</f>
        <v>0</v>
      </c>
      <c r="H1024" s="99" t="str">
        <f>_THP_since142!K1017</f>
        <v>17. AMGÄndG (2021)</v>
      </c>
      <c r="I1024">
        <f>_THP_since142!L1017</f>
        <v>0</v>
      </c>
    </row>
    <row r="1025" spans="2:9" x14ac:dyDescent="0.3">
      <c r="B1025" s="99">
        <f>_THP_since142!E1018</f>
        <v>2015</v>
      </c>
      <c r="C1025" s="99" t="str">
        <f>_THP_since142!F1018</f>
        <v>Pute</v>
      </c>
      <c r="D1025" s="99" t="str">
        <f>_THP_since142!G1018</f>
        <v>Mastputen</v>
      </c>
      <c r="E1025" s="99" t="str">
        <f>_THP_since142!H1018</f>
        <v>B</v>
      </c>
      <c r="F1025" s="99" t="str">
        <f>_THP_since142!I1018</f>
        <v>Ceph. 4. Gen.</v>
      </c>
      <c r="G1025" s="120">
        <f>_THP_since142!J1018</f>
        <v>0</v>
      </c>
      <c r="H1025" s="99" t="str">
        <f>_THP_since142!K1018</f>
        <v>17. AMGÄndG (2021)</v>
      </c>
      <c r="I1025">
        <f>_THP_since142!L1018</f>
        <v>0</v>
      </c>
    </row>
    <row r="1026" spans="2:9" x14ac:dyDescent="0.3">
      <c r="B1026" s="99">
        <f>_THP_since142!E1019</f>
        <v>2015</v>
      </c>
      <c r="C1026" s="99" t="str">
        <f>_THP_since142!F1019</f>
        <v>Pute</v>
      </c>
      <c r="D1026" s="99" t="str">
        <f>_THP_since142!G1019</f>
        <v>Mastputen</v>
      </c>
      <c r="E1026" s="99" t="str">
        <f>_THP_since142!H1019</f>
        <v>B</v>
      </c>
      <c r="F1026" s="99" t="str">
        <f>_THP_since142!I1019</f>
        <v>Fluorchinolone</v>
      </c>
      <c r="G1026" s="120">
        <f>_THP_since142!J1019</f>
        <v>5.7818610553186591</v>
      </c>
      <c r="H1026" s="99" t="str">
        <f>_THP_since142!K1019</f>
        <v>17. AMGÄndG (2021)</v>
      </c>
      <c r="I1026">
        <f>_THP_since142!L1019</f>
        <v>0.11210639804360051</v>
      </c>
    </row>
    <row r="1027" spans="2:9" x14ac:dyDescent="0.3">
      <c r="B1027" s="99">
        <f>_THP_since142!E1020</f>
        <v>2015</v>
      </c>
      <c r="C1027" s="99" t="str">
        <f>_THP_since142!F1020</f>
        <v>Pute</v>
      </c>
      <c r="D1027" s="99" t="str">
        <f>_THP_since142!G1020</f>
        <v>Mastputen</v>
      </c>
      <c r="E1027" s="99" t="str">
        <f>_THP_since142!H1020</f>
        <v>B</v>
      </c>
      <c r="F1027" s="99" t="str">
        <f>_THP_since142!I1020</f>
        <v>Polypeptid-AB</v>
      </c>
      <c r="G1027" s="120">
        <f>_THP_since142!J1020</f>
        <v>8.6728686570207394</v>
      </c>
      <c r="H1027" s="99" t="str">
        <f>_THP_since142!K1020</f>
        <v>17. AMGÄndG (2021)</v>
      </c>
      <c r="I1027">
        <f>_THP_since142!L1020</f>
        <v>0.16816109147926384</v>
      </c>
    </row>
    <row r="1028" spans="2:9" x14ac:dyDescent="0.3">
      <c r="B1028" s="99">
        <f>_THP_since142!E1021</f>
        <v>2015</v>
      </c>
      <c r="C1028" s="99" t="str">
        <f>_THP_since142!F1021</f>
        <v>Pute</v>
      </c>
      <c r="D1028" s="99" t="str">
        <f>_THP_since142!G1021</f>
        <v>Mastputen</v>
      </c>
      <c r="E1028" s="99" t="str">
        <f>_THP_since142!H1021</f>
        <v>C</v>
      </c>
      <c r="F1028" s="99" t="str">
        <f>_THP_since142!I1021</f>
        <v>Aminoglykoside</v>
      </c>
      <c r="G1028" s="120">
        <f>_THP_since142!J1021</f>
        <v>0.43973281391629088</v>
      </c>
      <c r="H1028" s="99" t="str">
        <f>_THP_since142!K1021</f>
        <v>17. AMGÄndG (2021)</v>
      </c>
      <c r="I1028">
        <f>_THP_since142!L1021</f>
        <v>8.5261235782178937E-3</v>
      </c>
    </row>
    <row r="1029" spans="2:9" x14ac:dyDescent="0.3">
      <c r="B1029" s="99">
        <f>_THP_since142!E1022</f>
        <v>2015</v>
      </c>
      <c r="C1029" s="99" t="str">
        <f>_THP_since142!F1022</f>
        <v>Pute</v>
      </c>
      <c r="D1029" s="99" t="str">
        <f>_THP_since142!G1022</f>
        <v>Mastputen</v>
      </c>
      <c r="E1029" s="99" t="str">
        <f>_THP_since142!H1022</f>
        <v>C</v>
      </c>
      <c r="F1029" s="99" t="str">
        <f>_THP_since142!I1022</f>
        <v>Ceph. 1. Gen.</v>
      </c>
      <c r="G1029" s="120">
        <f>_THP_since142!J1022</f>
        <v>0</v>
      </c>
      <c r="H1029" s="99" t="str">
        <f>_THP_since142!K1022</f>
        <v>17. AMGÄndG (2021)</v>
      </c>
      <c r="I1029">
        <f>_THP_since142!L1022</f>
        <v>0</v>
      </c>
    </row>
    <row r="1030" spans="2:9" x14ac:dyDescent="0.3">
      <c r="B1030" s="99">
        <f>_THP_since142!E1023</f>
        <v>2015</v>
      </c>
      <c r="C1030" s="99" t="str">
        <f>_THP_since142!F1023</f>
        <v>Pute</v>
      </c>
      <c r="D1030" s="99" t="str">
        <f>_THP_since142!G1023</f>
        <v>Mastputen</v>
      </c>
      <c r="E1030" s="99" t="str">
        <f>_THP_since142!H1023</f>
        <v>C</v>
      </c>
      <c r="F1030" s="99" t="str">
        <f>_THP_since142!I1023</f>
        <v>Fenicole</v>
      </c>
      <c r="G1030" s="120">
        <f>_THP_since142!J1023</f>
        <v>0.28394355224786061</v>
      </c>
      <c r="H1030" s="99" t="str">
        <f>_THP_since142!K1023</f>
        <v>17. AMGÄndG (2021)</v>
      </c>
      <c r="I1030">
        <f>_THP_since142!L1023</f>
        <v>5.5054745497439437E-3</v>
      </c>
    </row>
    <row r="1031" spans="2:9" x14ac:dyDescent="0.3">
      <c r="B1031" s="99">
        <f>_THP_since142!E1024</f>
        <v>2015</v>
      </c>
      <c r="C1031" s="99" t="str">
        <f>_THP_since142!F1024</f>
        <v>Pute</v>
      </c>
      <c r="D1031" s="99" t="str">
        <f>_THP_since142!G1024</f>
        <v>Mastputen</v>
      </c>
      <c r="E1031" s="99" t="str">
        <f>_THP_since142!H1024</f>
        <v>C</v>
      </c>
      <c r="F1031" s="99" t="str">
        <f>_THP_since142!I1024</f>
        <v>Lincosamide</v>
      </c>
      <c r="G1031" s="120">
        <f>_THP_since142!J1024</f>
        <v>1.1886317780058397</v>
      </c>
      <c r="H1031" s="99" t="str">
        <f>_THP_since142!K1024</f>
        <v>17. AMGÄndG (2021)</v>
      </c>
      <c r="I1031">
        <f>_THP_since142!L1024</f>
        <v>2.3046770919861063E-2</v>
      </c>
    </row>
    <row r="1032" spans="2:9" x14ac:dyDescent="0.3">
      <c r="B1032" s="99">
        <f>_THP_since142!E1025</f>
        <v>2015</v>
      </c>
      <c r="C1032" s="99" t="str">
        <f>_THP_since142!F1025</f>
        <v>Pute</v>
      </c>
      <c r="D1032" s="99" t="str">
        <f>_THP_since142!G1025</f>
        <v>Mastputen</v>
      </c>
      <c r="E1032" s="99" t="str">
        <f>_THP_since142!H1025</f>
        <v>C</v>
      </c>
      <c r="F1032" s="99" t="str">
        <f>_THP_since142!I1025</f>
        <v>Makrolide</v>
      </c>
      <c r="G1032" s="120">
        <f>_THP_since142!J1025</f>
        <v>3.0392403312276204</v>
      </c>
      <c r="H1032" s="99" t="str">
        <f>_THP_since142!K1025</f>
        <v>17. AMGÄndG (2021)</v>
      </c>
      <c r="I1032">
        <f>_THP_since142!L1025</f>
        <v>5.8928826387023868E-2</v>
      </c>
    </row>
    <row r="1033" spans="2:9" x14ac:dyDescent="0.3">
      <c r="B1033" s="99">
        <f>_THP_since142!E1026</f>
        <v>2015</v>
      </c>
      <c r="C1033" s="99" t="str">
        <f>_THP_since142!F1026</f>
        <v>Pute</v>
      </c>
      <c r="D1033" s="99" t="str">
        <f>_THP_since142!G1026</f>
        <v>Mastputen</v>
      </c>
      <c r="E1033" s="99" t="str">
        <f>_THP_since142!H1026</f>
        <v>C</v>
      </c>
      <c r="F1033" s="99" t="str">
        <f>_THP_since142!I1026</f>
        <v>Pleuromutiline</v>
      </c>
      <c r="G1033" s="120">
        <f>_THP_since142!J1026</f>
        <v>1.6820421739677485</v>
      </c>
      <c r="H1033" s="99" t="str">
        <f>_THP_since142!K1026</f>
        <v>17. AMGÄndG (2021)</v>
      </c>
      <c r="I1033">
        <f>_THP_since142!L1026</f>
        <v>3.2613666720249283E-2</v>
      </c>
    </row>
    <row r="1034" spans="2:9" x14ac:dyDescent="0.3">
      <c r="B1034" s="99">
        <f>_THP_since142!E1027</f>
        <v>2015</v>
      </c>
      <c r="C1034" s="99" t="str">
        <f>_THP_since142!F1027</f>
        <v>Pute</v>
      </c>
      <c r="D1034" s="99" t="str">
        <f>_THP_since142!G1027</f>
        <v>Mastputen</v>
      </c>
      <c r="E1034" s="99" t="str">
        <f>_THP_since142!H1027</f>
        <v>D</v>
      </c>
      <c r="F1034" s="99" t="str">
        <f>_THP_since142!I1027</f>
        <v>Aminoglykoside</v>
      </c>
      <c r="G1034" s="120">
        <f>_THP_since142!J1027</f>
        <v>1.0699153377059427</v>
      </c>
      <c r="H1034" s="99" t="str">
        <f>_THP_since142!K1027</f>
        <v>17. AMGÄndG (2021)</v>
      </c>
      <c r="I1034">
        <f>_THP_since142!L1027</f>
        <v>2.0744938969344554E-2</v>
      </c>
    </row>
    <row r="1035" spans="2:9" x14ac:dyDescent="0.3">
      <c r="B1035" s="99">
        <f>_THP_since142!E1028</f>
        <v>2015</v>
      </c>
      <c r="C1035" s="99" t="str">
        <f>_THP_since142!F1028</f>
        <v>Pute</v>
      </c>
      <c r="D1035" s="99" t="str">
        <f>_THP_since142!G1028</f>
        <v>Mastputen</v>
      </c>
      <c r="E1035" s="99" t="str">
        <f>_THP_since142!H1028</f>
        <v>D</v>
      </c>
      <c r="F1035" s="99" t="str">
        <f>_THP_since142!I1028</f>
        <v>Folsäureantag.</v>
      </c>
      <c r="G1035" s="120">
        <f>_THP_since142!J1028</f>
        <v>0.2956892708892136</v>
      </c>
      <c r="H1035" s="99" t="str">
        <f>_THP_since142!K1028</f>
        <v>17. AMGÄndG (2021)</v>
      </c>
      <c r="I1035">
        <f>_THP_since142!L1028</f>
        <v>5.7332161361842437E-3</v>
      </c>
    </row>
    <row r="1036" spans="2:9" x14ac:dyDescent="0.3">
      <c r="B1036" s="99">
        <f>_THP_since142!E1029</f>
        <v>2015</v>
      </c>
      <c r="C1036" s="99" t="str">
        <f>_THP_since142!F1029</f>
        <v>Pute</v>
      </c>
      <c r="D1036" s="99" t="str">
        <f>_THP_since142!G1029</f>
        <v>Mastputen</v>
      </c>
      <c r="E1036" s="99" t="str">
        <f>_THP_since142!H1029</f>
        <v>D</v>
      </c>
      <c r="F1036" s="99" t="str">
        <f>_THP_since142!I1029</f>
        <v>Penicilline</v>
      </c>
      <c r="G1036" s="120">
        <f>_THP_since142!J1029</f>
        <v>24.520180162573332</v>
      </c>
      <c r="H1036" s="99" t="str">
        <f>_THP_since142!K1029</f>
        <v>17. AMGÄndG (2021)</v>
      </c>
      <c r="I1036">
        <f>_THP_since142!L1029</f>
        <v>0.47542980557749548</v>
      </c>
    </row>
    <row r="1037" spans="2:9" x14ac:dyDescent="0.3">
      <c r="B1037" s="99">
        <f>_THP_since142!E1030</f>
        <v>2015</v>
      </c>
      <c r="C1037" s="99" t="str">
        <f>_THP_since142!F1030</f>
        <v>Pute</v>
      </c>
      <c r="D1037" s="99" t="str">
        <f>_THP_since142!G1030</f>
        <v>Mastputen</v>
      </c>
      <c r="E1037" s="99" t="str">
        <f>_THP_since142!H1030</f>
        <v>D</v>
      </c>
      <c r="F1037" s="99" t="str">
        <f>_THP_since142!I1030</f>
        <v>Sulfonamide</v>
      </c>
      <c r="G1037" s="120">
        <f>_THP_since142!J1030</f>
        <v>0.836261074802222</v>
      </c>
      <c r="H1037" s="99" t="str">
        <f>_THP_since142!K1030</f>
        <v>17. AMGÄndG (2021)</v>
      </c>
      <c r="I1037">
        <f>_THP_since142!L1030</f>
        <v>1.6214539924633346E-2</v>
      </c>
    </row>
    <row r="1038" spans="2:9" x14ac:dyDescent="0.3">
      <c r="B1038" s="99">
        <f>_THP_since142!E1031</f>
        <v>2015</v>
      </c>
      <c r="C1038" s="99" t="str">
        <f>_THP_since142!F1031</f>
        <v>Pute</v>
      </c>
      <c r="D1038" s="99" t="str">
        <f>_THP_since142!G1031</f>
        <v>Mastputen</v>
      </c>
      <c r="E1038" s="99" t="str">
        <f>_THP_since142!H1031</f>
        <v>D</v>
      </c>
      <c r="F1038" s="99" t="str">
        <f>_THP_since142!I1031</f>
        <v>Tetrazykline</v>
      </c>
      <c r="G1038" s="120">
        <f>_THP_since142!J1031</f>
        <v>3.7643980896304967</v>
      </c>
      <c r="H1038" s="99" t="str">
        <f>_THP_since142!K1031</f>
        <v>17. AMGÄndG (2021)</v>
      </c>
      <c r="I1038">
        <f>_THP_since142!L1031</f>
        <v>7.2989147714381933E-2</v>
      </c>
    </row>
    <row r="1039" spans="2:9" x14ac:dyDescent="0.3">
      <c r="B1039" s="99">
        <f>_THP_since142!E1032</f>
        <v>2016</v>
      </c>
      <c r="C1039" s="99" t="str">
        <f>_THP_since142!F1032</f>
        <v>Pute</v>
      </c>
      <c r="D1039" s="99" t="str">
        <f>_THP_since142!G1032</f>
        <v>Mastputen</v>
      </c>
      <c r="E1039" s="99" t="str">
        <f>_THP_since142!H1032</f>
        <v>B</v>
      </c>
      <c r="F1039" s="99" t="str">
        <f>_THP_since142!I1032</f>
        <v>Ceph. 3. Gen.</v>
      </c>
      <c r="G1039" s="120">
        <f>_THP_since142!J1032</f>
        <v>0</v>
      </c>
      <c r="H1039" s="99" t="str">
        <f>_THP_since142!K1032</f>
        <v>17. AMGÄndG (2021)</v>
      </c>
      <c r="I1039">
        <f>_THP_since142!L1032</f>
        <v>0</v>
      </c>
    </row>
    <row r="1040" spans="2:9" x14ac:dyDescent="0.3">
      <c r="B1040" s="99">
        <f>_THP_since142!E1033</f>
        <v>2016</v>
      </c>
      <c r="C1040" s="99" t="str">
        <f>_THP_since142!F1033</f>
        <v>Pute</v>
      </c>
      <c r="D1040" s="99" t="str">
        <f>_THP_since142!G1033</f>
        <v>Mastputen</v>
      </c>
      <c r="E1040" s="99" t="str">
        <f>_THP_since142!H1033</f>
        <v>B</v>
      </c>
      <c r="F1040" s="99" t="str">
        <f>_THP_since142!I1033</f>
        <v>Ceph. 4. Gen.</v>
      </c>
      <c r="G1040" s="120">
        <f>_THP_since142!J1033</f>
        <v>0</v>
      </c>
      <c r="H1040" s="99" t="str">
        <f>_THP_since142!K1033</f>
        <v>17. AMGÄndG (2021)</v>
      </c>
      <c r="I1040">
        <f>_THP_since142!L1033</f>
        <v>0</v>
      </c>
    </row>
    <row r="1041" spans="2:9" x14ac:dyDescent="0.3">
      <c r="B1041" s="99">
        <f>_THP_since142!E1034</f>
        <v>2016</v>
      </c>
      <c r="C1041" s="99" t="str">
        <f>_THP_since142!F1034</f>
        <v>Pute</v>
      </c>
      <c r="D1041" s="99" t="str">
        <f>_THP_since142!G1034</f>
        <v>Mastputen</v>
      </c>
      <c r="E1041" s="99" t="str">
        <f>_THP_since142!H1034</f>
        <v>B</v>
      </c>
      <c r="F1041" s="99" t="str">
        <f>_THP_since142!I1034</f>
        <v>Fluorchinolone</v>
      </c>
      <c r="G1041" s="120">
        <f>_THP_since142!J1034</f>
        <v>4.8293214235917254</v>
      </c>
      <c r="H1041" s="99" t="str">
        <f>_THP_since142!K1034</f>
        <v>17. AMGÄndG (2021)</v>
      </c>
      <c r="I1041">
        <f>_THP_since142!L1034</f>
        <v>0.10741989741544367</v>
      </c>
    </row>
    <row r="1042" spans="2:9" x14ac:dyDescent="0.3">
      <c r="B1042" s="99">
        <f>_THP_since142!E1035</f>
        <v>2016</v>
      </c>
      <c r="C1042" s="99" t="str">
        <f>_THP_since142!F1035</f>
        <v>Pute</v>
      </c>
      <c r="D1042" s="99" t="str">
        <f>_THP_since142!G1035</f>
        <v>Mastputen</v>
      </c>
      <c r="E1042" s="99" t="str">
        <f>_THP_since142!H1035</f>
        <v>B</v>
      </c>
      <c r="F1042" s="99" t="str">
        <f>_THP_since142!I1035</f>
        <v>Polypeptid-AB</v>
      </c>
      <c r="G1042" s="120">
        <f>_THP_since142!J1035</f>
        <v>7.4208074722300381</v>
      </c>
      <c r="H1042" s="99" t="str">
        <f>_THP_since142!K1035</f>
        <v>17. AMGÄndG (2021)</v>
      </c>
      <c r="I1042">
        <f>_THP_since142!L1035</f>
        <v>0.16506301972624707</v>
      </c>
    </row>
    <row r="1043" spans="2:9" x14ac:dyDescent="0.3">
      <c r="B1043" s="99">
        <f>_THP_since142!E1036</f>
        <v>2016</v>
      </c>
      <c r="C1043" s="99" t="str">
        <f>_THP_since142!F1036</f>
        <v>Pute</v>
      </c>
      <c r="D1043" s="99" t="str">
        <f>_THP_since142!G1036</f>
        <v>Mastputen</v>
      </c>
      <c r="E1043" s="99" t="str">
        <f>_THP_since142!H1036</f>
        <v>C</v>
      </c>
      <c r="F1043" s="99" t="str">
        <f>_THP_since142!I1036</f>
        <v>Aminoglykoside</v>
      </c>
      <c r="G1043" s="120">
        <f>_THP_since142!J1036</f>
        <v>0.64661981536638158</v>
      </c>
      <c r="H1043" s="99" t="str">
        <f>_THP_since142!K1036</f>
        <v>17. AMGÄndG (2021)</v>
      </c>
      <c r="I1043">
        <f>_THP_since142!L1036</f>
        <v>1.43829387487301E-2</v>
      </c>
    </row>
    <row r="1044" spans="2:9" x14ac:dyDescent="0.3">
      <c r="B1044" s="99">
        <f>_THP_since142!E1037</f>
        <v>2016</v>
      </c>
      <c r="C1044" s="99" t="str">
        <f>_THP_since142!F1037</f>
        <v>Pute</v>
      </c>
      <c r="D1044" s="99" t="str">
        <f>_THP_since142!G1037</f>
        <v>Mastputen</v>
      </c>
      <c r="E1044" s="99" t="str">
        <f>_THP_since142!H1037</f>
        <v>C</v>
      </c>
      <c r="F1044" s="99" t="str">
        <f>_THP_since142!I1037</f>
        <v>Ceph. 1. Gen.</v>
      </c>
      <c r="G1044" s="120">
        <f>_THP_since142!J1037</f>
        <v>0</v>
      </c>
      <c r="H1044" s="99" t="str">
        <f>_THP_since142!K1037</f>
        <v>17. AMGÄndG (2021)</v>
      </c>
      <c r="I1044">
        <f>_THP_since142!L1037</f>
        <v>0</v>
      </c>
    </row>
    <row r="1045" spans="2:9" x14ac:dyDescent="0.3">
      <c r="B1045" s="99">
        <f>_THP_since142!E1038</f>
        <v>2016</v>
      </c>
      <c r="C1045" s="99" t="str">
        <f>_THP_since142!F1038</f>
        <v>Pute</v>
      </c>
      <c r="D1045" s="99" t="str">
        <f>_THP_since142!G1038</f>
        <v>Mastputen</v>
      </c>
      <c r="E1045" s="99" t="str">
        <f>_THP_since142!H1038</f>
        <v>C</v>
      </c>
      <c r="F1045" s="99" t="str">
        <f>_THP_since142!I1038</f>
        <v>Fenicole</v>
      </c>
      <c r="G1045" s="120">
        <f>_THP_since142!J1038</f>
        <v>0.24436976089405393</v>
      </c>
      <c r="H1045" s="99" t="str">
        <f>_THP_since142!K1038</f>
        <v>17. AMGÄndG (2021)</v>
      </c>
      <c r="I1045">
        <f>_THP_since142!L1038</f>
        <v>5.4355824233278411E-3</v>
      </c>
    </row>
    <row r="1046" spans="2:9" x14ac:dyDescent="0.3">
      <c r="B1046" s="99">
        <f>_THP_since142!E1039</f>
        <v>2016</v>
      </c>
      <c r="C1046" s="99" t="str">
        <f>_THP_since142!F1039</f>
        <v>Pute</v>
      </c>
      <c r="D1046" s="99" t="str">
        <f>_THP_since142!G1039</f>
        <v>Mastputen</v>
      </c>
      <c r="E1046" s="99" t="str">
        <f>_THP_since142!H1039</f>
        <v>C</v>
      </c>
      <c r="F1046" s="99" t="str">
        <f>_THP_since142!I1039</f>
        <v>Lincosamide</v>
      </c>
      <c r="G1046" s="120">
        <f>_THP_since142!J1039</f>
        <v>1.113313144321475</v>
      </c>
      <c r="H1046" s="99" t="str">
        <f>_THP_since142!K1039</f>
        <v>17. AMGÄndG (2021)</v>
      </c>
      <c r="I1046">
        <f>_THP_since142!L1039</f>
        <v>2.4763724189087705E-2</v>
      </c>
    </row>
    <row r="1047" spans="2:9" x14ac:dyDescent="0.3">
      <c r="B1047" s="99">
        <f>_THP_since142!E1040</f>
        <v>2016</v>
      </c>
      <c r="C1047" s="99" t="str">
        <f>_THP_since142!F1040</f>
        <v>Pute</v>
      </c>
      <c r="D1047" s="99" t="str">
        <f>_THP_since142!G1040</f>
        <v>Mastputen</v>
      </c>
      <c r="E1047" s="99" t="str">
        <f>_THP_since142!H1040</f>
        <v>C</v>
      </c>
      <c r="F1047" s="99" t="str">
        <f>_THP_since142!I1040</f>
        <v>Makrolide</v>
      </c>
      <c r="G1047" s="120">
        <f>_THP_since142!J1040</f>
        <v>2.4474509583852417</v>
      </c>
      <c r="H1047" s="99" t="str">
        <f>_THP_since142!K1040</f>
        <v>17. AMGÄndG (2021)</v>
      </c>
      <c r="I1047">
        <f>_THP_since142!L1040</f>
        <v>5.4439310996106965E-2</v>
      </c>
    </row>
    <row r="1048" spans="2:9" x14ac:dyDescent="0.3">
      <c r="B1048" s="99">
        <f>_THP_since142!E1041</f>
        <v>2016</v>
      </c>
      <c r="C1048" s="99" t="str">
        <f>_THP_since142!F1041</f>
        <v>Pute</v>
      </c>
      <c r="D1048" s="99" t="str">
        <f>_THP_since142!G1041</f>
        <v>Mastputen</v>
      </c>
      <c r="E1048" s="99" t="str">
        <f>_THP_since142!H1041</f>
        <v>C</v>
      </c>
      <c r="F1048" s="99" t="str">
        <f>_THP_since142!I1041</f>
        <v>Pleuromutiline</v>
      </c>
      <c r="G1048" s="120">
        <f>_THP_since142!J1041</f>
        <v>1.4353650821309869</v>
      </c>
      <c r="H1048" s="99" t="str">
        <f>_THP_since142!K1041</f>
        <v>17. AMGÄndG (2021)</v>
      </c>
      <c r="I1048">
        <f>_THP_since142!L1041</f>
        <v>3.1927212200662906E-2</v>
      </c>
    </row>
    <row r="1049" spans="2:9" x14ac:dyDescent="0.3">
      <c r="B1049" s="99">
        <f>_THP_since142!E1042</f>
        <v>2016</v>
      </c>
      <c r="C1049" s="99" t="str">
        <f>_THP_since142!F1042</f>
        <v>Pute</v>
      </c>
      <c r="D1049" s="99" t="str">
        <f>_THP_since142!G1042</f>
        <v>Mastputen</v>
      </c>
      <c r="E1049" s="99" t="str">
        <f>_THP_since142!H1042</f>
        <v>D</v>
      </c>
      <c r="F1049" s="99" t="str">
        <f>_THP_since142!I1042</f>
        <v>Aminoglykoside</v>
      </c>
      <c r="G1049" s="120">
        <f>_THP_since142!J1042</f>
        <v>0.98552310825641687</v>
      </c>
      <c r="H1049" s="99" t="str">
        <f>_THP_since142!K1042</f>
        <v>17. AMGÄndG (2021)</v>
      </c>
      <c r="I1049">
        <f>_THP_since142!L1042</f>
        <v>2.1921255991016301E-2</v>
      </c>
    </row>
    <row r="1050" spans="2:9" x14ac:dyDescent="0.3">
      <c r="B1050" s="99">
        <f>_THP_since142!E1043</f>
        <v>2016</v>
      </c>
      <c r="C1050" s="99" t="str">
        <f>_THP_since142!F1043</f>
        <v>Pute</v>
      </c>
      <c r="D1050" s="99" t="str">
        <f>_THP_since142!G1043</f>
        <v>Mastputen</v>
      </c>
      <c r="E1050" s="99" t="str">
        <f>_THP_since142!H1043</f>
        <v>D</v>
      </c>
      <c r="F1050" s="99" t="str">
        <f>_THP_since142!I1043</f>
        <v>Folsäureantag.</v>
      </c>
      <c r="G1050" s="120">
        <f>_THP_since142!J1043</f>
        <v>0.22605557059048814</v>
      </c>
      <c r="H1050" s="99" t="str">
        <f>_THP_since142!K1043</f>
        <v>17. AMGÄndG (2021)</v>
      </c>
      <c r="I1050">
        <f>_THP_since142!L1043</f>
        <v>5.0282149546715931E-3</v>
      </c>
    </row>
    <row r="1051" spans="2:9" x14ac:dyDescent="0.3">
      <c r="B1051" s="99">
        <f>_THP_since142!E1044</f>
        <v>2016</v>
      </c>
      <c r="C1051" s="99" t="str">
        <f>_THP_since142!F1044</f>
        <v>Pute</v>
      </c>
      <c r="D1051" s="99" t="str">
        <f>_THP_since142!G1044</f>
        <v>Mastputen</v>
      </c>
      <c r="E1051" s="99" t="str">
        <f>_THP_since142!H1044</f>
        <v>D</v>
      </c>
      <c r="F1051" s="99" t="str">
        <f>_THP_since142!I1044</f>
        <v>Penicilline</v>
      </c>
      <c r="G1051" s="120">
        <f>_THP_since142!J1044</f>
        <v>21.628339450330429</v>
      </c>
      <c r="H1051" s="99" t="str">
        <f>_THP_since142!K1044</f>
        <v>17. AMGÄndG (2021)</v>
      </c>
      <c r="I1051">
        <f>_THP_since142!L1044</f>
        <v>0.48108498093981966</v>
      </c>
    </row>
    <row r="1052" spans="2:9" x14ac:dyDescent="0.3">
      <c r="B1052" s="99">
        <f>_THP_since142!E1045</f>
        <v>2016</v>
      </c>
      <c r="C1052" s="99" t="str">
        <f>_THP_since142!F1045</f>
        <v>Pute</v>
      </c>
      <c r="D1052" s="99" t="str">
        <f>_THP_since142!G1045</f>
        <v>Mastputen</v>
      </c>
      <c r="E1052" s="99" t="str">
        <f>_THP_since142!H1045</f>
        <v>D</v>
      </c>
      <c r="F1052" s="99" t="str">
        <f>_THP_since142!I1045</f>
        <v>Sulfonamide</v>
      </c>
      <c r="G1052" s="120">
        <f>_THP_since142!J1045</f>
        <v>0.79114721492777218</v>
      </c>
      <c r="H1052" s="99" t="str">
        <f>_THP_since142!K1045</f>
        <v>17. AMGÄndG (2021)</v>
      </c>
      <c r="I1052">
        <f>_THP_since142!L1045</f>
        <v>1.7597700631996688E-2</v>
      </c>
    </row>
    <row r="1053" spans="2:9" x14ac:dyDescent="0.3">
      <c r="B1053" s="99">
        <f>_THP_since142!E1046</f>
        <v>2016</v>
      </c>
      <c r="C1053" s="99" t="str">
        <f>_THP_since142!F1046</f>
        <v>Pute</v>
      </c>
      <c r="D1053" s="99" t="str">
        <f>_THP_since142!G1046</f>
        <v>Mastputen</v>
      </c>
      <c r="E1053" s="99" t="str">
        <f>_THP_since142!H1046</f>
        <v>D</v>
      </c>
      <c r="F1053" s="99" t="str">
        <f>_THP_since142!I1046</f>
        <v>Tetrazykline</v>
      </c>
      <c r="G1053" s="120">
        <f>_THP_since142!J1046</f>
        <v>3.1891068046786759</v>
      </c>
      <c r="H1053" s="99" t="str">
        <f>_THP_since142!K1046</f>
        <v>17. AMGÄndG (2021)</v>
      </c>
      <c r="I1053">
        <f>_THP_since142!L1046</f>
        <v>7.0936161782889473E-2</v>
      </c>
    </row>
    <row r="1054" spans="2:9" x14ac:dyDescent="0.3">
      <c r="B1054" s="99">
        <f>_THP_since142!E1047</f>
        <v>2017</v>
      </c>
      <c r="C1054" s="99" t="str">
        <f>_THP_since142!F1047</f>
        <v>Pute</v>
      </c>
      <c r="D1054" s="99" t="str">
        <f>_THP_since142!G1047</f>
        <v>Mastputen</v>
      </c>
      <c r="E1054" s="99" t="str">
        <f>_THP_since142!H1047</f>
        <v>B</v>
      </c>
      <c r="F1054" s="99" t="str">
        <f>_THP_since142!I1047</f>
        <v>Ceph. 3. Gen.</v>
      </c>
      <c r="G1054" s="120">
        <f>_THP_since142!J1047</f>
        <v>2.4321728968724225E-3</v>
      </c>
      <c r="H1054" s="99" t="str">
        <f>_THP_since142!K1047</f>
        <v>17. AMGÄndG (2021)</v>
      </c>
      <c r="I1054">
        <f>_THP_since142!L1047</f>
        <v>5.1575781673513386E-5</v>
      </c>
    </row>
    <row r="1055" spans="2:9" x14ac:dyDescent="0.3">
      <c r="B1055" s="99">
        <f>_THP_since142!E1048</f>
        <v>2017</v>
      </c>
      <c r="C1055" s="99" t="str">
        <f>_THP_since142!F1048</f>
        <v>Pute</v>
      </c>
      <c r="D1055" s="99" t="str">
        <f>_THP_since142!G1048</f>
        <v>Mastputen</v>
      </c>
      <c r="E1055" s="99" t="str">
        <f>_THP_since142!H1048</f>
        <v>B</v>
      </c>
      <c r="F1055" s="99" t="str">
        <f>_THP_since142!I1048</f>
        <v>Ceph. 4. Gen.</v>
      </c>
      <c r="G1055" s="120">
        <f>_THP_since142!J1048</f>
        <v>0</v>
      </c>
      <c r="H1055" s="99" t="str">
        <f>_THP_since142!K1048</f>
        <v>17. AMGÄndG (2021)</v>
      </c>
      <c r="I1055">
        <f>_THP_since142!L1048</f>
        <v>0</v>
      </c>
    </row>
    <row r="1056" spans="2:9" x14ac:dyDescent="0.3">
      <c r="B1056" s="99">
        <f>_THP_since142!E1049</f>
        <v>2017</v>
      </c>
      <c r="C1056" s="99" t="str">
        <f>_THP_since142!F1049</f>
        <v>Pute</v>
      </c>
      <c r="D1056" s="99" t="str">
        <f>_THP_since142!G1049</f>
        <v>Mastputen</v>
      </c>
      <c r="E1056" s="99" t="str">
        <f>_THP_since142!H1049</f>
        <v>B</v>
      </c>
      <c r="F1056" s="99" t="str">
        <f>_THP_since142!I1049</f>
        <v>Fluorchinolone</v>
      </c>
      <c r="G1056" s="120">
        <f>_THP_since142!J1049</f>
        <v>4.7148990458438602</v>
      </c>
      <c r="H1056" s="99" t="str">
        <f>_THP_since142!K1049</f>
        <v>17. AMGÄndG (2021)</v>
      </c>
      <c r="I1056">
        <f>_THP_since142!L1049</f>
        <v>9.9982449485315122E-2</v>
      </c>
    </row>
    <row r="1057" spans="2:9" x14ac:dyDescent="0.3">
      <c r="B1057" s="99">
        <f>_THP_since142!E1050</f>
        <v>2017</v>
      </c>
      <c r="C1057" s="99" t="str">
        <f>_THP_since142!F1050</f>
        <v>Pute</v>
      </c>
      <c r="D1057" s="99" t="str">
        <f>_THP_since142!G1050</f>
        <v>Mastputen</v>
      </c>
      <c r="E1057" s="99" t="str">
        <f>_THP_since142!H1050</f>
        <v>B</v>
      </c>
      <c r="F1057" s="99" t="str">
        <f>_THP_since142!I1050</f>
        <v>Polypeptid-AB</v>
      </c>
      <c r="G1057" s="120">
        <f>_THP_since142!J1050</f>
        <v>7.152238086729712</v>
      </c>
      <c r="H1057" s="99" t="str">
        <f>_THP_since142!K1050</f>
        <v>17. AMGÄndG (2021)</v>
      </c>
      <c r="I1057">
        <f>_THP_since142!L1050</f>
        <v>0.15166778254642649</v>
      </c>
    </row>
    <row r="1058" spans="2:9" x14ac:dyDescent="0.3">
      <c r="B1058" s="99">
        <f>_THP_since142!E1051</f>
        <v>2017</v>
      </c>
      <c r="C1058" s="99" t="str">
        <f>_THP_since142!F1051</f>
        <v>Pute</v>
      </c>
      <c r="D1058" s="99" t="str">
        <f>_THP_since142!G1051</f>
        <v>Mastputen</v>
      </c>
      <c r="E1058" s="99" t="str">
        <f>_THP_since142!H1051</f>
        <v>C</v>
      </c>
      <c r="F1058" s="99" t="str">
        <f>_THP_since142!I1051</f>
        <v>Aminoglykoside</v>
      </c>
      <c r="G1058" s="120">
        <f>_THP_since142!J1051</f>
        <v>0.76744716034104332</v>
      </c>
      <c r="H1058" s="99" t="str">
        <f>_THP_since142!K1051</f>
        <v>17. AMGÄndG (2021)</v>
      </c>
      <c r="I1058">
        <f>_THP_since142!L1051</f>
        <v>1.6274207824043398E-2</v>
      </c>
    </row>
    <row r="1059" spans="2:9" x14ac:dyDescent="0.3">
      <c r="B1059" s="99">
        <f>_THP_since142!E1052</f>
        <v>2017</v>
      </c>
      <c r="C1059" s="99" t="str">
        <f>_THP_since142!F1052</f>
        <v>Pute</v>
      </c>
      <c r="D1059" s="99" t="str">
        <f>_THP_since142!G1052</f>
        <v>Mastputen</v>
      </c>
      <c r="E1059" s="99" t="str">
        <f>_THP_since142!H1052</f>
        <v>C</v>
      </c>
      <c r="F1059" s="99" t="str">
        <f>_THP_since142!I1052</f>
        <v>Ceph. 1. Gen.</v>
      </c>
      <c r="G1059" s="120">
        <f>_THP_since142!J1052</f>
        <v>0</v>
      </c>
      <c r="H1059" s="99" t="str">
        <f>_THP_since142!K1052</f>
        <v>17. AMGÄndG (2021)</v>
      </c>
      <c r="I1059">
        <f>_THP_since142!L1052</f>
        <v>0</v>
      </c>
    </row>
    <row r="1060" spans="2:9" x14ac:dyDescent="0.3">
      <c r="B1060" s="99">
        <f>_THP_since142!E1053</f>
        <v>2017</v>
      </c>
      <c r="C1060" s="99" t="str">
        <f>_THP_since142!F1053</f>
        <v>Pute</v>
      </c>
      <c r="D1060" s="99" t="str">
        <f>_THP_since142!G1053</f>
        <v>Mastputen</v>
      </c>
      <c r="E1060" s="99" t="str">
        <f>_THP_since142!H1053</f>
        <v>C</v>
      </c>
      <c r="F1060" s="99" t="str">
        <f>_THP_since142!I1053</f>
        <v>Fenicole</v>
      </c>
      <c r="G1060" s="120">
        <f>_THP_since142!J1053</f>
        <v>0.11312705858331304</v>
      </c>
      <c r="H1060" s="99" t="str">
        <f>_THP_since142!K1053</f>
        <v>17. AMGÄndG (2021)</v>
      </c>
      <c r="I1060">
        <f>_THP_since142!L1053</f>
        <v>2.3989316229790065E-3</v>
      </c>
    </row>
    <row r="1061" spans="2:9" x14ac:dyDescent="0.3">
      <c r="B1061" s="99">
        <f>_THP_since142!E1054</f>
        <v>2017</v>
      </c>
      <c r="C1061" s="99" t="str">
        <f>_THP_since142!F1054</f>
        <v>Pute</v>
      </c>
      <c r="D1061" s="99" t="str">
        <f>_THP_since142!G1054</f>
        <v>Mastputen</v>
      </c>
      <c r="E1061" s="99" t="str">
        <f>_THP_since142!H1054</f>
        <v>C</v>
      </c>
      <c r="F1061" s="99" t="str">
        <f>_THP_since142!I1054</f>
        <v>Lincosamide</v>
      </c>
      <c r="G1061" s="120">
        <f>_THP_since142!J1054</f>
        <v>1.4442909269299276</v>
      </c>
      <c r="H1061" s="99" t="str">
        <f>_THP_since142!K1054</f>
        <v>17. AMGÄndG (2021)</v>
      </c>
      <c r="I1061">
        <f>_THP_since142!L1054</f>
        <v>3.0627112741928374E-2</v>
      </c>
    </row>
    <row r="1062" spans="2:9" x14ac:dyDescent="0.3">
      <c r="B1062" s="99">
        <f>_THP_since142!E1055</f>
        <v>2017</v>
      </c>
      <c r="C1062" s="99" t="str">
        <f>_THP_since142!F1055</f>
        <v>Pute</v>
      </c>
      <c r="D1062" s="99" t="str">
        <f>_THP_since142!G1055</f>
        <v>Mastputen</v>
      </c>
      <c r="E1062" s="99" t="str">
        <f>_THP_since142!H1055</f>
        <v>C</v>
      </c>
      <c r="F1062" s="99" t="str">
        <f>_THP_since142!I1055</f>
        <v>Makrolide</v>
      </c>
      <c r="G1062" s="120">
        <f>_THP_since142!J1055</f>
        <v>2.7303676019791276</v>
      </c>
      <c r="H1062" s="99" t="str">
        <f>_THP_since142!K1055</f>
        <v>17. AMGÄndG (2021)</v>
      </c>
      <c r="I1062">
        <f>_THP_since142!L1055</f>
        <v>5.7899191093361002E-2</v>
      </c>
    </row>
    <row r="1063" spans="2:9" x14ac:dyDescent="0.3">
      <c r="B1063" s="99">
        <f>_THP_since142!E1056</f>
        <v>2017</v>
      </c>
      <c r="C1063" s="99" t="str">
        <f>_THP_since142!F1056</f>
        <v>Pute</v>
      </c>
      <c r="D1063" s="99" t="str">
        <f>_THP_since142!G1056</f>
        <v>Mastputen</v>
      </c>
      <c r="E1063" s="99" t="str">
        <f>_THP_since142!H1056</f>
        <v>C</v>
      </c>
      <c r="F1063" s="99" t="str">
        <f>_THP_since142!I1056</f>
        <v>Pleuromutiline</v>
      </c>
      <c r="G1063" s="120">
        <f>_THP_since142!J1056</f>
        <v>1.6310816583113135</v>
      </c>
      <c r="H1063" s="99" t="str">
        <f>_THP_since142!K1056</f>
        <v>17. AMGÄndG (2021)</v>
      </c>
      <c r="I1063">
        <f>_THP_since142!L1056</f>
        <v>3.4588129655138217E-2</v>
      </c>
    </row>
    <row r="1064" spans="2:9" x14ac:dyDescent="0.3">
      <c r="B1064" s="99">
        <f>_THP_since142!E1057</f>
        <v>2017</v>
      </c>
      <c r="C1064" s="99" t="str">
        <f>_THP_since142!F1057</f>
        <v>Pute</v>
      </c>
      <c r="D1064" s="99" t="str">
        <f>_THP_since142!G1057</f>
        <v>Mastputen</v>
      </c>
      <c r="E1064" s="99" t="str">
        <f>_THP_since142!H1057</f>
        <v>D</v>
      </c>
      <c r="F1064" s="99" t="str">
        <f>_THP_since142!I1057</f>
        <v>Aminoglykoside</v>
      </c>
      <c r="G1064" s="120">
        <f>_THP_since142!J1057</f>
        <v>1.1015529325809783</v>
      </c>
      <c r="H1064" s="99" t="str">
        <f>_THP_since142!K1057</f>
        <v>17. AMGÄndG (2021)</v>
      </c>
      <c r="I1064">
        <f>_THP_since142!L1057</f>
        <v>2.3359134387885193E-2</v>
      </c>
    </row>
    <row r="1065" spans="2:9" x14ac:dyDescent="0.3">
      <c r="B1065" s="99">
        <f>_THP_since142!E1058</f>
        <v>2017</v>
      </c>
      <c r="C1065" s="99" t="str">
        <f>_THP_since142!F1058</f>
        <v>Pute</v>
      </c>
      <c r="D1065" s="99" t="str">
        <f>_THP_since142!G1058</f>
        <v>Mastputen</v>
      </c>
      <c r="E1065" s="99" t="str">
        <f>_THP_since142!H1058</f>
        <v>D</v>
      </c>
      <c r="F1065" s="99" t="str">
        <f>_THP_since142!I1058</f>
        <v>Folsäureantag.</v>
      </c>
      <c r="G1065" s="120">
        <f>_THP_since142!J1058</f>
        <v>0.20131606494515986</v>
      </c>
      <c r="H1065" s="99" t="str">
        <f>_THP_since142!K1058</f>
        <v>17. AMGÄndG (2021)</v>
      </c>
      <c r="I1065">
        <f>_THP_since142!L1058</f>
        <v>4.2690359005045026E-3</v>
      </c>
    </row>
    <row r="1066" spans="2:9" x14ac:dyDescent="0.3">
      <c r="B1066" s="99">
        <f>_THP_since142!E1059</f>
        <v>2017</v>
      </c>
      <c r="C1066" s="99" t="str">
        <f>_THP_since142!F1059</f>
        <v>Pute</v>
      </c>
      <c r="D1066" s="99" t="str">
        <f>_THP_since142!G1059</f>
        <v>Mastputen</v>
      </c>
      <c r="E1066" s="99" t="str">
        <f>_THP_since142!H1059</f>
        <v>D</v>
      </c>
      <c r="F1066" s="99" t="str">
        <f>_THP_since142!I1059</f>
        <v>Penicilline</v>
      </c>
      <c r="G1066" s="120">
        <f>_THP_since142!J1059</f>
        <v>23.374451696957198</v>
      </c>
      <c r="H1066" s="99" t="str">
        <f>_THP_since142!K1059</f>
        <v>17. AMGÄndG (2021)</v>
      </c>
      <c r="I1066">
        <f>_THP_since142!L1059</f>
        <v>0.49567019639541082</v>
      </c>
    </row>
    <row r="1067" spans="2:9" x14ac:dyDescent="0.3">
      <c r="B1067" s="99">
        <f>_THP_since142!E1060</f>
        <v>2017</v>
      </c>
      <c r="C1067" s="99" t="str">
        <f>_THP_since142!F1060</f>
        <v>Pute</v>
      </c>
      <c r="D1067" s="99" t="str">
        <f>_THP_since142!G1060</f>
        <v>Mastputen</v>
      </c>
      <c r="E1067" s="99" t="str">
        <f>_THP_since142!H1060</f>
        <v>D</v>
      </c>
      <c r="F1067" s="99" t="str">
        <f>_THP_since142!I1060</f>
        <v>Sulfonamide</v>
      </c>
      <c r="G1067" s="120">
        <f>_THP_since142!J1060</f>
        <v>1.1956586550123847</v>
      </c>
      <c r="H1067" s="99" t="str">
        <f>_THP_since142!K1060</f>
        <v>17. AMGÄndG (2021)</v>
      </c>
      <c r="I1067">
        <f>_THP_since142!L1060</f>
        <v>2.5354706413456142E-2</v>
      </c>
    </row>
    <row r="1068" spans="2:9" x14ac:dyDescent="0.3">
      <c r="B1068" s="99">
        <f>_THP_since142!E1061</f>
        <v>2017</v>
      </c>
      <c r="C1068" s="99" t="str">
        <f>_THP_since142!F1061</f>
        <v>Pute</v>
      </c>
      <c r="D1068" s="99" t="str">
        <f>_THP_since142!G1061</f>
        <v>Mastputen</v>
      </c>
      <c r="E1068" s="99" t="str">
        <f>_THP_since142!H1061</f>
        <v>D</v>
      </c>
      <c r="F1068" s="99" t="str">
        <f>_THP_since142!I1061</f>
        <v>Tetrazykline</v>
      </c>
      <c r="G1068" s="120">
        <f>_THP_since142!J1061</f>
        <v>2.7284037403626842</v>
      </c>
      <c r="H1068" s="99" t="str">
        <f>_THP_since142!K1061</f>
        <v>17. AMGÄndG (2021)</v>
      </c>
      <c r="I1068">
        <f>_THP_since142!L1061</f>
        <v>5.7857546151878048E-2</v>
      </c>
    </row>
    <row r="1069" spans="2:9" x14ac:dyDescent="0.3">
      <c r="B1069" s="99">
        <f>_THP_since142!E1062</f>
        <v>2018</v>
      </c>
      <c r="C1069" s="99" t="str">
        <f>_THP_since142!F1062</f>
        <v>Pute</v>
      </c>
      <c r="D1069" s="99" t="str">
        <f>_THP_since142!G1062</f>
        <v>Mastputen</v>
      </c>
      <c r="E1069" s="99" t="str">
        <f>_THP_since142!H1062</f>
        <v>B</v>
      </c>
      <c r="F1069" s="99" t="str">
        <f>_THP_since142!I1062</f>
        <v>Ceph. 3. Gen.</v>
      </c>
      <c r="G1069" s="120">
        <f>_THP_since142!J1062</f>
        <v>0</v>
      </c>
      <c r="H1069" s="99" t="str">
        <f>_THP_since142!K1062</f>
        <v>17. AMGÄndG (2021)</v>
      </c>
      <c r="I1069">
        <f>_THP_since142!L1062</f>
        <v>0</v>
      </c>
    </row>
    <row r="1070" spans="2:9" x14ac:dyDescent="0.3">
      <c r="B1070" s="99">
        <f>_THP_since142!E1063</f>
        <v>2018</v>
      </c>
      <c r="C1070" s="99" t="str">
        <f>_THP_since142!F1063</f>
        <v>Pute</v>
      </c>
      <c r="D1070" s="99" t="str">
        <f>_THP_since142!G1063</f>
        <v>Mastputen</v>
      </c>
      <c r="E1070" s="99" t="str">
        <f>_THP_since142!H1063</f>
        <v>B</v>
      </c>
      <c r="F1070" s="99" t="str">
        <f>_THP_since142!I1063</f>
        <v>Ceph. 4. Gen.</v>
      </c>
      <c r="G1070" s="120">
        <f>_THP_since142!J1063</f>
        <v>0</v>
      </c>
      <c r="H1070" s="99" t="str">
        <f>_THP_since142!K1063</f>
        <v>17. AMGÄndG (2021)</v>
      </c>
      <c r="I1070">
        <f>_THP_since142!L1063</f>
        <v>0</v>
      </c>
    </row>
    <row r="1071" spans="2:9" x14ac:dyDescent="0.3">
      <c r="B1071" s="99">
        <f>_THP_since142!E1064</f>
        <v>2018</v>
      </c>
      <c r="C1071" s="99" t="str">
        <f>_THP_since142!F1064</f>
        <v>Pute</v>
      </c>
      <c r="D1071" s="99" t="str">
        <f>_THP_since142!G1064</f>
        <v>Mastputen</v>
      </c>
      <c r="E1071" s="99" t="str">
        <f>_THP_since142!H1064</f>
        <v>B</v>
      </c>
      <c r="F1071" s="99" t="str">
        <f>_THP_since142!I1064</f>
        <v>Fluorchinolone</v>
      </c>
      <c r="G1071" s="120">
        <f>_THP_since142!J1064</f>
        <v>4.2861152286890336</v>
      </c>
      <c r="H1071" s="99" t="str">
        <f>_THP_since142!K1064</f>
        <v>17. AMGÄndG (2021)</v>
      </c>
      <c r="I1071">
        <f>_THP_since142!L1064</f>
        <v>8.9407091881453418E-2</v>
      </c>
    </row>
    <row r="1072" spans="2:9" x14ac:dyDescent="0.3">
      <c r="B1072" s="99">
        <f>_THP_since142!E1065</f>
        <v>2018</v>
      </c>
      <c r="C1072" s="99" t="str">
        <f>_THP_since142!F1065</f>
        <v>Pute</v>
      </c>
      <c r="D1072" s="99" t="str">
        <f>_THP_since142!G1065</f>
        <v>Mastputen</v>
      </c>
      <c r="E1072" s="99" t="str">
        <f>_THP_since142!H1065</f>
        <v>B</v>
      </c>
      <c r="F1072" s="99" t="str">
        <f>_THP_since142!I1065</f>
        <v>Polypeptid-AB</v>
      </c>
      <c r="G1072" s="120">
        <f>_THP_since142!J1065</f>
        <v>7.0624780631377693</v>
      </c>
      <c r="H1072" s="99" t="str">
        <f>_THP_since142!K1065</f>
        <v>17. AMGÄndG (2021)</v>
      </c>
      <c r="I1072">
        <f>_THP_since142!L1065</f>
        <v>0.14732119679732475</v>
      </c>
    </row>
    <row r="1073" spans="2:9" x14ac:dyDescent="0.3">
      <c r="B1073" s="99">
        <f>_THP_since142!E1066</f>
        <v>2018</v>
      </c>
      <c r="C1073" s="99" t="str">
        <f>_THP_since142!F1066</f>
        <v>Pute</v>
      </c>
      <c r="D1073" s="99" t="str">
        <f>_THP_since142!G1066</f>
        <v>Mastputen</v>
      </c>
      <c r="E1073" s="99" t="str">
        <f>_THP_since142!H1066</f>
        <v>C</v>
      </c>
      <c r="F1073" s="99" t="str">
        <f>_THP_since142!I1066</f>
        <v>Aminoglykoside</v>
      </c>
      <c r="G1073" s="120">
        <f>_THP_since142!J1066</f>
        <v>1.3549105279449423</v>
      </c>
      <c r="H1073" s="99" t="str">
        <f>_THP_since142!K1066</f>
        <v>17. AMGÄndG (2021)</v>
      </c>
      <c r="I1073">
        <f>_THP_since142!L1066</f>
        <v>2.826303157980517E-2</v>
      </c>
    </row>
    <row r="1074" spans="2:9" x14ac:dyDescent="0.3">
      <c r="B1074" s="99">
        <f>_THP_since142!E1067</f>
        <v>2018</v>
      </c>
      <c r="C1074" s="99" t="str">
        <f>_THP_since142!F1067</f>
        <v>Pute</v>
      </c>
      <c r="D1074" s="99" t="str">
        <f>_THP_since142!G1067</f>
        <v>Mastputen</v>
      </c>
      <c r="E1074" s="99" t="str">
        <f>_THP_since142!H1067</f>
        <v>C</v>
      </c>
      <c r="F1074" s="99" t="str">
        <f>_THP_since142!I1067</f>
        <v>Ceph. 1. Gen.</v>
      </c>
      <c r="G1074" s="120">
        <f>_THP_since142!J1067</f>
        <v>0</v>
      </c>
      <c r="H1074" s="99" t="str">
        <f>_THP_since142!K1067</f>
        <v>17. AMGÄndG (2021)</v>
      </c>
      <c r="I1074">
        <f>_THP_since142!L1067</f>
        <v>0</v>
      </c>
    </row>
    <row r="1075" spans="2:9" x14ac:dyDescent="0.3">
      <c r="B1075" s="99">
        <f>_THP_since142!E1068</f>
        <v>2018</v>
      </c>
      <c r="C1075" s="99" t="str">
        <f>_THP_since142!F1068</f>
        <v>Pute</v>
      </c>
      <c r="D1075" s="99" t="str">
        <f>_THP_since142!G1068</f>
        <v>Mastputen</v>
      </c>
      <c r="E1075" s="99" t="str">
        <f>_THP_since142!H1068</f>
        <v>C</v>
      </c>
      <c r="F1075" s="99" t="str">
        <f>_THP_since142!I1068</f>
        <v>Fenicole</v>
      </c>
      <c r="G1075" s="120">
        <f>_THP_since142!J1068</f>
        <v>9.422431368803208E-2</v>
      </c>
      <c r="H1075" s="99" t="str">
        <f>_THP_since142!K1068</f>
        <v>17. AMGÄndG (2021)</v>
      </c>
      <c r="I1075">
        <f>_THP_since142!L1068</f>
        <v>1.9654912250106414E-3</v>
      </c>
    </row>
    <row r="1076" spans="2:9" x14ac:dyDescent="0.3">
      <c r="B1076" s="99">
        <f>_THP_since142!E1069</f>
        <v>2018</v>
      </c>
      <c r="C1076" s="99" t="str">
        <f>_THP_since142!F1069</f>
        <v>Pute</v>
      </c>
      <c r="D1076" s="99" t="str">
        <f>_THP_since142!G1069</f>
        <v>Mastputen</v>
      </c>
      <c r="E1076" s="99" t="str">
        <f>_THP_since142!H1069</f>
        <v>C</v>
      </c>
      <c r="F1076" s="99" t="str">
        <f>_THP_since142!I1069</f>
        <v>Lincosamide</v>
      </c>
      <c r="G1076" s="120">
        <f>_THP_since142!J1069</f>
        <v>1.2701316722216531</v>
      </c>
      <c r="H1076" s="99" t="str">
        <f>_THP_since142!K1069</f>
        <v>17. AMGÄndG (2021)</v>
      </c>
      <c r="I1076">
        <f>_THP_since142!L1069</f>
        <v>2.6494569805254376E-2</v>
      </c>
    </row>
    <row r="1077" spans="2:9" x14ac:dyDescent="0.3">
      <c r="B1077" s="99">
        <f>_THP_since142!E1070</f>
        <v>2018</v>
      </c>
      <c r="C1077" s="99" t="str">
        <f>_THP_since142!F1070</f>
        <v>Pute</v>
      </c>
      <c r="D1077" s="99" t="str">
        <f>_THP_since142!G1070</f>
        <v>Mastputen</v>
      </c>
      <c r="E1077" s="99" t="str">
        <f>_THP_since142!H1070</f>
        <v>C</v>
      </c>
      <c r="F1077" s="99" t="str">
        <f>_THP_since142!I1070</f>
        <v>Makrolide</v>
      </c>
      <c r="G1077" s="120">
        <f>_THP_since142!J1070</f>
        <v>2.792292770963273</v>
      </c>
      <c r="H1077" s="99" t="str">
        <f>_THP_since142!K1070</f>
        <v>17. AMGÄndG (2021)</v>
      </c>
      <c r="I1077">
        <f>_THP_since142!L1070</f>
        <v>5.8246398664785919E-2</v>
      </c>
    </row>
    <row r="1078" spans="2:9" x14ac:dyDescent="0.3">
      <c r="B1078" s="99">
        <f>_THP_since142!E1071</f>
        <v>2018</v>
      </c>
      <c r="C1078" s="99" t="str">
        <f>_THP_since142!F1071</f>
        <v>Pute</v>
      </c>
      <c r="D1078" s="99" t="str">
        <f>_THP_since142!G1071</f>
        <v>Mastputen</v>
      </c>
      <c r="E1078" s="99" t="str">
        <f>_THP_since142!H1071</f>
        <v>C</v>
      </c>
      <c r="F1078" s="99" t="str">
        <f>_THP_since142!I1071</f>
        <v>Pleuromutiline</v>
      </c>
      <c r="G1078" s="120">
        <f>_THP_since142!J1071</f>
        <v>1.5150452239259602</v>
      </c>
      <c r="H1078" s="99" t="str">
        <f>_THP_since142!K1071</f>
        <v>17. AMGÄndG (2021)</v>
      </c>
      <c r="I1078">
        <f>_THP_since142!L1071</f>
        <v>3.1603393822320656E-2</v>
      </c>
    </row>
    <row r="1079" spans="2:9" x14ac:dyDescent="0.3">
      <c r="B1079" s="99">
        <f>_THP_since142!E1072</f>
        <v>2018</v>
      </c>
      <c r="C1079" s="99" t="str">
        <f>_THP_since142!F1072</f>
        <v>Pute</v>
      </c>
      <c r="D1079" s="99" t="str">
        <f>_THP_since142!G1072</f>
        <v>Mastputen</v>
      </c>
      <c r="E1079" s="99" t="str">
        <f>_THP_since142!H1072</f>
        <v>D</v>
      </c>
      <c r="F1079" s="99" t="str">
        <f>_THP_since142!I1072</f>
        <v>Aminoglykoside</v>
      </c>
      <c r="G1079" s="120">
        <f>_THP_since142!J1072</f>
        <v>1.0256461996049533</v>
      </c>
      <c r="H1079" s="99" t="str">
        <f>_THP_since142!K1072</f>
        <v>17. AMGÄndG (2021)</v>
      </c>
      <c r="I1079">
        <f>_THP_since142!L1072</f>
        <v>2.1394675390934665E-2</v>
      </c>
    </row>
    <row r="1080" spans="2:9" x14ac:dyDescent="0.3">
      <c r="B1080" s="99">
        <f>_THP_since142!E1073</f>
        <v>2018</v>
      </c>
      <c r="C1080" s="99" t="str">
        <f>_THP_since142!F1073</f>
        <v>Pute</v>
      </c>
      <c r="D1080" s="99" t="str">
        <f>_THP_since142!G1073</f>
        <v>Mastputen</v>
      </c>
      <c r="E1080" s="99" t="str">
        <f>_THP_since142!H1073</f>
        <v>D</v>
      </c>
      <c r="F1080" s="99" t="str">
        <f>_THP_since142!I1073</f>
        <v>Folsäureantag.</v>
      </c>
      <c r="G1080" s="120">
        <f>_THP_since142!J1073</f>
        <v>0.14242959045178011</v>
      </c>
      <c r="H1080" s="99" t="str">
        <f>_THP_since142!K1073</f>
        <v>17. AMGÄndG (2021)</v>
      </c>
      <c r="I1080">
        <f>_THP_since142!L1073</f>
        <v>2.9710389946877415E-3</v>
      </c>
    </row>
    <row r="1081" spans="2:9" x14ac:dyDescent="0.3">
      <c r="B1081" s="99">
        <f>_THP_since142!E1074</f>
        <v>2018</v>
      </c>
      <c r="C1081" s="99" t="str">
        <f>_THP_since142!F1074</f>
        <v>Pute</v>
      </c>
      <c r="D1081" s="99" t="str">
        <f>_THP_since142!G1074</f>
        <v>Mastputen</v>
      </c>
      <c r="E1081" s="99" t="str">
        <f>_THP_since142!H1074</f>
        <v>D</v>
      </c>
      <c r="F1081" s="99" t="str">
        <f>_THP_since142!I1074</f>
        <v>Penicilline</v>
      </c>
      <c r="G1081" s="120">
        <f>_THP_since142!J1074</f>
        <v>24.178801600463753</v>
      </c>
      <c r="H1081" s="99" t="str">
        <f>_THP_since142!K1074</f>
        <v>17. AMGÄndG (2021)</v>
      </c>
      <c r="I1081">
        <f>_THP_since142!L1074</f>
        <v>0.50436262697895273</v>
      </c>
    </row>
    <row r="1082" spans="2:9" x14ac:dyDescent="0.3">
      <c r="B1082" s="99">
        <f>_THP_since142!E1075</f>
        <v>2018</v>
      </c>
      <c r="C1082" s="99" t="str">
        <f>_THP_since142!F1075</f>
        <v>Pute</v>
      </c>
      <c r="D1082" s="99" t="str">
        <f>_THP_since142!G1075</f>
        <v>Mastputen</v>
      </c>
      <c r="E1082" s="99" t="str">
        <f>_THP_since142!H1075</f>
        <v>D</v>
      </c>
      <c r="F1082" s="99" t="str">
        <f>_THP_since142!I1075</f>
        <v>Sulfonamide</v>
      </c>
      <c r="G1082" s="120">
        <f>_THP_since142!J1075</f>
        <v>1.3678474236077232</v>
      </c>
      <c r="H1082" s="99" t="str">
        <f>_THP_since142!K1075</f>
        <v>17. AMGÄndG (2021)</v>
      </c>
      <c r="I1082">
        <f>_THP_since142!L1075</f>
        <v>2.8532891384656194E-2</v>
      </c>
    </row>
    <row r="1083" spans="2:9" x14ac:dyDescent="0.3">
      <c r="B1083" s="99">
        <f>_THP_since142!E1076</f>
        <v>2018</v>
      </c>
      <c r="C1083" s="99" t="str">
        <f>_THP_since142!F1076</f>
        <v>Pute</v>
      </c>
      <c r="D1083" s="99" t="str">
        <f>_THP_since142!G1076</f>
        <v>Mastputen</v>
      </c>
      <c r="E1083" s="99" t="str">
        <f>_THP_since142!H1076</f>
        <v>D</v>
      </c>
      <c r="F1083" s="99" t="str">
        <f>_THP_since142!I1076</f>
        <v>Tetrazykline</v>
      </c>
      <c r="G1083" s="120">
        <f>_THP_since142!J1076</f>
        <v>2.849397840685985</v>
      </c>
      <c r="H1083" s="99" t="str">
        <f>_THP_since142!K1076</f>
        <v>17. AMGÄndG (2021)</v>
      </c>
      <c r="I1083">
        <f>_THP_since142!L1076</f>
        <v>5.9437593474813678E-2</v>
      </c>
    </row>
    <row r="1084" spans="2:9" x14ac:dyDescent="0.3">
      <c r="B1084" s="99">
        <f>_THP_since142!E1077</f>
        <v>2019</v>
      </c>
      <c r="C1084" s="99" t="str">
        <f>_THP_since142!F1077</f>
        <v>Pute</v>
      </c>
      <c r="D1084" s="99" t="str">
        <f>_THP_since142!G1077</f>
        <v>Mastputen</v>
      </c>
      <c r="E1084" s="99" t="str">
        <f>_THP_since142!H1077</f>
        <v>B</v>
      </c>
      <c r="F1084" s="99" t="str">
        <f>_THP_since142!I1077</f>
        <v>Ceph. 3. Gen.</v>
      </c>
      <c r="G1084" s="120">
        <f>_THP_since142!J1077</f>
        <v>0</v>
      </c>
      <c r="H1084" s="99" t="str">
        <f>_THP_since142!K1077</f>
        <v>17. AMGÄndG (2021)</v>
      </c>
      <c r="I1084">
        <f>_THP_since142!L1077</f>
        <v>0</v>
      </c>
    </row>
    <row r="1085" spans="2:9" x14ac:dyDescent="0.3">
      <c r="B1085" s="99">
        <f>_THP_since142!E1078</f>
        <v>2019</v>
      </c>
      <c r="C1085" s="99" t="str">
        <f>_THP_since142!F1078</f>
        <v>Pute</v>
      </c>
      <c r="D1085" s="99" t="str">
        <f>_THP_since142!G1078</f>
        <v>Mastputen</v>
      </c>
      <c r="E1085" s="99" t="str">
        <f>_THP_since142!H1078</f>
        <v>B</v>
      </c>
      <c r="F1085" s="99" t="str">
        <f>_THP_since142!I1078</f>
        <v>Ceph. 4. Gen.</v>
      </c>
      <c r="G1085" s="120">
        <f>_THP_since142!J1078</f>
        <v>0</v>
      </c>
      <c r="H1085" s="99" t="str">
        <f>_THP_since142!K1078</f>
        <v>17. AMGÄndG (2021)</v>
      </c>
      <c r="I1085">
        <f>_THP_since142!L1078</f>
        <v>0</v>
      </c>
    </row>
    <row r="1086" spans="2:9" x14ac:dyDescent="0.3">
      <c r="B1086" s="99">
        <f>_THP_since142!E1079</f>
        <v>2019</v>
      </c>
      <c r="C1086" s="99" t="str">
        <f>_THP_since142!F1079</f>
        <v>Pute</v>
      </c>
      <c r="D1086" s="99" t="str">
        <f>_THP_since142!G1079</f>
        <v>Mastputen</v>
      </c>
      <c r="E1086" s="99" t="str">
        <f>_THP_since142!H1079</f>
        <v>B</v>
      </c>
      <c r="F1086" s="99" t="str">
        <f>_THP_since142!I1079</f>
        <v>Fluorchinolone</v>
      </c>
      <c r="G1086" s="120">
        <f>_THP_since142!J1079</f>
        <v>5.4367750752942383</v>
      </c>
      <c r="H1086" s="99" t="str">
        <f>_THP_since142!K1079</f>
        <v>17. AMGÄndG (2021)</v>
      </c>
      <c r="I1086">
        <f>_THP_since142!L1079</f>
        <v>0.11041534926405756</v>
      </c>
    </row>
    <row r="1087" spans="2:9" x14ac:dyDescent="0.3">
      <c r="B1087" s="99">
        <f>_THP_since142!E1080</f>
        <v>2019</v>
      </c>
      <c r="C1087" s="99" t="str">
        <f>_THP_since142!F1080</f>
        <v>Pute</v>
      </c>
      <c r="D1087" s="99" t="str">
        <f>_THP_since142!G1080</f>
        <v>Mastputen</v>
      </c>
      <c r="E1087" s="99" t="str">
        <f>_THP_since142!H1080</f>
        <v>B</v>
      </c>
      <c r="F1087" s="99" t="str">
        <f>_THP_since142!I1080</f>
        <v>Polypeptid-AB</v>
      </c>
      <c r="G1087" s="120">
        <f>_THP_since142!J1080</f>
        <v>7.2142591795235891</v>
      </c>
      <c r="H1087" s="99" t="str">
        <f>_THP_since142!K1080</f>
        <v>17. AMGÄndG (2021)</v>
      </c>
      <c r="I1087">
        <f>_THP_since142!L1080</f>
        <v>0.1465142360971077</v>
      </c>
    </row>
    <row r="1088" spans="2:9" x14ac:dyDescent="0.3">
      <c r="B1088" s="99">
        <f>_THP_since142!E1081</f>
        <v>2019</v>
      </c>
      <c r="C1088" s="99" t="str">
        <f>_THP_since142!F1081</f>
        <v>Pute</v>
      </c>
      <c r="D1088" s="99" t="str">
        <f>_THP_since142!G1081</f>
        <v>Mastputen</v>
      </c>
      <c r="E1088" s="99" t="str">
        <f>_THP_since142!H1081</f>
        <v>C</v>
      </c>
      <c r="F1088" s="99" t="str">
        <f>_THP_since142!I1081</f>
        <v>Aminoglykoside</v>
      </c>
      <c r="G1088" s="120">
        <f>_THP_since142!J1081</f>
        <v>1.5186509708635429</v>
      </c>
      <c r="H1088" s="99" t="str">
        <f>_THP_since142!K1081</f>
        <v>17. AMGÄndG (2021)</v>
      </c>
      <c r="I1088">
        <f>_THP_since142!L1081</f>
        <v>3.0842250237660095E-2</v>
      </c>
    </row>
    <row r="1089" spans="2:9" x14ac:dyDescent="0.3">
      <c r="B1089" s="99">
        <f>_THP_since142!E1082</f>
        <v>2019</v>
      </c>
      <c r="C1089" s="99" t="str">
        <f>_THP_since142!F1082</f>
        <v>Pute</v>
      </c>
      <c r="D1089" s="99" t="str">
        <f>_THP_since142!G1082</f>
        <v>Mastputen</v>
      </c>
      <c r="E1089" s="99" t="str">
        <f>_THP_since142!H1082</f>
        <v>C</v>
      </c>
      <c r="F1089" s="99" t="str">
        <f>_THP_since142!I1082</f>
        <v>Ceph. 1. Gen.</v>
      </c>
      <c r="G1089" s="120">
        <f>_THP_since142!J1082</f>
        <v>0</v>
      </c>
      <c r="H1089" s="99" t="str">
        <f>_THP_since142!K1082</f>
        <v>17. AMGÄndG (2021)</v>
      </c>
      <c r="I1089">
        <f>_THP_since142!L1082</f>
        <v>0</v>
      </c>
    </row>
    <row r="1090" spans="2:9" x14ac:dyDescent="0.3">
      <c r="B1090" s="99">
        <f>_THP_since142!E1083</f>
        <v>2019</v>
      </c>
      <c r="C1090" s="99" t="str">
        <f>_THP_since142!F1083</f>
        <v>Pute</v>
      </c>
      <c r="D1090" s="99" t="str">
        <f>_THP_since142!G1083</f>
        <v>Mastputen</v>
      </c>
      <c r="E1090" s="99" t="str">
        <f>_THP_since142!H1083</f>
        <v>C</v>
      </c>
      <c r="F1090" s="99" t="str">
        <f>_THP_since142!I1083</f>
        <v>Fenicole</v>
      </c>
      <c r="G1090" s="120">
        <f>_THP_since142!J1083</f>
        <v>0.34036497713567321</v>
      </c>
      <c r="H1090" s="99" t="str">
        <f>_THP_since142!K1083</f>
        <v>17. AMGÄndG (2021)</v>
      </c>
      <c r="I1090">
        <f>_THP_since142!L1083</f>
        <v>6.9124650748319605E-3</v>
      </c>
    </row>
    <row r="1091" spans="2:9" x14ac:dyDescent="0.3">
      <c r="B1091" s="99">
        <f>_THP_since142!E1084</f>
        <v>2019</v>
      </c>
      <c r="C1091" s="99" t="str">
        <f>_THP_since142!F1084</f>
        <v>Pute</v>
      </c>
      <c r="D1091" s="99" t="str">
        <f>_THP_since142!G1084</f>
        <v>Mastputen</v>
      </c>
      <c r="E1091" s="99" t="str">
        <f>_THP_since142!H1084</f>
        <v>C</v>
      </c>
      <c r="F1091" s="99" t="str">
        <f>_THP_since142!I1084</f>
        <v>Lincosamide</v>
      </c>
      <c r="G1091" s="120">
        <f>_THP_since142!J1084</f>
        <v>1.3507732448805414</v>
      </c>
      <c r="H1091" s="99" t="str">
        <f>_THP_since142!K1084</f>
        <v>17. AMGÄndG (2021)</v>
      </c>
      <c r="I1091">
        <f>_THP_since142!L1084</f>
        <v>2.7432825074514885E-2</v>
      </c>
    </row>
    <row r="1092" spans="2:9" x14ac:dyDescent="0.3">
      <c r="B1092" s="99">
        <f>_THP_since142!E1085</f>
        <v>2019</v>
      </c>
      <c r="C1092" s="99" t="str">
        <f>_THP_since142!F1085</f>
        <v>Pute</v>
      </c>
      <c r="D1092" s="99" t="str">
        <f>_THP_since142!G1085</f>
        <v>Mastputen</v>
      </c>
      <c r="E1092" s="99" t="str">
        <f>_THP_since142!H1085</f>
        <v>C</v>
      </c>
      <c r="F1092" s="99" t="str">
        <f>_THP_since142!I1085</f>
        <v>Makrolide</v>
      </c>
      <c r="G1092" s="120">
        <f>_THP_since142!J1085</f>
        <v>2.7578213123405333</v>
      </c>
      <c r="H1092" s="99" t="str">
        <f>_THP_since142!K1085</f>
        <v>17. AMGÄndG (2021)</v>
      </c>
      <c r="I1092">
        <f>_THP_since142!L1085</f>
        <v>5.6008534322796448E-2</v>
      </c>
    </row>
    <row r="1093" spans="2:9" x14ac:dyDescent="0.3">
      <c r="B1093" s="99">
        <f>_THP_since142!E1086</f>
        <v>2019</v>
      </c>
      <c r="C1093" s="99" t="str">
        <f>_THP_since142!F1086</f>
        <v>Pute</v>
      </c>
      <c r="D1093" s="99" t="str">
        <f>_THP_since142!G1086</f>
        <v>Mastputen</v>
      </c>
      <c r="E1093" s="99" t="str">
        <f>_THP_since142!H1086</f>
        <v>C</v>
      </c>
      <c r="F1093" s="99" t="str">
        <f>_THP_since142!I1086</f>
        <v>Pleuromutiline</v>
      </c>
      <c r="G1093" s="120">
        <f>_THP_since142!J1086</f>
        <v>1.3228588696053196</v>
      </c>
      <c r="H1093" s="99" t="str">
        <f>_THP_since142!K1086</f>
        <v>17. AMGÄndG (2021)</v>
      </c>
      <c r="I1093">
        <f>_THP_since142!L1086</f>
        <v>2.6865912621302026E-2</v>
      </c>
    </row>
    <row r="1094" spans="2:9" x14ac:dyDescent="0.3">
      <c r="B1094" s="99">
        <f>_THP_since142!E1087</f>
        <v>2019</v>
      </c>
      <c r="C1094" s="99" t="str">
        <f>_THP_since142!F1087</f>
        <v>Pute</v>
      </c>
      <c r="D1094" s="99" t="str">
        <f>_THP_since142!G1087</f>
        <v>Mastputen</v>
      </c>
      <c r="E1094" s="99" t="str">
        <f>_THP_since142!H1087</f>
        <v>D</v>
      </c>
      <c r="F1094" s="99" t="str">
        <f>_THP_since142!I1087</f>
        <v>Aminoglykoside</v>
      </c>
      <c r="G1094" s="120">
        <f>_THP_since142!J1087</f>
        <v>0.94409572286733801</v>
      </c>
      <c r="H1094" s="99" t="str">
        <f>_THP_since142!K1087</f>
        <v>17. AMGÄndG (2021)</v>
      </c>
      <c r="I1094">
        <f>_THP_since142!L1087</f>
        <v>1.9173619937451324E-2</v>
      </c>
    </row>
    <row r="1095" spans="2:9" x14ac:dyDescent="0.3">
      <c r="B1095" s="99">
        <f>_THP_since142!E1088</f>
        <v>2019</v>
      </c>
      <c r="C1095" s="99" t="str">
        <f>_THP_since142!F1088</f>
        <v>Pute</v>
      </c>
      <c r="D1095" s="99" t="str">
        <f>_THP_since142!G1088</f>
        <v>Mastputen</v>
      </c>
      <c r="E1095" s="99" t="str">
        <f>_THP_since142!H1088</f>
        <v>D</v>
      </c>
      <c r="F1095" s="99" t="str">
        <f>_THP_since142!I1088</f>
        <v>Folsäureantag.</v>
      </c>
      <c r="G1095" s="120">
        <f>_THP_since142!J1088</f>
        <v>0.13649648159630645</v>
      </c>
      <c r="H1095" s="99" t="str">
        <f>_THP_since142!K1088</f>
        <v>17. AMGÄndG (2021)</v>
      </c>
      <c r="I1095">
        <f>_THP_since142!L1088</f>
        <v>2.7721041389514398E-3</v>
      </c>
    </row>
    <row r="1096" spans="2:9" x14ac:dyDescent="0.3">
      <c r="B1096" s="99">
        <f>_THP_since142!E1089</f>
        <v>2019</v>
      </c>
      <c r="C1096" s="99" t="str">
        <f>_THP_since142!F1089</f>
        <v>Pute</v>
      </c>
      <c r="D1096" s="99" t="str">
        <f>_THP_since142!G1089</f>
        <v>Mastputen</v>
      </c>
      <c r="E1096" s="99" t="str">
        <f>_THP_since142!H1089</f>
        <v>D</v>
      </c>
      <c r="F1096" s="99" t="str">
        <f>_THP_since142!I1089</f>
        <v>Penicilline</v>
      </c>
      <c r="G1096" s="120">
        <f>_THP_since142!J1089</f>
        <v>23.903334255474903</v>
      </c>
      <c r="H1096" s="99" t="str">
        <f>_THP_since142!K1089</f>
        <v>17. AMGÄndG (2021)</v>
      </c>
      <c r="I1096">
        <f>_THP_since142!L1089</f>
        <v>0.48545230653135568</v>
      </c>
    </row>
    <row r="1097" spans="2:9" x14ac:dyDescent="0.3">
      <c r="B1097" s="99">
        <f>_THP_since142!E1090</f>
        <v>2019</v>
      </c>
      <c r="C1097" s="99" t="str">
        <f>_THP_since142!F1090</f>
        <v>Pute</v>
      </c>
      <c r="D1097" s="99" t="str">
        <f>_THP_since142!G1090</f>
        <v>Mastputen</v>
      </c>
      <c r="E1097" s="99" t="str">
        <f>_THP_since142!H1090</f>
        <v>D</v>
      </c>
      <c r="F1097" s="99" t="str">
        <f>_THP_since142!I1090</f>
        <v>Sulfonamide</v>
      </c>
      <c r="G1097" s="120">
        <f>_THP_since142!J1090</f>
        <v>1.3659142164355487</v>
      </c>
      <c r="H1097" s="99" t="str">
        <f>_THP_since142!K1090</f>
        <v>17. AMGÄndG (2021)</v>
      </c>
      <c r="I1097">
        <f>_THP_since142!L1090</f>
        <v>2.7740322743498885E-2</v>
      </c>
    </row>
    <row r="1098" spans="2:9" x14ac:dyDescent="0.3">
      <c r="B1098" s="99">
        <f>_THP_since142!E1091</f>
        <v>2019</v>
      </c>
      <c r="C1098" s="99" t="str">
        <f>_THP_since142!F1091</f>
        <v>Pute</v>
      </c>
      <c r="D1098" s="99" t="str">
        <f>_THP_since142!G1091</f>
        <v>Mastputen</v>
      </c>
      <c r="E1098" s="99" t="str">
        <f>_THP_since142!H1091</f>
        <v>D</v>
      </c>
      <c r="F1098" s="99" t="str">
        <f>_THP_since142!I1091</f>
        <v>Tetrazykline</v>
      </c>
      <c r="G1098" s="120">
        <f>_THP_since142!J1091</f>
        <v>2.9479608406992277</v>
      </c>
      <c r="H1098" s="99" t="str">
        <f>_THP_since142!K1091</f>
        <v>17. AMGÄndG (2021)</v>
      </c>
      <c r="I1098">
        <f>_THP_since142!L1091</f>
        <v>5.9870073956472057E-2</v>
      </c>
    </row>
    <row r="1099" spans="2:9" x14ac:dyDescent="0.3">
      <c r="B1099" s="99">
        <f>_THP_since142!E1092</f>
        <v>2020</v>
      </c>
      <c r="C1099" s="99" t="str">
        <f>_THP_since142!F1092</f>
        <v>Pute</v>
      </c>
      <c r="D1099" s="99" t="str">
        <f>_THP_since142!G1092</f>
        <v>Mastputen</v>
      </c>
      <c r="E1099" s="99" t="str">
        <f>_THP_since142!H1092</f>
        <v>B</v>
      </c>
      <c r="F1099" s="99" t="str">
        <f>_THP_since142!I1092</f>
        <v>Ceph. 3. Gen.</v>
      </c>
      <c r="G1099" s="120">
        <f>_THP_since142!J1092</f>
        <v>0</v>
      </c>
      <c r="H1099" s="99" t="str">
        <f>_THP_since142!K1092</f>
        <v>17. AMGÄndG (2021)</v>
      </c>
      <c r="I1099">
        <f>_THP_since142!L1092</f>
        <v>0</v>
      </c>
    </row>
    <row r="1100" spans="2:9" x14ac:dyDescent="0.3">
      <c r="B1100" s="99">
        <f>_THP_since142!E1093</f>
        <v>2020</v>
      </c>
      <c r="C1100" s="99" t="str">
        <f>_THP_since142!F1093</f>
        <v>Pute</v>
      </c>
      <c r="D1100" s="99" t="str">
        <f>_THP_since142!G1093</f>
        <v>Mastputen</v>
      </c>
      <c r="E1100" s="99" t="str">
        <f>_THP_since142!H1093</f>
        <v>B</v>
      </c>
      <c r="F1100" s="99" t="str">
        <f>_THP_since142!I1093</f>
        <v>Ceph. 4. Gen.</v>
      </c>
      <c r="G1100" s="120">
        <f>_THP_since142!J1093</f>
        <v>0</v>
      </c>
      <c r="H1100" s="99" t="str">
        <f>_THP_since142!K1093</f>
        <v>17. AMGÄndG (2021)</v>
      </c>
      <c r="I1100">
        <f>_THP_since142!L1093</f>
        <v>0</v>
      </c>
    </row>
    <row r="1101" spans="2:9" x14ac:dyDescent="0.3">
      <c r="B1101" s="99">
        <f>_THP_since142!E1094</f>
        <v>2020</v>
      </c>
      <c r="C1101" s="99" t="str">
        <f>_THP_since142!F1094</f>
        <v>Pute</v>
      </c>
      <c r="D1101" s="99" t="str">
        <f>_THP_since142!G1094</f>
        <v>Mastputen</v>
      </c>
      <c r="E1101" s="99" t="str">
        <f>_THP_since142!H1094</f>
        <v>B</v>
      </c>
      <c r="F1101" s="99" t="str">
        <f>_THP_since142!I1094</f>
        <v>Fluorchinolone</v>
      </c>
      <c r="G1101" s="120">
        <f>_THP_since142!J1094</f>
        <v>5.1748176190637123</v>
      </c>
      <c r="H1101" s="99" t="str">
        <f>_THP_since142!K1094</f>
        <v>17. AMGÄndG (2021)</v>
      </c>
      <c r="I1101">
        <f>_THP_since142!L1094</f>
        <v>0.10736113970317854</v>
      </c>
    </row>
    <row r="1102" spans="2:9" x14ac:dyDescent="0.3">
      <c r="B1102" s="99">
        <f>_THP_since142!E1095</f>
        <v>2020</v>
      </c>
      <c r="C1102" s="99" t="str">
        <f>_THP_since142!F1095</f>
        <v>Pute</v>
      </c>
      <c r="D1102" s="99" t="str">
        <f>_THP_since142!G1095</f>
        <v>Mastputen</v>
      </c>
      <c r="E1102" s="99" t="str">
        <f>_THP_since142!H1095</f>
        <v>B</v>
      </c>
      <c r="F1102" s="99" t="str">
        <f>_THP_since142!I1095</f>
        <v>Polypeptid-AB</v>
      </c>
      <c r="G1102" s="120">
        <f>_THP_since142!J1095</f>
        <v>6.1502318914083212</v>
      </c>
      <c r="H1102" s="99" t="str">
        <f>_THP_since142!K1095</f>
        <v>17. AMGÄndG (2021)</v>
      </c>
      <c r="I1102">
        <f>_THP_since142!L1095</f>
        <v>0.12759790854617617</v>
      </c>
    </row>
    <row r="1103" spans="2:9" x14ac:dyDescent="0.3">
      <c r="B1103" s="99">
        <f>_THP_since142!E1096</f>
        <v>2020</v>
      </c>
      <c r="C1103" s="99" t="str">
        <f>_THP_since142!F1096</f>
        <v>Pute</v>
      </c>
      <c r="D1103" s="99" t="str">
        <f>_THP_since142!G1096</f>
        <v>Mastputen</v>
      </c>
      <c r="E1103" s="99" t="str">
        <f>_THP_since142!H1096</f>
        <v>C</v>
      </c>
      <c r="F1103" s="99" t="str">
        <f>_THP_since142!I1096</f>
        <v>Aminoglykoside</v>
      </c>
      <c r="G1103" s="120">
        <f>_THP_since142!J1096</f>
        <v>1.3831137418967259</v>
      </c>
      <c r="H1103" s="99" t="str">
        <f>_THP_since142!K1096</f>
        <v>17. AMGÄndG (2021)</v>
      </c>
      <c r="I1103">
        <f>_THP_since142!L1096</f>
        <v>2.86952465961549E-2</v>
      </c>
    </row>
    <row r="1104" spans="2:9" x14ac:dyDescent="0.3">
      <c r="B1104" s="99">
        <f>_THP_since142!E1097</f>
        <v>2020</v>
      </c>
      <c r="C1104" s="99" t="str">
        <f>_THP_since142!F1097</f>
        <v>Pute</v>
      </c>
      <c r="D1104" s="99" t="str">
        <f>_THP_since142!G1097</f>
        <v>Mastputen</v>
      </c>
      <c r="E1104" s="99" t="str">
        <f>_THP_since142!H1097</f>
        <v>C</v>
      </c>
      <c r="F1104" s="99" t="str">
        <f>_THP_since142!I1097</f>
        <v>Ceph. 1. Gen.</v>
      </c>
      <c r="G1104" s="120">
        <f>_THP_since142!J1097</f>
        <v>0</v>
      </c>
      <c r="H1104" s="99" t="str">
        <f>_THP_since142!K1097</f>
        <v>17. AMGÄndG (2021)</v>
      </c>
      <c r="I1104">
        <f>_THP_since142!L1097</f>
        <v>0</v>
      </c>
    </row>
    <row r="1105" spans="2:9" x14ac:dyDescent="0.3">
      <c r="B1105" s="99">
        <f>_THP_since142!E1098</f>
        <v>2020</v>
      </c>
      <c r="C1105" s="99" t="str">
        <f>_THP_since142!F1098</f>
        <v>Pute</v>
      </c>
      <c r="D1105" s="99" t="str">
        <f>_THP_since142!G1098</f>
        <v>Mastputen</v>
      </c>
      <c r="E1105" s="99" t="str">
        <f>_THP_since142!H1098</f>
        <v>C</v>
      </c>
      <c r="F1105" s="99" t="str">
        <f>_THP_since142!I1098</f>
        <v>Fenicole</v>
      </c>
      <c r="G1105" s="120">
        <f>_THP_since142!J1098</f>
        <v>0.10448138956374267</v>
      </c>
      <c r="H1105" s="99" t="str">
        <f>_THP_since142!K1098</f>
        <v>17. AMGÄndG (2021)</v>
      </c>
      <c r="I1105">
        <f>_THP_since142!L1098</f>
        <v>2.167659207932578E-3</v>
      </c>
    </row>
    <row r="1106" spans="2:9" x14ac:dyDescent="0.3">
      <c r="B1106" s="99">
        <f>_THP_since142!E1099</f>
        <v>2020</v>
      </c>
      <c r="C1106" s="99" t="str">
        <f>_THP_since142!F1099</f>
        <v>Pute</v>
      </c>
      <c r="D1106" s="99" t="str">
        <f>_THP_since142!G1099</f>
        <v>Mastputen</v>
      </c>
      <c r="E1106" s="99" t="str">
        <f>_THP_since142!H1099</f>
        <v>C</v>
      </c>
      <c r="F1106" s="99" t="str">
        <f>_THP_since142!I1099</f>
        <v>Lincosamide</v>
      </c>
      <c r="G1106" s="120">
        <f>_THP_since142!J1099</f>
        <v>1.0263692171467771</v>
      </c>
      <c r="H1106" s="99" t="str">
        <f>_THP_since142!K1099</f>
        <v>17. AMGÄndG (2021)</v>
      </c>
      <c r="I1106">
        <f>_THP_since142!L1099</f>
        <v>2.1293923191262991E-2</v>
      </c>
    </row>
    <row r="1107" spans="2:9" x14ac:dyDescent="0.3">
      <c r="B1107" s="99">
        <f>_THP_since142!E1100</f>
        <v>2020</v>
      </c>
      <c r="C1107" s="99" t="str">
        <f>_THP_since142!F1100</f>
        <v>Pute</v>
      </c>
      <c r="D1107" s="99" t="str">
        <f>_THP_since142!G1100</f>
        <v>Mastputen</v>
      </c>
      <c r="E1107" s="99" t="str">
        <f>_THP_since142!H1100</f>
        <v>C</v>
      </c>
      <c r="F1107" s="99" t="str">
        <f>_THP_since142!I1100</f>
        <v>Makrolide</v>
      </c>
      <c r="G1107" s="120">
        <f>_THP_since142!J1100</f>
        <v>3.208005412249828</v>
      </c>
      <c r="H1107" s="99" t="str">
        <f>_THP_since142!K1100</f>
        <v>17. AMGÄndG (2021)</v>
      </c>
      <c r="I1107">
        <f>_THP_since142!L1100</f>
        <v>6.6555991454520513E-2</v>
      </c>
    </row>
    <row r="1108" spans="2:9" x14ac:dyDescent="0.3">
      <c r="B1108" s="99">
        <f>_THP_since142!E1101</f>
        <v>2020</v>
      </c>
      <c r="C1108" s="99" t="str">
        <f>_THP_since142!F1101</f>
        <v>Pute</v>
      </c>
      <c r="D1108" s="99" t="str">
        <f>_THP_since142!G1101</f>
        <v>Mastputen</v>
      </c>
      <c r="E1108" s="99" t="str">
        <f>_THP_since142!H1101</f>
        <v>C</v>
      </c>
      <c r="F1108" s="99" t="str">
        <f>_THP_since142!I1101</f>
        <v>Pleuromutiline</v>
      </c>
      <c r="G1108" s="120">
        <f>_THP_since142!J1101</f>
        <v>1.270890330106486</v>
      </c>
      <c r="H1108" s="99" t="str">
        <f>_THP_since142!K1101</f>
        <v>17. AMGÄndG (2021)</v>
      </c>
      <c r="I1108">
        <f>_THP_since142!L1101</f>
        <v>2.6366964852119406E-2</v>
      </c>
    </row>
    <row r="1109" spans="2:9" x14ac:dyDescent="0.3">
      <c r="B1109" s="99">
        <f>_THP_since142!E1102</f>
        <v>2020</v>
      </c>
      <c r="C1109" s="99" t="str">
        <f>_THP_since142!F1102</f>
        <v>Pute</v>
      </c>
      <c r="D1109" s="99" t="str">
        <f>_THP_since142!G1102</f>
        <v>Mastputen</v>
      </c>
      <c r="E1109" s="99" t="str">
        <f>_THP_since142!H1102</f>
        <v>D</v>
      </c>
      <c r="F1109" s="99" t="str">
        <f>_THP_since142!I1102</f>
        <v>Aminoglykoside</v>
      </c>
      <c r="G1109" s="120">
        <f>_THP_since142!J1102</f>
        <v>0.81590268743638106</v>
      </c>
      <c r="H1109" s="99" t="str">
        <f>_THP_since142!K1102</f>
        <v>17. AMGÄndG (2021)</v>
      </c>
      <c r="I1109">
        <f>_THP_since142!L1102</f>
        <v>1.6927406694944552E-2</v>
      </c>
    </row>
    <row r="1110" spans="2:9" x14ac:dyDescent="0.3">
      <c r="B1110" s="99">
        <f>_THP_since142!E1103</f>
        <v>2020</v>
      </c>
      <c r="C1110" s="99" t="str">
        <f>_THP_since142!F1103</f>
        <v>Pute</v>
      </c>
      <c r="D1110" s="99" t="str">
        <f>_THP_since142!G1103</f>
        <v>Mastputen</v>
      </c>
      <c r="E1110" s="99" t="str">
        <f>_THP_since142!H1103</f>
        <v>D</v>
      </c>
      <c r="F1110" s="99" t="str">
        <f>_THP_since142!I1103</f>
        <v>Folsäureantag.</v>
      </c>
      <c r="G1110" s="120">
        <f>_THP_since142!J1103</f>
        <v>0.13929060543347638</v>
      </c>
      <c r="H1110" s="99" t="str">
        <f>_THP_since142!K1103</f>
        <v>17. AMGÄndG (2021)</v>
      </c>
      <c r="I1110">
        <f>_THP_since142!L1103</f>
        <v>2.8898406185742056E-3</v>
      </c>
    </row>
    <row r="1111" spans="2:9" x14ac:dyDescent="0.3">
      <c r="B1111" s="99">
        <f>_THP_since142!E1104</f>
        <v>2020</v>
      </c>
      <c r="C1111" s="99" t="str">
        <f>_THP_since142!F1104</f>
        <v>Pute</v>
      </c>
      <c r="D1111" s="99" t="str">
        <f>_THP_since142!G1104</f>
        <v>Mastputen</v>
      </c>
      <c r="E1111" s="99" t="str">
        <f>_THP_since142!H1104</f>
        <v>D</v>
      </c>
      <c r="F1111" s="99" t="str">
        <f>_THP_since142!I1104</f>
        <v>Penicilline</v>
      </c>
      <c r="G1111" s="120">
        <f>_THP_since142!J1104</f>
        <v>23.662061258291391</v>
      </c>
      <c r="H1111" s="99" t="str">
        <f>_THP_since142!K1104</f>
        <v>17. AMGÄndG (2021)</v>
      </c>
      <c r="I1111">
        <f>_THP_since142!L1104</f>
        <v>0.49091312031132539</v>
      </c>
    </row>
    <row r="1112" spans="2:9" x14ac:dyDescent="0.3">
      <c r="B1112" s="99">
        <f>_THP_since142!E1105</f>
        <v>2020</v>
      </c>
      <c r="C1112" s="99" t="str">
        <f>_THP_since142!F1105</f>
        <v>Pute</v>
      </c>
      <c r="D1112" s="99" t="str">
        <f>_THP_since142!G1105</f>
        <v>Mastputen</v>
      </c>
      <c r="E1112" s="99" t="str">
        <f>_THP_since142!H1105</f>
        <v>D</v>
      </c>
      <c r="F1112" s="99" t="str">
        <f>_THP_since142!I1105</f>
        <v>Sulfonamide</v>
      </c>
      <c r="G1112" s="120">
        <f>_THP_since142!J1105</f>
        <v>2.1595879892214587</v>
      </c>
      <c r="H1112" s="99" t="str">
        <f>_THP_since142!K1105</f>
        <v>17. AMGÄndG (2021)</v>
      </c>
      <c r="I1112">
        <f>_THP_since142!L1105</f>
        <v>4.4804637550503949E-2</v>
      </c>
    </row>
    <row r="1113" spans="2:9" x14ac:dyDescent="0.3">
      <c r="B1113" s="99">
        <f>_THP_since142!E1106</f>
        <v>2020</v>
      </c>
      <c r="C1113" s="99" t="str">
        <f>_THP_since142!F1106</f>
        <v>Pute</v>
      </c>
      <c r="D1113" s="99" t="str">
        <f>_THP_since142!G1106</f>
        <v>Mastputen</v>
      </c>
      <c r="E1113" s="99" t="str">
        <f>_THP_since142!H1106</f>
        <v>D</v>
      </c>
      <c r="F1113" s="99" t="str">
        <f>_THP_since142!I1106</f>
        <v>Tetrazykline</v>
      </c>
      <c r="G1113" s="120">
        <f>_THP_since142!J1106</f>
        <v>3.1053473855389653</v>
      </c>
      <c r="H1113" s="99" t="str">
        <f>_THP_since142!K1106</f>
        <v>17. AMGÄndG (2021)</v>
      </c>
      <c r="I1113">
        <f>_THP_since142!L1106</f>
        <v>6.4426161273306956E-2</v>
      </c>
    </row>
    <row r="1114" spans="2:9" x14ac:dyDescent="0.3">
      <c r="B1114" s="99">
        <f>_THP_since142!E1107</f>
        <v>2021</v>
      </c>
      <c r="C1114" s="99" t="str">
        <f>_THP_since142!F1107</f>
        <v>Pute</v>
      </c>
      <c r="D1114" s="99" t="str">
        <f>_THP_since142!G1107</f>
        <v>Mastputen</v>
      </c>
      <c r="E1114" s="99" t="str">
        <f>_THP_since142!H1107</f>
        <v>B</v>
      </c>
      <c r="F1114" s="99" t="str">
        <f>_THP_since142!I1107</f>
        <v>Ceph. 3. Gen.</v>
      </c>
      <c r="G1114" s="120">
        <f>_THP_since142!J1107</f>
        <v>0</v>
      </c>
      <c r="H1114" s="99" t="str">
        <f>_THP_since142!K1107</f>
        <v>17. AMGÄndG (2021)</v>
      </c>
      <c r="I1114">
        <f>_THP_since142!L1107</f>
        <v>0</v>
      </c>
    </row>
    <row r="1115" spans="2:9" x14ac:dyDescent="0.3">
      <c r="B1115" s="99">
        <f>_THP_since142!E1108</f>
        <v>2021</v>
      </c>
      <c r="C1115" s="99" t="str">
        <f>_THP_since142!F1108</f>
        <v>Pute</v>
      </c>
      <c r="D1115" s="99" t="str">
        <f>_THP_since142!G1108</f>
        <v>Mastputen</v>
      </c>
      <c r="E1115" s="99" t="str">
        <f>_THP_since142!H1108</f>
        <v>B</v>
      </c>
      <c r="F1115" s="99" t="str">
        <f>_THP_since142!I1108</f>
        <v>Ceph. 4. Gen.</v>
      </c>
      <c r="G1115" s="120">
        <f>_THP_since142!J1108</f>
        <v>0</v>
      </c>
      <c r="H1115" s="99" t="str">
        <f>_THP_since142!K1108</f>
        <v>17. AMGÄndG (2021)</v>
      </c>
      <c r="I1115">
        <f>_THP_since142!L1108</f>
        <v>0</v>
      </c>
    </row>
    <row r="1116" spans="2:9" x14ac:dyDescent="0.3">
      <c r="B1116" s="99">
        <f>_THP_since142!E1109</f>
        <v>2021</v>
      </c>
      <c r="C1116" s="99" t="str">
        <f>_THP_since142!F1109</f>
        <v>Pute</v>
      </c>
      <c r="D1116" s="99" t="str">
        <f>_THP_since142!G1109</f>
        <v>Mastputen</v>
      </c>
      <c r="E1116" s="99" t="str">
        <f>_THP_since142!H1109</f>
        <v>B</v>
      </c>
      <c r="F1116" s="99" t="str">
        <f>_THP_since142!I1109</f>
        <v>Fluorchinolone</v>
      </c>
      <c r="G1116" s="120">
        <f>_THP_since142!J1109</f>
        <v>3.6194539876815517</v>
      </c>
      <c r="H1116" s="99" t="str">
        <f>_THP_since142!K1109</f>
        <v>17. AMGÄndG (2021)</v>
      </c>
      <c r="I1116">
        <f>_THP_since142!L1109</f>
        <v>8.4860080184212094E-2</v>
      </c>
    </row>
    <row r="1117" spans="2:9" x14ac:dyDescent="0.3">
      <c r="B1117" s="99">
        <f>_THP_since142!E1110</f>
        <v>2021</v>
      </c>
      <c r="C1117" s="99" t="str">
        <f>_THP_since142!F1110</f>
        <v>Pute</v>
      </c>
      <c r="D1117" s="99" t="str">
        <f>_THP_since142!G1110</f>
        <v>Mastputen</v>
      </c>
      <c r="E1117" s="99" t="str">
        <f>_THP_since142!H1110</f>
        <v>B</v>
      </c>
      <c r="F1117" s="99" t="str">
        <f>_THP_since142!I1110</f>
        <v>Polypeptid-AB</v>
      </c>
      <c r="G1117" s="120">
        <f>_THP_since142!J1110</f>
        <v>5.0243578287365338</v>
      </c>
      <c r="H1117" s="99" t="str">
        <f>_THP_since142!K1110</f>
        <v>17. AMGÄndG (2021)</v>
      </c>
      <c r="I1117">
        <f>_THP_since142!L1110</f>
        <v>0.1177988198418476</v>
      </c>
    </row>
    <row r="1118" spans="2:9" x14ac:dyDescent="0.3">
      <c r="B1118" s="99">
        <f>_THP_since142!E1111</f>
        <v>2021</v>
      </c>
      <c r="C1118" s="99" t="str">
        <f>_THP_since142!F1111</f>
        <v>Pute</v>
      </c>
      <c r="D1118" s="99" t="str">
        <f>_THP_since142!G1111</f>
        <v>Mastputen</v>
      </c>
      <c r="E1118" s="99" t="str">
        <f>_THP_since142!H1111</f>
        <v>C</v>
      </c>
      <c r="F1118" s="99" t="str">
        <f>_THP_since142!I1111</f>
        <v>Aminoglykoside</v>
      </c>
      <c r="G1118" s="120">
        <f>_THP_since142!J1111</f>
        <v>0.82396457346089924</v>
      </c>
      <c r="H1118" s="99" t="str">
        <f>_THP_since142!K1111</f>
        <v>17. AMGÄndG (2021)</v>
      </c>
      <c r="I1118">
        <f>_THP_since142!L1111</f>
        <v>1.9318300498034652E-2</v>
      </c>
    </row>
    <row r="1119" spans="2:9" x14ac:dyDescent="0.3">
      <c r="B1119" s="99">
        <f>_THP_since142!E1112</f>
        <v>2021</v>
      </c>
      <c r="C1119" s="99" t="str">
        <f>_THP_since142!F1112</f>
        <v>Pute</v>
      </c>
      <c r="D1119" s="99" t="str">
        <f>_THP_since142!G1112</f>
        <v>Mastputen</v>
      </c>
      <c r="E1119" s="99" t="str">
        <f>_THP_since142!H1112</f>
        <v>C</v>
      </c>
      <c r="F1119" s="99" t="str">
        <f>_THP_since142!I1112</f>
        <v>Ceph. 1. Gen.</v>
      </c>
      <c r="G1119" s="120">
        <f>_THP_since142!J1112</f>
        <v>0</v>
      </c>
      <c r="H1119" s="99" t="str">
        <f>_THP_since142!K1112</f>
        <v>17. AMGÄndG (2021)</v>
      </c>
      <c r="I1119">
        <f>_THP_since142!L1112</f>
        <v>0</v>
      </c>
    </row>
    <row r="1120" spans="2:9" x14ac:dyDescent="0.3">
      <c r="B1120" s="99">
        <f>_THP_since142!E1113</f>
        <v>2021</v>
      </c>
      <c r="C1120" s="99" t="str">
        <f>_THP_since142!F1113</f>
        <v>Pute</v>
      </c>
      <c r="D1120" s="99" t="str">
        <f>_THP_since142!G1113</f>
        <v>Mastputen</v>
      </c>
      <c r="E1120" s="99" t="str">
        <f>_THP_since142!H1113</f>
        <v>C</v>
      </c>
      <c r="F1120" s="99" t="str">
        <f>_THP_since142!I1113</f>
        <v>Fenicole</v>
      </c>
      <c r="G1120" s="120">
        <f>_THP_since142!J1113</f>
        <v>0.10420086965397135</v>
      </c>
      <c r="H1120" s="99" t="str">
        <f>_THP_since142!K1113</f>
        <v>17. AMGÄndG (2021)</v>
      </c>
      <c r="I1120">
        <f>_THP_since142!L1113</f>
        <v>2.4430464330242028E-3</v>
      </c>
    </row>
    <row r="1121" spans="2:9" x14ac:dyDescent="0.3">
      <c r="B1121" s="99">
        <f>_THP_since142!E1114</f>
        <v>2021</v>
      </c>
      <c r="C1121" s="99" t="str">
        <f>_THP_since142!F1114</f>
        <v>Pute</v>
      </c>
      <c r="D1121" s="99" t="str">
        <f>_THP_since142!G1114</f>
        <v>Mastputen</v>
      </c>
      <c r="E1121" s="99" t="str">
        <f>_THP_since142!H1114</f>
        <v>C</v>
      </c>
      <c r="F1121" s="99" t="str">
        <f>_THP_since142!I1114</f>
        <v>Lincosamide</v>
      </c>
      <c r="G1121" s="120">
        <f>_THP_since142!J1114</f>
        <v>0.62697875191951458</v>
      </c>
      <c r="H1121" s="99" t="str">
        <f>_THP_since142!K1114</f>
        <v>17. AMGÄndG (2021)</v>
      </c>
      <c r="I1121">
        <f>_THP_since142!L1114</f>
        <v>1.4699860073582009E-2</v>
      </c>
    </row>
    <row r="1122" spans="2:9" x14ac:dyDescent="0.3">
      <c r="B1122" s="99">
        <f>_THP_since142!E1115</f>
        <v>2021</v>
      </c>
      <c r="C1122" s="99" t="str">
        <f>_THP_since142!F1115</f>
        <v>Pute</v>
      </c>
      <c r="D1122" s="99" t="str">
        <f>_THP_since142!G1115</f>
        <v>Mastputen</v>
      </c>
      <c r="E1122" s="99" t="str">
        <f>_THP_since142!H1115</f>
        <v>C</v>
      </c>
      <c r="F1122" s="99" t="str">
        <f>_THP_since142!I1115</f>
        <v>Makrolide</v>
      </c>
      <c r="G1122" s="120">
        <f>_THP_since142!J1115</f>
        <v>3.3915720077970968</v>
      </c>
      <c r="H1122" s="99" t="str">
        <f>_THP_since142!K1115</f>
        <v>17. AMGÄndG (2021)</v>
      </c>
      <c r="I1122">
        <f>_THP_since142!L1115</f>
        <v>7.9517262413535336E-2</v>
      </c>
    </row>
    <row r="1123" spans="2:9" x14ac:dyDescent="0.3">
      <c r="B1123" s="99">
        <f>_THP_since142!E1116</f>
        <v>2021</v>
      </c>
      <c r="C1123" s="99" t="str">
        <f>_THP_since142!F1116</f>
        <v>Pute</v>
      </c>
      <c r="D1123" s="99" t="str">
        <f>_THP_since142!G1116</f>
        <v>Mastputen</v>
      </c>
      <c r="E1123" s="99" t="str">
        <f>_THP_since142!H1116</f>
        <v>C</v>
      </c>
      <c r="F1123" s="99" t="str">
        <f>_THP_since142!I1116</f>
        <v>Pleuromutiline</v>
      </c>
      <c r="G1123" s="120">
        <f>_THP_since142!J1116</f>
        <v>0.99266575701929916</v>
      </c>
      <c r="H1123" s="99" t="str">
        <f>_THP_since142!K1116</f>
        <v>17. AMGÄndG (2021)</v>
      </c>
      <c r="I1123">
        <f>_THP_since142!L1116</f>
        <v>2.3273592100762675E-2</v>
      </c>
    </row>
    <row r="1124" spans="2:9" x14ac:dyDescent="0.3">
      <c r="B1124" s="99">
        <f>_THP_since142!E1117</f>
        <v>2021</v>
      </c>
      <c r="C1124" s="99" t="str">
        <f>_THP_since142!F1117</f>
        <v>Pute</v>
      </c>
      <c r="D1124" s="99" t="str">
        <f>_THP_since142!G1117</f>
        <v>Mastputen</v>
      </c>
      <c r="E1124" s="99" t="str">
        <f>_THP_since142!H1117</f>
        <v>D</v>
      </c>
      <c r="F1124" s="99" t="str">
        <f>_THP_since142!I1117</f>
        <v>Aminoglykoside</v>
      </c>
      <c r="G1124" s="120">
        <f>_THP_since142!J1117</f>
        <v>0.40181438325383834</v>
      </c>
      <c r="H1124" s="99" t="str">
        <f>_THP_since142!K1117</f>
        <v>17. AMGÄndG (2021)</v>
      </c>
      <c r="I1124">
        <f>_THP_since142!L1117</f>
        <v>9.4207581856654548E-3</v>
      </c>
    </row>
    <row r="1125" spans="2:9" x14ac:dyDescent="0.3">
      <c r="B1125" s="99">
        <f>_THP_since142!E1118</f>
        <v>2021</v>
      </c>
      <c r="C1125" s="99" t="str">
        <f>_THP_since142!F1118</f>
        <v>Pute</v>
      </c>
      <c r="D1125" s="99" t="str">
        <f>_THP_since142!G1118</f>
        <v>Mastputen</v>
      </c>
      <c r="E1125" s="99" t="str">
        <f>_THP_since142!H1118</f>
        <v>D</v>
      </c>
      <c r="F1125" s="99" t="str">
        <f>_THP_since142!I1118</f>
        <v>Folsäureantag.</v>
      </c>
      <c r="G1125" s="120">
        <f>_THP_since142!J1118</f>
        <v>0.13188782568574337</v>
      </c>
      <c r="H1125" s="99" t="str">
        <f>_THP_since142!K1118</f>
        <v>17. AMGÄndG (2021)</v>
      </c>
      <c r="I1125">
        <f>_THP_since142!L1118</f>
        <v>3.092182274206125E-3</v>
      </c>
    </row>
    <row r="1126" spans="2:9" x14ac:dyDescent="0.3">
      <c r="B1126" s="99">
        <f>_THP_since142!E1119</f>
        <v>2021</v>
      </c>
      <c r="C1126" s="99" t="str">
        <f>_THP_since142!F1119</f>
        <v>Pute</v>
      </c>
      <c r="D1126" s="99" t="str">
        <f>_THP_since142!G1119</f>
        <v>Mastputen</v>
      </c>
      <c r="E1126" s="99" t="str">
        <f>_THP_since142!H1119</f>
        <v>D</v>
      </c>
      <c r="F1126" s="99" t="str">
        <f>_THP_since142!I1119</f>
        <v>Penicilline</v>
      </c>
      <c r="G1126" s="120">
        <f>_THP_since142!J1119</f>
        <v>22.027272125168423</v>
      </c>
      <c r="H1126" s="99" t="str">
        <f>_THP_since142!K1119</f>
        <v>17. AMGÄndG (2021)</v>
      </c>
      <c r="I1126">
        <f>_THP_since142!L1119</f>
        <v>0.51644145363997151</v>
      </c>
    </row>
    <row r="1127" spans="2:9" x14ac:dyDescent="0.3">
      <c r="B1127" s="99">
        <f>_THP_since142!E1120</f>
        <v>2021</v>
      </c>
      <c r="C1127" s="99" t="str">
        <f>_THP_since142!F1120</f>
        <v>Pute</v>
      </c>
      <c r="D1127" s="99" t="str">
        <f>_THP_since142!G1120</f>
        <v>Mastputen</v>
      </c>
      <c r="E1127" s="99" t="str">
        <f>_THP_since142!H1120</f>
        <v>D</v>
      </c>
      <c r="F1127" s="99" t="str">
        <f>_THP_since142!I1120</f>
        <v>Sulfonamide</v>
      </c>
      <c r="G1127" s="120">
        <f>_THP_since142!J1120</f>
        <v>2.9593961887251412</v>
      </c>
      <c r="H1127" s="99" t="str">
        <f>_THP_since142!K1120</f>
        <v>17. AMGÄndG (2021)</v>
      </c>
      <c r="I1127">
        <f>_THP_since142!L1120</f>
        <v>6.9384663743973132E-2</v>
      </c>
    </row>
    <row r="1128" spans="2:9" x14ac:dyDescent="0.3">
      <c r="B1128" s="99">
        <f>_THP_since142!E1121</f>
        <v>2021</v>
      </c>
      <c r="C1128" s="99" t="str">
        <f>_THP_since142!F1121</f>
        <v>Pute</v>
      </c>
      <c r="D1128" s="99" t="str">
        <f>_THP_since142!G1121</f>
        <v>Mastputen</v>
      </c>
      <c r="E1128" s="99" t="str">
        <f>_THP_since142!H1121</f>
        <v>D</v>
      </c>
      <c r="F1128" s="99" t="str">
        <f>_THP_since142!I1121</f>
        <v>Tetrazykline</v>
      </c>
      <c r="G1128" s="120">
        <f>_THP_since142!J1121</f>
        <v>2.5484574739688282</v>
      </c>
      <c r="H1128" s="99" t="str">
        <f>_THP_since142!K1121</f>
        <v>17. AMGÄndG (2021)</v>
      </c>
      <c r="I1128">
        <f>_THP_since142!L1121</f>
        <v>5.9749980611185111E-2</v>
      </c>
    </row>
    <row r="1129" spans="2:9" x14ac:dyDescent="0.3">
      <c r="B1129" s="99">
        <f>_THP_since142!E1122</f>
        <v>2022</v>
      </c>
      <c r="C1129" s="99" t="str">
        <f>_THP_since142!F1122</f>
        <v>Pute</v>
      </c>
      <c r="D1129" s="99" t="str">
        <f>_THP_since142!G1122</f>
        <v>Mastputen</v>
      </c>
      <c r="E1129" s="99" t="str">
        <f>_THP_since142!H1122</f>
        <v>B</v>
      </c>
      <c r="F1129" s="99" t="str">
        <f>_THP_since142!I1122</f>
        <v>Ceph. 3. Gen.</v>
      </c>
      <c r="G1129" s="120">
        <f>_THP_since142!J1122</f>
        <v>0</v>
      </c>
      <c r="H1129" s="99" t="str">
        <f>_THP_since142!K1122</f>
        <v>17. AMGÄndG (2021)</v>
      </c>
      <c r="I1129">
        <f>_THP_since142!L1122</f>
        <v>0</v>
      </c>
    </row>
    <row r="1130" spans="2:9" x14ac:dyDescent="0.3">
      <c r="B1130" s="99">
        <f>_THP_since142!E1123</f>
        <v>2022</v>
      </c>
      <c r="C1130" s="99" t="str">
        <f>_THP_since142!F1123</f>
        <v>Pute</v>
      </c>
      <c r="D1130" s="99" t="str">
        <f>_THP_since142!G1123</f>
        <v>Mastputen</v>
      </c>
      <c r="E1130" s="99" t="str">
        <f>_THP_since142!H1123</f>
        <v>B</v>
      </c>
      <c r="F1130" s="99" t="str">
        <f>_THP_since142!I1123</f>
        <v>Ceph. 4. Gen.</v>
      </c>
      <c r="G1130" s="120">
        <f>_THP_since142!J1123</f>
        <v>0</v>
      </c>
      <c r="H1130" s="99" t="str">
        <f>_THP_since142!K1123</f>
        <v>17. AMGÄndG (2021)</v>
      </c>
      <c r="I1130">
        <f>_THP_since142!L1123</f>
        <v>0</v>
      </c>
    </row>
    <row r="1131" spans="2:9" x14ac:dyDescent="0.3">
      <c r="B1131" s="99">
        <f>_THP_since142!E1124</f>
        <v>2022</v>
      </c>
      <c r="C1131" s="99" t="str">
        <f>_THP_since142!F1124</f>
        <v>Pute</v>
      </c>
      <c r="D1131" s="99" t="str">
        <f>_THP_since142!G1124</f>
        <v>Mastputen</v>
      </c>
      <c r="E1131" s="99" t="str">
        <f>_THP_since142!H1124</f>
        <v>B</v>
      </c>
      <c r="F1131" s="99" t="str">
        <f>_THP_since142!I1124</f>
        <v>Fluorchinolone</v>
      </c>
      <c r="G1131" s="120">
        <f>_THP_since142!J1124</f>
        <v>3.925369224297151</v>
      </c>
      <c r="H1131" s="99" t="str">
        <f>_THP_since142!K1124</f>
        <v>17. AMGÄndG (2021)</v>
      </c>
      <c r="I1131">
        <f>_THP_since142!L1124</f>
        <v>9.6441922768259636E-2</v>
      </c>
    </row>
    <row r="1132" spans="2:9" x14ac:dyDescent="0.3">
      <c r="B1132" s="99">
        <f>_THP_since142!E1125</f>
        <v>2022</v>
      </c>
      <c r="C1132" s="99" t="str">
        <f>_THP_since142!F1125</f>
        <v>Pute</v>
      </c>
      <c r="D1132" s="99" t="str">
        <f>_THP_since142!G1125</f>
        <v>Mastputen</v>
      </c>
      <c r="E1132" s="99" t="str">
        <f>_THP_since142!H1125</f>
        <v>B</v>
      </c>
      <c r="F1132" s="99" t="str">
        <f>_THP_since142!I1125</f>
        <v>Polypeptid-AB</v>
      </c>
      <c r="G1132" s="120">
        <f>_THP_since142!J1125</f>
        <v>4.2972514862235407</v>
      </c>
      <c r="H1132" s="99" t="str">
        <f>_THP_since142!K1125</f>
        <v>17. AMGÄndG (2021)</v>
      </c>
      <c r="I1132">
        <f>_THP_since142!L1125</f>
        <v>0.10557865318373089</v>
      </c>
    </row>
    <row r="1133" spans="2:9" x14ac:dyDescent="0.3">
      <c r="B1133" s="99">
        <f>_THP_since142!E1126</f>
        <v>2022</v>
      </c>
      <c r="C1133" s="99" t="str">
        <f>_THP_since142!F1126</f>
        <v>Pute</v>
      </c>
      <c r="D1133" s="99" t="str">
        <f>_THP_since142!G1126</f>
        <v>Mastputen</v>
      </c>
      <c r="E1133" s="99" t="str">
        <f>_THP_since142!H1126</f>
        <v>C</v>
      </c>
      <c r="F1133" s="99" t="str">
        <f>_THP_since142!I1126</f>
        <v>Aminoglykoside</v>
      </c>
      <c r="G1133" s="120">
        <f>_THP_since142!J1126</f>
        <v>0.79892387267017329</v>
      </c>
      <c r="H1133" s="99" t="str">
        <f>_THP_since142!K1126</f>
        <v>17. AMGÄndG (2021)</v>
      </c>
      <c r="I1133">
        <f>_THP_since142!L1126</f>
        <v>1.9628664215548215E-2</v>
      </c>
    </row>
    <row r="1134" spans="2:9" x14ac:dyDescent="0.3">
      <c r="B1134" s="99">
        <f>_THP_since142!E1127</f>
        <v>2022</v>
      </c>
      <c r="C1134" s="99" t="str">
        <f>_THP_since142!F1127</f>
        <v>Pute</v>
      </c>
      <c r="D1134" s="99" t="str">
        <f>_THP_since142!G1127</f>
        <v>Mastputen</v>
      </c>
      <c r="E1134" s="99" t="str">
        <f>_THP_since142!H1127</f>
        <v>C</v>
      </c>
      <c r="F1134" s="99" t="str">
        <f>_THP_since142!I1127</f>
        <v>Ceph. 1. Gen.</v>
      </c>
      <c r="G1134" s="120">
        <f>_THP_since142!J1127</f>
        <v>0</v>
      </c>
      <c r="H1134" s="99" t="str">
        <f>_THP_since142!K1127</f>
        <v>17. AMGÄndG (2021)</v>
      </c>
      <c r="I1134">
        <f>_THP_since142!L1127</f>
        <v>0</v>
      </c>
    </row>
    <row r="1135" spans="2:9" x14ac:dyDescent="0.3">
      <c r="B1135" s="99">
        <f>_THP_since142!E1128</f>
        <v>2022</v>
      </c>
      <c r="C1135" s="99" t="str">
        <f>_THP_since142!F1128</f>
        <v>Pute</v>
      </c>
      <c r="D1135" s="99" t="str">
        <f>_THP_since142!G1128</f>
        <v>Mastputen</v>
      </c>
      <c r="E1135" s="99" t="str">
        <f>_THP_since142!H1128</f>
        <v>C</v>
      </c>
      <c r="F1135" s="99" t="str">
        <f>_THP_since142!I1128</f>
        <v>Fenicole</v>
      </c>
      <c r="G1135" s="120">
        <f>_THP_since142!J1128</f>
        <v>9.4311130827532258E-2</v>
      </c>
      <c r="H1135" s="99" t="str">
        <f>_THP_since142!K1128</f>
        <v>17. AMGÄndG (2021)</v>
      </c>
      <c r="I1135">
        <f>_THP_since142!L1128</f>
        <v>2.3171187920760961E-3</v>
      </c>
    </row>
    <row r="1136" spans="2:9" x14ac:dyDescent="0.3">
      <c r="B1136" s="99">
        <f>_THP_since142!E1129</f>
        <v>2022</v>
      </c>
      <c r="C1136" s="99" t="str">
        <f>_THP_since142!F1129</f>
        <v>Pute</v>
      </c>
      <c r="D1136" s="99" t="str">
        <f>_THP_since142!G1129</f>
        <v>Mastputen</v>
      </c>
      <c r="E1136" s="99" t="str">
        <f>_THP_since142!H1129</f>
        <v>C</v>
      </c>
      <c r="F1136" s="99" t="str">
        <f>_THP_since142!I1129</f>
        <v>Lincosamide</v>
      </c>
      <c r="G1136" s="120">
        <f>_THP_since142!J1129</f>
        <v>0.81184800456912343</v>
      </c>
      <c r="H1136" s="99" t="str">
        <f>_THP_since142!K1129</f>
        <v>17. AMGÄndG (2021)</v>
      </c>
      <c r="I1136">
        <f>_THP_since142!L1129</f>
        <v>1.9946195652522411E-2</v>
      </c>
    </row>
    <row r="1137" spans="2:9" x14ac:dyDescent="0.3">
      <c r="B1137" s="99">
        <f>_THP_since142!E1130</f>
        <v>2022</v>
      </c>
      <c r="C1137" s="99" t="str">
        <f>_THP_since142!F1130</f>
        <v>Pute</v>
      </c>
      <c r="D1137" s="99" t="str">
        <f>_THP_since142!G1130</f>
        <v>Mastputen</v>
      </c>
      <c r="E1137" s="99" t="str">
        <f>_THP_since142!H1130</f>
        <v>C</v>
      </c>
      <c r="F1137" s="99" t="str">
        <f>_THP_since142!I1130</f>
        <v>Makrolide</v>
      </c>
      <c r="G1137" s="120">
        <f>_THP_since142!J1130</f>
        <v>3.1143823439261449</v>
      </c>
      <c r="H1137" s="99" t="str">
        <f>_THP_since142!K1130</f>
        <v>17. AMGÄndG (2021)</v>
      </c>
      <c r="I1137">
        <f>_THP_since142!L1130</f>
        <v>7.6516883972242503E-2</v>
      </c>
    </row>
    <row r="1138" spans="2:9" x14ac:dyDescent="0.3">
      <c r="B1138" s="99">
        <f>_THP_since142!E1131</f>
        <v>2022</v>
      </c>
      <c r="C1138" s="99" t="str">
        <f>_THP_since142!F1131</f>
        <v>Pute</v>
      </c>
      <c r="D1138" s="99" t="str">
        <f>_THP_since142!G1131</f>
        <v>Mastputen</v>
      </c>
      <c r="E1138" s="99" t="str">
        <f>_THP_since142!H1131</f>
        <v>C</v>
      </c>
      <c r="F1138" s="99" t="str">
        <f>_THP_since142!I1131</f>
        <v>Pleuromutiline</v>
      </c>
      <c r="G1138" s="120">
        <f>_THP_since142!J1131</f>
        <v>1.0866477220728632</v>
      </c>
      <c r="H1138" s="99" t="str">
        <f>_THP_since142!K1131</f>
        <v>17. AMGÄndG (2021)</v>
      </c>
      <c r="I1138">
        <f>_THP_since142!L1131</f>
        <v>2.6697716749746209E-2</v>
      </c>
    </row>
    <row r="1139" spans="2:9" x14ac:dyDescent="0.3">
      <c r="B1139" s="99">
        <f>_THP_since142!E1132</f>
        <v>2022</v>
      </c>
      <c r="C1139" s="99" t="str">
        <f>_THP_since142!F1132</f>
        <v>Pute</v>
      </c>
      <c r="D1139" s="99" t="str">
        <f>_THP_since142!G1132</f>
        <v>Mastputen</v>
      </c>
      <c r="E1139" s="99" t="str">
        <f>_THP_since142!H1132</f>
        <v>D</v>
      </c>
      <c r="F1139" s="99" t="str">
        <f>_THP_since142!I1132</f>
        <v>Aminoglykoside</v>
      </c>
      <c r="G1139" s="120">
        <f>_THP_since142!J1132</f>
        <v>0.47616210164577627</v>
      </c>
      <c r="H1139" s="99" t="str">
        <f>_THP_since142!K1132</f>
        <v>17. AMGÄndG (2021)</v>
      </c>
      <c r="I1139">
        <f>_THP_since142!L1132</f>
        <v>1.1698769213313078E-2</v>
      </c>
    </row>
    <row r="1140" spans="2:9" x14ac:dyDescent="0.3">
      <c r="B1140" s="99">
        <f>_THP_since142!E1133</f>
        <v>2022</v>
      </c>
      <c r="C1140" s="99" t="str">
        <f>_THP_since142!F1133</f>
        <v>Pute</v>
      </c>
      <c r="D1140" s="99" t="str">
        <f>_THP_since142!G1133</f>
        <v>Mastputen</v>
      </c>
      <c r="E1140" s="99" t="str">
        <f>_THP_since142!H1133</f>
        <v>D</v>
      </c>
      <c r="F1140" s="99" t="str">
        <f>_THP_since142!I1133</f>
        <v>Folsäureantag.</v>
      </c>
      <c r="G1140" s="120">
        <f>_THP_since142!J1133</f>
        <v>0.10972350813356907</v>
      </c>
      <c r="H1140" s="99" t="str">
        <f>_THP_since142!K1133</f>
        <v>17. AMGÄndG (2021)</v>
      </c>
      <c r="I1140">
        <f>_THP_since142!L1133</f>
        <v>2.6957836301819238E-3</v>
      </c>
    </row>
    <row r="1141" spans="2:9" x14ac:dyDescent="0.3">
      <c r="B1141" s="99">
        <f>_THP_since142!E1134</f>
        <v>2022</v>
      </c>
      <c r="C1141" s="99" t="str">
        <f>_THP_since142!F1134</f>
        <v>Pute</v>
      </c>
      <c r="D1141" s="99" t="str">
        <f>_THP_since142!G1134</f>
        <v>Mastputen</v>
      </c>
      <c r="E1141" s="99" t="str">
        <f>_THP_since142!H1134</f>
        <v>D</v>
      </c>
      <c r="F1141" s="99" t="str">
        <f>_THP_since142!I1134</f>
        <v>Penicilline</v>
      </c>
      <c r="G1141" s="120">
        <f>_THP_since142!J1134</f>
        <v>21.408042979645582</v>
      </c>
      <c r="H1141" s="99" t="str">
        <f>_THP_since142!K1134</f>
        <v>17. AMGÄndG (2021)</v>
      </c>
      <c r="I1141">
        <f>_THP_since142!L1134</f>
        <v>0.52597162449915547</v>
      </c>
    </row>
    <row r="1142" spans="2:9" x14ac:dyDescent="0.3">
      <c r="B1142" s="99">
        <f>_THP_since142!E1135</f>
        <v>2022</v>
      </c>
      <c r="C1142" s="99" t="str">
        <f>_THP_since142!F1135</f>
        <v>Pute</v>
      </c>
      <c r="D1142" s="99" t="str">
        <f>_THP_since142!G1135</f>
        <v>Mastputen</v>
      </c>
      <c r="E1142" s="99" t="str">
        <f>_THP_since142!H1135</f>
        <v>D</v>
      </c>
      <c r="F1142" s="99" t="str">
        <f>_THP_since142!I1135</f>
        <v>Sulfonamide</v>
      </c>
      <c r="G1142" s="120">
        <f>_THP_since142!J1135</f>
        <v>2.0985994462731892</v>
      </c>
      <c r="H1142" s="99" t="str">
        <f>_THP_since142!K1135</f>
        <v>17. AMGÄndG (2021)</v>
      </c>
      <c r="I1142">
        <f>_THP_since142!L1135</f>
        <v>5.1560236541883624E-2</v>
      </c>
    </row>
    <row r="1143" spans="2:9" x14ac:dyDescent="0.3">
      <c r="B1143" s="99">
        <f>_THP_since142!E1136</f>
        <v>2022</v>
      </c>
      <c r="C1143" s="99" t="str">
        <f>_THP_since142!F1136</f>
        <v>Pute</v>
      </c>
      <c r="D1143" s="99" t="str">
        <f>_THP_since142!G1136</f>
        <v>Mastputen</v>
      </c>
      <c r="E1143" s="99" t="str">
        <f>_THP_since142!H1136</f>
        <v>D</v>
      </c>
      <c r="F1143" s="99" t="str">
        <f>_THP_since142!I1136</f>
        <v>Tetrazykline</v>
      </c>
      <c r="G1143" s="120">
        <f>_THP_since142!J1136</f>
        <v>2.4806353591134016</v>
      </c>
      <c r="H1143" s="99" t="str">
        <f>_THP_since142!K1136</f>
        <v>17. AMGÄndG (2021)</v>
      </c>
      <c r="I1143">
        <f>_THP_since142!L1136</f>
        <v>6.0946430781340023E-2</v>
      </c>
    </row>
    <row r="1144" spans="2:9" x14ac:dyDescent="0.3">
      <c r="B1144" s="99">
        <f>_THP_since142!E1137</f>
        <v>2023</v>
      </c>
      <c r="C1144" s="99" t="str">
        <f>_THP_since142!F1137</f>
        <v>Pute</v>
      </c>
      <c r="D1144" s="99" t="str">
        <f>_THP_since142!G1137</f>
        <v>Mastputen</v>
      </c>
      <c r="E1144" s="99" t="str">
        <f>_THP_since142!H1137</f>
        <v>B</v>
      </c>
      <c r="F1144" s="99" t="str">
        <f>_THP_since142!I1137</f>
        <v>Fluorchinolone</v>
      </c>
      <c r="G1144" s="120">
        <f>_THP_since142!J1137</f>
        <v>3.8492064792068366</v>
      </c>
      <c r="H1144" s="99" t="str">
        <f>_THP_since142!K1137</f>
        <v>17. AMGÄndG (2021)</v>
      </c>
      <c r="I1144">
        <f>_THP_since142!L1137</f>
        <v>9.145896093925189E-2</v>
      </c>
    </row>
    <row r="1145" spans="2:9" x14ac:dyDescent="0.3">
      <c r="B1145" s="99">
        <f>_THP_since142!E1138</f>
        <v>2023</v>
      </c>
      <c r="C1145" s="99" t="str">
        <f>_THP_since142!F1138</f>
        <v>Pute</v>
      </c>
      <c r="D1145" s="99" t="str">
        <f>_THP_since142!G1138</f>
        <v>Mastputen</v>
      </c>
      <c r="E1145" s="99" t="str">
        <f>_THP_since142!H1138</f>
        <v>B</v>
      </c>
      <c r="F1145" s="99" t="str">
        <f>_THP_since142!I1138</f>
        <v>Polypeptid-AB</v>
      </c>
      <c r="G1145" s="120">
        <f>_THP_since142!J1138</f>
        <v>3.6759912514295676</v>
      </c>
      <c r="H1145" s="99" t="str">
        <f>_THP_since142!K1138</f>
        <v>17. AMGÄndG (2021)</v>
      </c>
      <c r="I1145">
        <f>_THP_since142!L1138</f>
        <v>8.7343285452124136E-2</v>
      </c>
    </row>
    <row r="1146" spans="2:9" x14ac:dyDescent="0.3">
      <c r="B1146" s="99">
        <f>_THP_since142!E1139</f>
        <v>2023</v>
      </c>
      <c r="C1146" s="99" t="str">
        <f>_THP_since142!F1139</f>
        <v>Pute</v>
      </c>
      <c r="D1146" s="99" t="str">
        <f>_THP_since142!G1139</f>
        <v>Mastputen</v>
      </c>
      <c r="E1146" s="99" t="str">
        <f>_THP_since142!H1139</f>
        <v>C</v>
      </c>
      <c r="F1146" s="99" t="str">
        <f>_THP_since142!I1139</f>
        <v>Aminoglykoside</v>
      </c>
      <c r="G1146" s="120">
        <f>_THP_since142!J1139</f>
        <v>1.1431233320116987</v>
      </c>
      <c r="H1146" s="99" t="str">
        <f>_THP_since142!K1139</f>
        <v>17. AMGÄndG (2021)</v>
      </c>
      <c r="I1146">
        <f>_THP_since142!L1139</f>
        <v>2.7161149378702242E-2</v>
      </c>
    </row>
    <row r="1147" spans="2:9" x14ac:dyDescent="0.3">
      <c r="B1147" s="99">
        <f>_THP_since142!E1140</f>
        <v>2023</v>
      </c>
      <c r="C1147" s="99" t="str">
        <f>_THP_since142!F1140</f>
        <v>Pute</v>
      </c>
      <c r="D1147" s="99" t="str">
        <f>_THP_since142!G1140</f>
        <v>Mastputen</v>
      </c>
      <c r="E1147" s="99" t="str">
        <f>_THP_since142!H1140</f>
        <v>C</v>
      </c>
      <c r="F1147" s="99" t="str">
        <f>_THP_since142!I1140</f>
        <v>Fenicole</v>
      </c>
      <c r="G1147" s="120">
        <f>_THP_since142!J1140</f>
        <v>0.16361667980239508</v>
      </c>
      <c r="H1147" s="99" t="str">
        <f>_THP_since142!K1140</f>
        <v>17. AMGÄndG (2021)</v>
      </c>
      <c r="I1147">
        <f>_THP_since142!L1140</f>
        <v>3.8876094612988505E-3</v>
      </c>
    </row>
    <row r="1148" spans="2:9" x14ac:dyDescent="0.3">
      <c r="B1148" s="99">
        <f>_THP_since142!E1141</f>
        <v>2023</v>
      </c>
      <c r="C1148" s="99" t="str">
        <f>_THP_since142!F1141</f>
        <v>Pute</v>
      </c>
      <c r="D1148" s="99" t="str">
        <f>_THP_since142!G1141</f>
        <v>Mastputen</v>
      </c>
      <c r="E1148" s="99" t="str">
        <f>_THP_since142!H1141</f>
        <v>C</v>
      </c>
      <c r="F1148" s="99" t="str">
        <f>_THP_since142!I1141</f>
        <v>Lincosamide</v>
      </c>
      <c r="G1148" s="120">
        <f>_THP_since142!J1141</f>
        <v>0.90052521647776573</v>
      </c>
      <c r="H1148" s="99" t="str">
        <f>_THP_since142!K1141</f>
        <v>17. AMGÄndG (2021)</v>
      </c>
      <c r="I1148">
        <f>_THP_since142!L1141</f>
        <v>2.1396903762778287E-2</v>
      </c>
    </row>
    <row r="1149" spans="2:9" x14ac:dyDescent="0.3">
      <c r="B1149" s="99">
        <f>_THP_since142!E1142</f>
        <v>2023</v>
      </c>
      <c r="C1149" s="99" t="str">
        <f>_THP_since142!F1142</f>
        <v>Pute</v>
      </c>
      <c r="D1149" s="99" t="str">
        <f>_THP_since142!G1142</f>
        <v>Mastputen</v>
      </c>
      <c r="E1149" s="99" t="str">
        <f>_THP_since142!H1142</f>
        <v>C</v>
      </c>
      <c r="F1149" s="99" t="str">
        <f>_THP_since142!I1142</f>
        <v>Makrolide</v>
      </c>
      <c r="G1149" s="120">
        <f>_THP_since142!J1142</f>
        <v>3.2856673480510565</v>
      </c>
      <c r="H1149" s="99" t="str">
        <f>_THP_since142!K1142</f>
        <v>17. AMGÄndG (2021)</v>
      </c>
      <c r="I1149">
        <f>_THP_since142!L1142</f>
        <v>7.8069005460756263E-2</v>
      </c>
    </row>
    <row r="1150" spans="2:9" x14ac:dyDescent="0.3">
      <c r="B1150" s="99">
        <f>_THP_since142!E1143</f>
        <v>2023</v>
      </c>
      <c r="C1150" s="99" t="str">
        <f>_THP_since142!F1143</f>
        <v>Pute</v>
      </c>
      <c r="D1150" s="99" t="str">
        <f>_THP_since142!G1143</f>
        <v>Mastputen</v>
      </c>
      <c r="E1150" s="99" t="str">
        <f>_THP_since142!H1143</f>
        <v>C</v>
      </c>
      <c r="F1150" s="99" t="str">
        <f>_THP_since142!I1143</f>
        <v>Pleuromutiline</v>
      </c>
      <c r="G1150" s="120">
        <f>_THP_since142!J1143</f>
        <v>0.92945855255379251</v>
      </c>
      <c r="H1150" s="99" t="str">
        <f>_THP_since142!K1143</f>
        <v>17. AMGÄndG (2021)</v>
      </c>
      <c r="I1150">
        <f>_THP_since142!L1143</f>
        <v>2.2084373470707505E-2</v>
      </c>
    </row>
    <row r="1151" spans="2:9" x14ac:dyDescent="0.3">
      <c r="B1151" s="99">
        <f>_THP_since142!E1144</f>
        <v>2023</v>
      </c>
      <c r="C1151" s="99" t="str">
        <f>_THP_since142!F1144</f>
        <v>Pute</v>
      </c>
      <c r="D1151" s="99" t="str">
        <f>_THP_since142!G1144</f>
        <v>Mastputen</v>
      </c>
      <c r="E1151" s="99" t="str">
        <f>_THP_since142!H1144</f>
        <v>D</v>
      </c>
      <c r="F1151" s="99" t="str">
        <f>_THP_since142!I1144</f>
        <v>Aminoglykoside</v>
      </c>
      <c r="G1151" s="120">
        <f>_THP_since142!J1144</f>
        <v>0.58088000576920784</v>
      </c>
      <c r="H1151" s="99" t="str">
        <f>_THP_since142!K1144</f>
        <v>17. AMGÄndG (2021)</v>
      </c>
      <c r="I1151">
        <f>_THP_since142!L1144</f>
        <v>1.3801982835949507E-2</v>
      </c>
    </row>
    <row r="1152" spans="2:9" x14ac:dyDescent="0.3">
      <c r="B1152" s="99">
        <f>_THP_since142!E1145</f>
        <v>2023</v>
      </c>
      <c r="C1152" s="99" t="str">
        <f>_THP_since142!F1145</f>
        <v>Pute</v>
      </c>
      <c r="D1152" s="99" t="str">
        <f>_THP_since142!G1145</f>
        <v>Mastputen</v>
      </c>
      <c r="E1152" s="99" t="str">
        <f>_THP_since142!H1145</f>
        <v>D</v>
      </c>
      <c r="F1152" s="99" t="str">
        <f>_THP_since142!I1145</f>
        <v>Folsäureantag.</v>
      </c>
      <c r="G1152" s="120">
        <f>_THP_since142!J1145</f>
        <v>9.2371013940296384E-2</v>
      </c>
      <c r="H1152" s="99" t="str">
        <f>_THP_since142!K1145</f>
        <v>17. AMGÄndG (2021)</v>
      </c>
      <c r="I1152">
        <f>_THP_since142!L1145</f>
        <v>2.1947788463728963E-3</v>
      </c>
    </row>
    <row r="1153" spans="2:9" x14ac:dyDescent="0.3">
      <c r="B1153" s="99">
        <f>_THP_since142!E1146</f>
        <v>2023</v>
      </c>
      <c r="C1153" s="99" t="str">
        <f>_THP_since142!F1146</f>
        <v>Pute</v>
      </c>
      <c r="D1153" s="99" t="str">
        <f>_THP_since142!G1146</f>
        <v>Mastputen</v>
      </c>
      <c r="E1153" s="99" t="str">
        <f>_THP_since142!H1146</f>
        <v>D</v>
      </c>
      <c r="F1153" s="99" t="str">
        <f>_THP_since142!I1146</f>
        <v>Penicilline</v>
      </c>
      <c r="G1153" s="120">
        <f>_THP_since142!J1146</f>
        <v>21.919128906154832</v>
      </c>
      <c r="H1153" s="99" t="str">
        <f>_THP_since142!K1146</f>
        <v>17. AMGÄndG (2021)</v>
      </c>
      <c r="I1153">
        <f>_THP_since142!L1146</f>
        <v>0.5208088382059276</v>
      </c>
    </row>
    <row r="1154" spans="2:9" x14ac:dyDescent="0.3">
      <c r="B1154" s="99">
        <f>_THP_since142!E1147</f>
        <v>2023</v>
      </c>
      <c r="C1154" s="99" t="str">
        <f>_THP_since142!F1147</f>
        <v>Pute</v>
      </c>
      <c r="D1154" s="99" t="str">
        <f>_THP_since142!G1147</f>
        <v>Mastputen</v>
      </c>
      <c r="E1154" s="99" t="str">
        <f>_THP_since142!H1147</f>
        <v>D</v>
      </c>
      <c r="F1154" s="99" t="str">
        <f>_THP_since142!I1147</f>
        <v>Sulfonamide</v>
      </c>
      <c r="G1154" s="120">
        <f>_THP_since142!J1147</f>
        <v>2.7002862139528618</v>
      </c>
      <c r="H1154" s="99" t="str">
        <f>_THP_since142!K1147</f>
        <v>17. AMGÄndG (2021)</v>
      </c>
      <c r="I1154">
        <f>_THP_since142!L1147</f>
        <v>6.4160073693319927E-2</v>
      </c>
    </row>
    <row r="1155" spans="2:9" x14ac:dyDescent="0.3">
      <c r="B1155" s="99">
        <f>_THP_since142!E1148</f>
        <v>2023</v>
      </c>
      <c r="C1155" s="99" t="str">
        <f>_THP_since142!F1148</f>
        <v>Pute</v>
      </c>
      <c r="D1155" s="99" t="str">
        <f>_THP_since142!G1148</f>
        <v>Mastputen</v>
      </c>
      <c r="E1155" s="99" t="str">
        <f>_THP_since142!H1148</f>
        <v>D</v>
      </c>
      <c r="F1155" s="99" t="str">
        <f>_THP_since142!I1148</f>
        <v>Tetrazykline</v>
      </c>
      <c r="G1155" s="120">
        <f>_THP_since142!J1148</f>
        <v>2.8464518654207054</v>
      </c>
      <c r="H1155" s="99" t="str">
        <f>_THP_since142!K1148</f>
        <v>17. AMGÄndG (2021)</v>
      </c>
      <c r="I1155">
        <f>_THP_since142!L1148</f>
        <v>6.7633038492810868E-2</v>
      </c>
    </row>
    <row r="1156" spans="2:9" x14ac:dyDescent="0.3">
      <c r="B1156" s="99">
        <f>_THP_since142!E1149</f>
        <v>2024</v>
      </c>
      <c r="C1156" s="99" t="str">
        <f>_THP_since142!F1149</f>
        <v>Pute</v>
      </c>
      <c r="D1156" s="99" t="str">
        <f>_THP_since142!G1149</f>
        <v>Mastputen</v>
      </c>
      <c r="E1156" s="99" t="str">
        <f>_THP_since142!H1149</f>
        <v>B</v>
      </c>
      <c r="F1156" s="99" t="str">
        <f>_THP_since142!I1149</f>
        <v>Fluorchinolone</v>
      </c>
      <c r="G1156" s="120">
        <f>_THP_since142!J1149</f>
        <v>4.14481303442565</v>
      </c>
      <c r="H1156" s="99" t="str">
        <f>_THP_since142!K1149</f>
        <v>17. AMGÄndG (2021)</v>
      </c>
      <c r="I1156">
        <f>_THP_since142!L1149</f>
        <v>9.0857844998837659E-2</v>
      </c>
    </row>
    <row r="1157" spans="2:9" x14ac:dyDescent="0.3">
      <c r="B1157" s="99">
        <f>_THP_since142!E1150</f>
        <v>2024</v>
      </c>
      <c r="C1157" s="99" t="str">
        <f>_THP_since142!F1150</f>
        <v>Pute</v>
      </c>
      <c r="D1157" s="99" t="str">
        <f>_THP_since142!G1150</f>
        <v>Mastputen</v>
      </c>
      <c r="E1157" s="99" t="str">
        <f>_THP_since142!H1150</f>
        <v>B</v>
      </c>
      <c r="F1157" s="99" t="str">
        <f>_THP_since142!I1150</f>
        <v>Polypeptid-AB</v>
      </c>
      <c r="G1157" s="120">
        <f>_THP_since142!J1150</f>
        <v>3.5565237390504145</v>
      </c>
      <c r="H1157" s="99" t="str">
        <f>_THP_since142!K1150</f>
        <v>17. AMGÄndG (2021)</v>
      </c>
      <c r="I1157">
        <f>_THP_since142!L1150</f>
        <v>7.7962040732220059E-2</v>
      </c>
    </row>
    <row r="1158" spans="2:9" x14ac:dyDescent="0.3">
      <c r="B1158" s="99">
        <f>_THP_since142!E1151</f>
        <v>2024</v>
      </c>
      <c r="C1158" s="99" t="str">
        <f>_THP_since142!F1151</f>
        <v>Pute</v>
      </c>
      <c r="D1158" s="99" t="str">
        <f>_THP_since142!G1151</f>
        <v>Mastputen</v>
      </c>
      <c r="E1158" s="99" t="str">
        <f>_THP_since142!H1151</f>
        <v>C</v>
      </c>
      <c r="F1158" s="99" t="str">
        <f>_THP_since142!I1151</f>
        <v>Aminoglykoside</v>
      </c>
      <c r="G1158" s="120">
        <f>_THP_since142!J1151</f>
        <v>1.1753788608977214</v>
      </c>
      <c r="H1158" s="99" t="str">
        <f>_THP_since142!K1151</f>
        <v>17. AMGÄndG (2021)</v>
      </c>
      <c r="I1158">
        <f>_THP_since142!L1151</f>
        <v>2.5765309429247596E-2</v>
      </c>
    </row>
    <row r="1159" spans="2:9" x14ac:dyDescent="0.3">
      <c r="B1159" s="99">
        <f>_THP_since142!E1152</f>
        <v>2024</v>
      </c>
      <c r="C1159" s="99" t="str">
        <f>_THP_since142!F1152</f>
        <v>Pute</v>
      </c>
      <c r="D1159" s="99" t="str">
        <f>_THP_since142!G1152</f>
        <v>Mastputen</v>
      </c>
      <c r="E1159" s="99" t="str">
        <f>_THP_since142!H1152</f>
        <v>C</v>
      </c>
      <c r="F1159" s="99" t="str">
        <f>_THP_since142!I1152</f>
        <v>Fenicole</v>
      </c>
      <c r="G1159" s="120">
        <f>_THP_since142!J1152</f>
        <v>0.26968049433010544</v>
      </c>
      <c r="H1159" s="99" t="str">
        <f>_THP_since142!K1152</f>
        <v>17. AMGÄndG (2021)</v>
      </c>
      <c r="I1159">
        <f>_THP_since142!L1152</f>
        <v>5.9116269779946736E-3</v>
      </c>
    </row>
    <row r="1160" spans="2:9" x14ac:dyDescent="0.3">
      <c r="B1160" s="99">
        <f>_THP_since142!E1153</f>
        <v>2024</v>
      </c>
      <c r="C1160" s="99" t="str">
        <f>_THP_since142!F1153</f>
        <v>Pute</v>
      </c>
      <c r="D1160" s="99" t="str">
        <f>_THP_since142!G1153</f>
        <v>Mastputen</v>
      </c>
      <c r="E1160" s="99" t="str">
        <f>_THP_since142!H1153</f>
        <v>C</v>
      </c>
      <c r="F1160" s="99" t="str">
        <f>_THP_since142!I1153</f>
        <v>Lincosamide</v>
      </c>
      <c r="G1160" s="120">
        <f>_THP_since142!J1153</f>
        <v>1.238016904297087</v>
      </c>
      <c r="H1160" s="99" t="str">
        <f>_THP_since142!K1153</f>
        <v>17. AMGÄndG (2021)</v>
      </c>
      <c r="I1160">
        <f>_THP_since142!L1153</f>
        <v>2.7138388888065371E-2</v>
      </c>
    </row>
    <row r="1161" spans="2:9" x14ac:dyDescent="0.3">
      <c r="B1161" s="99">
        <f>_THP_since142!E1154</f>
        <v>2024</v>
      </c>
      <c r="C1161" s="99" t="str">
        <f>_THP_since142!F1154</f>
        <v>Pute</v>
      </c>
      <c r="D1161" s="99" t="str">
        <f>_THP_since142!G1154</f>
        <v>Mastputen</v>
      </c>
      <c r="E1161" s="99" t="str">
        <f>_THP_since142!H1154</f>
        <v>C</v>
      </c>
      <c r="F1161" s="99" t="str">
        <f>_THP_since142!I1154</f>
        <v>Makrolide</v>
      </c>
      <c r="G1161" s="120">
        <f>_THP_since142!J1154</f>
        <v>3.7772805687029862</v>
      </c>
      <c r="H1161" s="99" t="str">
        <f>_THP_since142!K1154</f>
        <v>17. AMGÄndG (2021)</v>
      </c>
      <c r="I1161">
        <f>_THP_since142!L1154</f>
        <v>8.2801219157016617E-2</v>
      </c>
    </row>
    <row r="1162" spans="2:9" x14ac:dyDescent="0.3">
      <c r="B1162" s="99">
        <f>_THP_since142!E1155</f>
        <v>2024</v>
      </c>
      <c r="C1162" s="99" t="str">
        <f>_THP_since142!F1155</f>
        <v>Pute</v>
      </c>
      <c r="D1162" s="99" t="str">
        <f>_THP_since142!G1155</f>
        <v>Mastputen</v>
      </c>
      <c r="E1162" s="99" t="str">
        <f>_THP_since142!H1155</f>
        <v>C</v>
      </c>
      <c r="F1162" s="99" t="str">
        <f>_THP_since142!I1155</f>
        <v>Pleuromutiline</v>
      </c>
      <c r="G1162" s="120">
        <f>_THP_since142!J1155</f>
        <v>1.0735733893302626</v>
      </c>
      <c r="H1162" s="99" t="str">
        <f>_THP_since142!K1155</f>
        <v>17. AMGÄndG (2021)</v>
      </c>
      <c r="I1162">
        <f>_THP_since142!L1155</f>
        <v>2.3533646461851167E-2</v>
      </c>
    </row>
    <row r="1163" spans="2:9" x14ac:dyDescent="0.3">
      <c r="B1163" s="99">
        <f>_THP_since142!E1156</f>
        <v>2024</v>
      </c>
      <c r="C1163" s="99" t="str">
        <f>_THP_since142!F1156</f>
        <v>Pute</v>
      </c>
      <c r="D1163" s="99" t="str">
        <f>_THP_since142!G1156</f>
        <v>Mastputen</v>
      </c>
      <c r="E1163" s="99" t="str">
        <f>_THP_since142!H1156</f>
        <v>D</v>
      </c>
      <c r="F1163" s="99" t="str">
        <f>_THP_since142!I1156</f>
        <v>Aminoglykoside</v>
      </c>
      <c r="G1163" s="120">
        <f>_THP_since142!J1156</f>
        <v>0.81175773807070417</v>
      </c>
      <c r="H1163" s="99" t="str">
        <f>_THP_since142!K1156</f>
        <v>17. AMGÄndG (2021)</v>
      </c>
      <c r="I1163">
        <f>_THP_since142!L1156</f>
        <v>1.7794423567396286E-2</v>
      </c>
    </row>
    <row r="1164" spans="2:9" x14ac:dyDescent="0.3">
      <c r="B1164" s="99">
        <f>_THP_since142!E1157</f>
        <v>2024</v>
      </c>
      <c r="C1164" s="99" t="str">
        <f>_THP_since142!F1157</f>
        <v>Pute</v>
      </c>
      <c r="D1164" s="99" t="str">
        <f>_THP_since142!G1157</f>
        <v>Mastputen</v>
      </c>
      <c r="E1164" s="99" t="str">
        <f>_THP_since142!H1157</f>
        <v>D</v>
      </c>
      <c r="F1164" s="99" t="str">
        <f>_THP_since142!I1157</f>
        <v>Folsäureantag.</v>
      </c>
      <c r="G1164" s="120">
        <f>_THP_since142!J1157</f>
        <v>0.17370651130899195</v>
      </c>
      <c r="H1164" s="99" t="str">
        <f>_THP_since142!K1157</f>
        <v>17. AMGÄndG (2021)</v>
      </c>
      <c r="I1164">
        <f>_THP_since142!L1157</f>
        <v>3.8077952247098741E-3</v>
      </c>
    </row>
    <row r="1165" spans="2:9" x14ac:dyDescent="0.3">
      <c r="B1165" s="99">
        <f>_THP_since142!E1158</f>
        <v>2024</v>
      </c>
      <c r="C1165" s="99" t="str">
        <f>_THP_since142!F1158</f>
        <v>Pute</v>
      </c>
      <c r="D1165" s="99" t="str">
        <f>_THP_since142!G1158</f>
        <v>Mastputen</v>
      </c>
      <c r="E1165" s="99" t="str">
        <f>_THP_since142!H1158</f>
        <v>D</v>
      </c>
      <c r="F1165" s="99" t="str">
        <f>_THP_since142!I1158</f>
        <v>Penicilline</v>
      </c>
      <c r="G1165" s="120">
        <f>_THP_since142!J1158</f>
        <v>22.770304571372616</v>
      </c>
      <c r="H1165" s="99" t="str">
        <f>_THP_since142!K1158</f>
        <v>17. AMGÄndG (2021)</v>
      </c>
      <c r="I1165">
        <f>_THP_since142!L1158</f>
        <v>0.49914454189820445</v>
      </c>
    </row>
    <row r="1166" spans="2:9" x14ac:dyDescent="0.3">
      <c r="B1166" s="99">
        <f>_THP_since142!E1159</f>
        <v>2024</v>
      </c>
      <c r="C1166" s="99" t="str">
        <f>_THP_since142!F1159</f>
        <v>Pute</v>
      </c>
      <c r="D1166" s="99" t="str">
        <f>_THP_since142!G1159</f>
        <v>Mastputen</v>
      </c>
      <c r="E1166" s="99" t="str">
        <f>_THP_since142!H1159</f>
        <v>D</v>
      </c>
      <c r="F1166" s="99" t="str">
        <f>_THP_since142!I1159</f>
        <v>Sulfonamide</v>
      </c>
      <c r="G1166" s="120">
        <f>_THP_since142!J1159</f>
        <v>3.407650044137625</v>
      </c>
      <c r="H1166" s="99" t="str">
        <f>_THP_since142!K1159</f>
        <v>17. AMGÄndG (2021)</v>
      </c>
      <c r="I1166">
        <f>_THP_since142!L1159</f>
        <v>7.4698602071792075E-2</v>
      </c>
    </row>
    <row r="1167" spans="2:9" x14ac:dyDescent="0.3">
      <c r="B1167" s="99">
        <f>_THP_since142!E1160</f>
        <v>2024</v>
      </c>
      <c r="C1167" s="99" t="str">
        <f>_THP_since142!F1160</f>
        <v>Pute</v>
      </c>
      <c r="D1167" s="99" t="str">
        <f>_THP_since142!G1160</f>
        <v>Mastputen</v>
      </c>
      <c r="E1167" s="99" t="str">
        <f>_THP_since142!H1160</f>
        <v>D</v>
      </c>
      <c r="F1167" s="99" t="str">
        <f>_THP_since142!I1160</f>
        <v>Tetrazykline</v>
      </c>
      <c r="G1167" s="120">
        <f>_THP_since142!J1160</f>
        <v>3.219972989425671</v>
      </c>
      <c r="H1167" s="99" t="str">
        <f>_THP_since142!K1160</f>
        <v>17. AMGÄndG (2021)</v>
      </c>
      <c r="I1167">
        <f>_THP_since142!L1160</f>
        <v>7.0584560592664172E-2</v>
      </c>
    </row>
    <row r="1168" spans="2:9" x14ac:dyDescent="0.3">
      <c r="B1168" s="99">
        <f>_THP_since142!E1161</f>
        <v>2025</v>
      </c>
      <c r="C1168" s="99" t="str">
        <f>_THP_since142!F1161</f>
        <v>Pute</v>
      </c>
      <c r="D1168" s="99" t="str">
        <f>_THP_since142!G1161</f>
        <v>Mastputen</v>
      </c>
      <c r="E1168" s="99" t="str">
        <f>_THP_since142!H1161</f>
        <v>B</v>
      </c>
      <c r="F1168" s="99" t="str">
        <f>_THP_since142!I1161</f>
        <v>Fluorchinolone</v>
      </c>
      <c r="G1168" s="120">
        <f>_THP_since142!J1161</f>
        <v>5.5268372534227304</v>
      </c>
      <c r="H1168" s="99" t="str">
        <f>_THP_since142!K1161</f>
        <v>17. AMGÄndG (2021)</v>
      </c>
      <c r="I1168">
        <f>_THP_since142!L1161</f>
        <v>0.11236125295332287</v>
      </c>
    </row>
    <row r="1169" spans="2:9" x14ac:dyDescent="0.3">
      <c r="B1169" s="99">
        <f>_THP_since142!E1162</f>
        <v>2025</v>
      </c>
      <c r="C1169" s="99" t="str">
        <f>_THP_since142!F1162</f>
        <v>Pute</v>
      </c>
      <c r="D1169" s="99" t="str">
        <f>_THP_since142!G1162</f>
        <v>Mastputen</v>
      </c>
      <c r="E1169" s="99" t="str">
        <f>_THP_since142!H1162</f>
        <v>B</v>
      </c>
      <c r="F1169" s="99" t="str">
        <f>_THP_since142!I1162</f>
        <v>Polypeptid-AB</v>
      </c>
      <c r="G1169" s="120">
        <f>_THP_since142!J1162</f>
        <v>1.8431674638512356</v>
      </c>
      <c r="H1169" s="99" t="str">
        <f>_THP_since142!K1162</f>
        <v>17. AMGÄndG (2021)</v>
      </c>
      <c r="I1169">
        <f>_THP_since142!L1162</f>
        <v>3.7471811841911458E-2</v>
      </c>
    </row>
    <row r="1170" spans="2:9" x14ac:dyDescent="0.3">
      <c r="B1170" s="99">
        <f>_THP_since142!E1163</f>
        <v>2025</v>
      </c>
      <c r="C1170" s="99" t="str">
        <f>_THP_since142!F1163</f>
        <v>Pute</v>
      </c>
      <c r="D1170" s="99" t="str">
        <f>_THP_since142!G1163</f>
        <v>Mastputen</v>
      </c>
      <c r="E1170" s="99" t="str">
        <f>_THP_since142!H1163</f>
        <v>C</v>
      </c>
      <c r="F1170" s="99" t="str">
        <f>_THP_since142!I1163</f>
        <v>Aminoglykoside</v>
      </c>
      <c r="G1170" s="120">
        <f>_THP_since142!J1163</f>
        <v>1.4044887479293662</v>
      </c>
      <c r="H1170" s="99" t="str">
        <f>_THP_since142!K1163</f>
        <v>17. AMGÄndG (2021)</v>
      </c>
      <c r="I1170">
        <f>_THP_since142!L1163</f>
        <v>2.8553421828814766E-2</v>
      </c>
    </row>
    <row r="1171" spans="2:9" x14ac:dyDescent="0.3">
      <c r="B1171" s="99">
        <f>_THP_since142!E1164</f>
        <v>2025</v>
      </c>
      <c r="C1171" s="99" t="str">
        <f>_THP_since142!F1164</f>
        <v>Pute</v>
      </c>
      <c r="D1171" s="99" t="str">
        <f>_THP_since142!G1164</f>
        <v>Mastputen</v>
      </c>
      <c r="E1171" s="99" t="str">
        <f>_THP_since142!H1164</f>
        <v>C</v>
      </c>
      <c r="F1171" s="99" t="str">
        <f>_THP_since142!I1164</f>
        <v>Fenicole</v>
      </c>
      <c r="G1171" s="120">
        <f>_THP_since142!J1164</f>
        <v>0.28505333422381313</v>
      </c>
      <c r="H1171" s="99" t="str">
        <f>_THP_since142!K1164</f>
        <v>17. AMGÄndG (2021)</v>
      </c>
      <c r="I1171">
        <f>_THP_since142!L1164</f>
        <v>5.7951678913785018E-3</v>
      </c>
    </row>
    <row r="1172" spans="2:9" x14ac:dyDescent="0.3">
      <c r="B1172" s="99">
        <f>_THP_since142!E1165</f>
        <v>2025</v>
      </c>
      <c r="C1172" s="99" t="str">
        <f>_THP_since142!F1165</f>
        <v>Pute</v>
      </c>
      <c r="D1172" s="99" t="str">
        <f>_THP_since142!G1165</f>
        <v>Mastputen</v>
      </c>
      <c r="E1172" s="99" t="str">
        <f>_THP_since142!H1165</f>
        <v>C</v>
      </c>
      <c r="F1172" s="99" t="str">
        <f>_THP_since142!I1165</f>
        <v>Lincosamide</v>
      </c>
      <c r="G1172" s="120">
        <f>_THP_since142!J1165</f>
        <v>1.4260654971917266</v>
      </c>
      <c r="H1172" s="99" t="str">
        <f>_THP_since142!K1165</f>
        <v>17. AMGÄndG (2021)</v>
      </c>
      <c r="I1172">
        <f>_THP_since142!L1165</f>
        <v>2.8992079685127993E-2</v>
      </c>
    </row>
    <row r="1173" spans="2:9" x14ac:dyDescent="0.3">
      <c r="B1173" s="99">
        <f>_THP_since142!E1166</f>
        <v>2025</v>
      </c>
      <c r="C1173" s="99" t="str">
        <f>_THP_since142!F1166</f>
        <v>Pute</v>
      </c>
      <c r="D1173" s="99" t="str">
        <f>_THP_since142!G1166</f>
        <v>Mastputen</v>
      </c>
      <c r="E1173" s="99" t="str">
        <f>_THP_since142!H1166</f>
        <v>C</v>
      </c>
      <c r="F1173" s="99" t="str">
        <f>_THP_since142!I1166</f>
        <v>Makrolide</v>
      </c>
      <c r="G1173" s="120">
        <f>_THP_since142!J1166</f>
        <v>4.4534027955076176</v>
      </c>
      <c r="H1173" s="99" t="str">
        <f>_THP_since142!K1166</f>
        <v>17. AMGÄndG (2021)</v>
      </c>
      <c r="I1173">
        <f>_THP_since142!L1166</f>
        <v>9.053820387042856E-2</v>
      </c>
    </row>
    <row r="1174" spans="2:9" x14ac:dyDescent="0.3">
      <c r="B1174" s="99">
        <f>_THP_since142!E1167</f>
        <v>2025</v>
      </c>
      <c r="C1174" s="99" t="str">
        <f>_THP_since142!F1167</f>
        <v>Pute</v>
      </c>
      <c r="D1174" s="99" t="str">
        <f>_THP_since142!G1167</f>
        <v>Mastputen</v>
      </c>
      <c r="E1174" s="99" t="str">
        <f>_THP_since142!H1167</f>
        <v>C</v>
      </c>
      <c r="F1174" s="99" t="str">
        <f>_THP_since142!I1167</f>
        <v>Pleuromutiline</v>
      </c>
      <c r="G1174" s="120">
        <f>_THP_since142!J1167</f>
        <v>1.0540363974738109</v>
      </c>
      <c r="H1174" s="99" t="str">
        <f>_THP_since142!K1167</f>
        <v>17. AMGÄndG (2021)</v>
      </c>
      <c r="I1174">
        <f>_THP_since142!L1167</f>
        <v>2.1428684227171594E-2</v>
      </c>
    </row>
    <row r="1175" spans="2:9" x14ac:dyDescent="0.3">
      <c r="B1175" s="99">
        <f>_THP_since142!E1168</f>
        <v>2025</v>
      </c>
      <c r="C1175" s="99" t="str">
        <f>_THP_since142!F1168</f>
        <v>Pute</v>
      </c>
      <c r="D1175" s="99" t="str">
        <f>_THP_since142!G1168</f>
        <v>Mastputen</v>
      </c>
      <c r="E1175" s="99" t="str">
        <f>_THP_since142!H1168</f>
        <v>D</v>
      </c>
      <c r="F1175" s="99" t="str">
        <f>_THP_since142!I1168</f>
        <v>Aminoglykoside</v>
      </c>
      <c r="G1175" s="120">
        <f>_THP_since142!J1168</f>
        <v>1.1390205623924798</v>
      </c>
      <c r="H1175" s="99" t="str">
        <f>_THP_since142!K1168</f>
        <v>17. AMGÄndG (2021)</v>
      </c>
      <c r="I1175">
        <f>_THP_since142!L1168</f>
        <v>2.315642231924946E-2</v>
      </c>
    </row>
    <row r="1176" spans="2:9" x14ac:dyDescent="0.3">
      <c r="B1176" s="99">
        <f>_THP_since142!E1169</f>
        <v>2025</v>
      </c>
      <c r="C1176" s="99" t="str">
        <f>_THP_since142!F1169</f>
        <v>Pute</v>
      </c>
      <c r="D1176" s="99" t="str">
        <f>_THP_since142!G1169</f>
        <v>Mastputen</v>
      </c>
      <c r="E1176" s="99" t="str">
        <f>_THP_since142!H1169</f>
        <v>D</v>
      </c>
      <c r="F1176" s="99" t="str">
        <f>_THP_since142!I1169</f>
        <v>Folsäureantag.</v>
      </c>
      <c r="G1176" s="120">
        <f>_THP_since142!J1169</f>
        <v>0.23605702905208706</v>
      </c>
      <c r="H1176" s="99" t="str">
        <f>_THP_since142!K1169</f>
        <v>17. AMGÄndG (2021)</v>
      </c>
      <c r="I1176">
        <f>_THP_since142!L1169</f>
        <v>4.7990672307757073E-3</v>
      </c>
    </row>
    <row r="1177" spans="2:9" x14ac:dyDescent="0.3">
      <c r="B1177" s="99">
        <f>_THP_since142!E1170</f>
        <v>2025</v>
      </c>
      <c r="C1177" s="99" t="str">
        <f>_THP_since142!F1170</f>
        <v>Pute</v>
      </c>
      <c r="D1177" s="99" t="str">
        <f>_THP_since142!G1170</f>
        <v>Mastputen</v>
      </c>
      <c r="E1177" s="99" t="str">
        <f>_THP_since142!H1170</f>
        <v>D</v>
      </c>
      <c r="F1177" s="99" t="str">
        <f>_THP_since142!I1170</f>
        <v>Penicilline</v>
      </c>
      <c r="G1177" s="120">
        <f>_THP_since142!J1170</f>
        <v>24.147802970004388</v>
      </c>
      <c r="H1177" s="99" t="str">
        <f>_THP_since142!K1170</f>
        <v>17. AMGÄndG (2021)</v>
      </c>
      <c r="I1177">
        <f>_THP_since142!L1170</f>
        <v>0.49092768130622105</v>
      </c>
    </row>
    <row r="1178" spans="2:9" x14ac:dyDescent="0.3">
      <c r="B1178" s="99">
        <f>_THP_since142!E1171</f>
        <v>2025</v>
      </c>
      <c r="C1178" s="99" t="str">
        <f>_THP_since142!F1171</f>
        <v>Pute</v>
      </c>
      <c r="D1178" s="99" t="str">
        <f>_THP_since142!G1171</f>
        <v>Mastputen</v>
      </c>
      <c r="E1178" s="99" t="str">
        <f>_THP_since142!H1171</f>
        <v>D</v>
      </c>
      <c r="F1178" s="99" t="str">
        <f>_THP_since142!I1171</f>
        <v>Sulfonamide</v>
      </c>
      <c r="G1178" s="120">
        <f>_THP_since142!J1171</f>
        <v>3.9163471087121855</v>
      </c>
      <c r="H1178" s="99" t="str">
        <f>_THP_since142!K1171</f>
        <v>17. AMGÄndG (2021)</v>
      </c>
      <c r="I1178">
        <f>_THP_since142!L1171</f>
        <v>7.9619798441234624E-2</v>
      </c>
    </row>
    <row r="1179" spans="2:9" x14ac:dyDescent="0.3">
      <c r="B1179" s="99">
        <f>_THP_since142!E1172</f>
        <v>2025</v>
      </c>
      <c r="C1179" s="99" t="str">
        <f>_THP_since142!F1172</f>
        <v>Pute</v>
      </c>
      <c r="D1179" s="99" t="str">
        <f>_THP_since142!G1172</f>
        <v>Mastputen</v>
      </c>
      <c r="E1179" s="99" t="str">
        <f>_THP_since142!H1172</f>
        <v>D</v>
      </c>
      <c r="F1179" s="99" t="str">
        <f>_THP_since142!I1172</f>
        <v>Tetrazykline</v>
      </c>
      <c r="G1179" s="120">
        <f>_THP_since142!J1172</f>
        <v>3.7558271327047863</v>
      </c>
      <c r="H1179" s="99" t="str">
        <f>_THP_since142!K1172</f>
        <v>17. AMGÄndG (2021)</v>
      </c>
      <c r="I1179">
        <f>_THP_since142!L1172</f>
        <v>7.6356408404363349E-2</v>
      </c>
    </row>
  </sheetData>
  <mergeCells count="4">
    <mergeCell ref="B2:I2"/>
    <mergeCell ref="B4:H4"/>
    <mergeCell ref="B6:H6"/>
    <mergeCell ref="B5:H5"/>
  </mergeCells>
  <phoneticPr fontId="14" type="noConversion"/>
  <pageMargins left="0.7" right="0.7" top="0.75" bottom="0.75"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2DB3-0849-4EE2-BF8B-65010A404707}">
  <dimension ref="A1:L1172"/>
  <sheetViews>
    <sheetView workbookViewId="0"/>
  </sheetViews>
  <sheetFormatPr baseColWidth="10" defaultColWidth="9.109375" defaultRowHeight="14.4" x14ac:dyDescent="0.3"/>
  <sheetData>
    <row r="1" spans="1:12" x14ac:dyDescent="0.3">
      <c r="A1" t="s">
        <v>3</v>
      </c>
      <c r="B1" t="s">
        <v>5</v>
      </c>
      <c r="C1" t="s">
        <v>165</v>
      </c>
      <c r="D1" t="s">
        <v>215</v>
      </c>
      <c r="E1" t="s">
        <v>1</v>
      </c>
      <c r="F1" t="s">
        <v>4</v>
      </c>
      <c r="G1" t="s">
        <v>6</v>
      </c>
      <c r="H1" t="s">
        <v>43</v>
      </c>
      <c r="I1" t="s">
        <v>47</v>
      </c>
      <c r="J1" t="s">
        <v>125</v>
      </c>
      <c r="K1" t="s">
        <v>56</v>
      </c>
      <c r="L1" t="s">
        <v>642</v>
      </c>
    </row>
    <row r="2" spans="1:12" x14ac:dyDescent="0.3">
      <c r="A2">
        <v>1</v>
      </c>
      <c r="B2">
        <v>11</v>
      </c>
      <c r="C2">
        <v>1</v>
      </c>
      <c r="D2">
        <v>1</v>
      </c>
      <c r="E2">
        <v>2014</v>
      </c>
      <c r="F2" t="s">
        <v>8</v>
      </c>
      <c r="G2" t="s">
        <v>638</v>
      </c>
      <c r="H2" t="s">
        <v>44</v>
      </c>
      <c r="I2" t="s">
        <v>217</v>
      </c>
      <c r="J2">
        <v>2.7328352441317202E-2</v>
      </c>
      <c r="K2" t="s">
        <v>135</v>
      </c>
      <c r="L2">
        <v>7.685578017553597E-4</v>
      </c>
    </row>
    <row r="3" spans="1:12" x14ac:dyDescent="0.3">
      <c r="A3">
        <v>1</v>
      </c>
      <c r="B3">
        <v>11</v>
      </c>
      <c r="C3">
        <v>1</v>
      </c>
      <c r="D3">
        <v>1</v>
      </c>
      <c r="E3">
        <v>2014</v>
      </c>
      <c r="F3" t="s">
        <v>8</v>
      </c>
      <c r="G3" t="s">
        <v>638</v>
      </c>
      <c r="H3" t="s">
        <v>44</v>
      </c>
      <c r="I3" t="s">
        <v>218</v>
      </c>
      <c r="J3">
        <v>0.12121539835493339</v>
      </c>
      <c r="K3" t="s">
        <v>135</v>
      </c>
      <c r="L3">
        <v>3.4089519409783186E-3</v>
      </c>
    </row>
    <row r="4" spans="1:12" x14ac:dyDescent="0.3">
      <c r="A4">
        <v>1</v>
      </c>
      <c r="B4">
        <v>11</v>
      </c>
      <c r="C4">
        <v>1</v>
      </c>
      <c r="D4">
        <v>1</v>
      </c>
      <c r="E4">
        <v>2014</v>
      </c>
      <c r="F4" t="s">
        <v>8</v>
      </c>
      <c r="G4" t="s">
        <v>638</v>
      </c>
      <c r="H4" t="s">
        <v>44</v>
      </c>
      <c r="I4" t="s">
        <v>14</v>
      </c>
      <c r="J4">
        <v>0.92927041366412011</v>
      </c>
      <c r="K4" t="s">
        <v>135</v>
      </c>
      <c r="L4">
        <v>2.6133958419030337E-2</v>
      </c>
    </row>
    <row r="5" spans="1:12" x14ac:dyDescent="0.3">
      <c r="A5">
        <v>1</v>
      </c>
      <c r="B5">
        <v>11</v>
      </c>
      <c r="C5">
        <v>1</v>
      </c>
      <c r="D5">
        <v>1</v>
      </c>
      <c r="E5">
        <v>2014</v>
      </c>
      <c r="F5" t="s">
        <v>8</v>
      </c>
      <c r="G5" t="s">
        <v>638</v>
      </c>
      <c r="H5" t="s">
        <v>44</v>
      </c>
      <c r="I5" t="s">
        <v>219</v>
      </c>
      <c r="J5">
        <v>1.9528140644914445</v>
      </c>
      <c r="K5" t="s">
        <v>135</v>
      </c>
      <c r="L5">
        <v>5.4919171869775338E-2</v>
      </c>
    </row>
    <row r="6" spans="1:12" x14ac:dyDescent="0.3">
      <c r="A6">
        <v>1</v>
      </c>
      <c r="B6">
        <v>11</v>
      </c>
      <c r="C6">
        <v>1</v>
      </c>
      <c r="D6">
        <v>1</v>
      </c>
      <c r="E6">
        <v>2014</v>
      </c>
      <c r="F6" t="s">
        <v>8</v>
      </c>
      <c r="G6" t="s">
        <v>638</v>
      </c>
      <c r="H6" t="s">
        <v>45</v>
      </c>
      <c r="I6" t="s">
        <v>11</v>
      </c>
      <c r="J6">
        <v>1.7607523375309913</v>
      </c>
      <c r="K6" t="s">
        <v>135</v>
      </c>
      <c r="L6">
        <v>4.9517802029019974E-2</v>
      </c>
    </row>
    <row r="7" spans="1:12" x14ac:dyDescent="0.3">
      <c r="A7">
        <v>1</v>
      </c>
      <c r="B7">
        <v>11</v>
      </c>
      <c r="C7">
        <v>1</v>
      </c>
      <c r="D7">
        <v>1</v>
      </c>
      <c r="E7">
        <v>2014</v>
      </c>
      <c r="F7" t="s">
        <v>8</v>
      </c>
      <c r="G7" t="s">
        <v>638</v>
      </c>
      <c r="H7" t="s">
        <v>45</v>
      </c>
      <c r="I7" t="s">
        <v>220</v>
      </c>
      <c r="J7">
        <v>3.0408759810078117E-5</v>
      </c>
      <c r="K7" t="s">
        <v>135</v>
      </c>
      <c r="L7">
        <v>8.5518838517342797E-7</v>
      </c>
    </row>
    <row r="8" spans="1:12" x14ac:dyDescent="0.3">
      <c r="A8">
        <v>1</v>
      </c>
      <c r="B8">
        <v>11</v>
      </c>
      <c r="C8">
        <v>1</v>
      </c>
      <c r="D8">
        <v>1</v>
      </c>
      <c r="E8">
        <v>2014</v>
      </c>
      <c r="F8" t="s">
        <v>8</v>
      </c>
      <c r="G8" t="s">
        <v>638</v>
      </c>
      <c r="H8" t="s">
        <v>45</v>
      </c>
      <c r="I8" t="s">
        <v>13</v>
      </c>
      <c r="J8">
        <v>0.82490450911995106</v>
      </c>
      <c r="K8" t="s">
        <v>135</v>
      </c>
      <c r="L8">
        <v>2.3198866362276617E-2</v>
      </c>
    </row>
    <row r="9" spans="1:12" x14ac:dyDescent="0.3">
      <c r="A9">
        <v>1</v>
      </c>
      <c r="B9">
        <v>11</v>
      </c>
      <c r="C9">
        <v>1</v>
      </c>
      <c r="D9">
        <v>1</v>
      </c>
      <c r="E9">
        <v>2014</v>
      </c>
      <c r="F9" t="s">
        <v>8</v>
      </c>
      <c r="G9" t="s">
        <v>638</v>
      </c>
      <c r="H9" t="s">
        <v>45</v>
      </c>
      <c r="I9" t="s">
        <v>15</v>
      </c>
      <c r="J9">
        <v>0.15819853203595038</v>
      </c>
      <c r="K9" t="s">
        <v>135</v>
      </c>
      <c r="L9">
        <v>4.4490320550262417E-3</v>
      </c>
    </row>
    <row r="10" spans="1:12" x14ac:dyDescent="0.3">
      <c r="A10">
        <v>1</v>
      </c>
      <c r="B10">
        <v>11</v>
      </c>
      <c r="C10">
        <v>1</v>
      </c>
      <c r="D10">
        <v>1</v>
      </c>
      <c r="E10">
        <v>2014</v>
      </c>
      <c r="F10" t="s">
        <v>8</v>
      </c>
      <c r="G10" t="s">
        <v>638</v>
      </c>
      <c r="H10" t="s">
        <v>45</v>
      </c>
      <c r="I10" t="s">
        <v>16</v>
      </c>
      <c r="J10">
        <v>4.6094145477792985</v>
      </c>
      <c r="K10" t="s">
        <v>135</v>
      </c>
      <c r="L10">
        <v>0.12963099476368151</v>
      </c>
    </row>
    <row r="11" spans="1:12" x14ac:dyDescent="0.3">
      <c r="A11">
        <v>1</v>
      </c>
      <c r="B11">
        <v>11</v>
      </c>
      <c r="C11">
        <v>1</v>
      </c>
      <c r="D11">
        <v>1</v>
      </c>
      <c r="E11">
        <v>2014</v>
      </c>
      <c r="F11" t="s">
        <v>8</v>
      </c>
      <c r="G11" t="s">
        <v>638</v>
      </c>
      <c r="H11" t="s">
        <v>45</v>
      </c>
      <c r="I11" t="s">
        <v>24</v>
      </c>
      <c r="J11">
        <v>0</v>
      </c>
      <c r="K11" t="s">
        <v>135</v>
      </c>
      <c r="L11">
        <v>0</v>
      </c>
    </row>
    <row r="12" spans="1:12" x14ac:dyDescent="0.3">
      <c r="A12">
        <v>1</v>
      </c>
      <c r="B12">
        <v>11</v>
      </c>
      <c r="C12">
        <v>1</v>
      </c>
      <c r="D12">
        <v>1</v>
      </c>
      <c r="E12">
        <v>2014</v>
      </c>
      <c r="F12" t="s">
        <v>8</v>
      </c>
      <c r="G12" t="s">
        <v>638</v>
      </c>
      <c r="H12" t="s">
        <v>46</v>
      </c>
      <c r="I12" t="s">
        <v>11</v>
      </c>
      <c r="J12">
        <v>0.16149180072338185</v>
      </c>
      <c r="K12" t="s">
        <v>135</v>
      </c>
      <c r="L12">
        <v>4.5416489571405236E-3</v>
      </c>
    </row>
    <row r="13" spans="1:12" x14ac:dyDescent="0.3">
      <c r="A13">
        <v>1</v>
      </c>
      <c r="B13">
        <v>11</v>
      </c>
      <c r="C13">
        <v>1</v>
      </c>
      <c r="D13">
        <v>1</v>
      </c>
      <c r="E13">
        <v>2014</v>
      </c>
      <c r="F13" t="s">
        <v>8</v>
      </c>
      <c r="G13" t="s">
        <v>638</v>
      </c>
      <c r="H13" t="s">
        <v>46</v>
      </c>
      <c r="I13" t="s">
        <v>221</v>
      </c>
      <c r="J13">
        <v>2.4367542724889328</v>
      </c>
      <c r="K13" t="s">
        <v>135</v>
      </c>
      <c r="L13">
        <v>6.8529067425617859E-2</v>
      </c>
    </row>
    <row r="14" spans="1:12" x14ac:dyDescent="0.3">
      <c r="A14">
        <v>1</v>
      </c>
      <c r="B14">
        <v>11</v>
      </c>
      <c r="C14">
        <v>1</v>
      </c>
      <c r="D14">
        <v>1</v>
      </c>
      <c r="E14">
        <v>2014</v>
      </c>
      <c r="F14" t="s">
        <v>8</v>
      </c>
      <c r="G14" t="s">
        <v>638</v>
      </c>
      <c r="H14" t="s">
        <v>46</v>
      </c>
      <c r="I14" t="s">
        <v>17</v>
      </c>
      <c r="J14">
        <v>5.4333611809652327</v>
      </c>
      <c r="K14" t="s">
        <v>135</v>
      </c>
      <c r="L14">
        <v>0.15280292269182519</v>
      </c>
    </row>
    <row r="15" spans="1:12" x14ac:dyDescent="0.3">
      <c r="A15">
        <v>1</v>
      </c>
      <c r="B15">
        <v>11</v>
      </c>
      <c r="C15">
        <v>1</v>
      </c>
      <c r="D15">
        <v>1</v>
      </c>
      <c r="E15">
        <v>2014</v>
      </c>
      <c r="F15" t="s">
        <v>8</v>
      </c>
      <c r="G15" t="s">
        <v>638</v>
      </c>
      <c r="H15" t="s">
        <v>46</v>
      </c>
      <c r="I15" t="s">
        <v>18</v>
      </c>
      <c r="J15">
        <v>4.4245505742658908</v>
      </c>
      <c r="K15" t="s">
        <v>135</v>
      </c>
      <c r="L15">
        <v>0.1244320480136967</v>
      </c>
    </row>
    <row r="16" spans="1:12" x14ac:dyDescent="0.3">
      <c r="A16">
        <v>1</v>
      </c>
      <c r="B16">
        <v>11</v>
      </c>
      <c r="C16">
        <v>1</v>
      </c>
      <c r="D16">
        <v>1</v>
      </c>
      <c r="E16">
        <v>2014</v>
      </c>
      <c r="F16" t="s">
        <v>8</v>
      </c>
      <c r="G16" t="s">
        <v>638</v>
      </c>
      <c r="H16" t="s">
        <v>46</v>
      </c>
      <c r="I16" t="s">
        <v>19</v>
      </c>
      <c r="J16">
        <v>12.717879942376818</v>
      </c>
      <c r="K16" t="s">
        <v>135</v>
      </c>
      <c r="L16">
        <v>0.35766612248179092</v>
      </c>
    </row>
    <row r="17" spans="1:12" x14ac:dyDescent="0.3">
      <c r="A17">
        <v>1</v>
      </c>
      <c r="B17">
        <v>11</v>
      </c>
      <c r="C17">
        <v>1</v>
      </c>
      <c r="D17">
        <v>1</v>
      </c>
      <c r="E17">
        <v>2015</v>
      </c>
      <c r="F17" t="s">
        <v>8</v>
      </c>
      <c r="G17" t="s">
        <v>638</v>
      </c>
      <c r="H17" t="s">
        <v>44</v>
      </c>
      <c r="I17" t="s">
        <v>217</v>
      </c>
      <c r="J17">
        <v>2.873912530133722E-2</v>
      </c>
      <c r="K17" t="s">
        <v>135</v>
      </c>
      <c r="L17">
        <v>1.0803994757864169E-3</v>
      </c>
    </row>
    <row r="18" spans="1:12" x14ac:dyDescent="0.3">
      <c r="A18">
        <v>1</v>
      </c>
      <c r="B18">
        <v>11</v>
      </c>
      <c r="C18">
        <v>1</v>
      </c>
      <c r="D18">
        <v>1</v>
      </c>
      <c r="E18">
        <v>2015</v>
      </c>
      <c r="F18" t="s">
        <v>8</v>
      </c>
      <c r="G18" t="s">
        <v>638</v>
      </c>
      <c r="H18" t="s">
        <v>44</v>
      </c>
      <c r="I18" t="s">
        <v>218</v>
      </c>
      <c r="J18">
        <v>9.8644363758219999E-2</v>
      </c>
      <c r="K18" t="s">
        <v>135</v>
      </c>
      <c r="L18">
        <v>3.7083703062008853E-3</v>
      </c>
    </row>
    <row r="19" spans="1:12" x14ac:dyDescent="0.3">
      <c r="A19">
        <v>1</v>
      </c>
      <c r="B19">
        <v>11</v>
      </c>
      <c r="C19">
        <v>1</v>
      </c>
      <c r="D19">
        <v>1</v>
      </c>
      <c r="E19">
        <v>2015</v>
      </c>
      <c r="F19" t="s">
        <v>8</v>
      </c>
      <c r="G19" t="s">
        <v>638</v>
      </c>
      <c r="H19" t="s">
        <v>44</v>
      </c>
      <c r="I19" t="s">
        <v>14</v>
      </c>
      <c r="J19">
        <v>0.7689983187753574</v>
      </c>
      <c r="K19" t="s">
        <v>135</v>
      </c>
      <c r="L19">
        <v>2.8909209023382287E-2</v>
      </c>
    </row>
    <row r="20" spans="1:12" x14ac:dyDescent="0.3">
      <c r="A20">
        <v>1</v>
      </c>
      <c r="B20">
        <v>11</v>
      </c>
      <c r="C20">
        <v>1</v>
      </c>
      <c r="D20">
        <v>1</v>
      </c>
      <c r="E20">
        <v>2015</v>
      </c>
      <c r="F20" t="s">
        <v>8</v>
      </c>
      <c r="G20" t="s">
        <v>638</v>
      </c>
      <c r="H20" t="s">
        <v>44</v>
      </c>
      <c r="I20" t="s">
        <v>219</v>
      </c>
      <c r="J20">
        <v>1.0327163017533187</v>
      </c>
      <c r="K20" t="s">
        <v>135</v>
      </c>
      <c r="L20">
        <v>3.8823246683797212E-2</v>
      </c>
    </row>
    <row r="21" spans="1:12" x14ac:dyDescent="0.3">
      <c r="A21">
        <v>1</v>
      </c>
      <c r="B21">
        <v>11</v>
      </c>
      <c r="C21">
        <v>1</v>
      </c>
      <c r="D21">
        <v>1</v>
      </c>
      <c r="E21">
        <v>2015</v>
      </c>
      <c r="F21" t="s">
        <v>8</v>
      </c>
      <c r="G21" t="s">
        <v>638</v>
      </c>
      <c r="H21" t="s">
        <v>45</v>
      </c>
      <c r="I21" t="s">
        <v>11</v>
      </c>
      <c r="J21">
        <v>0.94723154336777027</v>
      </c>
      <c r="K21" t="s">
        <v>135</v>
      </c>
      <c r="L21">
        <v>3.5609589789960649E-2</v>
      </c>
    </row>
    <row r="22" spans="1:12" x14ac:dyDescent="0.3">
      <c r="A22">
        <v>1</v>
      </c>
      <c r="B22">
        <v>11</v>
      </c>
      <c r="C22">
        <v>1</v>
      </c>
      <c r="D22">
        <v>1</v>
      </c>
      <c r="E22">
        <v>2015</v>
      </c>
      <c r="F22" t="s">
        <v>8</v>
      </c>
      <c r="G22" t="s">
        <v>638</v>
      </c>
      <c r="H22" t="s">
        <v>45</v>
      </c>
      <c r="I22" t="s">
        <v>220</v>
      </c>
      <c r="J22">
        <v>4.0306713268465826E-5</v>
      </c>
      <c r="K22" t="s">
        <v>135</v>
      </c>
      <c r="L22">
        <v>1.5152636494436961E-6</v>
      </c>
    </row>
    <row r="23" spans="1:12" x14ac:dyDescent="0.3">
      <c r="A23">
        <v>1</v>
      </c>
      <c r="B23">
        <v>11</v>
      </c>
      <c r="C23">
        <v>1</v>
      </c>
      <c r="D23">
        <v>1</v>
      </c>
      <c r="E23">
        <v>2015</v>
      </c>
      <c r="F23" t="s">
        <v>8</v>
      </c>
      <c r="G23" t="s">
        <v>638</v>
      </c>
      <c r="H23" t="s">
        <v>45</v>
      </c>
      <c r="I23" t="s">
        <v>13</v>
      </c>
      <c r="J23">
        <v>0.74472850241763777</v>
      </c>
      <c r="K23" t="s">
        <v>135</v>
      </c>
      <c r="L23">
        <v>2.7996825762048552E-2</v>
      </c>
    </row>
    <row r="24" spans="1:12" x14ac:dyDescent="0.3">
      <c r="A24">
        <v>1</v>
      </c>
      <c r="B24">
        <v>11</v>
      </c>
      <c r="C24">
        <v>1</v>
      </c>
      <c r="D24">
        <v>1</v>
      </c>
      <c r="E24">
        <v>2015</v>
      </c>
      <c r="F24" t="s">
        <v>8</v>
      </c>
      <c r="G24" t="s">
        <v>638</v>
      </c>
      <c r="H24" t="s">
        <v>45</v>
      </c>
      <c r="I24" t="s">
        <v>15</v>
      </c>
      <c r="J24">
        <v>0.12024952206709238</v>
      </c>
      <c r="K24" t="s">
        <v>135</v>
      </c>
      <c r="L24">
        <v>4.5205801931212149E-3</v>
      </c>
    </row>
    <row r="25" spans="1:12" x14ac:dyDescent="0.3">
      <c r="A25">
        <v>1</v>
      </c>
      <c r="B25">
        <v>11</v>
      </c>
      <c r="C25">
        <v>1</v>
      </c>
      <c r="D25">
        <v>1</v>
      </c>
      <c r="E25">
        <v>2015</v>
      </c>
      <c r="F25" t="s">
        <v>8</v>
      </c>
      <c r="G25" t="s">
        <v>638</v>
      </c>
      <c r="H25" t="s">
        <v>45</v>
      </c>
      <c r="I25" t="s">
        <v>16</v>
      </c>
      <c r="J25">
        <v>4.9440191742647777</v>
      </c>
      <c r="K25" t="s">
        <v>135</v>
      </c>
      <c r="L25">
        <v>0.1858621537067143</v>
      </c>
    </row>
    <row r="26" spans="1:12" x14ac:dyDescent="0.3">
      <c r="A26">
        <v>1</v>
      </c>
      <c r="B26">
        <v>11</v>
      </c>
      <c r="C26">
        <v>1</v>
      </c>
      <c r="D26">
        <v>1</v>
      </c>
      <c r="E26">
        <v>2015</v>
      </c>
      <c r="F26" t="s">
        <v>8</v>
      </c>
      <c r="G26" t="s">
        <v>638</v>
      </c>
      <c r="H26" t="s">
        <v>45</v>
      </c>
      <c r="I26" t="s">
        <v>24</v>
      </c>
      <c r="J26">
        <v>2.8568723412615012E-6</v>
      </c>
      <c r="K26" t="s">
        <v>135</v>
      </c>
      <c r="L26">
        <v>1.0739935010283779E-7</v>
      </c>
    </row>
    <row r="27" spans="1:12" x14ac:dyDescent="0.3">
      <c r="A27">
        <v>1</v>
      </c>
      <c r="B27">
        <v>11</v>
      </c>
      <c r="C27">
        <v>1</v>
      </c>
      <c r="D27">
        <v>1</v>
      </c>
      <c r="E27">
        <v>2015</v>
      </c>
      <c r="F27" t="s">
        <v>8</v>
      </c>
      <c r="G27" t="s">
        <v>638</v>
      </c>
      <c r="H27" t="s">
        <v>46</v>
      </c>
      <c r="I27" t="s">
        <v>11</v>
      </c>
      <c r="J27">
        <v>0.12198474067235694</v>
      </c>
      <c r="K27" t="s">
        <v>135</v>
      </c>
      <c r="L27">
        <v>4.5858128420569648E-3</v>
      </c>
    </row>
    <row r="28" spans="1:12" x14ac:dyDescent="0.3">
      <c r="A28">
        <v>1</v>
      </c>
      <c r="B28">
        <v>11</v>
      </c>
      <c r="C28">
        <v>1</v>
      </c>
      <c r="D28">
        <v>1</v>
      </c>
      <c r="E28">
        <v>2015</v>
      </c>
      <c r="F28" t="s">
        <v>8</v>
      </c>
      <c r="G28" t="s">
        <v>638</v>
      </c>
      <c r="H28" t="s">
        <v>46</v>
      </c>
      <c r="I28" t="s">
        <v>221</v>
      </c>
      <c r="J28">
        <v>1.1512633230356579</v>
      </c>
      <c r="K28" t="s">
        <v>135</v>
      </c>
      <c r="L28">
        <v>4.3279824199867999E-2</v>
      </c>
    </row>
    <row r="29" spans="1:12" x14ac:dyDescent="0.3">
      <c r="A29">
        <v>1</v>
      </c>
      <c r="B29">
        <v>11</v>
      </c>
      <c r="C29">
        <v>1</v>
      </c>
      <c r="D29">
        <v>1</v>
      </c>
      <c r="E29">
        <v>2015</v>
      </c>
      <c r="F29" t="s">
        <v>8</v>
      </c>
      <c r="G29" t="s">
        <v>638</v>
      </c>
      <c r="H29" t="s">
        <v>46</v>
      </c>
      <c r="I29" t="s">
        <v>17</v>
      </c>
      <c r="J29">
        <v>4.1668372857778246</v>
      </c>
      <c r="K29" t="s">
        <v>135</v>
      </c>
      <c r="L29">
        <v>0.15664529703108915</v>
      </c>
    </row>
    <row r="30" spans="1:12" x14ac:dyDescent="0.3">
      <c r="A30">
        <v>1</v>
      </c>
      <c r="B30">
        <v>11</v>
      </c>
      <c r="C30">
        <v>1</v>
      </c>
      <c r="D30">
        <v>1</v>
      </c>
      <c r="E30">
        <v>2015</v>
      </c>
      <c r="F30" t="s">
        <v>8</v>
      </c>
      <c r="G30" t="s">
        <v>638</v>
      </c>
      <c r="H30" t="s">
        <v>46</v>
      </c>
      <c r="I30" t="s">
        <v>18</v>
      </c>
      <c r="J30">
        <v>2.9163641948846415</v>
      </c>
      <c r="K30" t="s">
        <v>135</v>
      </c>
      <c r="L30">
        <v>0.10963584710106106</v>
      </c>
    </row>
    <row r="31" spans="1:12" x14ac:dyDescent="0.3">
      <c r="A31">
        <v>1</v>
      </c>
      <c r="B31">
        <v>11</v>
      </c>
      <c r="C31">
        <v>1</v>
      </c>
      <c r="D31">
        <v>1</v>
      </c>
      <c r="E31">
        <v>2015</v>
      </c>
      <c r="F31" t="s">
        <v>8</v>
      </c>
      <c r="G31" t="s">
        <v>638</v>
      </c>
      <c r="H31" t="s">
        <v>46</v>
      </c>
      <c r="I31" t="s">
        <v>19</v>
      </c>
      <c r="J31">
        <v>9.5586425336934209</v>
      </c>
      <c r="K31" t="s">
        <v>135</v>
      </c>
      <c r="L31">
        <v>0.35934122122191386</v>
      </c>
    </row>
    <row r="32" spans="1:12" x14ac:dyDescent="0.3">
      <c r="A32">
        <v>1</v>
      </c>
      <c r="B32">
        <v>11</v>
      </c>
      <c r="C32">
        <v>1</v>
      </c>
      <c r="D32">
        <v>1</v>
      </c>
      <c r="E32">
        <v>2016</v>
      </c>
      <c r="F32" t="s">
        <v>8</v>
      </c>
      <c r="G32" t="s">
        <v>638</v>
      </c>
      <c r="H32" t="s">
        <v>44</v>
      </c>
      <c r="I32" t="s">
        <v>217</v>
      </c>
      <c r="J32">
        <v>2.9551134937554232E-2</v>
      </c>
      <c r="K32" t="s">
        <v>135</v>
      </c>
      <c r="L32">
        <v>1.182539447113457E-3</v>
      </c>
    </row>
    <row r="33" spans="1:12" x14ac:dyDescent="0.3">
      <c r="A33">
        <v>1</v>
      </c>
      <c r="B33">
        <v>11</v>
      </c>
      <c r="C33">
        <v>1</v>
      </c>
      <c r="D33">
        <v>1</v>
      </c>
      <c r="E33">
        <v>2016</v>
      </c>
      <c r="F33" t="s">
        <v>8</v>
      </c>
      <c r="G33" t="s">
        <v>638</v>
      </c>
      <c r="H33" t="s">
        <v>44</v>
      </c>
      <c r="I33" t="s">
        <v>218</v>
      </c>
      <c r="J33">
        <v>9.4796925592091338E-2</v>
      </c>
      <c r="K33" t="s">
        <v>135</v>
      </c>
      <c r="L33">
        <v>3.7934618827538385E-3</v>
      </c>
    </row>
    <row r="34" spans="1:12" x14ac:dyDescent="0.3">
      <c r="A34">
        <v>1</v>
      </c>
      <c r="B34">
        <v>11</v>
      </c>
      <c r="C34">
        <v>1</v>
      </c>
      <c r="D34">
        <v>1</v>
      </c>
      <c r="E34">
        <v>2016</v>
      </c>
      <c r="F34" t="s">
        <v>8</v>
      </c>
      <c r="G34" t="s">
        <v>638</v>
      </c>
      <c r="H34" t="s">
        <v>44</v>
      </c>
      <c r="I34" t="s">
        <v>14</v>
      </c>
      <c r="J34">
        <v>0.74655607034575644</v>
      </c>
      <c r="K34" t="s">
        <v>135</v>
      </c>
      <c r="L34">
        <v>2.987472408526495E-2</v>
      </c>
    </row>
    <row r="35" spans="1:12" x14ac:dyDescent="0.3">
      <c r="A35">
        <v>1</v>
      </c>
      <c r="B35">
        <v>11</v>
      </c>
      <c r="C35">
        <v>1</v>
      </c>
      <c r="D35">
        <v>1</v>
      </c>
      <c r="E35">
        <v>2016</v>
      </c>
      <c r="F35" t="s">
        <v>8</v>
      </c>
      <c r="G35" t="s">
        <v>638</v>
      </c>
      <c r="H35" t="s">
        <v>44</v>
      </c>
      <c r="I35" t="s">
        <v>219</v>
      </c>
      <c r="J35">
        <v>0.77097456941929654</v>
      </c>
      <c r="K35" t="s">
        <v>135</v>
      </c>
      <c r="L35">
        <v>3.0851872288025464E-2</v>
      </c>
    </row>
    <row r="36" spans="1:12" x14ac:dyDescent="0.3">
      <c r="A36">
        <v>1</v>
      </c>
      <c r="B36">
        <v>11</v>
      </c>
      <c r="C36">
        <v>1</v>
      </c>
      <c r="D36">
        <v>1</v>
      </c>
      <c r="E36">
        <v>2016</v>
      </c>
      <c r="F36" t="s">
        <v>8</v>
      </c>
      <c r="G36" t="s">
        <v>638</v>
      </c>
      <c r="H36" t="s">
        <v>45</v>
      </c>
      <c r="I36" t="s">
        <v>11</v>
      </c>
      <c r="J36">
        <v>0.64325839848173716</v>
      </c>
      <c r="K36" t="s">
        <v>135</v>
      </c>
      <c r="L36">
        <v>2.5741090232206089E-2</v>
      </c>
    </row>
    <row r="37" spans="1:12" x14ac:dyDescent="0.3">
      <c r="A37">
        <v>1</v>
      </c>
      <c r="B37">
        <v>11</v>
      </c>
      <c r="C37">
        <v>1</v>
      </c>
      <c r="D37">
        <v>1</v>
      </c>
      <c r="E37">
        <v>2016</v>
      </c>
      <c r="F37" t="s">
        <v>8</v>
      </c>
      <c r="G37" t="s">
        <v>638</v>
      </c>
      <c r="H37" t="s">
        <v>45</v>
      </c>
      <c r="I37" t="s">
        <v>220</v>
      </c>
      <c r="J37">
        <v>9.2558547590094424E-6</v>
      </c>
      <c r="K37" t="s">
        <v>135</v>
      </c>
      <c r="L37">
        <v>3.7038893404299727E-7</v>
      </c>
    </row>
    <row r="38" spans="1:12" x14ac:dyDescent="0.3">
      <c r="A38">
        <v>1</v>
      </c>
      <c r="B38">
        <v>11</v>
      </c>
      <c r="C38">
        <v>1</v>
      </c>
      <c r="D38">
        <v>1</v>
      </c>
      <c r="E38">
        <v>2016</v>
      </c>
      <c r="F38" t="s">
        <v>8</v>
      </c>
      <c r="G38" t="s">
        <v>638</v>
      </c>
      <c r="H38" t="s">
        <v>45</v>
      </c>
      <c r="I38" t="s">
        <v>13</v>
      </c>
      <c r="J38">
        <v>0.76101952633782144</v>
      </c>
      <c r="K38" t="s">
        <v>135</v>
      </c>
      <c r="L38">
        <v>3.0453504131728436E-2</v>
      </c>
    </row>
    <row r="39" spans="1:12" x14ac:dyDescent="0.3">
      <c r="A39">
        <v>1</v>
      </c>
      <c r="B39">
        <v>11</v>
      </c>
      <c r="C39">
        <v>1</v>
      </c>
      <c r="D39">
        <v>1</v>
      </c>
      <c r="E39">
        <v>2016</v>
      </c>
      <c r="F39" t="s">
        <v>8</v>
      </c>
      <c r="G39" t="s">
        <v>638</v>
      </c>
      <c r="H39" t="s">
        <v>45</v>
      </c>
      <c r="I39" t="s">
        <v>15</v>
      </c>
      <c r="J39">
        <v>0.11604981097938646</v>
      </c>
      <c r="K39" t="s">
        <v>135</v>
      </c>
      <c r="L39">
        <v>4.6439326138633524E-3</v>
      </c>
    </row>
    <row r="40" spans="1:12" x14ac:dyDescent="0.3">
      <c r="A40">
        <v>1</v>
      </c>
      <c r="B40">
        <v>11</v>
      </c>
      <c r="C40">
        <v>1</v>
      </c>
      <c r="D40">
        <v>1</v>
      </c>
      <c r="E40">
        <v>2016</v>
      </c>
      <c r="F40" t="s">
        <v>8</v>
      </c>
      <c r="G40" t="s">
        <v>638</v>
      </c>
      <c r="H40" t="s">
        <v>45</v>
      </c>
      <c r="I40" t="s">
        <v>16</v>
      </c>
      <c r="J40">
        <v>5.0203528998012636</v>
      </c>
      <c r="K40" t="s">
        <v>135</v>
      </c>
      <c r="L40">
        <v>0.20089804858563504</v>
      </c>
    </row>
    <row r="41" spans="1:12" x14ac:dyDescent="0.3">
      <c r="A41">
        <v>1</v>
      </c>
      <c r="B41">
        <v>11</v>
      </c>
      <c r="C41">
        <v>1</v>
      </c>
      <c r="D41">
        <v>1</v>
      </c>
      <c r="E41">
        <v>2016</v>
      </c>
      <c r="F41" t="s">
        <v>8</v>
      </c>
      <c r="G41" t="s">
        <v>638</v>
      </c>
      <c r="H41" t="s">
        <v>45</v>
      </c>
      <c r="I41" t="s">
        <v>24</v>
      </c>
      <c r="J41">
        <v>1.1900384690154998E-5</v>
      </c>
      <c r="K41" t="s">
        <v>135</v>
      </c>
      <c r="L41">
        <v>4.7621434376956795E-7</v>
      </c>
    </row>
    <row r="42" spans="1:12" x14ac:dyDescent="0.3">
      <c r="A42">
        <v>1</v>
      </c>
      <c r="B42">
        <v>11</v>
      </c>
      <c r="C42">
        <v>1</v>
      </c>
      <c r="D42">
        <v>1</v>
      </c>
      <c r="E42">
        <v>2016</v>
      </c>
      <c r="F42" t="s">
        <v>8</v>
      </c>
      <c r="G42" t="s">
        <v>638</v>
      </c>
      <c r="H42" t="s">
        <v>46</v>
      </c>
      <c r="I42" t="s">
        <v>11</v>
      </c>
      <c r="J42">
        <v>0.11781907844065798</v>
      </c>
      <c r="K42" t="s">
        <v>135</v>
      </c>
      <c r="L42">
        <v>4.7147328917501079E-3</v>
      </c>
    </row>
    <row r="43" spans="1:12" x14ac:dyDescent="0.3">
      <c r="A43">
        <v>1</v>
      </c>
      <c r="B43">
        <v>11</v>
      </c>
      <c r="C43">
        <v>1</v>
      </c>
      <c r="D43">
        <v>1</v>
      </c>
      <c r="E43">
        <v>2016</v>
      </c>
      <c r="F43" t="s">
        <v>8</v>
      </c>
      <c r="G43" t="s">
        <v>638</v>
      </c>
      <c r="H43" t="s">
        <v>46</v>
      </c>
      <c r="I43" t="s">
        <v>221</v>
      </c>
      <c r="J43">
        <v>0.81449612292877949</v>
      </c>
      <c r="K43" t="s">
        <v>135</v>
      </c>
      <c r="L43">
        <v>3.2593462041968169E-2</v>
      </c>
    </row>
    <row r="44" spans="1:12" x14ac:dyDescent="0.3">
      <c r="A44">
        <v>1</v>
      </c>
      <c r="B44">
        <v>11</v>
      </c>
      <c r="C44">
        <v>1</v>
      </c>
      <c r="D44">
        <v>1</v>
      </c>
      <c r="E44">
        <v>2016</v>
      </c>
      <c r="F44" t="s">
        <v>8</v>
      </c>
      <c r="G44" t="s">
        <v>638</v>
      </c>
      <c r="H44" t="s">
        <v>46</v>
      </c>
      <c r="I44" t="s">
        <v>17</v>
      </c>
      <c r="J44">
        <v>3.9527801069200823</v>
      </c>
      <c r="K44" t="s">
        <v>135</v>
      </c>
      <c r="L44">
        <v>0.15817728869215508</v>
      </c>
    </row>
    <row r="45" spans="1:12" x14ac:dyDescent="0.3">
      <c r="A45">
        <v>1</v>
      </c>
      <c r="B45">
        <v>11</v>
      </c>
      <c r="C45">
        <v>1</v>
      </c>
      <c r="D45">
        <v>1</v>
      </c>
      <c r="E45">
        <v>2016</v>
      </c>
      <c r="F45" t="s">
        <v>8</v>
      </c>
      <c r="G45" t="s">
        <v>638</v>
      </c>
      <c r="H45" t="s">
        <v>46</v>
      </c>
      <c r="I45" t="s">
        <v>18</v>
      </c>
      <c r="J45">
        <v>2.6276626658418065</v>
      </c>
      <c r="K45" t="s">
        <v>135</v>
      </c>
      <c r="L45">
        <v>0.10515043711963828</v>
      </c>
    </row>
    <row r="46" spans="1:12" x14ac:dyDescent="0.3">
      <c r="A46">
        <v>1</v>
      </c>
      <c r="B46">
        <v>11</v>
      </c>
      <c r="C46">
        <v>1</v>
      </c>
      <c r="D46">
        <v>1</v>
      </c>
      <c r="E46">
        <v>2016</v>
      </c>
      <c r="F46" t="s">
        <v>8</v>
      </c>
      <c r="G46" t="s">
        <v>638</v>
      </c>
      <c r="H46" t="s">
        <v>46</v>
      </c>
      <c r="I46" t="s">
        <v>19</v>
      </c>
      <c r="J46">
        <v>9.2942168586646243</v>
      </c>
      <c r="K46" t="s">
        <v>135</v>
      </c>
      <c r="L46">
        <v>0.37192405938461992</v>
      </c>
    </row>
    <row r="47" spans="1:12" x14ac:dyDescent="0.3">
      <c r="A47">
        <v>1</v>
      </c>
      <c r="B47">
        <v>11</v>
      </c>
      <c r="C47">
        <v>1</v>
      </c>
      <c r="D47">
        <v>1</v>
      </c>
      <c r="E47">
        <v>2017</v>
      </c>
      <c r="F47" t="s">
        <v>8</v>
      </c>
      <c r="G47" t="s">
        <v>638</v>
      </c>
      <c r="H47" t="s">
        <v>44</v>
      </c>
      <c r="I47" t="s">
        <v>217</v>
      </c>
      <c r="J47">
        <v>3.5045130152429285E-2</v>
      </c>
      <c r="K47" t="s">
        <v>135</v>
      </c>
      <c r="L47">
        <v>1.421129510878536E-3</v>
      </c>
    </row>
    <row r="48" spans="1:12" x14ac:dyDescent="0.3">
      <c r="A48">
        <v>1</v>
      </c>
      <c r="B48">
        <v>11</v>
      </c>
      <c r="C48">
        <v>1</v>
      </c>
      <c r="D48">
        <v>1</v>
      </c>
      <c r="E48">
        <v>2017</v>
      </c>
      <c r="F48" t="s">
        <v>8</v>
      </c>
      <c r="G48" t="s">
        <v>638</v>
      </c>
      <c r="H48" t="s">
        <v>44</v>
      </c>
      <c r="I48" t="s">
        <v>218</v>
      </c>
      <c r="J48">
        <v>9.120584734415435E-2</v>
      </c>
      <c r="K48" t="s">
        <v>135</v>
      </c>
      <c r="L48">
        <v>3.6985258910923382E-3</v>
      </c>
    </row>
    <row r="49" spans="1:12" x14ac:dyDescent="0.3">
      <c r="A49">
        <v>1</v>
      </c>
      <c r="B49">
        <v>11</v>
      </c>
      <c r="C49">
        <v>1</v>
      </c>
      <c r="D49">
        <v>1</v>
      </c>
      <c r="E49">
        <v>2017</v>
      </c>
      <c r="F49" t="s">
        <v>8</v>
      </c>
      <c r="G49" t="s">
        <v>638</v>
      </c>
      <c r="H49" t="s">
        <v>44</v>
      </c>
      <c r="I49" t="s">
        <v>14</v>
      </c>
      <c r="J49">
        <v>0.72292278116993691</v>
      </c>
      <c r="K49" t="s">
        <v>135</v>
      </c>
      <c r="L49">
        <v>2.9315539532552358E-2</v>
      </c>
    </row>
    <row r="50" spans="1:12" x14ac:dyDescent="0.3">
      <c r="A50">
        <v>1</v>
      </c>
      <c r="B50">
        <v>11</v>
      </c>
      <c r="C50">
        <v>1</v>
      </c>
      <c r="D50">
        <v>1</v>
      </c>
      <c r="E50">
        <v>2017</v>
      </c>
      <c r="F50" t="s">
        <v>8</v>
      </c>
      <c r="G50" t="s">
        <v>638</v>
      </c>
      <c r="H50" t="s">
        <v>44</v>
      </c>
      <c r="I50" t="s">
        <v>219</v>
      </c>
      <c r="J50">
        <v>0.77042322745598457</v>
      </c>
      <c r="K50" t="s">
        <v>135</v>
      </c>
      <c r="L50">
        <v>3.1241749699368465E-2</v>
      </c>
    </row>
    <row r="51" spans="1:12" x14ac:dyDescent="0.3">
      <c r="A51">
        <v>1</v>
      </c>
      <c r="B51">
        <v>11</v>
      </c>
      <c r="C51">
        <v>1</v>
      </c>
      <c r="D51">
        <v>1</v>
      </c>
      <c r="E51">
        <v>2017</v>
      </c>
      <c r="F51" t="s">
        <v>8</v>
      </c>
      <c r="G51" t="s">
        <v>638</v>
      </c>
      <c r="H51" t="s">
        <v>45</v>
      </c>
      <c r="I51" t="s">
        <v>11</v>
      </c>
      <c r="J51">
        <v>0.60640501371469646</v>
      </c>
      <c r="K51" t="s">
        <v>135</v>
      </c>
      <c r="L51">
        <v>2.4590579540904371E-2</v>
      </c>
    </row>
    <row r="52" spans="1:12" x14ac:dyDescent="0.3">
      <c r="A52">
        <v>1</v>
      </c>
      <c r="B52">
        <v>11</v>
      </c>
      <c r="C52">
        <v>1</v>
      </c>
      <c r="D52">
        <v>1</v>
      </c>
      <c r="E52">
        <v>2017</v>
      </c>
      <c r="F52" t="s">
        <v>8</v>
      </c>
      <c r="G52" t="s">
        <v>638</v>
      </c>
      <c r="H52" t="s">
        <v>45</v>
      </c>
      <c r="I52" t="s">
        <v>220</v>
      </c>
      <c r="J52">
        <v>0</v>
      </c>
      <c r="K52" t="s">
        <v>135</v>
      </c>
      <c r="L52">
        <v>0</v>
      </c>
    </row>
    <row r="53" spans="1:12" x14ac:dyDescent="0.3">
      <c r="A53">
        <v>1</v>
      </c>
      <c r="B53">
        <v>11</v>
      </c>
      <c r="C53">
        <v>1</v>
      </c>
      <c r="D53">
        <v>1</v>
      </c>
      <c r="E53">
        <v>2017</v>
      </c>
      <c r="F53" t="s">
        <v>8</v>
      </c>
      <c r="G53" t="s">
        <v>638</v>
      </c>
      <c r="H53" t="s">
        <v>45</v>
      </c>
      <c r="I53" t="s">
        <v>13</v>
      </c>
      <c r="J53">
        <v>0.81208776415445227</v>
      </c>
      <c r="K53" t="s">
        <v>135</v>
      </c>
      <c r="L53">
        <v>3.2931305492191504E-2</v>
      </c>
    </row>
    <row r="54" spans="1:12" x14ac:dyDescent="0.3">
      <c r="A54">
        <v>1</v>
      </c>
      <c r="B54">
        <v>11</v>
      </c>
      <c r="C54">
        <v>1</v>
      </c>
      <c r="D54">
        <v>1</v>
      </c>
      <c r="E54">
        <v>2017</v>
      </c>
      <c r="F54" t="s">
        <v>8</v>
      </c>
      <c r="G54" t="s">
        <v>638</v>
      </c>
      <c r="H54" t="s">
        <v>45</v>
      </c>
      <c r="I54" t="s">
        <v>15</v>
      </c>
      <c r="J54">
        <v>9.8142559307581409E-2</v>
      </c>
      <c r="K54" t="s">
        <v>135</v>
      </c>
      <c r="L54">
        <v>3.9798193557424345E-3</v>
      </c>
    </row>
    <row r="55" spans="1:12" x14ac:dyDescent="0.3">
      <c r="A55">
        <v>1</v>
      </c>
      <c r="B55">
        <v>11</v>
      </c>
      <c r="C55">
        <v>1</v>
      </c>
      <c r="D55">
        <v>1</v>
      </c>
      <c r="E55">
        <v>2017</v>
      </c>
      <c r="F55" t="s">
        <v>8</v>
      </c>
      <c r="G55" t="s">
        <v>638</v>
      </c>
      <c r="H55" t="s">
        <v>45</v>
      </c>
      <c r="I55" t="s">
        <v>16</v>
      </c>
      <c r="J55">
        <v>4.7666041997990165</v>
      </c>
      <c r="K55" t="s">
        <v>135</v>
      </c>
      <c r="L55">
        <v>0.19329253067540367</v>
      </c>
    </row>
    <row r="56" spans="1:12" x14ac:dyDescent="0.3">
      <c r="A56">
        <v>1</v>
      </c>
      <c r="B56">
        <v>11</v>
      </c>
      <c r="C56">
        <v>1</v>
      </c>
      <c r="D56">
        <v>1</v>
      </c>
      <c r="E56">
        <v>2017</v>
      </c>
      <c r="F56" t="s">
        <v>8</v>
      </c>
      <c r="G56" t="s">
        <v>638</v>
      </c>
      <c r="H56" t="s">
        <v>45</v>
      </c>
      <c r="I56" t="s">
        <v>24</v>
      </c>
      <c r="J56">
        <v>7.8053786805371218E-6</v>
      </c>
      <c r="K56" t="s">
        <v>135</v>
      </c>
      <c r="L56">
        <v>3.1651912657326961E-7</v>
      </c>
    </row>
    <row r="57" spans="1:12" x14ac:dyDescent="0.3">
      <c r="A57">
        <v>1</v>
      </c>
      <c r="B57">
        <v>11</v>
      </c>
      <c r="C57">
        <v>1</v>
      </c>
      <c r="D57">
        <v>1</v>
      </c>
      <c r="E57">
        <v>2017</v>
      </c>
      <c r="F57" t="s">
        <v>8</v>
      </c>
      <c r="G57" t="s">
        <v>638</v>
      </c>
      <c r="H57" t="s">
        <v>46</v>
      </c>
      <c r="I57" t="s">
        <v>11</v>
      </c>
      <c r="J57">
        <v>9.897220793730048E-2</v>
      </c>
      <c r="K57" t="s">
        <v>135</v>
      </c>
      <c r="L57">
        <v>4.0134627791289495E-3</v>
      </c>
    </row>
    <row r="58" spans="1:12" x14ac:dyDescent="0.3">
      <c r="A58">
        <v>1</v>
      </c>
      <c r="B58">
        <v>11</v>
      </c>
      <c r="C58">
        <v>1</v>
      </c>
      <c r="D58">
        <v>1</v>
      </c>
      <c r="E58">
        <v>2017</v>
      </c>
      <c r="F58" t="s">
        <v>8</v>
      </c>
      <c r="G58" t="s">
        <v>638</v>
      </c>
      <c r="H58" t="s">
        <v>46</v>
      </c>
      <c r="I58" t="s">
        <v>221</v>
      </c>
      <c r="J58">
        <v>0.80293189141845733</v>
      </c>
      <c r="K58" t="s">
        <v>135</v>
      </c>
      <c r="L58">
        <v>3.2560021924792092E-2</v>
      </c>
    </row>
    <row r="59" spans="1:12" x14ac:dyDescent="0.3">
      <c r="A59">
        <v>1</v>
      </c>
      <c r="B59">
        <v>11</v>
      </c>
      <c r="C59">
        <v>1</v>
      </c>
      <c r="D59">
        <v>1</v>
      </c>
      <c r="E59">
        <v>2017</v>
      </c>
      <c r="F59" t="s">
        <v>8</v>
      </c>
      <c r="G59" t="s">
        <v>638</v>
      </c>
      <c r="H59" t="s">
        <v>46</v>
      </c>
      <c r="I59" t="s">
        <v>17</v>
      </c>
      <c r="J59">
        <v>3.9895102511442659</v>
      </c>
      <c r="K59" t="s">
        <v>135</v>
      </c>
      <c r="L59">
        <v>0.16178027381246707</v>
      </c>
    </row>
    <row r="60" spans="1:12" x14ac:dyDescent="0.3">
      <c r="A60">
        <v>1</v>
      </c>
      <c r="B60">
        <v>11</v>
      </c>
      <c r="C60">
        <v>1</v>
      </c>
      <c r="D60">
        <v>1</v>
      </c>
      <c r="E60">
        <v>2017</v>
      </c>
      <c r="F60" t="s">
        <v>8</v>
      </c>
      <c r="G60" t="s">
        <v>638</v>
      </c>
      <c r="H60" t="s">
        <v>46</v>
      </c>
      <c r="I60" t="s">
        <v>18</v>
      </c>
      <c r="J60">
        <v>2.3509994924456219</v>
      </c>
      <c r="K60" t="s">
        <v>135</v>
      </c>
      <c r="L60">
        <v>9.5336348994650072E-2</v>
      </c>
    </row>
    <row r="61" spans="1:12" x14ac:dyDescent="0.3">
      <c r="A61">
        <v>1</v>
      </c>
      <c r="B61">
        <v>11</v>
      </c>
      <c r="C61">
        <v>1</v>
      </c>
      <c r="D61">
        <v>1</v>
      </c>
      <c r="E61">
        <v>2017</v>
      </c>
      <c r="F61" t="s">
        <v>8</v>
      </c>
      <c r="G61" t="s">
        <v>638</v>
      </c>
      <c r="H61" t="s">
        <v>46</v>
      </c>
      <c r="I61" t="s">
        <v>19</v>
      </c>
      <c r="J61">
        <v>9.5147955985990897</v>
      </c>
      <c r="K61" t="s">
        <v>135</v>
      </c>
      <c r="L61">
        <v>0.38583839627170163</v>
      </c>
    </row>
    <row r="62" spans="1:12" x14ac:dyDescent="0.3">
      <c r="A62">
        <v>1</v>
      </c>
      <c r="B62">
        <v>11</v>
      </c>
      <c r="C62">
        <v>1</v>
      </c>
      <c r="D62">
        <v>1</v>
      </c>
      <c r="E62">
        <v>2018</v>
      </c>
      <c r="F62" t="s">
        <v>8</v>
      </c>
      <c r="G62" t="s">
        <v>638</v>
      </c>
      <c r="H62" t="s">
        <v>44</v>
      </c>
      <c r="I62" t="s">
        <v>217</v>
      </c>
      <c r="J62">
        <v>2.2831058486575861E-2</v>
      </c>
      <c r="K62" t="s">
        <v>135</v>
      </c>
      <c r="L62">
        <v>8.4444037304766309E-4</v>
      </c>
    </row>
    <row r="63" spans="1:12" x14ac:dyDescent="0.3">
      <c r="A63">
        <v>1</v>
      </c>
      <c r="B63">
        <v>11</v>
      </c>
      <c r="C63">
        <v>1</v>
      </c>
      <c r="D63">
        <v>1</v>
      </c>
      <c r="E63">
        <v>2018</v>
      </c>
      <c r="F63" t="s">
        <v>8</v>
      </c>
      <c r="G63" t="s">
        <v>638</v>
      </c>
      <c r="H63" t="s">
        <v>44</v>
      </c>
      <c r="I63" t="s">
        <v>218</v>
      </c>
      <c r="J63">
        <v>4.755758409856424E-2</v>
      </c>
      <c r="K63" t="s">
        <v>135</v>
      </c>
      <c r="L63">
        <v>1.7589873934688613E-3</v>
      </c>
    </row>
    <row r="64" spans="1:12" x14ac:dyDescent="0.3">
      <c r="A64">
        <v>1</v>
      </c>
      <c r="B64">
        <v>11</v>
      </c>
      <c r="C64">
        <v>1</v>
      </c>
      <c r="D64">
        <v>1</v>
      </c>
      <c r="E64">
        <v>2018</v>
      </c>
      <c r="F64" t="s">
        <v>8</v>
      </c>
      <c r="G64" t="s">
        <v>638</v>
      </c>
      <c r="H64" t="s">
        <v>44</v>
      </c>
      <c r="I64" t="s">
        <v>14</v>
      </c>
      <c r="J64">
        <v>0.62489265636545444</v>
      </c>
      <c r="K64" t="s">
        <v>135</v>
      </c>
      <c r="L64">
        <v>2.3112576587995513E-2</v>
      </c>
    </row>
    <row r="65" spans="1:12" x14ac:dyDescent="0.3">
      <c r="A65">
        <v>1</v>
      </c>
      <c r="B65">
        <v>11</v>
      </c>
      <c r="C65">
        <v>1</v>
      </c>
      <c r="D65">
        <v>1</v>
      </c>
      <c r="E65">
        <v>2018</v>
      </c>
      <c r="F65" t="s">
        <v>8</v>
      </c>
      <c r="G65" t="s">
        <v>638</v>
      </c>
      <c r="H65" t="s">
        <v>44</v>
      </c>
      <c r="I65" t="s">
        <v>219</v>
      </c>
      <c r="J65">
        <v>0.58842511722374113</v>
      </c>
      <c r="K65" t="s">
        <v>135</v>
      </c>
      <c r="L65">
        <v>2.1763770864639969E-2</v>
      </c>
    </row>
    <row r="66" spans="1:12" x14ac:dyDescent="0.3">
      <c r="A66">
        <v>1</v>
      </c>
      <c r="B66">
        <v>11</v>
      </c>
      <c r="C66">
        <v>1</v>
      </c>
      <c r="D66">
        <v>1</v>
      </c>
      <c r="E66">
        <v>2018</v>
      </c>
      <c r="F66" t="s">
        <v>8</v>
      </c>
      <c r="G66" t="s">
        <v>638</v>
      </c>
      <c r="H66" t="s">
        <v>45</v>
      </c>
      <c r="I66" t="s">
        <v>11</v>
      </c>
      <c r="J66">
        <v>0.76628937866133062</v>
      </c>
      <c r="K66" t="s">
        <v>135</v>
      </c>
      <c r="L66">
        <v>2.8342342916764351E-2</v>
      </c>
    </row>
    <row r="67" spans="1:12" x14ac:dyDescent="0.3">
      <c r="A67">
        <v>1</v>
      </c>
      <c r="B67">
        <v>11</v>
      </c>
      <c r="C67">
        <v>1</v>
      </c>
      <c r="D67">
        <v>1</v>
      </c>
      <c r="E67">
        <v>2018</v>
      </c>
      <c r="F67" t="s">
        <v>8</v>
      </c>
      <c r="G67" t="s">
        <v>638</v>
      </c>
      <c r="H67" t="s">
        <v>45</v>
      </c>
      <c r="I67" t="s">
        <v>220</v>
      </c>
      <c r="J67">
        <v>2.7094164671766809E-6</v>
      </c>
      <c r="K67" t="s">
        <v>135</v>
      </c>
      <c r="L67">
        <v>1.0021176432224614E-7</v>
      </c>
    </row>
    <row r="68" spans="1:12" x14ac:dyDescent="0.3">
      <c r="A68">
        <v>1</v>
      </c>
      <c r="B68">
        <v>11</v>
      </c>
      <c r="C68">
        <v>1</v>
      </c>
      <c r="D68">
        <v>1</v>
      </c>
      <c r="E68">
        <v>2018</v>
      </c>
      <c r="F68" t="s">
        <v>8</v>
      </c>
      <c r="G68" t="s">
        <v>638</v>
      </c>
      <c r="H68" t="s">
        <v>45</v>
      </c>
      <c r="I68" t="s">
        <v>13</v>
      </c>
      <c r="J68">
        <v>1.2206214259975741</v>
      </c>
      <c r="K68" t="s">
        <v>135</v>
      </c>
      <c r="L68">
        <v>4.5146483809562071E-2</v>
      </c>
    </row>
    <row r="69" spans="1:12" x14ac:dyDescent="0.3">
      <c r="A69">
        <v>1</v>
      </c>
      <c r="B69">
        <v>11</v>
      </c>
      <c r="C69">
        <v>1</v>
      </c>
      <c r="D69">
        <v>1</v>
      </c>
      <c r="E69">
        <v>2018</v>
      </c>
      <c r="F69" t="s">
        <v>8</v>
      </c>
      <c r="G69" t="s">
        <v>638</v>
      </c>
      <c r="H69" t="s">
        <v>45</v>
      </c>
      <c r="I69" t="s">
        <v>15</v>
      </c>
      <c r="J69">
        <v>0.12388748508452857</v>
      </c>
      <c r="K69" t="s">
        <v>135</v>
      </c>
      <c r="L69">
        <v>4.5821613650645094E-3</v>
      </c>
    </row>
    <row r="70" spans="1:12" x14ac:dyDescent="0.3">
      <c r="A70">
        <v>1</v>
      </c>
      <c r="B70">
        <v>11</v>
      </c>
      <c r="C70">
        <v>1</v>
      </c>
      <c r="D70">
        <v>1</v>
      </c>
      <c r="E70">
        <v>2018</v>
      </c>
      <c r="F70" t="s">
        <v>8</v>
      </c>
      <c r="G70" t="s">
        <v>638</v>
      </c>
      <c r="H70" t="s">
        <v>45</v>
      </c>
      <c r="I70" t="s">
        <v>16</v>
      </c>
      <c r="J70">
        <v>5.341963154623544</v>
      </c>
      <c r="K70" t="s">
        <v>135</v>
      </c>
      <c r="L70">
        <v>0.19758038646125509</v>
      </c>
    </row>
    <row r="71" spans="1:12" x14ac:dyDescent="0.3">
      <c r="A71">
        <v>1</v>
      </c>
      <c r="B71">
        <v>11</v>
      </c>
      <c r="C71">
        <v>1</v>
      </c>
      <c r="D71">
        <v>1</v>
      </c>
      <c r="E71">
        <v>2018</v>
      </c>
      <c r="F71" t="s">
        <v>8</v>
      </c>
      <c r="G71" t="s">
        <v>638</v>
      </c>
      <c r="H71" t="s">
        <v>45</v>
      </c>
      <c r="I71" t="s">
        <v>24</v>
      </c>
      <c r="J71">
        <v>0</v>
      </c>
      <c r="K71" t="s">
        <v>135</v>
      </c>
      <c r="L71">
        <v>0</v>
      </c>
    </row>
    <row r="72" spans="1:12" x14ac:dyDescent="0.3">
      <c r="A72">
        <v>1</v>
      </c>
      <c r="B72">
        <v>11</v>
      </c>
      <c r="C72">
        <v>1</v>
      </c>
      <c r="D72">
        <v>1</v>
      </c>
      <c r="E72">
        <v>2018</v>
      </c>
      <c r="F72" t="s">
        <v>8</v>
      </c>
      <c r="G72" t="s">
        <v>638</v>
      </c>
      <c r="H72" t="s">
        <v>46</v>
      </c>
      <c r="I72" t="s">
        <v>11</v>
      </c>
      <c r="J72">
        <v>0.12421460690895059</v>
      </c>
      <c r="K72" t="s">
        <v>135</v>
      </c>
      <c r="L72">
        <v>4.5942604482327029E-3</v>
      </c>
    </row>
    <row r="73" spans="1:12" x14ac:dyDescent="0.3">
      <c r="A73">
        <v>1</v>
      </c>
      <c r="B73">
        <v>11</v>
      </c>
      <c r="C73">
        <v>1</v>
      </c>
      <c r="D73">
        <v>1</v>
      </c>
      <c r="E73">
        <v>2018</v>
      </c>
      <c r="F73" t="s">
        <v>8</v>
      </c>
      <c r="G73" t="s">
        <v>638</v>
      </c>
      <c r="H73" t="s">
        <v>46</v>
      </c>
      <c r="I73" t="s">
        <v>221</v>
      </c>
      <c r="J73">
        <v>0.59901531899834659</v>
      </c>
      <c r="K73" t="s">
        <v>135</v>
      </c>
      <c r="L73">
        <v>2.2155465097408723E-2</v>
      </c>
    </row>
    <row r="74" spans="1:12" x14ac:dyDescent="0.3">
      <c r="A74">
        <v>1</v>
      </c>
      <c r="B74">
        <v>11</v>
      </c>
      <c r="C74">
        <v>1</v>
      </c>
      <c r="D74">
        <v>1</v>
      </c>
      <c r="E74">
        <v>2018</v>
      </c>
      <c r="F74" t="s">
        <v>8</v>
      </c>
      <c r="G74" t="s">
        <v>638</v>
      </c>
      <c r="H74" t="s">
        <v>46</v>
      </c>
      <c r="I74" t="s">
        <v>17</v>
      </c>
      <c r="J74">
        <v>4.8834293366643635</v>
      </c>
      <c r="K74" t="s">
        <v>135</v>
      </c>
      <c r="L74">
        <v>0.1806208368845201</v>
      </c>
    </row>
    <row r="75" spans="1:12" x14ac:dyDescent="0.3">
      <c r="A75">
        <v>1</v>
      </c>
      <c r="B75">
        <v>11</v>
      </c>
      <c r="C75">
        <v>1</v>
      </c>
      <c r="D75">
        <v>1</v>
      </c>
      <c r="E75">
        <v>2018</v>
      </c>
      <c r="F75" t="s">
        <v>8</v>
      </c>
      <c r="G75" t="s">
        <v>638</v>
      </c>
      <c r="H75" t="s">
        <v>46</v>
      </c>
      <c r="I75" t="s">
        <v>18</v>
      </c>
      <c r="J75">
        <v>2.4447463674841887</v>
      </c>
      <c r="K75" t="s">
        <v>135</v>
      </c>
      <c r="L75">
        <v>9.0422550307035152E-2</v>
      </c>
    </row>
    <row r="76" spans="1:12" x14ac:dyDescent="0.3">
      <c r="A76">
        <v>1</v>
      </c>
      <c r="B76">
        <v>11</v>
      </c>
      <c r="C76">
        <v>1</v>
      </c>
      <c r="D76">
        <v>1</v>
      </c>
      <c r="E76">
        <v>2018</v>
      </c>
      <c r="F76" t="s">
        <v>8</v>
      </c>
      <c r="G76" t="s">
        <v>638</v>
      </c>
      <c r="H76" t="s">
        <v>46</v>
      </c>
      <c r="I76" t="s">
        <v>19</v>
      </c>
      <c r="J76">
        <v>10.249033942234153</v>
      </c>
      <c r="K76" t="s">
        <v>135</v>
      </c>
      <c r="L76">
        <v>0.37907563727924104</v>
      </c>
    </row>
    <row r="77" spans="1:12" x14ac:dyDescent="0.3">
      <c r="A77">
        <v>1</v>
      </c>
      <c r="B77">
        <v>11</v>
      </c>
      <c r="C77">
        <v>1</v>
      </c>
      <c r="D77">
        <v>1</v>
      </c>
      <c r="E77">
        <v>2019</v>
      </c>
      <c r="F77" t="s">
        <v>8</v>
      </c>
      <c r="G77" t="s">
        <v>638</v>
      </c>
      <c r="H77" t="s">
        <v>44</v>
      </c>
      <c r="I77" t="s">
        <v>217</v>
      </c>
      <c r="J77">
        <v>1.6947097072486494E-2</v>
      </c>
      <c r="K77" t="s">
        <v>135</v>
      </c>
      <c r="L77">
        <v>6.2926561396683728E-4</v>
      </c>
    </row>
    <row r="78" spans="1:12" x14ac:dyDescent="0.3">
      <c r="A78">
        <v>1</v>
      </c>
      <c r="B78">
        <v>11</v>
      </c>
      <c r="C78">
        <v>1</v>
      </c>
      <c r="D78">
        <v>1</v>
      </c>
      <c r="E78">
        <v>2019</v>
      </c>
      <c r="F78" t="s">
        <v>8</v>
      </c>
      <c r="G78" t="s">
        <v>638</v>
      </c>
      <c r="H78" t="s">
        <v>44</v>
      </c>
      <c r="I78" t="s">
        <v>218</v>
      </c>
      <c r="J78">
        <v>2.93238979504441E-2</v>
      </c>
      <c r="K78" t="s">
        <v>135</v>
      </c>
      <c r="L78">
        <v>1.0888307636854598E-3</v>
      </c>
    </row>
    <row r="79" spans="1:12" x14ac:dyDescent="0.3">
      <c r="A79">
        <v>1</v>
      </c>
      <c r="B79">
        <v>11</v>
      </c>
      <c r="C79">
        <v>1</v>
      </c>
      <c r="D79">
        <v>1</v>
      </c>
      <c r="E79">
        <v>2019</v>
      </c>
      <c r="F79" t="s">
        <v>8</v>
      </c>
      <c r="G79" t="s">
        <v>638</v>
      </c>
      <c r="H79" t="s">
        <v>44</v>
      </c>
      <c r="I79" t="s">
        <v>14</v>
      </c>
      <c r="J79">
        <v>0.42475838982529429</v>
      </c>
      <c r="K79" t="s">
        <v>135</v>
      </c>
      <c r="L79">
        <v>1.5771777775139786E-2</v>
      </c>
    </row>
    <row r="80" spans="1:12" x14ac:dyDescent="0.3">
      <c r="A80">
        <v>1</v>
      </c>
      <c r="B80">
        <v>11</v>
      </c>
      <c r="C80">
        <v>1</v>
      </c>
      <c r="D80">
        <v>1</v>
      </c>
      <c r="E80">
        <v>2019</v>
      </c>
      <c r="F80" t="s">
        <v>8</v>
      </c>
      <c r="G80" t="s">
        <v>638</v>
      </c>
      <c r="H80" t="s">
        <v>44</v>
      </c>
      <c r="I80" t="s">
        <v>219</v>
      </c>
      <c r="J80">
        <v>0.54119290905260964</v>
      </c>
      <c r="K80" t="s">
        <v>135</v>
      </c>
      <c r="L80">
        <v>2.0095128194100958E-2</v>
      </c>
    </row>
    <row r="81" spans="1:12" x14ac:dyDescent="0.3">
      <c r="A81">
        <v>1</v>
      </c>
      <c r="B81">
        <v>11</v>
      </c>
      <c r="C81">
        <v>1</v>
      </c>
      <c r="D81">
        <v>1</v>
      </c>
      <c r="E81">
        <v>2019</v>
      </c>
      <c r="F81" t="s">
        <v>8</v>
      </c>
      <c r="G81" t="s">
        <v>638</v>
      </c>
      <c r="H81" t="s">
        <v>45</v>
      </c>
      <c r="I81" t="s">
        <v>11</v>
      </c>
      <c r="J81">
        <v>0.78744005402285311</v>
      </c>
      <c r="K81" t="s">
        <v>135</v>
      </c>
      <c r="L81">
        <v>2.9238573835823827E-2</v>
      </c>
    </row>
    <row r="82" spans="1:12" x14ac:dyDescent="0.3">
      <c r="A82">
        <v>1</v>
      </c>
      <c r="B82">
        <v>11</v>
      </c>
      <c r="C82">
        <v>1</v>
      </c>
      <c r="D82">
        <v>1</v>
      </c>
      <c r="E82">
        <v>2019</v>
      </c>
      <c r="F82" t="s">
        <v>8</v>
      </c>
      <c r="G82" t="s">
        <v>638</v>
      </c>
      <c r="H82" t="s">
        <v>45</v>
      </c>
      <c r="I82" t="s">
        <v>220</v>
      </c>
      <c r="J82">
        <v>9.837122913794161E-6</v>
      </c>
      <c r="K82" t="s">
        <v>135</v>
      </c>
      <c r="L82">
        <v>3.6526392476181759E-7</v>
      </c>
    </row>
    <row r="83" spans="1:12" x14ac:dyDescent="0.3">
      <c r="A83">
        <v>1</v>
      </c>
      <c r="B83">
        <v>11</v>
      </c>
      <c r="C83">
        <v>1</v>
      </c>
      <c r="D83">
        <v>1</v>
      </c>
      <c r="E83">
        <v>2019</v>
      </c>
      <c r="F83" t="s">
        <v>8</v>
      </c>
      <c r="G83" t="s">
        <v>638</v>
      </c>
      <c r="H83" t="s">
        <v>45</v>
      </c>
      <c r="I83" t="s">
        <v>13</v>
      </c>
      <c r="J83">
        <v>1.2104917912566493</v>
      </c>
      <c r="K83" t="s">
        <v>135</v>
      </c>
      <c r="L83">
        <v>4.4946981596251143E-2</v>
      </c>
    </row>
    <row r="84" spans="1:12" x14ac:dyDescent="0.3">
      <c r="A84">
        <v>1</v>
      </c>
      <c r="B84">
        <v>11</v>
      </c>
      <c r="C84">
        <v>1</v>
      </c>
      <c r="D84">
        <v>1</v>
      </c>
      <c r="E84">
        <v>2019</v>
      </c>
      <c r="F84" t="s">
        <v>8</v>
      </c>
      <c r="G84" t="s">
        <v>638</v>
      </c>
      <c r="H84" t="s">
        <v>45</v>
      </c>
      <c r="I84" t="s">
        <v>15</v>
      </c>
      <c r="J84">
        <v>0.12367491941044273</v>
      </c>
      <c r="K84" t="s">
        <v>135</v>
      </c>
      <c r="L84">
        <v>4.5921949796026568E-3</v>
      </c>
    </row>
    <row r="85" spans="1:12" x14ac:dyDescent="0.3">
      <c r="A85">
        <v>1</v>
      </c>
      <c r="B85">
        <v>11</v>
      </c>
      <c r="C85">
        <v>1</v>
      </c>
      <c r="D85">
        <v>1</v>
      </c>
      <c r="E85">
        <v>2019</v>
      </c>
      <c r="F85" t="s">
        <v>8</v>
      </c>
      <c r="G85" t="s">
        <v>638</v>
      </c>
      <c r="H85" t="s">
        <v>45</v>
      </c>
      <c r="I85" t="s">
        <v>16</v>
      </c>
      <c r="J85">
        <v>5.3388618752041719</v>
      </c>
      <c r="K85" t="s">
        <v>135</v>
      </c>
      <c r="L85">
        <v>0.19823821043892653</v>
      </c>
    </row>
    <row r="86" spans="1:12" x14ac:dyDescent="0.3">
      <c r="A86">
        <v>1</v>
      </c>
      <c r="B86">
        <v>11</v>
      </c>
      <c r="C86">
        <v>1</v>
      </c>
      <c r="D86">
        <v>1</v>
      </c>
      <c r="E86">
        <v>2019</v>
      </c>
      <c r="F86" t="s">
        <v>8</v>
      </c>
      <c r="G86" t="s">
        <v>638</v>
      </c>
      <c r="H86" t="s">
        <v>45</v>
      </c>
      <c r="I86" t="s">
        <v>24</v>
      </c>
      <c r="J86">
        <v>0</v>
      </c>
      <c r="K86" t="s">
        <v>135</v>
      </c>
      <c r="L86">
        <v>0</v>
      </c>
    </row>
    <row r="87" spans="1:12" x14ac:dyDescent="0.3">
      <c r="A87">
        <v>1</v>
      </c>
      <c r="B87">
        <v>11</v>
      </c>
      <c r="C87">
        <v>1</v>
      </c>
      <c r="D87">
        <v>1</v>
      </c>
      <c r="E87">
        <v>2019</v>
      </c>
      <c r="F87" t="s">
        <v>8</v>
      </c>
      <c r="G87" t="s">
        <v>638</v>
      </c>
      <c r="H87" t="s">
        <v>46</v>
      </c>
      <c r="I87" t="s">
        <v>11</v>
      </c>
      <c r="J87">
        <v>0.12335071797421968</v>
      </c>
      <c r="K87" t="s">
        <v>135</v>
      </c>
      <c r="L87">
        <v>4.5801569995910221E-3</v>
      </c>
    </row>
    <row r="88" spans="1:12" x14ac:dyDescent="0.3">
      <c r="A88">
        <v>1</v>
      </c>
      <c r="B88">
        <v>11</v>
      </c>
      <c r="C88">
        <v>1</v>
      </c>
      <c r="D88">
        <v>1</v>
      </c>
      <c r="E88">
        <v>2019</v>
      </c>
      <c r="F88" t="s">
        <v>8</v>
      </c>
      <c r="G88" t="s">
        <v>638</v>
      </c>
      <c r="H88" t="s">
        <v>46</v>
      </c>
      <c r="I88" t="s">
        <v>221</v>
      </c>
      <c r="J88">
        <v>0.72659020817688491</v>
      </c>
      <c r="K88" t="s">
        <v>135</v>
      </c>
      <c r="L88">
        <v>2.6979147608295142E-2</v>
      </c>
    </row>
    <row r="89" spans="1:12" x14ac:dyDescent="0.3">
      <c r="A89">
        <v>1</v>
      </c>
      <c r="B89">
        <v>11</v>
      </c>
      <c r="C89">
        <v>1</v>
      </c>
      <c r="D89">
        <v>1</v>
      </c>
      <c r="E89">
        <v>2019</v>
      </c>
      <c r="F89" t="s">
        <v>8</v>
      </c>
      <c r="G89" t="s">
        <v>638</v>
      </c>
      <c r="H89" t="s">
        <v>46</v>
      </c>
      <c r="I89" t="s">
        <v>17</v>
      </c>
      <c r="J89">
        <v>4.7917354009081778</v>
      </c>
      <c r="K89" t="s">
        <v>135</v>
      </c>
      <c r="L89">
        <v>0.17792276200001195</v>
      </c>
    </row>
    <row r="90" spans="1:12" x14ac:dyDescent="0.3">
      <c r="A90">
        <v>1</v>
      </c>
      <c r="B90">
        <v>11</v>
      </c>
      <c r="C90">
        <v>1</v>
      </c>
      <c r="D90">
        <v>1</v>
      </c>
      <c r="E90">
        <v>2019</v>
      </c>
      <c r="F90" t="s">
        <v>8</v>
      </c>
      <c r="G90" t="s">
        <v>638</v>
      </c>
      <c r="H90" t="s">
        <v>46</v>
      </c>
      <c r="I90" t="s">
        <v>18</v>
      </c>
      <c r="J90">
        <v>2.3627709123970222</v>
      </c>
      <c r="K90" t="s">
        <v>135</v>
      </c>
      <c r="L90">
        <v>8.7732458396448554E-2</v>
      </c>
    </row>
    <row r="91" spans="1:12" x14ac:dyDescent="0.3">
      <c r="A91">
        <v>1</v>
      </c>
      <c r="B91">
        <v>11</v>
      </c>
      <c r="C91">
        <v>1</v>
      </c>
      <c r="D91">
        <v>1</v>
      </c>
      <c r="E91">
        <v>2019</v>
      </c>
      <c r="F91" t="s">
        <v>8</v>
      </c>
      <c r="G91" t="s">
        <v>638</v>
      </c>
      <c r="H91" t="s">
        <v>46</v>
      </c>
      <c r="I91" t="s">
        <v>19</v>
      </c>
      <c r="J91">
        <v>10.454399966089101</v>
      </c>
      <c r="K91" t="s">
        <v>135</v>
      </c>
      <c r="L91">
        <v>0.38818414653423139</v>
      </c>
    </row>
    <row r="92" spans="1:12" x14ac:dyDescent="0.3">
      <c r="A92">
        <v>1</v>
      </c>
      <c r="B92">
        <v>11</v>
      </c>
      <c r="C92">
        <v>1</v>
      </c>
      <c r="D92">
        <v>1</v>
      </c>
      <c r="E92">
        <v>2020</v>
      </c>
      <c r="F92" t="s">
        <v>8</v>
      </c>
      <c r="G92" t="s">
        <v>638</v>
      </c>
      <c r="H92" t="s">
        <v>44</v>
      </c>
      <c r="I92" t="s">
        <v>217</v>
      </c>
      <c r="J92">
        <v>1.5816151729750549E-2</v>
      </c>
      <c r="K92" t="s">
        <v>135</v>
      </c>
      <c r="L92">
        <v>5.8700860337260825E-4</v>
      </c>
    </row>
    <row r="93" spans="1:12" x14ac:dyDescent="0.3">
      <c r="A93">
        <v>1</v>
      </c>
      <c r="B93">
        <v>11</v>
      </c>
      <c r="C93">
        <v>1</v>
      </c>
      <c r="D93">
        <v>1</v>
      </c>
      <c r="E93">
        <v>2020</v>
      </c>
      <c r="F93" t="s">
        <v>8</v>
      </c>
      <c r="G93" t="s">
        <v>638</v>
      </c>
      <c r="H93" t="s">
        <v>44</v>
      </c>
      <c r="I93" t="s">
        <v>218</v>
      </c>
      <c r="J93">
        <v>2.3895722035721791E-2</v>
      </c>
      <c r="K93" t="s">
        <v>135</v>
      </c>
      <c r="L93">
        <v>8.8687783592667532E-4</v>
      </c>
    </row>
    <row r="94" spans="1:12" x14ac:dyDescent="0.3">
      <c r="A94">
        <v>1</v>
      </c>
      <c r="B94">
        <v>11</v>
      </c>
      <c r="C94">
        <v>1</v>
      </c>
      <c r="D94">
        <v>1</v>
      </c>
      <c r="E94">
        <v>2020</v>
      </c>
      <c r="F94" t="s">
        <v>8</v>
      </c>
      <c r="G94" t="s">
        <v>638</v>
      </c>
      <c r="H94" t="s">
        <v>44</v>
      </c>
      <c r="I94" t="s">
        <v>14</v>
      </c>
      <c r="J94">
        <v>0.44174026427453561</v>
      </c>
      <c r="K94" t="s">
        <v>135</v>
      </c>
      <c r="L94">
        <v>1.6394970155570947E-2</v>
      </c>
    </row>
    <row r="95" spans="1:12" x14ac:dyDescent="0.3">
      <c r="A95">
        <v>1</v>
      </c>
      <c r="B95">
        <v>11</v>
      </c>
      <c r="C95">
        <v>1</v>
      </c>
      <c r="D95">
        <v>1</v>
      </c>
      <c r="E95">
        <v>2020</v>
      </c>
      <c r="F95" t="s">
        <v>8</v>
      </c>
      <c r="G95" t="s">
        <v>638</v>
      </c>
      <c r="H95" t="s">
        <v>44</v>
      </c>
      <c r="I95" t="s">
        <v>219</v>
      </c>
      <c r="J95">
        <v>0.62745491016101185</v>
      </c>
      <c r="K95" t="s">
        <v>135</v>
      </c>
      <c r="L95">
        <v>2.328767684999378E-2</v>
      </c>
    </row>
    <row r="96" spans="1:12" x14ac:dyDescent="0.3">
      <c r="A96">
        <v>1</v>
      </c>
      <c r="B96">
        <v>11</v>
      </c>
      <c r="C96">
        <v>1</v>
      </c>
      <c r="D96">
        <v>1</v>
      </c>
      <c r="E96">
        <v>2020</v>
      </c>
      <c r="F96" t="s">
        <v>8</v>
      </c>
      <c r="G96" t="s">
        <v>638</v>
      </c>
      <c r="H96" t="s">
        <v>45</v>
      </c>
      <c r="I96" t="s">
        <v>11</v>
      </c>
      <c r="J96">
        <v>0.87403379017503735</v>
      </c>
      <c r="K96" t="s">
        <v>135</v>
      </c>
      <c r="L96">
        <v>3.2439329315868168E-2</v>
      </c>
    </row>
    <row r="97" spans="1:12" x14ac:dyDescent="0.3">
      <c r="A97">
        <v>1</v>
      </c>
      <c r="B97">
        <v>11</v>
      </c>
      <c r="C97">
        <v>1</v>
      </c>
      <c r="D97">
        <v>1</v>
      </c>
      <c r="E97">
        <v>2020</v>
      </c>
      <c r="F97" t="s">
        <v>8</v>
      </c>
      <c r="G97" t="s">
        <v>638</v>
      </c>
      <c r="H97" t="s">
        <v>45</v>
      </c>
      <c r="I97" t="s">
        <v>220</v>
      </c>
      <c r="J97">
        <v>2.5975615701590424E-5</v>
      </c>
      <c r="K97" t="s">
        <v>135</v>
      </c>
      <c r="L97">
        <v>9.6407205464857277E-7</v>
      </c>
    </row>
    <row r="98" spans="1:12" x14ac:dyDescent="0.3">
      <c r="A98">
        <v>1</v>
      </c>
      <c r="B98">
        <v>11</v>
      </c>
      <c r="C98">
        <v>1</v>
      </c>
      <c r="D98">
        <v>1</v>
      </c>
      <c r="E98">
        <v>2020</v>
      </c>
      <c r="F98" t="s">
        <v>8</v>
      </c>
      <c r="G98" t="s">
        <v>638</v>
      </c>
      <c r="H98" t="s">
        <v>45</v>
      </c>
      <c r="I98" t="s">
        <v>13</v>
      </c>
      <c r="J98">
        <v>1.062266422995725</v>
      </c>
      <c r="K98" t="s">
        <v>135</v>
      </c>
      <c r="L98">
        <v>3.9425489842728742E-2</v>
      </c>
    </row>
    <row r="99" spans="1:12" x14ac:dyDescent="0.3">
      <c r="A99">
        <v>1</v>
      </c>
      <c r="B99">
        <v>11</v>
      </c>
      <c r="C99">
        <v>1</v>
      </c>
      <c r="D99">
        <v>1</v>
      </c>
      <c r="E99">
        <v>2020</v>
      </c>
      <c r="F99" t="s">
        <v>8</v>
      </c>
      <c r="G99" t="s">
        <v>638</v>
      </c>
      <c r="H99" t="s">
        <v>45</v>
      </c>
      <c r="I99" t="s">
        <v>15</v>
      </c>
      <c r="J99">
        <v>0.1141746772934645</v>
      </c>
      <c r="K99" t="s">
        <v>135</v>
      </c>
      <c r="L99">
        <v>4.2375363491541258E-3</v>
      </c>
    </row>
    <row r="100" spans="1:12" x14ac:dyDescent="0.3">
      <c r="A100">
        <v>1</v>
      </c>
      <c r="B100">
        <v>11</v>
      </c>
      <c r="C100">
        <v>1</v>
      </c>
      <c r="D100">
        <v>1</v>
      </c>
      <c r="E100">
        <v>2020</v>
      </c>
      <c r="F100" t="s">
        <v>8</v>
      </c>
      <c r="G100" t="s">
        <v>638</v>
      </c>
      <c r="H100" t="s">
        <v>45</v>
      </c>
      <c r="I100" t="s">
        <v>16</v>
      </c>
      <c r="J100">
        <v>5.2489895816212435</v>
      </c>
      <c r="K100" t="s">
        <v>135</v>
      </c>
      <c r="L100">
        <v>0.19481363710168795</v>
      </c>
    </row>
    <row r="101" spans="1:12" x14ac:dyDescent="0.3">
      <c r="A101">
        <v>1</v>
      </c>
      <c r="B101">
        <v>11</v>
      </c>
      <c r="C101">
        <v>1</v>
      </c>
      <c r="D101">
        <v>1</v>
      </c>
      <c r="E101">
        <v>2020</v>
      </c>
      <c r="F101" t="s">
        <v>8</v>
      </c>
      <c r="G101" t="s">
        <v>638</v>
      </c>
      <c r="H101" t="s">
        <v>45</v>
      </c>
      <c r="I101" t="s">
        <v>24</v>
      </c>
      <c r="J101">
        <v>2.7492633356326254E-6</v>
      </c>
      <c r="K101" t="s">
        <v>135</v>
      </c>
      <c r="L101">
        <v>1.0203754102317778E-7</v>
      </c>
    </row>
    <row r="102" spans="1:12" x14ac:dyDescent="0.3">
      <c r="A102">
        <v>1</v>
      </c>
      <c r="B102">
        <v>11</v>
      </c>
      <c r="C102">
        <v>1</v>
      </c>
      <c r="D102">
        <v>1</v>
      </c>
      <c r="E102">
        <v>2020</v>
      </c>
      <c r="F102" t="s">
        <v>8</v>
      </c>
      <c r="G102" t="s">
        <v>638</v>
      </c>
      <c r="H102" t="s">
        <v>46</v>
      </c>
      <c r="I102" t="s">
        <v>11</v>
      </c>
      <c r="J102">
        <v>0.11399215853561671</v>
      </c>
      <c r="K102" t="s">
        <v>135</v>
      </c>
      <c r="L102">
        <v>4.2307622562543969E-3</v>
      </c>
    </row>
    <row r="103" spans="1:12" x14ac:dyDescent="0.3">
      <c r="A103">
        <v>1</v>
      </c>
      <c r="B103">
        <v>11</v>
      </c>
      <c r="C103">
        <v>1</v>
      </c>
      <c r="D103">
        <v>1</v>
      </c>
      <c r="E103">
        <v>2020</v>
      </c>
      <c r="F103" t="s">
        <v>8</v>
      </c>
      <c r="G103" t="s">
        <v>638</v>
      </c>
      <c r="H103" t="s">
        <v>46</v>
      </c>
      <c r="I103" t="s">
        <v>221</v>
      </c>
      <c r="J103">
        <v>0.74361537622803597</v>
      </c>
      <c r="K103" t="s">
        <v>135</v>
      </c>
      <c r="L103">
        <v>2.7598914761606211E-2</v>
      </c>
    </row>
    <row r="104" spans="1:12" x14ac:dyDescent="0.3">
      <c r="A104">
        <v>1</v>
      </c>
      <c r="B104">
        <v>11</v>
      </c>
      <c r="C104">
        <v>1</v>
      </c>
      <c r="D104">
        <v>1</v>
      </c>
      <c r="E104">
        <v>2020</v>
      </c>
      <c r="F104" t="s">
        <v>8</v>
      </c>
      <c r="G104" t="s">
        <v>638</v>
      </c>
      <c r="H104" t="s">
        <v>46</v>
      </c>
      <c r="I104" t="s">
        <v>17</v>
      </c>
      <c r="J104">
        <v>4.9008503471398077</v>
      </c>
      <c r="K104" t="s">
        <v>135</v>
      </c>
      <c r="L104">
        <v>0.18189262260308844</v>
      </c>
    </row>
    <row r="105" spans="1:12" x14ac:dyDescent="0.3">
      <c r="A105">
        <v>1</v>
      </c>
      <c r="B105">
        <v>11</v>
      </c>
      <c r="C105">
        <v>1</v>
      </c>
      <c r="D105">
        <v>1</v>
      </c>
      <c r="E105">
        <v>2020</v>
      </c>
      <c r="F105" t="s">
        <v>8</v>
      </c>
      <c r="G105" t="s">
        <v>638</v>
      </c>
      <c r="H105" t="s">
        <v>46</v>
      </c>
      <c r="I105" t="s">
        <v>18</v>
      </c>
      <c r="J105">
        <v>2.5220619401135651</v>
      </c>
      <c r="K105" t="s">
        <v>135</v>
      </c>
      <c r="L105">
        <v>9.3605074254597118E-2</v>
      </c>
    </row>
    <row r="106" spans="1:12" x14ac:dyDescent="0.3">
      <c r="A106">
        <v>1</v>
      </c>
      <c r="B106">
        <v>11</v>
      </c>
      <c r="C106">
        <v>1</v>
      </c>
      <c r="D106">
        <v>1</v>
      </c>
      <c r="E106">
        <v>2020</v>
      </c>
      <c r="F106" t="s">
        <v>8</v>
      </c>
      <c r="G106" t="s">
        <v>638</v>
      </c>
      <c r="H106" t="s">
        <v>46</v>
      </c>
      <c r="I106" t="s">
        <v>19</v>
      </c>
      <c r="J106">
        <v>10.254725458419943</v>
      </c>
      <c r="K106" t="s">
        <v>135</v>
      </c>
      <c r="L106">
        <v>0.38059903396055506</v>
      </c>
    </row>
    <row r="107" spans="1:12" x14ac:dyDescent="0.3">
      <c r="A107">
        <v>1</v>
      </c>
      <c r="B107">
        <v>11</v>
      </c>
      <c r="C107">
        <v>1</v>
      </c>
      <c r="D107">
        <v>1</v>
      </c>
      <c r="E107">
        <v>2021</v>
      </c>
      <c r="F107" t="s">
        <v>8</v>
      </c>
      <c r="G107" t="s">
        <v>638</v>
      </c>
      <c r="H107" t="s">
        <v>44</v>
      </c>
      <c r="I107" t="s">
        <v>217</v>
      </c>
      <c r="J107">
        <v>1.4447670870811582E-2</v>
      </c>
      <c r="K107" t="s">
        <v>135</v>
      </c>
      <c r="L107">
        <v>5.4337678947895187E-4</v>
      </c>
    </row>
    <row r="108" spans="1:12" x14ac:dyDescent="0.3">
      <c r="A108">
        <v>1</v>
      </c>
      <c r="B108">
        <v>11</v>
      </c>
      <c r="C108">
        <v>1</v>
      </c>
      <c r="D108">
        <v>1</v>
      </c>
      <c r="E108">
        <v>2021</v>
      </c>
      <c r="F108" t="s">
        <v>8</v>
      </c>
      <c r="G108" t="s">
        <v>638</v>
      </c>
      <c r="H108" t="s">
        <v>44</v>
      </c>
      <c r="I108" t="s">
        <v>218</v>
      </c>
      <c r="J108">
        <v>2.0628370218932039E-2</v>
      </c>
      <c r="K108" t="s">
        <v>135</v>
      </c>
      <c r="L108">
        <v>7.7583284406013478E-4</v>
      </c>
    </row>
    <row r="109" spans="1:12" x14ac:dyDescent="0.3">
      <c r="A109">
        <v>1</v>
      </c>
      <c r="B109">
        <v>11</v>
      </c>
      <c r="C109">
        <v>1</v>
      </c>
      <c r="D109">
        <v>1</v>
      </c>
      <c r="E109">
        <v>2021</v>
      </c>
      <c r="F109" t="s">
        <v>8</v>
      </c>
      <c r="G109" t="s">
        <v>638</v>
      </c>
      <c r="H109" t="s">
        <v>44</v>
      </c>
      <c r="I109" t="s">
        <v>14</v>
      </c>
      <c r="J109">
        <v>0.47162519346149406</v>
      </c>
      <c r="K109" t="s">
        <v>135</v>
      </c>
      <c r="L109">
        <v>1.7737819870899407E-2</v>
      </c>
    </row>
    <row r="110" spans="1:12" x14ac:dyDescent="0.3">
      <c r="A110">
        <v>1</v>
      </c>
      <c r="B110">
        <v>11</v>
      </c>
      <c r="C110">
        <v>1</v>
      </c>
      <c r="D110">
        <v>1</v>
      </c>
      <c r="E110">
        <v>2021</v>
      </c>
      <c r="F110" t="s">
        <v>8</v>
      </c>
      <c r="G110" t="s">
        <v>638</v>
      </c>
      <c r="H110" t="s">
        <v>44</v>
      </c>
      <c r="I110" t="s">
        <v>219</v>
      </c>
      <c r="J110">
        <v>0.69352336711759521</v>
      </c>
      <c r="K110" t="s">
        <v>135</v>
      </c>
      <c r="L110">
        <v>2.6083408462351174E-2</v>
      </c>
    </row>
    <row r="111" spans="1:12" x14ac:dyDescent="0.3">
      <c r="A111">
        <v>1</v>
      </c>
      <c r="B111">
        <v>11</v>
      </c>
      <c r="C111">
        <v>1</v>
      </c>
      <c r="D111">
        <v>1</v>
      </c>
      <c r="E111">
        <v>2021</v>
      </c>
      <c r="F111" t="s">
        <v>8</v>
      </c>
      <c r="G111" t="s">
        <v>638</v>
      </c>
      <c r="H111" t="s">
        <v>45</v>
      </c>
      <c r="I111" t="s">
        <v>11</v>
      </c>
      <c r="J111">
        <v>0.83955631989950807</v>
      </c>
      <c r="K111" t="s">
        <v>135</v>
      </c>
      <c r="L111">
        <v>3.1575706684695004E-2</v>
      </c>
    </row>
    <row r="112" spans="1:12" x14ac:dyDescent="0.3">
      <c r="A112">
        <v>1</v>
      </c>
      <c r="B112">
        <v>11</v>
      </c>
      <c r="C112">
        <v>1</v>
      </c>
      <c r="D112">
        <v>1</v>
      </c>
      <c r="E112">
        <v>2021</v>
      </c>
      <c r="F112" t="s">
        <v>8</v>
      </c>
      <c r="G112" t="s">
        <v>638</v>
      </c>
      <c r="H112" t="s">
        <v>45</v>
      </c>
      <c r="I112" t="s">
        <v>220</v>
      </c>
      <c r="J112">
        <v>8.0741451357061615E-6</v>
      </c>
      <c r="K112" t="s">
        <v>135</v>
      </c>
      <c r="L112">
        <v>3.0366853597770657E-7</v>
      </c>
    </row>
    <row r="113" spans="1:12" x14ac:dyDescent="0.3">
      <c r="A113">
        <v>1</v>
      </c>
      <c r="B113">
        <v>11</v>
      </c>
      <c r="C113">
        <v>1</v>
      </c>
      <c r="D113">
        <v>1</v>
      </c>
      <c r="E113">
        <v>2021</v>
      </c>
      <c r="F113" t="s">
        <v>8</v>
      </c>
      <c r="G113" t="s">
        <v>638</v>
      </c>
      <c r="H113" t="s">
        <v>45</v>
      </c>
      <c r="I113" t="s">
        <v>13</v>
      </c>
      <c r="J113">
        <v>1.0090466558874391</v>
      </c>
      <c r="K113" t="s">
        <v>135</v>
      </c>
      <c r="L113">
        <v>3.7950236907617875E-2</v>
      </c>
    </row>
    <row r="114" spans="1:12" x14ac:dyDescent="0.3">
      <c r="A114">
        <v>1</v>
      </c>
      <c r="B114">
        <v>11</v>
      </c>
      <c r="C114">
        <v>1</v>
      </c>
      <c r="D114">
        <v>1</v>
      </c>
      <c r="E114">
        <v>2021</v>
      </c>
      <c r="F114" t="s">
        <v>8</v>
      </c>
      <c r="G114" t="s">
        <v>638</v>
      </c>
      <c r="H114" t="s">
        <v>45</v>
      </c>
      <c r="I114" t="s">
        <v>15</v>
      </c>
      <c r="J114">
        <v>0.10981454370457461</v>
      </c>
      <c r="K114" t="s">
        <v>135</v>
      </c>
      <c r="L114">
        <v>4.130124137644884E-3</v>
      </c>
    </row>
    <row r="115" spans="1:12" x14ac:dyDescent="0.3">
      <c r="A115">
        <v>1</v>
      </c>
      <c r="B115">
        <v>11</v>
      </c>
      <c r="C115">
        <v>1</v>
      </c>
      <c r="D115">
        <v>1</v>
      </c>
      <c r="E115">
        <v>2021</v>
      </c>
      <c r="F115" t="s">
        <v>8</v>
      </c>
      <c r="G115" t="s">
        <v>638</v>
      </c>
      <c r="H115" t="s">
        <v>45</v>
      </c>
      <c r="I115" t="s">
        <v>16</v>
      </c>
      <c r="J115">
        <v>5.1438709597594894</v>
      </c>
      <c r="K115" t="s">
        <v>135</v>
      </c>
      <c r="L115">
        <v>0.19346094693054955</v>
      </c>
    </row>
    <row r="116" spans="1:12" x14ac:dyDescent="0.3">
      <c r="A116">
        <v>1</v>
      </c>
      <c r="B116">
        <v>11</v>
      </c>
      <c r="C116">
        <v>1</v>
      </c>
      <c r="D116">
        <v>1</v>
      </c>
      <c r="E116">
        <v>2021</v>
      </c>
      <c r="F116" t="s">
        <v>8</v>
      </c>
      <c r="G116" t="s">
        <v>638</v>
      </c>
      <c r="H116" t="s">
        <v>45</v>
      </c>
      <c r="I116" t="s">
        <v>24</v>
      </c>
      <c r="J116">
        <v>4.1119232766864513E-6</v>
      </c>
      <c r="K116" t="s">
        <v>135</v>
      </c>
      <c r="L116">
        <v>1.5464940256796873E-7</v>
      </c>
    </row>
    <row r="117" spans="1:12" x14ac:dyDescent="0.3">
      <c r="A117">
        <v>1</v>
      </c>
      <c r="B117">
        <v>11</v>
      </c>
      <c r="C117">
        <v>1</v>
      </c>
      <c r="D117">
        <v>1</v>
      </c>
      <c r="E117">
        <v>2021</v>
      </c>
      <c r="F117" t="s">
        <v>8</v>
      </c>
      <c r="G117" t="s">
        <v>638</v>
      </c>
      <c r="H117" t="s">
        <v>46</v>
      </c>
      <c r="I117" t="s">
        <v>11</v>
      </c>
      <c r="J117">
        <v>0.10970073383725316</v>
      </c>
      <c r="K117" t="s">
        <v>135</v>
      </c>
      <c r="L117">
        <v>4.1258437494169726E-3</v>
      </c>
    </row>
    <row r="118" spans="1:12" x14ac:dyDescent="0.3">
      <c r="A118">
        <v>1</v>
      </c>
      <c r="B118">
        <v>11</v>
      </c>
      <c r="C118">
        <v>1</v>
      </c>
      <c r="D118">
        <v>1</v>
      </c>
      <c r="E118">
        <v>2021</v>
      </c>
      <c r="F118" t="s">
        <v>8</v>
      </c>
      <c r="G118" t="s">
        <v>638</v>
      </c>
      <c r="H118" t="s">
        <v>46</v>
      </c>
      <c r="I118" t="s">
        <v>221</v>
      </c>
      <c r="J118">
        <v>0.90422634096116239</v>
      </c>
      <c r="K118" t="s">
        <v>135</v>
      </c>
      <c r="L118">
        <v>3.4007945675618524E-2</v>
      </c>
    </row>
    <row r="119" spans="1:12" x14ac:dyDescent="0.3">
      <c r="A119">
        <v>1</v>
      </c>
      <c r="B119">
        <v>11</v>
      </c>
      <c r="C119">
        <v>1</v>
      </c>
      <c r="D119">
        <v>1</v>
      </c>
      <c r="E119">
        <v>2021</v>
      </c>
      <c r="F119" t="s">
        <v>8</v>
      </c>
      <c r="G119" t="s">
        <v>638</v>
      </c>
      <c r="H119" t="s">
        <v>46</v>
      </c>
      <c r="I119" t="s">
        <v>17</v>
      </c>
      <c r="J119">
        <v>5.0274091595180108</v>
      </c>
      <c r="K119" t="s">
        <v>135</v>
      </c>
      <c r="L119">
        <v>0.18908081952606925</v>
      </c>
    </row>
    <row r="120" spans="1:12" x14ac:dyDescent="0.3">
      <c r="A120">
        <v>1</v>
      </c>
      <c r="B120">
        <v>11</v>
      </c>
      <c r="C120">
        <v>1</v>
      </c>
      <c r="D120">
        <v>1</v>
      </c>
      <c r="E120">
        <v>2021</v>
      </c>
      <c r="F120" t="s">
        <v>8</v>
      </c>
      <c r="G120" t="s">
        <v>638</v>
      </c>
      <c r="H120" t="s">
        <v>46</v>
      </c>
      <c r="I120" t="s">
        <v>18</v>
      </c>
      <c r="J120">
        <v>2.3734190992626756</v>
      </c>
      <c r="K120" t="s">
        <v>135</v>
      </c>
      <c r="L120">
        <v>8.9264273928807536E-2</v>
      </c>
    </row>
    <row r="121" spans="1:12" x14ac:dyDescent="0.3">
      <c r="A121">
        <v>1</v>
      </c>
      <c r="B121">
        <v>11</v>
      </c>
      <c r="C121">
        <v>1</v>
      </c>
      <c r="D121">
        <v>1</v>
      </c>
      <c r="E121">
        <v>2021</v>
      </c>
      <c r="F121" t="s">
        <v>8</v>
      </c>
      <c r="G121" t="s">
        <v>638</v>
      </c>
      <c r="H121" t="s">
        <v>46</v>
      </c>
      <c r="I121" t="s">
        <v>19</v>
      </c>
      <c r="J121">
        <v>9.8713981036989082</v>
      </c>
      <c r="K121" t="s">
        <v>135</v>
      </c>
      <c r="L121">
        <v>0.37126320617485215</v>
      </c>
    </row>
    <row r="122" spans="1:12" x14ac:dyDescent="0.3">
      <c r="A122">
        <v>1</v>
      </c>
      <c r="B122">
        <v>11</v>
      </c>
      <c r="C122">
        <v>1</v>
      </c>
      <c r="D122">
        <v>1</v>
      </c>
      <c r="E122">
        <v>2022</v>
      </c>
      <c r="F122" t="s">
        <v>8</v>
      </c>
      <c r="G122" t="s">
        <v>638</v>
      </c>
      <c r="H122" t="s">
        <v>44</v>
      </c>
      <c r="I122" t="s">
        <v>217</v>
      </c>
      <c r="J122">
        <v>1.1420183851660657E-2</v>
      </c>
      <c r="K122" t="s">
        <v>135</v>
      </c>
      <c r="L122">
        <v>4.3951602844352194E-4</v>
      </c>
    </row>
    <row r="123" spans="1:12" x14ac:dyDescent="0.3">
      <c r="A123">
        <v>1</v>
      </c>
      <c r="B123">
        <v>11</v>
      </c>
      <c r="C123">
        <v>1</v>
      </c>
      <c r="D123">
        <v>1</v>
      </c>
      <c r="E123">
        <v>2022</v>
      </c>
      <c r="F123" t="s">
        <v>8</v>
      </c>
      <c r="G123" t="s">
        <v>638</v>
      </c>
      <c r="H123" t="s">
        <v>44</v>
      </c>
      <c r="I123" t="s">
        <v>218</v>
      </c>
      <c r="J123">
        <v>1.9053427585290439E-2</v>
      </c>
      <c r="K123" t="s">
        <v>135</v>
      </c>
      <c r="L123">
        <v>7.3328826657246486E-4</v>
      </c>
    </row>
    <row r="124" spans="1:12" x14ac:dyDescent="0.3">
      <c r="A124">
        <v>1</v>
      </c>
      <c r="B124">
        <v>11</v>
      </c>
      <c r="C124">
        <v>1</v>
      </c>
      <c r="D124">
        <v>1</v>
      </c>
      <c r="E124">
        <v>2022</v>
      </c>
      <c r="F124" t="s">
        <v>8</v>
      </c>
      <c r="G124" t="s">
        <v>638</v>
      </c>
      <c r="H124" t="s">
        <v>44</v>
      </c>
      <c r="I124" t="s">
        <v>14</v>
      </c>
      <c r="J124">
        <v>0.52467385350300666</v>
      </c>
      <c r="K124" t="s">
        <v>135</v>
      </c>
      <c r="L124">
        <v>2.0192544298336043E-2</v>
      </c>
    </row>
    <row r="125" spans="1:12" x14ac:dyDescent="0.3">
      <c r="A125">
        <v>1</v>
      </c>
      <c r="B125">
        <v>11</v>
      </c>
      <c r="C125">
        <v>1</v>
      </c>
      <c r="D125">
        <v>1</v>
      </c>
      <c r="E125">
        <v>2022</v>
      </c>
      <c r="F125" t="s">
        <v>8</v>
      </c>
      <c r="G125" t="s">
        <v>638</v>
      </c>
      <c r="H125" t="s">
        <v>44</v>
      </c>
      <c r="I125" t="s">
        <v>219</v>
      </c>
      <c r="J125">
        <v>0.66973847955365562</v>
      </c>
      <c r="K125" t="s">
        <v>135</v>
      </c>
      <c r="L125">
        <v>2.5775486669281721E-2</v>
      </c>
    </row>
    <row r="126" spans="1:12" x14ac:dyDescent="0.3">
      <c r="A126">
        <v>1</v>
      </c>
      <c r="B126">
        <v>11</v>
      </c>
      <c r="C126">
        <v>1</v>
      </c>
      <c r="D126">
        <v>1</v>
      </c>
      <c r="E126">
        <v>2022</v>
      </c>
      <c r="F126" t="s">
        <v>8</v>
      </c>
      <c r="G126" t="s">
        <v>638</v>
      </c>
      <c r="H126" t="s">
        <v>45</v>
      </c>
      <c r="I126" t="s">
        <v>11</v>
      </c>
      <c r="J126">
        <v>0.75381815328790924</v>
      </c>
      <c r="K126" t="s">
        <v>135</v>
      </c>
      <c r="L126">
        <v>2.9011368398728008E-2</v>
      </c>
    </row>
    <row r="127" spans="1:12" x14ac:dyDescent="0.3">
      <c r="A127">
        <v>1</v>
      </c>
      <c r="B127">
        <v>11</v>
      </c>
      <c r="C127">
        <v>1</v>
      </c>
      <c r="D127">
        <v>1</v>
      </c>
      <c r="E127">
        <v>2022</v>
      </c>
      <c r="F127" t="s">
        <v>8</v>
      </c>
      <c r="G127" t="s">
        <v>638</v>
      </c>
      <c r="H127" t="s">
        <v>45</v>
      </c>
      <c r="I127" t="s">
        <v>220</v>
      </c>
      <c r="J127">
        <v>1.0994251463481277E-5</v>
      </c>
      <c r="K127" t="s">
        <v>135</v>
      </c>
      <c r="L127">
        <v>4.2312363808714048E-7</v>
      </c>
    </row>
    <row r="128" spans="1:12" x14ac:dyDescent="0.3">
      <c r="A128">
        <v>1</v>
      </c>
      <c r="B128">
        <v>11</v>
      </c>
      <c r="C128">
        <v>1</v>
      </c>
      <c r="D128">
        <v>1</v>
      </c>
      <c r="E128">
        <v>2022</v>
      </c>
      <c r="F128" t="s">
        <v>8</v>
      </c>
      <c r="G128" t="s">
        <v>638</v>
      </c>
      <c r="H128" t="s">
        <v>45</v>
      </c>
      <c r="I128" t="s">
        <v>13</v>
      </c>
      <c r="J128">
        <v>1.0280779472621839</v>
      </c>
      <c r="K128" t="s">
        <v>135</v>
      </c>
      <c r="L128">
        <v>3.9566502797180214E-2</v>
      </c>
    </row>
    <row r="129" spans="1:12" x14ac:dyDescent="0.3">
      <c r="A129">
        <v>1</v>
      </c>
      <c r="B129">
        <v>11</v>
      </c>
      <c r="C129">
        <v>1</v>
      </c>
      <c r="D129">
        <v>1</v>
      </c>
      <c r="E129">
        <v>2022</v>
      </c>
      <c r="F129" t="s">
        <v>8</v>
      </c>
      <c r="G129" t="s">
        <v>638</v>
      </c>
      <c r="H129" t="s">
        <v>45</v>
      </c>
      <c r="I129" t="s">
        <v>15</v>
      </c>
      <c r="J129">
        <v>8.9398526622611107E-2</v>
      </c>
      <c r="K129" t="s">
        <v>135</v>
      </c>
      <c r="L129">
        <v>3.440582558060908E-3</v>
      </c>
    </row>
    <row r="130" spans="1:12" x14ac:dyDescent="0.3">
      <c r="A130">
        <v>1</v>
      </c>
      <c r="B130">
        <v>11</v>
      </c>
      <c r="C130">
        <v>1</v>
      </c>
      <c r="D130">
        <v>1</v>
      </c>
      <c r="E130">
        <v>2022</v>
      </c>
      <c r="F130" t="s">
        <v>8</v>
      </c>
      <c r="G130" t="s">
        <v>638</v>
      </c>
      <c r="H130" t="s">
        <v>45</v>
      </c>
      <c r="I130" t="s">
        <v>16</v>
      </c>
      <c r="J130">
        <v>5.2325773925776149</v>
      </c>
      <c r="K130" t="s">
        <v>135</v>
      </c>
      <c r="L130">
        <v>0.20138043870236372</v>
      </c>
    </row>
    <row r="131" spans="1:12" x14ac:dyDescent="0.3">
      <c r="A131">
        <v>1</v>
      </c>
      <c r="B131">
        <v>11</v>
      </c>
      <c r="C131">
        <v>1</v>
      </c>
      <c r="D131">
        <v>1</v>
      </c>
      <c r="E131">
        <v>2022</v>
      </c>
      <c r="F131" t="s">
        <v>8</v>
      </c>
      <c r="G131" t="s">
        <v>638</v>
      </c>
      <c r="H131" t="s">
        <v>45</v>
      </c>
      <c r="I131" t="s">
        <v>24</v>
      </c>
      <c r="J131">
        <v>0</v>
      </c>
      <c r="K131" t="s">
        <v>135</v>
      </c>
      <c r="L131">
        <v>0</v>
      </c>
    </row>
    <row r="132" spans="1:12" x14ac:dyDescent="0.3">
      <c r="A132">
        <v>1</v>
      </c>
      <c r="B132">
        <v>11</v>
      </c>
      <c r="C132">
        <v>1</v>
      </c>
      <c r="D132">
        <v>1</v>
      </c>
      <c r="E132">
        <v>2022</v>
      </c>
      <c r="F132" t="s">
        <v>8</v>
      </c>
      <c r="G132" t="s">
        <v>638</v>
      </c>
      <c r="H132" t="s">
        <v>46</v>
      </c>
      <c r="I132" t="s">
        <v>11</v>
      </c>
      <c r="J132">
        <v>8.9316622969978776E-2</v>
      </c>
      <c r="K132" t="s">
        <v>135</v>
      </c>
      <c r="L132">
        <v>3.4374304224571764E-3</v>
      </c>
    </row>
    <row r="133" spans="1:12" x14ac:dyDescent="0.3">
      <c r="A133">
        <v>1</v>
      </c>
      <c r="B133">
        <v>11</v>
      </c>
      <c r="C133">
        <v>1</v>
      </c>
      <c r="D133">
        <v>1</v>
      </c>
      <c r="E133">
        <v>2022</v>
      </c>
      <c r="F133" t="s">
        <v>8</v>
      </c>
      <c r="G133" t="s">
        <v>638</v>
      </c>
      <c r="H133" t="s">
        <v>46</v>
      </c>
      <c r="I133" t="s">
        <v>221</v>
      </c>
      <c r="J133">
        <v>0.85253938993970335</v>
      </c>
      <c r="K133" t="s">
        <v>135</v>
      </c>
      <c r="L133">
        <v>3.2810743822086028E-2</v>
      </c>
    </row>
    <row r="134" spans="1:12" x14ac:dyDescent="0.3">
      <c r="A134">
        <v>1</v>
      </c>
      <c r="B134">
        <v>11</v>
      </c>
      <c r="C134">
        <v>1</v>
      </c>
      <c r="D134">
        <v>1</v>
      </c>
      <c r="E134">
        <v>2022</v>
      </c>
      <c r="F134" t="s">
        <v>8</v>
      </c>
      <c r="G134" t="s">
        <v>638</v>
      </c>
      <c r="H134" t="s">
        <v>46</v>
      </c>
      <c r="I134" t="s">
        <v>17</v>
      </c>
      <c r="J134">
        <v>4.8725819773975951</v>
      </c>
      <c r="K134" t="s">
        <v>135</v>
      </c>
      <c r="L134">
        <v>0.18752569194933388</v>
      </c>
    </row>
    <row r="135" spans="1:12" x14ac:dyDescent="0.3">
      <c r="A135">
        <v>1</v>
      </c>
      <c r="B135">
        <v>11</v>
      </c>
      <c r="C135">
        <v>1</v>
      </c>
      <c r="D135">
        <v>1</v>
      </c>
      <c r="E135">
        <v>2022</v>
      </c>
      <c r="F135" t="s">
        <v>8</v>
      </c>
      <c r="G135" t="s">
        <v>638</v>
      </c>
      <c r="H135" t="s">
        <v>46</v>
      </c>
      <c r="I135" t="s">
        <v>18</v>
      </c>
      <c r="J135">
        <v>2.317484993166655</v>
      </c>
      <c r="K135" t="s">
        <v>135</v>
      </c>
      <c r="L135">
        <v>8.9190490573928541E-2</v>
      </c>
    </row>
    <row r="136" spans="1:12" x14ac:dyDescent="0.3">
      <c r="A136">
        <v>1</v>
      </c>
      <c r="B136">
        <v>11</v>
      </c>
      <c r="C136">
        <v>1</v>
      </c>
      <c r="D136">
        <v>1</v>
      </c>
      <c r="E136">
        <v>2022</v>
      </c>
      <c r="F136" t="s">
        <v>8</v>
      </c>
      <c r="G136" t="s">
        <v>638</v>
      </c>
      <c r="H136" t="s">
        <v>46</v>
      </c>
      <c r="I136" t="s">
        <v>19</v>
      </c>
      <c r="J136">
        <v>9.5228515754388372</v>
      </c>
      <c r="K136" t="s">
        <v>135</v>
      </c>
      <c r="L136">
        <v>0.36649549238958973</v>
      </c>
    </row>
    <row r="137" spans="1:12" x14ac:dyDescent="0.3">
      <c r="A137">
        <v>1</v>
      </c>
      <c r="B137">
        <v>12</v>
      </c>
      <c r="C137">
        <v>2</v>
      </c>
      <c r="D137">
        <v>1</v>
      </c>
      <c r="E137">
        <v>2014</v>
      </c>
      <c r="F137" t="s">
        <v>8</v>
      </c>
      <c r="G137" t="s">
        <v>23</v>
      </c>
      <c r="H137" t="s">
        <v>44</v>
      </c>
      <c r="I137" t="s">
        <v>217</v>
      </c>
      <c r="J137">
        <v>1.48729460352377E-2</v>
      </c>
      <c r="K137" t="s">
        <v>135</v>
      </c>
      <c r="L137">
        <v>2.1444613994625494E-2</v>
      </c>
    </row>
    <row r="138" spans="1:12" x14ac:dyDescent="0.3">
      <c r="A138">
        <v>1</v>
      </c>
      <c r="B138">
        <v>12</v>
      </c>
      <c r="C138">
        <v>2</v>
      </c>
      <c r="D138">
        <v>1</v>
      </c>
      <c r="E138">
        <v>2014</v>
      </c>
      <c r="F138" t="s">
        <v>8</v>
      </c>
      <c r="G138" t="s">
        <v>23</v>
      </c>
      <c r="H138" t="s">
        <v>44</v>
      </c>
      <c r="I138" t="s">
        <v>218</v>
      </c>
      <c r="J138">
        <v>1.3564938650789197E-2</v>
      </c>
      <c r="K138" t="s">
        <v>135</v>
      </c>
      <c r="L138">
        <v>1.9558658556129239E-2</v>
      </c>
    </row>
    <row r="139" spans="1:12" x14ac:dyDescent="0.3">
      <c r="A139">
        <v>1</v>
      </c>
      <c r="B139">
        <v>12</v>
      </c>
      <c r="C139">
        <v>2</v>
      </c>
      <c r="D139">
        <v>1</v>
      </c>
      <c r="E139">
        <v>2014</v>
      </c>
      <c r="F139" t="s">
        <v>8</v>
      </c>
      <c r="G139" t="s">
        <v>23</v>
      </c>
      <c r="H139" t="s">
        <v>44</v>
      </c>
      <c r="I139" t="s">
        <v>14</v>
      </c>
      <c r="J139">
        <v>4.1339154565396406E-2</v>
      </c>
      <c r="K139" t="s">
        <v>135</v>
      </c>
      <c r="L139">
        <v>5.9605017756316901E-2</v>
      </c>
    </row>
    <row r="140" spans="1:12" x14ac:dyDescent="0.3">
      <c r="A140">
        <v>1</v>
      </c>
      <c r="B140">
        <v>12</v>
      </c>
      <c r="C140">
        <v>2</v>
      </c>
      <c r="D140">
        <v>1</v>
      </c>
      <c r="E140">
        <v>2014</v>
      </c>
      <c r="F140" t="s">
        <v>8</v>
      </c>
      <c r="G140" t="s">
        <v>23</v>
      </c>
      <c r="H140" t="s">
        <v>44</v>
      </c>
      <c r="I140" t="s">
        <v>219</v>
      </c>
      <c r="J140">
        <v>2.0103364726499133E-3</v>
      </c>
      <c r="K140" t="s">
        <v>135</v>
      </c>
      <c r="L140">
        <v>2.8986113143390684E-3</v>
      </c>
    </row>
    <row r="141" spans="1:12" x14ac:dyDescent="0.3">
      <c r="A141">
        <v>1</v>
      </c>
      <c r="B141">
        <v>12</v>
      </c>
      <c r="C141">
        <v>2</v>
      </c>
      <c r="D141">
        <v>1</v>
      </c>
      <c r="E141">
        <v>2014</v>
      </c>
      <c r="F141" t="s">
        <v>8</v>
      </c>
      <c r="G141" t="s">
        <v>23</v>
      </c>
      <c r="H141" t="s">
        <v>45</v>
      </c>
      <c r="I141" t="s">
        <v>11</v>
      </c>
      <c r="J141">
        <v>1.2369690523620738E-2</v>
      </c>
      <c r="K141" t="s">
        <v>135</v>
      </c>
      <c r="L141">
        <v>1.7835285483020595E-2</v>
      </c>
    </row>
    <row r="142" spans="1:12" x14ac:dyDescent="0.3">
      <c r="A142">
        <v>1</v>
      </c>
      <c r="B142">
        <v>12</v>
      </c>
      <c r="C142">
        <v>2</v>
      </c>
      <c r="D142">
        <v>1</v>
      </c>
      <c r="E142">
        <v>2014</v>
      </c>
      <c r="F142" t="s">
        <v>8</v>
      </c>
      <c r="G142" t="s">
        <v>23</v>
      </c>
      <c r="H142" t="s">
        <v>45</v>
      </c>
      <c r="I142" t="s">
        <v>220</v>
      </c>
      <c r="J142">
        <v>5.3157935574877511E-5</v>
      </c>
      <c r="K142" t="s">
        <v>135</v>
      </c>
      <c r="L142">
        <v>7.6645972254158051E-5</v>
      </c>
    </row>
    <row r="143" spans="1:12" x14ac:dyDescent="0.3">
      <c r="A143">
        <v>1</v>
      </c>
      <c r="B143">
        <v>12</v>
      </c>
      <c r="C143">
        <v>2</v>
      </c>
      <c r="D143">
        <v>1</v>
      </c>
      <c r="E143">
        <v>2014</v>
      </c>
      <c r="F143" t="s">
        <v>8</v>
      </c>
      <c r="G143" t="s">
        <v>23</v>
      </c>
      <c r="H143" t="s">
        <v>45</v>
      </c>
      <c r="I143" t="s">
        <v>13</v>
      </c>
      <c r="J143">
        <v>3.9481848513340842E-2</v>
      </c>
      <c r="K143" t="s">
        <v>135</v>
      </c>
      <c r="L143">
        <v>5.6927053937861023E-2</v>
      </c>
    </row>
    <row r="144" spans="1:12" x14ac:dyDescent="0.3">
      <c r="A144">
        <v>1</v>
      </c>
      <c r="B144">
        <v>12</v>
      </c>
      <c r="C144">
        <v>2</v>
      </c>
      <c r="D144">
        <v>1</v>
      </c>
      <c r="E144">
        <v>2014</v>
      </c>
      <c r="F144" t="s">
        <v>8</v>
      </c>
      <c r="G144" t="s">
        <v>23</v>
      </c>
      <c r="H144" t="s">
        <v>45</v>
      </c>
      <c r="I144" t="s">
        <v>15</v>
      </c>
      <c r="J144">
        <v>4.3815025685959644E-3</v>
      </c>
      <c r="K144" t="s">
        <v>135</v>
      </c>
      <c r="L144">
        <v>6.3174861979184817E-3</v>
      </c>
    </row>
    <row r="145" spans="1:12" x14ac:dyDescent="0.3">
      <c r="A145">
        <v>1</v>
      </c>
      <c r="B145">
        <v>12</v>
      </c>
      <c r="C145">
        <v>2</v>
      </c>
      <c r="D145">
        <v>1</v>
      </c>
      <c r="E145">
        <v>2014</v>
      </c>
      <c r="F145" t="s">
        <v>8</v>
      </c>
      <c r="G145" t="s">
        <v>23</v>
      </c>
      <c r="H145" t="s">
        <v>45</v>
      </c>
      <c r="I145" t="s">
        <v>16</v>
      </c>
      <c r="J145">
        <v>0.13913042586478017</v>
      </c>
      <c r="K145" t="s">
        <v>135</v>
      </c>
      <c r="L145">
        <v>0.20060573544132984</v>
      </c>
    </row>
    <row r="146" spans="1:12" x14ac:dyDescent="0.3">
      <c r="A146">
        <v>1</v>
      </c>
      <c r="B146">
        <v>12</v>
      </c>
      <c r="C146">
        <v>2</v>
      </c>
      <c r="D146">
        <v>1</v>
      </c>
      <c r="E146">
        <v>2014</v>
      </c>
      <c r="F146" t="s">
        <v>8</v>
      </c>
      <c r="G146" t="s">
        <v>23</v>
      </c>
      <c r="H146" t="s">
        <v>45</v>
      </c>
      <c r="I146" t="s">
        <v>24</v>
      </c>
      <c r="J146">
        <v>0</v>
      </c>
      <c r="K146" t="s">
        <v>135</v>
      </c>
      <c r="L146">
        <v>0</v>
      </c>
    </row>
    <row r="147" spans="1:12" x14ac:dyDescent="0.3">
      <c r="A147">
        <v>1</v>
      </c>
      <c r="B147">
        <v>12</v>
      </c>
      <c r="C147">
        <v>2</v>
      </c>
      <c r="D147">
        <v>1</v>
      </c>
      <c r="E147">
        <v>2014</v>
      </c>
      <c r="F147" t="s">
        <v>8</v>
      </c>
      <c r="G147" t="s">
        <v>23</v>
      </c>
      <c r="H147" t="s">
        <v>46</v>
      </c>
      <c r="I147" t="s">
        <v>11</v>
      </c>
      <c r="J147">
        <v>4.397611033921685E-3</v>
      </c>
      <c r="K147" t="s">
        <v>135</v>
      </c>
      <c r="L147">
        <v>6.3407122501167113E-3</v>
      </c>
    </row>
    <row r="148" spans="1:12" x14ac:dyDescent="0.3">
      <c r="A148">
        <v>1</v>
      </c>
      <c r="B148">
        <v>12</v>
      </c>
      <c r="C148">
        <v>2</v>
      </c>
      <c r="D148">
        <v>1</v>
      </c>
      <c r="E148">
        <v>2014</v>
      </c>
      <c r="F148" t="s">
        <v>8</v>
      </c>
      <c r="G148" t="s">
        <v>23</v>
      </c>
      <c r="H148" t="s">
        <v>46</v>
      </c>
      <c r="I148" t="s">
        <v>221</v>
      </c>
      <c r="J148">
        <v>4.8977788822853051E-2</v>
      </c>
      <c r="K148" t="s">
        <v>135</v>
      </c>
      <c r="L148">
        <v>7.0618811708717436E-2</v>
      </c>
    </row>
    <row r="149" spans="1:12" x14ac:dyDescent="0.3">
      <c r="A149">
        <v>1</v>
      </c>
      <c r="B149">
        <v>12</v>
      </c>
      <c r="C149">
        <v>2</v>
      </c>
      <c r="D149">
        <v>1</v>
      </c>
      <c r="E149">
        <v>2014</v>
      </c>
      <c r="F149" t="s">
        <v>8</v>
      </c>
      <c r="G149" t="s">
        <v>23</v>
      </c>
      <c r="H149" t="s">
        <v>46</v>
      </c>
      <c r="I149" t="s">
        <v>17</v>
      </c>
      <c r="J149">
        <v>7.9306807338119525E-2</v>
      </c>
      <c r="K149" t="s">
        <v>135</v>
      </c>
      <c r="L149">
        <v>0.11434882278754434</v>
      </c>
    </row>
    <row r="150" spans="1:12" x14ac:dyDescent="0.3">
      <c r="A150">
        <v>1</v>
      </c>
      <c r="B150">
        <v>12</v>
      </c>
      <c r="C150">
        <v>2</v>
      </c>
      <c r="D150">
        <v>1</v>
      </c>
      <c r="E150">
        <v>2014</v>
      </c>
      <c r="F150" t="s">
        <v>8</v>
      </c>
      <c r="G150" t="s">
        <v>23</v>
      </c>
      <c r="H150" t="s">
        <v>46</v>
      </c>
      <c r="I150" t="s">
        <v>18</v>
      </c>
      <c r="J150">
        <v>7.2401108252983168E-2</v>
      </c>
      <c r="K150" t="s">
        <v>135</v>
      </c>
      <c r="L150">
        <v>0.10439181421016326</v>
      </c>
    </row>
    <row r="151" spans="1:12" x14ac:dyDescent="0.3">
      <c r="A151">
        <v>1</v>
      </c>
      <c r="B151">
        <v>12</v>
      </c>
      <c r="C151">
        <v>2</v>
      </c>
      <c r="D151">
        <v>1</v>
      </c>
      <c r="E151">
        <v>2014</v>
      </c>
      <c r="F151" t="s">
        <v>8</v>
      </c>
      <c r="G151" t="s">
        <v>23</v>
      </c>
      <c r="H151" t="s">
        <v>46</v>
      </c>
      <c r="I151" t="s">
        <v>19</v>
      </c>
      <c r="J151">
        <v>0.22126426886756362</v>
      </c>
      <c r="K151" t="s">
        <v>135</v>
      </c>
      <c r="L151">
        <v>0.31903073038966345</v>
      </c>
    </row>
    <row r="152" spans="1:12" x14ac:dyDescent="0.3">
      <c r="A152">
        <v>1</v>
      </c>
      <c r="B152">
        <v>12</v>
      </c>
      <c r="C152">
        <v>2</v>
      </c>
      <c r="D152">
        <v>1</v>
      </c>
      <c r="E152">
        <v>2015</v>
      </c>
      <c r="F152" t="s">
        <v>8</v>
      </c>
      <c r="G152" t="s">
        <v>23</v>
      </c>
      <c r="H152" t="s">
        <v>44</v>
      </c>
      <c r="I152" t="s">
        <v>217</v>
      </c>
      <c r="J152">
        <v>2.1326643192090662E-2</v>
      </c>
      <c r="K152" t="s">
        <v>135</v>
      </c>
      <c r="L152">
        <v>6.5880606994138419E-2</v>
      </c>
    </row>
    <row r="153" spans="1:12" x14ac:dyDescent="0.3">
      <c r="A153">
        <v>1</v>
      </c>
      <c r="B153">
        <v>12</v>
      </c>
      <c r="C153">
        <v>2</v>
      </c>
      <c r="D153">
        <v>1</v>
      </c>
      <c r="E153">
        <v>2015</v>
      </c>
      <c r="F153" t="s">
        <v>8</v>
      </c>
      <c r="G153" t="s">
        <v>23</v>
      </c>
      <c r="H153" t="s">
        <v>44</v>
      </c>
      <c r="I153" t="s">
        <v>218</v>
      </c>
      <c r="J153">
        <v>8.8718909456424501E-3</v>
      </c>
      <c r="K153" t="s">
        <v>135</v>
      </c>
      <c r="L153">
        <v>2.7406355300279576E-2</v>
      </c>
    </row>
    <row r="154" spans="1:12" x14ac:dyDescent="0.3">
      <c r="A154">
        <v>1</v>
      </c>
      <c r="B154">
        <v>12</v>
      </c>
      <c r="C154">
        <v>2</v>
      </c>
      <c r="D154">
        <v>1</v>
      </c>
      <c r="E154">
        <v>2015</v>
      </c>
      <c r="F154" t="s">
        <v>8</v>
      </c>
      <c r="G154" t="s">
        <v>23</v>
      </c>
      <c r="H154" t="s">
        <v>44</v>
      </c>
      <c r="I154" t="s">
        <v>14</v>
      </c>
      <c r="J154">
        <v>2.3529515397206189E-2</v>
      </c>
      <c r="K154" t="s">
        <v>135</v>
      </c>
      <c r="L154">
        <v>7.2685548432711813E-2</v>
      </c>
    </row>
    <row r="155" spans="1:12" x14ac:dyDescent="0.3">
      <c r="A155">
        <v>1</v>
      </c>
      <c r="B155">
        <v>12</v>
      </c>
      <c r="C155">
        <v>2</v>
      </c>
      <c r="D155">
        <v>1</v>
      </c>
      <c r="E155">
        <v>2015</v>
      </c>
      <c r="F155" t="s">
        <v>8</v>
      </c>
      <c r="G155" t="s">
        <v>23</v>
      </c>
      <c r="H155" t="s">
        <v>44</v>
      </c>
      <c r="I155" t="s">
        <v>219</v>
      </c>
      <c r="J155">
        <v>7.726330038734274E-4</v>
      </c>
      <c r="K155" t="s">
        <v>135</v>
      </c>
      <c r="L155">
        <v>2.3867577668183412E-3</v>
      </c>
    </row>
    <row r="156" spans="1:12" x14ac:dyDescent="0.3">
      <c r="A156">
        <v>1</v>
      </c>
      <c r="B156">
        <v>12</v>
      </c>
      <c r="C156">
        <v>2</v>
      </c>
      <c r="D156">
        <v>1</v>
      </c>
      <c r="E156">
        <v>2015</v>
      </c>
      <c r="F156" t="s">
        <v>8</v>
      </c>
      <c r="G156" t="s">
        <v>23</v>
      </c>
      <c r="H156" t="s">
        <v>45</v>
      </c>
      <c r="I156" t="s">
        <v>11</v>
      </c>
      <c r="J156">
        <v>3.6614987149284884E-3</v>
      </c>
      <c r="K156" t="s">
        <v>135</v>
      </c>
      <c r="L156">
        <v>1.1310816975510129E-2</v>
      </c>
    </row>
    <row r="157" spans="1:12" x14ac:dyDescent="0.3">
      <c r="A157">
        <v>1</v>
      </c>
      <c r="B157">
        <v>12</v>
      </c>
      <c r="C157">
        <v>2</v>
      </c>
      <c r="D157">
        <v>1</v>
      </c>
      <c r="E157">
        <v>2015</v>
      </c>
      <c r="F157" t="s">
        <v>8</v>
      </c>
      <c r="G157" t="s">
        <v>23</v>
      </c>
      <c r="H157" t="s">
        <v>45</v>
      </c>
      <c r="I157" t="s">
        <v>220</v>
      </c>
      <c r="J157">
        <v>1.3474325298458946E-5</v>
      </c>
      <c r="K157" t="s">
        <v>135</v>
      </c>
      <c r="L157">
        <v>4.1623837446118458E-5</v>
      </c>
    </row>
    <row r="158" spans="1:12" x14ac:dyDescent="0.3">
      <c r="A158">
        <v>1</v>
      </c>
      <c r="B158">
        <v>12</v>
      </c>
      <c r="C158">
        <v>2</v>
      </c>
      <c r="D158">
        <v>1</v>
      </c>
      <c r="E158">
        <v>2015</v>
      </c>
      <c r="F158" t="s">
        <v>8</v>
      </c>
      <c r="G158" t="s">
        <v>23</v>
      </c>
      <c r="H158" t="s">
        <v>45</v>
      </c>
      <c r="I158" t="s">
        <v>13</v>
      </c>
      <c r="J158">
        <v>2.2703899533817209E-2</v>
      </c>
      <c r="K158" t="s">
        <v>135</v>
      </c>
      <c r="L158">
        <v>7.0135120138200474E-2</v>
      </c>
    </row>
    <row r="159" spans="1:12" x14ac:dyDescent="0.3">
      <c r="A159">
        <v>1</v>
      </c>
      <c r="B159">
        <v>12</v>
      </c>
      <c r="C159">
        <v>2</v>
      </c>
      <c r="D159">
        <v>1</v>
      </c>
      <c r="E159">
        <v>2015</v>
      </c>
      <c r="F159" t="s">
        <v>8</v>
      </c>
      <c r="G159" t="s">
        <v>23</v>
      </c>
      <c r="H159" t="s">
        <v>45</v>
      </c>
      <c r="I159" t="s">
        <v>15</v>
      </c>
      <c r="J159">
        <v>2.6808720384560079E-3</v>
      </c>
      <c r="K159" t="s">
        <v>135</v>
      </c>
      <c r="L159">
        <v>8.2815413366411315E-3</v>
      </c>
    </row>
    <row r="160" spans="1:12" x14ac:dyDescent="0.3">
      <c r="A160">
        <v>1</v>
      </c>
      <c r="B160">
        <v>12</v>
      </c>
      <c r="C160">
        <v>2</v>
      </c>
      <c r="D160">
        <v>1</v>
      </c>
      <c r="E160">
        <v>2015</v>
      </c>
      <c r="F160" t="s">
        <v>8</v>
      </c>
      <c r="G160" t="s">
        <v>23</v>
      </c>
      <c r="H160" t="s">
        <v>45</v>
      </c>
      <c r="I160" t="s">
        <v>16</v>
      </c>
      <c r="J160">
        <v>8.3434699122715811E-2</v>
      </c>
      <c r="K160" t="s">
        <v>135</v>
      </c>
      <c r="L160">
        <v>0.25773998153710276</v>
      </c>
    </row>
    <row r="161" spans="1:12" x14ac:dyDescent="0.3">
      <c r="A161">
        <v>1</v>
      </c>
      <c r="B161">
        <v>12</v>
      </c>
      <c r="C161">
        <v>2</v>
      </c>
      <c r="D161">
        <v>1</v>
      </c>
      <c r="E161">
        <v>2015</v>
      </c>
      <c r="F161" t="s">
        <v>8</v>
      </c>
      <c r="G161" t="s">
        <v>23</v>
      </c>
      <c r="H161" t="s">
        <v>45</v>
      </c>
      <c r="I161" t="s">
        <v>24</v>
      </c>
      <c r="J161">
        <v>0</v>
      </c>
      <c r="K161" t="s">
        <v>135</v>
      </c>
      <c r="L161">
        <v>0</v>
      </c>
    </row>
    <row r="162" spans="1:12" x14ac:dyDescent="0.3">
      <c r="A162">
        <v>1</v>
      </c>
      <c r="B162">
        <v>12</v>
      </c>
      <c r="C162">
        <v>2</v>
      </c>
      <c r="D162">
        <v>1</v>
      </c>
      <c r="E162">
        <v>2015</v>
      </c>
      <c r="F162" t="s">
        <v>8</v>
      </c>
      <c r="G162" t="s">
        <v>23</v>
      </c>
      <c r="H162" t="s">
        <v>46</v>
      </c>
      <c r="I162" t="s">
        <v>11</v>
      </c>
      <c r="J162">
        <v>2.450884941485554E-3</v>
      </c>
      <c r="K162" t="s">
        <v>135</v>
      </c>
      <c r="L162">
        <v>7.5710830890509742E-3</v>
      </c>
    </row>
    <row r="163" spans="1:12" x14ac:dyDescent="0.3">
      <c r="A163">
        <v>1</v>
      </c>
      <c r="B163">
        <v>12</v>
      </c>
      <c r="C163">
        <v>2</v>
      </c>
      <c r="D163">
        <v>1</v>
      </c>
      <c r="E163">
        <v>2015</v>
      </c>
      <c r="F163" t="s">
        <v>8</v>
      </c>
      <c r="G163" t="s">
        <v>23</v>
      </c>
      <c r="H163" t="s">
        <v>46</v>
      </c>
      <c r="I163" t="s">
        <v>221</v>
      </c>
      <c r="J163">
        <v>1.7575284627253784E-2</v>
      </c>
      <c r="K163" t="s">
        <v>135</v>
      </c>
      <c r="L163">
        <v>5.4292201961143344E-2</v>
      </c>
    </row>
    <row r="164" spans="1:12" x14ac:dyDescent="0.3">
      <c r="A164">
        <v>1</v>
      </c>
      <c r="B164">
        <v>12</v>
      </c>
      <c r="C164">
        <v>2</v>
      </c>
      <c r="D164">
        <v>1</v>
      </c>
      <c r="E164">
        <v>2015</v>
      </c>
      <c r="F164" t="s">
        <v>8</v>
      </c>
      <c r="G164" t="s">
        <v>23</v>
      </c>
      <c r="H164" t="s">
        <v>46</v>
      </c>
      <c r="I164" t="s">
        <v>17</v>
      </c>
      <c r="J164">
        <v>4.0693966377358254E-2</v>
      </c>
      <c r="K164" t="s">
        <v>135</v>
      </c>
      <c r="L164">
        <v>0.1257086350529695</v>
      </c>
    </row>
    <row r="165" spans="1:12" x14ac:dyDescent="0.3">
      <c r="A165">
        <v>1</v>
      </c>
      <c r="B165">
        <v>12</v>
      </c>
      <c r="C165">
        <v>2</v>
      </c>
      <c r="D165">
        <v>1</v>
      </c>
      <c r="E165">
        <v>2015</v>
      </c>
      <c r="F165" t="s">
        <v>8</v>
      </c>
      <c r="G165" t="s">
        <v>23</v>
      </c>
      <c r="H165" t="s">
        <v>46</v>
      </c>
      <c r="I165" t="s">
        <v>18</v>
      </c>
      <c r="J165">
        <v>2.4272786974904991E-2</v>
      </c>
      <c r="K165" t="s">
        <v>135</v>
      </c>
      <c r="L165">
        <v>7.4981605166030654E-2</v>
      </c>
    </row>
    <row r="166" spans="1:12" x14ac:dyDescent="0.3">
      <c r="A166">
        <v>1</v>
      </c>
      <c r="B166">
        <v>12</v>
      </c>
      <c r="C166">
        <v>2</v>
      </c>
      <c r="D166">
        <v>1</v>
      </c>
      <c r="E166">
        <v>2015</v>
      </c>
      <c r="F166" t="s">
        <v>8</v>
      </c>
      <c r="G166" t="s">
        <v>23</v>
      </c>
      <c r="H166" t="s">
        <v>46</v>
      </c>
      <c r="I166" t="s">
        <v>19</v>
      </c>
      <c r="J166">
        <v>7.1728506634336775E-2</v>
      </c>
      <c r="K166" t="s">
        <v>135</v>
      </c>
      <c r="L166">
        <v>0.22157812241195685</v>
      </c>
    </row>
    <row r="167" spans="1:12" x14ac:dyDescent="0.3">
      <c r="A167">
        <v>1</v>
      </c>
      <c r="B167">
        <v>12</v>
      </c>
      <c r="C167">
        <v>2</v>
      </c>
      <c r="D167">
        <v>1</v>
      </c>
      <c r="E167">
        <v>2016</v>
      </c>
      <c r="F167" t="s">
        <v>8</v>
      </c>
      <c r="G167" t="s">
        <v>23</v>
      </c>
      <c r="H167" t="s">
        <v>44</v>
      </c>
      <c r="I167" t="s">
        <v>217</v>
      </c>
      <c r="J167">
        <v>1.3637065586783003E-2</v>
      </c>
      <c r="K167" t="s">
        <v>135</v>
      </c>
      <c r="L167">
        <v>6.972283114005369E-2</v>
      </c>
    </row>
    <row r="168" spans="1:12" x14ac:dyDescent="0.3">
      <c r="A168">
        <v>1</v>
      </c>
      <c r="B168">
        <v>12</v>
      </c>
      <c r="C168">
        <v>2</v>
      </c>
      <c r="D168">
        <v>1</v>
      </c>
      <c r="E168">
        <v>2016</v>
      </c>
      <c r="F168" t="s">
        <v>8</v>
      </c>
      <c r="G168" t="s">
        <v>23</v>
      </c>
      <c r="H168" t="s">
        <v>44</v>
      </c>
      <c r="I168" t="s">
        <v>218</v>
      </c>
      <c r="J168">
        <v>6.1130542741328567E-3</v>
      </c>
      <c r="K168" t="s">
        <v>135</v>
      </c>
      <c r="L168">
        <v>3.1254484199184251E-2</v>
      </c>
    </row>
    <row r="169" spans="1:12" x14ac:dyDescent="0.3">
      <c r="A169">
        <v>1</v>
      </c>
      <c r="B169">
        <v>12</v>
      </c>
      <c r="C169">
        <v>2</v>
      </c>
      <c r="D169">
        <v>1</v>
      </c>
      <c r="E169">
        <v>2016</v>
      </c>
      <c r="F169" t="s">
        <v>8</v>
      </c>
      <c r="G169" t="s">
        <v>23</v>
      </c>
      <c r="H169" t="s">
        <v>44</v>
      </c>
      <c r="I169" t="s">
        <v>14</v>
      </c>
      <c r="J169">
        <v>1.6817191742966631E-2</v>
      </c>
      <c r="K169" t="s">
        <v>135</v>
      </c>
      <c r="L169">
        <v>8.598200343636915E-2</v>
      </c>
    </row>
    <row r="170" spans="1:12" x14ac:dyDescent="0.3">
      <c r="A170">
        <v>1</v>
      </c>
      <c r="B170">
        <v>12</v>
      </c>
      <c r="C170">
        <v>2</v>
      </c>
      <c r="D170">
        <v>1</v>
      </c>
      <c r="E170">
        <v>2016</v>
      </c>
      <c r="F170" t="s">
        <v>8</v>
      </c>
      <c r="G170" t="s">
        <v>23</v>
      </c>
      <c r="H170" t="s">
        <v>44</v>
      </c>
      <c r="I170" t="s">
        <v>219</v>
      </c>
      <c r="J170">
        <v>1.1254797478793596E-5</v>
      </c>
      <c r="K170" t="s">
        <v>135</v>
      </c>
      <c r="L170">
        <v>5.7542903136725567E-5</v>
      </c>
    </row>
    <row r="171" spans="1:12" x14ac:dyDescent="0.3">
      <c r="A171">
        <v>1</v>
      </c>
      <c r="B171">
        <v>12</v>
      </c>
      <c r="C171">
        <v>2</v>
      </c>
      <c r="D171">
        <v>1</v>
      </c>
      <c r="E171">
        <v>2016</v>
      </c>
      <c r="F171" t="s">
        <v>8</v>
      </c>
      <c r="G171" t="s">
        <v>23</v>
      </c>
      <c r="H171" t="s">
        <v>45</v>
      </c>
      <c r="I171" t="s">
        <v>11</v>
      </c>
      <c r="J171">
        <v>2.0480464390376235E-3</v>
      </c>
      <c r="K171" t="s">
        <v>135</v>
      </c>
      <c r="L171">
        <v>1.0471138026527166E-2</v>
      </c>
    </row>
    <row r="172" spans="1:12" x14ac:dyDescent="0.3">
      <c r="A172">
        <v>1</v>
      </c>
      <c r="B172">
        <v>12</v>
      </c>
      <c r="C172">
        <v>2</v>
      </c>
      <c r="D172">
        <v>1</v>
      </c>
      <c r="E172">
        <v>2016</v>
      </c>
      <c r="F172" t="s">
        <v>8</v>
      </c>
      <c r="G172" t="s">
        <v>23</v>
      </c>
      <c r="H172" t="s">
        <v>45</v>
      </c>
      <c r="I172" t="s">
        <v>220</v>
      </c>
      <c r="J172">
        <v>2.4231074880128732E-5</v>
      </c>
      <c r="K172" t="s">
        <v>135</v>
      </c>
      <c r="L172">
        <v>1.2388729316126706E-4</v>
      </c>
    </row>
    <row r="173" spans="1:12" x14ac:dyDescent="0.3">
      <c r="A173">
        <v>1</v>
      </c>
      <c r="B173">
        <v>12</v>
      </c>
      <c r="C173">
        <v>2</v>
      </c>
      <c r="D173">
        <v>1</v>
      </c>
      <c r="E173">
        <v>2016</v>
      </c>
      <c r="F173" t="s">
        <v>8</v>
      </c>
      <c r="G173" t="s">
        <v>23</v>
      </c>
      <c r="H173" t="s">
        <v>45</v>
      </c>
      <c r="I173" t="s">
        <v>13</v>
      </c>
      <c r="J173">
        <v>1.7511253450258283E-2</v>
      </c>
      <c r="K173" t="s">
        <v>135</v>
      </c>
      <c r="L173">
        <v>8.9530563565402663E-2</v>
      </c>
    </row>
    <row r="174" spans="1:12" x14ac:dyDescent="0.3">
      <c r="A174">
        <v>1</v>
      </c>
      <c r="B174">
        <v>12</v>
      </c>
      <c r="C174">
        <v>2</v>
      </c>
      <c r="D174">
        <v>1</v>
      </c>
      <c r="E174">
        <v>2016</v>
      </c>
      <c r="F174" t="s">
        <v>8</v>
      </c>
      <c r="G174" t="s">
        <v>23</v>
      </c>
      <c r="H174" t="s">
        <v>45</v>
      </c>
      <c r="I174" t="s">
        <v>15</v>
      </c>
      <c r="J174">
        <v>1.4143520709769524E-3</v>
      </c>
      <c r="K174" t="s">
        <v>135</v>
      </c>
      <c r="L174">
        <v>7.2312206749879033E-3</v>
      </c>
    </row>
    <row r="175" spans="1:12" x14ac:dyDescent="0.3">
      <c r="A175">
        <v>1</v>
      </c>
      <c r="B175">
        <v>12</v>
      </c>
      <c r="C175">
        <v>2</v>
      </c>
      <c r="D175">
        <v>1</v>
      </c>
      <c r="E175">
        <v>2016</v>
      </c>
      <c r="F175" t="s">
        <v>8</v>
      </c>
      <c r="G175" t="s">
        <v>23</v>
      </c>
      <c r="H175" t="s">
        <v>45</v>
      </c>
      <c r="I175" t="s">
        <v>16</v>
      </c>
      <c r="J175">
        <v>5.361261889769886E-2</v>
      </c>
      <c r="K175" t="s">
        <v>135</v>
      </c>
      <c r="L175">
        <v>0.27410761872430889</v>
      </c>
    </row>
    <row r="176" spans="1:12" x14ac:dyDescent="0.3">
      <c r="A176">
        <v>1</v>
      </c>
      <c r="B176">
        <v>12</v>
      </c>
      <c r="C176">
        <v>2</v>
      </c>
      <c r="D176">
        <v>1</v>
      </c>
      <c r="E176">
        <v>2016</v>
      </c>
      <c r="F176" t="s">
        <v>8</v>
      </c>
      <c r="G176" t="s">
        <v>23</v>
      </c>
      <c r="H176" t="s">
        <v>45</v>
      </c>
      <c r="I176" t="s">
        <v>24</v>
      </c>
      <c r="J176">
        <v>0</v>
      </c>
      <c r="K176" t="s">
        <v>135</v>
      </c>
      <c r="L176">
        <v>0</v>
      </c>
    </row>
    <row r="177" spans="1:12" x14ac:dyDescent="0.3">
      <c r="A177">
        <v>1</v>
      </c>
      <c r="B177">
        <v>12</v>
      </c>
      <c r="C177">
        <v>2</v>
      </c>
      <c r="D177">
        <v>1</v>
      </c>
      <c r="E177">
        <v>2016</v>
      </c>
      <c r="F177" t="s">
        <v>8</v>
      </c>
      <c r="G177" t="s">
        <v>23</v>
      </c>
      <c r="H177" t="s">
        <v>46</v>
      </c>
      <c r="I177" t="s">
        <v>11</v>
      </c>
      <c r="J177">
        <v>1.3492773500457091E-3</v>
      </c>
      <c r="K177" t="s">
        <v>135</v>
      </c>
      <c r="L177">
        <v>6.8985102579189527E-3</v>
      </c>
    </row>
    <row r="178" spans="1:12" x14ac:dyDescent="0.3">
      <c r="A178">
        <v>1</v>
      </c>
      <c r="B178">
        <v>12</v>
      </c>
      <c r="C178">
        <v>2</v>
      </c>
      <c r="D178">
        <v>1</v>
      </c>
      <c r="E178">
        <v>2016</v>
      </c>
      <c r="F178" t="s">
        <v>8</v>
      </c>
      <c r="G178" t="s">
        <v>23</v>
      </c>
      <c r="H178" t="s">
        <v>46</v>
      </c>
      <c r="I178" t="s">
        <v>221</v>
      </c>
      <c r="J178">
        <v>8.9126503527224323E-3</v>
      </c>
      <c r="K178" t="s">
        <v>135</v>
      </c>
      <c r="L178">
        <v>4.5568103460283976E-2</v>
      </c>
    </row>
    <row r="179" spans="1:12" x14ac:dyDescent="0.3">
      <c r="A179">
        <v>1</v>
      </c>
      <c r="B179">
        <v>12</v>
      </c>
      <c r="C179">
        <v>2</v>
      </c>
      <c r="D179">
        <v>1</v>
      </c>
      <c r="E179">
        <v>2016</v>
      </c>
      <c r="F179" t="s">
        <v>8</v>
      </c>
      <c r="G179" t="s">
        <v>23</v>
      </c>
      <c r="H179" t="s">
        <v>46</v>
      </c>
      <c r="I179" t="s">
        <v>17</v>
      </c>
      <c r="J179">
        <v>2.5775319731502412E-2</v>
      </c>
      <c r="K179" t="s">
        <v>135</v>
      </c>
      <c r="L179">
        <v>0.13178262242591304</v>
      </c>
    </row>
    <row r="180" spans="1:12" x14ac:dyDescent="0.3">
      <c r="A180">
        <v>1</v>
      </c>
      <c r="B180">
        <v>12</v>
      </c>
      <c r="C180">
        <v>2</v>
      </c>
      <c r="D180">
        <v>1</v>
      </c>
      <c r="E180">
        <v>2016</v>
      </c>
      <c r="F180" t="s">
        <v>8</v>
      </c>
      <c r="G180" t="s">
        <v>23</v>
      </c>
      <c r="H180" t="s">
        <v>46</v>
      </c>
      <c r="I180" t="s">
        <v>18</v>
      </c>
      <c r="J180">
        <v>1.2345172100270993E-2</v>
      </c>
      <c r="K180" t="s">
        <v>135</v>
      </c>
      <c r="L180">
        <v>6.3117709910871372E-2</v>
      </c>
    </row>
    <row r="181" spans="1:12" x14ac:dyDescent="0.3">
      <c r="A181">
        <v>1</v>
      </c>
      <c r="B181">
        <v>12</v>
      </c>
      <c r="C181">
        <v>2</v>
      </c>
      <c r="D181">
        <v>1</v>
      </c>
      <c r="E181">
        <v>2016</v>
      </c>
      <c r="F181" t="s">
        <v>8</v>
      </c>
      <c r="G181" t="s">
        <v>23</v>
      </c>
      <c r="H181" t="s">
        <v>46</v>
      </c>
      <c r="I181" t="s">
        <v>19</v>
      </c>
      <c r="J181">
        <v>3.6018182886151204E-2</v>
      </c>
      <c r="K181" t="s">
        <v>135</v>
      </c>
      <c r="L181">
        <v>0.18415176398188079</v>
      </c>
    </row>
    <row r="182" spans="1:12" x14ac:dyDescent="0.3">
      <c r="A182">
        <v>1</v>
      </c>
      <c r="B182">
        <v>12</v>
      </c>
      <c r="C182">
        <v>2</v>
      </c>
      <c r="D182">
        <v>1</v>
      </c>
      <c r="E182">
        <v>2017</v>
      </c>
      <c r="F182" t="s">
        <v>8</v>
      </c>
      <c r="G182" t="s">
        <v>23</v>
      </c>
      <c r="H182" t="s">
        <v>44</v>
      </c>
      <c r="I182" t="s">
        <v>217</v>
      </c>
      <c r="J182">
        <v>1.2302999299619899E-2</v>
      </c>
      <c r="K182" t="s">
        <v>135</v>
      </c>
      <c r="L182">
        <v>7.4457680868178236E-2</v>
      </c>
    </row>
    <row r="183" spans="1:12" x14ac:dyDescent="0.3">
      <c r="A183">
        <v>1</v>
      </c>
      <c r="B183">
        <v>12</v>
      </c>
      <c r="C183">
        <v>2</v>
      </c>
      <c r="D183">
        <v>1</v>
      </c>
      <c r="E183">
        <v>2017</v>
      </c>
      <c r="F183" t="s">
        <v>8</v>
      </c>
      <c r="G183" t="s">
        <v>23</v>
      </c>
      <c r="H183" t="s">
        <v>44</v>
      </c>
      <c r="I183" t="s">
        <v>218</v>
      </c>
      <c r="J183">
        <v>5.0244592387893167E-3</v>
      </c>
      <c r="K183" t="s">
        <v>135</v>
      </c>
      <c r="L183">
        <v>3.0407998360895853E-2</v>
      </c>
    </row>
    <row r="184" spans="1:12" x14ac:dyDescent="0.3">
      <c r="A184">
        <v>1</v>
      </c>
      <c r="B184">
        <v>12</v>
      </c>
      <c r="C184">
        <v>2</v>
      </c>
      <c r="D184">
        <v>1</v>
      </c>
      <c r="E184">
        <v>2017</v>
      </c>
      <c r="F184" t="s">
        <v>8</v>
      </c>
      <c r="G184" t="s">
        <v>23</v>
      </c>
      <c r="H184" t="s">
        <v>44</v>
      </c>
      <c r="I184" t="s">
        <v>14</v>
      </c>
      <c r="J184">
        <v>1.3644617915643465E-2</v>
      </c>
      <c r="K184" t="s">
        <v>135</v>
      </c>
      <c r="L184">
        <v>8.2577149001593145E-2</v>
      </c>
    </row>
    <row r="185" spans="1:12" x14ac:dyDescent="0.3">
      <c r="A185">
        <v>1</v>
      </c>
      <c r="B185">
        <v>12</v>
      </c>
      <c r="C185">
        <v>2</v>
      </c>
      <c r="D185">
        <v>1</v>
      </c>
      <c r="E185">
        <v>2017</v>
      </c>
      <c r="F185" t="s">
        <v>8</v>
      </c>
      <c r="G185" t="s">
        <v>23</v>
      </c>
      <c r="H185" t="s">
        <v>44</v>
      </c>
      <c r="I185" t="s">
        <v>219</v>
      </c>
      <c r="J185">
        <v>1.7289594916166726E-4</v>
      </c>
      <c r="K185" t="s">
        <v>135</v>
      </c>
      <c r="L185">
        <v>1.0463652880544272E-3</v>
      </c>
    </row>
    <row r="186" spans="1:12" x14ac:dyDescent="0.3">
      <c r="A186">
        <v>1</v>
      </c>
      <c r="B186">
        <v>12</v>
      </c>
      <c r="C186">
        <v>2</v>
      </c>
      <c r="D186">
        <v>1</v>
      </c>
      <c r="E186">
        <v>2017</v>
      </c>
      <c r="F186" t="s">
        <v>8</v>
      </c>
      <c r="G186" t="s">
        <v>23</v>
      </c>
      <c r="H186" t="s">
        <v>45</v>
      </c>
      <c r="I186" t="s">
        <v>11</v>
      </c>
      <c r="J186">
        <v>1.6010583069207768E-3</v>
      </c>
      <c r="K186" t="s">
        <v>135</v>
      </c>
      <c r="L186">
        <v>9.6895956477650123E-3</v>
      </c>
    </row>
    <row r="187" spans="1:12" x14ac:dyDescent="0.3">
      <c r="A187">
        <v>1</v>
      </c>
      <c r="B187">
        <v>12</v>
      </c>
      <c r="C187">
        <v>2</v>
      </c>
      <c r="D187">
        <v>1</v>
      </c>
      <c r="E187">
        <v>2017</v>
      </c>
      <c r="F187" t="s">
        <v>8</v>
      </c>
      <c r="G187" t="s">
        <v>23</v>
      </c>
      <c r="H187" t="s">
        <v>45</v>
      </c>
      <c r="I187" t="s">
        <v>220</v>
      </c>
      <c r="J187">
        <v>1.4240269424343835E-5</v>
      </c>
      <c r="K187" t="s">
        <v>135</v>
      </c>
      <c r="L187">
        <v>8.6182028499946959E-5</v>
      </c>
    </row>
    <row r="188" spans="1:12" x14ac:dyDescent="0.3">
      <c r="A188">
        <v>1</v>
      </c>
      <c r="B188">
        <v>12</v>
      </c>
      <c r="C188">
        <v>2</v>
      </c>
      <c r="D188">
        <v>1</v>
      </c>
      <c r="E188">
        <v>2017</v>
      </c>
      <c r="F188" t="s">
        <v>8</v>
      </c>
      <c r="G188" t="s">
        <v>23</v>
      </c>
      <c r="H188" t="s">
        <v>45</v>
      </c>
      <c r="I188" t="s">
        <v>13</v>
      </c>
      <c r="J188">
        <v>1.7428720792491432E-2</v>
      </c>
      <c r="K188" t="s">
        <v>135</v>
      </c>
      <c r="L188">
        <v>0.1054785178072799</v>
      </c>
    </row>
    <row r="189" spans="1:12" x14ac:dyDescent="0.3">
      <c r="A189">
        <v>1</v>
      </c>
      <c r="B189">
        <v>12</v>
      </c>
      <c r="C189">
        <v>2</v>
      </c>
      <c r="D189">
        <v>1</v>
      </c>
      <c r="E189">
        <v>2017</v>
      </c>
      <c r="F189" t="s">
        <v>8</v>
      </c>
      <c r="G189" t="s">
        <v>23</v>
      </c>
      <c r="H189" t="s">
        <v>45</v>
      </c>
      <c r="I189" t="s">
        <v>15</v>
      </c>
      <c r="J189">
        <v>8.7231641608373728E-4</v>
      </c>
      <c r="K189" t="s">
        <v>135</v>
      </c>
      <c r="L189">
        <v>5.2792539236219049E-3</v>
      </c>
    </row>
    <row r="190" spans="1:12" x14ac:dyDescent="0.3">
      <c r="A190">
        <v>1</v>
      </c>
      <c r="B190">
        <v>12</v>
      </c>
      <c r="C190">
        <v>2</v>
      </c>
      <c r="D190">
        <v>1</v>
      </c>
      <c r="E190">
        <v>2017</v>
      </c>
      <c r="F190" t="s">
        <v>8</v>
      </c>
      <c r="G190" t="s">
        <v>23</v>
      </c>
      <c r="H190" t="s">
        <v>45</v>
      </c>
      <c r="I190" t="s">
        <v>16</v>
      </c>
      <c r="J190">
        <v>4.8133191116158346E-2</v>
      </c>
      <c r="K190" t="s">
        <v>135</v>
      </c>
      <c r="L190">
        <v>0.29130179527886946</v>
      </c>
    </row>
    <row r="191" spans="1:12" x14ac:dyDescent="0.3">
      <c r="A191">
        <v>1</v>
      </c>
      <c r="B191">
        <v>12</v>
      </c>
      <c r="C191">
        <v>2</v>
      </c>
      <c r="D191">
        <v>1</v>
      </c>
      <c r="E191">
        <v>2017</v>
      </c>
      <c r="F191" t="s">
        <v>8</v>
      </c>
      <c r="G191" t="s">
        <v>23</v>
      </c>
      <c r="H191" t="s">
        <v>45</v>
      </c>
      <c r="I191" t="s">
        <v>24</v>
      </c>
      <c r="J191">
        <v>3.5955322901825027E-6</v>
      </c>
      <c r="K191" t="s">
        <v>135</v>
      </c>
      <c r="L191">
        <v>2.1760140701780734E-5</v>
      </c>
    </row>
    <row r="192" spans="1:12" x14ac:dyDescent="0.3">
      <c r="A192">
        <v>1</v>
      </c>
      <c r="B192">
        <v>12</v>
      </c>
      <c r="C192">
        <v>2</v>
      </c>
      <c r="D192">
        <v>1</v>
      </c>
      <c r="E192">
        <v>2017</v>
      </c>
      <c r="F192" t="s">
        <v>8</v>
      </c>
      <c r="G192" t="s">
        <v>23</v>
      </c>
      <c r="H192" t="s">
        <v>46</v>
      </c>
      <c r="I192" t="s">
        <v>11</v>
      </c>
      <c r="J192">
        <v>8.8356986591535468E-4</v>
      </c>
      <c r="K192" t="s">
        <v>135</v>
      </c>
      <c r="L192">
        <v>5.3473597371575124E-3</v>
      </c>
    </row>
    <row r="193" spans="1:12" x14ac:dyDescent="0.3">
      <c r="A193">
        <v>1</v>
      </c>
      <c r="B193">
        <v>12</v>
      </c>
      <c r="C193">
        <v>2</v>
      </c>
      <c r="D193">
        <v>1</v>
      </c>
      <c r="E193">
        <v>2017</v>
      </c>
      <c r="F193" t="s">
        <v>8</v>
      </c>
      <c r="G193" t="s">
        <v>23</v>
      </c>
      <c r="H193" t="s">
        <v>46</v>
      </c>
      <c r="I193" t="s">
        <v>221</v>
      </c>
      <c r="J193">
        <v>6.1540126372919704E-3</v>
      </c>
      <c r="K193" t="s">
        <v>135</v>
      </c>
      <c r="L193">
        <v>3.7244049019849818E-2</v>
      </c>
    </row>
    <row r="194" spans="1:12" x14ac:dyDescent="0.3">
      <c r="A194">
        <v>1</v>
      </c>
      <c r="B194">
        <v>12</v>
      </c>
      <c r="C194">
        <v>2</v>
      </c>
      <c r="D194">
        <v>1</v>
      </c>
      <c r="E194">
        <v>2017</v>
      </c>
      <c r="F194" t="s">
        <v>8</v>
      </c>
      <c r="G194" t="s">
        <v>23</v>
      </c>
      <c r="H194" t="s">
        <v>46</v>
      </c>
      <c r="I194" t="s">
        <v>17</v>
      </c>
      <c r="J194">
        <v>2.2786718752983787E-2</v>
      </c>
      <c r="K194" t="s">
        <v>135</v>
      </c>
      <c r="L194">
        <v>0.1379050905899846</v>
      </c>
    </row>
    <row r="195" spans="1:12" x14ac:dyDescent="0.3">
      <c r="A195">
        <v>1</v>
      </c>
      <c r="B195">
        <v>12</v>
      </c>
      <c r="C195">
        <v>2</v>
      </c>
      <c r="D195">
        <v>1</v>
      </c>
      <c r="E195">
        <v>2017</v>
      </c>
      <c r="F195" t="s">
        <v>8</v>
      </c>
      <c r="G195" t="s">
        <v>23</v>
      </c>
      <c r="H195" t="s">
        <v>46</v>
      </c>
      <c r="I195" t="s">
        <v>18</v>
      </c>
      <c r="J195">
        <v>7.8112479408529853E-3</v>
      </c>
      <c r="K195" t="s">
        <v>135</v>
      </c>
      <c r="L195">
        <v>4.7273627527574906E-2</v>
      </c>
    </row>
    <row r="196" spans="1:12" x14ac:dyDescent="0.3">
      <c r="A196">
        <v>1</v>
      </c>
      <c r="B196">
        <v>12</v>
      </c>
      <c r="C196">
        <v>2</v>
      </c>
      <c r="D196">
        <v>1</v>
      </c>
      <c r="E196">
        <v>2017</v>
      </c>
      <c r="F196" t="s">
        <v>8</v>
      </c>
      <c r="G196" t="s">
        <v>23</v>
      </c>
      <c r="H196" t="s">
        <v>46</v>
      </c>
      <c r="I196" t="s">
        <v>19</v>
      </c>
      <c r="J196">
        <v>2.8401146469738542E-2</v>
      </c>
      <c r="K196" t="s">
        <v>135</v>
      </c>
      <c r="L196">
        <v>0.17188357477997357</v>
      </c>
    </row>
    <row r="197" spans="1:12" x14ac:dyDescent="0.3">
      <c r="A197">
        <v>1</v>
      </c>
      <c r="B197">
        <v>12</v>
      </c>
      <c r="C197">
        <v>2</v>
      </c>
      <c r="D197">
        <v>1</v>
      </c>
      <c r="E197">
        <v>2018</v>
      </c>
      <c r="F197" t="s">
        <v>8</v>
      </c>
      <c r="G197" t="s">
        <v>23</v>
      </c>
      <c r="H197" t="s">
        <v>44</v>
      </c>
      <c r="I197" t="s">
        <v>217</v>
      </c>
      <c r="J197">
        <v>8.6270255133599795E-3</v>
      </c>
      <c r="K197" t="s">
        <v>135</v>
      </c>
      <c r="L197">
        <v>5.3787825255329311E-2</v>
      </c>
    </row>
    <row r="198" spans="1:12" x14ac:dyDescent="0.3">
      <c r="A198">
        <v>1</v>
      </c>
      <c r="B198">
        <v>12</v>
      </c>
      <c r="C198">
        <v>2</v>
      </c>
      <c r="D198">
        <v>1</v>
      </c>
      <c r="E198">
        <v>2018</v>
      </c>
      <c r="F198" t="s">
        <v>8</v>
      </c>
      <c r="G198" t="s">
        <v>23</v>
      </c>
      <c r="H198" t="s">
        <v>44</v>
      </c>
      <c r="I198" t="s">
        <v>218</v>
      </c>
      <c r="J198">
        <v>3.042386808787054E-3</v>
      </c>
      <c r="K198" t="s">
        <v>135</v>
      </c>
      <c r="L198">
        <v>1.8968689703853982E-2</v>
      </c>
    </row>
    <row r="199" spans="1:12" x14ac:dyDescent="0.3">
      <c r="A199">
        <v>1</v>
      </c>
      <c r="B199">
        <v>12</v>
      </c>
      <c r="C199">
        <v>2</v>
      </c>
      <c r="D199">
        <v>1</v>
      </c>
      <c r="E199">
        <v>2018</v>
      </c>
      <c r="F199" t="s">
        <v>8</v>
      </c>
      <c r="G199" t="s">
        <v>23</v>
      </c>
      <c r="H199" t="s">
        <v>44</v>
      </c>
      <c r="I199" t="s">
        <v>14</v>
      </c>
      <c r="J199">
        <v>1.0534096344871038E-2</v>
      </c>
      <c r="K199" t="s">
        <v>135</v>
      </c>
      <c r="L199">
        <v>6.5678040773528401E-2</v>
      </c>
    </row>
    <row r="200" spans="1:12" x14ac:dyDescent="0.3">
      <c r="A200">
        <v>1</v>
      </c>
      <c r="B200">
        <v>12</v>
      </c>
      <c r="C200">
        <v>2</v>
      </c>
      <c r="D200">
        <v>1</v>
      </c>
      <c r="E200">
        <v>2018</v>
      </c>
      <c r="F200" t="s">
        <v>8</v>
      </c>
      <c r="G200" t="s">
        <v>23</v>
      </c>
      <c r="H200" t="s">
        <v>44</v>
      </c>
      <c r="I200" t="s">
        <v>219</v>
      </c>
      <c r="J200">
        <v>3.3086606561313518E-4</v>
      </c>
      <c r="K200" t="s">
        <v>135</v>
      </c>
      <c r="L200">
        <v>2.0628855325114698E-3</v>
      </c>
    </row>
    <row r="201" spans="1:12" x14ac:dyDescent="0.3">
      <c r="A201">
        <v>1</v>
      </c>
      <c r="B201">
        <v>12</v>
      </c>
      <c r="C201">
        <v>2</v>
      </c>
      <c r="D201">
        <v>1</v>
      </c>
      <c r="E201">
        <v>2018</v>
      </c>
      <c r="F201" t="s">
        <v>8</v>
      </c>
      <c r="G201" t="s">
        <v>23</v>
      </c>
      <c r="H201" t="s">
        <v>45</v>
      </c>
      <c r="I201" t="s">
        <v>11</v>
      </c>
      <c r="J201">
        <v>1.3533627365007221E-3</v>
      </c>
      <c r="K201" t="s">
        <v>135</v>
      </c>
      <c r="L201">
        <v>8.4379532974887157E-3</v>
      </c>
    </row>
    <row r="202" spans="1:12" x14ac:dyDescent="0.3">
      <c r="A202">
        <v>1</v>
      </c>
      <c r="B202">
        <v>12</v>
      </c>
      <c r="C202">
        <v>2</v>
      </c>
      <c r="D202">
        <v>1</v>
      </c>
      <c r="E202">
        <v>2018</v>
      </c>
      <c r="F202" t="s">
        <v>8</v>
      </c>
      <c r="G202" t="s">
        <v>23</v>
      </c>
      <c r="H202" t="s">
        <v>45</v>
      </c>
      <c r="I202" t="s">
        <v>220</v>
      </c>
      <c r="J202">
        <v>1.7919797050376125E-5</v>
      </c>
      <c r="K202" t="s">
        <v>135</v>
      </c>
      <c r="L202">
        <v>1.1172644741387789E-4</v>
      </c>
    </row>
    <row r="203" spans="1:12" x14ac:dyDescent="0.3">
      <c r="A203">
        <v>1</v>
      </c>
      <c r="B203">
        <v>12</v>
      </c>
      <c r="C203">
        <v>2</v>
      </c>
      <c r="D203">
        <v>1</v>
      </c>
      <c r="E203">
        <v>2018</v>
      </c>
      <c r="F203" t="s">
        <v>8</v>
      </c>
      <c r="G203" t="s">
        <v>23</v>
      </c>
      <c r="H203" t="s">
        <v>45</v>
      </c>
      <c r="I203" t="s">
        <v>13</v>
      </c>
      <c r="J203">
        <v>1.9588685556300351E-2</v>
      </c>
      <c r="K203" t="s">
        <v>135</v>
      </c>
      <c r="L203">
        <v>0.12213164248235968</v>
      </c>
    </row>
    <row r="204" spans="1:12" x14ac:dyDescent="0.3">
      <c r="A204">
        <v>1</v>
      </c>
      <c r="B204">
        <v>12</v>
      </c>
      <c r="C204">
        <v>2</v>
      </c>
      <c r="D204">
        <v>1</v>
      </c>
      <c r="E204">
        <v>2018</v>
      </c>
      <c r="F204" t="s">
        <v>8</v>
      </c>
      <c r="G204" t="s">
        <v>23</v>
      </c>
      <c r="H204" t="s">
        <v>45</v>
      </c>
      <c r="I204" t="s">
        <v>15</v>
      </c>
      <c r="J204">
        <v>8.8736917762478353E-4</v>
      </c>
      <c r="K204" t="s">
        <v>135</v>
      </c>
      <c r="L204">
        <v>5.5325741403143011E-3</v>
      </c>
    </row>
    <row r="205" spans="1:12" x14ac:dyDescent="0.3">
      <c r="A205">
        <v>1</v>
      </c>
      <c r="B205">
        <v>12</v>
      </c>
      <c r="C205">
        <v>2</v>
      </c>
      <c r="D205">
        <v>1</v>
      </c>
      <c r="E205">
        <v>2018</v>
      </c>
      <c r="F205" t="s">
        <v>8</v>
      </c>
      <c r="G205" t="s">
        <v>23</v>
      </c>
      <c r="H205" t="s">
        <v>45</v>
      </c>
      <c r="I205" t="s">
        <v>16</v>
      </c>
      <c r="J205">
        <v>4.8034916322395156E-2</v>
      </c>
      <c r="K205" t="s">
        <v>135</v>
      </c>
      <c r="L205">
        <v>0.2994883556681498</v>
      </c>
    </row>
    <row r="206" spans="1:12" x14ac:dyDescent="0.3">
      <c r="A206">
        <v>1</v>
      </c>
      <c r="B206">
        <v>12</v>
      </c>
      <c r="C206">
        <v>2</v>
      </c>
      <c r="D206">
        <v>1</v>
      </c>
      <c r="E206">
        <v>2018</v>
      </c>
      <c r="F206" t="s">
        <v>8</v>
      </c>
      <c r="G206" t="s">
        <v>23</v>
      </c>
      <c r="H206" t="s">
        <v>45</v>
      </c>
      <c r="I206" t="s">
        <v>24</v>
      </c>
      <c r="J206">
        <v>0</v>
      </c>
      <c r="K206" t="s">
        <v>135</v>
      </c>
      <c r="L206">
        <v>0</v>
      </c>
    </row>
    <row r="207" spans="1:12" x14ac:dyDescent="0.3">
      <c r="A207">
        <v>1</v>
      </c>
      <c r="B207">
        <v>12</v>
      </c>
      <c r="C207">
        <v>2</v>
      </c>
      <c r="D207">
        <v>1</v>
      </c>
      <c r="E207">
        <v>2018</v>
      </c>
      <c r="F207" t="s">
        <v>8</v>
      </c>
      <c r="G207" t="s">
        <v>23</v>
      </c>
      <c r="H207" t="s">
        <v>46</v>
      </c>
      <c r="I207" t="s">
        <v>11</v>
      </c>
      <c r="J207">
        <v>8.8980200105495233E-4</v>
      </c>
      <c r="K207" t="s">
        <v>135</v>
      </c>
      <c r="L207">
        <v>5.5477423209735963E-3</v>
      </c>
    </row>
    <row r="208" spans="1:12" x14ac:dyDescent="0.3">
      <c r="A208">
        <v>1</v>
      </c>
      <c r="B208">
        <v>12</v>
      </c>
      <c r="C208">
        <v>2</v>
      </c>
      <c r="D208">
        <v>1</v>
      </c>
      <c r="E208">
        <v>2018</v>
      </c>
      <c r="F208" t="s">
        <v>8</v>
      </c>
      <c r="G208" t="s">
        <v>23</v>
      </c>
      <c r="H208" t="s">
        <v>46</v>
      </c>
      <c r="I208" t="s">
        <v>221</v>
      </c>
      <c r="J208">
        <v>5.2717531149173054E-3</v>
      </c>
      <c r="K208" t="s">
        <v>135</v>
      </c>
      <c r="L208">
        <v>3.286835478755562E-2</v>
      </c>
    </row>
    <row r="209" spans="1:12" x14ac:dyDescent="0.3">
      <c r="A209">
        <v>1</v>
      </c>
      <c r="B209">
        <v>12</v>
      </c>
      <c r="C209">
        <v>2</v>
      </c>
      <c r="D209">
        <v>1</v>
      </c>
      <c r="E209">
        <v>2018</v>
      </c>
      <c r="F209" t="s">
        <v>8</v>
      </c>
      <c r="G209" t="s">
        <v>23</v>
      </c>
      <c r="H209" t="s">
        <v>46</v>
      </c>
      <c r="I209" t="s">
        <v>17</v>
      </c>
      <c r="J209">
        <v>2.6642388131094472E-2</v>
      </c>
      <c r="K209" t="s">
        <v>135</v>
      </c>
      <c r="L209">
        <v>0.16611010538461274</v>
      </c>
    </row>
    <row r="210" spans="1:12" x14ac:dyDescent="0.3">
      <c r="A210">
        <v>1</v>
      </c>
      <c r="B210">
        <v>12</v>
      </c>
      <c r="C210">
        <v>2</v>
      </c>
      <c r="D210">
        <v>1</v>
      </c>
      <c r="E210">
        <v>2018</v>
      </c>
      <c r="F210" t="s">
        <v>8</v>
      </c>
      <c r="G210" t="s">
        <v>23</v>
      </c>
      <c r="H210" t="s">
        <v>46</v>
      </c>
      <c r="I210" t="s">
        <v>18</v>
      </c>
      <c r="J210">
        <v>7.6273320443474421E-3</v>
      </c>
      <c r="K210" t="s">
        <v>135</v>
      </c>
      <c r="L210">
        <v>4.7554931016536461E-2</v>
      </c>
    </row>
    <row r="211" spans="1:12" x14ac:dyDescent="0.3">
      <c r="A211">
        <v>1</v>
      </c>
      <c r="B211">
        <v>12</v>
      </c>
      <c r="C211">
        <v>2</v>
      </c>
      <c r="D211">
        <v>1</v>
      </c>
      <c r="E211">
        <v>2018</v>
      </c>
      <c r="F211" t="s">
        <v>8</v>
      </c>
      <c r="G211" t="s">
        <v>23</v>
      </c>
      <c r="H211" t="s">
        <v>46</v>
      </c>
      <c r="I211" t="s">
        <v>19</v>
      </c>
      <c r="J211">
        <v>2.7542026122184857E-2</v>
      </c>
      <c r="K211" t="s">
        <v>135</v>
      </c>
      <c r="L211">
        <v>0.1717191731893721</v>
      </c>
    </row>
    <row r="212" spans="1:12" x14ac:dyDescent="0.3">
      <c r="A212">
        <v>1</v>
      </c>
      <c r="B212">
        <v>12</v>
      </c>
      <c r="C212">
        <v>2</v>
      </c>
      <c r="D212">
        <v>1</v>
      </c>
      <c r="E212">
        <v>2019</v>
      </c>
      <c r="F212" t="s">
        <v>8</v>
      </c>
      <c r="G212" t="s">
        <v>23</v>
      </c>
      <c r="H212" t="s">
        <v>44</v>
      </c>
      <c r="I212" t="s">
        <v>217</v>
      </c>
      <c r="J212">
        <v>1.079184441429493E-2</v>
      </c>
      <c r="K212" t="s">
        <v>135</v>
      </c>
      <c r="L212">
        <v>6.6644416578246976E-2</v>
      </c>
    </row>
    <row r="213" spans="1:12" x14ac:dyDescent="0.3">
      <c r="A213">
        <v>1</v>
      </c>
      <c r="B213">
        <v>12</v>
      </c>
      <c r="C213">
        <v>2</v>
      </c>
      <c r="D213">
        <v>1</v>
      </c>
      <c r="E213">
        <v>2019</v>
      </c>
      <c r="F213" t="s">
        <v>8</v>
      </c>
      <c r="G213" t="s">
        <v>23</v>
      </c>
      <c r="H213" t="s">
        <v>44</v>
      </c>
      <c r="I213" t="s">
        <v>218</v>
      </c>
      <c r="J213">
        <v>2.3556371179045102E-3</v>
      </c>
      <c r="K213" t="s">
        <v>135</v>
      </c>
      <c r="L213">
        <v>1.4547101993507196E-2</v>
      </c>
    </row>
    <row r="214" spans="1:12" x14ac:dyDescent="0.3">
      <c r="A214">
        <v>1</v>
      </c>
      <c r="B214">
        <v>12</v>
      </c>
      <c r="C214">
        <v>2</v>
      </c>
      <c r="D214">
        <v>1</v>
      </c>
      <c r="E214">
        <v>2019</v>
      </c>
      <c r="F214" t="s">
        <v>8</v>
      </c>
      <c r="G214" t="s">
        <v>23</v>
      </c>
      <c r="H214" t="s">
        <v>44</v>
      </c>
      <c r="I214" t="s">
        <v>14</v>
      </c>
      <c r="J214">
        <v>7.4827072225224136E-3</v>
      </c>
      <c r="K214" t="s">
        <v>135</v>
      </c>
      <c r="L214">
        <v>4.6209029534403437E-2</v>
      </c>
    </row>
    <row r="215" spans="1:12" x14ac:dyDescent="0.3">
      <c r="A215">
        <v>1</v>
      </c>
      <c r="B215">
        <v>12</v>
      </c>
      <c r="C215">
        <v>2</v>
      </c>
      <c r="D215">
        <v>1</v>
      </c>
      <c r="E215">
        <v>2019</v>
      </c>
      <c r="F215" t="s">
        <v>8</v>
      </c>
      <c r="G215" t="s">
        <v>23</v>
      </c>
      <c r="H215" t="s">
        <v>44</v>
      </c>
      <c r="I215" t="s">
        <v>219</v>
      </c>
      <c r="J215">
        <v>3.3165457880765569E-5</v>
      </c>
      <c r="K215" t="s">
        <v>135</v>
      </c>
      <c r="L215">
        <v>2.0481138405648995E-4</v>
      </c>
    </row>
    <row r="216" spans="1:12" x14ac:dyDescent="0.3">
      <c r="A216">
        <v>1</v>
      </c>
      <c r="B216">
        <v>12</v>
      </c>
      <c r="C216">
        <v>2</v>
      </c>
      <c r="D216">
        <v>1</v>
      </c>
      <c r="E216">
        <v>2019</v>
      </c>
      <c r="F216" t="s">
        <v>8</v>
      </c>
      <c r="G216" t="s">
        <v>23</v>
      </c>
      <c r="H216" t="s">
        <v>45</v>
      </c>
      <c r="I216" t="s">
        <v>11</v>
      </c>
      <c r="J216">
        <v>1.3569934362398005E-3</v>
      </c>
      <c r="K216" t="s">
        <v>135</v>
      </c>
      <c r="L216">
        <v>8.3800351809112522E-3</v>
      </c>
    </row>
    <row r="217" spans="1:12" x14ac:dyDescent="0.3">
      <c r="A217">
        <v>1</v>
      </c>
      <c r="B217">
        <v>12</v>
      </c>
      <c r="C217">
        <v>2</v>
      </c>
      <c r="D217">
        <v>1</v>
      </c>
      <c r="E217">
        <v>2019</v>
      </c>
      <c r="F217" t="s">
        <v>8</v>
      </c>
      <c r="G217" t="s">
        <v>23</v>
      </c>
      <c r="H217" t="s">
        <v>45</v>
      </c>
      <c r="I217" t="s">
        <v>220</v>
      </c>
      <c r="J217">
        <v>5.8413794906846868E-6</v>
      </c>
      <c r="K217" t="s">
        <v>135</v>
      </c>
      <c r="L217">
        <v>3.607310420943022E-5</v>
      </c>
    </row>
    <row r="218" spans="1:12" x14ac:dyDescent="0.3">
      <c r="A218">
        <v>1</v>
      </c>
      <c r="B218">
        <v>12</v>
      </c>
      <c r="C218">
        <v>2</v>
      </c>
      <c r="D218">
        <v>1</v>
      </c>
      <c r="E218">
        <v>2019</v>
      </c>
      <c r="F218" t="s">
        <v>8</v>
      </c>
      <c r="G218" t="s">
        <v>23</v>
      </c>
      <c r="H218" t="s">
        <v>45</v>
      </c>
      <c r="I218" t="s">
        <v>13</v>
      </c>
      <c r="J218">
        <v>1.8274404909090384E-2</v>
      </c>
      <c r="K218" t="s">
        <v>135</v>
      </c>
      <c r="L218">
        <v>0.11285254000398319</v>
      </c>
    </row>
    <row r="219" spans="1:12" x14ac:dyDescent="0.3">
      <c r="A219">
        <v>1</v>
      </c>
      <c r="B219">
        <v>12</v>
      </c>
      <c r="C219">
        <v>2</v>
      </c>
      <c r="D219">
        <v>1</v>
      </c>
      <c r="E219">
        <v>2019</v>
      </c>
      <c r="F219" t="s">
        <v>8</v>
      </c>
      <c r="G219" t="s">
        <v>23</v>
      </c>
      <c r="H219" t="s">
        <v>45</v>
      </c>
      <c r="I219" t="s">
        <v>15</v>
      </c>
      <c r="J219">
        <v>6.8480572012105494E-4</v>
      </c>
      <c r="K219" t="s">
        <v>135</v>
      </c>
      <c r="L219">
        <v>4.2289784706737469E-3</v>
      </c>
    </row>
    <row r="220" spans="1:12" x14ac:dyDescent="0.3">
      <c r="A220">
        <v>1</v>
      </c>
      <c r="B220">
        <v>12</v>
      </c>
      <c r="C220">
        <v>2</v>
      </c>
      <c r="D220">
        <v>1</v>
      </c>
      <c r="E220">
        <v>2019</v>
      </c>
      <c r="F220" t="s">
        <v>8</v>
      </c>
      <c r="G220" t="s">
        <v>23</v>
      </c>
      <c r="H220" t="s">
        <v>45</v>
      </c>
      <c r="I220" t="s">
        <v>16</v>
      </c>
      <c r="J220">
        <v>4.8723031538136195E-2</v>
      </c>
      <c r="K220" t="s">
        <v>135</v>
      </c>
      <c r="L220">
        <v>0.30088628839769649</v>
      </c>
    </row>
    <row r="221" spans="1:12" x14ac:dyDescent="0.3">
      <c r="A221">
        <v>1</v>
      </c>
      <c r="B221">
        <v>12</v>
      </c>
      <c r="C221">
        <v>2</v>
      </c>
      <c r="D221">
        <v>1</v>
      </c>
      <c r="E221">
        <v>2019</v>
      </c>
      <c r="F221" t="s">
        <v>8</v>
      </c>
      <c r="G221" t="s">
        <v>23</v>
      </c>
      <c r="H221" t="s">
        <v>45</v>
      </c>
      <c r="I221" t="s">
        <v>24</v>
      </c>
      <c r="J221">
        <v>5.9339780076094461E-7</v>
      </c>
      <c r="K221" t="s">
        <v>135</v>
      </c>
      <c r="L221">
        <v>3.6644941042834448E-6</v>
      </c>
    </row>
    <row r="222" spans="1:12" x14ac:dyDescent="0.3">
      <c r="A222">
        <v>1</v>
      </c>
      <c r="B222">
        <v>12</v>
      </c>
      <c r="C222">
        <v>2</v>
      </c>
      <c r="D222">
        <v>1</v>
      </c>
      <c r="E222">
        <v>2019</v>
      </c>
      <c r="F222" t="s">
        <v>8</v>
      </c>
      <c r="G222" t="s">
        <v>23</v>
      </c>
      <c r="H222" t="s">
        <v>46</v>
      </c>
      <c r="I222" t="s">
        <v>11</v>
      </c>
      <c r="J222">
        <v>6.5768535846820854E-4</v>
      </c>
      <c r="K222" t="s">
        <v>135</v>
      </c>
      <c r="L222">
        <v>4.0614982318601771E-3</v>
      </c>
    </row>
    <row r="223" spans="1:12" x14ac:dyDescent="0.3">
      <c r="A223">
        <v>1</v>
      </c>
      <c r="B223">
        <v>12</v>
      </c>
      <c r="C223">
        <v>2</v>
      </c>
      <c r="D223">
        <v>1</v>
      </c>
      <c r="E223">
        <v>2019</v>
      </c>
      <c r="F223" t="s">
        <v>8</v>
      </c>
      <c r="G223" t="s">
        <v>23</v>
      </c>
      <c r="H223" t="s">
        <v>46</v>
      </c>
      <c r="I223" t="s">
        <v>221</v>
      </c>
      <c r="J223">
        <v>4.5291551878430623E-3</v>
      </c>
      <c r="K223" t="s">
        <v>135</v>
      </c>
      <c r="L223">
        <v>2.7969538245595803E-2</v>
      </c>
    </row>
    <row r="224" spans="1:12" x14ac:dyDescent="0.3">
      <c r="A224">
        <v>1</v>
      </c>
      <c r="B224">
        <v>12</v>
      </c>
      <c r="C224">
        <v>2</v>
      </c>
      <c r="D224">
        <v>1</v>
      </c>
      <c r="E224">
        <v>2019</v>
      </c>
      <c r="F224" t="s">
        <v>8</v>
      </c>
      <c r="G224" t="s">
        <v>23</v>
      </c>
      <c r="H224" t="s">
        <v>46</v>
      </c>
      <c r="I224" t="s">
        <v>17</v>
      </c>
      <c r="J224">
        <v>2.6416216758636809E-2</v>
      </c>
      <c r="K224" t="s">
        <v>135</v>
      </c>
      <c r="L224">
        <v>0.16313183238185888</v>
      </c>
    </row>
    <row r="225" spans="1:12" x14ac:dyDescent="0.3">
      <c r="A225">
        <v>1</v>
      </c>
      <c r="B225">
        <v>12</v>
      </c>
      <c r="C225">
        <v>2</v>
      </c>
      <c r="D225">
        <v>1</v>
      </c>
      <c r="E225">
        <v>2019</v>
      </c>
      <c r="F225" t="s">
        <v>8</v>
      </c>
      <c r="G225" t="s">
        <v>23</v>
      </c>
      <c r="H225" t="s">
        <v>46</v>
      </c>
      <c r="I225" t="s">
        <v>18</v>
      </c>
      <c r="J225">
        <v>7.2480529032318284E-3</v>
      </c>
      <c r="K225" t="s">
        <v>135</v>
      </c>
      <c r="L225">
        <v>4.4759935236308099E-2</v>
      </c>
    </row>
    <row r="226" spans="1:12" x14ac:dyDescent="0.3">
      <c r="A226">
        <v>1</v>
      </c>
      <c r="B226">
        <v>12</v>
      </c>
      <c r="C226">
        <v>2</v>
      </c>
      <c r="D226">
        <v>1</v>
      </c>
      <c r="E226">
        <v>2019</v>
      </c>
      <c r="F226" t="s">
        <v>8</v>
      </c>
      <c r="G226" t="s">
        <v>23</v>
      </c>
      <c r="H226" t="s">
        <v>46</v>
      </c>
      <c r="I226" t="s">
        <v>19</v>
      </c>
      <c r="J226">
        <v>3.3371576336124031E-2</v>
      </c>
      <c r="K226" t="s">
        <v>135</v>
      </c>
      <c r="L226">
        <v>0.20608425676258443</v>
      </c>
    </row>
    <row r="227" spans="1:12" x14ac:dyDescent="0.3">
      <c r="A227">
        <v>1</v>
      </c>
      <c r="B227">
        <v>12</v>
      </c>
      <c r="C227">
        <v>2</v>
      </c>
      <c r="D227">
        <v>1</v>
      </c>
      <c r="E227">
        <v>2020</v>
      </c>
      <c r="F227" t="s">
        <v>8</v>
      </c>
      <c r="G227" t="s">
        <v>23</v>
      </c>
      <c r="H227" t="s">
        <v>44</v>
      </c>
      <c r="I227" t="s">
        <v>217</v>
      </c>
      <c r="J227">
        <v>7.1271466728418274E-3</v>
      </c>
      <c r="K227" t="s">
        <v>135</v>
      </c>
      <c r="L227">
        <v>5.1154302819482356E-2</v>
      </c>
    </row>
    <row r="228" spans="1:12" x14ac:dyDescent="0.3">
      <c r="A228">
        <v>1</v>
      </c>
      <c r="B228">
        <v>12</v>
      </c>
      <c r="C228">
        <v>2</v>
      </c>
      <c r="D228">
        <v>1</v>
      </c>
      <c r="E228">
        <v>2020</v>
      </c>
      <c r="F228" t="s">
        <v>8</v>
      </c>
      <c r="G228" t="s">
        <v>23</v>
      </c>
      <c r="H228" t="s">
        <v>44</v>
      </c>
      <c r="I228" t="s">
        <v>218</v>
      </c>
      <c r="J228">
        <v>1.8502800792186969E-3</v>
      </c>
      <c r="K228" t="s">
        <v>135</v>
      </c>
      <c r="L228">
        <v>1.3280179547009245E-2</v>
      </c>
    </row>
    <row r="229" spans="1:12" x14ac:dyDescent="0.3">
      <c r="A229">
        <v>1</v>
      </c>
      <c r="B229">
        <v>12</v>
      </c>
      <c r="C229">
        <v>2</v>
      </c>
      <c r="D229">
        <v>1</v>
      </c>
      <c r="E229">
        <v>2020</v>
      </c>
      <c r="F229" t="s">
        <v>8</v>
      </c>
      <c r="G229" t="s">
        <v>23</v>
      </c>
      <c r="H229" t="s">
        <v>44</v>
      </c>
      <c r="I229" t="s">
        <v>14</v>
      </c>
      <c r="J229">
        <v>6.5935915246224872E-3</v>
      </c>
      <c r="K229" t="s">
        <v>135</v>
      </c>
      <c r="L229">
        <v>4.7324770065945931E-2</v>
      </c>
    </row>
    <row r="230" spans="1:12" x14ac:dyDescent="0.3">
      <c r="A230">
        <v>1</v>
      </c>
      <c r="B230">
        <v>12</v>
      </c>
      <c r="C230">
        <v>2</v>
      </c>
      <c r="D230">
        <v>1</v>
      </c>
      <c r="E230">
        <v>2020</v>
      </c>
      <c r="F230" t="s">
        <v>8</v>
      </c>
      <c r="G230" t="s">
        <v>23</v>
      </c>
      <c r="H230" t="s">
        <v>44</v>
      </c>
      <c r="I230" t="s">
        <v>219</v>
      </c>
      <c r="J230">
        <v>1.4108995980828965E-4</v>
      </c>
      <c r="K230" t="s">
        <v>135</v>
      </c>
      <c r="L230">
        <v>1.0126574995746574E-3</v>
      </c>
    </row>
    <row r="231" spans="1:12" x14ac:dyDescent="0.3">
      <c r="A231">
        <v>1</v>
      </c>
      <c r="B231">
        <v>12</v>
      </c>
      <c r="C231">
        <v>2</v>
      </c>
      <c r="D231">
        <v>1</v>
      </c>
      <c r="E231">
        <v>2020</v>
      </c>
      <c r="F231" t="s">
        <v>8</v>
      </c>
      <c r="G231" t="s">
        <v>23</v>
      </c>
      <c r="H231" t="s">
        <v>45</v>
      </c>
      <c r="I231" t="s">
        <v>11</v>
      </c>
      <c r="J231">
        <v>1.6196418188854879E-3</v>
      </c>
      <c r="K231" t="s">
        <v>135</v>
      </c>
      <c r="L231">
        <v>1.1624799076757286E-2</v>
      </c>
    </row>
    <row r="232" spans="1:12" x14ac:dyDescent="0.3">
      <c r="A232">
        <v>1</v>
      </c>
      <c r="B232">
        <v>12</v>
      </c>
      <c r="C232">
        <v>2</v>
      </c>
      <c r="D232">
        <v>1</v>
      </c>
      <c r="E232">
        <v>2020</v>
      </c>
      <c r="F232" t="s">
        <v>8</v>
      </c>
      <c r="G232" t="s">
        <v>23</v>
      </c>
      <c r="H232" t="s">
        <v>45</v>
      </c>
      <c r="I232" t="s">
        <v>220</v>
      </c>
      <c r="J232">
        <v>6.5087407862878866E-6</v>
      </c>
      <c r="K232" t="s">
        <v>135</v>
      </c>
      <c r="L232">
        <v>4.6715763325595782E-5</v>
      </c>
    </row>
    <row r="233" spans="1:12" x14ac:dyDescent="0.3">
      <c r="A233">
        <v>1</v>
      </c>
      <c r="B233">
        <v>12</v>
      </c>
      <c r="C233">
        <v>2</v>
      </c>
      <c r="D233">
        <v>1</v>
      </c>
      <c r="E233">
        <v>2020</v>
      </c>
      <c r="F233" t="s">
        <v>8</v>
      </c>
      <c r="G233" t="s">
        <v>23</v>
      </c>
      <c r="H233" t="s">
        <v>45</v>
      </c>
      <c r="I233" t="s">
        <v>13</v>
      </c>
      <c r="J233">
        <v>1.8488183026792723E-2</v>
      </c>
      <c r="K233" t="s">
        <v>135</v>
      </c>
      <c r="L233">
        <v>0.13269687808423722</v>
      </c>
    </row>
    <row r="234" spans="1:12" x14ac:dyDescent="0.3">
      <c r="A234">
        <v>1</v>
      </c>
      <c r="B234">
        <v>12</v>
      </c>
      <c r="C234">
        <v>2</v>
      </c>
      <c r="D234">
        <v>1</v>
      </c>
      <c r="E234">
        <v>2020</v>
      </c>
      <c r="F234" t="s">
        <v>8</v>
      </c>
      <c r="G234" t="s">
        <v>23</v>
      </c>
      <c r="H234" t="s">
        <v>45</v>
      </c>
      <c r="I234" t="s">
        <v>15</v>
      </c>
      <c r="J234">
        <v>6.3180530365890991E-4</v>
      </c>
      <c r="K234" t="s">
        <v>135</v>
      </c>
      <c r="L234">
        <v>4.5347123203563888E-3</v>
      </c>
    </row>
    <row r="235" spans="1:12" x14ac:dyDescent="0.3">
      <c r="A235">
        <v>1</v>
      </c>
      <c r="B235">
        <v>12</v>
      </c>
      <c r="C235">
        <v>2</v>
      </c>
      <c r="D235">
        <v>1</v>
      </c>
      <c r="E235">
        <v>2020</v>
      </c>
      <c r="F235" t="s">
        <v>8</v>
      </c>
      <c r="G235" t="s">
        <v>23</v>
      </c>
      <c r="H235" t="s">
        <v>45</v>
      </c>
      <c r="I235" t="s">
        <v>16</v>
      </c>
      <c r="J235">
        <v>3.8745564519174304E-2</v>
      </c>
      <c r="K235" t="s">
        <v>135</v>
      </c>
      <c r="L235">
        <v>0.27809198144863551</v>
      </c>
    </row>
    <row r="236" spans="1:12" x14ac:dyDescent="0.3">
      <c r="A236">
        <v>1</v>
      </c>
      <c r="B236">
        <v>12</v>
      </c>
      <c r="C236">
        <v>2</v>
      </c>
      <c r="D236">
        <v>1</v>
      </c>
      <c r="E236">
        <v>2020</v>
      </c>
      <c r="F236" t="s">
        <v>8</v>
      </c>
      <c r="G236" t="s">
        <v>23</v>
      </c>
      <c r="H236" t="s">
        <v>45</v>
      </c>
      <c r="I236" t="s">
        <v>24</v>
      </c>
      <c r="J236">
        <v>0</v>
      </c>
      <c r="K236" t="s">
        <v>135</v>
      </c>
      <c r="L236">
        <v>0</v>
      </c>
    </row>
    <row r="237" spans="1:12" x14ac:dyDescent="0.3">
      <c r="A237">
        <v>1</v>
      </c>
      <c r="B237">
        <v>12</v>
      </c>
      <c r="C237">
        <v>2</v>
      </c>
      <c r="D237">
        <v>1</v>
      </c>
      <c r="E237">
        <v>2020</v>
      </c>
      <c r="F237" t="s">
        <v>8</v>
      </c>
      <c r="G237" t="s">
        <v>23</v>
      </c>
      <c r="H237" t="s">
        <v>46</v>
      </c>
      <c r="I237" t="s">
        <v>11</v>
      </c>
      <c r="J237">
        <v>5.7848121324433023E-4</v>
      </c>
      <c r="K237" t="s">
        <v>135</v>
      </c>
      <c r="L237">
        <v>4.1519845901926405E-3</v>
      </c>
    </row>
    <row r="238" spans="1:12" x14ac:dyDescent="0.3">
      <c r="A238">
        <v>1</v>
      </c>
      <c r="B238">
        <v>12</v>
      </c>
      <c r="C238">
        <v>2</v>
      </c>
      <c r="D238">
        <v>1</v>
      </c>
      <c r="E238">
        <v>2020</v>
      </c>
      <c r="F238" t="s">
        <v>8</v>
      </c>
      <c r="G238" t="s">
        <v>23</v>
      </c>
      <c r="H238" t="s">
        <v>46</v>
      </c>
      <c r="I238" t="s">
        <v>221</v>
      </c>
      <c r="J238">
        <v>5.1677734897916487E-3</v>
      </c>
      <c r="K238" t="s">
        <v>135</v>
      </c>
      <c r="L238">
        <v>3.7091119649132823E-2</v>
      </c>
    </row>
    <row r="239" spans="1:12" x14ac:dyDescent="0.3">
      <c r="A239">
        <v>1</v>
      </c>
      <c r="B239">
        <v>12</v>
      </c>
      <c r="C239">
        <v>2</v>
      </c>
      <c r="D239">
        <v>1</v>
      </c>
      <c r="E239">
        <v>2020</v>
      </c>
      <c r="F239" t="s">
        <v>8</v>
      </c>
      <c r="G239" t="s">
        <v>23</v>
      </c>
      <c r="H239" t="s">
        <v>46</v>
      </c>
      <c r="I239" t="s">
        <v>17</v>
      </c>
      <c r="J239">
        <v>2.8861733579483018E-2</v>
      </c>
      <c r="K239" t="s">
        <v>135</v>
      </c>
      <c r="L239">
        <v>0.20715188380308819</v>
      </c>
    </row>
    <row r="240" spans="1:12" x14ac:dyDescent="0.3">
      <c r="A240">
        <v>1</v>
      </c>
      <c r="B240">
        <v>12</v>
      </c>
      <c r="C240">
        <v>2</v>
      </c>
      <c r="D240">
        <v>1</v>
      </c>
      <c r="E240">
        <v>2020</v>
      </c>
      <c r="F240" t="s">
        <v>8</v>
      </c>
      <c r="G240" t="s">
        <v>23</v>
      </c>
      <c r="H240" t="s">
        <v>46</v>
      </c>
      <c r="I240" t="s">
        <v>18</v>
      </c>
      <c r="J240">
        <v>6.6149581390926469E-3</v>
      </c>
      <c r="K240" t="s">
        <v>135</v>
      </c>
      <c r="L240">
        <v>4.7478126565679353E-2</v>
      </c>
    </row>
    <row r="241" spans="1:12" x14ac:dyDescent="0.3">
      <c r="A241">
        <v>1</v>
      </c>
      <c r="B241">
        <v>12</v>
      </c>
      <c r="C241">
        <v>2</v>
      </c>
      <c r="D241">
        <v>1</v>
      </c>
      <c r="E241">
        <v>2020</v>
      </c>
      <c r="F241" t="s">
        <v>8</v>
      </c>
      <c r="G241" t="s">
        <v>23</v>
      </c>
      <c r="H241" t="s">
        <v>46</v>
      </c>
      <c r="I241" t="s">
        <v>19</v>
      </c>
      <c r="J241">
        <v>2.289967744268159E-2</v>
      </c>
      <c r="K241" t="s">
        <v>135</v>
      </c>
      <c r="L241">
        <v>0.16435988876658278</v>
      </c>
    </row>
    <row r="242" spans="1:12" x14ac:dyDescent="0.3">
      <c r="A242">
        <v>1</v>
      </c>
      <c r="B242">
        <v>12</v>
      </c>
      <c r="C242">
        <v>2</v>
      </c>
      <c r="D242">
        <v>1</v>
      </c>
      <c r="E242">
        <v>2021</v>
      </c>
      <c r="F242" t="s">
        <v>8</v>
      </c>
      <c r="G242" t="s">
        <v>23</v>
      </c>
      <c r="H242" t="s">
        <v>44</v>
      </c>
      <c r="I242" t="s">
        <v>217</v>
      </c>
      <c r="J242">
        <v>4.7159181390710927E-3</v>
      </c>
      <c r="K242" t="s">
        <v>135</v>
      </c>
      <c r="L242">
        <v>3.6452884882142378E-2</v>
      </c>
    </row>
    <row r="243" spans="1:12" x14ac:dyDescent="0.3">
      <c r="A243">
        <v>1</v>
      </c>
      <c r="B243">
        <v>12</v>
      </c>
      <c r="C243">
        <v>2</v>
      </c>
      <c r="D243">
        <v>1</v>
      </c>
      <c r="E243">
        <v>2021</v>
      </c>
      <c r="F243" t="s">
        <v>8</v>
      </c>
      <c r="G243" t="s">
        <v>23</v>
      </c>
      <c r="H243" t="s">
        <v>44</v>
      </c>
      <c r="I243" t="s">
        <v>218</v>
      </c>
      <c r="J243">
        <v>1.6901368126260626E-3</v>
      </c>
      <c r="K243" t="s">
        <v>135</v>
      </c>
      <c r="L243">
        <v>1.3064340993388079E-2</v>
      </c>
    </row>
    <row r="244" spans="1:12" x14ac:dyDescent="0.3">
      <c r="A244">
        <v>1</v>
      </c>
      <c r="B244">
        <v>12</v>
      </c>
      <c r="C244">
        <v>2</v>
      </c>
      <c r="D244">
        <v>1</v>
      </c>
      <c r="E244">
        <v>2021</v>
      </c>
      <c r="F244" t="s">
        <v>8</v>
      </c>
      <c r="G244" t="s">
        <v>23</v>
      </c>
      <c r="H244" t="s">
        <v>44</v>
      </c>
      <c r="I244" t="s">
        <v>14</v>
      </c>
      <c r="J244">
        <v>5.4328946134703515E-3</v>
      </c>
      <c r="K244" t="s">
        <v>135</v>
      </c>
      <c r="L244">
        <v>4.1994936315975902E-2</v>
      </c>
    </row>
    <row r="245" spans="1:12" x14ac:dyDescent="0.3">
      <c r="A245">
        <v>1</v>
      </c>
      <c r="B245">
        <v>12</v>
      </c>
      <c r="C245">
        <v>2</v>
      </c>
      <c r="D245">
        <v>1</v>
      </c>
      <c r="E245">
        <v>2021</v>
      </c>
      <c r="F245" t="s">
        <v>8</v>
      </c>
      <c r="G245" t="s">
        <v>23</v>
      </c>
      <c r="H245" t="s">
        <v>44</v>
      </c>
      <c r="I245" t="s">
        <v>219</v>
      </c>
      <c r="J245">
        <v>7.0225980395641839E-5</v>
      </c>
      <c r="K245" t="s">
        <v>135</v>
      </c>
      <c r="L245">
        <v>5.4282951985297977E-4</v>
      </c>
    </row>
    <row r="246" spans="1:12" x14ac:dyDescent="0.3">
      <c r="A246">
        <v>1</v>
      </c>
      <c r="B246">
        <v>12</v>
      </c>
      <c r="C246">
        <v>2</v>
      </c>
      <c r="D246">
        <v>1</v>
      </c>
      <c r="E246">
        <v>2021</v>
      </c>
      <c r="F246" t="s">
        <v>8</v>
      </c>
      <c r="G246" t="s">
        <v>23</v>
      </c>
      <c r="H246" t="s">
        <v>45</v>
      </c>
      <c r="I246" t="s">
        <v>11</v>
      </c>
      <c r="J246">
        <v>1.4827302885802873E-3</v>
      </c>
      <c r="K246" t="s">
        <v>135</v>
      </c>
      <c r="L246">
        <v>1.1461139682023678E-2</v>
      </c>
    </row>
    <row r="247" spans="1:12" x14ac:dyDescent="0.3">
      <c r="A247">
        <v>1</v>
      </c>
      <c r="B247">
        <v>12</v>
      </c>
      <c r="C247">
        <v>2</v>
      </c>
      <c r="D247">
        <v>1</v>
      </c>
      <c r="E247">
        <v>2021</v>
      </c>
      <c r="F247" t="s">
        <v>8</v>
      </c>
      <c r="G247" t="s">
        <v>23</v>
      </c>
      <c r="H247" t="s">
        <v>45</v>
      </c>
      <c r="I247" t="s">
        <v>220</v>
      </c>
      <c r="J247">
        <v>0</v>
      </c>
      <c r="K247" t="s">
        <v>135</v>
      </c>
      <c r="L247">
        <v>0</v>
      </c>
    </row>
    <row r="248" spans="1:12" x14ac:dyDescent="0.3">
      <c r="A248">
        <v>1</v>
      </c>
      <c r="B248">
        <v>12</v>
      </c>
      <c r="C248">
        <v>2</v>
      </c>
      <c r="D248">
        <v>1</v>
      </c>
      <c r="E248">
        <v>2021</v>
      </c>
      <c r="F248" t="s">
        <v>8</v>
      </c>
      <c r="G248" t="s">
        <v>23</v>
      </c>
      <c r="H248" t="s">
        <v>45</v>
      </c>
      <c r="I248" t="s">
        <v>13</v>
      </c>
      <c r="J248">
        <v>1.5246879498929765E-2</v>
      </c>
      <c r="K248" t="s">
        <v>135</v>
      </c>
      <c r="L248">
        <v>0.11785462062661235</v>
      </c>
    </row>
    <row r="249" spans="1:12" x14ac:dyDescent="0.3">
      <c r="A249">
        <v>1</v>
      </c>
      <c r="B249">
        <v>12</v>
      </c>
      <c r="C249">
        <v>2</v>
      </c>
      <c r="D249">
        <v>1</v>
      </c>
      <c r="E249">
        <v>2021</v>
      </c>
      <c r="F249" t="s">
        <v>8</v>
      </c>
      <c r="G249" t="s">
        <v>23</v>
      </c>
      <c r="H249" t="s">
        <v>45</v>
      </c>
      <c r="I249" t="s">
        <v>15</v>
      </c>
      <c r="J249">
        <v>6.353827528493331E-4</v>
      </c>
      <c r="K249" t="s">
        <v>135</v>
      </c>
      <c r="L249">
        <v>4.9113520766663797E-3</v>
      </c>
    </row>
    <row r="250" spans="1:12" x14ac:dyDescent="0.3">
      <c r="A250">
        <v>1</v>
      </c>
      <c r="B250">
        <v>12</v>
      </c>
      <c r="C250">
        <v>2</v>
      </c>
      <c r="D250">
        <v>1</v>
      </c>
      <c r="E250">
        <v>2021</v>
      </c>
      <c r="F250" t="s">
        <v>8</v>
      </c>
      <c r="G250" t="s">
        <v>23</v>
      </c>
      <c r="H250" t="s">
        <v>45</v>
      </c>
      <c r="I250" t="s">
        <v>16</v>
      </c>
      <c r="J250">
        <v>3.7063528148851541E-2</v>
      </c>
      <c r="K250" t="s">
        <v>135</v>
      </c>
      <c r="L250">
        <v>0.28649193753864716</v>
      </c>
    </row>
    <row r="251" spans="1:12" x14ac:dyDescent="0.3">
      <c r="A251">
        <v>1</v>
      </c>
      <c r="B251">
        <v>12</v>
      </c>
      <c r="C251">
        <v>2</v>
      </c>
      <c r="D251">
        <v>1</v>
      </c>
      <c r="E251">
        <v>2021</v>
      </c>
      <c r="F251" t="s">
        <v>8</v>
      </c>
      <c r="G251" t="s">
        <v>23</v>
      </c>
      <c r="H251" t="s">
        <v>45</v>
      </c>
      <c r="I251" t="s">
        <v>24</v>
      </c>
      <c r="J251">
        <v>0</v>
      </c>
      <c r="K251" t="s">
        <v>135</v>
      </c>
      <c r="L251">
        <v>0</v>
      </c>
    </row>
    <row r="252" spans="1:12" x14ac:dyDescent="0.3">
      <c r="A252">
        <v>1</v>
      </c>
      <c r="B252">
        <v>12</v>
      </c>
      <c r="C252">
        <v>2</v>
      </c>
      <c r="D252">
        <v>1</v>
      </c>
      <c r="E252">
        <v>2021</v>
      </c>
      <c r="F252" t="s">
        <v>8</v>
      </c>
      <c r="G252" t="s">
        <v>23</v>
      </c>
      <c r="H252" t="s">
        <v>46</v>
      </c>
      <c r="I252" t="s">
        <v>11</v>
      </c>
      <c r="J252">
        <v>5.5912679998365903E-4</v>
      </c>
      <c r="K252" t="s">
        <v>135</v>
      </c>
      <c r="L252">
        <v>4.3219123558280474E-3</v>
      </c>
    </row>
    <row r="253" spans="1:12" x14ac:dyDescent="0.3">
      <c r="A253">
        <v>1</v>
      </c>
      <c r="B253">
        <v>12</v>
      </c>
      <c r="C253">
        <v>2</v>
      </c>
      <c r="D253">
        <v>1</v>
      </c>
      <c r="E253">
        <v>2021</v>
      </c>
      <c r="F253" t="s">
        <v>8</v>
      </c>
      <c r="G253" t="s">
        <v>23</v>
      </c>
      <c r="H253" t="s">
        <v>46</v>
      </c>
      <c r="I253" t="s">
        <v>221</v>
      </c>
      <c r="J253">
        <v>3.2799298048098611E-3</v>
      </c>
      <c r="K253" t="s">
        <v>135</v>
      </c>
      <c r="L253">
        <v>2.5353048986510231E-2</v>
      </c>
    </row>
    <row r="254" spans="1:12" x14ac:dyDescent="0.3">
      <c r="A254">
        <v>1</v>
      </c>
      <c r="B254">
        <v>12</v>
      </c>
      <c r="C254">
        <v>2</v>
      </c>
      <c r="D254">
        <v>1</v>
      </c>
      <c r="E254">
        <v>2021</v>
      </c>
      <c r="F254" t="s">
        <v>8</v>
      </c>
      <c r="G254" t="s">
        <v>23</v>
      </c>
      <c r="H254" t="s">
        <v>46</v>
      </c>
      <c r="I254" t="s">
        <v>17</v>
      </c>
      <c r="J254">
        <v>3.0795069417270463E-2</v>
      </c>
      <c r="K254" t="s">
        <v>135</v>
      </c>
      <c r="L254">
        <v>0.23803829653125805</v>
      </c>
    </row>
    <row r="255" spans="1:12" x14ac:dyDescent="0.3">
      <c r="A255">
        <v>1</v>
      </c>
      <c r="B255">
        <v>12</v>
      </c>
      <c r="C255">
        <v>2</v>
      </c>
      <c r="D255">
        <v>1</v>
      </c>
      <c r="E255">
        <v>2021</v>
      </c>
      <c r="F255" t="s">
        <v>8</v>
      </c>
      <c r="G255" t="s">
        <v>23</v>
      </c>
      <c r="H255" t="s">
        <v>46</v>
      </c>
      <c r="I255" t="s">
        <v>18</v>
      </c>
      <c r="J255">
        <v>4.6997955937294602E-3</v>
      </c>
      <c r="K255" t="s">
        <v>135</v>
      </c>
      <c r="L255">
        <v>3.6328261580377129E-2</v>
      </c>
    </row>
    <row r="256" spans="1:12" x14ac:dyDescent="0.3">
      <c r="A256">
        <v>1</v>
      </c>
      <c r="B256">
        <v>12</v>
      </c>
      <c r="C256">
        <v>2</v>
      </c>
      <c r="D256">
        <v>1</v>
      </c>
      <c r="E256">
        <v>2021</v>
      </c>
      <c r="F256" t="s">
        <v>8</v>
      </c>
      <c r="G256" t="s">
        <v>23</v>
      </c>
      <c r="H256" t="s">
        <v>46</v>
      </c>
      <c r="I256" t="s">
        <v>19</v>
      </c>
      <c r="J256">
        <v>2.3698613183776151E-2</v>
      </c>
      <c r="K256" t="s">
        <v>135</v>
      </c>
      <c r="L256">
        <v>0.18318443891071762</v>
      </c>
    </row>
    <row r="257" spans="1:12" x14ac:dyDescent="0.3">
      <c r="A257">
        <v>1</v>
      </c>
      <c r="B257">
        <v>12</v>
      </c>
      <c r="C257">
        <v>2</v>
      </c>
      <c r="D257">
        <v>1</v>
      </c>
      <c r="E257">
        <v>2022</v>
      </c>
      <c r="F257" t="s">
        <v>8</v>
      </c>
      <c r="G257" t="s">
        <v>23</v>
      </c>
      <c r="H257" t="s">
        <v>44</v>
      </c>
      <c r="I257" t="s">
        <v>217</v>
      </c>
      <c r="J257">
        <v>4.15210147491834E-3</v>
      </c>
      <c r="K257" t="s">
        <v>135</v>
      </c>
      <c r="L257">
        <v>3.0713229430717033E-2</v>
      </c>
    </row>
    <row r="258" spans="1:12" x14ac:dyDescent="0.3">
      <c r="A258">
        <v>1</v>
      </c>
      <c r="B258">
        <v>12</v>
      </c>
      <c r="C258">
        <v>2</v>
      </c>
      <c r="D258">
        <v>1</v>
      </c>
      <c r="E258">
        <v>2022</v>
      </c>
      <c r="F258" t="s">
        <v>8</v>
      </c>
      <c r="G258" t="s">
        <v>23</v>
      </c>
      <c r="H258" t="s">
        <v>44</v>
      </c>
      <c r="I258" t="s">
        <v>218</v>
      </c>
      <c r="J258">
        <v>1.0669894349293956E-3</v>
      </c>
      <c r="K258" t="s">
        <v>135</v>
      </c>
      <c r="L258">
        <v>7.8925554958365167E-3</v>
      </c>
    </row>
    <row r="259" spans="1:12" x14ac:dyDescent="0.3">
      <c r="A259">
        <v>1</v>
      </c>
      <c r="B259">
        <v>12</v>
      </c>
      <c r="C259">
        <v>2</v>
      </c>
      <c r="D259">
        <v>1</v>
      </c>
      <c r="E259">
        <v>2022</v>
      </c>
      <c r="F259" t="s">
        <v>8</v>
      </c>
      <c r="G259" t="s">
        <v>23</v>
      </c>
      <c r="H259" t="s">
        <v>44</v>
      </c>
      <c r="I259" t="s">
        <v>14</v>
      </c>
      <c r="J259">
        <v>5.9644043466255733E-3</v>
      </c>
      <c r="K259" t="s">
        <v>135</v>
      </c>
      <c r="L259">
        <v>4.4118892619087517E-2</v>
      </c>
    </row>
    <row r="260" spans="1:12" x14ac:dyDescent="0.3">
      <c r="A260">
        <v>1</v>
      </c>
      <c r="B260">
        <v>12</v>
      </c>
      <c r="C260">
        <v>2</v>
      </c>
      <c r="D260">
        <v>1</v>
      </c>
      <c r="E260">
        <v>2022</v>
      </c>
      <c r="F260" t="s">
        <v>8</v>
      </c>
      <c r="G260" t="s">
        <v>23</v>
      </c>
      <c r="H260" t="s">
        <v>44</v>
      </c>
      <c r="I260" t="s">
        <v>219</v>
      </c>
      <c r="J260">
        <v>2.0634536807771905E-4</v>
      </c>
      <c r="K260" t="s">
        <v>135</v>
      </c>
      <c r="L260">
        <v>1.5263433878049382E-3</v>
      </c>
    </row>
    <row r="261" spans="1:12" x14ac:dyDescent="0.3">
      <c r="A261">
        <v>1</v>
      </c>
      <c r="B261">
        <v>12</v>
      </c>
      <c r="C261">
        <v>2</v>
      </c>
      <c r="D261">
        <v>1</v>
      </c>
      <c r="E261">
        <v>2022</v>
      </c>
      <c r="F261" t="s">
        <v>8</v>
      </c>
      <c r="G261" t="s">
        <v>23</v>
      </c>
      <c r="H261" t="s">
        <v>45</v>
      </c>
      <c r="I261" t="s">
        <v>11</v>
      </c>
      <c r="J261">
        <v>8.725654495817432E-4</v>
      </c>
      <c r="K261" t="s">
        <v>135</v>
      </c>
      <c r="L261">
        <v>6.4543949631789528E-3</v>
      </c>
    </row>
    <row r="262" spans="1:12" x14ac:dyDescent="0.3">
      <c r="A262">
        <v>1</v>
      </c>
      <c r="B262">
        <v>12</v>
      </c>
      <c r="C262">
        <v>2</v>
      </c>
      <c r="D262">
        <v>1</v>
      </c>
      <c r="E262">
        <v>2022</v>
      </c>
      <c r="F262" t="s">
        <v>8</v>
      </c>
      <c r="G262" t="s">
        <v>23</v>
      </c>
      <c r="H262" t="s">
        <v>45</v>
      </c>
      <c r="I262" t="s">
        <v>220</v>
      </c>
      <c r="J262">
        <v>5.7990043060365639E-6</v>
      </c>
      <c r="K262" t="s">
        <v>135</v>
      </c>
      <c r="L262">
        <v>4.2895423148231185E-5</v>
      </c>
    </row>
    <row r="263" spans="1:12" x14ac:dyDescent="0.3">
      <c r="A263">
        <v>1</v>
      </c>
      <c r="B263">
        <v>12</v>
      </c>
      <c r="C263">
        <v>2</v>
      </c>
      <c r="D263">
        <v>1</v>
      </c>
      <c r="E263">
        <v>2022</v>
      </c>
      <c r="F263" t="s">
        <v>8</v>
      </c>
      <c r="G263" t="s">
        <v>23</v>
      </c>
      <c r="H263" t="s">
        <v>45</v>
      </c>
      <c r="I263" t="s">
        <v>13</v>
      </c>
      <c r="J263">
        <v>1.3599136162229552E-2</v>
      </c>
      <c r="K263" t="s">
        <v>135</v>
      </c>
      <c r="L263">
        <v>0.1005932517625503</v>
      </c>
    </row>
    <row r="264" spans="1:12" x14ac:dyDescent="0.3">
      <c r="A264">
        <v>1</v>
      </c>
      <c r="B264">
        <v>12</v>
      </c>
      <c r="C264">
        <v>2</v>
      </c>
      <c r="D264">
        <v>1</v>
      </c>
      <c r="E264">
        <v>2022</v>
      </c>
      <c r="F264" t="s">
        <v>8</v>
      </c>
      <c r="G264" t="s">
        <v>23</v>
      </c>
      <c r="H264" t="s">
        <v>45</v>
      </c>
      <c r="I264" t="s">
        <v>15</v>
      </c>
      <c r="J264">
        <v>3.2666111787549843E-4</v>
      </c>
      <c r="K264" t="s">
        <v>135</v>
      </c>
      <c r="L264">
        <v>2.4163228957697863E-3</v>
      </c>
    </row>
    <row r="265" spans="1:12" x14ac:dyDescent="0.3">
      <c r="A265">
        <v>1</v>
      </c>
      <c r="B265">
        <v>12</v>
      </c>
      <c r="C265">
        <v>2</v>
      </c>
      <c r="D265">
        <v>1</v>
      </c>
      <c r="E265">
        <v>2022</v>
      </c>
      <c r="F265" t="s">
        <v>8</v>
      </c>
      <c r="G265" t="s">
        <v>23</v>
      </c>
      <c r="H265" t="s">
        <v>45</v>
      </c>
      <c r="I265" t="s">
        <v>16</v>
      </c>
      <c r="J265">
        <v>3.5729701033819936E-2</v>
      </c>
      <c r="K265" t="s">
        <v>135</v>
      </c>
      <c r="L265">
        <v>0.26429375870786526</v>
      </c>
    </row>
    <row r="266" spans="1:12" x14ac:dyDescent="0.3">
      <c r="A266">
        <v>1</v>
      </c>
      <c r="B266">
        <v>12</v>
      </c>
      <c r="C266">
        <v>2</v>
      </c>
      <c r="D266">
        <v>1</v>
      </c>
      <c r="E266">
        <v>2022</v>
      </c>
      <c r="F266" t="s">
        <v>8</v>
      </c>
      <c r="G266" t="s">
        <v>23</v>
      </c>
      <c r="H266" t="s">
        <v>45</v>
      </c>
      <c r="I266" t="s">
        <v>24</v>
      </c>
      <c r="J266">
        <v>0</v>
      </c>
      <c r="K266" t="s">
        <v>135</v>
      </c>
      <c r="L266">
        <v>0</v>
      </c>
    </row>
    <row r="267" spans="1:12" x14ac:dyDescent="0.3">
      <c r="A267">
        <v>1</v>
      </c>
      <c r="B267">
        <v>12</v>
      </c>
      <c r="C267">
        <v>2</v>
      </c>
      <c r="D267">
        <v>1</v>
      </c>
      <c r="E267">
        <v>2022</v>
      </c>
      <c r="F267" t="s">
        <v>8</v>
      </c>
      <c r="G267" t="s">
        <v>23</v>
      </c>
      <c r="H267" t="s">
        <v>46</v>
      </c>
      <c r="I267" t="s">
        <v>11</v>
      </c>
      <c r="J267">
        <v>3.1681612596009482E-4</v>
      </c>
      <c r="K267" t="s">
        <v>135</v>
      </c>
      <c r="L267">
        <v>2.3434991708998899E-3</v>
      </c>
    </row>
    <row r="268" spans="1:12" x14ac:dyDescent="0.3">
      <c r="A268">
        <v>1</v>
      </c>
      <c r="B268">
        <v>12</v>
      </c>
      <c r="C268">
        <v>2</v>
      </c>
      <c r="D268">
        <v>1</v>
      </c>
      <c r="E268">
        <v>2022</v>
      </c>
      <c r="F268" t="s">
        <v>8</v>
      </c>
      <c r="G268" t="s">
        <v>23</v>
      </c>
      <c r="H268" t="s">
        <v>46</v>
      </c>
      <c r="I268" t="s">
        <v>221</v>
      </c>
      <c r="J268">
        <v>4.4085041045149233E-3</v>
      </c>
      <c r="K268" t="s">
        <v>135</v>
      </c>
      <c r="L268">
        <v>3.260984800736054E-2</v>
      </c>
    </row>
    <row r="269" spans="1:12" x14ac:dyDescent="0.3">
      <c r="A269">
        <v>1</v>
      </c>
      <c r="B269">
        <v>12</v>
      </c>
      <c r="C269">
        <v>2</v>
      </c>
      <c r="D269">
        <v>1</v>
      </c>
      <c r="E269">
        <v>2022</v>
      </c>
      <c r="F269" t="s">
        <v>8</v>
      </c>
      <c r="G269" t="s">
        <v>23</v>
      </c>
      <c r="H269" t="s">
        <v>46</v>
      </c>
      <c r="I269" t="s">
        <v>17</v>
      </c>
      <c r="J269">
        <v>3.4763044195567902E-2</v>
      </c>
      <c r="K269" t="s">
        <v>135</v>
      </c>
      <c r="L269">
        <v>0.25714336668749921</v>
      </c>
    </row>
    <row r="270" spans="1:12" x14ac:dyDescent="0.3">
      <c r="A270">
        <v>1</v>
      </c>
      <c r="B270">
        <v>12</v>
      </c>
      <c r="C270">
        <v>2</v>
      </c>
      <c r="D270">
        <v>1</v>
      </c>
      <c r="E270">
        <v>2022</v>
      </c>
      <c r="F270" t="s">
        <v>8</v>
      </c>
      <c r="G270" t="s">
        <v>23</v>
      </c>
      <c r="H270" t="s">
        <v>46</v>
      </c>
      <c r="I270" t="s">
        <v>18</v>
      </c>
      <c r="J270">
        <v>5.9416775027531987E-3</v>
      </c>
      <c r="K270" t="s">
        <v>135</v>
      </c>
      <c r="L270">
        <v>4.395078141701194E-2</v>
      </c>
    </row>
    <row r="271" spans="1:12" x14ac:dyDescent="0.3">
      <c r="A271">
        <v>1</v>
      </c>
      <c r="B271">
        <v>12</v>
      </c>
      <c r="C271">
        <v>2</v>
      </c>
      <c r="D271">
        <v>1</v>
      </c>
      <c r="E271">
        <v>2022</v>
      </c>
      <c r="F271" t="s">
        <v>8</v>
      </c>
      <c r="G271" t="s">
        <v>23</v>
      </c>
      <c r="H271" t="s">
        <v>46</v>
      </c>
      <c r="I271" t="s">
        <v>19</v>
      </c>
      <c r="J271">
        <v>2.7835603108794665E-2</v>
      </c>
      <c r="K271" t="s">
        <v>135</v>
      </c>
      <c r="L271">
        <v>0.20590086003127001</v>
      </c>
    </row>
    <row r="272" spans="1:12" x14ac:dyDescent="0.3">
      <c r="A272">
        <v>1</v>
      </c>
      <c r="B272">
        <v>15</v>
      </c>
      <c r="C272">
        <v>2</v>
      </c>
      <c r="D272">
        <v>1</v>
      </c>
      <c r="E272">
        <v>2023</v>
      </c>
      <c r="F272" t="s">
        <v>8</v>
      </c>
      <c r="G272" t="s">
        <v>20</v>
      </c>
      <c r="H272" t="s">
        <v>44</v>
      </c>
      <c r="I272" t="s">
        <v>217</v>
      </c>
      <c r="J272">
        <v>6.9256309854163903E-3</v>
      </c>
      <c r="K272" t="s">
        <v>135</v>
      </c>
      <c r="L272">
        <v>4.1367466572554972E-4</v>
      </c>
    </row>
    <row r="273" spans="1:12" x14ac:dyDescent="0.3">
      <c r="A273">
        <v>1</v>
      </c>
      <c r="B273">
        <v>15</v>
      </c>
      <c r="C273">
        <v>2</v>
      </c>
      <c r="D273">
        <v>1</v>
      </c>
      <c r="E273">
        <v>2023</v>
      </c>
      <c r="F273" t="s">
        <v>8</v>
      </c>
      <c r="G273" t="s">
        <v>20</v>
      </c>
      <c r="H273" t="s">
        <v>44</v>
      </c>
      <c r="I273" t="s">
        <v>218</v>
      </c>
      <c r="J273">
        <v>1.1513219644158057E-2</v>
      </c>
      <c r="K273" t="s">
        <v>135</v>
      </c>
      <c r="L273">
        <v>6.8769579230412421E-4</v>
      </c>
    </row>
    <row r="274" spans="1:12" x14ac:dyDescent="0.3">
      <c r="A274">
        <v>1</v>
      </c>
      <c r="B274">
        <v>15</v>
      </c>
      <c r="C274">
        <v>2</v>
      </c>
      <c r="D274">
        <v>1</v>
      </c>
      <c r="E274">
        <v>2023</v>
      </c>
      <c r="F274" t="s">
        <v>8</v>
      </c>
      <c r="G274" t="s">
        <v>20</v>
      </c>
      <c r="H274" t="s">
        <v>44</v>
      </c>
      <c r="I274" t="s">
        <v>14</v>
      </c>
      <c r="J274">
        <v>0.33527526964515542</v>
      </c>
      <c r="K274" t="s">
        <v>135</v>
      </c>
      <c r="L274">
        <v>2.0026317513676256E-2</v>
      </c>
    </row>
    <row r="275" spans="1:12" x14ac:dyDescent="0.3">
      <c r="A275">
        <v>1</v>
      </c>
      <c r="B275">
        <v>15</v>
      </c>
      <c r="C275">
        <v>2</v>
      </c>
      <c r="D275">
        <v>1</v>
      </c>
      <c r="E275">
        <v>2023</v>
      </c>
      <c r="F275" t="s">
        <v>8</v>
      </c>
      <c r="G275" t="s">
        <v>20</v>
      </c>
      <c r="H275" t="s">
        <v>44</v>
      </c>
      <c r="I275" t="s">
        <v>219</v>
      </c>
      <c r="J275">
        <v>0.1532859880921108</v>
      </c>
      <c r="K275" t="s">
        <v>135</v>
      </c>
      <c r="L275">
        <v>9.155920957663051E-3</v>
      </c>
    </row>
    <row r="276" spans="1:12" x14ac:dyDescent="0.3">
      <c r="A276">
        <v>1</v>
      </c>
      <c r="B276">
        <v>15</v>
      </c>
      <c r="C276">
        <v>2</v>
      </c>
      <c r="D276">
        <v>1</v>
      </c>
      <c r="E276">
        <v>2023</v>
      </c>
      <c r="F276" t="s">
        <v>8</v>
      </c>
      <c r="G276" t="s">
        <v>20</v>
      </c>
      <c r="H276" t="s">
        <v>45</v>
      </c>
      <c r="I276" t="s">
        <v>11</v>
      </c>
      <c r="J276">
        <v>0.50970306010337951</v>
      </c>
      <c r="K276" t="s">
        <v>135</v>
      </c>
      <c r="L276">
        <v>3.0445058862008986E-2</v>
      </c>
    </row>
    <row r="277" spans="1:12" x14ac:dyDescent="0.3">
      <c r="A277">
        <v>1</v>
      </c>
      <c r="B277">
        <v>15</v>
      </c>
      <c r="C277">
        <v>2</v>
      </c>
      <c r="D277">
        <v>1</v>
      </c>
      <c r="E277">
        <v>2023</v>
      </c>
      <c r="F277" t="s">
        <v>8</v>
      </c>
      <c r="G277" t="s">
        <v>20</v>
      </c>
      <c r="H277" t="s">
        <v>45</v>
      </c>
      <c r="I277" t="s">
        <v>220</v>
      </c>
      <c r="J277">
        <v>2.6221035439342699E-5</v>
      </c>
      <c r="K277" t="s">
        <v>135</v>
      </c>
      <c r="L277">
        <v>1.5662079156670128E-6</v>
      </c>
    </row>
    <row r="278" spans="1:12" x14ac:dyDescent="0.3">
      <c r="A278">
        <v>1</v>
      </c>
      <c r="B278">
        <v>15</v>
      </c>
      <c r="C278">
        <v>2</v>
      </c>
      <c r="D278">
        <v>1</v>
      </c>
      <c r="E278">
        <v>2023</v>
      </c>
      <c r="F278" t="s">
        <v>8</v>
      </c>
      <c r="G278" t="s">
        <v>20</v>
      </c>
      <c r="H278" t="s">
        <v>45</v>
      </c>
      <c r="I278" t="s">
        <v>13</v>
      </c>
      <c r="J278">
        <v>0.70091886850164287</v>
      </c>
      <c r="K278" t="s">
        <v>135</v>
      </c>
      <c r="L278">
        <v>4.1866564828347524E-2</v>
      </c>
    </row>
    <row r="279" spans="1:12" x14ac:dyDescent="0.3">
      <c r="A279">
        <v>1</v>
      </c>
      <c r="B279">
        <v>15</v>
      </c>
      <c r="C279">
        <v>2</v>
      </c>
      <c r="D279">
        <v>1</v>
      </c>
      <c r="E279">
        <v>2023</v>
      </c>
      <c r="F279" t="s">
        <v>8</v>
      </c>
      <c r="G279" t="s">
        <v>20</v>
      </c>
      <c r="H279" t="s">
        <v>45</v>
      </c>
      <c r="I279" t="s">
        <v>15</v>
      </c>
      <c r="J279">
        <v>5.4410833622922712E-2</v>
      </c>
      <c r="K279" t="s">
        <v>135</v>
      </c>
      <c r="L279">
        <v>3.250011942335357E-3</v>
      </c>
    </row>
    <row r="280" spans="1:12" x14ac:dyDescent="0.3">
      <c r="A280">
        <v>1</v>
      </c>
      <c r="B280">
        <v>15</v>
      </c>
      <c r="C280">
        <v>2</v>
      </c>
      <c r="D280">
        <v>1</v>
      </c>
      <c r="E280">
        <v>2023</v>
      </c>
      <c r="F280" t="s">
        <v>8</v>
      </c>
      <c r="G280" t="s">
        <v>20</v>
      </c>
      <c r="H280" t="s">
        <v>45</v>
      </c>
      <c r="I280" t="s">
        <v>16</v>
      </c>
      <c r="J280">
        <v>3.0162242798210266</v>
      </c>
      <c r="K280" t="s">
        <v>135</v>
      </c>
      <c r="L280">
        <v>0.18016200593645004</v>
      </c>
    </row>
    <row r="281" spans="1:12" x14ac:dyDescent="0.3">
      <c r="A281">
        <v>1</v>
      </c>
      <c r="B281">
        <v>15</v>
      </c>
      <c r="C281">
        <v>2</v>
      </c>
      <c r="D281">
        <v>1</v>
      </c>
      <c r="E281">
        <v>2023</v>
      </c>
      <c r="F281" t="s">
        <v>8</v>
      </c>
      <c r="G281" t="s">
        <v>20</v>
      </c>
      <c r="H281" t="s">
        <v>46</v>
      </c>
      <c r="I281" t="s">
        <v>11</v>
      </c>
      <c r="J281">
        <v>5.4366039354047165E-2</v>
      </c>
      <c r="K281" t="s">
        <v>135</v>
      </c>
      <c r="L281">
        <v>3.2473363371460923E-3</v>
      </c>
    </row>
    <row r="282" spans="1:12" x14ac:dyDescent="0.3">
      <c r="A282">
        <v>1</v>
      </c>
      <c r="B282">
        <v>15</v>
      </c>
      <c r="C282">
        <v>2</v>
      </c>
      <c r="D282">
        <v>1</v>
      </c>
      <c r="E282">
        <v>2023</v>
      </c>
      <c r="F282" t="s">
        <v>8</v>
      </c>
      <c r="G282" t="s">
        <v>20</v>
      </c>
      <c r="H282" t="s">
        <v>46</v>
      </c>
      <c r="I282" t="s">
        <v>221</v>
      </c>
      <c r="J282">
        <v>0.60358911630866108</v>
      </c>
      <c r="K282" t="s">
        <v>135</v>
      </c>
      <c r="L282">
        <v>3.605296419204946E-2</v>
      </c>
    </row>
    <row r="283" spans="1:12" x14ac:dyDescent="0.3">
      <c r="A283">
        <v>1</v>
      </c>
      <c r="B283">
        <v>15</v>
      </c>
      <c r="C283">
        <v>2</v>
      </c>
      <c r="D283">
        <v>1</v>
      </c>
      <c r="E283">
        <v>2023</v>
      </c>
      <c r="F283" t="s">
        <v>8</v>
      </c>
      <c r="G283" t="s">
        <v>20</v>
      </c>
      <c r="H283" t="s">
        <v>46</v>
      </c>
      <c r="I283" t="s">
        <v>17</v>
      </c>
      <c r="J283">
        <v>3.0537979310624612</v>
      </c>
      <c r="K283" t="s">
        <v>135</v>
      </c>
      <c r="L283">
        <v>0.18240631662093773</v>
      </c>
    </row>
    <row r="284" spans="1:12" x14ac:dyDescent="0.3">
      <c r="A284">
        <v>1</v>
      </c>
      <c r="B284">
        <v>15</v>
      </c>
      <c r="C284">
        <v>2</v>
      </c>
      <c r="D284">
        <v>1</v>
      </c>
      <c r="E284">
        <v>2023</v>
      </c>
      <c r="F284" t="s">
        <v>8</v>
      </c>
      <c r="G284" t="s">
        <v>20</v>
      </c>
      <c r="H284" t="s">
        <v>46</v>
      </c>
      <c r="I284" t="s">
        <v>18</v>
      </c>
      <c r="J284">
        <v>1.6634051297568773</v>
      </c>
      <c r="K284" t="s">
        <v>135</v>
      </c>
      <c r="L284">
        <v>9.9356804090099768E-2</v>
      </c>
    </row>
    <row r="285" spans="1:12" x14ac:dyDescent="0.3">
      <c r="A285">
        <v>1</v>
      </c>
      <c r="B285">
        <v>15</v>
      </c>
      <c r="C285">
        <v>2</v>
      </c>
      <c r="D285">
        <v>1</v>
      </c>
      <c r="E285">
        <v>2023</v>
      </c>
      <c r="F285" t="s">
        <v>8</v>
      </c>
      <c r="G285" t="s">
        <v>20</v>
      </c>
      <c r="H285" t="s">
        <v>46</v>
      </c>
      <c r="I285" t="s">
        <v>19</v>
      </c>
      <c r="J285">
        <v>6.5782918543828508</v>
      </c>
      <c r="K285" t="s">
        <v>135</v>
      </c>
      <c r="L285">
        <v>0.39292776205334035</v>
      </c>
    </row>
    <row r="286" spans="1:12" x14ac:dyDescent="0.3">
      <c r="A286">
        <v>1</v>
      </c>
      <c r="B286">
        <v>15</v>
      </c>
      <c r="C286">
        <v>2</v>
      </c>
      <c r="D286">
        <v>1</v>
      </c>
      <c r="E286">
        <v>2024</v>
      </c>
      <c r="F286" t="s">
        <v>8</v>
      </c>
      <c r="G286" t="s">
        <v>20</v>
      </c>
      <c r="H286" t="s">
        <v>44</v>
      </c>
      <c r="I286" t="s">
        <v>217</v>
      </c>
      <c r="J286">
        <v>9.0353300480867146E-3</v>
      </c>
      <c r="K286" t="s">
        <v>135</v>
      </c>
      <c r="L286">
        <v>4.5897762979137905E-4</v>
      </c>
    </row>
    <row r="287" spans="1:12" x14ac:dyDescent="0.3">
      <c r="A287">
        <v>1</v>
      </c>
      <c r="B287">
        <v>15</v>
      </c>
      <c r="C287">
        <v>2</v>
      </c>
      <c r="D287">
        <v>1</v>
      </c>
      <c r="E287">
        <v>2024</v>
      </c>
      <c r="F287" t="s">
        <v>8</v>
      </c>
      <c r="G287" t="s">
        <v>20</v>
      </c>
      <c r="H287" t="s">
        <v>44</v>
      </c>
      <c r="I287" t="s">
        <v>218</v>
      </c>
      <c r="J287">
        <v>1.7589278388009572E-2</v>
      </c>
      <c r="K287" t="s">
        <v>135</v>
      </c>
      <c r="L287">
        <v>8.9350198180960594E-4</v>
      </c>
    </row>
    <row r="288" spans="1:12" x14ac:dyDescent="0.3">
      <c r="A288">
        <v>1</v>
      </c>
      <c r="B288">
        <v>15</v>
      </c>
      <c r="C288">
        <v>2</v>
      </c>
      <c r="D288">
        <v>1</v>
      </c>
      <c r="E288">
        <v>2024</v>
      </c>
      <c r="F288" t="s">
        <v>8</v>
      </c>
      <c r="G288" t="s">
        <v>20</v>
      </c>
      <c r="H288" t="s">
        <v>44</v>
      </c>
      <c r="I288" t="s">
        <v>14</v>
      </c>
      <c r="J288">
        <v>0.33339075577552291</v>
      </c>
      <c r="K288" t="s">
        <v>135</v>
      </c>
      <c r="L288">
        <v>1.6935618075469051E-2</v>
      </c>
    </row>
    <row r="289" spans="1:12" x14ac:dyDescent="0.3">
      <c r="A289">
        <v>1</v>
      </c>
      <c r="B289">
        <v>15</v>
      </c>
      <c r="C289">
        <v>2</v>
      </c>
      <c r="D289">
        <v>1</v>
      </c>
      <c r="E289">
        <v>2024</v>
      </c>
      <c r="F289" t="s">
        <v>8</v>
      </c>
      <c r="G289" t="s">
        <v>20</v>
      </c>
      <c r="H289" t="s">
        <v>44</v>
      </c>
      <c r="I289" t="s">
        <v>219</v>
      </c>
      <c r="J289">
        <v>0.11495330575958525</v>
      </c>
      <c r="K289" t="s">
        <v>135</v>
      </c>
      <c r="L289">
        <v>5.8394099090370889E-3</v>
      </c>
    </row>
    <row r="290" spans="1:12" x14ac:dyDescent="0.3">
      <c r="A290">
        <v>1</v>
      </c>
      <c r="B290">
        <v>15</v>
      </c>
      <c r="C290">
        <v>2</v>
      </c>
      <c r="D290">
        <v>1</v>
      </c>
      <c r="E290">
        <v>2024</v>
      </c>
      <c r="F290" t="s">
        <v>8</v>
      </c>
      <c r="G290" t="s">
        <v>20</v>
      </c>
      <c r="H290" t="s">
        <v>45</v>
      </c>
      <c r="I290" t="s">
        <v>11</v>
      </c>
      <c r="J290">
        <v>0.41549056764035475</v>
      </c>
      <c r="K290" t="s">
        <v>135</v>
      </c>
      <c r="L290">
        <v>2.1106132805478062E-2</v>
      </c>
    </row>
    <row r="291" spans="1:12" x14ac:dyDescent="0.3">
      <c r="A291">
        <v>1</v>
      </c>
      <c r="B291">
        <v>15</v>
      </c>
      <c r="C291">
        <v>2</v>
      </c>
      <c r="D291">
        <v>1</v>
      </c>
      <c r="E291">
        <v>2024</v>
      </c>
      <c r="F291" t="s">
        <v>8</v>
      </c>
      <c r="G291" t="s">
        <v>20</v>
      </c>
      <c r="H291" t="s">
        <v>45</v>
      </c>
      <c r="I291" t="s">
        <v>220</v>
      </c>
      <c r="J291">
        <v>6.2461161238263339E-5</v>
      </c>
      <c r="K291" t="s">
        <v>135</v>
      </c>
      <c r="L291">
        <v>3.1729085253754449E-6</v>
      </c>
    </row>
    <row r="292" spans="1:12" x14ac:dyDescent="0.3">
      <c r="A292">
        <v>1</v>
      </c>
      <c r="B292">
        <v>15</v>
      </c>
      <c r="C292">
        <v>2</v>
      </c>
      <c r="D292">
        <v>1</v>
      </c>
      <c r="E292">
        <v>2024</v>
      </c>
      <c r="F292" t="s">
        <v>8</v>
      </c>
      <c r="G292" t="s">
        <v>20</v>
      </c>
      <c r="H292" t="s">
        <v>45</v>
      </c>
      <c r="I292" t="s">
        <v>13</v>
      </c>
      <c r="J292">
        <v>0.79352489995263975</v>
      </c>
      <c r="K292" t="s">
        <v>135</v>
      </c>
      <c r="L292">
        <v>4.0309559896799504E-2</v>
      </c>
    </row>
    <row r="293" spans="1:12" x14ac:dyDescent="0.3">
      <c r="A293">
        <v>1</v>
      </c>
      <c r="B293">
        <v>15</v>
      </c>
      <c r="C293">
        <v>2</v>
      </c>
      <c r="D293">
        <v>1</v>
      </c>
      <c r="E293">
        <v>2024</v>
      </c>
      <c r="F293" t="s">
        <v>8</v>
      </c>
      <c r="G293" t="s">
        <v>20</v>
      </c>
      <c r="H293" t="s">
        <v>45</v>
      </c>
      <c r="I293" t="s">
        <v>15</v>
      </c>
      <c r="J293">
        <v>5.8287032601030436E-2</v>
      </c>
      <c r="K293" t="s">
        <v>135</v>
      </c>
      <c r="L293">
        <v>2.9608707073693207E-3</v>
      </c>
    </row>
    <row r="294" spans="1:12" x14ac:dyDescent="0.3">
      <c r="A294">
        <v>1</v>
      </c>
      <c r="B294">
        <v>15</v>
      </c>
      <c r="C294">
        <v>2</v>
      </c>
      <c r="D294">
        <v>1</v>
      </c>
      <c r="E294">
        <v>2024</v>
      </c>
      <c r="F294" t="s">
        <v>8</v>
      </c>
      <c r="G294" t="s">
        <v>20</v>
      </c>
      <c r="H294" t="s">
        <v>45</v>
      </c>
      <c r="I294" t="s">
        <v>16</v>
      </c>
      <c r="J294">
        <v>3.4907561489570926</v>
      </c>
      <c r="K294" t="s">
        <v>135</v>
      </c>
      <c r="L294">
        <v>0.17732379170446347</v>
      </c>
    </row>
    <row r="295" spans="1:12" x14ac:dyDescent="0.3">
      <c r="A295">
        <v>1</v>
      </c>
      <c r="B295">
        <v>15</v>
      </c>
      <c r="C295">
        <v>2</v>
      </c>
      <c r="D295">
        <v>1</v>
      </c>
      <c r="E295">
        <v>2024</v>
      </c>
      <c r="F295" t="s">
        <v>8</v>
      </c>
      <c r="G295" t="s">
        <v>20</v>
      </c>
      <c r="H295" t="s">
        <v>45</v>
      </c>
      <c r="I295" t="s">
        <v>24</v>
      </c>
      <c r="J295">
        <v>4.3076662922940242E-6</v>
      </c>
      <c r="K295" t="s">
        <v>135</v>
      </c>
      <c r="L295">
        <v>2.188212776120997E-7</v>
      </c>
    </row>
    <row r="296" spans="1:12" x14ac:dyDescent="0.3">
      <c r="A296">
        <v>1</v>
      </c>
      <c r="B296">
        <v>15</v>
      </c>
      <c r="C296">
        <v>2</v>
      </c>
      <c r="D296">
        <v>1</v>
      </c>
      <c r="E296">
        <v>2024</v>
      </c>
      <c r="F296" t="s">
        <v>8</v>
      </c>
      <c r="G296" t="s">
        <v>20</v>
      </c>
      <c r="H296" t="s">
        <v>46</v>
      </c>
      <c r="I296" t="s">
        <v>11</v>
      </c>
      <c r="J296">
        <v>5.8103956783607941E-2</v>
      </c>
      <c r="K296" t="s">
        <v>135</v>
      </c>
      <c r="L296">
        <v>2.9515708030708066E-3</v>
      </c>
    </row>
    <row r="297" spans="1:12" x14ac:dyDescent="0.3">
      <c r="A297">
        <v>1</v>
      </c>
      <c r="B297">
        <v>15</v>
      </c>
      <c r="C297">
        <v>2</v>
      </c>
      <c r="D297">
        <v>1</v>
      </c>
      <c r="E297">
        <v>2024</v>
      </c>
      <c r="F297" t="s">
        <v>8</v>
      </c>
      <c r="G297" t="s">
        <v>20</v>
      </c>
      <c r="H297" t="s">
        <v>46</v>
      </c>
      <c r="I297" t="s">
        <v>221</v>
      </c>
      <c r="J297">
        <v>0.90666629357802886</v>
      </c>
      <c r="K297" t="s">
        <v>135</v>
      </c>
      <c r="L297">
        <v>4.605692810594101E-2</v>
      </c>
    </row>
    <row r="298" spans="1:12" x14ac:dyDescent="0.3">
      <c r="A298">
        <v>1</v>
      </c>
      <c r="B298">
        <v>15</v>
      </c>
      <c r="C298">
        <v>2</v>
      </c>
      <c r="D298">
        <v>1</v>
      </c>
      <c r="E298">
        <v>2024</v>
      </c>
      <c r="F298" t="s">
        <v>8</v>
      </c>
      <c r="G298" t="s">
        <v>20</v>
      </c>
      <c r="H298" t="s">
        <v>46</v>
      </c>
      <c r="I298" t="s">
        <v>17</v>
      </c>
      <c r="J298">
        <v>3.7064776153757393</v>
      </c>
      <c r="K298" t="s">
        <v>135</v>
      </c>
      <c r="L298">
        <v>0.18828203305536104</v>
      </c>
    </row>
    <row r="299" spans="1:12" x14ac:dyDescent="0.3">
      <c r="A299">
        <v>1</v>
      </c>
      <c r="B299">
        <v>15</v>
      </c>
      <c r="C299">
        <v>2</v>
      </c>
      <c r="D299">
        <v>1</v>
      </c>
      <c r="E299">
        <v>2024</v>
      </c>
      <c r="F299" t="s">
        <v>8</v>
      </c>
      <c r="G299" t="s">
        <v>20</v>
      </c>
      <c r="H299" t="s">
        <v>46</v>
      </c>
      <c r="I299" t="s">
        <v>18</v>
      </c>
      <c r="J299">
        <v>2.1148902274898145</v>
      </c>
      <c r="K299" t="s">
        <v>135</v>
      </c>
      <c r="L299">
        <v>0.10743241239845737</v>
      </c>
    </row>
    <row r="300" spans="1:12" x14ac:dyDescent="0.3">
      <c r="A300">
        <v>1</v>
      </c>
      <c r="B300">
        <v>15</v>
      </c>
      <c r="C300">
        <v>2</v>
      </c>
      <c r="D300">
        <v>1</v>
      </c>
      <c r="E300">
        <v>2024</v>
      </c>
      <c r="F300" t="s">
        <v>8</v>
      </c>
      <c r="G300" t="s">
        <v>20</v>
      </c>
      <c r="H300" t="s">
        <v>46</v>
      </c>
      <c r="I300" t="s">
        <v>19</v>
      </c>
      <c r="J300">
        <v>7.6665421607959621</v>
      </c>
      <c r="K300" t="s">
        <v>135</v>
      </c>
      <c r="L300">
        <v>0.38944580119714933</v>
      </c>
    </row>
    <row r="301" spans="1:12" x14ac:dyDescent="0.3">
      <c r="A301">
        <v>1</v>
      </c>
      <c r="B301">
        <v>15</v>
      </c>
      <c r="C301">
        <v>2</v>
      </c>
      <c r="D301">
        <v>1</v>
      </c>
      <c r="E301">
        <v>2025</v>
      </c>
      <c r="F301" t="s">
        <v>8</v>
      </c>
      <c r="G301" t="s">
        <v>20</v>
      </c>
      <c r="H301" t="s">
        <v>44</v>
      </c>
      <c r="I301" t="s">
        <v>217</v>
      </c>
      <c r="J301">
        <v>1.0468046876646197E-2</v>
      </c>
      <c r="K301" t="s">
        <v>135</v>
      </c>
      <c r="L301">
        <v>5.273832065940397E-4</v>
      </c>
    </row>
    <row r="302" spans="1:12" x14ac:dyDescent="0.3">
      <c r="A302">
        <v>1</v>
      </c>
      <c r="B302">
        <v>15</v>
      </c>
      <c r="C302">
        <v>2</v>
      </c>
      <c r="D302">
        <v>1</v>
      </c>
      <c r="E302">
        <v>2025</v>
      </c>
      <c r="F302" t="s">
        <v>8</v>
      </c>
      <c r="G302" t="s">
        <v>20</v>
      </c>
      <c r="H302" t="s">
        <v>44</v>
      </c>
      <c r="I302" t="s">
        <v>218</v>
      </c>
      <c r="J302">
        <v>1.557597417368268E-2</v>
      </c>
      <c r="K302" t="s">
        <v>135</v>
      </c>
      <c r="L302">
        <v>7.8472205009598916E-4</v>
      </c>
    </row>
    <row r="303" spans="1:12" x14ac:dyDescent="0.3">
      <c r="A303">
        <v>1</v>
      </c>
      <c r="B303">
        <v>15</v>
      </c>
      <c r="C303">
        <v>2</v>
      </c>
      <c r="D303">
        <v>1</v>
      </c>
      <c r="E303">
        <v>2025</v>
      </c>
      <c r="F303" t="s">
        <v>8</v>
      </c>
      <c r="G303" t="s">
        <v>20</v>
      </c>
      <c r="H303" t="s">
        <v>44</v>
      </c>
      <c r="I303" t="s">
        <v>14</v>
      </c>
      <c r="J303">
        <v>0.36691083104604927</v>
      </c>
      <c r="K303" t="s">
        <v>135</v>
      </c>
      <c r="L303">
        <v>1.8485072993210047E-2</v>
      </c>
    </row>
    <row r="304" spans="1:12" x14ac:dyDescent="0.3">
      <c r="A304">
        <v>1</v>
      </c>
      <c r="B304">
        <v>15</v>
      </c>
      <c r="C304">
        <v>2</v>
      </c>
      <c r="D304">
        <v>1</v>
      </c>
      <c r="E304">
        <v>2025</v>
      </c>
      <c r="F304" t="s">
        <v>8</v>
      </c>
      <c r="G304" t="s">
        <v>20</v>
      </c>
      <c r="H304" t="s">
        <v>44</v>
      </c>
      <c r="I304" t="s">
        <v>219</v>
      </c>
      <c r="J304">
        <v>6.3627906178240171E-2</v>
      </c>
      <c r="K304" t="s">
        <v>135</v>
      </c>
      <c r="L304">
        <v>3.2055921782321952E-3</v>
      </c>
    </row>
    <row r="305" spans="1:12" x14ac:dyDescent="0.3">
      <c r="A305">
        <v>1</v>
      </c>
      <c r="B305">
        <v>15</v>
      </c>
      <c r="C305">
        <v>2</v>
      </c>
      <c r="D305">
        <v>1</v>
      </c>
      <c r="E305">
        <v>2025</v>
      </c>
      <c r="F305" t="s">
        <v>8</v>
      </c>
      <c r="G305" t="s">
        <v>20</v>
      </c>
      <c r="H305" t="s">
        <v>45</v>
      </c>
      <c r="I305" t="s">
        <v>11</v>
      </c>
      <c r="J305">
        <v>0.52809270685820053</v>
      </c>
      <c r="K305" t="s">
        <v>135</v>
      </c>
      <c r="L305">
        <v>2.6605462165357967E-2</v>
      </c>
    </row>
    <row r="306" spans="1:12" x14ac:dyDescent="0.3">
      <c r="A306">
        <v>1</v>
      </c>
      <c r="B306">
        <v>15</v>
      </c>
      <c r="C306">
        <v>2</v>
      </c>
      <c r="D306">
        <v>1</v>
      </c>
      <c r="E306">
        <v>2025</v>
      </c>
      <c r="F306" t="s">
        <v>8</v>
      </c>
      <c r="G306" t="s">
        <v>20</v>
      </c>
      <c r="H306" t="s">
        <v>45</v>
      </c>
      <c r="I306" t="s">
        <v>220</v>
      </c>
      <c r="J306">
        <v>1.4883478971534876E-4</v>
      </c>
      <c r="K306" t="s">
        <v>135</v>
      </c>
      <c r="L306">
        <v>7.4983394302470092E-6</v>
      </c>
    </row>
    <row r="307" spans="1:12" x14ac:dyDescent="0.3">
      <c r="A307">
        <v>1</v>
      </c>
      <c r="B307">
        <v>15</v>
      </c>
      <c r="C307">
        <v>2</v>
      </c>
      <c r="D307">
        <v>1</v>
      </c>
      <c r="E307">
        <v>2025</v>
      </c>
      <c r="F307" t="s">
        <v>8</v>
      </c>
      <c r="G307" t="s">
        <v>20</v>
      </c>
      <c r="H307" t="s">
        <v>45</v>
      </c>
      <c r="I307" t="s">
        <v>13</v>
      </c>
      <c r="J307">
        <v>0.74139053129408106</v>
      </c>
      <c r="K307" t="s">
        <v>135</v>
      </c>
      <c r="L307">
        <v>3.7351467789529108E-2</v>
      </c>
    </row>
    <row r="308" spans="1:12" x14ac:dyDescent="0.3">
      <c r="A308">
        <v>1</v>
      </c>
      <c r="B308">
        <v>15</v>
      </c>
      <c r="C308">
        <v>2</v>
      </c>
      <c r="D308">
        <v>1</v>
      </c>
      <c r="E308">
        <v>2025</v>
      </c>
      <c r="F308" t="s">
        <v>8</v>
      </c>
      <c r="G308" t="s">
        <v>20</v>
      </c>
      <c r="H308" t="s">
        <v>45</v>
      </c>
      <c r="I308" t="s">
        <v>15</v>
      </c>
      <c r="J308">
        <v>5.3568121398382608E-2</v>
      </c>
      <c r="K308" t="s">
        <v>135</v>
      </c>
      <c r="L308">
        <v>2.6987773332697363E-3</v>
      </c>
    </row>
    <row r="309" spans="1:12" x14ac:dyDescent="0.3">
      <c r="A309">
        <v>1</v>
      </c>
      <c r="B309">
        <v>15</v>
      </c>
      <c r="C309">
        <v>2</v>
      </c>
      <c r="D309">
        <v>1</v>
      </c>
      <c r="E309">
        <v>2025</v>
      </c>
      <c r="F309" t="s">
        <v>8</v>
      </c>
      <c r="G309" t="s">
        <v>20</v>
      </c>
      <c r="H309" t="s">
        <v>45</v>
      </c>
      <c r="I309" t="s">
        <v>16</v>
      </c>
      <c r="J309">
        <v>3.5062386067899718</v>
      </c>
      <c r="K309" t="s">
        <v>135</v>
      </c>
      <c r="L309">
        <v>0.17664530750794147</v>
      </c>
    </row>
    <row r="310" spans="1:12" x14ac:dyDescent="0.3">
      <c r="A310">
        <v>1</v>
      </c>
      <c r="B310">
        <v>15</v>
      </c>
      <c r="C310">
        <v>2</v>
      </c>
      <c r="D310">
        <v>1</v>
      </c>
      <c r="E310">
        <v>2025</v>
      </c>
      <c r="F310" t="s">
        <v>8</v>
      </c>
      <c r="G310" t="s">
        <v>20</v>
      </c>
      <c r="H310" t="s">
        <v>46</v>
      </c>
      <c r="I310" t="s">
        <v>11</v>
      </c>
      <c r="J310">
        <v>5.3489569703810622E-2</v>
      </c>
      <c r="K310" t="s">
        <v>135</v>
      </c>
      <c r="L310">
        <v>2.6948198763482169E-3</v>
      </c>
    </row>
    <row r="311" spans="1:12" x14ac:dyDescent="0.3">
      <c r="A311">
        <v>1</v>
      </c>
      <c r="B311">
        <v>15</v>
      </c>
      <c r="C311">
        <v>2</v>
      </c>
      <c r="D311">
        <v>1</v>
      </c>
      <c r="E311">
        <v>2025</v>
      </c>
      <c r="F311" t="s">
        <v>8</v>
      </c>
      <c r="G311" t="s">
        <v>20</v>
      </c>
      <c r="H311" t="s">
        <v>46</v>
      </c>
      <c r="I311" t="s">
        <v>221</v>
      </c>
      <c r="J311">
        <v>0.90425610066488726</v>
      </c>
      <c r="K311" t="s">
        <v>135</v>
      </c>
      <c r="L311">
        <v>4.5556681926481699E-2</v>
      </c>
    </row>
    <row r="312" spans="1:12" x14ac:dyDescent="0.3">
      <c r="A312">
        <v>1</v>
      </c>
      <c r="B312">
        <v>15</v>
      </c>
      <c r="C312">
        <v>2</v>
      </c>
      <c r="D312">
        <v>1</v>
      </c>
      <c r="E312">
        <v>2025</v>
      </c>
      <c r="F312" t="s">
        <v>8</v>
      </c>
      <c r="G312" t="s">
        <v>20</v>
      </c>
      <c r="H312" t="s">
        <v>46</v>
      </c>
      <c r="I312" t="s">
        <v>17</v>
      </c>
      <c r="J312">
        <v>3.641470516870295</v>
      </c>
      <c r="K312" t="s">
        <v>135</v>
      </c>
      <c r="L312">
        <v>0.18345832995734487</v>
      </c>
    </row>
    <row r="313" spans="1:12" x14ac:dyDescent="0.3">
      <c r="A313">
        <v>1</v>
      </c>
      <c r="B313">
        <v>15</v>
      </c>
      <c r="C313">
        <v>2</v>
      </c>
      <c r="D313">
        <v>1</v>
      </c>
      <c r="E313">
        <v>2025</v>
      </c>
      <c r="F313" t="s">
        <v>8</v>
      </c>
      <c r="G313" t="s">
        <v>20</v>
      </c>
      <c r="H313" t="s">
        <v>46</v>
      </c>
      <c r="I313" t="s">
        <v>18</v>
      </c>
      <c r="J313">
        <v>2.2166575041514753</v>
      </c>
      <c r="K313" t="s">
        <v>135</v>
      </c>
      <c r="L313">
        <v>0.11167584137096305</v>
      </c>
    </row>
    <row r="314" spans="1:12" x14ac:dyDescent="0.3">
      <c r="A314">
        <v>1</v>
      </c>
      <c r="B314">
        <v>15</v>
      </c>
      <c r="C314">
        <v>2</v>
      </c>
      <c r="D314">
        <v>1</v>
      </c>
      <c r="E314">
        <v>2025</v>
      </c>
      <c r="F314" t="s">
        <v>8</v>
      </c>
      <c r="G314" t="s">
        <v>20</v>
      </c>
      <c r="H314" t="s">
        <v>46</v>
      </c>
      <c r="I314" t="s">
        <v>19</v>
      </c>
      <c r="J314">
        <v>7.7471381385140488</v>
      </c>
      <c r="K314" t="s">
        <v>135</v>
      </c>
      <c r="L314">
        <v>0.39030304330520138</v>
      </c>
    </row>
    <row r="315" spans="1:12" x14ac:dyDescent="0.3">
      <c r="A315">
        <v>1</v>
      </c>
      <c r="B315">
        <v>14</v>
      </c>
      <c r="C315">
        <v>4</v>
      </c>
      <c r="D315">
        <v>1</v>
      </c>
      <c r="E315">
        <v>2023</v>
      </c>
      <c r="F315" t="s">
        <v>8</v>
      </c>
      <c r="G315" t="s">
        <v>9</v>
      </c>
      <c r="H315" t="s">
        <v>44</v>
      </c>
      <c r="I315" t="s">
        <v>217</v>
      </c>
      <c r="J315">
        <v>0.13349083841128678</v>
      </c>
      <c r="K315" t="s">
        <v>135</v>
      </c>
      <c r="L315">
        <v>2.1427654905364212E-2</v>
      </c>
    </row>
    <row r="316" spans="1:12" x14ac:dyDescent="0.3">
      <c r="A316">
        <v>1</v>
      </c>
      <c r="B316">
        <v>14</v>
      </c>
      <c r="C316">
        <v>4</v>
      </c>
      <c r="D316">
        <v>1</v>
      </c>
      <c r="E316">
        <v>2023</v>
      </c>
      <c r="F316" t="s">
        <v>8</v>
      </c>
      <c r="G316" t="s">
        <v>9</v>
      </c>
      <c r="H316" t="s">
        <v>44</v>
      </c>
      <c r="I316" t="s">
        <v>218</v>
      </c>
      <c r="J316">
        <v>9.1459745870047807E-2</v>
      </c>
      <c r="K316" t="s">
        <v>135</v>
      </c>
      <c r="L316">
        <v>1.4680916649857476E-2</v>
      </c>
    </row>
    <row r="317" spans="1:12" x14ac:dyDescent="0.3">
      <c r="A317">
        <v>1</v>
      </c>
      <c r="B317">
        <v>14</v>
      </c>
      <c r="C317">
        <v>4</v>
      </c>
      <c r="D317">
        <v>1</v>
      </c>
      <c r="E317">
        <v>2023</v>
      </c>
      <c r="F317" t="s">
        <v>8</v>
      </c>
      <c r="G317" t="s">
        <v>9</v>
      </c>
      <c r="H317" t="s">
        <v>44</v>
      </c>
      <c r="I317" t="s">
        <v>14</v>
      </c>
      <c r="J317">
        <v>0.13191954815261436</v>
      </c>
      <c r="K317" t="s">
        <v>135</v>
      </c>
      <c r="L317">
        <v>2.117543485925694E-2</v>
      </c>
    </row>
    <row r="318" spans="1:12" x14ac:dyDescent="0.3">
      <c r="A318">
        <v>1</v>
      </c>
      <c r="B318">
        <v>14</v>
      </c>
      <c r="C318">
        <v>4</v>
      </c>
      <c r="D318">
        <v>1</v>
      </c>
      <c r="E318">
        <v>2023</v>
      </c>
      <c r="F318" t="s">
        <v>8</v>
      </c>
      <c r="G318" t="s">
        <v>9</v>
      </c>
      <c r="H318" t="s">
        <v>44</v>
      </c>
      <c r="I318" t="s">
        <v>219</v>
      </c>
      <c r="J318">
        <v>1.020621651721772E-3</v>
      </c>
      <c r="K318" t="s">
        <v>135</v>
      </c>
      <c r="L318">
        <v>1.6382793607645709E-4</v>
      </c>
    </row>
    <row r="319" spans="1:12" x14ac:dyDescent="0.3">
      <c r="A319">
        <v>1</v>
      </c>
      <c r="B319">
        <v>14</v>
      </c>
      <c r="C319">
        <v>4</v>
      </c>
      <c r="D319">
        <v>1</v>
      </c>
      <c r="E319">
        <v>2023</v>
      </c>
      <c r="F319" t="s">
        <v>8</v>
      </c>
      <c r="G319" t="s">
        <v>9</v>
      </c>
      <c r="H319" t="s">
        <v>45</v>
      </c>
      <c r="I319" t="s">
        <v>11</v>
      </c>
      <c r="J319">
        <v>1.7040116360391719</v>
      </c>
      <c r="K319" t="s">
        <v>135</v>
      </c>
      <c r="L319">
        <v>0.27352418882317281</v>
      </c>
    </row>
    <row r="320" spans="1:12" x14ac:dyDescent="0.3">
      <c r="A320">
        <v>1</v>
      </c>
      <c r="B320">
        <v>14</v>
      </c>
      <c r="C320">
        <v>4</v>
      </c>
      <c r="D320">
        <v>1</v>
      </c>
      <c r="E320">
        <v>2023</v>
      </c>
      <c r="F320" t="s">
        <v>8</v>
      </c>
      <c r="G320" t="s">
        <v>9</v>
      </c>
      <c r="H320" t="s">
        <v>45</v>
      </c>
      <c r="I320" t="s">
        <v>220</v>
      </c>
      <c r="J320">
        <v>0.48896381314456483</v>
      </c>
      <c r="K320" t="s">
        <v>135</v>
      </c>
      <c r="L320">
        <v>7.8487392647815249E-2</v>
      </c>
    </row>
    <row r="321" spans="1:12" x14ac:dyDescent="0.3">
      <c r="A321">
        <v>1</v>
      </c>
      <c r="B321">
        <v>14</v>
      </c>
      <c r="C321">
        <v>4</v>
      </c>
      <c r="D321">
        <v>1</v>
      </c>
      <c r="E321">
        <v>2023</v>
      </c>
      <c r="F321" t="s">
        <v>8</v>
      </c>
      <c r="G321" t="s">
        <v>9</v>
      </c>
      <c r="H321" t="s">
        <v>45</v>
      </c>
      <c r="I321" t="s">
        <v>13</v>
      </c>
      <c r="J321">
        <v>1.6819156484616113E-2</v>
      </c>
      <c r="K321" t="s">
        <v>135</v>
      </c>
      <c r="L321">
        <v>2.6997738964024739E-3</v>
      </c>
    </row>
    <row r="322" spans="1:12" x14ac:dyDescent="0.3">
      <c r="A322">
        <v>1</v>
      </c>
      <c r="B322">
        <v>14</v>
      </c>
      <c r="C322">
        <v>4</v>
      </c>
      <c r="D322">
        <v>1</v>
      </c>
      <c r="E322">
        <v>2023</v>
      </c>
      <c r="F322" t="s">
        <v>8</v>
      </c>
      <c r="G322" t="s">
        <v>9</v>
      </c>
      <c r="H322" t="s">
        <v>45</v>
      </c>
      <c r="I322" t="s">
        <v>15</v>
      </c>
      <c r="J322">
        <v>2.4694045342943071E-2</v>
      </c>
      <c r="K322" t="s">
        <v>135</v>
      </c>
      <c r="L322">
        <v>3.9638336841943261E-3</v>
      </c>
    </row>
    <row r="323" spans="1:12" x14ac:dyDescent="0.3">
      <c r="A323">
        <v>1</v>
      </c>
      <c r="B323">
        <v>14</v>
      </c>
      <c r="C323">
        <v>4</v>
      </c>
      <c r="D323">
        <v>1</v>
      </c>
      <c r="E323">
        <v>2023</v>
      </c>
      <c r="F323" t="s">
        <v>8</v>
      </c>
      <c r="G323" t="s">
        <v>9</v>
      </c>
      <c r="H323" t="s">
        <v>45</v>
      </c>
      <c r="I323" t="s">
        <v>16</v>
      </c>
      <c r="J323">
        <v>3.4039022714468632E-2</v>
      </c>
      <c r="K323" t="s">
        <v>135</v>
      </c>
      <c r="L323">
        <v>5.463868837157727E-3</v>
      </c>
    </row>
    <row r="324" spans="1:12" x14ac:dyDescent="0.3">
      <c r="A324">
        <v>1</v>
      </c>
      <c r="B324">
        <v>14</v>
      </c>
      <c r="C324">
        <v>4</v>
      </c>
      <c r="D324">
        <v>1</v>
      </c>
      <c r="E324">
        <v>2023</v>
      </c>
      <c r="F324" t="s">
        <v>8</v>
      </c>
      <c r="G324" t="s">
        <v>9</v>
      </c>
      <c r="H324" t="s">
        <v>46</v>
      </c>
      <c r="I324" t="s">
        <v>11</v>
      </c>
      <c r="J324">
        <v>1.1513235011393734E-3</v>
      </c>
      <c r="K324" t="s">
        <v>135</v>
      </c>
      <c r="L324">
        <v>1.8480790862097324E-4</v>
      </c>
    </row>
    <row r="325" spans="1:12" x14ac:dyDescent="0.3">
      <c r="A325">
        <v>1</v>
      </c>
      <c r="B325">
        <v>14</v>
      </c>
      <c r="C325">
        <v>4</v>
      </c>
      <c r="D325">
        <v>1</v>
      </c>
      <c r="E325">
        <v>2023</v>
      </c>
      <c r="F325" t="s">
        <v>8</v>
      </c>
      <c r="G325" t="s">
        <v>9</v>
      </c>
      <c r="H325" t="s">
        <v>46</v>
      </c>
      <c r="I325" t="s">
        <v>221</v>
      </c>
      <c r="J325">
        <v>5.1576015061716843E-2</v>
      </c>
      <c r="K325" t="s">
        <v>135</v>
      </c>
      <c r="L325">
        <v>8.2788681627075141E-3</v>
      </c>
    </row>
    <row r="326" spans="1:12" x14ac:dyDescent="0.3">
      <c r="A326">
        <v>1</v>
      </c>
      <c r="B326">
        <v>14</v>
      </c>
      <c r="C326">
        <v>4</v>
      </c>
      <c r="D326">
        <v>1</v>
      </c>
      <c r="E326">
        <v>2023</v>
      </c>
      <c r="F326" t="s">
        <v>8</v>
      </c>
      <c r="G326" t="s">
        <v>9</v>
      </c>
      <c r="H326" t="s">
        <v>46</v>
      </c>
      <c r="I326" t="s">
        <v>17</v>
      </c>
      <c r="J326">
        <v>3.0641864494562254</v>
      </c>
      <c r="K326" t="s">
        <v>135</v>
      </c>
      <c r="L326">
        <v>0.49185644937180767</v>
      </c>
    </row>
    <row r="327" spans="1:12" x14ac:dyDescent="0.3">
      <c r="A327">
        <v>1</v>
      </c>
      <c r="B327">
        <v>14</v>
      </c>
      <c r="C327">
        <v>4</v>
      </c>
      <c r="D327">
        <v>1</v>
      </c>
      <c r="E327">
        <v>2023</v>
      </c>
      <c r="F327" t="s">
        <v>8</v>
      </c>
      <c r="G327" t="s">
        <v>9</v>
      </c>
      <c r="H327" t="s">
        <v>46</v>
      </c>
      <c r="I327" t="s">
        <v>18</v>
      </c>
      <c r="J327">
        <v>5.1982460938275653E-2</v>
      </c>
      <c r="K327" t="s">
        <v>135</v>
      </c>
      <c r="L327">
        <v>8.3441099582064471E-3</v>
      </c>
    </row>
    <row r="328" spans="1:12" x14ac:dyDescent="0.3">
      <c r="A328">
        <v>1</v>
      </c>
      <c r="B328">
        <v>14</v>
      </c>
      <c r="C328">
        <v>4</v>
      </c>
      <c r="D328">
        <v>1</v>
      </c>
      <c r="E328">
        <v>2023</v>
      </c>
      <c r="F328" t="s">
        <v>8</v>
      </c>
      <c r="G328" t="s">
        <v>9</v>
      </c>
      <c r="H328" t="s">
        <v>46</v>
      </c>
      <c r="I328" t="s">
        <v>19</v>
      </c>
      <c r="J328">
        <v>0.43452423938197143</v>
      </c>
      <c r="K328" t="s">
        <v>135</v>
      </c>
      <c r="L328">
        <v>6.9748872359359698E-2</v>
      </c>
    </row>
    <row r="329" spans="1:12" x14ac:dyDescent="0.3">
      <c r="A329">
        <v>1</v>
      </c>
      <c r="B329">
        <v>14</v>
      </c>
      <c r="C329">
        <v>4</v>
      </c>
      <c r="D329">
        <v>1</v>
      </c>
      <c r="E329">
        <v>2024</v>
      </c>
      <c r="F329" t="s">
        <v>8</v>
      </c>
      <c r="G329" t="s">
        <v>9</v>
      </c>
      <c r="H329" t="s">
        <v>44</v>
      </c>
      <c r="I329" t="s">
        <v>217</v>
      </c>
      <c r="J329">
        <v>0.12986458945297244</v>
      </c>
      <c r="K329" t="s">
        <v>135</v>
      </c>
      <c r="L329">
        <v>2.3270958310285909E-2</v>
      </c>
    </row>
    <row r="330" spans="1:12" x14ac:dyDescent="0.3">
      <c r="A330">
        <v>1</v>
      </c>
      <c r="B330">
        <v>14</v>
      </c>
      <c r="C330">
        <v>4</v>
      </c>
      <c r="D330">
        <v>1</v>
      </c>
      <c r="E330">
        <v>2024</v>
      </c>
      <c r="F330" t="s">
        <v>8</v>
      </c>
      <c r="G330" t="s">
        <v>9</v>
      </c>
      <c r="H330" t="s">
        <v>44</v>
      </c>
      <c r="I330" t="s">
        <v>218</v>
      </c>
      <c r="J330">
        <v>9.1798380886959102E-2</v>
      </c>
      <c r="K330" t="s">
        <v>135</v>
      </c>
      <c r="L330">
        <v>1.6449721233252442E-2</v>
      </c>
    </row>
    <row r="331" spans="1:12" x14ac:dyDescent="0.3">
      <c r="A331">
        <v>1</v>
      </c>
      <c r="B331">
        <v>14</v>
      </c>
      <c r="C331">
        <v>4</v>
      </c>
      <c r="D331">
        <v>1</v>
      </c>
      <c r="E331">
        <v>2024</v>
      </c>
      <c r="F331" t="s">
        <v>8</v>
      </c>
      <c r="G331" t="s">
        <v>9</v>
      </c>
      <c r="H331" t="s">
        <v>44</v>
      </c>
      <c r="I331" t="s">
        <v>14</v>
      </c>
      <c r="J331">
        <v>0.13449385020547719</v>
      </c>
      <c r="K331" t="s">
        <v>135</v>
      </c>
      <c r="L331">
        <v>2.4100494170929368E-2</v>
      </c>
    </row>
    <row r="332" spans="1:12" x14ac:dyDescent="0.3">
      <c r="A332">
        <v>1</v>
      </c>
      <c r="B332">
        <v>14</v>
      </c>
      <c r="C332">
        <v>4</v>
      </c>
      <c r="D332">
        <v>1</v>
      </c>
      <c r="E332">
        <v>2024</v>
      </c>
      <c r="F332" t="s">
        <v>8</v>
      </c>
      <c r="G332" t="s">
        <v>9</v>
      </c>
      <c r="H332" t="s">
        <v>44</v>
      </c>
      <c r="I332" t="s">
        <v>219</v>
      </c>
      <c r="J332">
        <v>2.1693686845965628E-4</v>
      </c>
      <c r="K332" t="s">
        <v>135</v>
      </c>
      <c r="L332">
        <v>3.8873790331557467E-5</v>
      </c>
    </row>
    <row r="333" spans="1:12" x14ac:dyDescent="0.3">
      <c r="A333">
        <v>1</v>
      </c>
      <c r="B333">
        <v>14</v>
      </c>
      <c r="C333">
        <v>4</v>
      </c>
      <c r="D333">
        <v>1</v>
      </c>
      <c r="E333">
        <v>2024</v>
      </c>
      <c r="F333" t="s">
        <v>8</v>
      </c>
      <c r="G333" t="s">
        <v>9</v>
      </c>
      <c r="H333" t="s">
        <v>45</v>
      </c>
      <c r="I333" t="s">
        <v>11</v>
      </c>
      <c r="J333">
        <v>1.0884515895910918</v>
      </c>
      <c r="K333" t="s">
        <v>135</v>
      </c>
      <c r="L333">
        <v>0.19504401985817058</v>
      </c>
    </row>
    <row r="334" spans="1:12" x14ac:dyDescent="0.3">
      <c r="A334">
        <v>1</v>
      </c>
      <c r="B334">
        <v>14</v>
      </c>
      <c r="C334">
        <v>4</v>
      </c>
      <c r="D334">
        <v>1</v>
      </c>
      <c r="E334">
        <v>2024</v>
      </c>
      <c r="F334" t="s">
        <v>8</v>
      </c>
      <c r="G334" t="s">
        <v>9</v>
      </c>
      <c r="H334" t="s">
        <v>45</v>
      </c>
      <c r="I334" t="s">
        <v>220</v>
      </c>
      <c r="J334">
        <v>0.77477330149574142</v>
      </c>
      <c r="K334" t="s">
        <v>135</v>
      </c>
      <c r="L334">
        <v>0.13883474529104819</v>
      </c>
    </row>
    <row r="335" spans="1:12" x14ac:dyDescent="0.3">
      <c r="A335">
        <v>1</v>
      </c>
      <c r="B335">
        <v>14</v>
      </c>
      <c r="C335">
        <v>4</v>
      </c>
      <c r="D335">
        <v>1</v>
      </c>
      <c r="E335">
        <v>2024</v>
      </c>
      <c r="F335" t="s">
        <v>8</v>
      </c>
      <c r="G335" t="s">
        <v>9</v>
      </c>
      <c r="H335" t="s">
        <v>45</v>
      </c>
      <c r="I335" t="s">
        <v>13</v>
      </c>
      <c r="J335">
        <v>1.1272753251368364E-2</v>
      </c>
      <c r="K335" t="s">
        <v>135</v>
      </c>
      <c r="L335">
        <v>2.0200100124270542E-3</v>
      </c>
    </row>
    <row r="336" spans="1:12" x14ac:dyDescent="0.3">
      <c r="A336">
        <v>1</v>
      </c>
      <c r="B336">
        <v>14</v>
      </c>
      <c r="C336">
        <v>4</v>
      </c>
      <c r="D336">
        <v>1</v>
      </c>
      <c r="E336">
        <v>2024</v>
      </c>
      <c r="F336" t="s">
        <v>8</v>
      </c>
      <c r="G336" t="s">
        <v>9</v>
      </c>
      <c r="H336" t="s">
        <v>45</v>
      </c>
      <c r="I336" t="s">
        <v>15</v>
      </c>
      <c r="J336">
        <v>2.5145563360839101E-2</v>
      </c>
      <c r="K336" t="s">
        <v>135</v>
      </c>
      <c r="L336">
        <v>4.5059346749072244E-3</v>
      </c>
    </row>
    <row r="337" spans="1:12" x14ac:dyDescent="0.3">
      <c r="A337">
        <v>1</v>
      </c>
      <c r="B337">
        <v>14</v>
      </c>
      <c r="C337">
        <v>4</v>
      </c>
      <c r="D337">
        <v>1</v>
      </c>
      <c r="E337">
        <v>2024</v>
      </c>
      <c r="F337" t="s">
        <v>8</v>
      </c>
      <c r="G337" t="s">
        <v>9</v>
      </c>
      <c r="H337" t="s">
        <v>45</v>
      </c>
      <c r="I337" t="s">
        <v>16</v>
      </c>
      <c r="J337">
        <v>3.0298212182182625E-2</v>
      </c>
      <c r="K337" t="s">
        <v>135</v>
      </c>
      <c r="L337">
        <v>5.4292585495224113E-3</v>
      </c>
    </row>
    <row r="338" spans="1:12" x14ac:dyDescent="0.3">
      <c r="A338">
        <v>1</v>
      </c>
      <c r="B338">
        <v>14</v>
      </c>
      <c r="C338">
        <v>4</v>
      </c>
      <c r="D338">
        <v>1</v>
      </c>
      <c r="E338">
        <v>2024</v>
      </c>
      <c r="F338" t="s">
        <v>8</v>
      </c>
      <c r="G338" t="s">
        <v>9</v>
      </c>
      <c r="H338" t="s">
        <v>46</v>
      </c>
      <c r="I338" t="s">
        <v>11</v>
      </c>
      <c r="J338">
        <v>1.1490327232510722E-3</v>
      </c>
      <c r="K338" t="s">
        <v>135</v>
      </c>
      <c r="L338">
        <v>2.0589979695437264E-4</v>
      </c>
    </row>
    <row r="339" spans="1:12" x14ac:dyDescent="0.3">
      <c r="A339">
        <v>1</v>
      </c>
      <c r="B339">
        <v>14</v>
      </c>
      <c r="C339">
        <v>4</v>
      </c>
      <c r="D339">
        <v>1</v>
      </c>
      <c r="E339">
        <v>2024</v>
      </c>
      <c r="F339" t="s">
        <v>8</v>
      </c>
      <c r="G339" t="s">
        <v>9</v>
      </c>
      <c r="H339" t="s">
        <v>46</v>
      </c>
      <c r="I339" t="s">
        <v>221</v>
      </c>
      <c r="J339">
        <v>6.0816546796238408E-2</v>
      </c>
      <c r="K339" t="s">
        <v>135</v>
      </c>
      <c r="L339">
        <v>1.0897961723301952E-2</v>
      </c>
    </row>
    <row r="340" spans="1:12" x14ac:dyDescent="0.3">
      <c r="A340">
        <v>1</v>
      </c>
      <c r="B340">
        <v>14</v>
      </c>
      <c r="C340">
        <v>4</v>
      </c>
      <c r="D340">
        <v>1</v>
      </c>
      <c r="E340">
        <v>2024</v>
      </c>
      <c r="F340" t="s">
        <v>8</v>
      </c>
      <c r="G340" t="s">
        <v>9</v>
      </c>
      <c r="H340" t="s">
        <v>46</v>
      </c>
      <c r="I340" t="s">
        <v>17</v>
      </c>
      <c r="J340">
        <v>2.8216061038284401</v>
      </c>
      <c r="K340" t="s">
        <v>135</v>
      </c>
      <c r="L340">
        <v>0.50561495082551144</v>
      </c>
    </row>
    <row r="341" spans="1:12" x14ac:dyDescent="0.3">
      <c r="A341">
        <v>1</v>
      </c>
      <c r="B341">
        <v>14</v>
      </c>
      <c r="C341">
        <v>4</v>
      </c>
      <c r="D341">
        <v>1</v>
      </c>
      <c r="E341">
        <v>2024</v>
      </c>
      <c r="F341" t="s">
        <v>8</v>
      </c>
      <c r="G341" t="s">
        <v>9</v>
      </c>
      <c r="H341" t="s">
        <v>46</v>
      </c>
      <c r="I341" t="s">
        <v>18</v>
      </c>
      <c r="J341">
        <v>6.1180338138060626E-2</v>
      </c>
      <c r="K341" t="s">
        <v>135</v>
      </c>
      <c r="L341">
        <v>1.096315095760245E-2</v>
      </c>
    </row>
    <row r="342" spans="1:12" x14ac:dyDescent="0.3">
      <c r="A342">
        <v>1</v>
      </c>
      <c r="B342">
        <v>14</v>
      </c>
      <c r="C342">
        <v>4</v>
      </c>
      <c r="D342">
        <v>1</v>
      </c>
      <c r="E342">
        <v>2024</v>
      </c>
      <c r="F342" t="s">
        <v>8</v>
      </c>
      <c r="G342" t="s">
        <v>9</v>
      </c>
      <c r="H342" t="s">
        <v>46</v>
      </c>
      <c r="I342" t="s">
        <v>19</v>
      </c>
      <c r="J342">
        <v>0.34947605695460709</v>
      </c>
      <c r="K342" t="s">
        <v>135</v>
      </c>
      <c r="L342">
        <v>6.262402080575491E-2</v>
      </c>
    </row>
    <row r="343" spans="1:12" x14ac:dyDescent="0.3">
      <c r="A343">
        <v>1</v>
      </c>
      <c r="B343">
        <v>14</v>
      </c>
      <c r="C343">
        <v>4</v>
      </c>
      <c r="D343">
        <v>1</v>
      </c>
      <c r="E343">
        <v>2025</v>
      </c>
      <c r="F343" t="s">
        <v>8</v>
      </c>
      <c r="G343" t="s">
        <v>9</v>
      </c>
      <c r="H343" t="s">
        <v>44</v>
      </c>
      <c r="I343" t="s">
        <v>217</v>
      </c>
      <c r="J343">
        <v>0.10897551069879333</v>
      </c>
      <c r="K343" t="s">
        <v>135</v>
      </c>
      <c r="L343">
        <v>2.080525008119059E-2</v>
      </c>
    </row>
    <row r="344" spans="1:12" x14ac:dyDescent="0.3">
      <c r="A344">
        <v>1</v>
      </c>
      <c r="B344">
        <v>14</v>
      </c>
      <c r="C344">
        <v>4</v>
      </c>
      <c r="D344">
        <v>1</v>
      </c>
      <c r="E344">
        <v>2025</v>
      </c>
      <c r="F344" t="s">
        <v>8</v>
      </c>
      <c r="G344" t="s">
        <v>9</v>
      </c>
      <c r="H344" t="s">
        <v>44</v>
      </c>
      <c r="I344" t="s">
        <v>218</v>
      </c>
      <c r="J344">
        <v>7.7307070428567604E-2</v>
      </c>
      <c r="K344" t="s">
        <v>135</v>
      </c>
      <c r="L344">
        <v>1.4759214460174787E-2</v>
      </c>
    </row>
    <row r="345" spans="1:12" x14ac:dyDescent="0.3">
      <c r="A345">
        <v>1</v>
      </c>
      <c r="B345">
        <v>14</v>
      </c>
      <c r="C345">
        <v>4</v>
      </c>
      <c r="D345">
        <v>1</v>
      </c>
      <c r="E345">
        <v>2025</v>
      </c>
      <c r="F345" t="s">
        <v>8</v>
      </c>
      <c r="G345" t="s">
        <v>9</v>
      </c>
      <c r="H345" t="s">
        <v>44</v>
      </c>
      <c r="I345" t="s">
        <v>14</v>
      </c>
      <c r="J345">
        <v>0.12395287439627632</v>
      </c>
      <c r="K345" t="s">
        <v>135</v>
      </c>
      <c r="L345">
        <v>2.3664679647383294E-2</v>
      </c>
    </row>
    <row r="346" spans="1:12" x14ac:dyDescent="0.3">
      <c r="A346">
        <v>1</v>
      </c>
      <c r="B346">
        <v>14</v>
      </c>
      <c r="C346">
        <v>4</v>
      </c>
      <c r="D346">
        <v>1</v>
      </c>
      <c r="E346">
        <v>2025</v>
      </c>
      <c r="F346" t="s">
        <v>8</v>
      </c>
      <c r="G346" t="s">
        <v>9</v>
      </c>
      <c r="H346" t="s">
        <v>44</v>
      </c>
      <c r="I346" t="s">
        <v>219</v>
      </c>
      <c r="J346">
        <v>1.3372081649785355E-4</v>
      </c>
      <c r="K346" t="s">
        <v>135</v>
      </c>
      <c r="L346">
        <v>2.5529543385105194E-5</v>
      </c>
    </row>
    <row r="347" spans="1:12" x14ac:dyDescent="0.3">
      <c r="A347">
        <v>1</v>
      </c>
      <c r="B347">
        <v>14</v>
      </c>
      <c r="C347">
        <v>4</v>
      </c>
      <c r="D347">
        <v>1</v>
      </c>
      <c r="E347">
        <v>2025</v>
      </c>
      <c r="F347" t="s">
        <v>8</v>
      </c>
      <c r="G347" t="s">
        <v>9</v>
      </c>
      <c r="H347" t="s">
        <v>45</v>
      </c>
      <c r="I347" t="s">
        <v>11</v>
      </c>
      <c r="J347">
        <v>1.0658848348060503</v>
      </c>
      <c r="K347" t="s">
        <v>135</v>
      </c>
      <c r="L347">
        <v>0.20349526608030796</v>
      </c>
    </row>
    <row r="348" spans="1:12" x14ac:dyDescent="0.3">
      <c r="A348">
        <v>1</v>
      </c>
      <c r="B348">
        <v>14</v>
      </c>
      <c r="C348">
        <v>4</v>
      </c>
      <c r="D348">
        <v>1</v>
      </c>
      <c r="E348">
        <v>2025</v>
      </c>
      <c r="F348" t="s">
        <v>8</v>
      </c>
      <c r="G348" t="s">
        <v>9</v>
      </c>
      <c r="H348" t="s">
        <v>45</v>
      </c>
      <c r="I348" t="s">
        <v>220</v>
      </c>
      <c r="J348">
        <v>0.84538300189943016</v>
      </c>
      <c r="K348" t="s">
        <v>135</v>
      </c>
      <c r="L348">
        <v>0.16139777328063504</v>
      </c>
    </row>
    <row r="349" spans="1:12" x14ac:dyDescent="0.3">
      <c r="A349">
        <v>1</v>
      </c>
      <c r="B349">
        <v>14</v>
      </c>
      <c r="C349">
        <v>4</v>
      </c>
      <c r="D349">
        <v>1</v>
      </c>
      <c r="E349">
        <v>2025</v>
      </c>
      <c r="F349" t="s">
        <v>8</v>
      </c>
      <c r="G349" t="s">
        <v>9</v>
      </c>
      <c r="H349" t="s">
        <v>45</v>
      </c>
      <c r="I349" t="s">
        <v>13</v>
      </c>
      <c r="J349">
        <v>6.2599045113250502E-3</v>
      </c>
      <c r="K349" t="s">
        <v>135</v>
      </c>
      <c r="L349">
        <v>1.195120610193506E-3</v>
      </c>
    </row>
    <row r="350" spans="1:12" x14ac:dyDescent="0.3">
      <c r="A350">
        <v>1</v>
      </c>
      <c r="B350">
        <v>14</v>
      </c>
      <c r="C350">
        <v>4</v>
      </c>
      <c r="D350">
        <v>1</v>
      </c>
      <c r="E350">
        <v>2025</v>
      </c>
      <c r="F350" t="s">
        <v>8</v>
      </c>
      <c r="G350" t="s">
        <v>9</v>
      </c>
      <c r="H350" t="s">
        <v>45</v>
      </c>
      <c r="I350" t="s">
        <v>15</v>
      </c>
      <c r="J350">
        <v>2.2827376263144222E-2</v>
      </c>
      <c r="K350" t="s">
        <v>135</v>
      </c>
      <c r="L350">
        <v>4.3581284346062557E-3</v>
      </c>
    </row>
    <row r="351" spans="1:12" x14ac:dyDescent="0.3">
      <c r="A351">
        <v>1</v>
      </c>
      <c r="B351">
        <v>14</v>
      </c>
      <c r="C351">
        <v>4</v>
      </c>
      <c r="D351">
        <v>1</v>
      </c>
      <c r="E351">
        <v>2025</v>
      </c>
      <c r="F351" t="s">
        <v>8</v>
      </c>
      <c r="G351" t="s">
        <v>9</v>
      </c>
      <c r="H351" t="s">
        <v>45</v>
      </c>
      <c r="I351" t="s">
        <v>16</v>
      </c>
      <c r="J351">
        <v>2.4119378572900078E-2</v>
      </c>
      <c r="K351" t="s">
        <v>135</v>
      </c>
      <c r="L351">
        <v>4.60479331360135E-3</v>
      </c>
    </row>
    <row r="352" spans="1:12" x14ac:dyDescent="0.3">
      <c r="A352">
        <v>1</v>
      </c>
      <c r="B352">
        <v>14</v>
      </c>
      <c r="C352">
        <v>4</v>
      </c>
      <c r="D352">
        <v>1</v>
      </c>
      <c r="E352">
        <v>2025</v>
      </c>
      <c r="F352" t="s">
        <v>8</v>
      </c>
      <c r="G352" t="s">
        <v>9</v>
      </c>
      <c r="H352" t="s">
        <v>46</v>
      </c>
      <c r="I352" t="s">
        <v>11</v>
      </c>
      <c r="J352">
        <v>7.7829940949814534E-4</v>
      </c>
      <c r="K352" t="s">
        <v>135</v>
      </c>
      <c r="L352">
        <v>1.4859039199557683E-4</v>
      </c>
    </row>
    <row r="353" spans="1:12" x14ac:dyDescent="0.3">
      <c r="A353">
        <v>1</v>
      </c>
      <c r="B353">
        <v>14</v>
      </c>
      <c r="C353">
        <v>4</v>
      </c>
      <c r="D353">
        <v>1</v>
      </c>
      <c r="E353">
        <v>2025</v>
      </c>
      <c r="F353" t="s">
        <v>8</v>
      </c>
      <c r="G353" t="s">
        <v>9</v>
      </c>
      <c r="H353" t="s">
        <v>46</v>
      </c>
      <c r="I353" t="s">
        <v>221</v>
      </c>
      <c r="J353">
        <v>5.6787405655811876E-2</v>
      </c>
      <c r="K353" t="s">
        <v>135</v>
      </c>
      <c r="L353">
        <v>1.0841666797935596E-2</v>
      </c>
    </row>
    <row r="354" spans="1:12" x14ac:dyDescent="0.3">
      <c r="A354">
        <v>1</v>
      </c>
      <c r="B354">
        <v>14</v>
      </c>
      <c r="C354">
        <v>4</v>
      </c>
      <c r="D354">
        <v>1</v>
      </c>
      <c r="E354">
        <v>2025</v>
      </c>
      <c r="F354" t="s">
        <v>8</v>
      </c>
      <c r="G354" t="s">
        <v>9</v>
      </c>
      <c r="H354" t="s">
        <v>46</v>
      </c>
      <c r="I354" t="s">
        <v>17</v>
      </c>
      <c r="J354">
        <v>2.547321490560388</v>
      </c>
      <c r="K354" t="s">
        <v>135</v>
      </c>
      <c r="L354">
        <v>0.48632633431546635</v>
      </c>
    </row>
    <row r="355" spans="1:12" x14ac:dyDescent="0.3">
      <c r="A355">
        <v>1</v>
      </c>
      <c r="B355">
        <v>14</v>
      </c>
      <c r="C355">
        <v>4</v>
      </c>
      <c r="D355">
        <v>1</v>
      </c>
      <c r="E355">
        <v>2025</v>
      </c>
      <c r="F355" t="s">
        <v>8</v>
      </c>
      <c r="G355" t="s">
        <v>9</v>
      </c>
      <c r="H355" t="s">
        <v>46</v>
      </c>
      <c r="I355" t="s">
        <v>18</v>
      </c>
      <c r="J355">
        <v>5.7001738312042478E-2</v>
      </c>
      <c r="K355" t="s">
        <v>135</v>
      </c>
      <c r="L355">
        <v>1.0882586491588318E-2</v>
      </c>
    </row>
    <row r="356" spans="1:12" x14ac:dyDescent="0.3">
      <c r="A356">
        <v>1</v>
      </c>
      <c r="B356">
        <v>14</v>
      </c>
      <c r="C356">
        <v>4</v>
      </c>
      <c r="D356">
        <v>1</v>
      </c>
      <c r="E356">
        <v>2025</v>
      </c>
      <c r="F356" t="s">
        <v>8</v>
      </c>
      <c r="G356" t="s">
        <v>9</v>
      </c>
      <c r="H356" t="s">
        <v>46</v>
      </c>
      <c r="I356" t="s">
        <v>19</v>
      </c>
      <c r="J356">
        <v>0.30115255599735746</v>
      </c>
      <c r="K356" t="s">
        <v>135</v>
      </c>
      <c r="L356">
        <v>5.7495066551536265E-2</v>
      </c>
    </row>
    <row r="357" spans="1:12" x14ac:dyDescent="0.3">
      <c r="A357">
        <v>3</v>
      </c>
      <c r="B357">
        <v>34</v>
      </c>
      <c r="C357">
        <v>1</v>
      </c>
      <c r="D357">
        <v>1</v>
      </c>
      <c r="E357">
        <v>2023</v>
      </c>
      <c r="F357" t="s">
        <v>25</v>
      </c>
      <c r="G357" t="s">
        <v>29</v>
      </c>
      <c r="H357" t="s">
        <v>44</v>
      </c>
      <c r="I357" t="s">
        <v>217</v>
      </c>
      <c r="J357">
        <v>2.4181382215150819E-2</v>
      </c>
      <c r="K357" t="s">
        <v>135</v>
      </c>
      <c r="L357">
        <v>3.2069461681243465E-3</v>
      </c>
    </row>
    <row r="358" spans="1:12" x14ac:dyDescent="0.3">
      <c r="A358">
        <v>3</v>
      </c>
      <c r="B358">
        <v>34</v>
      </c>
      <c r="C358">
        <v>1</v>
      </c>
      <c r="D358">
        <v>1</v>
      </c>
      <c r="E358">
        <v>2023</v>
      </c>
      <c r="F358" t="s">
        <v>25</v>
      </c>
      <c r="G358" t="s">
        <v>29</v>
      </c>
      <c r="H358" t="s">
        <v>44</v>
      </c>
      <c r="I358" t="s">
        <v>218</v>
      </c>
      <c r="J358">
        <v>1.9245078367776856E-2</v>
      </c>
      <c r="K358" t="s">
        <v>135</v>
      </c>
      <c r="L358">
        <v>2.5522912535630589E-3</v>
      </c>
    </row>
    <row r="359" spans="1:12" x14ac:dyDescent="0.3">
      <c r="A359">
        <v>3</v>
      </c>
      <c r="B359">
        <v>34</v>
      </c>
      <c r="C359">
        <v>1</v>
      </c>
      <c r="D359">
        <v>1</v>
      </c>
      <c r="E359">
        <v>2023</v>
      </c>
      <c r="F359" t="s">
        <v>25</v>
      </c>
      <c r="G359" t="s">
        <v>29</v>
      </c>
      <c r="H359" t="s">
        <v>44</v>
      </c>
      <c r="I359" t="s">
        <v>14</v>
      </c>
      <c r="J359">
        <v>0.31542622262975845</v>
      </c>
      <c r="K359" t="s">
        <v>135</v>
      </c>
      <c r="L359">
        <v>4.1831972506296694E-2</v>
      </c>
    </row>
    <row r="360" spans="1:12" x14ac:dyDescent="0.3">
      <c r="A360">
        <v>3</v>
      </c>
      <c r="B360">
        <v>34</v>
      </c>
      <c r="C360">
        <v>1</v>
      </c>
      <c r="D360">
        <v>1</v>
      </c>
      <c r="E360">
        <v>2023</v>
      </c>
      <c r="F360" t="s">
        <v>25</v>
      </c>
      <c r="G360" t="s">
        <v>29</v>
      </c>
      <c r="H360" t="s">
        <v>44</v>
      </c>
      <c r="I360" t="s">
        <v>219</v>
      </c>
      <c r="J360">
        <v>0.11370688024269673</v>
      </c>
      <c r="K360" t="s">
        <v>135</v>
      </c>
      <c r="L360">
        <v>1.5079859399237238E-2</v>
      </c>
    </row>
    <row r="361" spans="1:12" x14ac:dyDescent="0.3">
      <c r="A361">
        <v>3</v>
      </c>
      <c r="B361">
        <v>34</v>
      </c>
      <c r="C361">
        <v>1</v>
      </c>
      <c r="D361">
        <v>1</v>
      </c>
      <c r="E361">
        <v>2023</v>
      </c>
      <c r="F361" t="s">
        <v>25</v>
      </c>
      <c r="G361" t="s">
        <v>29</v>
      </c>
      <c r="H361" t="s">
        <v>45</v>
      </c>
      <c r="I361" t="s">
        <v>11</v>
      </c>
      <c r="J361">
        <v>3.6696461436301363E-2</v>
      </c>
      <c r="K361" t="s">
        <v>135</v>
      </c>
      <c r="L361">
        <v>4.8667018014021957E-3</v>
      </c>
    </row>
    <row r="362" spans="1:12" x14ac:dyDescent="0.3">
      <c r="A362">
        <v>3</v>
      </c>
      <c r="B362">
        <v>34</v>
      </c>
      <c r="C362">
        <v>1</v>
      </c>
      <c r="D362">
        <v>1</v>
      </c>
      <c r="E362">
        <v>2023</v>
      </c>
      <c r="F362" t="s">
        <v>25</v>
      </c>
      <c r="G362" t="s">
        <v>29</v>
      </c>
      <c r="H362" t="s">
        <v>45</v>
      </c>
      <c r="I362" t="s">
        <v>220</v>
      </c>
      <c r="J362">
        <v>1.6606491400766223E-4</v>
      </c>
      <c r="K362" t="s">
        <v>135</v>
      </c>
      <c r="L362">
        <v>2.2023606214829846E-5</v>
      </c>
    </row>
    <row r="363" spans="1:12" x14ac:dyDescent="0.3">
      <c r="A363">
        <v>3</v>
      </c>
      <c r="B363">
        <v>34</v>
      </c>
      <c r="C363">
        <v>1</v>
      </c>
      <c r="D363">
        <v>1</v>
      </c>
      <c r="E363">
        <v>2023</v>
      </c>
      <c r="F363" t="s">
        <v>25</v>
      </c>
      <c r="G363" t="s">
        <v>29</v>
      </c>
      <c r="H363" t="s">
        <v>45</v>
      </c>
      <c r="I363" t="s">
        <v>13</v>
      </c>
      <c r="J363">
        <v>0.14874269253892144</v>
      </c>
      <c r="K363" t="s">
        <v>135</v>
      </c>
      <c r="L363">
        <v>1.9726325138491131E-2</v>
      </c>
    </row>
    <row r="364" spans="1:12" x14ac:dyDescent="0.3">
      <c r="A364">
        <v>3</v>
      </c>
      <c r="B364">
        <v>34</v>
      </c>
      <c r="C364">
        <v>1</v>
      </c>
      <c r="D364">
        <v>1</v>
      </c>
      <c r="E364">
        <v>2023</v>
      </c>
      <c r="F364" t="s">
        <v>25</v>
      </c>
      <c r="G364" t="s">
        <v>29</v>
      </c>
      <c r="H364" t="s">
        <v>45</v>
      </c>
      <c r="I364" t="s">
        <v>15</v>
      </c>
      <c r="J364">
        <v>0.28195394548881053</v>
      </c>
      <c r="K364" t="s">
        <v>135</v>
      </c>
      <c r="L364">
        <v>3.7392863527311075E-2</v>
      </c>
    </row>
    <row r="365" spans="1:12" x14ac:dyDescent="0.3">
      <c r="A365">
        <v>3</v>
      </c>
      <c r="B365">
        <v>34</v>
      </c>
      <c r="C365">
        <v>1</v>
      </c>
      <c r="D365">
        <v>1</v>
      </c>
      <c r="E365">
        <v>2023</v>
      </c>
      <c r="F365" t="s">
        <v>25</v>
      </c>
      <c r="G365" t="s">
        <v>29</v>
      </c>
      <c r="H365" t="s">
        <v>45</v>
      </c>
      <c r="I365" t="s">
        <v>16</v>
      </c>
      <c r="J365">
        <v>1.0746245102006942</v>
      </c>
      <c r="K365" t="s">
        <v>135</v>
      </c>
      <c r="L365">
        <v>0.14251720288352113</v>
      </c>
    </row>
    <row r="366" spans="1:12" x14ac:dyDescent="0.3">
      <c r="A366">
        <v>3</v>
      </c>
      <c r="B366">
        <v>34</v>
      </c>
      <c r="C366">
        <v>1</v>
      </c>
      <c r="D366">
        <v>1</v>
      </c>
      <c r="E366">
        <v>2023</v>
      </c>
      <c r="F366" t="s">
        <v>25</v>
      </c>
      <c r="G366" t="s">
        <v>29</v>
      </c>
      <c r="H366" t="s">
        <v>45</v>
      </c>
      <c r="I366" t="s">
        <v>24</v>
      </c>
      <c r="J366">
        <v>6.3969952927477897E-2</v>
      </c>
      <c r="K366" t="s">
        <v>135</v>
      </c>
      <c r="L366">
        <v>8.4837249413862986E-3</v>
      </c>
    </row>
    <row r="367" spans="1:12" x14ac:dyDescent="0.3">
      <c r="A367">
        <v>3</v>
      </c>
      <c r="B367">
        <v>34</v>
      </c>
      <c r="C367">
        <v>1</v>
      </c>
      <c r="D367">
        <v>1</v>
      </c>
      <c r="E367">
        <v>2023</v>
      </c>
      <c r="F367" t="s">
        <v>25</v>
      </c>
      <c r="G367" t="s">
        <v>29</v>
      </c>
      <c r="H367" t="s">
        <v>46</v>
      </c>
      <c r="I367" t="s">
        <v>11</v>
      </c>
      <c r="J367">
        <v>5.5181137303095769E-2</v>
      </c>
      <c r="K367" t="s">
        <v>135</v>
      </c>
      <c r="L367">
        <v>7.3181481212447183E-3</v>
      </c>
    </row>
    <row r="368" spans="1:12" x14ac:dyDescent="0.3">
      <c r="A368">
        <v>3</v>
      </c>
      <c r="B368">
        <v>34</v>
      </c>
      <c r="C368">
        <v>1</v>
      </c>
      <c r="D368">
        <v>1</v>
      </c>
      <c r="E368">
        <v>2023</v>
      </c>
      <c r="F368" t="s">
        <v>25</v>
      </c>
      <c r="G368" t="s">
        <v>29</v>
      </c>
      <c r="H368" t="s">
        <v>46</v>
      </c>
      <c r="I368" t="s">
        <v>221</v>
      </c>
      <c r="J368">
        <v>0.2893826797560714</v>
      </c>
      <c r="K368" t="s">
        <v>135</v>
      </c>
      <c r="L368">
        <v>3.837806572462301E-2</v>
      </c>
    </row>
    <row r="369" spans="1:12" x14ac:dyDescent="0.3">
      <c r="A369">
        <v>3</v>
      </c>
      <c r="B369">
        <v>34</v>
      </c>
      <c r="C369">
        <v>1</v>
      </c>
      <c r="D369">
        <v>1</v>
      </c>
      <c r="E369">
        <v>2023</v>
      </c>
      <c r="F369" t="s">
        <v>25</v>
      </c>
      <c r="G369" t="s">
        <v>29</v>
      </c>
      <c r="H369" t="s">
        <v>46</v>
      </c>
      <c r="I369" t="s">
        <v>17</v>
      </c>
      <c r="J369">
        <v>1.8792867097556578</v>
      </c>
      <c r="K369" t="s">
        <v>135</v>
      </c>
      <c r="L369">
        <v>0.24923187843587577</v>
      </c>
    </row>
    <row r="370" spans="1:12" x14ac:dyDescent="0.3">
      <c r="A370">
        <v>3</v>
      </c>
      <c r="B370">
        <v>34</v>
      </c>
      <c r="C370">
        <v>1</v>
      </c>
      <c r="D370">
        <v>1</v>
      </c>
      <c r="E370">
        <v>2023</v>
      </c>
      <c r="F370" t="s">
        <v>25</v>
      </c>
      <c r="G370" t="s">
        <v>29</v>
      </c>
      <c r="H370" t="s">
        <v>46</v>
      </c>
      <c r="I370" t="s">
        <v>18</v>
      </c>
      <c r="J370">
        <v>0.28946328436345525</v>
      </c>
      <c r="K370" t="s">
        <v>135</v>
      </c>
      <c r="L370">
        <v>3.8388755545183423E-2</v>
      </c>
    </row>
    <row r="371" spans="1:12" x14ac:dyDescent="0.3">
      <c r="A371">
        <v>3</v>
      </c>
      <c r="B371">
        <v>34</v>
      </c>
      <c r="C371">
        <v>1</v>
      </c>
      <c r="D371">
        <v>1</v>
      </c>
      <c r="E371">
        <v>2023</v>
      </c>
      <c r="F371" t="s">
        <v>25</v>
      </c>
      <c r="G371" t="s">
        <v>29</v>
      </c>
      <c r="H371" t="s">
        <v>46</v>
      </c>
      <c r="I371" t="s">
        <v>19</v>
      </c>
      <c r="J371">
        <v>2.9482873490965957</v>
      </c>
      <c r="K371" t="s">
        <v>135</v>
      </c>
      <c r="L371">
        <v>0.39100324094752514</v>
      </c>
    </row>
    <row r="372" spans="1:12" x14ac:dyDescent="0.3">
      <c r="A372">
        <v>3</v>
      </c>
      <c r="B372">
        <v>34</v>
      </c>
      <c r="C372">
        <v>1</v>
      </c>
      <c r="D372">
        <v>1</v>
      </c>
      <c r="E372">
        <v>2024</v>
      </c>
      <c r="F372" t="s">
        <v>25</v>
      </c>
      <c r="G372" t="s">
        <v>29</v>
      </c>
      <c r="H372" t="s">
        <v>44</v>
      </c>
      <c r="I372" t="s">
        <v>217</v>
      </c>
      <c r="J372">
        <v>2.3453641663634742E-2</v>
      </c>
      <c r="K372" t="s">
        <v>135</v>
      </c>
      <c r="L372">
        <v>3.2175791688113299E-3</v>
      </c>
    </row>
    <row r="373" spans="1:12" x14ac:dyDescent="0.3">
      <c r="A373">
        <v>3</v>
      </c>
      <c r="B373">
        <v>34</v>
      </c>
      <c r="C373">
        <v>1</v>
      </c>
      <c r="D373">
        <v>1</v>
      </c>
      <c r="E373">
        <v>2024</v>
      </c>
      <c r="F373" t="s">
        <v>25</v>
      </c>
      <c r="G373" t="s">
        <v>29</v>
      </c>
      <c r="H373" t="s">
        <v>44</v>
      </c>
      <c r="I373" t="s">
        <v>218</v>
      </c>
      <c r="J373">
        <v>2.1020216873406286E-2</v>
      </c>
      <c r="K373" t="s">
        <v>135</v>
      </c>
      <c r="L373">
        <v>2.8837403123045256E-3</v>
      </c>
    </row>
    <row r="374" spans="1:12" x14ac:dyDescent="0.3">
      <c r="A374">
        <v>3</v>
      </c>
      <c r="B374">
        <v>34</v>
      </c>
      <c r="C374">
        <v>1</v>
      </c>
      <c r="D374">
        <v>1</v>
      </c>
      <c r="E374">
        <v>2024</v>
      </c>
      <c r="F374" t="s">
        <v>25</v>
      </c>
      <c r="G374" t="s">
        <v>29</v>
      </c>
      <c r="H374" t="s">
        <v>44</v>
      </c>
      <c r="I374" t="s">
        <v>14</v>
      </c>
      <c r="J374">
        <v>0.31394666540564209</v>
      </c>
      <c r="K374" t="s">
        <v>135</v>
      </c>
      <c r="L374">
        <v>4.3069995918511281E-2</v>
      </c>
    </row>
    <row r="375" spans="1:12" x14ac:dyDescent="0.3">
      <c r="A375">
        <v>3</v>
      </c>
      <c r="B375">
        <v>34</v>
      </c>
      <c r="C375">
        <v>1</v>
      </c>
      <c r="D375">
        <v>1</v>
      </c>
      <c r="E375">
        <v>2024</v>
      </c>
      <c r="F375" t="s">
        <v>25</v>
      </c>
      <c r="G375" t="s">
        <v>29</v>
      </c>
      <c r="H375" t="s">
        <v>44</v>
      </c>
      <c r="I375" t="s">
        <v>219</v>
      </c>
      <c r="J375">
        <v>8.0594120876503403E-2</v>
      </c>
      <c r="K375" t="s">
        <v>135</v>
      </c>
      <c r="L375">
        <v>1.1056618335862802E-2</v>
      </c>
    </row>
    <row r="376" spans="1:12" x14ac:dyDescent="0.3">
      <c r="A376">
        <v>3</v>
      </c>
      <c r="B376">
        <v>34</v>
      </c>
      <c r="C376">
        <v>1</v>
      </c>
      <c r="D376">
        <v>1</v>
      </c>
      <c r="E376">
        <v>2024</v>
      </c>
      <c r="F376" t="s">
        <v>25</v>
      </c>
      <c r="G376" t="s">
        <v>29</v>
      </c>
      <c r="H376" t="s">
        <v>45</v>
      </c>
      <c r="I376" t="s">
        <v>11</v>
      </c>
      <c r="J376">
        <v>3.8650991686447714E-2</v>
      </c>
      <c r="K376" t="s">
        <v>135</v>
      </c>
      <c r="L376">
        <v>5.3024868158125038E-3</v>
      </c>
    </row>
    <row r="377" spans="1:12" x14ac:dyDescent="0.3">
      <c r="A377">
        <v>3</v>
      </c>
      <c r="B377">
        <v>34</v>
      </c>
      <c r="C377">
        <v>1</v>
      </c>
      <c r="D377">
        <v>1</v>
      </c>
      <c r="E377">
        <v>2024</v>
      </c>
      <c r="F377" t="s">
        <v>25</v>
      </c>
      <c r="G377" t="s">
        <v>29</v>
      </c>
      <c r="H377" t="s">
        <v>45</v>
      </c>
      <c r="I377" t="s">
        <v>220</v>
      </c>
      <c r="J377">
        <v>2.0677218310838263E-4</v>
      </c>
      <c r="K377" t="s">
        <v>135</v>
      </c>
      <c r="L377">
        <v>2.8366847187349227E-5</v>
      </c>
    </row>
    <row r="378" spans="1:12" x14ac:dyDescent="0.3">
      <c r="A378">
        <v>3</v>
      </c>
      <c r="B378">
        <v>34</v>
      </c>
      <c r="C378">
        <v>1</v>
      </c>
      <c r="D378">
        <v>1</v>
      </c>
      <c r="E378">
        <v>2024</v>
      </c>
      <c r="F378" t="s">
        <v>25</v>
      </c>
      <c r="G378" t="s">
        <v>29</v>
      </c>
      <c r="H378" t="s">
        <v>45</v>
      </c>
      <c r="I378" t="s">
        <v>13</v>
      </c>
      <c r="J378">
        <v>0.13377106114414156</v>
      </c>
      <c r="K378" t="s">
        <v>135</v>
      </c>
      <c r="L378">
        <v>1.8351903977221085E-2</v>
      </c>
    </row>
    <row r="379" spans="1:12" x14ac:dyDescent="0.3">
      <c r="A379">
        <v>3</v>
      </c>
      <c r="B379">
        <v>34</v>
      </c>
      <c r="C379">
        <v>1</v>
      </c>
      <c r="D379">
        <v>1</v>
      </c>
      <c r="E379">
        <v>2024</v>
      </c>
      <c r="F379" t="s">
        <v>25</v>
      </c>
      <c r="G379" t="s">
        <v>29</v>
      </c>
      <c r="H379" t="s">
        <v>45</v>
      </c>
      <c r="I379" t="s">
        <v>15</v>
      </c>
      <c r="J379">
        <v>0.20445065855842459</v>
      </c>
      <c r="K379" t="s">
        <v>135</v>
      </c>
      <c r="L379">
        <v>2.8048359801084988E-2</v>
      </c>
    </row>
    <row r="380" spans="1:12" x14ac:dyDescent="0.3">
      <c r="A380">
        <v>3</v>
      </c>
      <c r="B380">
        <v>34</v>
      </c>
      <c r="C380">
        <v>1</v>
      </c>
      <c r="D380">
        <v>1</v>
      </c>
      <c r="E380">
        <v>2024</v>
      </c>
      <c r="F380" t="s">
        <v>25</v>
      </c>
      <c r="G380" t="s">
        <v>29</v>
      </c>
      <c r="H380" t="s">
        <v>45</v>
      </c>
      <c r="I380" t="s">
        <v>16</v>
      </c>
      <c r="J380">
        <v>0.99150991808478484</v>
      </c>
      <c r="K380" t="s">
        <v>135</v>
      </c>
      <c r="L380">
        <v>0.13602414942008706</v>
      </c>
    </row>
    <row r="381" spans="1:12" x14ac:dyDescent="0.3">
      <c r="A381">
        <v>3</v>
      </c>
      <c r="B381">
        <v>34</v>
      </c>
      <c r="C381">
        <v>1</v>
      </c>
      <c r="D381">
        <v>1</v>
      </c>
      <c r="E381">
        <v>2024</v>
      </c>
      <c r="F381" t="s">
        <v>25</v>
      </c>
      <c r="G381" t="s">
        <v>29</v>
      </c>
      <c r="H381" t="s">
        <v>45</v>
      </c>
      <c r="I381" t="s">
        <v>24</v>
      </c>
      <c r="J381">
        <v>4.6949448635197469E-2</v>
      </c>
      <c r="K381" t="s">
        <v>135</v>
      </c>
      <c r="L381">
        <v>6.4409429495981187E-3</v>
      </c>
    </row>
    <row r="382" spans="1:12" x14ac:dyDescent="0.3">
      <c r="A382">
        <v>3</v>
      </c>
      <c r="B382">
        <v>34</v>
      </c>
      <c r="C382">
        <v>1</v>
      </c>
      <c r="D382">
        <v>1</v>
      </c>
      <c r="E382">
        <v>2024</v>
      </c>
      <c r="F382" t="s">
        <v>25</v>
      </c>
      <c r="G382" t="s">
        <v>29</v>
      </c>
      <c r="H382" t="s">
        <v>46</v>
      </c>
      <c r="I382" t="s">
        <v>11</v>
      </c>
      <c r="J382">
        <v>5.9239825024898475E-2</v>
      </c>
      <c r="K382" t="s">
        <v>135</v>
      </c>
      <c r="L382">
        <v>8.1270460979065602E-3</v>
      </c>
    </row>
    <row r="383" spans="1:12" x14ac:dyDescent="0.3">
      <c r="A383">
        <v>3</v>
      </c>
      <c r="B383">
        <v>34</v>
      </c>
      <c r="C383">
        <v>1</v>
      </c>
      <c r="D383">
        <v>1</v>
      </c>
      <c r="E383">
        <v>2024</v>
      </c>
      <c r="F383" t="s">
        <v>25</v>
      </c>
      <c r="G383" t="s">
        <v>29</v>
      </c>
      <c r="H383" t="s">
        <v>46</v>
      </c>
      <c r="I383" t="s">
        <v>221</v>
      </c>
      <c r="J383">
        <v>0.31557286781044153</v>
      </c>
      <c r="K383" t="s">
        <v>135</v>
      </c>
      <c r="L383">
        <v>4.3293092828449432E-2</v>
      </c>
    </row>
    <row r="384" spans="1:12" x14ac:dyDescent="0.3">
      <c r="A384">
        <v>3</v>
      </c>
      <c r="B384">
        <v>34</v>
      </c>
      <c r="C384">
        <v>1</v>
      </c>
      <c r="D384">
        <v>1</v>
      </c>
      <c r="E384">
        <v>2024</v>
      </c>
      <c r="F384" t="s">
        <v>25</v>
      </c>
      <c r="G384" t="s">
        <v>29</v>
      </c>
      <c r="H384" t="s">
        <v>46</v>
      </c>
      <c r="I384" t="s">
        <v>17</v>
      </c>
      <c r="J384">
        <v>1.7964180768055833</v>
      </c>
      <c r="K384" t="s">
        <v>135</v>
      </c>
      <c r="L384">
        <v>0.24644860978531635</v>
      </c>
    </row>
    <row r="385" spans="1:12" x14ac:dyDescent="0.3">
      <c r="A385">
        <v>3</v>
      </c>
      <c r="B385">
        <v>34</v>
      </c>
      <c r="C385">
        <v>1</v>
      </c>
      <c r="D385">
        <v>1</v>
      </c>
      <c r="E385">
        <v>2024</v>
      </c>
      <c r="F385" t="s">
        <v>25</v>
      </c>
      <c r="G385" t="s">
        <v>29</v>
      </c>
      <c r="H385" t="s">
        <v>46</v>
      </c>
      <c r="I385" t="s">
        <v>18</v>
      </c>
      <c r="J385">
        <v>0.31557286781044153</v>
      </c>
      <c r="K385" t="s">
        <v>135</v>
      </c>
      <c r="L385">
        <v>4.3293092828449432E-2</v>
      </c>
    </row>
    <row r="386" spans="1:12" x14ac:dyDescent="0.3">
      <c r="A386">
        <v>3</v>
      </c>
      <c r="B386">
        <v>34</v>
      </c>
      <c r="C386">
        <v>1</v>
      </c>
      <c r="D386">
        <v>1</v>
      </c>
      <c r="E386">
        <v>2024</v>
      </c>
      <c r="F386" t="s">
        <v>25</v>
      </c>
      <c r="G386" t="s">
        <v>29</v>
      </c>
      <c r="H386" t="s">
        <v>46</v>
      </c>
      <c r="I386" t="s">
        <v>19</v>
      </c>
      <c r="J386">
        <v>2.9478626296038239</v>
      </c>
      <c r="K386" t="s">
        <v>135</v>
      </c>
      <c r="L386">
        <v>0.40441401491339712</v>
      </c>
    </row>
    <row r="387" spans="1:12" x14ac:dyDescent="0.3">
      <c r="A387">
        <v>3</v>
      </c>
      <c r="B387">
        <v>34</v>
      </c>
      <c r="C387">
        <v>1</v>
      </c>
      <c r="D387">
        <v>1</v>
      </c>
      <c r="E387">
        <v>2025</v>
      </c>
      <c r="F387" t="s">
        <v>25</v>
      </c>
      <c r="G387" t="s">
        <v>29</v>
      </c>
      <c r="H387" t="s">
        <v>44</v>
      </c>
      <c r="I387" t="s">
        <v>217</v>
      </c>
      <c r="J387">
        <v>1.1343975809815977E-2</v>
      </c>
      <c r="K387" t="s">
        <v>135</v>
      </c>
      <c r="L387">
        <v>1.5831368651064216E-3</v>
      </c>
    </row>
    <row r="388" spans="1:12" x14ac:dyDescent="0.3">
      <c r="A388">
        <v>3</v>
      </c>
      <c r="B388">
        <v>34</v>
      </c>
      <c r="C388">
        <v>1</v>
      </c>
      <c r="D388">
        <v>1</v>
      </c>
      <c r="E388">
        <v>2025</v>
      </c>
      <c r="F388" t="s">
        <v>25</v>
      </c>
      <c r="G388" t="s">
        <v>29</v>
      </c>
      <c r="H388" t="s">
        <v>44</v>
      </c>
      <c r="I388" t="s">
        <v>218</v>
      </c>
      <c r="J388">
        <v>1.9375956468295062E-2</v>
      </c>
      <c r="K388" t="s">
        <v>135</v>
      </c>
      <c r="L388">
        <v>2.7040599782584291E-3</v>
      </c>
    </row>
    <row r="389" spans="1:12" x14ac:dyDescent="0.3">
      <c r="A389">
        <v>3</v>
      </c>
      <c r="B389">
        <v>34</v>
      </c>
      <c r="C389">
        <v>1</v>
      </c>
      <c r="D389">
        <v>1</v>
      </c>
      <c r="E389">
        <v>2025</v>
      </c>
      <c r="F389" t="s">
        <v>25</v>
      </c>
      <c r="G389" t="s">
        <v>29</v>
      </c>
      <c r="H389" t="s">
        <v>44</v>
      </c>
      <c r="I389" t="s">
        <v>14</v>
      </c>
      <c r="J389">
        <v>0.29503441168022848</v>
      </c>
      <c r="K389" t="s">
        <v>135</v>
      </c>
      <c r="L389">
        <v>4.1174263894479451E-2</v>
      </c>
    </row>
    <row r="390" spans="1:12" x14ac:dyDescent="0.3">
      <c r="A390">
        <v>3</v>
      </c>
      <c r="B390">
        <v>34</v>
      </c>
      <c r="C390">
        <v>1</v>
      </c>
      <c r="D390">
        <v>1</v>
      </c>
      <c r="E390">
        <v>2025</v>
      </c>
      <c r="F390" t="s">
        <v>25</v>
      </c>
      <c r="G390" t="s">
        <v>29</v>
      </c>
      <c r="H390" t="s">
        <v>44</v>
      </c>
      <c r="I390" t="s">
        <v>219</v>
      </c>
      <c r="J390">
        <v>6.3720589179393883E-2</v>
      </c>
      <c r="K390" t="s">
        <v>135</v>
      </c>
      <c r="L390">
        <v>8.8926859054926227E-3</v>
      </c>
    </row>
    <row r="391" spans="1:12" x14ac:dyDescent="0.3">
      <c r="A391">
        <v>3</v>
      </c>
      <c r="B391">
        <v>34</v>
      </c>
      <c r="C391">
        <v>1</v>
      </c>
      <c r="D391">
        <v>1</v>
      </c>
      <c r="E391">
        <v>2025</v>
      </c>
      <c r="F391" t="s">
        <v>25</v>
      </c>
      <c r="G391" t="s">
        <v>29</v>
      </c>
      <c r="H391" t="s">
        <v>45</v>
      </c>
      <c r="I391" t="s">
        <v>11</v>
      </c>
      <c r="J391">
        <v>2.6382945262403062E-2</v>
      </c>
      <c r="K391" t="s">
        <v>135</v>
      </c>
      <c r="L391">
        <v>3.6819377928198052E-3</v>
      </c>
    </row>
    <row r="392" spans="1:12" x14ac:dyDescent="0.3">
      <c r="A392">
        <v>3</v>
      </c>
      <c r="B392">
        <v>34</v>
      </c>
      <c r="C392">
        <v>1</v>
      </c>
      <c r="D392">
        <v>1</v>
      </c>
      <c r="E392">
        <v>2025</v>
      </c>
      <c r="F392" t="s">
        <v>25</v>
      </c>
      <c r="G392" t="s">
        <v>29</v>
      </c>
      <c r="H392" t="s">
        <v>45</v>
      </c>
      <c r="I392" t="s">
        <v>220</v>
      </c>
      <c r="J392">
        <v>1.3208738956635041E-3</v>
      </c>
      <c r="K392" t="s">
        <v>135</v>
      </c>
      <c r="L392">
        <v>1.8433785415622713E-4</v>
      </c>
    </row>
    <row r="393" spans="1:12" x14ac:dyDescent="0.3">
      <c r="A393">
        <v>3</v>
      </c>
      <c r="B393">
        <v>34</v>
      </c>
      <c r="C393">
        <v>1</v>
      </c>
      <c r="D393">
        <v>1</v>
      </c>
      <c r="E393">
        <v>2025</v>
      </c>
      <c r="F393" t="s">
        <v>25</v>
      </c>
      <c r="G393" t="s">
        <v>29</v>
      </c>
      <c r="H393" t="s">
        <v>45</v>
      </c>
      <c r="I393" t="s">
        <v>13</v>
      </c>
      <c r="J393">
        <v>0.13920896397469898</v>
      </c>
      <c r="K393" t="s">
        <v>135</v>
      </c>
      <c r="L393">
        <v>1.9427654511649812E-2</v>
      </c>
    </row>
    <row r="394" spans="1:12" x14ac:dyDescent="0.3">
      <c r="A394">
        <v>3</v>
      </c>
      <c r="B394">
        <v>34</v>
      </c>
      <c r="C394">
        <v>1</v>
      </c>
      <c r="D394">
        <v>1</v>
      </c>
      <c r="E394">
        <v>2025</v>
      </c>
      <c r="F394" t="s">
        <v>25</v>
      </c>
      <c r="G394" t="s">
        <v>29</v>
      </c>
      <c r="H394" t="s">
        <v>45</v>
      </c>
      <c r="I394" t="s">
        <v>15</v>
      </c>
      <c r="J394">
        <v>0.22897737473649099</v>
      </c>
      <c r="K394" t="s">
        <v>135</v>
      </c>
      <c r="L394">
        <v>3.195550918814126E-2</v>
      </c>
    </row>
    <row r="395" spans="1:12" x14ac:dyDescent="0.3">
      <c r="A395">
        <v>3</v>
      </c>
      <c r="B395">
        <v>34</v>
      </c>
      <c r="C395">
        <v>1</v>
      </c>
      <c r="D395">
        <v>1</v>
      </c>
      <c r="E395">
        <v>2025</v>
      </c>
      <c r="F395" t="s">
        <v>25</v>
      </c>
      <c r="G395" t="s">
        <v>29</v>
      </c>
      <c r="H395" t="s">
        <v>45</v>
      </c>
      <c r="I395" t="s">
        <v>16</v>
      </c>
      <c r="J395">
        <v>0.94545139692972502</v>
      </c>
      <c r="K395" t="s">
        <v>135</v>
      </c>
      <c r="L395">
        <v>0.13194483007894325</v>
      </c>
    </row>
    <row r="396" spans="1:12" x14ac:dyDescent="0.3">
      <c r="A396">
        <v>3</v>
      </c>
      <c r="B396">
        <v>34</v>
      </c>
      <c r="C396">
        <v>1</v>
      </c>
      <c r="D396">
        <v>1</v>
      </c>
      <c r="E396">
        <v>2025</v>
      </c>
      <c r="F396" t="s">
        <v>25</v>
      </c>
      <c r="G396" t="s">
        <v>29</v>
      </c>
      <c r="H396" t="s">
        <v>45</v>
      </c>
      <c r="I396" t="s">
        <v>24</v>
      </c>
      <c r="J396">
        <v>5.1943385567791656E-2</v>
      </c>
      <c r="K396" t="s">
        <v>135</v>
      </c>
      <c r="L396">
        <v>7.2490888529267604E-3</v>
      </c>
    </row>
    <row r="397" spans="1:12" x14ac:dyDescent="0.3">
      <c r="A397">
        <v>3</v>
      </c>
      <c r="B397">
        <v>34</v>
      </c>
      <c r="C397">
        <v>1</v>
      </c>
      <c r="D397">
        <v>1</v>
      </c>
      <c r="E397">
        <v>2025</v>
      </c>
      <c r="F397" t="s">
        <v>25</v>
      </c>
      <c r="G397" t="s">
        <v>29</v>
      </c>
      <c r="H397" t="s">
        <v>46</v>
      </c>
      <c r="I397" t="s">
        <v>11</v>
      </c>
      <c r="J397">
        <v>4.4839862317850851E-2</v>
      </c>
      <c r="K397" t="s">
        <v>135</v>
      </c>
      <c r="L397">
        <v>6.25773893137714E-3</v>
      </c>
    </row>
    <row r="398" spans="1:12" x14ac:dyDescent="0.3">
      <c r="A398">
        <v>3</v>
      </c>
      <c r="B398">
        <v>34</v>
      </c>
      <c r="C398">
        <v>1</v>
      </c>
      <c r="D398">
        <v>1</v>
      </c>
      <c r="E398">
        <v>2025</v>
      </c>
      <c r="F398" t="s">
        <v>25</v>
      </c>
      <c r="G398" t="s">
        <v>29</v>
      </c>
      <c r="H398" t="s">
        <v>46</v>
      </c>
      <c r="I398" t="s">
        <v>221</v>
      </c>
      <c r="J398">
        <v>0.32481725338708445</v>
      </c>
      <c r="K398" t="s">
        <v>135</v>
      </c>
      <c r="L398">
        <v>4.5330682723665729E-2</v>
      </c>
    </row>
    <row r="399" spans="1:12" x14ac:dyDescent="0.3">
      <c r="A399">
        <v>3</v>
      </c>
      <c r="B399">
        <v>34</v>
      </c>
      <c r="C399">
        <v>1</v>
      </c>
      <c r="D399">
        <v>1</v>
      </c>
      <c r="E399">
        <v>2025</v>
      </c>
      <c r="F399" t="s">
        <v>25</v>
      </c>
      <c r="G399" t="s">
        <v>29</v>
      </c>
      <c r="H399" t="s">
        <v>46</v>
      </c>
      <c r="I399" t="s">
        <v>17</v>
      </c>
      <c r="J399">
        <v>1.7151928179183111</v>
      </c>
      <c r="K399" t="s">
        <v>135</v>
      </c>
      <c r="L399">
        <v>0.23936801579412867</v>
      </c>
    </row>
    <row r="400" spans="1:12" x14ac:dyDescent="0.3">
      <c r="A400">
        <v>3</v>
      </c>
      <c r="B400">
        <v>34</v>
      </c>
      <c r="C400">
        <v>1</v>
      </c>
      <c r="D400">
        <v>1</v>
      </c>
      <c r="E400">
        <v>2025</v>
      </c>
      <c r="F400" t="s">
        <v>25</v>
      </c>
      <c r="G400" t="s">
        <v>29</v>
      </c>
      <c r="H400" t="s">
        <v>46</v>
      </c>
      <c r="I400" t="s">
        <v>18</v>
      </c>
      <c r="J400">
        <v>0.32481725338708445</v>
      </c>
      <c r="K400" t="s">
        <v>135</v>
      </c>
      <c r="L400">
        <v>4.5330682723665729E-2</v>
      </c>
    </row>
    <row r="401" spans="1:12" x14ac:dyDescent="0.3">
      <c r="A401">
        <v>3</v>
      </c>
      <c r="B401">
        <v>34</v>
      </c>
      <c r="C401">
        <v>1</v>
      </c>
      <c r="D401">
        <v>1</v>
      </c>
      <c r="E401">
        <v>2025</v>
      </c>
      <c r="F401" t="s">
        <v>25</v>
      </c>
      <c r="G401" t="s">
        <v>29</v>
      </c>
      <c r="H401" t="s">
        <v>46</v>
      </c>
      <c r="I401" t="s">
        <v>19</v>
      </c>
      <c r="J401">
        <v>2.9730783735673971</v>
      </c>
      <c r="K401" t="s">
        <v>135</v>
      </c>
      <c r="L401">
        <v>0.41491537490518871</v>
      </c>
    </row>
    <row r="402" spans="1:12" x14ac:dyDescent="0.3">
      <c r="A402">
        <v>3</v>
      </c>
      <c r="B402">
        <v>30</v>
      </c>
      <c r="C402">
        <v>2</v>
      </c>
      <c r="D402">
        <v>1</v>
      </c>
      <c r="E402">
        <v>2023</v>
      </c>
      <c r="F402" t="s">
        <v>25</v>
      </c>
      <c r="G402" t="s">
        <v>26</v>
      </c>
      <c r="H402" t="s">
        <v>44</v>
      </c>
      <c r="I402" t="s">
        <v>217</v>
      </c>
      <c r="J402">
        <v>3.0159161463134412</v>
      </c>
      <c r="K402" t="s">
        <v>135</v>
      </c>
      <c r="L402">
        <v>5.3941541224471375E-2</v>
      </c>
    </row>
    <row r="403" spans="1:12" x14ac:dyDescent="0.3">
      <c r="A403">
        <v>3</v>
      </c>
      <c r="B403">
        <v>30</v>
      </c>
      <c r="C403">
        <v>2</v>
      </c>
      <c r="D403">
        <v>1</v>
      </c>
      <c r="E403">
        <v>2023</v>
      </c>
      <c r="F403" t="s">
        <v>25</v>
      </c>
      <c r="G403" t="s">
        <v>26</v>
      </c>
      <c r="H403" t="s">
        <v>44</v>
      </c>
      <c r="I403" t="s">
        <v>218</v>
      </c>
      <c r="J403">
        <v>0.17641704809138081</v>
      </c>
      <c r="K403" t="s">
        <v>135</v>
      </c>
      <c r="L403">
        <v>3.1553289317917785E-3</v>
      </c>
    </row>
    <row r="404" spans="1:12" x14ac:dyDescent="0.3">
      <c r="A404">
        <v>3</v>
      </c>
      <c r="B404">
        <v>30</v>
      </c>
      <c r="C404">
        <v>2</v>
      </c>
      <c r="D404">
        <v>1</v>
      </c>
      <c r="E404">
        <v>2023</v>
      </c>
      <c r="F404" t="s">
        <v>25</v>
      </c>
      <c r="G404" t="s">
        <v>26</v>
      </c>
      <c r="H404" t="s">
        <v>44</v>
      </c>
      <c r="I404" t="s">
        <v>14</v>
      </c>
      <c r="J404">
        <v>2.0139081149040061</v>
      </c>
      <c r="K404" t="s">
        <v>135</v>
      </c>
      <c r="L404">
        <v>3.6020002656632792E-2</v>
      </c>
    </row>
    <row r="405" spans="1:12" x14ac:dyDescent="0.3">
      <c r="A405">
        <v>3</v>
      </c>
      <c r="B405">
        <v>30</v>
      </c>
      <c r="C405">
        <v>2</v>
      </c>
      <c r="D405">
        <v>1</v>
      </c>
      <c r="E405">
        <v>2023</v>
      </c>
      <c r="F405" t="s">
        <v>25</v>
      </c>
      <c r="G405" t="s">
        <v>26</v>
      </c>
      <c r="H405" t="s">
        <v>44</v>
      </c>
      <c r="I405" t="s">
        <v>219</v>
      </c>
      <c r="J405">
        <v>0.8853711694735491</v>
      </c>
      <c r="K405" t="s">
        <v>135</v>
      </c>
      <c r="L405">
        <v>1.5835415548769178E-2</v>
      </c>
    </row>
    <row r="406" spans="1:12" x14ac:dyDescent="0.3">
      <c r="A406">
        <v>3</v>
      </c>
      <c r="B406">
        <v>30</v>
      </c>
      <c r="C406">
        <v>2</v>
      </c>
      <c r="D406">
        <v>1</v>
      </c>
      <c r="E406">
        <v>2023</v>
      </c>
      <c r="F406" t="s">
        <v>25</v>
      </c>
      <c r="G406" t="s">
        <v>26</v>
      </c>
      <c r="H406" t="s">
        <v>45</v>
      </c>
      <c r="I406" t="s">
        <v>11</v>
      </c>
      <c r="J406">
        <v>5.4125853512850943</v>
      </c>
      <c r="K406" t="s">
        <v>135</v>
      </c>
      <c r="L406">
        <v>9.6807464694998638E-2</v>
      </c>
    </row>
    <row r="407" spans="1:12" x14ac:dyDescent="0.3">
      <c r="A407">
        <v>3</v>
      </c>
      <c r="B407">
        <v>30</v>
      </c>
      <c r="C407">
        <v>2</v>
      </c>
      <c r="D407">
        <v>1</v>
      </c>
      <c r="E407">
        <v>2023</v>
      </c>
      <c r="F407" t="s">
        <v>25</v>
      </c>
      <c r="G407" t="s">
        <v>26</v>
      </c>
      <c r="H407" t="s">
        <v>45</v>
      </c>
      <c r="I407" t="s">
        <v>13</v>
      </c>
      <c r="J407">
        <v>0.27999629584401026</v>
      </c>
      <c r="K407" t="s">
        <v>135</v>
      </c>
      <c r="L407">
        <v>5.0079083775027731E-3</v>
      </c>
    </row>
    <row r="408" spans="1:12" x14ac:dyDescent="0.3">
      <c r="A408">
        <v>3</v>
      </c>
      <c r="B408">
        <v>30</v>
      </c>
      <c r="C408">
        <v>2</v>
      </c>
      <c r="D408">
        <v>1</v>
      </c>
      <c r="E408">
        <v>2023</v>
      </c>
      <c r="F408" t="s">
        <v>25</v>
      </c>
      <c r="G408" t="s">
        <v>26</v>
      </c>
      <c r="H408" t="s">
        <v>45</v>
      </c>
      <c r="I408" t="s">
        <v>15</v>
      </c>
      <c r="J408">
        <v>0.24663313394198533</v>
      </c>
      <c r="K408" t="s">
        <v>135</v>
      </c>
      <c r="L408">
        <v>4.4111874191576162E-3</v>
      </c>
    </row>
    <row r="409" spans="1:12" x14ac:dyDescent="0.3">
      <c r="A409">
        <v>3</v>
      </c>
      <c r="B409">
        <v>30</v>
      </c>
      <c r="C409">
        <v>2</v>
      </c>
      <c r="D409">
        <v>1</v>
      </c>
      <c r="E409">
        <v>2023</v>
      </c>
      <c r="F409" t="s">
        <v>25</v>
      </c>
      <c r="G409" t="s">
        <v>26</v>
      </c>
      <c r="H409" t="s">
        <v>45</v>
      </c>
      <c r="I409" t="s">
        <v>16</v>
      </c>
      <c r="J409">
        <v>22.087713054001505</v>
      </c>
      <c r="K409" t="s">
        <v>135</v>
      </c>
      <c r="L409">
        <v>0.39505252349708098</v>
      </c>
    </row>
    <row r="410" spans="1:12" x14ac:dyDescent="0.3">
      <c r="A410">
        <v>3</v>
      </c>
      <c r="B410">
        <v>30</v>
      </c>
      <c r="C410">
        <v>2</v>
      </c>
      <c r="D410">
        <v>1</v>
      </c>
      <c r="E410">
        <v>2023</v>
      </c>
      <c r="F410" t="s">
        <v>25</v>
      </c>
      <c r="G410" t="s">
        <v>26</v>
      </c>
      <c r="H410" t="s">
        <v>45</v>
      </c>
      <c r="I410" t="s">
        <v>24</v>
      </c>
      <c r="J410">
        <v>1.5659121086541682E-2</v>
      </c>
      <c r="K410" t="s">
        <v>135</v>
      </c>
      <c r="L410">
        <v>2.80073146815167E-4</v>
      </c>
    </row>
    <row r="411" spans="1:12" x14ac:dyDescent="0.3">
      <c r="A411">
        <v>3</v>
      </c>
      <c r="B411">
        <v>30</v>
      </c>
      <c r="C411">
        <v>2</v>
      </c>
      <c r="D411">
        <v>1</v>
      </c>
      <c r="E411">
        <v>2023</v>
      </c>
      <c r="F411" t="s">
        <v>25</v>
      </c>
      <c r="G411" t="s">
        <v>26</v>
      </c>
      <c r="H411" t="s">
        <v>46</v>
      </c>
      <c r="I411" t="s">
        <v>11</v>
      </c>
      <c r="J411">
        <v>0.20602818863897179</v>
      </c>
      <c r="K411" t="s">
        <v>135</v>
      </c>
      <c r="L411">
        <v>3.6849426481757523E-3</v>
      </c>
    </row>
    <row r="412" spans="1:12" x14ac:dyDescent="0.3">
      <c r="A412">
        <v>3</v>
      </c>
      <c r="B412">
        <v>30</v>
      </c>
      <c r="C412">
        <v>2</v>
      </c>
      <c r="D412">
        <v>1</v>
      </c>
      <c r="E412">
        <v>2023</v>
      </c>
      <c r="F412" t="s">
        <v>25</v>
      </c>
      <c r="G412" t="s">
        <v>26</v>
      </c>
      <c r="H412" t="s">
        <v>46</v>
      </c>
      <c r="I412" t="s">
        <v>221</v>
      </c>
      <c r="J412">
        <v>0.1217126997464243</v>
      </c>
      <c r="K412" t="s">
        <v>135</v>
      </c>
      <c r="L412">
        <v>2.1769075439775575E-3</v>
      </c>
    </row>
    <row r="413" spans="1:12" x14ac:dyDescent="0.3">
      <c r="A413">
        <v>3</v>
      </c>
      <c r="B413">
        <v>30</v>
      </c>
      <c r="C413">
        <v>2</v>
      </c>
      <c r="D413">
        <v>1</v>
      </c>
      <c r="E413">
        <v>2023</v>
      </c>
      <c r="F413" t="s">
        <v>25</v>
      </c>
      <c r="G413" t="s">
        <v>26</v>
      </c>
      <c r="H413" t="s">
        <v>46</v>
      </c>
      <c r="I413" t="s">
        <v>17</v>
      </c>
      <c r="J413">
        <v>20.602174856953543</v>
      </c>
      <c r="K413" t="s">
        <v>135</v>
      </c>
      <c r="L413">
        <v>0.36848274635173811</v>
      </c>
    </row>
    <row r="414" spans="1:12" x14ac:dyDescent="0.3">
      <c r="A414">
        <v>3</v>
      </c>
      <c r="B414">
        <v>30</v>
      </c>
      <c r="C414">
        <v>2</v>
      </c>
      <c r="D414">
        <v>1</v>
      </c>
      <c r="E414">
        <v>2023</v>
      </c>
      <c r="F414" t="s">
        <v>25</v>
      </c>
      <c r="G414" t="s">
        <v>26</v>
      </c>
      <c r="H414" t="s">
        <v>46</v>
      </c>
      <c r="I414" t="s">
        <v>18</v>
      </c>
      <c r="J414">
        <v>0.1217126997464243</v>
      </c>
      <c r="K414" t="s">
        <v>135</v>
      </c>
      <c r="L414">
        <v>2.1769075439775575E-3</v>
      </c>
    </row>
    <row r="415" spans="1:12" x14ac:dyDescent="0.3">
      <c r="A415">
        <v>3</v>
      </c>
      <c r="B415">
        <v>30</v>
      </c>
      <c r="C415">
        <v>2</v>
      </c>
      <c r="D415">
        <v>1</v>
      </c>
      <c r="E415">
        <v>2023</v>
      </c>
      <c r="F415" t="s">
        <v>25</v>
      </c>
      <c r="G415" t="s">
        <v>26</v>
      </c>
      <c r="H415" t="s">
        <v>46</v>
      </c>
      <c r="I415" t="s">
        <v>19</v>
      </c>
      <c r="J415">
        <v>0.72499850446705194</v>
      </c>
      <c r="K415" t="s">
        <v>135</v>
      </c>
      <c r="L415">
        <v>1.2967050414910697E-2</v>
      </c>
    </row>
    <row r="416" spans="1:12" x14ac:dyDescent="0.3">
      <c r="A416">
        <v>3</v>
      </c>
      <c r="B416">
        <v>30</v>
      </c>
      <c r="C416">
        <v>2</v>
      </c>
      <c r="D416">
        <v>1</v>
      </c>
      <c r="E416">
        <v>2024</v>
      </c>
      <c r="F416" t="s">
        <v>25</v>
      </c>
      <c r="G416" t="s">
        <v>26</v>
      </c>
      <c r="H416" t="s">
        <v>44</v>
      </c>
      <c r="I416" t="s">
        <v>217</v>
      </c>
      <c r="J416">
        <v>2.8614890773687693</v>
      </c>
      <c r="K416" t="s">
        <v>135</v>
      </c>
      <c r="L416">
        <v>5.2958122168017582E-2</v>
      </c>
    </row>
    <row r="417" spans="1:12" x14ac:dyDescent="0.3">
      <c r="A417">
        <v>3</v>
      </c>
      <c r="B417">
        <v>30</v>
      </c>
      <c r="C417">
        <v>2</v>
      </c>
      <c r="D417">
        <v>1</v>
      </c>
      <c r="E417">
        <v>2024</v>
      </c>
      <c r="F417" t="s">
        <v>25</v>
      </c>
      <c r="G417" t="s">
        <v>26</v>
      </c>
      <c r="H417" t="s">
        <v>44</v>
      </c>
      <c r="I417" t="s">
        <v>218</v>
      </c>
      <c r="J417">
        <v>0.17543120851694385</v>
      </c>
      <c r="K417" t="s">
        <v>135</v>
      </c>
      <c r="L417">
        <v>3.2467387159367377E-3</v>
      </c>
    </row>
    <row r="418" spans="1:12" x14ac:dyDescent="0.3">
      <c r="A418">
        <v>3</v>
      </c>
      <c r="B418">
        <v>30</v>
      </c>
      <c r="C418">
        <v>2</v>
      </c>
      <c r="D418">
        <v>1</v>
      </c>
      <c r="E418">
        <v>2024</v>
      </c>
      <c r="F418" t="s">
        <v>25</v>
      </c>
      <c r="G418" t="s">
        <v>26</v>
      </c>
      <c r="H418" t="s">
        <v>44</v>
      </c>
      <c r="I418" t="s">
        <v>14</v>
      </c>
      <c r="J418">
        <v>2.1020962189081587</v>
      </c>
      <c r="K418" t="s">
        <v>135</v>
      </c>
      <c r="L418">
        <v>3.8903894217283269E-2</v>
      </c>
    </row>
    <row r="419" spans="1:12" x14ac:dyDescent="0.3">
      <c r="A419">
        <v>3</v>
      </c>
      <c r="B419">
        <v>30</v>
      </c>
      <c r="C419">
        <v>2</v>
      </c>
      <c r="D419">
        <v>1</v>
      </c>
      <c r="E419">
        <v>2024</v>
      </c>
      <c r="F419" t="s">
        <v>25</v>
      </c>
      <c r="G419" t="s">
        <v>26</v>
      </c>
      <c r="H419" t="s">
        <v>44</v>
      </c>
      <c r="I419" t="s">
        <v>219</v>
      </c>
      <c r="J419">
        <v>0.67968644519475874</v>
      </c>
      <c r="K419" t="s">
        <v>135</v>
      </c>
      <c r="L419">
        <v>1.2579086212577159E-2</v>
      </c>
    </row>
    <row r="420" spans="1:12" x14ac:dyDescent="0.3">
      <c r="A420">
        <v>3</v>
      </c>
      <c r="B420">
        <v>30</v>
      </c>
      <c r="C420">
        <v>2</v>
      </c>
      <c r="D420">
        <v>1</v>
      </c>
      <c r="E420">
        <v>2024</v>
      </c>
      <c r="F420" t="s">
        <v>25</v>
      </c>
      <c r="G420" t="s">
        <v>26</v>
      </c>
      <c r="H420" t="s">
        <v>45</v>
      </c>
      <c r="I420" t="s">
        <v>11</v>
      </c>
      <c r="J420">
        <v>4.2581587696468377</v>
      </c>
      <c r="K420" t="s">
        <v>135</v>
      </c>
      <c r="L420">
        <v>7.8806553593813083E-2</v>
      </c>
    </row>
    <row r="421" spans="1:12" x14ac:dyDescent="0.3">
      <c r="A421">
        <v>3</v>
      </c>
      <c r="B421">
        <v>30</v>
      </c>
      <c r="C421">
        <v>2</v>
      </c>
      <c r="D421">
        <v>1</v>
      </c>
      <c r="E421">
        <v>2024</v>
      </c>
      <c r="F421" t="s">
        <v>25</v>
      </c>
      <c r="G421" t="s">
        <v>26</v>
      </c>
      <c r="H421" t="s">
        <v>45</v>
      </c>
      <c r="I421" t="s">
        <v>13</v>
      </c>
      <c r="J421">
        <v>0.28997528215262158</v>
      </c>
      <c r="K421" t="s">
        <v>135</v>
      </c>
      <c r="L421">
        <v>5.3666276552992252E-3</v>
      </c>
    </row>
    <row r="422" spans="1:12" x14ac:dyDescent="0.3">
      <c r="A422">
        <v>3</v>
      </c>
      <c r="B422">
        <v>30</v>
      </c>
      <c r="C422">
        <v>2</v>
      </c>
      <c r="D422">
        <v>1</v>
      </c>
      <c r="E422">
        <v>2024</v>
      </c>
      <c r="F422" t="s">
        <v>25</v>
      </c>
      <c r="G422" t="s">
        <v>26</v>
      </c>
      <c r="H422" t="s">
        <v>45</v>
      </c>
      <c r="I422" t="s">
        <v>15</v>
      </c>
      <c r="J422">
        <v>0.27653944329232488</v>
      </c>
      <c r="K422" t="s">
        <v>135</v>
      </c>
      <c r="L422">
        <v>5.1179680320908531E-3</v>
      </c>
    </row>
    <row r="423" spans="1:12" x14ac:dyDescent="0.3">
      <c r="A423">
        <v>3</v>
      </c>
      <c r="B423">
        <v>30</v>
      </c>
      <c r="C423">
        <v>2</v>
      </c>
      <c r="D423">
        <v>1</v>
      </c>
      <c r="E423">
        <v>2024</v>
      </c>
      <c r="F423" t="s">
        <v>25</v>
      </c>
      <c r="G423" t="s">
        <v>26</v>
      </c>
      <c r="H423" t="s">
        <v>45</v>
      </c>
      <c r="I423" t="s">
        <v>16</v>
      </c>
      <c r="J423">
        <v>21.255304684283406</v>
      </c>
      <c r="K423" t="s">
        <v>135</v>
      </c>
      <c r="L423">
        <v>0.39337596326727198</v>
      </c>
    </row>
    <row r="424" spans="1:12" x14ac:dyDescent="0.3">
      <c r="A424">
        <v>3</v>
      </c>
      <c r="B424">
        <v>30</v>
      </c>
      <c r="C424">
        <v>2</v>
      </c>
      <c r="D424">
        <v>1</v>
      </c>
      <c r="E424">
        <v>2024</v>
      </c>
      <c r="F424" t="s">
        <v>25</v>
      </c>
      <c r="G424" t="s">
        <v>26</v>
      </c>
      <c r="H424" t="s">
        <v>45</v>
      </c>
      <c r="I424" t="s">
        <v>24</v>
      </c>
      <c r="J424">
        <v>1.6000956398194571E-2</v>
      </c>
      <c r="K424" t="s">
        <v>135</v>
      </c>
      <c r="L424">
        <v>2.961327409713212E-4</v>
      </c>
    </row>
    <row r="425" spans="1:12" x14ac:dyDescent="0.3">
      <c r="A425">
        <v>3</v>
      </c>
      <c r="B425">
        <v>30</v>
      </c>
      <c r="C425">
        <v>2</v>
      </c>
      <c r="D425">
        <v>1</v>
      </c>
      <c r="E425">
        <v>2024</v>
      </c>
      <c r="F425" t="s">
        <v>25</v>
      </c>
      <c r="G425" t="s">
        <v>26</v>
      </c>
      <c r="H425" t="s">
        <v>46</v>
      </c>
      <c r="I425" t="s">
        <v>11</v>
      </c>
      <c r="J425">
        <v>0.21534753844988055</v>
      </c>
      <c r="K425" t="s">
        <v>135</v>
      </c>
      <c r="L425">
        <v>3.9854778199249147E-3</v>
      </c>
    </row>
    <row r="426" spans="1:12" x14ac:dyDescent="0.3">
      <c r="A426">
        <v>3</v>
      </c>
      <c r="B426">
        <v>30</v>
      </c>
      <c r="C426">
        <v>2</v>
      </c>
      <c r="D426">
        <v>1</v>
      </c>
      <c r="E426">
        <v>2024</v>
      </c>
      <c r="F426" t="s">
        <v>25</v>
      </c>
      <c r="G426" t="s">
        <v>26</v>
      </c>
      <c r="H426" t="s">
        <v>46</v>
      </c>
      <c r="I426" t="s">
        <v>221</v>
      </c>
      <c r="J426">
        <v>0.15142781798641225</v>
      </c>
      <c r="K426" t="s">
        <v>135</v>
      </c>
      <c r="L426">
        <v>2.8025034056515718E-3</v>
      </c>
    </row>
    <row r="427" spans="1:12" x14ac:dyDescent="0.3">
      <c r="A427">
        <v>3</v>
      </c>
      <c r="B427">
        <v>30</v>
      </c>
      <c r="C427">
        <v>2</v>
      </c>
      <c r="D427">
        <v>1</v>
      </c>
      <c r="E427">
        <v>2024</v>
      </c>
      <c r="F427" t="s">
        <v>25</v>
      </c>
      <c r="G427" t="s">
        <v>26</v>
      </c>
      <c r="H427" t="s">
        <v>46</v>
      </c>
      <c r="I427" t="s">
        <v>17</v>
      </c>
      <c r="J427">
        <v>20.933195908370994</v>
      </c>
      <c r="K427" t="s">
        <v>135</v>
      </c>
      <c r="L427">
        <v>0.38741463493613409</v>
      </c>
    </row>
    <row r="428" spans="1:12" x14ac:dyDescent="0.3">
      <c r="A428">
        <v>3</v>
      </c>
      <c r="B428">
        <v>30</v>
      </c>
      <c r="C428">
        <v>2</v>
      </c>
      <c r="D428">
        <v>1</v>
      </c>
      <c r="E428">
        <v>2024</v>
      </c>
      <c r="F428" t="s">
        <v>25</v>
      </c>
      <c r="G428" t="s">
        <v>26</v>
      </c>
      <c r="H428" t="s">
        <v>46</v>
      </c>
      <c r="I428" t="s">
        <v>18</v>
      </c>
      <c r="J428">
        <v>0.15142781798641225</v>
      </c>
      <c r="K428" t="s">
        <v>135</v>
      </c>
      <c r="L428">
        <v>2.8025034056515718E-3</v>
      </c>
    </row>
    <row r="429" spans="1:12" x14ac:dyDescent="0.3">
      <c r="A429">
        <v>3</v>
      </c>
      <c r="B429">
        <v>30</v>
      </c>
      <c r="C429">
        <v>2</v>
      </c>
      <c r="D429">
        <v>1</v>
      </c>
      <c r="E429">
        <v>2024</v>
      </c>
      <c r="F429" t="s">
        <v>25</v>
      </c>
      <c r="G429" t="s">
        <v>26</v>
      </c>
      <c r="H429" t="s">
        <v>46</v>
      </c>
      <c r="I429" t="s">
        <v>19</v>
      </c>
      <c r="J429">
        <v>0.66697287913627412</v>
      </c>
      <c r="K429" t="s">
        <v>135</v>
      </c>
      <c r="L429">
        <v>1.2343793829376627E-2</v>
      </c>
    </row>
    <row r="430" spans="1:12" x14ac:dyDescent="0.3">
      <c r="A430">
        <v>3</v>
      </c>
      <c r="B430">
        <v>30</v>
      </c>
      <c r="C430">
        <v>2</v>
      </c>
      <c r="D430">
        <v>1</v>
      </c>
      <c r="E430">
        <v>2025</v>
      </c>
      <c r="F430" t="s">
        <v>25</v>
      </c>
      <c r="G430" t="s">
        <v>26</v>
      </c>
      <c r="H430" t="s">
        <v>44</v>
      </c>
      <c r="I430" t="s">
        <v>217</v>
      </c>
      <c r="J430">
        <v>2.5191048255484145</v>
      </c>
      <c r="K430" t="s">
        <v>135</v>
      </c>
      <c r="L430">
        <v>4.7216104161896415E-2</v>
      </c>
    </row>
    <row r="431" spans="1:12" x14ac:dyDescent="0.3">
      <c r="A431">
        <v>3</v>
      </c>
      <c r="B431">
        <v>30</v>
      </c>
      <c r="C431">
        <v>2</v>
      </c>
      <c r="D431">
        <v>1</v>
      </c>
      <c r="E431">
        <v>2025</v>
      </c>
      <c r="F431" t="s">
        <v>25</v>
      </c>
      <c r="G431" t="s">
        <v>26</v>
      </c>
      <c r="H431" t="s">
        <v>44</v>
      </c>
      <c r="I431" t="s">
        <v>218</v>
      </c>
      <c r="J431">
        <v>0.14039608176327367</v>
      </c>
      <c r="K431" t="s">
        <v>135</v>
      </c>
      <c r="L431">
        <v>2.6314728760895123E-3</v>
      </c>
    </row>
    <row r="432" spans="1:12" x14ac:dyDescent="0.3">
      <c r="A432">
        <v>3</v>
      </c>
      <c r="B432">
        <v>30</v>
      </c>
      <c r="C432">
        <v>2</v>
      </c>
      <c r="D432">
        <v>1</v>
      </c>
      <c r="E432">
        <v>2025</v>
      </c>
      <c r="F432" t="s">
        <v>25</v>
      </c>
      <c r="G432" t="s">
        <v>26</v>
      </c>
      <c r="H432" t="s">
        <v>44</v>
      </c>
      <c r="I432" t="s">
        <v>14</v>
      </c>
      <c r="J432">
        <v>2.4057647534725355</v>
      </c>
      <c r="K432" t="s">
        <v>135</v>
      </c>
      <c r="L432">
        <v>4.5091747686303335E-2</v>
      </c>
    </row>
    <row r="433" spans="1:12" x14ac:dyDescent="0.3">
      <c r="A433">
        <v>3</v>
      </c>
      <c r="B433">
        <v>30</v>
      </c>
      <c r="C433">
        <v>2</v>
      </c>
      <c r="D433">
        <v>1</v>
      </c>
      <c r="E433">
        <v>2025</v>
      </c>
      <c r="F433" t="s">
        <v>25</v>
      </c>
      <c r="G433" t="s">
        <v>26</v>
      </c>
      <c r="H433" t="s">
        <v>44</v>
      </c>
      <c r="I433" t="s">
        <v>219</v>
      </c>
      <c r="J433">
        <v>0.60453536679304631</v>
      </c>
      <c r="K433" t="s">
        <v>135</v>
      </c>
      <c r="L433">
        <v>1.1330931749470441E-2</v>
      </c>
    </row>
    <row r="434" spans="1:12" x14ac:dyDescent="0.3">
      <c r="A434">
        <v>3</v>
      </c>
      <c r="B434">
        <v>30</v>
      </c>
      <c r="C434">
        <v>2</v>
      </c>
      <c r="D434">
        <v>1</v>
      </c>
      <c r="E434">
        <v>2025</v>
      </c>
      <c r="F434" t="s">
        <v>25</v>
      </c>
      <c r="G434" t="s">
        <v>26</v>
      </c>
      <c r="H434" t="s">
        <v>45</v>
      </c>
      <c r="I434" t="s">
        <v>11</v>
      </c>
      <c r="J434">
        <v>3.1390130010050132</v>
      </c>
      <c r="K434" t="s">
        <v>135</v>
      </c>
      <c r="L434">
        <v>5.8835171652189461E-2</v>
      </c>
    </row>
    <row r="435" spans="1:12" x14ac:dyDescent="0.3">
      <c r="A435">
        <v>3</v>
      </c>
      <c r="B435">
        <v>30</v>
      </c>
      <c r="C435">
        <v>2</v>
      </c>
      <c r="D435">
        <v>1</v>
      </c>
      <c r="E435">
        <v>2025</v>
      </c>
      <c r="F435" t="s">
        <v>25</v>
      </c>
      <c r="G435" t="s">
        <v>26</v>
      </c>
      <c r="H435" t="s">
        <v>45</v>
      </c>
      <c r="I435" t="s">
        <v>13</v>
      </c>
      <c r="J435">
        <v>0.28498329068434292</v>
      </c>
      <c r="K435" t="s">
        <v>135</v>
      </c>
      <c r="L435">
        <v>5.3415009176613296E-3</v>
      </c>
    </row>
    <row r="436" spans="1:12" x14ac:dyDescent="0.3">
      <c r="A436">
        <v>3</v>
      </c>
      <c r="B436">
        <v>30</v>
      </c>
      <c r="C436">
        <v>2</v>
      </c>
      <c r="D436">
        <v>1</v>
      </c>
      <c r="E436">
        <v>2025</v>
      </c>
      <c r="F436" t="s">
        <v>25</v>
      </c>
      <c r="G436" t="s">
        <v>26</v>
      </c>
      <c r="H436" t="s">
        <v>45</v>
      </c>
      <c r="I436" t="s">
        <v>15</v>
      </c>
      <c r="J436">
        <v>0.22394549378350301</v>
      </c>
      <c r="K436" t="s">
        <v>135</v>
      </c>
      <c r="L436">
        <v>4.1974568322170787E-3</v>
      </c>
    </row>
    <row r="437" spans="1:12" x14ac:dyDescent="0.3">
      <c r="A437">
        <v>3</v>
      </c>
      <c r="B437">
        <v>30</v>
      </c>
      <c r="C437">
        <v>2</v>
      </c>
      <c r="D437">
        <v>1</v>
      </c>
      <c r="E437">
        <v>2025</v>
      </c>
      <c r="F437" t="s">
        <v>25</v>
      </c>
      <c r="G437" t="s">
        <v>26</v>
      </c>
      <c r="H437" t="s">
        <v>45</v>
      </c>
      <c r="I437" t="s">
        <v>16</v>
      </c>
      <c r="J437">
        <v>20.575155769444546</v>
      </c>
      <c r="K437" t="s">
        <v>135</v>
      </c>
      <c r="L437">
        <v>0.3856444115007579</v>
      </c>
    </row>
    <row r="438" spans="1:12" x14ac:dyDescent="0.3">
      <c r="A438">
        <v>3</v>
      </c>
      <c r="B438">
        <v>30</v>
      </c>
      <c r="C438">
        <v>2</v>
      </c>
      <c r="D438">
        <v>1</v>
      </c>
      <c r="E438">
        <v>2025</v>
      </c>
      <c r="F438" t="s">
        <v>25</v>
      </c>
      <c r="G438" t="s">
        <v>26</v>
      </c>
      <c r="H438" t="s">
        <v>45</v>
      </c>
      <c r="I438" t="s">
        <v>24</v>
      </c>
      <c r="J438">
        <v>1.2195405378531289E-2</v>
      </c>
      <c r="K438" t="s">
        <v>135</v>
      </c>
      <c r="L438">
        <v>2.2858101211565421E-4</v>
      </c>
    </row>
    <row r="439" spans="1:12" x14ac:dyDescent="0.3">
      <c r="A439">
        <v>3</v>
      </c>
      <c r="B439">
        <v>30</v>
      </c>
      <c r="C439">
        <v>2</v>
      </c>
      <c r="D439">
        <v>1</v>
      </c>
      <c r="E439">
        <v>2025</v>
      </c>
      <c r="F439" t="s">
        <v>25</v>
      </c>
      <c r="G439" t="s">
        <v>26</v>
      </c>
      <c r="H439" t="s">
        <v>46</v>
      </c>
      <c r="I439" t="s">
        <v>11</v>
      </c>
      <c r="J439">
        <v>0.21300622450819248</v>
      </c>
      <c r="K439" t="s">
        <v>135</v>
      </c>
      <c r="L439">
        <v>3.9924198395839315E-3</v>
      </c>
    </row>
    <row r="440" spans="1:12" x14ac:dyDescent="0.3">
      <c r="A440">
        <v>3</v>
      </c>
      <c r="B440">
        <v>30</v>
      </c>
      <c r="C440">
        <v>2</v>
      </c>
      <c r="D440">
        <v>1</v>
      </c>
      <c r="E440">
        <v>2025</v>
      </c>
      <c r="F440" t="s">
        <v>25</v>
      </c>
      <c r="G440" t="s">
        <v>26</v>
      </c>
      <c r="H440" t="s">
        <v>46</v>
      </c>
      <c r="I440" t="s">
        <v>221</v>
      </c>
      <c r="J440">
        <v>0.19260319511231155</v>
      </c>
      <c r="K440" t="s">
        <v>135</v>
      </c>
      <c r="L440">
        <v>3.6100016283987638E-3</v>
      </c>
    </row>
    <row r="441" spans="1:12" x14ac:dyDescent="0.3">
      <c r="A441">
        <v>3</v>
      </c>
      <c r="B441">
        <v>30</v>
      </c>
      <c r="C441">
        <v>2</v>
      </c>
      <c r="D441">
        <v>1</v>
      </c>
      <c r="E441">
        <v>2025</v>
      </c>
      <c r="F441" t="s">
        <v>25</v>
      </c>
      <c r="G441" t="s">
        <v>26</v>
      </c>
      <c r="H441" t="s">
        <v>46</v>
      </c>
      <c r="I441" t="s">
        <v>17</v>
      </c>
      <c r="J441">
        <v>22.139261919796752</v>
      </c>
      <c r="K441" t="s">
        <v>135</v>
      </c>
      <c r="L441">
        <v>0.41496077744405085</v>
      </c>
    </row>
    <row r="442" spans="1:12" x14ac:dyDescent="0.3">
      <c r="A442">
        <v>3</v>
      </c>
      <c r="B442">
        <v>30</v>
      </c>
      <c r="C442">
        <v>2</v>
      </c>
      <c r="D442">
        <v>1</v>
      </c>
      <c r="E442">
        <v>2025</v>
      </c>
      <c r="F442" t="s">
        <v>25</v>
      </c>
      <c r="G442" t="s">
        <v>26</v>
      </c>
      <c r="H442" t="s">
        <v>46</v>
      </c>
      <c r="I442" t="s">
        <v>18</v>
      </c>
      <c r="J442">
        <v>0.19260202645830804</v>
      </c>
      <c r="K442" t="s">
        <v>135</v>
      </c>
      <c r="L442">
        <v>3.6099797240744186E-3</v>
      </c>
    </row>
    <row r="443" spans="1:12" x14ac:dyDescent="0.3">
      <c r="A443">
        <v>3</v>
      </c>
      <c r="B443">
        <v>30</v>
      </c>
      <c r="C443">
        <v>2</v>
      </c>
      <c r="D443">
        <v>1</v>
      </c>
      <c r="E443">
        <v>2025</v>
      </c>
      <c r="F443" t="s">
        <v>25</v>
      </c>
      <c r="G443" t="s">
        <v>26</v>
      </c>
      <c r="H443" t="s">
        <v>46</v>
      </c>
      <c r="I443" t="s">
        <v>19</v>
      </c>
      <c r="J443">
        <v>0.71009420661229194</v>
      </c>
      <c r="K443" t="s">
        <v>135</v>
      </c>
      <c r="L443">
        <v>1.330944297519103E-2</v>
      </c>
    </row>
    <row r="444" spans="1:12" x14ac:dyDescent="0.3">
      <c r="A444">
        <v>3</v>
      </c>
      <c r="B444">
        <v>31</v>
      </c>
      <c r="C444">
        <v>3</v>
      </c>
      <c r="D444">
        <v>1</v>
      </c>
      <c r="E444">
        <v>2014</v>
      </c>
      <c r="F444" t="s">
        <v>25</v>
      </c>
      <c r="G444" t="s">
        <v>27</v>
      </c>
      <c r="H444" t="s">
        <v>44</v>
      </c>
      <c r="I444" t="s">
        <v>217</v>
      </c>
      <c r="J444">
        <v>0.1651874785027187</v>
      </c>
      <c r="K444" t="s">
        <v>135</v>
      </c>
      <c r="L444">
        <v>2.4634324559493713E-3</v>
      </c>
    </row>
    <row r="445" spans="1:12" x14ac:dyDescent="0.3">
      <c r="A445">
        <v>3</v>
      </c>
      <c r="B445">
        <v>31</v>
      </c>
      <c r="C445">
        <v>3</v>
      </c>
      <c r="D445">
        <v>1</v>
      </c>
      <c r="E445">
        <v>2014</v>
      </c>
      <c r="F445" t="s">
        <v>25</v>
      </c>
      <c r="G445" t="s">
        <v>27</v>
      </c>
      <c r="H445" t="s">
        <v>44</v>
      </c>
      <c r="I445" t="s">
        <v>218</v>
      </c>
      <c r="J445">
        <v>7.0848739577576453E-2</v>
      </c>
      <c r="K445" t="s">
        <v>135</v>
      </c>
      <c r="L445">
        <v>1.0565636458675898E-3</v>
      </c>
    </row>
    <row r="446" spans="1:12" x14ac:dyDescent="0.3">
      <c r="A446">
        <v>3</v>
      </c>
      <c r="B446">
        <v>31</v>
      </c>
      <c r="C446">
        <v>3</v>
      </c>
      <c r="D446">
        <v>1</v>
      </c>
      <c r="E446">
        <v>2014</v>
      </c>
      <c r="F446" t="s">
        <v>25</v>
      </c>
      <c r="G446" t="s">
        <v>27</v>
      </c>
      <c r="H446" t="s">
        <v>44</v>
      </c>
      <c r="I446" t="s">
        <v>14</v>
      </c>
      <c r="J446">
        <v>0.55148458603526396</v>
      </c>
      <c r="K446" t="s">
        <v>135</v>
      </c>
      <c r="L446">
        <v>8.2242615512332154E-3</v>
      </c>
    </row>
    <row r="447" spans="1:12" x14ac:dyDescent="0.3">
      <c r="A447">
        <v>3</v>
      </c>
      <c r="B447">
        <v>31</v>
      </c>
      <c r="C447">
        <v>3</v>
      </c>
      <c r="D447">
        <v>1</v>
      </c>
      <c r="E447">
        <v>2014</v>
      </c>
      <c r="F447" t="s">
        <v>25</v>
      </c>
      <c r="G447" t="s">
        <v>27</v>
      </c>
      <c r="H447" t="s">
        <v>44</v>
      </c>
      <c r="I447" t="s">
        <v>219</v>
      </c>
      <c r="J447">
        <v>17.964181484033571</v>
      </c>
      <c r="K447" t="s">
        <v>135</v>
      </c>
      <c r="L447">
        <v>0.26789892377711122</v>
      </c>
    </row>
    <row r="448" spans="1:12" x14ac:dyDescent="0.3">
      <c r="A448">
        <v>3</v>
      </c>
      <c r="B448">
        <v>31</v>
      </c>
      <c r="C448">
        <v>3</v>
      </c>
      <c r="D448">
        <v>1</v>
      </c>
      <c r="E448">
        <v>2014</v>
      </c>
      <c r="F448" t="s">
        <v>25</v>
      </c>
      <c r="G448" t="s">
        <v>27</v>
      </c>
      <c r="H448" t="s">
        <v>45</v>
      </c>
      <c r="I448" t="s">
        <v>11</v>
      </c>
      <c r="J448">
        <v>1.7119957241238797</v>
      </c>
      <c r="K448" t="s">
        <v>135</v>
      </c>
      <c r="L448">
        <v>2.5530905063024498E-2</v>
      </c>
    </row>
    <row r="449" spans="1:12" x14ac:dyDescent="0.3">
      <c r="A449">
        <v>3</v>
      </c>
      <c r="B449">
        <v>31</v>
      </c>
      <c r="C449">
        <v>3</v>
      </c>
      <c r="D449">
        <v>1</v>
      </c>
      <c r="E449">
        <v>2014</v>
      </c>
      <c r="F449" t="s">
        <v>25</v>
      </c>
      <c r="G449" t="s">
        <v>27</v>
      </c>
      <c r="H449" t="s">
        <v>45</v>
      </c>
      <c r="I449" t="s">
        <v>220</v>
      </c>
      <c r="J449">
        <v>0</v>
      </c>
      <c r="K449" t="s">
        <v>135</v>
      </c>
      <c r="L449">
        <v>0</v>
      </c>
    </row>
    <row r="450" spans="1:12" x14ac:dyDescent="0.3">
      <c r="A450">
        <v>3</v>
      </c>
      <c r="B450">
        <v>31</v>
      </c>
      <c r="C450">
        <v>3</v>
      </c>
      <c r="D450">
        <v>1</v>
      </c>
      <c r="E450">
        <v>2014</v>
      </c>
      <c r="F450" t="s">
        <v>25</v>
      </c>
      <c r="G450" t="s">
        <v>27</v>
      </c>
      <c r="H450" t="s">
        <v>45</v>
      </c>
      <c r="I450" t="s">
        <v>13</v>
      </c>
      <c r="J450">
        <v>0.30585197756768578</v>
      </c>
      <c r="K450" t="s">
        <v>135</v>
      </c>
      <c r="L450">
        <v>4.5611549681965503E-3</v>
      </c>
    </row>
    <row r="451" spans="1:12" x14ac:dyDescent="0.3">
      <c r="A451">
        <v>3</v>
      </c>
      <c r="B451">
        <v>31</v>
      </c>
      <c r="C451">
        <v>3</v>
      </c>
      <c r="D451">
        <v>1</v>
      </c>
      <c r="E451">
        <v>2014</v>
      </c>
      <c r="F451" t="s">
        <v>25</v>
      </c>
      <c r="G451" t="s">
        <v>27</v>
      </c>
      <c r="H451" t="s">
        <v>45</v>
      </c>
      <c r="I451" t="s">
        <v>15</v>
      </c>
      <c r="J451">
        <v>1.3441652086178801</v>
      </c>
      <c r="K451" t="s">
        <v>135</v>
      </c>
      <c r="L451">
        <v>2.0045467314356673E-2</v>
      </c>
    </row>
    <row r="452" spans="1:12" x14ac:dyDescent="0.3">
      <c r="A452">
        <v>3</v>
      </c>
      <c r="B452">
        <v>31</v>
      </c>
      <c r="C452">
        <v>3</v>
      </c>
      <c r="D452">
        <v>1</v>
      </c>
      <c r="E452">
        <v>2014</v>
      </c>
      <c r="F452" t="s">
        <v>25</v>
      </c>
      <c r="G452" t="s">
        <v>27</v>
      </c>
      <c r="H452" t="s">
        <v>45</v>
      </c>
      <c r="I452" t="s">
        <v>16</v>
      </c>
      <c r="J452">
        <v>3.6746918645270283</v>
      </c>
      <c r="K452" t="s">
        <v>135</v>
      </c>
      <c r="L452">
        <v>5.4800492668940437E-2</v>
      </c>
    </row>
    <row r="453" spans="1:12" x14ac:dyDescent="0.3">
      <c r="A453">
        <v>3</v>
      </c>
      <c r="B453">
        <v>31</v>
      </c>
      <c r="C453">
        <v>3</v>
      </c>
      <c r="D453">
        <v>1</v>
      </c>
      <c r="E453">
        <v>2014</v>
      </c>
      <c r="F453" t="s">
        <v>25</v>
      </c>
      <c r="G453" t="s">
        <v>27</v>
      </c>
      <c r="H453" t="s">
        <v>45</v>
      </c>
      <c r="I453" t="s">
        <v>24</v>
      </c>
      <c r="J453">
        <v>0.55228299244883328</v>
      </c>
      <c r="K453" t="s">
        <v>135</v>
      </c>
      <c r="L453">
        <v>8.2361681454257794E-3</v>
      </c>
    </row>
    <row r="454" spans="1:12" x14ac:dyDescent="0.3">
      <c r="A454">
        <v>3</v>
      </c>
      <c r="B454">
        <v>31</v>
      </c>
      <c r="C454">
        <v>3</v>
      </c>
      <c r="D454">
        <v>1</v>
      </c>
      <c r="E454">
        <v>2014</v>
      </c>
      <c r="F454" t="s">
        <v>25</v>
      </c>
      <c r="G454" t="s">
        <v>27</v>
      </c>
      <c r="H454" t="s">
        <v>46</v>
      </c>
      <c r="I454" t="s">
        <v>11</v>
      </c>
      <c r="J454">
        <v>0.96792454474944845</v>
      </c>
      <c r="K454" t="s">
        <v>135</v>
      </c>
      <c r="L454">
        <v>1.4434609451385067E-2</v>
      </c>
    </row>
    <row r="455" spans="1:12" x14ac:dyDescent="0.3">
      <c r="A455">
        <v>3</v>
      </c>
      <c r="B455">
        <v>31</v>
      </c>
      <c r="C455">
        <v>3</v>
      </c>
      <c r="D455">
        <v>1</v>
      </c>
      <c r="E455">
        <v>2014</v>
      </c>
      <c r="F455" t="s">
        <v>25</v>
      </c>
      <c r="G455" t="s">
        <v>27</v>
      </c>
      <c r="H455" t="s">
        <v>46</v>
      </c>
      <c r="I455" t="s">
        <v>221</v>
      </c>
      <c r="J455">
        <v>1.3535651402075863</v>
      </c>
      <c r="K455" t="s">
        <v>135</v>
      </c>
      <c r="L455">
        <v>2.0185648015531341E-2</v>
      </c>
    </row>
    <row r="456" spans="1:12" x14ac:dyDescent="0.3">
      <c r="A456">
        <v>3</v>
      </c>
      <c r="B456">
        <v>31</v>
      </c>
      <c r="C456">
        <v>3</v>
      </c>
      <c r="D456">
        <v>1</v>
      </c>
      <c r="E456">
        <v>2014</v>
      </c>
      <c r="F456" t="s">
        <v>25</v>
      </c>
      <c r="G456" t="s">
        <v>27</v>
      </c>
      <c r="H456" t="s">
        <v>46</v>
      </c>
      <c r="I456" t="s">
        <v>17</v>
      </c>
      <c r="J456">
        <v>24.734700235314392</v>
      </c>
      <c r="K456" t="s">
        <v>135</v>
      </c>
      <c r="L456">
        <v>0.36886732517591631</v>
      </c>
    </row>
    <row r="457" spans="1:12" x14ac:dyDescent="0.3">
      <c r="A457">
        <v>3</v>
      </c>
      <c r="B457">
        <v>31</v>
      </c>
      <c r="C457">
        <v>3</v>
      </c>
      <c r="D457">
        <v>1</v>
      </c>
      <c r="E457">
        <v>2014</v>
      </c>
      <c r="F457" t="s">
        <v>25</v>
      </c>
      <c r="G457" t="s">
        <v>27</v>
      </c>
      <c r="H457" t="s">
        <v>46</v>
      </c>
      <c r="I457" t="s">
        <v>18</v>
      </c>
      <c r="J457">
        <v>1.369640257613119</v>
      </c>
      <c r="K457" t="s">
        <v>135</v>
      </c>
      <c r="L457">
        <v>2.0425375422892508E-2</v>
      </c>
    </row>
    <row r="458" spans="1:12" x14ac:dyDescent="0.3">
      <c r="A458">
        <v>3</v>
      </c>
      <c r="B458">
        <v>31</v>
      </c>
      <c r="C458">
        <v>3</v>
      </c>
      <c r="D458">
        <v>1</v>
      </c>
      <c r="E458">
        <v>2014</v>
      </c>
      <c r="F458" t="s">
        <v>25</v>
      </c>
      <c r="G458" t="s">
        <v>27</v>
      </c>
      <c r="H458" t="s">
        <v>46</v>
      </c>
      <c r="I458" t="s">
        <v>19</v>
      </c>
      <c r="J458">
        <v>12.289297799677525</v>
      </c>
      <c r="K458" t="s">
        <v>135</v>
      </c>
      <c r="L458">
        <v>0.18326967234416958</v>
      </c>
    </row>
    <row r="459" spans="1:12" x14ac:dyDescent="0.3">
      <c r="A459">
        <v>3</v>
      </c>
      <c r="B459">
        <v>31</v>
      </c>
      <c r="C459">
        <v>3</v>
      </c>
      <c r="D459">
        <v>1</v>
      </c>
      <c r="E459">
        <v>2015</v>
      </c>
      <c r="F459" t="s">
        <v>25</v>
      </c>
      <c r="G459" t="s">
        <v>27</v>
      </c>
      <c r="H459" t="s">
        <v>44</v>
      </c>
      <c r="I459" t="s">
        <v>217</v>
      </c>
      <c r="J459">
        <v>8.5601499556977489E-2</v>
      </c>
      <c r="K459" t="s">
        <v>135</v>
      </c>
      <c r="L459">
        <v>2.0034679156565554E-3</v>
      </c>
    </row>
    <row r="460" spans="1:12" x14ac:dyDescent="0.3">
      <c r="A460">
        <v>3</v>
      </c>
      <c r="B460">
        <v>31</v>
      </c>
      <c r="C460">
        <v>3</v>
      </c>
      <c r="D460">
        <v>1</v>
      </c>
      <c r="E460">
        <v>2015</v>
      </c>
      <c r="F460" t="s">
        <v>25</v>
      </c>
      <c r="G460" t="s">
        <v>27</v>
      </c>
      <c r="H460" t="s">
        <v>44</v>
      </c>
      <c r="I460" t="s">
        <v>218</v>
      </c>
      <c r="J460">
        <v>5.7652288525739573E-2</v>
      </c>
      <c r="K460" t="s">
        <v>135</v>
      </c>
      <c r="L460">
        <v>1.3493281183539604E-3</v>
      </c>
    </row>
    <row r="461" spans="1:12" x14ac:dyDescent="0.3">
      <c r="A461">
        <v>3</v>
      </c>
      <c r="B461">
        <v>31</v>
      </c>
      <c r="C461">
        <v>3</v>
      </c>
      <c r="D461">
        <v>1</v>
      </c>
      <c r="E461">
        <v>2015</v>
      </c>
      <c r="F461" t="s">
        <v>25</v>
      </c>
      <c r="G461" t="s">
        <v>27</v>
      </c>
      <c r="H461" t="s">
        <v>44</v>
      </c>
      <c r="I461" t="s">
        <v>14</v>
      </c>
      <c r="J461">
        <v>0.40522502971532637</v>
      </c>
      <c r="K461" t="s">
        <v>135</v>
      </c>
      <c r="L461">
        <v>9.4841252765116464E-3</v>
      </c>
    </row>
    <row r="462" spans="1:12" x14ac:dyDescent="0.3">
      <c r="A462">
        <v>3</v>
      </c>
      <c r="B462">
        <v>31</v>
      </c>
      <c r="C462">
        <v>3</v>
      </c>
      <c r="D462">
        <v>1</v>
      </c>
      <c r="E462">
        <v>2015</v>
      </c>
      <c r="F462" t="s">
        <v>25</v>
      </c>
      <c r="G462" t="s">
        <v>27</v>
      </c>
      <c r="H462" t="s">
        <v>44</v>
      </c>
      <c r="I462" t="s">
        <v>219</v>
      </c>
      <c r="J462">
        <v>11.621879391803494</v>
      </c>
      <c r="K462" t="s">
        <v>135</v>
      </c>
      <c r="L462">
        <v>0.27200531067344497</v>
      </c>
    </row>
    <row r="463" spans="1:12" x14ac:dyDescent="0.3">
      <c r="A463">
        <v>3</v>
      </c>
      <c r="B463">
        <v>31</v>
      </c>
      <c r="C463">
        <v>3</v>
      </c>
      <c r="D463">
        <v>1</v>
      </c>
      <c r="E463">
        <v>2015</v>
      </c>
      <c r="F463" t="s">
        <v>25</v>
      </c>
      <c r="G463" t="s">
        <v>27</v>
      </c>
      <c r="H463" t="s">
        <v>45</v>
      </c>
      <c r="I463" t="s">
        <v>11</v>
      </c>
      <c r="J463">
        <v>1.122062007861472</v>
      </c>
      <c r="K463" t="s">
        <v>135</v>
      </c>
      <c r="L463">
        <v>2.6261400136236214E-2</v>
      </c>
    </row>
    <row r="464" spans="1:12" x14ac:dyDescent="0.3">
      <c r="A464">
        <v>3</v>
      </c>
      <c r="B464">
        <v>31</v>
      </c>
      <c r="C464">
        <v>3</v>
      </c>
      <c r="D464">
        <v>1</v>
      </c>
      <c r="E464">
        <v>2015</v>
      </c>
      <c r="F464" t="s">
        <v>25</v>
      </c>
      <c r="G464" t="s">
        <v>27</v>
      </c>
      <c r="H464" t="s">
        <v>45</v>
      </c>
      <c r="I464" t="s">
        <v>220</v>
      </c>
      <c r="J464">
        <v>0</v>
      </c>
      <c r="K464" t="s">
        <v>135</v>
      </c>
      <c r="L464">
        <v>0</v>
      </c>
    </row>
    <row r="465" spans="1:12" x14ac:dyDescent="0.3">
      <c r="A465">
        <v>3</v>
      </c>
      <c r="B465">
        <v>31</v>
      </c>
      <c r="C465">
        <v>3</v>
      </c>
      <c r="D465">
        <v>1</v>
      </c>
      <c r="E465">
        <v>2015</v>
      </c>
      <c r="F465" t="s">
        <v>25</v>
      </c>
      <c r="G465" t="s">
        <v>27</v>
      </c>
      <c r="H465" t="s">
        <v>45</v>
      </c>
      <c r="I465" t="s">
        <v>13</v>
      </c>
      <c r="J465">
        <v>0.22454869890736515</v>
      </c>
      <c r="K465" t="s">
        <v>135</v>
      </c>
      <c r="L465">
        <v>5.2554700103575498E-3</v>
      </c>
    </row>
    <row r="466" spans="1:12" x14ac:dyDescent="0.3">
      <c r="A466">
        <v>3</v>
      </c>
      <c r="B466">
        <v>31</v>
      </c>
      <c r="C466">
        <v>3</v>
      </c>
      <c r="D466">
        <v>1</v>
      </c>
      <c r="E466">
        <v>2015</v>
      </c>
      <c r="F466" t="s">
        <v>25</v>
      </c>
      <c r="G466" t="s">
        <v>27</v>
      </c>
      <c r="H466" t="s">
        <v>45</v>
      </c>
      <c r="I466" t="s">
        <v>15</v>
      </c>
      <c r="J466">
        <v>0.60934920255365421</v>
      </c>
      <c r="K466" t="s">
        <v>135</v>
      </c>
      <c r="L466">
        <v>1.4261567648526595E-2</v>
      </c>
    </row>
    <row r="467" spans="1:12" x14ac:dyDescent="0.3">
      <c r="A467">
        <v>3</v>
      </c>
      <c r="B467">
        <v>31</v>
      </c>
      <c r="C467">
        <v>3</v>
      </c>
      <c r="D467">
        <v>1</v>
      </c>
      <c r="E467">
        <v>2015</v>
      </c>
      <c r="F467" t="s">
        <v>25</v>
      </c>
      <c r="G467" t="s">
        <v>27</v>
      </c>
      <c r="H467" t="s">
        <v>45</v>
      </c>
      <c r="I467" t="s">
        <v>16</v>
      </c>
      <c r="J467">
        <v>2.456055319341131</v>
      </c>
      <c r="K467" t="s">
        <v>135</v>
      </c>
      <c r="L467">
        <v>5.7482965331726886E-2</v>
      </c>
    </row>
    <row r="468" spans="1:12" x14ac:dyDescent="0.3">
      <c r="A468">
        <v>3</v>
      </c>
      <c r="B468">
        <v>31</v>
      </c>
      <c r="C468">
        <v>3</v>
      </c>
      <c r="D468">
        <v>1</v>
      </c>
      <c r="E468">
        <v>2015</v>
      </c>
      <c r="F468" t="s">
        <v>25</v>
      </c>
      <c r="G468" t="s">
        <v>27</v>
      </c>
      <c r="H468" t="s">
        <v>45</v>
      </c>
      <c r="I468" t="s">
        <v>24</v>
      </c>
      <c r="J468">
        <v>0.52751825338057345</v>
      </c>
      <c r="K468" t="s">
        <v>135</v>
      </c>
      <c r="L468">
        <v>1.2346347914941611E-2</v>
      </c>
    </row>
    <row r="469" spans="1:12" x14ac:dyDescent="0.3">
      <c r="A469">
        <v>3</v>
      </c>
      <c r="B469">
        <v>31</v>
      </c>
      <c r="C469">
        <v>3</v>
      </c>
      <c r="D469">
        <v>1</v>
      </c>
      <c r="E469">
        <v>2015</v>
      </c>
      <c r="F469" t="s">
        <v>25</v>
      </c>
      <c r="G469" t="s">
        <v>27</v>
      </c>
      <c r="H469" t="s">
        <v>46</v>
      </c>
      <c r="I469" t="s">
        <v>11</v>
      </c>
      <c r="J469">
        <v>0.39521344392528546</v>
      </c>
      <c r="K469" t="s">
        <v>135</v>
      </c>
      <c r="L469">
        <v>9.2498082257707389E-3</v>
      </c>
    </row>
    <row r="470" spans="1:12" x14ac:dyDescent="0.3">
      <c r="A470">
        <v>3</v>
      </c>
      <c r="B470">
        <v>31</v>
      </c>
      <c r="C470">
        <v>3</v>
      </c>
      <c r="D470">
        <v>1</v>
      </c>
      <c r="E470">
        <v>2015</v>
      </c>
      <c r="F470" t="s">
        <v>25</v>
      </c>
      <c r="G470" t="s">
        <v>27</v>
      </c>
      <c r="H470" t="s">
        <v>46</v>
      </c>
      <c r="I470" t="s">
        <v>221</v>
      </c>
      <c r="J470">
        <v>0.66502746744916941</v>
      </c>
      <c r="K470" t="s">
        <v>135</v>
      </c>
      <c r="L470">
        <v>1.556469455512176E-2</v>
      </c>
    </row>
    <row r="471" spans="1:12" x14ac:dyDescent="0.3">
      <c r="A471">
        <v>3</v>
      </c>
      <c r="B471">
        <v>31</v>
      </c>
      <c r="C471">
        <v>3</v>
      </c>
      <c r="D471">
        <v>1</v>
      </c>
      <c r="E471">
        <v>2015</v>
      </c>
      <c r="F471" t="s">
        <v>25</v>
      </c>
      <c r="G471" t="s">
        <v>27</v>
      </c>
      <c r="H471" t="s">
        <v>46</v>
      </c>
      <c r="I471" t="s">
        <v>17</v>
      </c>
      <c r="J471">
        <v>16.304456840974222</v>
      </c>
      <c r="K471" t="s">
        <v>135</v>
      </c>
      <c r="L471">
        <v>0.38159911137253305</v>
      </c>
    </row>
    <row r="472" spans="1:12" x14ac:dyDescent="0.3">
      <c r="A472">
        <v>3</v>
      </c>
      <c r="B472">
        <v>31</v>
      </c>
      <c r="C472">
        <v>3</v>
      </c>
      <c r="D472">
        <v>1</v>
      </c>
      <c r="E472">
        <v>2015</v>
      </c>
      <c r="F472" t="s">
        <v>25</v>
      </c>
      <c r="G472" t="s">
        <v>27</v>
      </c>
      <c r="H472" t="s">
        <v>46</v>
      </c>
      <c r="I472" t="s">
        <v>18</v>
      </c>
      <c r="J472">
        <v>0.67673251575653215</v>
      </c>
      <c r="K472" t="s">
        <v>135</v>
      </c>
      <c r="L472">
        <v>1.5838646400082163E-2</v>
      </c>
    </row>
    <row r="473" spans="1:12" x14ac:dyDescent="0.3">
      <c r="A473">
        <v>3</v>
      </c>
      <c r="B473">
        <v>31</v>
      </c>
      <c r="C473">
        <v>3</v>
      </c>
      <c r="D473">
        <v>1</v>
      </c>
      <c r="E473">
        <v>2015</v>
      </c>
      <c r="F473" t="s">
        <v>25</v>
      </c>
      <c r="G473" t="s">
        <v>27</v>
      </c>
      <c r="H473" t="s">
        <v>46</v>
      </c>
      <c r="I473" t="s">
        <v>19</v>
      </c>
      <c r="J473">
        <v>7.5753415860064397</v>
      </c>
      <c r="K473" t="s">
        <v>135</v>
      </c>
      <c r="L473">
        <v>0.17729775642073614</v>
      </c>
    </row>
    <row r="474" spans="1:12" x14ac:dyDescent="0.3">
      <c r="A474">
        <v>3</v>
      </c>
      <c r="B474">
        <v>31</v>
      </c>
      <c r="C474">
        <v>3</v>
      </c>
      <c r="D474">
        <v>1</v>
      </c>
      <c r="E474">
        <v>2016</v>
      </c>
      <c r="F474" t="s">
        <v>25</v>
      </c>
      <c r="G474" t="s">
        <v>27</v>
      </c>
      <c r="H474" t="s">
        <v>44</v>
      </c>
      <c r="I474" t="s">
        <v>217</v>
      </c>
      <c r="J474">
        <v>5.9154731383225023E-2</v>
      </c>
      <c r="K474" t="s">
        <v>135</v>
      </c>
      <c r="L474">
        <v>1.7833283961955929E-3</v>
      </c>
    </row>
    <row r="475" spans="1:12" x14ac:dyDescent="0.3">
      <c r="A475">
        <v>3</v>
      </c>
      <c r="B475">
        <v>31</v>
      </c>
      <c r="C475">
        <v>3</v>
      </c>
      <c r="D475">
        <v>1</v>
      </c>
      <c r="E475">
        <v>2016</v>
      </c>
      <c r="F475" t="s">
        <v>25</v>
      </c>
      <c r="G475" t="s">
        <v>27</v>
      </c>
      <c r="H475" t="s">
        <v>44</v>
      </c>
      <c r="I475" t="s">
        <v>218</v>
      </c>
      <c r="J475">
        <v>4.9280169687680564E-2</v>
      </c>
      <c r="K475" t="s">
        <v>135</v>
      </c>
      <c r="L475">
        <v>1.4856415356540636E-3</v>
      </c>
    </row>
    <row r="476" spans="1:12" x14ac:dyDescent="0.3">
      <c r="A476">
        <v>3</v>
      </c>
      <c r="B476">
        <v>31</v>
      </c>
      <c r="C476">
        <v>3</v>
      </c>
      <c r="D476">
        <v>1</v>
      </c>
      <c r="E476">
        <v>2016</v>
      </c>
      <c r="F476" t="s">
        <v>25</v>
      </c>
      <c r="G476" t="s">
        <v>27</v>
      </c>
      <c r="H476" t="s">
        <v>44</v>
      </c>
      <c r="I476" t="s">
        <v>14</v>
      </c>
      <c r="J476">
        <v>0.40724552922790852</v>
      </c>
      <c r="K476" t="s">
        <v>135</v>
      </c>
      <c r="L476">
        <v>1.2277167007841079E-2</v>
      </c>
    </row>
    <row r="477" spans="1:12" x14ac:dyDescent="0.3">
      <c r="A477">
        <v>3</v>
      </c>
      <c r="B477">
        <v>31</v>
      </c>
      <c r="C477">
        <v>3</v>
      </c>
      <c r="D477">
        <v>1</v>
      </c>
      <c r="E477">
        <v>2016</v>
      </c>
      <c r="F477" t="s">
        <v>25</v>
      </c>
      <c r="G477" t="s">
        <v>27</v>
      </c>
      <c r="H477" t="s">
        <v>44</v>
      </c>
      <c r="I477" t="s">
        <v>219</v>
      </c>
      <c r="J477">
        <v>8.5903074049467421</v>
      </c>
      <c r="K477" t="s">
        <v>135</v>
      </c>
      <c r="L477">
        <v>0.25897064814725923</v>
      </c>
    </row>
    <row r="478" spans="1:12" x14ac:dyDescent="0.3">
      <c r="A478">
        <v>3</v>
      </c>
      <c r="B478">
        <v>31</v>
      </c>
      <c r="C478">
        <v>3</v>
      </c>
      <c r="D478">
        <v>1</v>
      </c>
      <c r="E478">
        <v>2016</v>
      </c>
      <c r="F478" t="s">
        <v>25</v>
      </c>
      <c r="G478" t="s">
        <v>27</v>
      </c>
      <c r="H478" t="s">
        <v>45</v>
      </c>
      <c r="I478" t="s">
        <v>11</v>
      </c>
      <c r="J478">
        <v>0.71076245999328524</v>
      </c>
      <c r="K478" t="s">
        <v>135</v>
      </c>
      <c r="L478">
        <v>2.1427244249397456E-2</v>
      </c>
    </row>
    <row r="479" spans="1:12" x14ac:dyDescent="0.3">
      <c r="A479">
        <v>3</v>
      </c>
      <c r="B479">
        <v>31</v>
      </c>
      <c r="C479">
        <v>3</v>
      </c>
      <c r="D479">
        <v>1</v>
      </c>
      <c r="E479">
        <v>2016</v>
      </c>
      <c r="F479" t="s">
        <v>25</v>
      </c>
      <c r="G479" t="s">
        <v>27</v>
      </c>
      <c r="H479" t="s">
        <v>45</v>
      </c>
      <c r="I479" t="s">
        <v>220</v>
      </c>
      <c r="J479">
        <v>0</v>
      </c>
      <c r="K479" t="s">
        <v>135</v>
      </c>
      <c r="L479">
        <v>0</v>
      </c>
    </row>
    <row r="480" spans="1:12" x14ac:dyDescent="0.3">
      <c r="A480">
        <v>3</v>
      </c>
      <c r="B480">
        <v>31</v>
      </c>
      <c r="C480">
        <v>3</v>
      </c>
      <c r="D480">
        <v>1</v>
      </c>
      <c r="E480">
        <v>2016</v>
      </c>
      <c r="F480" t="s">
        <v>25</v>
      </c>
      <c r="G480" t="s">
        <v>27</v>
      </c>
      <c r="H480" t="s">
        <v>45</v>
      </c>
      <c r="I480" t="s">
        <v>13</v>
      </c>
      <c r="J480">
        <v>0.29096024640568996</v>
      </c>
      <c r="K480" t="s">
        <v>135</v>
      </c>
      <c r="L480">
        <v>8.7715328503118837E-3</v>
      </c>
    </row>
    <row r="481" spans="1:12" x14ac:dyDescent="0.3">
      <c r="A481">
        <v>3</v>
      </c>
      <c r="B481">
        <v>31</v>
      </c>
      <c r="C481">
        <v>3</v>
      </c>
      <c r="D481">
        <v>1</v>
      </c>
      <c r="E481">
        <v>2016</v>
      </c>
      <c r="F481" t="s">
        <v>25</v>
      </c>
      <c r="G481" t="s">
        <v>27</v>
      </c>
      <c r="H481" t="s">
        <v>45</v>
      </c>
      <c r="I481" t="s">
        <v>15</v>
      </c>
      <c r="J481">
        <v>0.39367551974804116</v>
      </c>
      <c r="K481" t="s">
        <v>135</v>
      </c>
      <c r="L481">
        <v>1.1868074063350871E-2</v>
      </c>
    </row>
    <row r="482" spans="1:12" x14ac:dyDescent="0.3">
      <c r="A482">
        <v>3</v>
      </c>
      <c r="B482">
        <v>31</v>
      </c>
      <c r="C482">
        <v>3</v>
      </c>
      <c r="D482">
        <v>1</v>
      </c>
      <c r="E482">
        <v>2016</v>
      </c>
      <c r="F482" t="s">
        <v>25</v>
      </c>
      <c r="G482" t="s">
        <v>27</v>
      </c>
      <c r="H482" t="s">
        <v>45</v>
      </c>
      <c r="I482" t="s">
        <v>16</v>
      </c>
      <c r="J482">
        <v>1.8377542910581424</v>
      </c>
      <c r="K482" t="s">
        <v>135</v>
      </c>
      <c r="L482">
        <v>5.540248997569891E-2</v>
      </c>
    </row>
    <row r="483" spans="1:12" x14ac:dyDescent="0.3">
      <c r="A483">
        <v>3</v>
      </c>
      <c r="B483">
        <v>31</v>
      </c>
      <c r="C483">
        <v>3</v>
      </c>
      <c r="D483">
        <v>1</v>
      </c>
      <c r="E483">
        <v>2016</v>
      </c>
      <c r="F483" t="s">
        <v>25</v>
      </c>
      <c r="G483" t="s">
        <v>27</v>
      </c>
      <c r="H483" t="s">
        <v>45</v>
      </c>
      <c r="I483" t="s">
        <v>24</v>
      </c>
      <c r="J483">
        <v>0.59711248126820093</v>
      </c>
      <c r="K483" t="s">
        <v>135</v>
      </c>
      <c r="L483">
        <v>1.8001056190584935E-2</v>
      </c>
    </row>
    <row r="484" spans="1:12" x14ac:dyDescent="0.3">
      <c r="A484">
        <v>3</v>
      </c>
      <c r="B484">
        <v>31</v>
      </c>
      <c r="C484">
        <v>3</v>
      </c>
      <c r="D484">
        <v>1</v>
      </c>
      <c r="E484">
        <v>2016</v>
      </c>
      <c r="F484" t="s">
        <v>25</v>
      </c>
      <c r="G484" t="s">
        <v>27</v>
      </c>
      <c r="H484" t="s">
        <v>46</v>
      </c>
      <c r="I484" t="s">
        <v>11</v>
      </c>
      <c r="J484">
        <v>0.29530630917385592</v>
      </c>
      <c r="K484" t="s">
        <v>135</v>
      </c>
      <c r="L484">
        <v>8.9025529219931929E-3</v>
      </c>
    </row>
    <row r="485" spans="1:12" x14ac:dyDescent="0.3">
      <c r="A485">
        <v>3</v>
      </c>
      <c r="B485">
        <v>31</v>
      </c>
      <c r="C485">
        <v>3</v>
      </c>
      <c r="D485">
        <v>1</v>
      </c>
      <c r="E485">
        <v>2016</v>
      </c>
      <c r="F485" t="s">
        <v>25</v>
      </c>
      <c r="G485" t="s">
        <v>27</v>
      </c>
      <c r="H485" t="s">
        <v>46</v>
      </c>
      <c r="I485" t="s">
        <v>221</v>
      </c>
      <c r="J485">
        <v>0.54174967757614778</v>
      </c>
      <c r="K485" t="s">
        <v>135</v>
      </c>
      <c r="L485">
        <v>1.633204244293671E-2</v>
      </c>
    </row>
    <row r="486" spans="1:12" x14ac:dyDescent="0.3">
      <c r="A486">
        <v>3</v>
      </c>
      <c r="B486">
        <v>31</v>
      </c>
      <c r="C486">
        <v>3</v>
      </c>
      <c r="D486">
        <v>1</v>
      </c>
      <c r="E486">
        <v>2016</v>
      </c>
      <c r="F486" t="s">
        <v>25</v>
      </c>
      <c r="G486" t="s">
        <v>27</v>
      </c>
      <c r="H486" t="s">
        <v>46</v>
      </c>
      <c r="I486" t="s">
        <v>17</v>
      </c>
      <c r="J486">
        <v>12.361347337661529</v>
      </c>
      <c r="K486" t="s">
        <v>135</v>
      </c>
      <c r="L486">
        <v>0.37265559672104076</v>
      </c>
    </row>
    <row r="487" spans="1:12" x14ac:dyDescent="0.3">
      <c r="A487">
        <v>3</v>
      </c>
      <c r="B487">
        <v>31</v>
      </c>
      <c r="C487">
        <v>3</v>
      </c>
      <c r="D487">
        <v>1</v>
      </c>
      <c r="E487">
        <v>2016</v>
      </c>
      <c r="F487" t="s">
        <v>25</v>
      </c>
      <c r="G487" t="s">
        <v>27</v>
      </c>
      <c r="H487" t="s">
        <v>46</v>
      </c>
      <c r="I487" t="s">
        <v>18</v>
      </c>
      <c r="J487">
        <v>0.55278424545915572</v>
      </c>
      <c r="K487" t="s">
        <v>135</v>
      </c>
      <c r="L487">
        <v>1.666469982782167E-2</v>
      </c>
    </row>
    <row r="488" spans="1:12" x14ac:dyDescent="0.3">
      <c r="A488">
        <v>3</v>
      </c>
      <c r="B488">
        <v>31</v>
      </c>
      <c r="C488">
        <v>3</v>
      </c>
      <c r="D488">
        <v>1</v>
      </c>
      <c r="E488">
        <v>2016</v>
      </c>
      <c r="F488" t="s">
        <v>25</v>
      </c>
      <c r="G488" t="s">
        <v>27</v>
      </c>
      <c r="H488" t="s">
        <v>46</v>
      </c>
      <c r="I488" t="s">
        <v>19</v>
      </c>
      <c r="J488">
        <v>6.4835288410099272</v>
      </c>
      <c r="K488" t="s">
        <v>135</v>
      </c>
      <c r="L488">
        <v>0.19545792566991366</v>
      </c>
    </row>
    <row r="489" spans="1:12" x14ac:dyDescent="0.3">
      <c r="A489">
        <v>3</v>
      </c>
      <c r="B489">
        <v>31</v>
      </c>
      <c r="C489">
        <v>3</v>
      </c>
      <c r="D489">
        <v>1</v>
      </c>
      <c r="E489">
        <v>2017</v>
      </c>
      <c r="F489" t="s">
        <v>25</v>
      </c>
      <c r="G489" t="s">
        <v>27</v>
      </c>
      <c r="H489" t="s">
        <v>44</v>
      </c>
      <c r="I489" t="s">
        <v>217</v>
      </c>
      <c r="J489">
        <v>4.8986343624158685E-2</v>
      </c>
      <c r="K489" t="s">
        <v>135</v>
      </c>
      <c r="L489">
        <v>1.6591575197624781E-3</v>
      </c>
    </row>
    <row r="490" spans="1:12" x14ac:dyDescent="0.3">
      <c r="A490">
        <v>3</v>
      </c>
      <c r="B490">
        <v>31</v>
      </c>
      <c r="C490">
        <v>3</v>
      </c>
      <c r="D490">
        <v>1</v>
      </c>
      <c r="E490">
        <v>2017</v>
      </c>
      <c r="F490" t="s">
        <v>25</v>
      </c>
      <c r="G490" t="s">
        <v>27</v>
      </c>
      <c r="H490" t="s">
        <v>44</v>
      </c>
      <c r="I490" t="s">
        <v>218</v>
      </c>
      <c r="J490">
        <v>5.3240614180879421E-2</v>
      </c>
      <c r="K490" t="s">
        <v>135</v>
      </c>
      <c r="L490">
        <v>1.8032488003741271E-3</v>
      </c>
    </row>
    <row r="491" spans="1:12" x14ac:dyDescent="0.3">
      <c r="A491">
        <v>3</v>
      </c>
      <c r="B491">
        <v>31</v>
      </c>
      <c r="C491">
        <v>3</v>
      </c>
      <c r="D491">
        <v>1</v>
      </c>
      <c r="E491">
        <v>2017</v>
      </c>
      <c r="F491" t="s">
        <v>25</v>
      </c>
      <c r="G491" t="s">
        <v>27</v>
      </c>
      <c r="H491" t="s">
        <v>44</v>
      </c>
      <c r="I491" t="s">
        <v>14</v>
      </c>
      <c r="J491">
        <v>0.4397306642442208</v>
      </c>
      <c r="K491" t="s">
        <v>135</v>
      </c>
      <c r="L491">
        <v>1.4893588381459417E-2</v>
      </c>
    </row>
    <row r="492" spans="1:12" x14ac:dyDescent="0.3">
      <c r="A492">
        <v>3</v>
      </c>
      <c r="B492">
        <v>31</v>
      </c>
      <c r="C492">
        <v>3</v>
      </c>
      <c r="D492">
        <v>1</v>
      </c>
      <c r="E492">
        <v>2017</v>
      </c>
      <c r="F492" t="s">
        <v>25</v>
      </c>
      <c r="G492" t="s">
        <v>27</v>
      </c>
      <c r="H492" t="s">
        <v>44</v>
      </c>
      <c r="I492" t="s">
        <v>219</v>
      </c>
      <c r="J492">
        <v>6.9783850507605631</v>
      </c>
      <c r="K492" t="s">
        <v>135</v>
      </c>
      <c r="L492">
        <v>0.23635648583205113</v>
      </c>
    </row>
    <row r="493" spans="1:12" x14ac:dyDescent="0.3">
      <c r="A493">
        <v>3</v>
      </c>
      <c r="B493">
        <v>31</v>
      </c>
      <c r="C493">
        <v>3</v>
      </c>
      <c r="D493">
        <v>1</v>
      </c>
      <c r="E493">
        <v>2017</v>
      </c>
      <c r="F493" t="s">
        <v>25</v>
      </c>
      <c r="G493" t="s">
        <v>27</v>
      </c>
      <c r="H493" t="s">
        <v>45</v>
      </c>
      <c r="I493" t="s">
        <v>11</v>
      </c>
      <c r="J493">
        <v>0.78608657479083011</v>
      </c>
      <c r="K493" t="s">
        <v>135</v>
      </c>
      <c r="L493">
        <v>2.6624592799886382E-2</v>
      </c>
    </row>
    <row r="494" spans="1:12" x14ac:dyDescent="0.3">
      <c r="A494">
        <v>3</v>
      </c>
      <c r="B494">
        <v>31</v>
      </c>
      <c r="C494">
        <v>3</v>
      </c>
      <c r="D494">
        <v>1</v>
      </c>
      <c r="E494">
        <v>2017</v>
      </c>
      <c r="F494" t="s">
        <v>25</v>
      </c>
      <c r="G494" t="s">
        <v>27</v>
      </c>
      <c r="H494" t="s">
        <v>45</v>
      </c>
      <c r="I494" t="s">
        <v>220</v>
      </c>
      <c r="J494">
        <v>0</v>
      </c>
      <c r="K494" t="s">
        <v>135</v>
      </c>
      <c r="L494">
        <v>0</v>
      </c>
    </row>
    <row r="495" spans="1:12" x14ac:dyDescent="0.3">
      <c r="A495">
        <v>3</v>
      </c>
      <c r="B495">
        <v>31</v>
      </c>
      <c r="C495">
        <v>3</v>
      </c>
      <c r="D495">
        <v>1</v>
      </c>
      <c r="E495">
        <v>2017</v>
      </c>
      <c r="F495" t="s">
        <v>25</v>
      </c>
      <c r="G495" t="s">
        <v>27</v>
      </c>
      <c r="H495" t="s">
        <v>45</v>
      </c>
      <c r="I495" t="s">
        <v>13</v>
      </c>
      <c r="J495">
        <v>0.32908612716852542</v>
      </c>
      <c r="K495" t="s">
        <v>135</v>
      </c>
      <c r="L495">
        <v>1.1146080359259462E-2</v>
      </c>
    </row>
    <row r="496" spans="1:12" x14ac:dyDescent="0.3">
      <c r="A496">
        <v>3</v>
      </c>
      <c r="B496">
        <v>31</v>
      </c>
      <c r="C496">
        <v>3</v>
      </c>
      <c r="D496">
        <v>1</v>
      </c>
      <c r="E496">
        <v>2017</v>
      </c>
      <c r="F496" t="s">
        <v>25</v>
      </c>
      <c r="G496" t="s">
        <v>27</v>
      </c>
      <c r="H496" t="s">
        <v>45</v>
      </c>
      <c r="I496" t="s">
        <v>15</v>
      </c>
      <c r="J496">
        <v>0.24617204685018546</v>
      </c>
      <c r="K496" t="s">
        <v>135</v>
      </c>
      <c r="L496">
        <v>8.3377972812279065E-3</v>
      </c>
    </row>
    <row r="497" spans="1:12" x14ac:dyDescent="0.3">
      <c r="A497">
        <v>3</v>
      </c>
      <c r="B497">
        <v>31</v>
      </c>
      <c r="C497">
        <v>3</v>
      </c>
      <c r="D497">
        <v>1</v>
      </c>
      <c r="E497">
        <v>2017</v>
      </c>
      <c r="F497" t="s">
        <v>25</v>
      </c>
      <c r="G497" t="s">
        <v>27</v>
      </c>
      <c r="H497" t="s">
        <v>45</v>
      </c>
      <c r="I497" t="s">
        <v>16</v>
      </c>
      <c r="J497">
        <v>2.0403988708663849</v>
      </c>
      <c r="K497" t="s">
        <v>135</v>
      </c>
      <c r="L497">
        <v>6.9107895781861869E-2</v>
      </c>
    </row>
    <row r="498" spans="1:12" x14ac:dyDescent="0.3">
      <c r="A498">
        <v>3</v>
      </c>
      <c r="B498">
        <v>31</v>
      </c>
      <c r="C498">
        <v>3</v>
      </c>
      <c r="D498">
        <v>1</v>
      </c>
      <c r="E498">
        <v>2017</v>
      </c>
      <c r="F498" t="s">
        <v>25</v>
      </c>
      <c r="G498" t="s">
        <v>27</v>
      </c>
      <c r="H498" t="s">
        <v>45</v>
      </c>
      <c r="I498" t="s">
        <v>24</v>
      </c>
      <c r="J498">
        <v>0.51132237007776382</v>
      </c>
      <c r="K498" t="s">
        <v>135</v>
      </c>
      <c r="L498">
        <v>1.7318384932875561E-2</v>
      </c>
    </row>
    <row r="499" spans="1:12" x14ac:dyDescent="0.3">
      <c r="A499">
        <v>3</v>
      </c>
      <c r="B499">
        <v>31</v>
      </c>
      <c r="C499">
        <v>3</v>
      </c>
      <c r="D499">
        <v>1</v>
      </c>
      <c r="E499">
        <v>2017</v>
      </c>
      <c r="F499" t="s">
        <v>25</v>
      </c>
      <c r="G499" t="s">
        <v>27</v>
      </c>
      <c r="H499" t="s">
        <v>46</v>
      </c>
      <c r="I499" t="s">
        <v>11</v>
      </c>
      <c r="J499">
        <v>0.17004907921023854</v>
      </c>
      <c r="K499" t="s">
        <v>135</v>
      </c>
      <c r="L499">
        <v>5.7595278117718082E-3</v>
      </c>
    </row>
    <row r="500" spans="1:12" x14ac:dyDescent="0.3">
      <c r="A500">
        <v>3</v>
      </c>
      <c r="B500">
        <v>31</v>
      </c>
      <c r="C500">
        <v>3</v>
      </c>
      <c r="D500">
        <v>1</v>
      </c>
      <c r="E500">
        <v>2017</v>
      </c>
      <c r="F500" t="s">
        <v>25</v>
      </c>
      <c r="G500" t="s">
        <v>27</v>
      </c>
      <c r="H500" t="s">
        <v>46</v>
      </c>
      <c r="I500" t="s">
        <v>221</v>
      </c>
      <c r="J500">
        <v>0.34591906824846985</v>
      </c>
      <c r="K500" t="s">
        <v>135</v>
      </c>
      <c r="L500">
        <v>1.1716208658419455E-2</v>
      </c>
    </row>
    <row r="501" spans="1:12" x14ac:dyDescent="0.3">
      <c r="A501">
        <v>3</v>
      </c>
      <c r="B501">
        <v>31</v>
      </c>
      <c r="C501">
        <v>3</v>
      </c>
      <c r="D501">
        <v>1</v>
      </c>
      <c r="E501">
        <v>2017</v>
      </c>
      <c r="F501" t="s">
        <v>25</v>
      </c>
      <c r="G501" t="s">
        <v>27</v>
      </c>
      <c r="H501" t="s">
        <v>46</v>
      </c>
      <c r="I501" t="s">
        <v>17</v>
      </c>
      <c r="J501">
        <v>11.383632008854773</v>
      </c>
      <c r="K501" t="s">
        <v>135</v>
      </c>
      <c r="L501">
        <v>0.38556130652677634</v>
      </c>
    </row>
    <row r="502" spans="1:12" x14ac:dyDescent="0.3">
      <c r="A502">
        <v>3</v>
      </c>
      <c r="B502">
        <v>31</v>
      </c>
      <c r="C502">
        <v>3</v>
      </c>
      <c r="D502">
        <v>1</v>
      </c>
      <c r="E502">
        <v>2017</v>
      </c>
      <c r="F502" t="s">
        <v>25</v>
      </c>
      <c r="G502" t="s">
        <v>27</v>
      </c>
      <c r="H502" t="s">
        <v>46</v>
      </c>
      <c r="I502" t="s">
        <v>18</v>
      </c>
      <c r="J502">
        <v>0.36170967940847704</v>
      </c>
      <c r="K502" t="s">
        <v>135</v>
      </c>
      <c r="L502">
        <v>1.2251033454668395E-2</v>
      </c>
    </row>
    <row r="503" spans="1:12" x14ac:dyDescent="0.3">
      <c r="A503">
        <v>3</v>
      </c>
      <c r="B503">
        <v>31</v>
      </c>
      <c r="C503">
        <v>3</v>
      </c>
      <c r="D503">
        <v>1</v>
      </c>
      <c r="E503">
        <v>2017</v>
      </c>
      <c r="F503" t="s">
        <v>25</v>
      </c>
      <c r="G503" t="s">
        <v>27</v>
      </c>
      <c r="H503" t="s">
        <v>46</v>
      </c>
      <c r="I503" t="s">
        <v>19</v>
      </c>
      <c r="J503">
        <v>5.8301114474399212</v>
      </c>
      <c r="K503" t="s">
        <v>135</v>
      </c>
      <c r="L503">
        <v>0.19746469185960561</v>
      </c>
    </row>
    <row r="504" spans="1:12" x14ac:dyDescent="0.3">
      <c r="A504">
        <v>3</v>
      </c>
      <c r="B504">
        <v>31</v>
      </c>
      <c r="C504">
        <v>3</v>
      </c>
      <c r="D504">
        <v>1</v>
      </c>
      <c r="E504">
        <v>2018</v>
      </c>
      <c r="F504" t="s">
        <v>25</v>
      </c>
      <c r="G504" t="s">
        <v>27</v>
      </c>
      <c r="H504" t="s">
        <v>44</v>
      </c>
      <c r="I504" t="s">
        <v>217</v>
      </c>
      <c r="J504">
        <v>3.0334395893550754E-2</v>
      </c>
      <c r="K504" t="s">
        <v>135</v>
      </c>
      <c r="L504">
        <v>1.0487489689640307E-3</v>
      </c>
    </row>
    <row r="505" spans="1:12" x14ac:dyDescent="0.3">
      <c r="A505">
        <v>3</v>
      </c>
      <c r="B505">
        <v>31</v>
      </c>
      <c r="C505">
        <v>3</v>
      </c>
      <c r="D505">
        <v>1</v>
      </c>
      <c r="E505">
        <v>2018</v>
      </c>
      <c r="F505" t="s">
        <v>25</v>
      </c>
      <c r="G505" t="s">
        <v>27</v>
      </c>
      <c r="H505" t="s">
        <v>44</v>
      </c>
      <c r="I505" t="s">
        <v>218</v>
      </c>
      <c r="J505">
        <v>3.6555767788297361E-2</v>
      </c>
      <c r="K505" t="s">
        <v>135</v>
      </c>
      <c r="L505">
        <v>1.2638400287317472E-3</v>
      </c>
    </row>
    <row r="506" spans="1:12" x14ac:dyDescent="0.3">
      <c r="A506">
        <v>3</v>
      </c>
      <c r="B506">
        <v>31</v>
      </c>
      <c r="C506">
        <v>3</v>
      </c>
      <c r="D506">
        <v>1</v>
      </c>
      <c r="E506">
        <v>2018</v>
      </c>
      <c r="F506" t="s">
        <v>25</v>
      </c>
      <c r="G506" t="s">
        <v>27</v>
      </c>
      <c r="H506" t="s">
        <v>44</v>
      </c>
      <c r="I506" t="s">
        <v>14</v>
      </c>
      <c r="J506">
        <v>0.35837248621945383</v>
      </c>
      <c r="K506" t="s">
        <v>135</v>
      </c>
      <c r="L506">
        <v>1.2389987153415988E-2</v>
      </c>
    </row>
    <row r="507" spans="1:12" x14ac:dyDescent="0.3">
      <c r="A507">
        <v>3</v>
      </c>
      <c r="B507">
        <v>31</v>
      </c>
      <c r="C507">
        <v>3</v>
      </c>
      <c r="D507">
        <v>1</v>
      </c>
      <c r="E507">
        <v>2018</v>
      </c>
      <c r="F507" t="s">
        <v>25</v>
      </c>
      <c r="G507" t="s">
        <v>27</v>
      </c>
      <c r="H507" t="s">
        <v>44</v>
      </c>
      <c r="I507" t="s">
        <v>219</v>
      </c>
      <c r="J507">
        <v>6.3590910675511667</v>
      </c>
      <c r="K507" t="s">
        <v>135</v>
      </c>
      <c r="L507">
        <v>0.21985241519382115</v>
      </c>
    </row>
    <row r="508" spans="1:12" x14ac:dyDescent="0.3">
      <c r="A508">
        <v>3</v>
      </c>
      <c r="B508">
        <v>31</v>
      </c>
      <c r="C508">
        <v>3</v>
      </c>
      <c r="D508">
        <v>1</v>
      </c>
      <c r="E508">
        <v>2018</v>
      </c>
      <c r="F508" t="s">
        <v>25</v>
      </c>
      <c r="G508" t="s">
        <v>27</v>
      </c>
      <c r="H508" t="s">
        <v>45</v>
      </c>
      <c r="I508" t="s">
        <v>11</v>
      </c>
      <c r="J508">
        <v>0.90555836179492755</v>
      </c>
      <c r="K508" t="s">
        <v>135</v>
      </c>
      <c r="L508">
        <v>3.1307806544157969E-2</v>
      </c>
    </row>
    <row r="509" spans="1:12" x14ac:dyDescent="0.3">
      <c r="A509">
        <v>3</v>
      </c>
      <c r="B509">
        <v>31</v>
      </c>
      <c r="C509">
        <v>3</v>
      </c>
      <c r="D509">
        <v>1</v>
      </c>
      <c r="E509">
        <v>2018</v>
      </c>
      <c r="F509" t="s">
        <v>25</v>
      </c>
      <c r="G509" t="s">
        <v>27</v>
      </c>
      <c r="H509" t="s">
        <v>45</v>
      </c>
      <c r="I509" t="s">
        <v>220</v>
      </c>
      <c r="J509">
        <v>0</v>
      </c>
      <c r="K509" t="s">
        <v>135</v>
      </c>
      <c r="L509">
        <v>0</v>
      </c>
    </row>
    <row r="510" spans="1:12" x14ac:dyDescent="0.3">
      <c r="A510">
        <v>3</v>
      </c>
      <c r="B510">
        <v>31</v>
      </c>
      <c r="C510">
        <v>3</v>
      </c>
      <c r="D510">
        <v>1</v>
      </c>
      <c r="E510">
        <v>2018</v>
      </c>
      <c r="F510" t="s">
        <v>25</v>
      </c>
      <c r="G510" t="s">
        <v>27</v>
      </c>
      <c r="H510" t="s">
        <v>45</v>
      </c>
      <c r="I510" t="s">
        <v>13</v>
      </c>
      <c r="J510">
        <v>0.45898477112917929</v>
      </c>
      <c r="K510" t="s">
        <v>135</v>
      </c>
      <c r="L510">
        <v>1.5868448713503402E-2</v>
      </c>
    </row>
    <row r="511" spans="1:12" x14ac:dyDescent="0.3">
      <c r="A511">
        <v>3</v>
      </c>
      <c r="B511">
        <v>31</v>
      </c>
      <c r="C511">
        <v>3</v>
      </c>
      <c r="D511">
        <v>1</v>
      </c>
      <c r="E511">
        <v>2018</v>
      </c>
      <c r="F511" t="s">
        <v>25</v>
      </c>
      <c r="G511" t="s">
        <v>27</v>
      </c>
      <c r="H511" t="s">
        <v>45</v>
      </c>
      <c r="I511" t="s">
        <v>15</v>
      </c>
      <c r="J511">
        <v>0.20764817791004758</v>
      </c>
      <c r="K511" t="s">
        <v>135</v>
      </c>
      <c r="L511">
        <v>7.1790060779394387E-3</v>
      </c>
    </row>
    <row r="512" spans="1:12" x14ac:dyDescent="0.3">
      <c r="A512">
        <v>3</v>
      </c>
      <c r="B512">
        <v>31</v>
      </c>
      <c r="C512">
        <v>3</v>
      </c>
      <c r="D512">
        <v>1</v>
      </c>
      <c r="E512">
        <v>2018</v>
      </c>
      <c r="F512" t="s">
        <v>25</v>
      </c>
      <c r="G512" t="s">
        <v>27</v>
      </c>
      <c r="H512" t="s">
        <v>45</v>
      </c>
      <c r="I512" t="s">
        <v>16</v>
      </c>
      <c r="J512">
        <v>2.2015157200065993</v>
      </c>
      <c r="K512" t="s">
        <v>135</v>
      </c>
      <c r="L512">
        <v>7.6112850561362175E-2</v>
      </c>
    </row>
    <row r="513" spans="1:12" x14ac:dyDescent="0.3">
      <c r="A513">
        <v>3</v>
      </c>
      <c r="B513">
        <v>31</v>
      </c>
      <c r="C513">
        <v>3</v>
      </c>
      <c r="D513">
        <v>1</v>
      </c>
      <c r="E513">
        <v>2018</v>
      </c>
      <c r="F513" t="s">
        <v>25</v>
      </c>
      <c r="G513" t="s">
        <v>27</v>
      </c>
      <c r="H513" t="s">
        <v>45</v>
      </c>
      <c r="I513" t="s">
        <v>24</v>
      </c>
      <c r="J513">
        <v>0.43398711836937753</v>
      </c>
      <c r="K513" t="s">
        <v>135</v>
      </c>
      <c r="L513">
        <v>1.5004206595402194E-2</v>
      </c>
    </row>
    <row r="514" spans="1:12" x14ac:dyDescent="0.3">
      <c r="A514">
        <v>3</v>
      </c>
      <c r="B514">
        <v>31</v>
      </c>
      <c r="C514">
        <v>3</v>
      </c>
      <c r="D514">
        <v>1</v>
      </c>
      <c r="E514">
        <v>2018</v>
      </c>
      <c r="F514" t="s">
        <v>25</v>
      </c>
      <c r="G514" t="s">
        <v>27</v>
      </c>
      <c r="H514" t="s">
        <v>46</v>
      </c>
      <c r="I514" t="s">
        <v>11</v>
      </c>
      <c r="J514">
        <v>0.1043982708748077</v>
      </c>
      <c r="K514" t="s">
        <v>135</v>
      </c>
      <c r="L514">
        <v>3.6093541907277539E-3</v>
      </c>
    </row>
    <row r="515" spans="1:12" x14ac:dyDescent="0.3">
      <c r="A515">
        <v>3</v>
      </c>
      <c r="B515">
        <v>31</v>
      </c>
      <c r="C515">
        <v>3</v>
      </c>
      <c r="D515">
        <v>1</v>
      </c>
      <c r="E515">
        <v>2018</v>
      </c>
      <c r="F515" t="s">
        <v>25</v>
      </c>
      <c r="G515" t="s">
        <v>27</v>
      </c>
      <c r="H515" t="s">
        <v>46</v>
      </c>
      <c r="I515" t="s">
        <v>221</v>
      </c>
      <c r="J515">
        <v>0.23027007141889572</v>
      </c>
      <c r="K515" t="s">
        <v>135</v>
      </c>
      <c r="L515">
        <v>7.9611112359479607E-3</v>
      </c>
    </row>
    <row r="516" spans="1:12" x14ac:dyDescent="0.3">
      <c r="A516">
        <v>3</v>
      </c>
      <c r="B516">
        <v>31</v>
      </c>
      <c r="C516">
        <v>3</v>
      </c>
      <c r="D516">
        <v>1</v>
      </c>
      <c r="E516">
        <v>2018</v>
      </c>
      <c r="F516" t="s">
        <v>25</v>
      </c>
      <c r="G516" t="s">
        <v>27</v>
      </c>
      <c r="H516" t="s">
        <v>46</v>
      </c>
      <c r="I516" t="s">
        <v>17</v>
      </c>
      <c r="J516">
        <v>11.201546079263965</v>
      </c>
      <c r="K516" t="s">
        <v>135</v>
      </c>
      <c r="L516">
        <v>0.3872702770365295</v>
      </c>
    </row>
    <row r="517" spans="1:12" x14ac:dyDescent="0.3">
      <c r="A517">
        <v>3</v>
      </c>
      <c r="B517">
        <v>31</v>
      </c>
      <c r="C517">
        <v>3</v>
      </c>
      <c r="D517">
        <v>1</v>
      </c>
      <c r="E517">
        <v>2018</v>
      </c>
      <c r="F517" t="s">
        <v>25</v>
      </c>
      <c r="G517" t="s">
        <v>27</v>
      </c>
      <c r="H517" t="s">
        <v>46</v>
      </c>
      <c r="I517" t="s">
        <v>18</v>
      </c>
      <c r="J517">
        <v>0.32549138951044554</v>
      </c>
      <c r="K517" t="s">
        <v>135</v>
      </c>
      <c r="L517">
        <v>1.1253191273485163E-2</v>
      </c>
    </row>
    <row r="518" spans="1:12" x14ac:dyDescent="0.3">
      <c r="A518">
        <v>3</v>
      </c>
      <c r="B518">
        <v>31</v>
      </c>
      <c r="C518">
        <v>3</v>
      </c>
      <c r="D518">
        <v>1</v>
      </c>
      <c r="E518">
        <v>2018</v>
      </c>
      <c r="F518" t="s">
        <v>25</v>
      </c>
      <c r="G518" t="s">
        <v>27</v>
      </c>
      <c r="H518" t="s">
        <v>46</v>
      </c>
      <c r="I518" t="s">
        <v>19</v>
      </c>
      <c r="J518">
        <v>6.0706093407287964</v>
      </c>
      <c r="K518" t="s">
        <v>135</v>
      </c>
      <c r="L518">
        <v>0.20987875642601142</v>
      </c>
    </row>
    <row r="519" spans="1:12" x14ac:dyDescent="0.3">
      <c r="A519">
        <v>3</v>
      </c>
      <c r="B519">
        <v>31</v>
      </c>
      <c r="C519">
        <v>3</v>
      </c>
      <c r="D519">
        <v>1</v>
      </c>
      <c r="E519">
        <v>2019</v>
      </c>
      <c r="F519" t="s">
        <v>25</v>
      </c>
      <c r="G519" t="s">
        <v>27</v>
      </c>
      <c r="H519" t="s">
        <v>44</v>
      </c>
      <c r="I519" t="s">
        <v>217</v>
      </c>
      <c r="J519">
        <v>2.8442549882399196E-2</v>
      </c>
      <c r="K519" t="s">
        <v>135</v>
      </c>
      <c r="L519">
        <v>9.7193335926085719E-4</v>
      </c>
    </row>
    <row r="520" spans="1:12" x14ac:dyDescent="0.3">
      <c r="A520">
        <v>3</v>
      </c>
      <c r="B520">
        <v>31</v>
      </c>
      <c r="C520">
        <v>3</v>
      </c>
      <c r="D520">
        <v>1</v>
      </c>
      <c r="E520">
        <v>2019</v>
      </c>
      <c r="F520" t="s">
        <v>25</v>
      </c>
      <c r="G520" t="s">
        <v>27</v>
      </c>
      <c r="H520" t="s">
        <v>44</v>
      </c>
      <c r="I520" t="s">
        <v>218</v>
      </c>
      <c r="J520">
        <v>1.830116532309873E-2</v>
      </c>
      <c r="K520" t="s">
        <v>135</v>
      </c>
      <c r="L520">
        <v>6.2538391123205582E-4</v>
      </c>
    </row>
    <row r="521" spans="1:12" x14ac:dyDescent="0.3">
      <c r="A521">
        <v>3</v>
      </c>
      <c r="B521">
        <v>31</v>
      </c>
      <c r="C521">
        <v>3</v>
      </c>
      <c r="D521">
        <v>1</v>
      </c>
      <c r="E521">
        <v>2019</v>
      </c>
      <c r="F521" t="s">
        <v>25</v>
      </c>
      <c r="G521" t="s">
        <v>27</v>
      </c>
      <c r="H521" t="s">
        <v>44</v>
      </c>
      <c r="I521" t="s">
        <v>14</v>
      </c>
      <c r="J521">
        <v>0.31379808829655081</v>
      </c>
      <c r="K521" t="s">
        <v>135</v>
      </c>
      <c r="L521">
        <v>1.0723048086361483E-2</v>
      </c>
    </row>
    <row r="522" spans="1:12" x14ac:dyDescent="0.3">
      <c r="A522">
        <v>3</v>
      </c>
      <c r="B522">
        <v>31</v>
      </c>
      <c r="C522">
        <v>3</v>
      </c>
      <c r="D522">
        <v>1</v>
      </c>
      <c r="E522">
        <v>2019</v>
      </c>
      <c r="F522" t="s">
        <v>25</v>
      </c>
      <c r="G522" t="s">
        <v>27</v>
      </c>
      <c r="H522" t="s">
        <v>44</v>
      </c>
      <c r="I522" t="s">
        <v>219</v>
      </c>
      <c r="J522">
        <v>6.2778896116004743</v>
      </c>
      <c r="K522" t="s">
        <v>135</v>
      </c>
      <c r="L522">
        <v>0.21452683969968289</v>
      </c>
    </row>
    <row r="523" spans="1:12" x14ac:dyDescent="0.3">
      <c r="A523">
        <v>3</v>
      </c>
      <c r="B523">
        <v>31</v>
      </c>
      <c r="C523">
        <v>3</v>
      </c>
      <c r="D523">
        <v>1</v>
      </c>
      <c r="E523">
        <v>2019</v>
      </c>
      <c r="F523" t="s">
        <v>25</v>
      </c>
      <c r="G523" t="s">
        <v>27</v>
      </c>
      <c r="H523" t="s">
        <v>45</v>
      </c>
      <c r="I523" t="s">
        <v>11</v>
      </c>
      <c r="J523">
        <v>0.95181335619031604</v>
      </c>
      <c r="K523" t="s">
        <v>135</v>
      </c>
      <c r="L523">
        <v>3.2525183448614568E-2</v>
      </c>
    </row>
    <row r="524" spans="1:12" x14ac:dyDescent="0.3">
      <c r="A524">
        <v>3</v>
      </c>
      <c r="B524">
        <v>31</v>
      </c>
      <c r="C524">
        <v>3</v>
      </c>
      <c r="D524">
        <v>1</v>
      </c>
      <c r="E524">
        <v>2019</v>
      </c>
      <c r="F524" t="s">
        <v>25</v>
      </c>
      <c r="G524" t="s">
        <v>27</v>
      </c>
      <c r="H524" t="s">
        <v>45</v>
      </c>
      <c r="I524" t="s">
        <v>220</v>
      </c>
      <c r="J524">
        <v>0</v>
      </c>
      <c r="K524" t="s">
        <v>135</v>
      </c>
      <c r="L524">
        <v>0</v>
      </c>
    </row>
    <row r="525" spans="1:12" x14ac:dyDescent="0.3">
      <c r="A525">
        <v>3</v>
      </c>
      <c r="B525">
        <v>31</v>
      </c>
      <c r="C525">
        <v>3</v>
      </c>
      <c r="D525">
        <v>1</v>
      </c>
      <c r="E525">
        <v>2019</v>
      </c>
      <c r="F525" t="s">
        <v>25</v>
      </c>
      <c r="G525" t="s">
        <v>27</v>
      </c>
      <c r="H525" t="s">
        <v>45</v>
      </c>
      <c r="I525" t="s">
        <v>13</v>
      </c>
      <c r="J525">
        <v>0.28067948101819096</v>
      </c>
      <c r="K525" t="s">
        <v>135</v>
      </c>
      <c r="L525">
        <v>9.5913253906401465E-3</v>
      </c>
    </row>
    <row r="526" spans="1:12" x14ac:dyDescent="0.3">
      <c r="A526">
        <v>3</v>
      </c>
      <c r="B526">
        <v>31</v>
      </c>
      <c r="C526">
        <v>3</v>
      </c>
      <c r="D526">
        <v>1</v>
      </c>
      <c r="E526">
        <v>2019</v>
      </c>
      <c r="F526" t="s">
        <v>25</v>
      </c>
      <c r="G526" t="s">
        <v>27</v>
      </c>
      <c r="H526" t="s">
        <v>45</v>
      </c>
      <c r="I526" t="s">
        <v>15</v>
      </c>
      <c r="J526">
        <v>0.34950873028615026</v>
      </c>
      <c r="K526" t="s">
        <v>135</v>
      </c>
      <c r="L526">
        <v>1.1943345295079446E-2</v>
      </c>
    </row>
    <row r="527" spans="1:12" x14ac:dyDescent="0.3">
      <c r="A527">
        <v>3</v>
      </c>
      <c r="B527">
        <v>31</v>
      </c>
      <c r="C527">
        <v>3</v>
      </c>
      <c r="D527">
        <v>1</v>
      </c>
      <c r="E527">
        <v>2019</v>
      </c>
      <c r="F527" t="s">
        <v>25</v>
      </c>
      <c r="G527" t="s">
        <v>27</v>
      </c>
      <c r="H527" t="s">
        <v>45</v>
      </c>
      <c r="I527" t="s">
        <v>16</v>
      </c>
      <c r="J527">
        <v>2.2577124354114781</v>
      </c>
      <c r="K527" t="s">
        <v>135</v>
      </c>
      <c r="L527">
        <v>7.7150116310506778E-2</v>
      </c>
    </row>
    <row r="528" spans="1:12" x14ac:dyDescent="0.3">
      <c r="A528">
        <v>3</v>
      </c>
      <c r="B528">
        <v>31</v>
      </c>
      <c r="C528">
        <v>3</v>
      </c>
      <c r="D528">
        <v>1</v>
      </c>
      <c r="E528">
        <v>2019</v>
      </c>
      <c r="F528" t="s">
        <v>25</v>
      </c>
      <c r="G528" t="s">
        <v>27</v>
      </c>
      <c r="H528" t="s">
        <v>45</v>
      </c>
      <c r="I528" t="s">
        <v>24</v>
      </c>
      <c r="J528">
        <v>0.45422938616194924</v>
      </c>
      <c r="K528" t="s">
        <v>135</v>
      </c>
      <c r="L528">
        <v>1.5521839462100312E-2</v>
      </c>
    </row>
    <row r="529" spans="1:12" x14ac:dyDescent="0.3">
      <c r="A529">
        <v>3</v>
      </c>
      <c r="B529">
        <v>31</v>
      </c>
      <c r="C529">
        <v>3</v>
      </c>
      <c r="D529">
        <v>1</v>
      </c>
      <c r="E529">
        <v>2019</v>
      </c>
      <c r="F529" t="s">
        <v>25</v>
      </c>
      <c r="G529" t="s">
        <v>27</v>
      </c>
      <c r="H529" t="s">
        <v>46</v>
      </c>
      <c r="I529" t="s">
        <v>11</v>
      </c>
      <c r="J529">
        <v>0.16718268216603702</v>
      </c>
      <c r="K529" t="s">
        <v>135</v>
      </c>
      <c r="L529">
        <v>5.7129345491076658E-3</v>
      </c>
    </row>
    <row r="530" spans="1:12" x14ac:dyDescent="0.3">
      <c r="A530">
        <v>3</v>
      </c>
      <c r="B530">
        <v>31</v>
      </c>
      <c r="C530">
        <v>3</v>
      </c>
      <c r="D530">
        <v>1</v>
      </c>
      <c r="E530">
        <v>2019</v>
      </c>
      <c r="F530" t="s">
        <v>25</v>
      </c>
      <c r="G530" t="s">
        <v>27</v>
      </c>
      <c r="H530" t="s">
        <v>46</v>
      </c>
      <c r="I530" t="s">
        <v>221</v>
      </c>
      <c r="J530">
        <v>0.37772929228490221</v>
      </c>
      <c r="K530" t="s">
        <v>135</v>
      </c>
      <c r="L530">
        <v>1.2907692926957894E-2</v>
      </c>
    </row>
    <row r="531" spans="1:12" x14ac:dyDescent="0.3">
      <c r="A531">
        <v>3</v>
      </c>
      <c r="B531">
        <v>31</v>
      </c>
      <c r="C531">
        <v>3</v>
      </c>
      <c r="D531">
        <v>1</v>
      </c>
      <c r="E531">
        <v>2019</v>
      </c>
      <c r="F531" t="s">
        <v>25</v>
      </c>
      <c r="G531" t="s">
        <v>27</v>
      </c>
      <c r="H531" t="s">
        <v>46</v>
      </c>
      <c r="I531" t="s">
        <v>17</v>
      </c>
      <c r="J531">
        <v>11.663664211940656</v>
      </c>
      <c r="K531" t="s">
        <v>135</v>
      </c>
      <c r="L531">
        <v>0.39856849634347469</v>
      </c>
    </row>
    <row r="532" spans="1:12" x14ac:dyDescent="0.3">
      <c r="A532">
        <v>3</v>
      </c>
      <c r="B532">
        <v>31</v>
      </c>
      <c r="C532">
        <v>3</v>
      </c>
      <c r="D532">
        <v>1</v>
      </c>
      <c r="E532">
        <v>2019</v>
      </c>
      <c r="F532" t="s">
        <v>25</v>
      </c>
      <c r="G532" t="s">
        <v>27</v>
      </c>
      <c r="H532" t="s">
        <v>46</v>
      </c>
      <c r="I532" t="s">
        <v>18</v>
      </c>
      <c r="J532">
        <v>0.38202020080323373</v>
      </c>
      <c r="K532" t="s">
        <v>135</v>
      </c>
      <c r="L532">
        <v>1.3054321029844117E-2</v>
      </c>
    </row>
    <row r="533" spans="1:12" x14ac:dyDescent="0.3">
      <c r="A533">
        <v>3</v>
      </c>
      <c r="B533">
        <v>31</v>
      </c>
      <c r="C533">
        <v>3</v>
      </c>
      <c r="D533">
        <v>1</v>
      </c>
      <c r="E533">
        <v>2019</v>
      </c>
      <c r="F533" t="s">
        <v>25</v>
      </c>
      <c r="G533" t="s">
        <v>27</v>
      </c>
      <c r="H533" t="s">
        <v>46</v>
      </c>
      <c r="I533" t="s">
        <v>19</v>
      </c>
      <c r="J533">
        <v>5.7409177485402685</v>
      </c>
      <c r="K533" t="s">
        <v>135</v>
      </c>
      <c r="L533">
        <v>0.19617754018713709</v>
      </c>
    </row>
    <row r="534" spans="1:12" x14ac:dyDescent="0.3">
      <c r="A534">
        <v>3</v>
      </c>
      <c r="B534">
        <v>31</v>
      </c>
      <c r="C534">
        <v>3</v>
      </c>
      <c r="D534">
        <v>1</v>
      </c>
      <c r="E534">
        <v>2020</v>
      </c>
      <c r="F534" t="s">
        <v>25</v>
      </c>
      <c r="G534" t="s">
        <v>27</v>
      </c>
      <c r="H534" t="s">
        <v>44</v>
      </c>
      <c r="I534" t="s">
        <v>217</v>
      </c>
      <c r="J534">
        <v>3.3672928259668139E-2</v>
      </c>
      <c r="K534" t="s">
        <v>135</v>
      </c>
      <c r="L534">
        <v>1.2246234642194235E-3</v>
      </c>
    </row>
    <row r="535" spans="1:12" x14ac:dyDescent="0.3">
      <c r="A535">
        <v>3</v>
      </c>
      <c r="B535">
        <v>31</v>
      </c>
      <c r="C535">
        <v>3</v>
      </c>
      <c r="D535">
        <v>1</v>
      </c>
      <c r="E535">
        <v>2020</v>
      </c>
      <c r="F535" t="s">
        <v>25</v>
      </c>
      <c r="G535" t="s">
        <v>27</v>
      </c>
      <c r="H535" t="s">
        <v>44</v>
      </c>
      <c r="I535" t="s">
        <v>218</v>
      </c>
      <c r="J535">
        <v>1.4564057599900149E-2</v>
      </c>
      <c r="K535" t="s">
        <v>135</v>
      </c>
      <c r="L535">
        <v>5.2966841890146675E-4</v>
      </c>
    </row>
    <row r="536" spans="1:12" x14ac:dyDescent="0.3">
      <c r="A536">
        <v>3</v>
      </c>
      <c r="B536">
        <v>31</v>
      </c>
      <c r="C536">
        <v>3</v>
      </c>
      <c r="D536">
        <v>1</v>
      </c>
      <c r="E536">
        <v>2020</v>
      </c>
      <c r="F536" t="s">
        <v>25</v>
      </c>
      <c r="G536" t="s">
        <v>27</v>
      </c>
      <c r="H536" t="s">
        <v>44</v>
      </c>
      <c r="I536" t="s">
        <v>14</v>
      </c>
      <c r="J536">
        <v>0.2446392063129384</v>
      </c>
      <c r="K536" t="s">
        <v>135</v>
      </c>
      <c r="L536">
        <v>8.8970852195731625E-3</v>
      </c>
    </row>
    <row r="537" spans="1:12" x14ac:dyDescent="0.3">
      <c r="A537">
        <v>3</v>
      </c>
      <c r="B537">
        <v>31</v>
      </c>
      <c r="C537">
        <v>3</v>
      </c>
      <c r="D537">
        <v>1</v>
      </c>
      <c r="E537">
        <v>2020</v>
      </c>
      <c r="F537" t="s">
        <v>25</v>
      </c>
      <c r="G537" t="s">
        <v>27</v>
      </c>
      <c r="H537" t="s">
        <v>44</v>
      </c>
      <c r="I537" t="s">
        <v>219</v>
      </c>
      <c r="J537">
        <v>5.5505759428173977</v>
      </c>
      <c r="K537" t="s">
        <v>135</v>
      </c>
      <c r="L537">
        <v>0.20186440237951034</v>
      </c>
    </row>
    <row r="538" spans="1:12" x14ac:dyDescent="0.3">
      <c r="A538">
        <v>3</v>
      </c>
      <c r="B538">
        <v>31</v>
      </c>
      <c r="C538">
        <v>3</v>
      </c>
      <c r="D538">
        <v>1</v>
      </c>
      <c r="E538">
        <v>2020</v>
      </c>
      <c r="F538" t="s">
        <v>25</v>
      </c>
      <c r="G538" t="s">
        <v>27</v>
      </c>
      <c r="H538" t="s">
        <v>45</v>
      </c>
      <c r="I538" t="s">
        <v>11</v>
      </c>
      <c r="J538">
        <v>0.94036243717602574</v>
      </c>
      <c r="K538" t="s">
        <v>135</v>
      </c>
      <c r="L538">
        <v>3.4199280102872584E-2</v>
      </c>
    </row>
    <row r="539" spans="1:12" x14ac:dyDescent="0.3">
      <c r="A539">
        <v>3</v>
      </c>
      <c r="B539">
        <v>31</v>
      </c>
      <c r="C539">
        <v>3</v>
      </c>
      <c r="D539">
        <v>1</v>
      </c>
      <c r="E539">
        <v>2020</v>
      </c>
      <c r="F539" t="s">
        <v>25</v>
      </c>
      <c r="G539" t="s">
        <v>27</v>
      </c>
      <c r="H539" t="s">
        <v>45</v>
      </c>
      <c r="I539" t="s">
        <v>220</v>
      </c>
      <c r="J539">
        <v>0</v>
      </c>
      <c r="K539" t="s">
        <v>135</v>
      </c>
      <c r="L539">
        <v>0</v>
      </c>
    </row>
    <row r="540" spans="1:12" x14ac:dyDescent="0.3">
      <c r="A540">
        <v>3</v>
      </c>
      <c r="B540">
        <v>31</v>
      </c>
      <c r="C540">
        <v>3</v>
      </c>
      <c r="D540">
        <v>1</v>
      </c>
      <c r="E540">
        <v>2020</v>
      </c>
      <c r="F540" t="s">
        <v>25</v>
      </c>
      <c r="G540" t="s">
        <v>27</v>
      </c>
      <c r="H540" t="s">
        <v>45</v>
      </c>
      <c r="I540" t="s">
        <v>13</v>
      </c>
      <c r="J540">
        <v>0.23090877979151392</v>
      </c>
      <c r="K540" t="s">
        <v>135</v>
      </c>
      <c r="L540">
        <v>8.3977344544062128E-3</v>
      </c>
    </row>
    <row r="541" spans="1:12" x14ac:dyDescent="0.3">
      <c r="A541">
        <v>3</v>
      </c>
      <c r="B541">
        <v>31</v>
      </c>
      <c r="C541">
        <v>3</v>
      </c>
      <c r="D541">
        <v>1</v>
      </c>
      <c r="E541">
        <v>2020</v>
      </c>
      <c r="F541" t="s">
        <v>25</v>
      </c>
      <c r="G541" t="s">
        <v>27</v>
      </c>
      <c r="H541" t="s">
        <v>45</v>
      </c>
      <c r="I541" t="s">
        <v>15</v>
      </c>
      <c r="J541">
        <v>0.29788404702120236</v>
      </c>
      <c r="K541" t="s">
        <v>135</v>
      </c>
      <c r="L541">
        <v>1.0833503721021549E-2</v>
      </c>
    </row>
    <row r="542" spans="1:12" x14ac:dyDescent="0.3">
      <c r="A542">
        <v>3</v>
      </c>
      <c r="B542">
        <v>31</v>
      </c>
      <c r="C542">
        <v>3</v>
      </c>
      <c r="D542">
        <v>1</v>
      </c>
      <c r="E542">
        <v>2020</v>
      </c>
      <c r="F542" t="s">
        <v>25</v>
      </c>
      <c r="G542" t="s">
        <v>27</v>
      </c>
      <c r="H542" t="s">
        <v>45</v>
      </c>
      <c r="I542" t="s">
        <v>16</v>
      </c>
      <c r="J542">
        <v>2.3632306884615581</v>
      </c>
      <c r="K542" t="s">
        <v>135</v>
      </c>
      <c r="L542">
        <v>8.594642349295846E-2</v>
      </c>
    </row>
    <row r="543" spans="1:12" x14ac:dyDescent="0.3">
      <c r="A543">
        <v>3</v>
      </c>
      <c r="B543">
        <v>31</v>
      </c>
      <c r="C543">
        <v>3</v>
      </c>
      <c r="D543">
        <v>1</v>
      </c>
      <c r="E543">
        <v>2020</v>
      </c>
      <c r="F543" t="s">
        <v>25</v>
      </c>
      <c r="G543" t="s">
        <v>27</v>
      </c>
      <c r="H543" t="s">
        <v>45</v>
      </c>
      <c r="I543" t="s">
        <v>24</v>
      </c>
      <c r="J543">
        <v>0.42481347499883487</v>
      </c>
      <c r="K543" t="s">
        <v>135</v>
      </c>
      <c r="L543">
        <v>1.5449697317333689E-2</v>
      </c>
    </row>
    <row r="544" spans="1:12" x14ac:dyDescent="0.3">
      <c r="A544">
        <v>3</v>
      </c>
      <c r="B544">
        <v>31</v>
      </c>
      <c r="C544">
        <v>3</v>
      </c>
      <c r="D544">
        <v>1</v>
      </c>
      <c r="E544">
        <v>2020</v>
      </c>
      <c r="F544" t="s">
        <v>25</v>
      </c>
      <c r="G544" t="s">
        <v>27</v>
      </c>
      <c r="H544" t="s">
        <v>46</v>
      </c>
      <c r="I544" t="s">
        <v>11</v>
      </c>
      <c r="J544">
        <v>0.14634233124256524</v>
      </c>
      <c r="K544" t="s">
        <v>135</v>
      </c>
      <c r="L544">
        <v>5.3222057572839924E-3</v>
      </c>
    </row>
    <row r="545" spans="1:12" x14ac:dyDescent="0.3">
      <c r="A545">
        <v>3</v>
      </c>
      <c r="B545">
        <v>31</v>
      </c>
      <c r="C545">
        <v>3</v>
      </c>
      <c r="D545">
        <v>1</v>
      </c>
      <c r="E545">
        <v>2020</v>
      </c>
      <c r="F545" t="s">
        <v>25</v>
      </c>
      <c r="G545" t="s">
        <v>27</v>
      </c>
      <c r="H545" t="s">
        <v>46</v>
      </c>
      <c r="I545" t="s">
        <v>221</v>
      </c>
      <c r="J545">
        <v>0.27397870263672097</v>
      </c>
      <c r="K545" t="s">
        <v>135</v>
      </c>
      <c r="L545">
        <v>9.9641096063271574E-3</v>
      </c>
    </row>
    <row r="546" spans="1:12" x14ac:dyDescent="0.3">
      <c r="A546">
        <v>3</v>
      </c>
      <c r="B546">
        <v>31</v>
      </c>
      <c r="C546">
        <v>3</v>
      </c>
      <c r="D546">
        <v>1</v>
      </c>
      <c r="E546">
        <v>2020</v>
      </c>
      <c r="F546" t="s">
        <v>25</v>
      </c>
      <c r="G546" t="s">
        <v>27</v>
      </c>
      <c r="H546" t="s">
        <v>46</v>
      </c>
      <c r="I546" t="s">
        <v>17</v>
      </c>
      <c r="J546">
        <v>11.120197452260765</v>
      </c>
      <c r="K546" t="s">
        <v>135</v>
      </c>
      <c r="L546">
        <v>0.40442145755118825</v>
      </c>
    </row>
    <row r="547" spans="1:12" x14ac:dyDescent="0.3">
      <c r="A547">
        <v>3</v>
      </c>
      <c r="B547">
        <v>31</v>
      </c>
      <c r="C547">
        <v>3</v>
      </c>
      <c r="D547">
        <v>1</v>
      </c>
      <c r="E547">
        <v>2020</v>
      </c>
      <c r="F547" t="s">
        <v>25</v>
      </c>
      <c r="G547" t="s">
        <v>27</v>
      </c>
      <c r="H547" t="s">
        <v>46</v>
      </c>
      <c r="I547" t="s">
        <v>18</v>
      </c>
      <c r="J547">
        <v>0.27602393096424854</v>
      </c>
      <c r="K547" t="s">
        <v>135</v>
      </c>
      <c r="L547">
        <v>1.0038490859429415E-2</v>
      </c>
    </row>
    <row r="548" spans="1:12" x14ac:dyDescent="0.3">
      <c r="A548">
        <v>3</v>
      </c>
      <c r="B548">
        <v>31</v>
      </c>
      <c r="C548">
        <v>3</v>
      </c>
      <c r="D548">
        <v>1</v>
      </c>
      <c r="E548">
        <v>2020</v>
      </c>
      <c r="F548" t="s">
        <v>25</v>
      </c>
      <c r="G548" t="s">
        <v>27</v>
      </c>
      <c r="H548" t="s">
        <v>46</v>
      </c>
      <c r="I548" t="s">
        <v>19</v>
      </c>
      <c r="J548">
        <v>5.5793625078266791</v>
      </c>
      <c r="K548" t="s">
        <v>135</v>
      </c>
      <c r="L548">
        <v>0.20291131765497417</v>
      </c>
    </row>
    <row r="549" spans="1:12" x14ac:dyDescent="0.3">
      <c r="A549">
        <v>3</v>
      </c>
      <c r="B549">
        <v>31</v>
      </c>
      <c r="C549">
        <v>3</v>
      </c>
      <c r="D549">
        <v>1</v>
      </c>
      <c r="E549">
        <v>2021</v>
      </c>
      <c r="F549" t="s">
        <v>25</v>
      </c>
      <c r="G549" t="s">
        <v>27</v>
      </c>
      <c r="H549" t="s">
        <v>44</v>
      </c>
      <c r="I549" t="s">
        <v>217</v>
      </c>
      <c r="J549">
        <v>3.0342574400360672E-2</v>
      </c>
      <c r="K549" t="s">
        <v>135</v>
      </c>
      <c r="L549">
        <v>1.3262172701269694E-3</v>
      </c>
    </row>
    <row r="550" spans="1:12" x14ac:dyDescent="0.3">
      <c r="A550">
        <v>3</v>
      </c>
      <c r="B550">
        <v>31</v>
      </c>
      <c r="C550">
        <v>3</v>
      </c>
      <c r="D550">
        <v>1</v>
      </c>
      <c r="E550">
        <v>2021</v>
      </c>
      <c r="F550" t="s">
        <v>25</v>
      </c>
      <c r="G550" t="s">
        <v>27</v>
      </c>
      <c r="H550" t="s">
        <v>44</v>
      </c>
      <c r="I550" t="s">
        <v>218</v>
      </c>
      <c r="J550">
        <v>9.9270933024042593E-3</v>
      </c>
      <c r="K550" t="s">
        <v>135</v>
      </c>
      <c r="L550">
        <v>4.3389471196794048E-4</v>
      </c>
    </row>
    <row r="551" spans="1:12" x14ac:dyDescent="0.3">
      <c r="A551">
        <v>3</v>
      </c>
      <c r="B551">
        <v>31</v>
      </c>
      <c r="C551">
        <v>3</v>
      </c>
      <c r="D551">
        <v>1</v>
      </c>
      <c r="E551">
        <v>2021</v>
      </c>
      <c r="F551" t="s">
        <v>25</v>
      </c>
      <c r="G551" t="s">
        <v>27</v>
      </c>
      <c r="H551" t="s">
        <v>44</v>
      </c>
      <c r="I551" t="s">
        <v>14</v>
      </c>
      <c r="J551">
        <v>0.24427195766281168</v>
      </c>
      <c r="K551" t="s">
        <v>135</v>
      </c>
      <c r="L551">
        <v>1.0676671154715664E-2</v>
      </c>
    </row>
    <row r="552" spans="1:12" x14ac:dyDescent="0.3">
      <c r="A552">
        <v>3</v>
      </c>
      <c r="B552">
        <v>31</v>
      </c>
      <c r="C552">
        <v>3</v>
      </c>
      <c r="D552">
        <v>1</v>
      </c>
      <c r="E552">
        <v>2021</v>
      </c>
      <c r="F552" t="s">
        <v>25</v>
      </c>
      <c r="G552" t="s">
        <v>27</v>
      </c>
      <c r="H552" t="s">
        <v>44</v>
      </c>
      <c r="I552" t="s">
        <v>219</v>
      </c>
      <c r="J552">
        <v>4.194080645587686</v>
      </c>
      <c r="K552" t="s">
        <v>135</v>
      </c>
      <c r="L552">
        <v>0.18331543365738742</v>
      </c>
    </row>
    <row r="553" spans="1:12" x14ac:dyDescent="0.3">
      <c r="A553">
        <v>3</v>
      </c>
      <c r="B553">
        <v>31</v>
      </c>
      <c r="C553">
        <v>3</v>
      </c>
      <c r="D553">
        <v>1</v>
      </c>
      <c r="E553">
        <v>2021</v>
      </c>
      <c r="F553" t="s">
        <v>25</v>
      </c>
      <c r="G553" t="s">
        <v>27</v>
      </c>
      <c r="H553" t="s">
        <v>45</v>
      </c>
      <c r="I553" t="s">
        <v>11</v>
      </c>
      <c r="J553">
        <v>0.83034415509395587</v>
      </c>
      <c r="K553" t="s">
        <v>135</v>
      </c>
      <c r="L553">
        <v>3.629279256612785E-2</v>
      </c>
    </row>
    <row r="554" spans="1:12" x14ac:dyDescent="0.3">
      <c r="A554">
        <v>3</v>
      </c>
      <c r="B554">
        <v>31</v>
      </c>
      <c r="C554">
        <v>3</v>
      </c>
      <c r="D554">
        <v>1</v>
      </c>
      <c r="E554">
        <v>2021</v>
      </c>
      <c r="F554" t="s">
        <v>25</v>
      </c>
      <c r="G554" t="s">
        <v>27</v>
      </c>
      <c r="H554" t="s">
        <v>45</v>
      </c>
      <c r="I554" t="s">
        <v>220</v>
      </c>
      <c r="J554">
        <v>0</v>
      </c>
      <c r="K554" t="s">
        <v>135</v>
      </c>
      <c r="L554">
        <v>0</v>
      </c>
    </row>
    <row r="555" spans="1:12" x14ac:dyDescent="0.3">
      <c r="A555">
        <v>3</v>
      </c>
      <c r="B555">
        <v>31</v>
      </c>
      <c r="C555">
        <v>3</v>
      </c>
      <c r="D555">
        <v>1</v>
      </c>
      <c r="E555">
        <v>2021</v>
      </c>
      <c r="F555" t="s">
        <v>25</v>
      </c>
      <c r="G555" t="s">
        <v>27</v>
      </c>
      <c r="H555" t="s">
        <v>45</v>
      </c>
      <c r="I555" t="s">
        <v>13</v>
      </c>
      <c r="J555">
        <v>0.21536332971852876</v>
      </c>
      <c r="K555" t="s">
        <v>135</v>
      </c>
      <c r="L555">
        <v>9.4131290066595853E-3</v>
      </c>
    </row>
    <row r="556" spans="1:12" x14ac:dyDescent="0.3">
      <c r="A556">
        <v>3</v>
      </c>
      <c r="B556">
        <v>31</v>
      </c>
      <c r="C556">
        <v>3</v>
      </c>
      <c r="D556">
        <v>1</v>
      </c>
      <c r="E556">
        <v>2021</v>
      </c>
      <c r="F556" t="s">
        <v>25</v>
      </c>
      <c r="G556" t="s">
        <v>27</v>
      </c>
      <c r="H556" t="s">
        <v>45</v>
      </c>
      <c r="I556" t="s">
        <v>15</v>
      </c>
      <c r="J556">
        <v>0.36741111555832351</v>
      </c>
      <c r="K556" t="s">
        <v>135</v>
      </c>
      <c r="L556">
        <v>1.6058853815788036E-2</v>
      </c>
    </row>
    <row r="557" spans="1:12" x14ac:dyDescent="0.3">
      <c r="A557">
        <v>3</v>
      </c>
      <c r="B557">
        <v>31</v>
      </c>
      <c r="C557">
        <v>3</v>
      </c>
      <c r="D557">
        <v>1</v>
      </c>
      <c r="E557">
        <v>2021</v>
      </c>
      <c r="F557" t="s">
        <v>25</v>
      </c>
      <c r="G557" t="s">
        <v>27</v>
      </c>
      <c r="H557" t="s">
        <v>45</v>
      </c>
      <c r="I557" t="s">
        <v>16</v>
      </c>
      <c r="J557">
        <v>1.800063443908765</v>
      </c>
      <c r="K557" t="s">
        <v>135</v>
      </c>
      <c r="L557">
        <v>7.8677411980166617E-2</v>
      </c>
    </row>
    <row r="558" spans="1:12" x14ac:dyDescent="0.3">
      <c r="A558">
        <v>3</v>
      </c>
      <c r="B558">
        <v>31</v>
      </c>
      <c r="C558">
        <v>3</v>
      </c>
      <c r="D558">
        <v>1</v>
      </c>
      <c r="E558">
        <v>2021</v>
      </c>
      <c r="F558" t="s">
        <v>25</v>
      </c>
      <c r="G558" t="s">
        <v>27</v>
      </c>
      <c r="H558" t="s">
        <v>45</v>
      </c>
      <c r="I558" t="s">
        <v>24</v>
      </c>
      <c r="J558">
        <v>0.3641484117741195</v>
      </c>
      <c r="K558" t="s">
        <v>135</v>
      </c>
      <c r="L558">
        <v>1.5916247125636239E-2</v>
      </c>
    </row>
    <row r="559" spans="1:12" x14ac:dyDescent="0.3">
      <c r="A559">
        <v>3</v>
      </c>
      <c r="B559">
        <v>31</v>
      </c>
      <c r="C559">
        <v>3</v>
      </c>
      <c r="D559">
        <v>1</v>
      </c>
      <c r="E559">
        <v>2021</v>
      </c>
      <c r="F559" t="s">
        <v>25</v>
      </c>
      <c r="G559" t="s">
        <v>27</v>
      </c>
      <c r="H559" t="s">
        <v>46</v>
      </c>
      <c r="I559" t="s">
        <v>11</v>
      </c>
      <c r="J559">
        <v>0.22255576318674858</v>
      </c>
      <c r="K559" t="s">
        <v>135</v>
      </c>
      <c r="L559">
        <v>9.7274968435455342E-3</v>
      </c>
    </row>
    <row r="560" spans="1:12" x14ac:dyDescent="0.3">
      <c r="A560">
        <v>3</v>
      </c>
      <c r="B560">
        <v>31</v>
      </c>
      <c r="C560">
        <v>3</v>
      </c>
      <c r="D560">
        <v>1</v>
      </c>
      <c r="E560">
        <v>2021</v>
      </c>
      <c r="F560" t="s">
        <v>25</v>
      </c>
      <c r="G560" t="s">
        <v>27</v>
      </c>
      <c r="H560" t="s">
        <v>46</v>
      </c>
      <c r="I560" t="s">
        <v>221</v>
      </c>
      <c r="J560">
        <v>0.22783535778481817</v>
      </c>
      <c r="K560" t="s">
        <v>135</v>
      </c>
      <c r="L560">
        <v>9.9582580651492534E-3</v>
      </c>
    </row>
    <row r="561" spans="1:12" x14ac:dyDescent="0.3">
      <c r="A561">
        <v>3</v>
      </c>
      <c r="B561">
        <v>31</v>
      </c>
      <c r="C561">
        <v>3</v>
      </c>
      <c r="D561">
        <v>1</v>
      </c>
      <c r="E561">
        <v>2021</v>
      </c>
      <c r="F561" t="s">
        <v>25</v>
      </c>
      <c r="G561" t="s">
        <v>27</v>
      </c>
      <c r="H561" t="s">
        <v>46</v>
      </c>
      <c r="I561" t="s">
        <v>17</v>
      </c>
      <c r="J561">
        <v>9.4336890509535216</v>
      </c>
      <c r="K561" t="s">
        <v>135</v>
      </c>
      <c r="L561">
        <v>0.41232893344190152</v>
      </c>
    </row>
    <row r="562" spans="1:12" x14ac:dyDescent="0.3">
      <c r="A562">
        <v>3</v>
      </c>
      <c r="B562">
        <v>31</v>
      </c>
      <c r="C562">
        <v>3</v>
      </c>
      <c r="D562">
        <v>1</v>
      </c>
      <c r="E562">
        <v>2021</v>
      </c>
      <c r="F562" t="s">
        <v>25</v>
      </c>
      <c r="G562" t="s">
        <v>27</v>
      </c>
      <c r="H562" t="s">
        <v>46</v>
      </c>
      <c r="I562" t="s">
        <v>18</v>
      </c>
      <c r="J562">
        <v>0.22842278893347162</v>
      </c>
      <c r="K562" t="s">
        <v>135</v>
      </c>
      <c r="L562">
        <v>9.983933583781102E-3</v>
      </c>
    </row>
    <row r="563" spans="1:12" x14ac:dyDescent="0.3">
      <c r="A563">
        <v>3</v>
      </c>
      <c r="B563">
        <v>31</v>
      </c>
      <c r="C563">
        <v>3</v>
      </c>
      <c r="D563">
        <v>1</v>
      </c>
      <c r="E563">
        <v>2021</v>
      </c>
      <c r="F563" t="s">
        <v>25</v>
      </c>
      <c r="G563" t="s">
        <v>27</v>
      </c>
      <c r="H563" t="s">
        <v>46</v>
      </c>
      <c r="I563" t="s">
        <v>19</v>
      </c>
      <c r="J563">
        <v>4.7105816190877645</v>
      </c>
      <c r="K563" t="s">
        <v>135</v>
      </c>
      <c r="L563">
        <v>0.20589072677704617</v>
      </c>
    </row>
    <row r="564" spans="1:12" x14ac:dyDescent="0.3">
      <c r="A564">
        <v>3</v>
      </c>
      <c r="B564">
        <v>31</v>
      </c>
      <c r="C564">
        <v>3</v>
      </c>
      <c r="D564">
        <v>1</v>
      </c>
      <c r="E564">
        <v>2022</v>
      </c>
      <c r="F564" t="s">
        <v>25</v>
      </c>
      <c r="G564" t="s">
        <v>27</v>
      </c>
      <c r="H564" t="s">
        <v>44</v>
      </c>
      <c r="I564" t="s">
        <v>217</v>
      </c>
      <c r="J564">
        <v>2.4424170138004707E-2</v>
      </c>
      <c r="K564" t="s">
        <v>135</v>
      </c>
      <c r="L564">
        <v>1.1638465129561219E-3</v>
      </c>
    </row>
    <row r="565" spans="1:12" x14ac:dyDescent="0.3">
      <c r="A565">
        <v>3</v>
      </c>
      <c r="B565">
        <v>31</v>
      </c>
      <c r="C565">
        <v>3</v>
      </c>
      <c r="D565">
        <v>1</v>
      </c>
      <c r="E565">
        <v>2022</v>
      </c>
      <c r="F565" t="s">
        <v>25</v>
      </c>
      <c r="G565" t="s">
        <v>27</v>
      </c>
      <c r="H565" t="s">
        <v>44</v>
      </c>
      <c r="I565" t="s">
        <v>218</v>
      </c>
      <c r="J565">
        <v>1.1246387259805753E-2</v>
      </c>
      <c r="K565" t="s">
        <v>135</v>
      </c>
      <c r="L565">
        <v>5.3590637969361807E-4</v>
      </c>
    </row>
    <row r="566" spans="1:12" x14ac:dyDescent="0.3">
      <c r="A566">
        <v>3</v>
      </c>
      <c r="B566">
        <v>31</v>
      </c>
      <c r="C566">
        <v>3</v>
      </c>
      <c r="D566">
        <v>1</v>
      </c>
      <c r="E566">
        <v>2022</v>
      </c>
      <c r="F566" t="s">
        <v>25</v>
      </c>
      <c r="G566" t="s">
        <v>27</v>
      </c>
      <c r="H566" t="s">
        <v>44</v>
      </c>
      <c r="I566" t="s">
        <v>14</v>
      </c>
      <c r="J566">
        <v>0.27096405550276009</v>
      </c>
      <c r="K566" t="s">
        <v>135</v>
      </c>
      <c r="L566">
        <v>1.2911823384436154E-2</v>
      </c>
    </row>
    <row r="567" spans="1:12" x14ac:dyDescent="0.3">
      <c r="A567">
        <v>3</v>
      </c>
      <c r="B567">
        <v>31</v>
      </c>
      <c r="C567">
        <v>3</v>
      </c>
      <c r="D567">
        <v>1</v>
      </c>
      <c r="E567">
        <v>2022</v>
      </c>
      <c r="F567" t="s">
        <v>25</v>
      </c>
      <c r="G567" t="s">
        <v>27</v>
      </c>
      <c r="H567" t="s">
        <v>44</v>
      </c>
      <c r="I567" t="s">
        <v>219</v>
      </c>
      <c r="J567">
        <v>3.9333981373379387</v>
      </c>
      <c r="K567" t="s">
        <v>135</v>
      </c>
      <c r="L567">
        <v>0.18743202656804153</v>
      </c>
    </row>
    <row r="568" spans="1:12" x14ac:dyDescent="0.3">
      <c r="A568">
        <v>3</v>
      </c>
      <c r="B568">
        <v>31</v>
      </c>
      <c r="C568">
        <v>3</v>
      </c>
      <c r="D568">
        <v>1</v>
      </c>
      <c r="E568">
        <v>2022</v>
      </c>
      <c r="F568" t="s">
        <v>25</v>
      </c>
      <c r="G568" t="s">
        <v>27</v>
      </c>
      <c r="H568" t="s">
        <v>45</v>
      </c>
      <c r="I568" t="s">
        <v>11</v>
      </c>
      <c r="J568">
        <v>0.82541740648034467</v>
      </c>
      <c r="K568" t="s">
        <v>135</v>
      </c>
      <c r="L568">
        <v>3.9332315687181603E-2</v>
      </c>
    </row>
    <row r="569" spans="1:12" x14ac:dyDescent="0.3">
      <c r="A569">
        <v>3</v>
      </c>
      <c r="B569">
        <v>31</v>
      </c>
      <c r="C569">
        <v>3</v>
      </c>
      <c r="D569">
        <v>1</v>
      </c>
      <c r="E569">
        <v>2022</v>
      </c>
      <c r="F569" t="s">
        <v>25</v>
      </c>
      <c r="G569" t="s">
        <v>27</v>
      </c>
      <c r="H569" t="s">
        <v>45</v>
      </c>
      <c r="I569" t="s">
        <v>220</v>
      </c>
      <c r="J569">
        <v>0</v>
      </c>
      <c r="K569" t="s">
        <v>135</v>
      </c>
      <c r="L569">
        <v>0</v>
      </c>
    </row>
    <row r="570" spans="1:12" x14ac:dyDescent="0.3">
      <c r="A570">
        <v>3</v>
      </c>
      <c r="B570">
        <v>31</v>
      </c>
      <c r="C570">
        <v>3</v>
      </c>
      <c r="D570">
        <v>1</v>
      </c>
      <c r="E570">
        <v>2022</v>
      </c>
      <c r="F570" t="s">
        <v>25</v>
      </c>
      <c r="G570" t="s">
        <v>27</v>
      </c>
      <c r="H570" t="s">
        <v>45</v>
      </c>
      <c r="I570" t="s">
        <v>13</v>
      </c>
      <c r="J570">
        <v>0.1854017586864711</v>
      </c>
      <c r="K570" t="s">
        <v>135</v>
      </c>
      <c r="L570">
        <v>8.8346580098303176E-3</v>
      </c>
    </row>
    <row r="571" spans="1:12" x14ac:dyDescent="0.3">
      <c r="A571">
        <v>3</v>
      </c>
      <c r="B571">
        <v>31</v>
      </c>
      <c r="C571">
        <v>3</v>
      </c>
      <c r="D571">
        <v>1</v>
      </c>
      <c r="E571">
        <v>2022</v>
      </c>
      <c r="F571" t="s">
        <v>25</v>
      </c>
      <c r="G571" t="s">
        <v>27</v>
      </c>
      <c r="H571" t="s">
        <v>45</v>
      </c>
      <c r="I571" t="s">
        <v>15</v>
      </c>
      <c r="J571">
        <v>0.4077517469583854</v>
      </c>
      <c r="K571" t="s">
        <v>135</v>
      </c>
      <c r="L571">
        <v>1.9429951812809154E-2</v>
      </c>
    </row>
    <row r="572" spans="1:12" x14ac:dyDescent="0.3">
      <c r="A572">
        <v>3</v>
      </c>
      <c r="B572">
        <v>31</v>
      </c>
      <c r="C572">
        <v>3</v>
      </c>
      <c r="D572">
        <v>1</v>
      </c>
      <c r="E572">
        <v>2022</v>
      </c>
      <c r="F572" t="s">
        <v>25</v>
      </c>
      <c r="G572" t="s">
        <v>27</v>
      </c>
      <c r="H572" t="s">
        <v>45</v>
      </c>
      <c r="I572" t="s">
        <v>16</v>
      </c>
      <c r="J572">
        <v>1.8477337595811563</v>
      </c>
      <c r="K572" t="s">
        <v>135</v>
      </c>
      <c r="L572">
        <v>8.8047146773418017E-2</v>
      </c>
    </row>
    <row r="573" spans="1:12" x14ac:dyDescent="0.3">
      <c r="A573">
        <v>3</v>
      </c>
      <c r="B573">
        <v>31</v>
      </c>
      <c r="C573">
        <v>3</v>
      </c>
      <c r="D573">
        <v>1</v>
      </c>
      <c r="E573">
        <v>2022</v>
      </c>
      <c r="F573" t="s">
        <v>25</v>
      </c>
      <c r="G573" t="s">
        <v>27</v>
      </c>
      <c r="H573" t="s">
        <v>45</v>
      </c>
      <c r="I573" t="s">
        <v>24</v>
      </c>
      <c r="J573">
        <v>0.29202068549983518</v>
      </c>
      <c r="K573" t="s">
        <v>135</v>
      </c>
      <c r="L573">
        <v>1.3915201810734044E-2</v>
      </c>
    </row>
    <row r="574" spans="1:12" x14ac:dyDescent="0.3">
      <c r="A574">
        <v>3</v>
      </c>
      <c r="B574">
        <v>31</v>
      </c>
      <c r="C574">
        <v>3</v>
      </c>
      <c r="D574">
        <v>1</v>
      </c>
      <c r="E574">
        <v>2022</v>
      </c>
      <c r="F574" t="s">
        <v>25</v>
      </c>
      <c r="G574" t="s">
        <v>27</v>
      </c>
      <c r="H574" t="s">
        <v>46</v>
      </c>
      <c r="I574" t="s">
        <v>11</v>
      </c>
      <c r="J574">
        <v>0.1800946792567357</v>
      </c>
      <c r="K574" t="s">
        <v>135</v>
      </c>
      <c r="L574">
        <v>8.5817681121028323E-3</v>
      </c>
    </row>
    <row r="575" spans="1:12" x14ac:dyDescent="0.3">
      <c r="A575">
        <v>3</v>
      </c>
      <c r="B575">
        <v>31</v>
      </c>
      <c r="C575">
        <v>3</v>
      </c>
      <c r="D575">
        <v>1</v>
      </c>
      <c r="E575">
        <v>2022</v>
      </c>
      <c r="F575" t="s">
        <v>25</v>
      </c>
      <c r="G575" t="s">
        <v>27</v>
      </c>
      <c r="H575" t="s">
        <v>46</v>
      </c>
      <c r="I575" t="s">
        <v>221</v>
      </c>
      <c r="J575">
        <v>0.26099509167885915</v>
      </c>
      <c r="K575" t="s">
        <v>135</v>
      </c>
      <c r="L575">
        <v>1.2436788051866992E-2</v>
      </c>
    </row>
    <row r="576" spans="1:12" x14ac:dyDescent="0.3">
      <c r="A576">
        <v>3</v>
      </c>
      <c r="B576">
        <v>31</v>
      </c>
      <c r="C576">
        <v>3</v>
      </c>
      <c r="D576">
        <v>1</v>
      </c>
      <c r="E576">
        <v>2022</v>
      </c>
      <c r="F576" t="s">
        <v>25</v>
      </c>
      <c r="G576" t="s">
        <v>27</v>
      </c>
      <c r="H576" t="s">
        <v>46</v>
      </c>
      <c r="I576" t="s">
        <v>17</v>
      </c>
      <c r="J576">
        <v>8.6146262379646998</v>
      </c>
      <c r="K576" t="s">
        <v>135</v>
      </c>
      <c r="L576">
        <v>0.41049921658851479</v>
      </c>
    </row>
    <row r="577" spans="1:12" x14ac:dyDescent="0.3">
      <c r="A577">
        <v>3</v>
      </c>
      <c r="B577">
        <v>31</v>
      </c>
      <c r="C577">
        <v>3</v>
      </c>
      <c r="D577">
        <v>1</v>
      </c>
      <c r="E577">
        <v>2022</v>
      </c>
      <c r="F577" t="s">
        <v>25</v>
      </c>
      <c r="G577" t="s">
        <v>27</v>
      </c>
      <c r="H577" t="s">
        <v>46</v>
      </c>
      <c r="I577" t="s">
        <v>18</v>
      </c>
      <c r="J577">
        <v>0.26326521881172821</v>
      </c>
      <c r="K577" t="s">
        <v>135</v>
      </c>
      <c r="L577">
        <v>1.2544962844813001E-2</v>
      </c>
    </row>
    <row r="578" spans="1:12" x14ac:dyDescent="0.3">
      <c r="A578">
        <v>3</v>
      </c>
      <c r="B578">
        <v>31</v>
      </c>
      <c r="C578">
        <v>3</v>
      </c>
      <c r="D578">
        <v>1</v>
      </c>
      <c r="E578">
        <v>2022</v>
      </c>
      <c r="F578" t="s">
        <v>25</v>
      </c>
      <c r="G578" t="s">
        <v>27</v>
      </c>
      <c r="H578" t="s">
        <v>46</v>
      </c>
      <c r="I578" t="s">
        <v>19</v>
      </c>
      <c r="J578">
        <v>3.8683919155803914</v>
      </c>
      <c r="K578" t="s">
        <v>135</v>
      </c>
      <c r="L578">
        <v>0.18433438746360173</v>
      </c>
    </row>
    <row r="579" spans="1:12" x14ac:dyDescent="0.3">
      <c r="A579">
        <v>3</v>
      </c>
      <c r="B579">
        <v>31</v>
      </c>
      <c r="C579">
        <v>3</v>
      </c>
      <c r="D579">
        <v>1</v>
      </c>
      <c r="E579">
        <v>2023</v>
      </c>
      <c r="F579" t="s">
        <v>25</v>
      </c>
      <c r="G579" t="s">
        <v>27</v>
      </c>
      <c r="H579" t="s">
        <v>44</v>
      </c>
      <c r="I579" t="s">
        <v>217</v>
      </c>
      <c r="J579">
        <v>1.845688427141463E-2</v>
      </c>
      <c r="K579" t="s">
        <v>135</v>
      </c>
      <c r="L579">
        <v>8.3841522175182243E-4</v>
      </c>
    </row>
    <row r="580" spans="1:12" x14ac:dyDescent="0.3">
      <c r="A580">
        <v>3</v>
      </c>
      <c r="B580">
        <v>31</v>
      </c>
      <c r="C580">
        <v>3</v>
      </c>
      <c r="D580">
        <v>1</v>
      </c>
      <c r="E580">
        <v>2023</v>
      </c>
      <c r="F580" t="s">
        <v>25</v>
      </c>
      <c r="G580" t="s">
        <v>27</v>
      </c>
      <c r="H580" t="s">
        <v>44</v>
      </c>
      <c r="I580" t="s">
        <v>218</v>
      </c>
      <c r="J580">
        <v>1.1892170162372869E-2</v>
      </c>
      <c r="K580" t="s">
        <v>135</v>
      </c>
      <c r="L580">
        <v>5.402090806430602E-4</v>
      </c>
    </row>
    <row r="581" spans="1:12" x14ac:dyDescent="0.3">
      <c r="A581">
        <v>3</v>
      </c>
      <c r="B581">
        <v>31</v>
      </c>
      <c r="C581">
        <v>3</v>
      </c>
      <c r="D581">
        <v>1</v>
      </c>
      <c r="E581">
        <v>2023</v>
      </c>
      <c r="F581" t="s">
        <v>25</v>
      </c>
      <c r="G581" t="s">
        <v>27</v>
      </c>
      <c r="H581" t="s">
        <v>44</v>
      </c>
      <c r="I581" t="s">
        <v>14</v>
      </c>
      <c r="J581">
        <v>0.33787643537808348</v>
      </c>
      <c r="K581" t="s">
        <v>135</v>
      </c>
      <c r="L581">
        <v>1.5348243090572245E-2</v>
      </c>
    </row>
    <row r="582" spans="1:12" x14ac:dyDescent="0.3">
      <c r="A582">
        <v>3</v>
      </c>
      <c r="B582">
        <v>31</v>
      </c>
      <c r="C582">
        <v>3</v>
      </c>
      <c r="D582">
        <v>1</v>
      </c>
      <c r="E582">
        <v>2023</v>
      </c>
      <c r="F582" t="s">
        <v>25</v>
      </c>
      <c r="G582" t="s">
        <v>27</v>
      </c>
      <c r="H582" t="s">
        <v>44</v>
      </c>
      <c r="I582" t="s">
        <v>219</v>
      </c>
      <c r="J582">
        <v>3.5307172301788472</v>
      </c>
      <c r="K582" t="s">
        <v>135</v>
      </c>
      <c r="L582">
        <v>0.1603849829663852</v>
      </c>
    </row>
    <row r="583" spans="1:12" x14ac:dyDescent="0.3">
      <c r="A583">
        <v>3</v>
      </c>
      <c r="B583">
        <v>31</v>
      </c>
      <c r="C583">
        <v>3</v>
      </c>
      <c r="D583">
        <v>1</v>
      </c>
      <c r="E583">
        <v>2023</v>
      </c>
      <c r="F583" t="s">
        <v>25</v>
      </c>
      <c r="G583" t="s">
        <v>27</v>
      </c>
      <c r="H583" t="s">
        <v>45</v>
      </c>
      <c r="I583" t="s">
        <v>11</v>
      </c>
      <c r="J583">
        <v>1.3881647015184888</v>
      </c>
      <c r="K583" t="s">
        <v>135</v>
      </c>
      <c r="L583">
        <v>6.3058227972649691E-2</v>
      </c>
    </row>
    <row r="584" spans="1:12" x14ac:dyDescent="0.3">
      <c r="A584">
        <v>3</v>
      </c>
      <c r="B584">
        <v>31</v>
      </c>
      <c r="C584">
        <v>3</v>
      </c>
      <c r="D584">
        <v>1</v>
      </c>
      <c r="E584">
        <v>2023</v>
      </c>
      <c r="F584" t="s">
        <v>25</v>
      </c>
      <c r="G584" t="s">
        <v>27</v>
      </c>
      <c r="H584" t="s">
        <v>45</v>
      </c>
      <c r="I584" t="s">
        <v>13</v>
      </c>
      <c r="J584">
        <v>0.20643911940900356</v>
      </c>
      <c r="K584" t="s">
        <v>135</v>
      </c>
      <c r="L584">
        <v>9.3776228713539408E-3</v>
      </c>
    </row>
    <row r="585" spans="1:12" x14ac:dyDescent="0.3">
      <c r="A585">
        <v>3</v>
      </c>
      <c r="B585">
        <v>31</v>
      </c>
      <c r="C585">
        <v>3</v>
      </c>
      <c r="D585">
        <v>1</v>
      </c>
      <c r="E585">
        <v>2023</v>
      </c>
      <c r="F585" t="s">
        <v>25</v>
      </c>
      <c r="G585" t="s">
        <v>27</v>
      </c>
      <c r="H585" t="s">
        <v>45</v>
      </c>
      <c r="I585" t="s">
        <v>15</v>
      </c>
      <c r="J585">
        <v>0.50341594291995939</v>
      </c>
      <c r="K585" t="s">
        <v>135</v>
      </c>
      <c r="L585">
        <v>2.2867976155126576E-2</v>
      </c>
    </row>
    <row r="586" spans="1:12" x14ac:dyDescent="0.3">
      <c r="A586">
        <v>3</v>
      </c>
      <c r="B586">
        <v>31</v>
      </c>
      <c r="C586">
        <v>3</v>
      </c>
      <c r="D586">
        <v>1</v>
      </c>
      <c r="E586">
        <v>2023</v>
      </c>
      <c r="F586" t="s">
        <v>25</v>
      </c>
      <c r="G586" t="s">
        <v>27</v>
      </c>
      <c r="H586" t="s">
        <v>45</v>
      </c>
      <c r="I586" t="s">
        <v>16</v>
      </c>
      <c r="J586">
        <v>1.896794431256088</v>
      </c>
      <c r="K586" t="s">
        <v>135</v>
      </c>
      <c r="L586">
        <v>8.6163043572971706E-2</v>
      </c>
    </row>
    <row r="587" spans="1:12" x14ac:dyDescent="0.3">
      <c r="A587">
        <v>3</v>
      </c>
      <c r="B587">
        <v>31</v>
      </c>
      <c r="C587">
        <v>3</v>
      </c>
      <c r="D587">
        <v>1</v>
      </c>
      <c r="E587">
        <v>2023</v>
      </c>
      <c r="F587" t="s">
        <v>25</v>
      </c>
      <c r="G587" t="s">
        <v>27</v>
      </c>
      <c r="H587" t="s">
        <v>45</v>
      </c>
      <c r="I587" t="s">
        <v>24</v>
      </c>
      <c r="J587">
        <v>0.27733035911324544</v>
      </c>
      <c r="K587" t="s">
        <v>135</v>
      </c>
      <c r="L587">
        <v>1.2597900659460702E-2</v>
      </c>
    </row>
    <row r="588" spans="1:12" x14ac:dyDescent="0.3">
      <c r="A588">
        <v>3</v>
      </c>
      <c r="B588">
        <v>31</v>
      </c>
      <c r="C588">
        <v>3</v>
      </c>
      <c r="D588">
        <v>1</v>
      </c>
      <c r="E588">
        <v>2023</v>
      </c>
      <c r="F588" t="s">
        <v>25</v>
      </c>
      <c r="G588" t="s">
        <v>27</v>
      </c>
      <c r="H588" t="s">
        <v>46</v>
      </c>
      <c r="I588" t="s">
        <v>11</v>
      </c>
      <c r="J588">
        <v>0.35663406950226434</v>
      </c>
      <c r="K588" t="s">
        <v>135</v>
      </c>
      <c r="L588">
        <v>1.6200320057762292E-2</v>
      </c>
    </row>
    <row r="589" spans="1:12" x14ac:dyDescent="0.3">
      <c r="A589">
        <v>3</v>
      </c>
      <c r="B589">
        <v>31</v>
      </c>
      <c r="C589">
        <v>3</v>
      </c>
      <c r="D589">
        <v>1</v>
      </c>
      <c r="E589">
        <v>2023</v>
      </c>
      <c r="F589" t="s">
        <v>25</v>
      </c>
      <c r="G589" t="s">
        <v>27</v>
      </c>
      <c r="H589" t="s">
        <v>46</v>
      </c>
      <c r="I589" t="s">
        <v>221</v>
      </c>
      <c r="J589">
        <v>0.35093600437839845</v>
      </c>
      <c r="K589" t="s">
        <v>135</v>
      </c>
      <c r="L589">
        <v>1.5941481975227347E-2</v>
      </c>
    </row>
    <row r="590" spans="1:12" x14ac:dyDescent="0.3">
      <c r="A590">
        <v>3</v>
      </c>
      <c r="B590">
        <v>31</v>
      </c>
      <c r="C590">
        <v>3</v>
      </c>
      <c r="D590">
        <v>1</v>
      </c>
      <c r="E590">
        <v>2023</v>
      </c>
      <c r="F590" t="s">
        <v>25</v>
      </c>
      <c r="G590" t="s">
        <v>27</v>
      </c>
      <c r="H590" t="s">
        <v>46</v>
      </c>
      <c r="I590" t="s">
        <v>17</v>
      </c>
      <c r="J590">
        <v>9.1815134760043389</v>
      </c>
      <c r="K590" t="s">
        <v>135</v>
      </c>
      <c r="L590">
        <v>0.41707584789507463</v>
      </c>
    </row>
    <row r="591" spans="1:12" x14ac:dyDescent="0.3">
      <c r="A591">
        <v>3</v>
      </c>
      <c r="B591">
        <v>31</v>
      </c>
      <c r="C591">
        <v>3</v>
      </c>
      <c r="D591">
        <v>1</v>
      </c>
      <c r="E591">
        <v>2023</v>
      </c>
      <c r="F591" t="s">
        <v>25</v>
      </c>
      <c r="G591" t="s">
        <v>27</v>
      </c>
      <c r="H591" t="s">
        <v>46</v>
      </c>
      <c r="I591" t="s">
        <v>18</v>
      </c>
      <c r="J591">
        <v>0.35168637920789864</v>
      </c>
      <c r="K591" t="s">
        <v>135</v>
      </c>
      <c r="L591">
        <v>1.5975568209383714E-2</v>
      </c>
    </row>
    <row r="592" spans="1:12" x14ac:dyDescent="0.3">
      <c r="A592">
        <v>3</v>
      </c>
      <c r="B592">
        <v>31</v>
      </c>
      <c r="C592">
        <v>3</v>
      </c>
      <c r="D592">
        <v>1</v>
      </c>
      <c r="E592">
        <v>2023</v>
      </c>
      <c r="F592" t="s">
        <v>25</v>
      </c>
      <c r="G592" t="s">
        <v>27</v>
      </c>
      <c r="H592" t="s">
        <v>46</v>
      </c>
      <c r="I592" t="s">
        <v>19</v>
      </c>
      <c r="J592">
        <v>3.6021566081974217</v>
      </c>
      <c r="K592" t="s">
        <v>135</v>
      </c>
      <c r="L592">
        <v>0.1636301602716371</v>
      </c>
    </row>
    <row r="593" spans="1:12" x14ac:dyDescent="0.3">
      <c r="A593">
        <v>3</v>
      </c>
      <c r="B593">
        <v>31</v>
      </c>
      <c r="C593">
        <v>3</v>
      </c>
      <c r="D593">
        <v>1</v>
      </c>
      <c r="E593">
        <v>2024</v>
      </c>
      <c r="F593" t="s">
        <v>25</v>
      </c>
      <c r="G593" t="s">
        <v>27</v>
      </c>
      <c r="H593" t="s">
        <v>44</v>
      </c>
      <c r="I593" t="s">
        <v>217</v>
      </c>
      <c r="J593">
        <v>2.3253866809446851E-2</v>
      </c>
      <c r="K593" t="s">
        <v>135</v>
      </c>
      <c r="L593">
        <v>8.8302868572670936E-4</v>
      </c>
    </row>
    <row r="594" spans="1:12" x14ac:dyDescent="0.3">
      <c r="A594">
        <v>3</v>
      </c>
      <c r="B594">
        <v>31</v>
      </c>
      <c r="C594">
        <v>3</v>
      </c>
      <c r="D594">
        <v>1</v>
      </c>
      <c r="E594">
        <v>2024</v>
      </c>
      <c r="F594" t="s">
        <v>25</v>
      </c>
      <c r="G594" t="s">
        <v>27</v>
      </c>
      <c r="H594" t="s">
        <v>44</v>
      </c>
      <c r="I594" t="s">
        <v>218</v>
      </c>
      <c r="J594">
        <v>1.1747423809904164E-2</v>
      </c>
      <c r="K594" t="s">
        <v>135</v>
      </c>
      <c r="L594">
        <v>4.4608977476899385E-4</v>
      </c>
    </row>
    <row r="595" spans="1:12" x14ac:dyDescent="0.3">
      <c r="A595">
        <v>3</v>
      </c>
      <c r="B595">
        <v>31</v>
      </c>
      <c r="C595">
        <v>3</v>
      </c>
      <c r="D595">
        <v>1</v>
      </c>
      <c r="E595">
        <v>2024</v>
      </c>
      <c r="F595" t="s">
        <v>25</v>
      </c>
      <c r="G595" t="s">
        <v>27</v>
      </c>
      <c r="H595" t="s">
        <v>44</v>
      </c>
      <c r="I595" t="s">
        <v>14</v>
      </c>
      <c r="J595">
        <v>0.4197705996696724</v>
      </c>
      <c r="K595" t="s">
        <v>135</v>
      </c>
      <c r="L595">
        <v>1.5940122301828938E-2</v>
      </c>
    </row>
    <row r="596" spans="1:12" x14ac:dyDescent="0.3">
      <c r="A596">
        <v>3</v>
      </c>
      <c r="B596">
        <v>31</v>
      </c>
      <c r="C596">
        <v>3</v>
      </c>
      <c r="D596">
        <v>1</v>
      </c>
      <c r="E596">
        <v>2024</v>
      </c>
      <c r="F596" t="s">
        <v>25</v>
      </c>
      <c r="G596" t="s">
        <v>27</v>
      </c>
      <c r="H596" t="s">
        <v>44</v>
      </c>
      <c r="I596" t="s">
        <v>219</v>
      </c>
      <c r="J596">
        <v>3.9918391534554218</v>
      </c>
      <c r="K596" t="s">
        <v>135</v>
      </c>
      <c r="L596">
        <v>0.15158375637879598</v>
      </c>
    </row>
    <row r="597" spans="1:12" x14ac:dyDescent="0.3">
      <c r="A597">
        <v>3</v>
      </c>
      <c r="B597">
        <v>31</v>
      </c>
      <c r="C597">
        <v>3</v>
      </c>
      <c r="D597">
        <v>1</v>
      </c>
      <c r="E597">
        <v>2024</v>
      </c>
      <c r="F597" t="s">
        <v>25</v>
      </c>
      <c r="G597" t="s">
        <v>27</v>
      </c>
      <c r="H597" t="s">
        <v>45</v>
      </c>
      <c r="I597" t="s">
        <v>11</v>
      </c>
      <c r="J597">
        <v>2.0044193074698282</v>
      </c>
      <c r="K597" t="s">
        <v>135</v>
      </c>
      <c r="L597">
        <v>7.6114641974352401E-2</v>
      </c>
    </row>
    <row r="598" spans="1:12" x14ac:dyDescent="0.3">
      <c r="A598">
        <v>3</v>
      </c>
      <c r="B598">
        <v>31</v>
      </c>
      <c r="C598">
        <v>3</v>
      </c>
      <c r="D598">
        <v>1</v>
      </c>
      <c r="E598">
        <v>2024</v>
      </c>
      <c r="F598" t="s">
        <v>25</v>
      </c>
      <c r="G598" t="s">
        <v>27</v>
      </c>
      <c r="H598" t="s">
        <v>45</v>
      </c>
      <c r="I598" t="s">
        <v>13</v>
      </c>
      <c r="J598">
        <v>0.32980990020110401</v>
      </c>
      <c r="K598" t="s">
        <v>135</v>
      </c>
      <c r="L598">
        <v>1.2524007516716559E-2</v>
      </c>
    </row>
    <row r="599" spans="1:12" x14ac:dyDescent="0.3">
      <c r="A599">
        <v>3</v>
      </c>
      <c r="B599">
        <v>31</v>
      </c>
      <c r="C599">
        <v>3</v>
      </c>
      <c r="D599">
        <v>1</v>
      </c>
      <c r="E599">
        <v>2024</v>
      </c>
      <c r="F599" t="s">
        <v>25</v>
      </c>
      <c r="G599" t="s">
        <v>27</v>
      </c>
      <c r="H599" t="s">
        <v>45</v>
      </c>
      <c r="I599" t="s">
        <v>15</v>
      </c>
      <c r="J599">
        <v>0.52299977757022542</v>
      </c>
      <c r="K599" t="s">
        <v>135</v>
      </c>
      <c r="L599">
        <v>1.9860086496908212E-2</v>
      </c>
    </row>
    <row r="600" spans="1:12" x14ac:dyDescent="0.3">
      <c r="A600">
        <v>3</v>
      </c>
      <c r="B600">
        <v>31</v>
      </c>
      <c r="C600">
        <v>3</v>
      </c>
      <c r="D600">
        <v>1</v>
      </c>
      <c r="E600">
        <v>2024</v>
      </c>
      <c r="F600" t="s">
        <v>25</v>
      </c>
      <c r="G600" t="s">
        <v>27</v>
      </c>
      <c r="H600" t="s">
        <v>45</v>
      </c>
      <c r="I600" t="s">
        <v>16</v>
      </c>
      <c r="J600">
        <v>2.3969689210881433</v>
      </c>
      <c r="K600" t="s">
        <v>135</v>
      </c>
      <c r="L600">
        <v>9.1021090533483617E-2</v>
      </c>
    </row>
    <row r="601" spans="1:12" x14ac:dyDescent="0.3">
      <c r="A601">
        <v>3</v>
      </c>
      <c r="B601">
        <v>31</v>
      </c>
      <c r="C601">
        <v>3</v>
      </c>
      <c r="D601">
        <v>1</v>
      </c>
      <c r="E601">
        <v>2024</v>
      </c>
      <c r="F601" t="s">
        <v>25</v>
      </c>
      <c r="G601" t="s">
        <v>27</v>
      </c>
      <c r="H601" t="s">
        <v>45</v>
      </c>
      <c r="I601" t="s">
        <v>24</v>
      </c>
      <c r="J601">
        <v>0.41284044789569074</v>
      </c>
      <c r="K601" t="s">
        <v>135</v>
      </c>
      <c r="L601">
        <v>1.5676960787100572E-2</v>
      </c>
    </row>
    <row r="602" spans="1:12" x14ac:dyDescent="0.3">
      <c r="A602">
        <v>3</v>
      </c>
      <c r="B602">
        <v>31</v>
      </c>
      <c r="C602">
        <v>3</v>
      </c>
      <c r="D602">
        <v>1</v>
      </c>
      <c r="E602">
        <v>2024</v>
      </c>
      <c r="F602" t="s">
        <v>25</v>
      </c>
      <c r="G602" t="s">
        <v>27</v>
      </c>
      <c r="H602" t="s">
        <v>46</v>
      </c>
      <c r="I602" t="s">
        <v>11</v>
      </c>
      <c r="J602">
        <v>0.29615916481076976</v>
      </c>
      <c r="K602" t="s">
        <v>135</v>
      </c>
      <c r="L602">
        <v>1.1246174247567849E-2</v>
      </c>
    </row>
    <row r="603" spans="1:12" x14ac:dyDescent="0.3">
      <c r="A603">
        <v>3</v>
      </c>
      <c r="B603">
        <v>31</v>
      </c>
      <c r="C603">
        <v>3</v>
      </c>
      <c r="D603">
        <v>1</v>
      </c>
      <c r="E603">
        <v>2024</v>
      </c>
      <c r="F603" t="s">
        <v>25</v>
      </c>
      <c r="G603" t="s">
        <v>27</v>
      </c>
      <c r="H603" t="s">
        <v>46</v>
      </c>
      <c r="I603" t="s">
        <v>221</v>
      </c>
      <c r="J603">
        <v>0.3389895187613004</v>
      </c>
      <c r="K603" t="s">
        <v>135</v>
      </c>
      <c r="L603">
        <v>1.2872588962508176E-2</v>
      </c>
    </row>
    <row r="604" spans="1:12" x14ac:dyDescent="0.3">
      <c r="A604">
        <v>3</v>
      </c>
      <c r="B604">
        <v>31</v>
      </c>
      <c r="C604">
        <v>3</v>
      </c>
      <c r="D604">
        <v>1</v>
      </c>
      <c r="E604">
        <v>2024</v>
      </c>
      <c r="F604" t="s">
        <v>25</v>
      </c>
      <c r="G604" t="s">
        <v>27</v>
      </c>
      <c r="H604" t="s">
        <v>46</v>
      </c>
      <c r="I604" t="s">
        <v>17</v>
      </c>
      <c r="J604">
        <v>10.759876478860388</v>
      </c>
      <c r="K604" t="s">
        <v>135</v>
      </c>
      <c r="L604">
        <v>0.40858923221534665</v>
      </c>
    </row>
    <row r="605" spans="1:12" x14ac:dyDescent="0.3">
      <c r="A605">
        <v>3</v>
      </c>
      <c r="B605">
        <v>31</v>
      </c>
      <c r="C605">
        <v>3</v>
      </c>
      <c r="D605">
        <v>1</v>
      </c>
      <c r="E605">
        <v>2024</v>
      </c>
      <c r="F605" t="s">
        <v>25</v>
      </c>
      <c r="G605" t="s">
        <v>27</v>
      </c>
      <c r="H605" t="s">
        <v>46</v>
      </c>
      <c r="I605" t="s">
        <v>18</v>
      </c>
      <c r="J605">
        <v>0.34001392162246735</v>
      </c>
      <c r="K605" t="s">
        <v>135</v>
      </c>
      <c r="L605">
        <v>1.2911489035324603E-2</v>
      </c>
    </row>
    <row r="606" spans="1:12" x14ac:dyDescent="0.3">
      <c r="A606">
        <v>3</v>
      </c>
      <c r="B606">
        <v>31</v>
      </c>
      <c r="C606">
        <v>3</v>
      </c>
      <c r="D606">
        <v>1</v>
      </c>
      <c r="E606">
        <v>2024</v>
      </c>
      <c r="F606" t="s">
        <v>25</v>
      </c>
      <c r="G606" t="s">
        <v>27</v>
      </c>
      <c r="H606" t="s">
        <v>46</v>
      </c>
      <c r="I606" t="s">
        <v>19</v>
      </c>
      <c r="J606">
        <v>4.4855260064999065</v>
      </c>
      <c r="K606" t="s">
        <v>135</v>
      </c>
      <c r="L606">
        <v>0.17033073108957081</v>
      </c>
    </row>
    <row r="607" spans="1:12" x14ac:dyDescent="0.3">
      <c r="A607">
        <v>3</v>
      </c>
      <c r="B607">
        <v>31</v>
      </c>
      <c r="C607">
        <v>3</v>
      </c>
      <c r="D607">
        <v>1</v>
      </c>
      <c r="E607">
        <v>2025</v>
      </c>
      <c r="F607" t="s">
        <v>25</v>
      </c>
      <c r="G607" t="s">
        <v>27</v>
      </c>
      <c r="H607" t="s">
        <v>44</v>
      </c>
      <c r="I607" t="s">
        <v>217</v>
      </c>
      <c r="J607">
        <v>2.0528947085837253E-2</v>
      </c>
      <c r="K607" t="s">
        <v>135</v>
      </c>
      <c r="L607">
        <v>7.3928180332901404E-4</v>
      </c>
    </row>
    <row r="608" spans="1:12" x14ac:dyDescent="0.3">
      <c r="A608">
        <v>3</v>
      </c>
      <c r="B608">
        <v>31</v>
      </c>
      <c r="C608">
        <v>3</v>
      </c>
      <c r="D608">
        <v>1</v>
      </c>
      <c r="E608">
        <v>2025</v>
      </c>
      <c r="F608" t="s">
        <v>25</v>
      </c>
      <c r="G608" t="s">
        <v>27</v>
      </c>
      <c r="H608" t="s">
        <v>44</v>
      </c>
      <c r="I608" t="s">
        <v>218</v>
      </c>
      <c r="J608">
        <v>9.2185043889341598E-3</v>
      </c>
      <c r="K608" t="s">
        <v>135</v>
      </c>
      <c r="L608">
        <v>3.3197379876093776E-4</v>
      </c>
    </row>
    <row r="609" spans="1:12" x14ac:dyDescent="0.3">
      <c r="A609">
        <v>3</v>
      </c>
      <c r="B609">
        <v>31</v>
      </c>
      <c r="C609">
        <v>3</v>
      </c>
      <c r="D609">
        <v>1</v>
      </c>
      <c r="E609">
        <v>2025</v>
      </c>
      <c r="F609" t="s">
        <v>25</v>
      </c>
      <c r="G609" t="s">
        <v>27</v>
      </c>
      <c r="H609" t="s">
        <v>44</v>
      </c>
      <c r="I609" t="s">
        <v>14</v>
      </c>
      <c r="J609">
        <v>0.43036409555780081</v>
      </c>
      <c r="K609" t="s">
        <v>135</v>
      </c>
      <c r="L609">
        <v>1.5498132628123301E-2</v>
      </c>
    </row>
    <row r="610" spans="1:12" x14ac:dyDescent="0.3">
      <c r="A610">
        <v>3</v>
      </c>
      <c r="B610">
        <v>31</v>
      </c>
      <c r="C610">
        <v>3</v>
      </c>
      <c r="D610">
        <v>1</v>
      </c>
      <c r="E610">
        <v>2025</v>
      </c>
      <c r="F610" t="s">
        <v>25</v>
      </c>
      <c r="G610" t="s">
        <v>27</v>
      </c>
      <c r="H610" t="s">
        <v>44</v>
      </c>
      <c r="I610" t="s">
        <v>219</v>
      </c>
      <c r="J610">
        <v>3.7323091838503069</v>
      </c>
      <c r="K610" t="s">
        <v>135</v>
      </c>
      <c r="L610">
        <v>0.13440671128826981</v>
      </c>
    </row>
    <row r="611" spans="1:12" x14ac:dyDescent="0.3">
      <c r="A611">
        <v>3</v>
      </c>
      <c r="B611">
        <v>31</v>
      </c>
      <c r="C611">
        <v>3</v>
      </c>
      <c r="D611">
        <v>1</v>
      </c>
      <c r="E611">
        <v>2025</v>
      </c>
      <c r="F611" t="s">
        <v>25</v>
      </c>
      <c r="G611" t="s">
        <v>27</v>
      </c>
      <c r="H611" t="s">
        <v>45</v>
      </c>
      <c r="I611" t="s">
        <v>11</v>
      </c>
      <c r="J611">
        <v>2.6570898138410306</v>
      </c>
      <c r="K611" t="s">
        <v>135</v>
      </c>
      <c r="L611">
        <v>9.5686259064827126E-2</v>
      </c>
    </row>
    <row r="612" spans="1:12" x14ac:dyDescent="0.3">
      <c r="A612">
        <v>3</v>
      </c>
      <c r="B612">
        <v>31</v>
      </c>
      <c r="C612">
        <v>3</v>
      </c>
      <c r="D612">
        <v>1</v>
      </c>
      <c r="E612">
        <v>2025</v>
      </c>
      <c r="F612" t="s">
        <v>25</v>
      </c>
      <c r="G612" t="s">
        <v>27</v>
      </c>
      <c r="H612" t="s">
        <v>45</v>
      </c>
      <c r="I612" t="s">
        <v>13</v>
      </c>
      <c r="J612">
        <v>0.29018410499075742</v>
      </c>
      <c r="K612" t="s">
        <v>135</v>
      </c>
      <c r="L612">
        <v>1.0450016142473475E-2</v>
      </c>
    </row>
    <row r="613" spans="1:12" x14ac:dyDescent="0.3">
      <c r="A613">
        <v>3</v>
      </c>
      <c r="B613">
        <v>31</v>
      </c>
      <c r="C613">
        <v>3</v>
      </c>
      <c r="D613">
        <v>1</v>
      </c>
      <c r="E613">
        <v>2025</v>
      </c>
      <c r="F613" t="s">
        <v>25</v>
      </c>
      <c r="G613" t="s">
        <v>27</v>
      </c>
      <c r="H613" t="s">
        <v>45</v>
      </c>
      <c r="I613" t="s">
        <v>15</v>
      </c>
      <c r="J613">
        <v>0.72690562039812812</v>
      </c>
      <c r="K613" t="s">
        <v>135</v>
      </c>
      <c r="L613">
        <v>2.6177090118209879E-2</v>
      </c>
    </row>
    <row r="614" spans="1:12" x14ac:dyDescent="0.3">
      <c r="A614">
        <v>3</v>
      </c>
      <c r="B614">
        <v>31</v>
      </c>
      <c r="C614">
        <v>3</v>
      </c>
      <c r="D614">
        <v>1</v>
      </c>
      <c r="E614">
        <v>2025</v>
      </c>
      <c r="F614" t="s">
        <v>25</v>
      </c>
      <c r="G614" t="s">
        <v>27</v>
      </c>
      <c r="H614" t="s">
        <v>45</v>
      </c>
      <c r="I614" t="s">
        <v>16</v>
      </c>
      <c r="J614">
        <v>2.3314034463265076</v>
      </c>
      <c r="K614" t="s">
        <v>135</v>
      </c>
      <c r="L614">
        <v>8.3957746925891349E-2</v>
      </c>
    </row>
    <row r="615" spans="1:12" x14ac:dyDescent="0.3">
      <c r="A615">
        <v>3</v>
      </c>
      <c r="B615">
        <v>31</v>
      </c>
      <c r="C615">
        <v>3</v>
      </c>
      <c r="D615">
        <v>1</v>
      </c>
      <c r="E615">
        <v>2025</v>
      </c>
      <c r="F615" t="s">
        <v>25</v>
      </c>
      <c r="G615" t="s">
        <v>27</v>
      </c>
      <c r="H615" t="s">
        <v>45</v>
      </c>
      <c r="I615" t="s">
        <v>24</v>
      </c>
      <c r="J615">
        <v>0.461735247369018</v>
      </c>
      <c r="K615" t="s">
        <v>135</v>
      </c>
      <c r="L615">
        <v>1.6627860401619534E-2</v>
      </c>
    </row>
    <row r="616" spans="1:12" x14ac:dyDescent="0.3">
      <c r="A616">
        <v>3</v>
      </c>
      <c r="B616">
        <v>31</v>
      </c>
      <c r="C616">
        <v>3</v>
      </c>
      <c r="D616">
        <v>1</v>
      </c>
      <c r="E616">
        <v>2025</v>
      </c>
      <c r="F616" t="s">
        <v>25</v>
      </c>
      <c r="G616" t="s">
        <v>27</v>
      </c>
      <c r="H616" t="s">
        <v>46</v>
      </c>
      <c r="I616" t="s">
        <v>11</v>
      </c>
      <c r="J616">
        <v>0.49899637333911367</v>
      </c>
      <c r="K616" t="s">
        <v>135</v>
      </c>
      <c r="L616">
        <v>1.7969696019689101E-2</v>
      </c>
    </row>
    <row r="617" spans="1:12" x14ac:dyDescent="0.3">
      <c r="A617">
        <v>3</v>
      </c>
      <c r="B617">
        <v>31</v>
      </c>
      <c r="C617">
        <v>3</v>
      </c>
      <c r="D617">
        <v>1</v>
      </c>
      <c r="E617">
        <v>2025</v>
      </c>
      <c r="F617" t="s">
        <v>25</v>
      </c>
      <c r="G617" t="s">
        <v>27</v>
      </c>
      <c r="H617" t="s">
        <v>46</v>
      </c>
      <c r="I617" t="s">
        <v>221</v>
      </c>
      <c r="J617">
        <v>0.40064350240322333</v>
      </c>
      <c r="K617" t="s">
        <v>135</v>
      </c>
      <c r="L617">
        <v>1.4427844239174108E-2</v>
      </c>
    </row>
    <row r="618" spans="1:12" x14ac:dyDescent="0.3">
      <c r="A618">
        <v>3</v>
      </c>
      <c r="B618">
        <v>31</v>
      </c>
      <c r="C618">
        <v>3</v>
      </c>
      <c r="D618">
        <v>1</v>
      </c>
      <c r="E618">
        <v>2025</v>
      </c>
      <c r="F618" t="s">
        <v>25</v>
      </c>
      <c r="G618" t="s">
        <v>27</v>
      </c>
      <c r="H618" t="s">
        <v>46</v>
      </c>
      <c r="I618" t="s">
        <v>17</v>
      </c>
      <c r="J618">
        <v>11.210602318705725</v>
      </c>
      <c r="K618" t="s">
        <v>135</v>
      </c>
      <c r="L618">
        <v>0.40371258515712544</v>
      </c>
    </row>
    <row r="619" spans="1:12" x14ac:dyDescent="0.3">
      <c r="A619">
        <v>3</v>
      </c>
      <c r="B619">
        <v>31</v>
      </c>
      <c r="C619">
        <v>3</v>
      </c>
      <c r="D619">
        <v>1</v>
      </c>
      <c r="E619">
        <v>2025</v>
      </c>
      <c r="F619" t="s">
        <v>25</v>
      </c>
      <c r="G619" t="s">
        <v>27</v>
      </c>
      <c r="H619" t="s">
        <v>46</v>
      </c>
      <c r="I619" t="s">
        <v>18</v>
      </c>
      <c r="J619">
        <v>0.40064350240322338</v>
      </c>
      <c r="K619" t="s">
        <v>135</v>
      </c>
      <c r="L619">
        <v>1.442784423917411E-2</v>
      </c>
    </row>
    <row r="620" spans="1:12" x14ac:dyDescent="0.3">
      <c r="A620">
        <v>3</v>
      </c>
      <c r="B620">
        <v>31</v>
      </c>
      <c r="C620">
        <v>3</v>
      </c>
      <c r="D620">
        <v>1</v>
      </c>
      <c r="E620">
        <v>2025</v>
      </c>
      <c r="F620" t="s">
        <v>25</v>
      </c>
      <c r="G620" t="s">
        <v>27</v>
      </c>
      <c r="H620" t="s">
        <v>46</v>
      </c>
      <c r="I620" t="s">
        <v>19</v>
      </c>
      <c r="J620">
        <v>4.5981463186809162</v>
      </c>
      <c r="K620" t="s">
        <v>135</v>
      </c>
      <c r="L620">
        <v>0.16558695817333277</v>
      </c>
    </row>
    <row r="621" spans="1:12" x14ac:dyDescent="0.3">
      <c r="A621">
        <v>3</v>
      </c>
      <c r="B621">
        <v>32</v>
      </c>
      <c r="C621">
        <v>4</v>
      </c>
      <c r="D621">
        <v>1</v>
      </c>
      <c r="E621">
        <v>2014</v>
      </c>
      <c r="F621" t="s">
        <v>25</v>
      </c>
      <c r="G621" t="s">
        <v>28</v>
      </c>
      <c r="H621" t="s">
        <v>44</v>
      </c>
      <c r="I621" t="s">
        <v>217</v>
      </c>
      <c r="J621">
        <v>8.1618601775776106E-3</v>
      </c>
      <c r="K621" t="s">
        <v>135</v>
      </c>
      <c r="L621">
        <v>5.1748182668012017E-4</v>
      </c>
    </row>
    <row r="622" spans="1:12" x14ac:dyDescent="0.3">
      <c r="A622">
        <v>3</v>
      </c>
      <c r="B622">
        <v>32</v>
      </c>
      <c r="C622">
        <v>4</v>
      </c>
      <c r="D622">
        <v>1</v>
      </c>
      <c r="E622">
        <v>2014</v>
      </c>
      <c r="F622" t="s">
        <v>25</v>
      </c>
      <c r="G622" t="s">
        <v>28</v>
      </c>
      <c r="H622" t="s">
        <v>44</v>
      </c>
      <c r="I622" t="s">
        <v>218</v>
      </c>
      <c r="J622">
        <v>2.5572580604766245E-2</v>
      </c>
      <c r="K622" t="s">
        <v>135</v>
      </c>
      <c r="L622">
        <v>1.6213639337554328E-3</v>
      </c>
    </row>
    <row r="623" spans="1:12" x14ac:dyDescent="0.3">
      <c r="A623">
        <v>3</v>
      </c>
      <c r="B623">
        <v>32</v>
      </c>
      <c r="C623">
        <v>4</v>
      </c>
      <c r="D623">
        <v>1</v>
      </c>
      <c r="E623">
        <v>2014</v>
      </c>
      <c r="F623" t="s">
        <v>25</v>
      </c>
      <c r="G623" t="s">
        <v>28</v>
      </c>
      <c r="H623" t="s">
        <v>44</v>
      </c>
      <c r="I623" t="s">
        <v>14</v>
      </c>
      <c r="J623">
        <v>0.29078354569099435</v>
      </c>
      <c r="K623" t="s">
        <v>135</v>
      </c>
      <c r="L623">
        <v>1.8436385470812864E-2</v>
      </c>
    </row>
    <row r="624" spans="1:12" x14ac:dyDescent="0.3">
      <c r="A624">
        <v>3</v>
      </c>
      <c r="B624">
        <v>32</v>
      </c>
      <c r="C624">
        <v>4</v>
      </c>
      <c r="D624">
        <v>1</v>
      </c>
      <c r="E624">
        <v>2014</v>
      </c>
      <c r="F624" t="s">
        <v>25</v>
      </c>
      <c r="G624" t="s">
        <v>28</v>
      </c>
      <c r="H624" t="s">
        <v>44</v>
      </c>
      <c r="I624" t="s">
        <v>219</v>
      </c>
      <c r="J624">
        <v>1.2509191187535276</v>
      </c>
      <c r="K624" t="s">
        <v>135</v>
      </c>
      <c r="L624">
        <v>7.931132076729408E-2</v>
      </c>
    </row>
    <row r="625" spans="1:12" x14ac:dyDescent="0.3">
      <c r="A625">
        <v>3</v>
      </c>
      <c r="B625">
        <v>32</v>
      </c>
      <c r="C625">
        <v>4</v>
      </c>
      <c r="D625">
        <v>1</v>
      </c>
      <c r="E625">
        <v>2014</v>
      </c>
      <c r="F625" t="s">
        <v>25</v>
      </c>
      <c r="G625" t="s">
        <v>28</v>
      </c>
      <c r="H625" t="s">
        <v>45</v>
      </c>
      <c r="I625" t="s">
        <v>11</v>
      </c>
      <c r="J625">
        <v>0.15754090263148848</v>
      </c>
      <c r="K625" t="s">
        <v>135</v>
      </c>
      <c r="L625">
        <v>9.9884771727091256E-3</v>
      </c>
    </row>
    <row r="626" spans="1:12" x14ac:dyDescent="0.3">
      <c r="A626">
        <v>3</v>
      </c>
      <c r="B626">
        <v>32</v>
      </c>
      <c r="C626">
        <v>4</v>
      </c>
      <c r="D626">
        <v>1</v>
      </c>
      <c r="E626">
        <v>2014</v>
      </c>
      <c r="F626" t="s">
        <v>25</v>
      </c>
      <c r="G626" t="s">
        <v>28</v>
      </c>
      <c r="H626" t="s">
        <v>45</v>
      </c>
      <c r="I626" t="s">
        <v>220</v>
      </c>
      <c r="J626">
        <v>0</v>
      </c>
      <c r="K626" t="s">
        <v>135</v>
      </c>
      <c r="L626">
        <v>0</v>
      </c>
    </row>
    <row r="627" spans="1:12" x14ac:dyDescent="0.3">
      <c r="A627">
        <v>3</v>
      </c>
      <c r="B627">
        <v>32</v>
      </c>
      <c r="C627">
        <v>4</v>
      </c>
      <c r="D627">
        <v>1</v>
      </c>
      <c r="E627">
        <v>2014</v>
      </c>
      <c r="F627" t="s">
        <v>25</v>
      </c>
      <c r="G627" t="s">
        <v>28</v>
      </c>
      <c r="H627" t="s">
        <v>45</v>
      </c>
      <c r="I627" t="s">
        <v>13</v>
      </c>
      <c r="J627">
        <v>7.3927031320328546E-2</v>
      </c>
      <c r="K627" t="s">
        <v>135</v>
      </c>
      <c r="L627">
        <v>4.6871539546559822E-3</v>
      </c>
    </row>
    <row r="628" spans="1:12" x14ac:dyDescent="0.3">
      <c r="A628">
        <v>3</v>
      </c>
      <c r="B628">
        <v>32</v>
      </c>
      <c r="C628">
        <v>4</v>
      </c>
      <c r="D628">
        <v>1</v>
      </c>
      <c r="E628">
        <v>2014</v>
      </c>
      <c r="F628" t="s">
        <v>25</v>
      </c>
      <c r="G628" t="s">
        <v>28</v>
      </c>
      <c r="H628" t="s">
        <v>45</v>
      </c>
      <c r="I628" t="s">
        <v>15</v>
      </c>
      <c r="J628">
        <v>0.82816122496794287</v>
      </c>
      <c r="K628" t="s">
        <v>135</v>
      </c>
      <c r="L628">
        <v>5.2507439990138439E-2</v>
      </c>
    </row>
    <row r="629" spans="1:12" x14ac:dyDescent="0.3">
      <c r="A629">
        <v>3</v>
      </c>
      <c r="B629">
        <v>32</v>
      </c>
      <c r="C629">
        <v>4</v>
      </c>
      <c r="D629">
        <v>1</v>
      </c>
      <c r="E629">
        <v>2014</v>
      </c>
      <c r="F629" t="s">
        <v>25</v>
      </c>
      <c r="G629" t="s">
        <v>28</v>
      </c>
      <c r="H629" t="s">
        <v>45</v>
      </c>
      <c r="I629" t="s">
        <v>16</v>
      </c>
      <c r="J629">
        <v>2.5947086619204232</v>
      </c>
      <c r="K629" t="s">
        <v>135</v>
      </c>
      <c r="L629">
        <v>0.16451085277863953</v>
      </c>
    </row>
    <row r="630" spans="1:12" x14ac:dyDescent="0.3">
      <c r="A630">
        <v>3</v>
      </c>
      <c r="B630">
        <v>32</v>
      </c>
      <c r="C630">
        <v>4</v>
      </c>
      <c r="D630">
        <v>1</v>
      </c>
      <c r="E630">
        <v>2014</v>
      </c>
      <c r="F630" t="s">
        <v>25</v>
      </c>
      <c r="G630" t="s">
        <v>28</v>
      </c>
      <c r="H630" t="s">
        <v>45</v>
      </c>
      <c r="I630" t="s">
        <v>24</v>
      </c>
      <c r="J630">
        <v>0.79300052931401377</v>
      </c>
      <c r="K630" t="s">
        <v>135</v>
      </c>
      <c r="L630">
        <v>5.0278166194892025E-2</v>
      </c>
    </row>
    <row r="631" spans="1:12" x14ac:dyDescent="0.3">
      <c r="A631">
        <v>3</v>
      </c>
      <c r="B631">
        <v>32</v>
      </c>
      <c r="C631">
        <v>4</v>
      </c>
      <c r="D631">
        <v>1</v>
      </c>
      <c r="E631">
        <v>2014</v>
      </c>
      <c r="F631" t="s">
        <v>25</v>
      </c>
      <c r="G631" t="s">
        <v>28</v>
      </c>
      <c r="H631" t="s">
        <v>46</v>
      </c>
      <c r="I631" t="s">
        <v>11</v>
      </c>
      <c r="J631">
        <v>0.26262283304399336</v>
      </c>
      <c r="K631" t="s">
        <v>135</v>
      </c>
      <c r="L631">
        <v>1.6650927657994866E-2</v>
      </c>
    </row>
    <row r="632" spans="1:12" x14ac:dyDescent="0.3">
      <c r="A632">
        <v>3</v>
      </c>
      <c r="B632">
        <v>32</v>
      </c>
      <c r="C632">
        <v>4</v>
      </c>
      <c r="D632">
        <v>1</v>
      </c>
      <c r="E632">
        <v>2014</v>
      </c>
      <c r="F632" t="s">
        <v>25</v>
      </c>
      <c r="G632" t="s">
        <v>28</v>
      </c>
      <c r="H632" t="s">
        <v>46</v>
      </c>
      <c r="I632" t="s">
        <v>221</v>
      </c>
      <c r="J632">
        <v>0.45044818849624568</v>
      </c>
      <c r="K632" t="s">
        <v>135</v>
      </c>
      <c r="L632">
        <v>2.8559512946345348E-2</v>
      </c>
    </row>
    <row r="633" spans="1:12" x14ac:dyDescent="0.3">
      <c r="A633">
        <v>3</v>
      </c>
      <c r="B633">
        <v>32</v>
      </c>
      <c r="C633">
        <v>4</v>
      </c>
      <c r="D633">
        <v>1</v>
      </c>
      <c r="E633">
        <v>2014</v>
      </c>
      <c r="F633" t="s">
        <v>25</v>
      </c>
      <c r="G633" t="s">
        <v>28</v>
      </c>
      <c r="H633" t="s">
        <v>46</v>
      </c>
      <c r="I633" t="s">
        <v>17</v>
      </c>
      <c r="J633">
        <v>4.2816531526918951</v>
      </c>
      <c r="K633" t="s">
        <v>135</v>
      </c>
      <c r="L633">
        <v>0.27146724477743955</v>
      </c>
    </row>
    <row r="634" spans="1:12" x14ac:dyDescent="0.3">
      <c r="A634">
        <v>3</v>
      </c>
      <c r="B634">
        <v>32</v>
      </c>
      <c r="C634">
        <v>4</v>
      </c>
      <c r="D634">
        <v>1</v>
      </c>
      <c r="E634">
        <v>2014</v>
      </c>
      <c r="F634" t="s">
        <v>25</v>
      </c>
      <c r="G634" t="s">
        <v>28</v>
      </c>
      <c r="H634" t="s">
        <v>46</v>
      </c>
      <c r="I634" t="s">
        <v>18</v>
      </c>
      <c r="J634">
        <v>0.47644297849440737</v>
      </c>
      <c r="K634" t="s">
        <v>135</v>
      </c>
      <c r="L634">
        <v>3.0207645984616442E-2</v>
      </c>
    </row>
    <row r="635" spans="1:12" x14ac:dyDescent="0.3">
      <c r="A635">
        <v>3</v>
      </c>
      <c r="B635">
        <v>32</v>
      </c>
      <c r="C635">
        <v>4</v>
      </c>
      <c r="D635">
        <v>1</v>
      </c>
      <c r="E635">
        <v>2014</v>
      </c>
      <c r="F635" t="s">
        <v>25</v>
      </c>
      <c r="G635" t="s">
        <v>28</v>
      </c>
      <c r="H635" t="s">
        <v>46</v>
      </c>
      <c r="I635" t="s">
        <v>19</v>
      </c>
      <c r="J635">
        <v>4.2783217628745271</v>
      </c>
      <c r="K635" t="s">
        <v>135</v>
      </c>
      <c r="L635">
        <v>0.27125602654402614</v>
      </c>
    </row>
    <row r="636" spans="1:12" x14ac:dyDescent="0.3">
      <c r="A636">
        <v>3</v>
      </c>
      <c r="B636">
        <v>32</v>
      </c>
      <c r="C636">
        <v>4</v>
      </c>
      <c r="D636">
        <v>1</v>
      </c>
      <c r="E636">
        <v>2015</v>
      </c>
      <c r="F636" t="s">
        <v>25</v>
      </c>
      <c r="G636" t="s">
        <v>28</v>
      </c>
      <c r="H636" t="s">
        <v>44</v>
      </c>
      <c r="I636" t="s">
        <v>217</v>
      </c>
      <c r="J636">
        <v>7.1789080983490549E-3</v>
      </c>
      <c r="K636" t="s">
        <v>135</v>
      </c>
      <c r="L636">
        <v>7.4968342409943527E-4</v>
      </c>
    </row>
    <row r="637" spans="1:12" x14ac:dyDescent="0.3">
      <c r="A637">
        <v>3</v>
      </c>
      <c r="B637">
        <v>32</v>
      </c>
      <c r="C637">
        <v>4</v>
      </c>
      <c r="D637">
        <v>1</v>
      </c>
      <c r="E637">
        <v>2015</v>
      </c>
      <c r="F637" t="s">
        <v>25</v>
      </c>
      <c r="G637" t="s">
        <v>28</v>
      </c>
      <c r="H637" t="s">
        <v>44</v>
      </c>
      <c r="I637" t="s">
        <v>218</v>
      </c>
      <c r="J637">
        <v>2.2409441140210734E-2</v>
      </c>
      <c r="K637" t="s">
        <v>135</v>
      </c>
      <c r="L637">
        <v>2.3401868830179697E-3</v>
      </c>
    </row>
    <row r="638" spans="1:12" x14ac:dyDescent="0.3">
      <c r="A638">
        <v>3</v>
      </c>
      <c r="B638">
        <v>32</v>
      </c>
      <c r="C638">
        <v>4</v>
      </c>
      <c r="D638">
        <v>1</v>
      </c>
      <c r="E638">
        <v>2015</v>
      </c>
      <c r="F638" t="s">
        <v>25</v>
      </c>
      <c r="G638" t="s">
        <v>28</v>
      </c>
      <c r="H638" t="s">
        <v>44</v>
      </c>
      <c r="I638" t="s">
        <v>14</v>
      </c>
      <c r="J638">
        <v>0.25232820651834409</v>
      </c>
      <c r="K638" t="s">
        <v>135</v>
      </c>
      <c r="L638">
        <v>2.6350284927459163E-2</v>
      </c>
    </row>
    <row r="639" spans="1:12" x14ac:dyDescent="0.3">
      <c r="A639">
        <v>3</v>
      </c>
      <c r="B639">
        <v>32</v>
      </c>
      <c r="C639">
        <v>4</v>
      </c>
      <c r="D639">
        <v>1</v>
      </c>
      <c r="E639">
        <v>2015</v>
      </c>
      <c r="F639" t="s">
        <v>25</v>
      </c>
      <c r="G639" t="s">
        <v>28</v>
      </c>
      <c r="H639" t="s">
        <v>44</v>
      </c>
      <c r="I639" t="s">
        <v>219</v>
      </c>
      <c r="J639">
        <v>0.63181937099562346</v>
      </c>
      <c r="K639" t="s">
        <v>135</v>
      </c>
      <c r="L639">
        <v>6.5980021330720173E-2</v>
      </c>
    </row>
    <row r="640" spans="1:12" x14ac:dyDescent="0.3">
      <c r="A640">
        <v>3</v>
      </c>
      <c r="B640">
        <v>32</v>
      </c>
      <c r="C640">
        <v>4</v>
      </c>
      <c r="D640">
        <v>1</v>
      </c>
      <c r="E640">
        <v>2015</v>
      </c>
      <c r="F640" t="s">
        <v>25</v>
      </c>
      <c r="G640" t="s">
        <v>28</v>
      </c>
      <c r="H640" t="s">
        <v>45</v>
      </c>
      <c r="I640" t="s">
        <v>11</v>
      </c>
      <c r="J640">
        <v>8.2173837015040163E-2</v>
      </c>
      <c r="K640" t="s">
        <v>135</v>
      </c>
      <c r="L640">
        <v>8.5812999220579913E-3</v>
      </c>
    </row>
    <row r="641" spans="1:12" x14ac:dyDescent="0.3">
      <c r="A641">
        <v>3</v>
      </c>
      <c r="B641">
        <v>32</v>
      </c>
      <c r="C641">
        <v>4</v>
      </c>
      <c r="D641">
        <v>1</v>
      </c>
      <c r="E641">
        <v>2015</v>
      </c>
      <c r="F641" t="s">
        <v>25</v>
      </c>
      <c r="G641" t="s">
        <v>28</v>
      </c>
      <c r="H641" t="s">
        <v>45</v>
      </c>
      <c r="I641" t="s">
        <v>220</v>
      </c>
      <c r="J641">
        <v>0</v>
      </c>
      <c r="K641" t="s">
        <v>135</v>
      </c>
      <c r="L641">
        <v>0</v>
      </c>
    </row>
    <row r="642" spans="1:12" x14ac:dyDescent="0.3">
      <c r="A642">
        <v>3</v>
      </c>
      <c r="B642">
        <v>32</v>
      </c>
      <c r="C642">
        <v>4</v>
      </c>
      <c r="D642">
        <v>1</v>
      </c>
      <c r="E642">
        <v>2015</v>
      </c>
      <c r="F642" t="s">
        <v>25</v>
      </c>
      <c r="G642" t="s">
        <v>28</v>
      </c>
      <c r="H642" t="s">
        <v>45</v>
      </c>
      <c r="I642" t="s">
        <v>13</v>
      </c>
      <c r="J642">
        <v>6.3415610973896058E-2</v>
      </c>
      <c r="K642" t="s">
        <v>135</v>
      </c>
      <c r="L642">
        <v>6.6224043719408168E-3</v>
      </c>
    </row>
    <row r="643" spans="1:12" x14ac:dyDescent="0.3">
      <c r="A643">
        <v>3</v>
      </c>
      <c r="B643">
        <v>32</v>
      </c>
      <c r="C643">
        <v>4</v>
      </c>
      <c r="D643">
        <v>1</v>
      </c>
      <c r="E643">
        <v>2015</v>
      </c>
      <c r="F643" t="s">
        <v>25</v>
      </c>
      <c r="G643" t="s">
        <v>28</v>
      </c>
      <c r="H643" t="s">
        <v>45</v>
      </c>
      <c r="I643" t="s">
        <v>15</v>
      </c>
      <c r="J643">
        <v>0.53296554384229877</v>
      </c>
      <c r="K643" t="s">
        <v>135</v>
      </c>
      <c r="L643">
        <v>5.5656853153838066E-2</v>
      </c>
    </row>
    <row r="644" spans="1:12" x14ac:dyDescent="0.3">
      <c r="A644">
        <v>3</v>
      </c>
      <c r="B644">
        <v>32</v>
      </c>
      <c r="C644">
        <v>4</v>
      </c>
      <c r="D644">
        <v>1</v>
      </c>
      <c r="E644">
        <v>2015</v>
      </c>
      <c r="F644" t="s">
        <v>25</v>
      </c>
      <c r="G644" t="s">
        <v>28</v>
      </c>
      <c r="H644" t="s">
        <v>45</v>
      </c>
      <c r="I644" t="s">
        <v>16</v>
      </c>
      <c r="J644">
        <v>1.554364573481231</v>
      </c>
      <c r="K644" t="s">
        <v>135</v>
      </c>
      <c r="L644">
        <v>0.1623201383528296</v>
      </c>
    </row>
    <row r="645" spans="1:12" x14ac:dyDescent="0.3">
      <c r="A645">
        <v>3</v>
      </c>
      <c r="B645">
        <v>32</v>
      </c>
      <c r="C645">
        <v>4</v>
      </c>
      <c r="D645">
        <v>1</v>
      </c>
      <c r="E645">
        <v>2015</v>
      </c>
      <c r="F645" t="s">
        <v>25</v>
      </c>
      <c r="G645" t="s">
        <v>28</v>
      </c>
      <c r="H645" t="s">
        <v>45</v>
      </c>
      <c r="I645" t="s">
        <v>24</v>
      </c>
      <c r="J645">
        <v>0.55638870643607263</v>
      </c>
      <c r="K645" t="s">
        <v>135</v>
      </c>
      <c r="L645">
        <v>5.8102901563425104E-2</v>
      </c>
    </row>
    <row r="646" spans="1:12" x14ac:dyDescent="0.3">
      <c r="A646">
        <v>3</v>
      </c>
      <c r="B646">
        <v>32</v>
      </c>
      <c r="C646">
        <v>4</v>
      </c>
      <c r="D646">
        <v>1</v>
      </c>
      <c r="E646">
        <v>2015</v>
      </c>
      <c r="F646" t="s">
        <v>25</v>
      </c>
      <c r="G646" t="s">
        <v>28</v>
      </c>
      <c r="H646" t="s">
        <v>46</v>
      </c>
      <c r="I646" t="s">
        <v>11</v>
      </c>
      <c r="J646">
        <v>0.13926790575625847</v>
      </c>
      <c r="K646" t="s">
        <v>135</v>
      </c>
      <c r="L646">
        <v>1.4543554399104219E-2</v>
      </c>
    </row>
    <row r="647" spans="1:12" x14ac:dyDescent="0.3">
      <c r="A647">
        <v>3</v>
      </c>
      <c r="B647">
        <v>32</v>
      </c>
      <c r="C647">
        <v>4</v>
      </c>
      <c r="D647">
        <v>1</v>
      </c>
      <c r="E647">
        <v>2015</v>
      </c>
      <c r="F647" t="s">
        <v>25</v>
      </c>
      <c r="G647" t="s">
        <v>28</v>
      </c>
      <c r="H647" t="s">
        <v>46</v>
      </c>
      <c r="I647" t="s">
        <v>221</v>
      </c>
      <c r="J647">
        <v>0.16099898733925588</v>
      </c>
      <c r="K647" t="s">
        <v>135</v>
      </c>
      <c r="L647">
        <v>1.6812901133640666E-2</v>
      </c>
    </row>
    <row r="648" spans="1:12" x14ac:dyDescent="0.3">
      <c r="A648">
        <v>3</v>
      </c>
      <c r="B648">
        <v>32</v>
      </c>
      <c r="C648">
        <v>4</v>
      </c>
      <c r="D648">
        <v>1</v>
      </c>
      <c r="E648">
        <v>2015</v>
      </c>
      <c r="F648" t="s">
        <v>25</v>
      </c>
      <c r="G648" t="s">
        <v>28</v>
      </c>
      <c r="H648" t="s">
        <v>46</v>
      </c>
      <c r="I648" t="s">
        <v>17</v>
      </c>
      <c r="J648">
        <v>2.6222393940686057</v>
      </c>
      <c r="K648" t="s">
        <v>135</v>
      </c>
      <c r="L648">
        <v>0.27383682599389597</v>
      </c>
    </row>
    <row r="649" spans="1:12" x14ac:dyDescent="0.3">
      <c r="A649">
        <v>3</v>
      </c>
      <c r="B649">
        <v>32</v>
      </c>
      <c r="C649">
        <v>4</v>
      </c>
      <c r="D649">
        <v>1</v>
      </c>
      <c r="E649">
        <v>2015</v>
      </c>
      <c r="F649" t="s">
        <v>25</v>
      </c>
      <c r="G649" t="s">
        <v>28</v>
      </c>
      <c r="H649" t="s">
        <v>46</v>
      </c>
      <c r="I649" t="s">
        <v>18</v>
      </c>
      <c r="J649">
        <v>0.17377181053200202</v>
      </c>
      <c r="K649" t="s">
        <v>135</v>
      </c>
      <c r="L649">
        <v>1.8146749358937869E-2</v>
      </c>
    </row>
    <row r="650" spans="1:12" x14ac:dyDescent="0.3">
      <c r="A650">
        <v>3</v>
      </c>
      <c r="B650">
        <v>32</v>
      </c>
      <c r="C650">
        <v>4</v>
      </c>
      <c r="D650">
        <v>1</v>
      </c>
      <c r="E650">
        <v>2015</v>
      </c>
      <c r="F650" t="s">
        <v>25</v>
      </c>
      <c r="G650" t="s">
        <v>28</v>
      </c>
      <c r="H650" t="s">
        <v>46</v>
      </c>
      <c r="I650" t="s">
        <v>19</v>
      </c>
      <c r="J650">
        <v>2.7765971753754823</v>
      </c>
      <c r="K650" t="s">
        <v>135</v>
      </c>
      <c r="L650">
        <v>0.28995619518503285</v>
      </c>
    </row>
    <row r="651" spans="1:12" x14ac:dyDescent="0.3">
      <c r="A651">
        <v>3</v>
      </c>
      <c r="B651">
        <v>32</v>
      </c>
      <c r="C651">
        <v>4</v>
      </c>
      <c r="D651">
        <v>1</v>
      </c>
      <c r="E651">
        <v>2016</v>
      </c>
      <c r="F651" t="s">
        <v>25</v>
      </c>
      <c r="G651" t="s">
        <v>28</v>
      </c>
      <c r="H651" t="s">
        <v>44</v>
      </c>
      <c r="I651" t="s">
        <v>217</v>
      </c>
      <c r="J651">
        <v>5.7110137442032919E-3</v>
      </c>
      <c r="K651" t="s">
        <v>135</v>
      </c>
      <c r="L651">
        <v>7.6844067350445913E-4</v>
      </c>
    </row>
    <row r="652" spans="1:12" x14ac:dyDescent="0.3">
      <c r="A652">
        <v>3</v>
      </c>
      <c r="B652">
        <v>32</v>
      </c>
      <c r="C652">
        <v>4</v>
      </c>
      <c r="D652">
        <v>1</v>
      </c>
      <c r="E652">
        <v>2016</v>
      </c>
      <c r="F652" t="s">
        <v>25</v>
      </c>
      <c r="G652" t="s">
        <v>28</v>
      </c>
      <c r="H652" t="s">
        <v>44</v>
      </c>
      <c r="I652" t="s">
        <v>218</v>
      </c>
      <c r="J652">
        <v>1.7556866080580748E-2</v>
      </c>
      <c r="K652" t="s">
        <v>135</v>
      </c>
      <c r="L652">
        <v>2.3623494181366513E-3</v>
      </c>
    </row>
    <row r="653" spans="1:12" x14ac:dyDescent="0.3">
      <c r="A653">
        <v>3</v>
      </c>
      <c r="B653">
        <v>32</v>
      </c>
      <c r="C653">
        <v>4</v>
      </c>
      <c r="D653">
        <v>1</v>
      </c>
      <c r="E653">
        <v>2016</v>
      </c>
      <c r="F653" t="s">
        <v>25</v>
      </c>
      <c r="G653" t="s">
        <v>28</v>
      </c>
      <c r="H653" t="s">
        <v>44</v>
      </c>
      <c r="I653" t="s">
        <v>14</v>
      </c>
      <c r="J653">
        <v>0.22132616821435505</v>
      </c>
      <c r="K653" t="s">
        <v>135</v>
      </c>
      <c r="L653">
        <v>2.9780357285854594E-2</v>
      </c>
    </row>
    <row r="654" spans="1:12" x14ac:dyDescent="0.3">
      <c r="A654">
        <v>3</v>
      </c>
      <c r="B654">
        <v>32</v>
      </c>
      <c r="C654">
        <v>4</v>
      </c>
      <c r="D654">
        <v>1</v>
      </c>
      <c r="E654">
        <v>2016</v>
      </c>
      <c r="F654" t="s">
        <v>25</v>
      </c>
      <c r="G654" t="s">
        <v>28</v>
      </c>
      <c r="H654" t="s">
        <v>44</v>
      </c>
      <c r="I654" t="s">
        <v>219</v>
      </c>
      <c r="J654">
        <v>0.3653820684984691</v>
      </c>
      <c r="K654" t="s">
        <v>135</v>
      </c>
      <c r="L654">
        <v>4.9163678355423943E-2</v>
      </c>
    </row>
    <row r="655" spans="1:12" x14ac:dyDescent="0.3">
      <c r="A655">
        <v>3</v>
      </c>
      <c r="B655">
        <v>32</v>
      </c>
      <c r="C655">
        <v>4</v>
      </c>
      <c r="D655">
        <v>1</v>
      </c>
      <c r="E655">
        <v>2016</v>
      </c>
      <c r="F655" t="s">
        <v>25</v>
      </c>
      <c r="G655" t="s">
        <v>28</v>
      </c>
      <c r="H655" t="s">
        <v>45</v>
      </c>
      <c r="I655" t="s">
        <v>11</v>
      </c>
      <c r="J655">
        <v>5.7025441760678752E-2</v>
      </c>
      <c r="K655" t="s">
        <v>135</v>
      </c>
      <c r="L655">
        <v>7.6730105785410684E-3</v>
      </c>
    </row>
    <row r="656" spans="1:12" x14ac:dyDescent="0.3">
      <c r="A656">
        <v>3</v>
      </c>
      <c r="B656">
        <v>32</v>
      </c>
      <c r="C656">
        <v>4</v>
      </c>
      <c r="D656">
        <v>1</v>
      </c>
      <c r="E656">
        <v>2016</v>
      </c>
      <c r="F656" t="s">
        <v>25</v>
      </c>
      <c r="G656" t="s">
        <v>28</v>
      </c>
      <c r="H656" t="s">
        <v>45</v>
      </c>
      <c r="I656" t="s">
        <v>220</v>
      </c>
      <c r="J656">
        <v>0</v>
      </c>
      <c r="K656" t="s">
        <v>135</v>
      </c>
      <c r="L656">
        <v>0</v>
      </c>
    </row>
    <row r="657" spans="1:12" x14ac:dyDescent="0.3">
      <c r="A657">
        <v>3</v>
      </c>
      <c r="B657">
        <v>32</v>
      </c>
      <c r="C657">
        <v>4</v>
      </c>
      <c r="D657">
        <v>1</v>
      </c>
      <c r="E657">
        <v>2016</v>
      </c>
      <c r="F657" t="s">
        <v>25</v>
      </c>
      <c r="G657" t="s">
        <v>28</v>
      </c>
      <c r="H657" t="s">
        <v>45</v>
      </c>
      <c r="I657" t="s">
        <v>13</v>
      </c>
      <c r="J657">
        <v>6.5123336908956914E-2</v>
      </c>
      <c r="K657" t="s">
        <v>135</v>
      </c>
      <c r="L657">
        <v>8.7626160812466942E-3</v>
      </c>
    </row>
    <row r="658" spans="1:12" x14ac:dyDescent="0.3">
      <c r="A658">
        <v>3</v>
      </c>
      <c r="B658">
        <v>32</v>
      </c>
      <c r="C658">
        <v>4</v>
      </c>
      <c r="D658">
        <v>1</v>
      </c>
      <c r="E658">
        <v>2016</v>
      </c>
      <c r="F658" t="s">
        <v>25</v>
      </c>
      <c r="G658" t="s">
        <v>28</v>
      </c>
      <c r="H658" t="s">
        <v>45</v>
      </c>
      <c r="I658" t="s">
        <v>15</v>
      </c>
      <c r="J658">
        <v>0.42534845454545955</v>
      </c>
      <c r="K658" t="s">
        <v>135</v>
      </c>
      <c r="L658">
        <v>5.7232405230464266E-2</v>
      </c>
    </row>
    <row r="659" spans="1:12" x14ac:dyDescent="0.3">
      <c r="A659">
        <v>3</v>
      </c>
      <c r="B659">
        <v>32</v>
      </c>
      <c r="C659">
        <v>4</v>
      </c>
      <c r="D659">
        <v>1</v>
      </c>
      <c r="E659">
        <v>2016</v>
      </c>
      <c r="F659" t="s">
        <v>25</v>
      </c>
      <c r="G659" t="s">
        <v>28</v>
      </c>
      <c r="H659" t="s">
        <v>45</v>
      </c>
      <c r="I659" t="s">
        <v>16</v>
      </c>
      <c r="J659">
        <v>1.1756874086377351</v>
      </c>
      <c r="K659" t="s">
        <v>135</v>
      </c>
      <c r="L659">
        <v>0.15819363506895703</v>
      </c>
    </row>
    <row r="660" spans="1:12" x14ac:dyDescent="0.3">
      <c r="A660">
        <v>3</v>
      </c>
      <c r="B660">
        <v>32</v>
      </c>
      <c r="C660">
        <v>4</v>
      </c>
      <c r="D660">
        <v>1</v>
      </c>
      <c r="E660">
        <v>2016</v>
      </c>
      <c r="F660" t="s">
        <v>25</v>
      </c>
      <c r="G660" t="s">
        <v>28</v>
      </c>
      <c r="H660" t="s">
        <v>45</v>
      </c>
      <c r="I660" t="s">
        <v>24</v>
      </c>
      <c r="J660">
        <v>0.51624962315165546</v>
      </c>
      <c r="K660" t="s">
        <v>135</v>
      </c>
      <c r="L660">
        <v>6.9463535876400445E-2</v>
      </c>
    </row>
    <row r="661" spans="1:12" x14ac:dyDescent="0.3">
      <c r="A661">
        <v>3</v>
      </c>
      <c r="B661">
        <v>32</v>
      </c>
      <c r="C661">
        <v>4</v>
      </c>
      <c r="D661">
        <v>1</v>
      </c>
      <c r="E661">
        <v>2016</v>
      </c>
      <c r="F661" t="s">
        <v>25</v>
      </c>
      <c r="G661" t="s">
        <v>28</v>
      </c>
      <c r="H661" t="s">
        <v>46</v>
      </c>
      <c r="I661" t="s">
        <v>11</v>
      </c>
      <c r="J661">
        <v>8.5940809939080987E-2</v>
      </c>
      <c r="K661" t="s">
        <v>135</v>
      </c>
      <c r="L661">
        <v>1.1563693737935313E-2</v>
      </c>
    </row>
    <row r="662" spans="1:12" x14ac:dyDescent="0.3">
      <c r="A662">
        <v>3</v>
      </c>
      <c r="B662">
        <v>32</v>
      </c>
      <c r="C662">
        <v>4</v>
      </c>
      <c r="D662">
        <v>1</v>
      </c>
      <c r="E662">
        <v>2016</v>
      </c>
      <c r="F662" t="s">
        <v>25</v>
      </c>
      <c r="G662" t="s">
        <v>28</v>
      </c>
      <c r="H662" t="s">
        <v>46</v>
      </c>
      <c r="I662" t="s">
        <v>221</v>
      </c>
      <c r="J662">
        <v>8.0796987990047975E-2</v>
      </c>
      <c r="K662" t="s">
        <v>135</v>
      </c>
      <c r="L662">
        <v>1.0871571081618125E-2</v>
      </c>
    </row>
    <row r="663" spans="1:12" x14ac:dyDescent="0.3">
      <c r="A663">
        <v>3</v>
      </c>
      <c r="B663">
        <v>32</v>
      </c>
      <c r="C663">
        <v>4</v>
      </c>
      <c r="D663">
        <v>1</v>
      </c>
      <c r="E663">
        <v>2016</v>
      </c>
      <c r="F663" t="s">
        <v>25</v>
      </c>
      <c r="G663" t="s">
        <v>28</v>
      </c>
      <c r="H663" t="s">
        <v>46</v>
      </c>
      <c r="I663" t="s">
        <v>17</v>
      </c>
      <c r="J663">
        <v>2.0752274430675048</v>
      </c>
      <c r="K663" t="s">
        <v>135</v>
      </c>
      <c r="L663">
        <v>0.27923049137192985</v>
      </c>
    </row>
    <row r="664" spans="1:12" x14ac:dyDescent="0.3">
      <c r="A664">
        <v>3</v>
      </c>
      <c r="B664">
        <v>32</v>
      </c>
      <c r="C664">
        <v>4</v>
      </c>
      <c r="D664">
        <v>1</v>
      </c>
      <c r="E664">
        <v>2016</v>
      </c>
      <c r="F664" t="s">
        <v>25</v>
      </c>
      <c r="G664" t="s">
        <v>28</v>
      </c>
      <c r="H664" t="s">
        <v>46</v>
      </c>
      <c r="I664" t="s">
        <v>18</v>
      </c>
      <c r="J664">
        <v>8.5447299162534157E-2</v>
      </c>
      <c r="K664" t="s">
        <v>135</v>
      </c>
      <c r="L664">
        <v>1.1497289808528511E-2</v>
      </c>
    </row>
    <row r="665" spans="1:12" x14ac:dyDescent="0.3">
      <c r="A665">
        <v>3</v>
      </c>
      <c r="B665">
        <v>32</v>
      </c>
      <c r="C665">
        <v>4</v>
      </c>
      <c r="D665">
        <v>1</v>
      </c>
      <c r="E665">
        <v>2016</v>
      </c>
      <c r="F665" t="s">
        <v>25</v>
      </c>
      <c r="G665" t="s">
        <v>28</v>
      </c>
      <c r="H665" t="s">
        <v>46</v>
      </c>
      <c r="I665" t="s">
        <v>19</v>
      </c>
      <c r="J665">
        <v>2.2551284847206832</v>
      </c>
      <c r="K665" t="s">
        <v>135</v>
      </c>
      <c r="L665">
        <v>0.30343692543145911</v>
      </c>
    </row>
    <row r="666" spans="1:12" x14ac:dyDescent="0.3">
      <c r="A666">
        <v>3</v>
      </c>
      <c r="B666">
        <v>32</v>
      </c>
      <c r="C666">
        <v>4</v>
      </c>
      <c r="D666">
        <v>1</v>
      </c>
      <c r="E666">
        <v>2017</v>
      </c>
      <c r="F666" t="s">
        <v>25</v>
      </c>
      <c r="G666" t="s">
        <v>28</v>
      </c>
      <c r="H666" t="s">
        <v>44</v>
      </c>
      <c r="I666" t="s">
        <v>217</v>
      </c>
      <c r="J666">
        <v>5.450974150623282E-3</v>
      </c>
      <c r="K666" t="s">
        <v>135</v>
      </c>
      <c r="L666">
        <v>8.110814976406294E-4</v>
      </c>
    </row>
    <row r="667" spans="1:12" x14ac:dyDescent="0.3">
      <c r="A667">
        <v>3</v>
      </c>
      <c r="B667">
        <v>32</v>
      </c>
      <c r="C667">
        <v>4</v>
      </c>
      <c r="D667">
        <v>1</v>
      </c>
      <c r="E667">
        <v>2017</v>
      </c>
      <c r="F667" t="s">
        <v>25</v>
      </c>
      <c r="G667" t="s">
        <v>28</v>
      </c>
      <c r="H667" t="s">
        <v>44</v>
      </c>
      <c r="I667" t="s">
        <v>218</v>
      </c>
      <c r="J667">
        <v>1.5433586338636392E-2</v>
      </c>
      <c r="K667" t="s">
        <v>135</v>
      </c>
      <c r="L667">
        <v>2.2964512352486254E-3</v>
      </c>
    </row>
    <row r="668" spans="1:12" x14ac:dyDescent="0.3">
      <c r="A668">
        <v>3</v>
      </c>
      <c r="B668">
        <v>32</v>
      </c>
      <c r="C668">
        <v>4</v>
      </c>
      <c r="D668">
        <v>1</v>
      </c>
      <c r="E668">
        <v>2017</v>
      </c>
      <c r="F668" t="s">
        <v>25</v>
      </c>
      <c r="G668" t="s">
        <v>28</v>
      </c>
      <c r="H668" t="s">
        <v>44</v>
      </c>
      <c r="I668" t="s">
        <v>14</v>
      </c>
      <c r="J668">
        <v>0.21114294465976868</v>
      </c>
      <c r="K668" t="s">
        <v>135</v>
      </c>
      <c r="L668">
        <v>3.1417161600613343E-2</v>
      </c>
    </row>
    <row r="669" spans="1:12" x14ac:dyDescent="0.3">
      <c r="A669">
        <v>3</v>
      </c>
      <c r="B669">
        <v>32</v>
      </c>
      <c r="C669">
        <v>4</v>
      </c>
      <c r="D669">
        <v>1</v>
      </c>
      <c r="E669">
        <v>2017</v>
      </c>
      <c r="F669" t="s">
        <v>25</v>
      </c>
      <c r="G669" t="s">
        <v>28</v>
      </c>
      <c r="H669" t="s">
        <v>44</v>
      </c>
      <c r="I669" t="s">
        <v>219</v>
      </c>
      <c r="J669">
        <v>0.30325833768240223</v>
      </c>
      <c r="K669" t="s">
        <v>135</v>
      </c>
      <c r="L669">
        <v>4.5123535702572687E-2</v>
      </c>
    </row>
    <row r="670" spans="1:12" x14ac:dyDescent="0.3">
      <c r="A670">
        <v>3</v>
      </c>
      <c r="B670">
        <v>32</v>
      </c>
      <c r="C670">
        <v>4</v>
      </c>
      <c r="D670">
        <v>1</v>
      </c>
      <c r="E670">
        <v>2017</v>
      </c>
      <c r="F670" t="s">
        <v>25</v>
      </c>
      <c r="G670" t="s">
        <v>28</v>
      </c>
      <c r="H670" t="s">
        <v>45</v>
      </c>
      <c r="I670" t="s">
        <v>11</v>
      </c>
      <c r="J670">
        <v>4.851592670073946E-2</v>
      </c>
      <c r="K670" t="s">
        <v>135</v>
      </c>
      <c r="L670">
        <v>7.2189611252071913E-3</v>
      </c>
    </row>
    <row r="671" spans="1:12" x14ac:dyDescent="0.3">
      <c r="A671">
        <v>3</v>
      </c>
      <c r="B671">
        <v>32</v>
      </c>
      <c r="C671">
        <v>4</v>
      </c>
      <c r="D671">
        <v>1</v>
      </c>
      <c r="E671">
        <v>2017</v>
      </c>
      <c r="F671" t="s">
        <v>25</v>
      </c>
      <c r="G671" t="s">
        <v>28</v>
      </c>
      <c r="H671" t="s">
        <v>45</v>
      </c>
      <c r="I671" t="s">
        <v>220</v>
      </c>
      <c r="J671">
        <v>0</v>
      </c>
      <c r="K671" t="s">
        <v>135</v>
      </c>
      <c r="L671">
        <v>0</v>
      </c>
    </row>
    <row r="672" spans="1:12" x14ac:dyDescent="0.3">
      <c r="A672">
        <v>3</v>
      </c>
      <c r="B672">
        <v>32</v>
      </c>
      <c r="C672">
        <v>4</v>
      </c>
      <c r="D672">
        <v>1</v>
      </c>
      <c r="E672">
        <v>2017</v>
      </c>
      <c r="F672" t="s">
        <v>25</v>
      </c>
      <c r="G672" t="s">
        <v>28</v>
      </c>
      <c r="H672" t="s">
        <v>45</v>
      </c>
      <c r="I672" t="s">
        <v>13</v>
      </c>
      <c r="J672">
        <v>6.5589377355948789E-2</v>
      </c>
      <c r="K672" t="s">
        <v>135</v>
      </c>
      <c r="L672">
        <v>9.7594171142962507E-3</v>
      </c>
    </row>
    <row r="673" spans="1:12" x14ac:dyDescent="0.3">
      <c r="A673">
        <v>3</v>
      </c>
      <c r="B673">
        <v>32</v>
      </c>
      <c r="C673">
        <v>4</v>
      </c>
      <c r="D673">
        <v>1</v>
      </c>
      <c r="E673">
        <v>2017</v>
      </c>
      <c r="F673" t="s">
        <v>25</v>
      </c>
      <c r="G673" t="s">
        <v>28</v>
      </c>
      <c r="H673" t="s">
        <v>45</v>
      </c>
      <c r="I673" t="s">
        <v>15</v>
      </c>
      <c r="J673">
        <v>0.38630222174589468</v>
      </c>
      <c r="K673" t="s">
        <v>135</v>
      </c>
      <c r="L673">
        <v>5.7480108306831069E-2</v>
      </c>
    </row>
    <row r="674" spans="1:12" x14ac:dyDescent="0.3">
      <c r="A674">
        <v>3</v>
      </c>
      <c r="B674">
        <v>32</v>
      </c>
      <c r="C674">
        <v>4</v>
      </c>
      <c r="D674">
        <v>1</v>
      </c>
      <c r="E674">
        <v>2017</v>
      </c>
      <c r="F674" t="s">
        <v>25</v>
      </c>
      <c r="G674" t="s">
        <v>28</v>
      </c>
      <c r="H674" t="s">
        <v>45</v>
      </c>
      <c r="I674" t="s">
        <v>16</v>
      </c>
      <c r="J674">
        <v>1.1491931643817441</v>
      </c>
      <c r="K674" t="s">
        <v>135</v>
      </c>
      <c r="L674">
        <v>0.1709949977910904</v>
      </c>
    </row>
    <row r="675" spans="1:12" x14ac:dyDescent="0.3">
      <c r="A675">
        <v>3</v>
      </c>
      <c r="B675">
        <v>32</v>
      </c>
      <c r="C675">
        <v>4</v>
      </c>
      <c r="D675">
        <v>1</v>
      </c>
      <c r="E675">
        <v>2017</v>
      </c>
      <c r="F675" t="s">
        <v>25</v>
      </c>
      <c r="G675" t="s">
        <v>28</v>
      </c>
      <c r="H675" t="s">
        <v>45</v>
      </c>
      <c r="I675" t="s">
        <v>24</v>
      </c>
      <c r="J675">
        <v>0.39329449367258723</v>
      </c>
      <c r="K675" t="s">
        <v>135</v>
      </c>
      <c r="L675">
        <v>5.8520528281224796E-2</v>
      </c>
    </row>
    <row r="676" spans="1:12" x14ac:dyDescent="0.3">
      <c r="A676">
        <v>3</v>
      </c>
      <c r="B676">
        <v>32</v>
      </c>
      <c r="C676">
        <v>4</v>
      </c>
      <c r="D676">
        <v>1</v>
      </c>
      <c r="E676">
        <v>2017</v>
      </c>
      <c r="F676" t="s">
        <v>25</v>
      </c>
      <c r="G676" t="s">
        <v>28</v>
      </c>
      <c r="H676" t="s">
        <v>46</v>
      </c>
      <c r="I676" t="s">
        <v>11</v>
      </c>
      <c r="J676">
        <v>5.6346249469250001E-2</v>
      </c>
      <c r="K676" t="s">
        <v>135</v>
      </c>
      <c r="L676">
        <v>8.3840794586644962E-3</v>
      </c>
    </row>
    <row r="677" spans="1:12" x14ac:dyDescent="0.3">
      <c r="A677">
        <v>3</v>
      </c>
      <c r="B677">
        <v>32</v>
      </c>
      <c r="C677">
        <v>4</v>
      </c>
      <c r="D677">
        <v>1</v>
      </c>
      <c r="E677">
        <v>2017</v>
      </c>
      <c r="F677" t="s">
        <v>25</v>
      </c>
      <c r="G677" t="s">
        <v>28</v>
      </c>
      <c r="H677" t="s">
        <v>46</v>
      </c>
      <c r="I677" t="s">
        <v>221</v>
      </c>
      <c r="J677">
        <v>5.0838695062196015E-2</v>
      </c>
      <c r="K677" t="s">
        <v>135</v>
      </c>
      <c r="L677">
        <v>7.5645790623362881E-3</v>
      </c>
    </row>
    <row r="678" spans="1:12" x14ac:dyDescent="0.3">
      <c r="A678">
        <v>3</v>
      </c>
      <c r="B678">
        <v>32</v>
      </c>
      <c r="C678">
        <v>4</v>
      </c>
      <c r="D678">
        <v>1</v>
      </c>
      <c r="E678">
        <v>2017</v>
      </c>
      <c r="F678" t="s">
        <v>25</v>
      </c>
      <c r="G678" t="s">
        <v>28</v>
      </c>
      <c r="H678" t="s">
        <v>46</v>
      </c>
      <c r="I678" t="s">
        <v>17</v>
      </c>
      <c r="J678">
        <v>1.8424963120557745</v>
      </c>
      <c r="K678" t="s">
        <v>135</v>
      </c>
      <c r="L678">
        <v>0.27415552282680661</v>
      </c>
    </row>
    <row r="679" spans="1:12" x14ac:dyDescent="0.3">
      <c r="A679">
        <v>3</v>
      </c>
      <c r="B679">
        <v>32</v>
      </c>
      <c r="C679">
        <v>4</v>
      </c>
      <c r="D679">
        <v>1</v>
      </c>
      <c r="E679">
        <v>2017</v>
      </c>
      <c r="F679" t="s">
        <v>25</v>
      </c>
      <c r="G679" t="s">
        <v>28</v>
      </c>
      <c r="H679" t="s">
        <v>46</v>
      </c>
      <c r="I679" t="s">
        <v>18</v>
      </c>
      <c r="J679">
        <v>5.485293286269035E-2</v>
      </c>
      <c r="K679" t="s">
        <v>135</v>
      </c>
      <c r="L679">
        <v>8.1618803734676733E-3</v>
      </c>
    </row>
    <row r="680" spans="1:12" x14ac:dyDescent="0.3">
      <c r="A680">
        <v>3</v>
      </c>
      <c r="B680">
        <v>32</v>
      </c>
      <c r="C680">
        <v>4</v>
      </c>
      <c r="D680">
        <v>1</v>
      </c>
      <c r="E680">
        <v>2017</v>
      </c>
      <c r="F680" t="s">
        <v>25</v>
      </c>
      <c r="G680" t="s">
        <v>28</v>
      </c>
      <c r="H680" t="s">
        <v>46</v>
      </c>
      <c r="I680" t="s">
        <v>19</v>
      </c>
      <c r="J680">
        <v>2.1379092420447079</v>
      </c>
      <c r="K680" t="s">
        <v>135</v>
      </c>
      <c r="L680">
        <v>0.31811169562399982</v>
      </c>
    </row>
    <row r="681" spans="1:12" x14ac:dyDescent="0.3">
      <c r="A681">
        <v>3</v>
      </c>
      <c r="B681">
        <v>32</v>
      </c>
      <c r="C681">
        <v>4</v>
      </c>
      <c r="D681">
        <v>1</v>
      </c>
      <c r="E681">
        <v>2018</v>
      </c>
      <c r="F681" t="s">
        <v>25</v>
      </c>
      <c r="G681" t="s">
        <v>28</v>
      </c>
      <c r="H681" t="s">
        <v>44</v>
      </c>
      <c r="I681" t="s">
        <v>217</v>
      </c>
      <c r="J681">
        <v>2.7696551653805081E-3</v>
      </c>
      <c r="K681" t="s">
        <v>135</v>
      </c>
      <c r="L681">
        <v>4.1022648827116148E-4</v>
      </c>
    </row>
    <row r="682" spans="1:12" x14ac:dyDescent="0.3">
      <c r="A682">
        <v>3</v>
      </c>
      <c r="B682">
        <v>32</v>
      </c>
      <c r="C682">
        <v>4</v>
      </c>
      <c r="D682">
        <v>1</v>
      </c>
      <c r="E682">
        <v>2018</v>
      </c>
      <c r="F682" t="s">
        <v>25</v>
      </c>
      <c r="G682" t="s">
        <v>28</v>
      </c>
      <c r="H682" t="s">
        <v>44</v>
      </c>
      <c r="I682" t="s">
        <v>218</v>
      </c>
      <c r="J682">
        <v>7.2770514910468331E-3</v>
      </c>
      <c r="K682" t="s">
        <v>135</v>
      </c>
      <c r="L682">
        <v>1.0778378895159087E-3</v>
      </c>
    </row>
    <row r="683" spans="1:12" x14ac:dyDescent="0.3">
      <c r="A683">
        <v>3</v>
      </c>
      <c r="B683">
        <v>32</v>
      </c>
      <c r="C683">
        <v>4</v>
      </c>
      <c r="D683">
        <v>1</v>
      </c>
      <c r="E683">
        <v>2018</v>
      </c>
      <c r="F683" t="s">
        <v>25</v>
      </c>
      <c r="G683" t="s">
        <v>28</v>
      </c>
      <c r="H683" t="s">
        <v>44</v>
      </c>
      <c r="I683" t="s">
        <v>14</v>
      </c>
      <c r="J683">
        <v>0.12030782424224055</v>
      </c>
      <c r="K683" t="s">
        <v>135</v>
      </c>
      <c r="L683">
        <v>1.781935053407923E-2</v>
      </c>
    </row>
    <row r="684" spans="1:12" x14ac:dyDescent="0.3">
      <c r="A684">
        <v>3</v>
      </c>
      <c r="B684">
        <v>32</v>
      </c>
      <c r="C684">
        <v>4</v>
      </c>
      <c r="D684">
        <v>1</v>
      </c>
      <c r="E684">
        <v>2018</v>
      </c>
      <c r="F684" t="s">
        <v>25</v>
      </c>
      <c r="G684" t="s">
        <v>28</v>
      </c>
      <c r="H684" t="s">
        <v>44</v>
      </c>
      <c r="I684" t="s">
        <v>219</v>
      </c>
      <c r="J684">
        <v>0.22020748202682616</v>
      </c>
      <c r="K684" t="s">
        <v>135</v>
      </c>
      <c r="L684">
        <v>3.2615952762657066E-2</v>
      </c>
    </row>
    <row r="685" spans="1:12" x14ac:dyDescent="0.3">
      <c r="A685">
        <v>3</v>
      </c>
      <c r="B685">
        <v>32</v>
      </c>
      <c r="C685">
        <v>4</v>
      </c>
      <c r="D685">
        <v>1</v>
      </c>
      <c r="E685">
        <v>2018</v>
      </c>
      <c r="F685" t="s">
        <v>25</v>
      </c>
      <c r="G685" t="s">
        <v>28</v>
      </c>
      <c r="H685" t="s">
        <v>45</v>
      </c>
      <c r="I685" t="s">
        <v>11</v>
      </c>
      <c r="J685">
        <v>4.8223649445489243E-2</v>
      </c>
      <c r="K685" t="s">
        <v>135</v>
      </c>
      <c r="L685">
        <v>7.1426286603894851E-3</v>
      </c>
    </row>
    <row r="686" spans="1:12" x14ac:dyDescent="0.3">
      <c r="A686">
        <v>3</v>
      </c>
      <c r="B686">
        <v>32</v>
      </c>
      <c r="C686">
        <v>4</v>
      </c>
      <c r="D686">
        <v>1</v>
      </c>
      <c r="E686">
        <v>2018</v>
      </c>
      <c r="F686" t="s">
        <v>25</v>
      </c>
      <c r="G686" t="s">
        <v>28</v>
      </c>
      <c r="H686" t="s">
        <v>45</v>
      </c>
      <c r="I686" t="s">
        <v>220</v>
      </c>
      <c r="J686">
        <v>0</v>
      </c>
      <c r="K686" t="s">
        <v>135</v>
      </c>
      <c r="L686">
        <v>0</v>
      </c>
    </row>
    <row r="687" spans="1:12" x14ac:dyDescent="0.3">
      <c r="A687">
        <v>3</v>
      </c>
      <c r="B687">
        <v>32</v>
      </c>
      <c r="C687">
        <v>4</v>
      </c>
      <c r="D687">
        <v>1</v>
      </c>
      <c r="E687">
        <v>2018</v>
      </c>
      <c r="F687" t="s">
        <v>25</v>
      </c>
      <c r="G687" t="s">
        <v>28</v>
      </c>
      <c r="H687" t="s">
        <v>45</v>
      </c>
      <c r="I687" t="s">
        <v>13</v>
      </c>
      <c r="J687">
        <v>0.10068316281063712</v>
      </c>
      <c r="K687" t="s">
        <v>135</v>
      </c>
      <c r="L687">
        <v>1.4912650796427535E-2</v>
      </c>
    </row>
    <row r="688" spans="1:12" x14ac:dyDescent="0.3">
      <c r="A688">
        <v>3</v>
      </c>
      <c r="B688">
        <v>32</v>
      </c>
      <c r="C688">
        <v>4</v>
      </c>
      <c r="D688">
        <v>1</v>
      </c>
      <c r="E688">
        <v>2018</v>
      </c>
      <c r="F688" t="s">
        <v>25</v>
      </c>
      <c r="G688" t="s">
        <v>28</v>
      </c>
      <c r="H688" t="s">
        <v>45</v>
      </c>
      <c r="I688" t="s">
        <v>15</v>
      </c>
      <c r="J688">
        <v>0.45262329657170475</v>
      </c>
      <c r="K688" t="s">
        <v>135</v>
      </c>
      <c r="L688">
        <v>6.7040138347626232E-2</v>
      </c>
    </row>
    <row r="689" spans="1:12" x14ac:dyDescent="0.3">
      <c r="A689">
        <v>3</v>
      </c>
      <c r="B689">
        <v>32</v>
      </c>
      <c r="C689">
        <v>4</v>
      </c>
      <c r="D689">
        <v>1</v>
      </c>
      <c r="E689">
        <v>2018</v>
      </c>
      <c r="F689" t="s">
        <v>25</v>
      </c>
      <c r="G689" t="s">
        <v>28</v>
      </c>
      <c r="H689" t="s">
        <v>45</v>
      </c>
      <c r="I689" t="s">
        <v>16</v>
      </c>
      <c r="J689">
        <v>1.2922404772674316</v>
      </c>
      <c r="K689" t="s">
        <v>135</v>
      </c>
      <c r="L689">
        <v>0.19139973799533957</v>
      </c>
    </row>
    <row r="690" spans="1:12" x14ac:dyDescent="0.3">
      <c r="A690">
        <v>3</v>
      </c>
      <c r="B690">
        <v>32</v>
      </c>
      <c r="C690">
        <v>4</v>
      </c>
      <c r="D690">
        <v>1</v>
      </c>
      <c r="E690">
        <v>2018</v>
      </c>
      <c r="F690" t="s">
        <v>25</v>
      </c>
      <c r="G690" t="s">
        <v>28</v>
      </c>
      <c r="H690" t="s">
        <v>45</v>
      </c>
      <c r="I690" t="s">
        <v>24</v>
      </c>
      <c r="J690">
        <v>0.44060909968761675</v>
      </c>
      <c r="K690" t="s">
        <v>135</v>
      </c>
      <c r="L690">
        <v>6.5260659855587808E-2</v>
      </c>
    </row>
    <row r="691" spans="1:12" x14ac:dyDescent="0.3">
      <c r="A691">
        <v>3</v>
      </c>
      <c r="B691">
        <v>32</v>
      </c>
      <c r="C691">
        <v>4</v>
      </c>
      <c r="D691">
        <v>1</v>
      </c>
      <c r="E691">
        <v>2018</v>
      </c>
      <c r="F691" t="s">
        <v>25</v>
      </c>
      <c r="G691" t="s">
        <v>28</v>
      </c>
      <c r="H691" t="s">
        <v>46</v>
      </c>
      <c r="I691" t="s">
        <v>11</v>
      </c>
      <c r="J691">
        <v>5.3352545127120829E-2</v>
      </c>
      <c r="K691" t="s">
        <v>135</v>
      </c>
      <c r="L691">
        <v>7.9022932173654047E-3</v>
      </c>
    </row>
    <row r="692" spans="1:12" x14ac:dyDescent="0.3">
      <c r="A692">
        <v>3</v>
      </c>
      <c r="B692">
        <v>32</v>
      </c>
      <c r="C692">
        <v>4</v>
      </c>
      <c r="D692">
        <v>1</v>
      </c>
      <c r="E692">
        <v>2018</v>
      </c>
      <c r="F692" t="s">
        <v>25</v>
      </c>
      <c r="G692" t="s">
        <v>28</v>
      </c>
      <c r="H692" t="s">
        <v>46</v>
      </c>
      <c r="I692" t="s">
        <v>221</v>
      </c>
      <c r="J692">
        <v>3.5515610016173753E-2</v>
      </c>
      <c r="K692" t="s">
        <v>135</v>
      </c>
      <c r="L692">
        <v>5.2603819269109011E-3</v>
      </c>
    </row>
    <row r="693" spans="1:12" x14ac:dyDescent="0.3">
      <c r="A693">
        <v>3</v>
      </c>
      <c r="B693">
        <v>32</v>
      </c>
      <c r="C693">
        <v>4</v>
      </c>
      <c r="D693">
        <v>1</v>
      </c>
      <c r="E693">
        <v>2018</v>
      </c>
      <c r="F693" t="s">
        <v>25</v>
      </c>
      <c r="G693" t="s">
        <v>28</v>
      </c>
      <c r="H693" t="s">
        <v>46</v>
      </c>
      <c r="I693" t="s">
        <v>17</v>
      </c>
      <c r="J693">
        <v>1.7426535155937544</v>
      </c>
      <c r="K693" t="s">
        <v>135</v>
      </c>
      <c r="L693">
        <v>0.25811250473024344</v>
      </c>
    </row>
    <row r="694" spans="1:12" x14ac:dyDescent="0.3">
      <c r="A694">
        <v>3</v>
      </c>
      <c r="B694">
        <v>32</v>
      </c>
      <c r="C694">
        <v>4</v>
      </c>
      <c r="D694">
        <v>1</v>
      </c>
      <c r="E694">
        <v>2018</v>
      </c>
      <c r="F694" t="s">
        <v>25</v>
      </c>
      <c r="G694" t="s">
        <v>28</v>
      </c>
      <c r="H694" t="s">
        <v>46</v>
      </c>
      <c r="I694" t="s">
        <v>18</v>
      </c>
      <c r="J694">
        <v>4.3574556685206857E-2</v>
      </c>
      <c r="K694" t="s">
        <v>135</v>
      </c>
      <c r="L694">
        <v>6.4540299422037473E-3</v>
      </c>
    </row>
    <row r="695" spans="1:12" x14ac:dyDescent="0.3">
      <c r="A695">
        <v>3</v>
      </c>
      <c r="B695">
        <v>32</v>
      </c>
      <c r="C695">
        <v>4</v>
      </c>
      <c r="D695">
        <v>1</v>
      </c>
      <c r="E695">
        <v>2018</v>
      </c>
      <c r="F695" t="s">
        <v>25</v>
      </c>
      <c r="G695" t="s">
        <v>28</v>
      </c>
      <c r="H695" t="s">
        <v>46</v>
      </c>
      <c r="I695" t="s">
        <v>19</v>
      </c>
      <c r="J695">
        <v>2.1914889610111743</v>
      </c>
      <c r="K695" t="s">
        <v>135</v>
      </c>
      <c r="L695">
        <v>0.32459160685338262</v>
      </c>
    </row>
    <row r="696" spans="1:12" x14ac:dyDescent="0.3">
      <c r="A696">
        <v>3</v>
      </c>
      <c r="B696">
        <v>32</v>
      </c>
      <c r="C696">
        <v>4</v>
      </c>
      <c r="D696">
        <v>1</v>
      </c>
      <c r="E696">
        <v>2019</v>
      </c>
      <c r="F696" t="s">
        <v>25</v>
      </c>
      <c r="G696" t="s">
        <v>28</v>
      </c>
      <c r="H696" t="s">
        <v>44</v>
      </c>
      <c r="I696" t="s">
        <v>217</v>
      </c>
      <c r="J696">
        <v>2.1556387217475806E-3</v>
      </c>
      <c r="K696" t="s">
        <v>135</v>
      </c>
      <c r="L696">
        <v>3.0621847318683122E-4</v>
      </c>
    </row>
    <row r="697" spans="1:12" x14ac:dyDescent="0.3">
      <c r="A697">
        <v>3</v>
      </c>
      <c r="B697">
        <v>32</v>
      </c>
      <c r="C697">
        <v>4</v>
      </c>
      <c r="D697">
        <v>1</v>
      </c>
      <c r="E697">
        <v>2019</v>
      </c>
      <c r="F697" t="s">
        <v>25</v>
      </c>
      <c r="G697" t="s">
        <v>28</v>
      </c>
      <c r="H697" t="s">
        <v>44</v>
      </c>
      <c r="I697" t="s">
        <v>218</v>
      </c>
      <c r="J697">
        <v>3.1085306128428363E-3</v>
      </c>
      <c r="K697" t="s">
        <v>135</v>
      </c>
      <c r="L697">
        <v>4.4158118357957464E-4</v>
      </c>
    </row>
    <row r="698" spans="1:12" x14ac:dyDescent="0.3">
      <c r="A698">
        <v>3</v>
      </c>
      <c r="B698">
        <v>32</v>
      </c>
      <c r="C698">
        <v>4</v>
      </c>
      <c r="D698">
        <v>1</v>
      </c>
      <c r="E698">
        <v>2019</v>
      </c>
      <c r="F698" t="s">
        <v>25</v>
      </c>
      <c r="G698" t="s">
        <v>28</v>
      </c>
      <c r="H698" t="s">
        <v>44</v>
      </c>
      <c r="I698" t="s">
        <v>14</v>
      </c>
      <c r="J698">
        <v>8.4150670366898744E-2</v>
      </c>
      <c r="K698" t="s">
        <v>135</v>
      </c>
      <c r="L698">
        <v>1.195399281773408E-2</v>
      </c>
    </row>
    <row r="699" spans="1:12" x14ac:dyDescent="0.3">
      <c r="A699">
        <v>3</v>
      </c>
      <c r="B699">
        <v>32</v>
      </c>
      <c r="C699">
        <v>4</v>
      </c>
      <c r="D699">
        <v>1</v>
      </c>
      <c r="E699">
        <v>2019</v>
      </c>
      <c r="F699" t="s">
        <v>25</v>
      </c>
      <c r="G699" t="s">
        <v>28</v>
      </c>
      <c r="H699" t="s">
        <v>44</v>
      </c>
      <c r="I699" t="s">
        <v>219</v>
      </c>
      <c r="J699">
        <v>0.25500176297601906</v>
      </c>
      <c r="K699" t="s">
        <v>135</v>
      </c>
      <c r="L699">
        <v>3.6224182526820678E-2</v>
      </c>
    </row>
    <row r="700" spans="1:12" x14ac:dyDescent="0.3">
      <c r="A700">
        <v>3</v>
      </c>
      <c r="B700">
        <v>32</v>
      </c>
      <c r="C700">
        <v>4</v>
      </c>
      <c r="D700">
        <v>1</v>
      </c>
      <c r="E700">
        <v>2019</v>
      </c>
      <c r="F700" t="s">
        <v>25</v>
      </c>
      <c r="G700" t="s">
        <v>28</v>
      </c>
      <c r="H700" t="s">
        <v>45</v>
      </c>
      <c r="I700" t="s">
        <v>11</v>
      </c>
      <c r="J700">
        <v>3.8754948694655664E-2</v>
      </c>
      <c r="K700" t="s">
        <v>135</v>
      </c>
      <c r="L700">
        <v>5.5053201160213169E-3</v>
      </c>
    </row>
    <row r="701" spans="1:12" x14ac:dyDescent="0.3">
      <c r="A701">
        <v>3</v>
      </c>
      <c r="B701">
        <v>32</v>
      </c>
      <c r="C701">
        <v>4</v>
      </c>
      <c r="D701">
        <v>1</v>
      </c>
      <c r="E701">
        <v>2019</v>
      </c>
      <c r="F701" t="s">
        <v>25</v>
      </c>
      <c r="G701" t="s">
        <v>28</v>
      </c>
      <c r="H701" t="s">
        <v>45</v>
      </c>
      <c r="I701" t="s">
        <v>220</v>
      </c>
      <c r="J701">
        <v>0</v>
      </c>
      <c r="K701" t="s">
        <v>135</v>
      </c>
      <c r="L701">
        <v>0</v>
      </c>
    </row>
    <row r="702" spans="1:12" x14ac:dyDescent="0.3">
      <c r="A702">
        <v>3</v>
      </c>
      <c r="B702">
        <v>32</v>
      </c>
      <c r="C702">
        <v>4</v>
      </c>
      <c r="D702">
        <v>1</v>
      </c>
      <c r="E702">
        <v>2019</v>
      </c>
      <c r="F702" t="s">
        <v>25</v>
      </c>
      <c r="G702" t="s">
        <v>28</v>
      </c>
      <c r="H702" t="s">
        <v>45</v>
      </c>
      <c r="I702" t="s">
        <v>13</v>
      </c>
      <c r="J702">
        <v>0.11278479707413164</v>
      </c>
      <c r="K702" t="s">
        <v>135</v>
      </c>
      <c r="L702">
        <v>1.6021603253966479E-2</v>
      </c>
    </row>
    <row r="703" spans="1:12" x14ac:dyDescent="0.3">
      <c r="A703">
        <v>3</v>
      </c>
      <c r="B703">
        <v>32</v>
      </c>
      <c r="C703">
        <v>4</v>
      </c>
      <c r="D703">
        <v>1</v>
      </c>
      <c r="E703">
        <v>2019</v>
      </c>
      <c r="F703" t="s">
        <v>25</v>
      </c>
      <c r="G703" t="s">
        <v>28</v>
      </c>
      <c r="H703" t="s">
        <v>45</v>
      </c>
      <c r="I703" t="s">
        <v>15</v>
      </c>
      <c r="J703">
        <v>0.51578898541176432</v>
      </c>
      <c r="K703" t="s">
        <v>135</v>
      </c>
      <c r="L703">
        <v>7.3270216389196063E-2</v>
      </c>
    </row>
    <row r="704" spans="1:12" x14ac:dyDescent="0.3">
      <c r="A704">
        <v>3</v>
      </c>
      <c r="B704">
        <v>32</v>
      </c>
      <c r="C704">
        <v>4</v>
      </c>
      <c r="D704">
        <v>1</v>
      </c>
      <c r="E704">
        <v>2019</v>
      </c>
      <c r="F704" t="s">
        <v>25</v>
      </c>
      <c r="G704" t="s">
        <v>28</v>
      </c>
      <c r="H704" t="s">
        <v>45</v>
      </c>
      <c r="I704" t="s">
        <v>16</v>
      </c>
      <c r="J704">
        <v>1.4162981644511845</v>
      </c>
      <c r="K704" t="s">
        <v>135</v>
      </c>
      <c r="L704">
        <v>0.20119171970707342</v>
      </c>
    </row>
    <row r="705" spans="1:12" x14ac:dyDescent="0.3">
      <c r="A705">
        <v>3</v>
      </c>
      <c r="B705">
        <v>32</v>
      </c>
      <c r="C705">
        <v>4</v>
      </c>
      <c r="D705">
        <v>1</v>
      </c>
      <c r="E705">
        <v>2019</v>
      </c>
      <c r="F705" t="s">
        <v>25</v>
      </c>
      <c r="G705" t="s">
        <v>28</v>
      </c>
      <c r="H705" t="s">
        <v>45</v>
      </c>
      <c r="I705" t="s">
        <v>24</v>
      </c>
      <c r="J705">
        <v>0.51684894852415475</v>
      </c>
      <c r="K705" t="s">
        <v>135</v>
      </c>
      <c r="L705">
        <v>7.3420789062917297E-2</v>
      </c>
    </row>
    <row r="706" spans="1:12" x14ac:dyDescent="0.3">
      <c r="A706">
        <v>3</v>
      </c>
      <c r="B706">
        <v>32</v>
      </c>
      <c r="C706">
        <v>4</v>
      </c>
      <c r="D706">
        <v>1</v>
      </c>
      <c r="E706">
        <v>2019</v>
      </c>
      <c r="F706" t="s">
        <v>25</v>
      </c>
      <c r="G706" t="s">
        <v>28</v>
      </c>
      <c r="H706" t="s">
        <v>46</v>
      </c>
      <c r="I706" t="s">
        <v>11</v>
      </c>
      <c r="J706">
        <v>4.2287396453502178E-2</v>
      </c>
      <c r="K706" t="s">
        <v>135</v>
      </c>
      <c r="L706">
        <v>6.0071206953175018E-3</v>
      </c>
    </row>
    <row r="707" spans="1:12" x14ac:dyDescent="0.3">
      <c r="A707">
        <v>3</v>
      </c>
      <c r="B707">
        <v>32</v>
      </c>
      <c r="C707">
        <v>4</v>
      </c>
      <c r="D707">
        <v>1</v>
      </c>
      <c r="E707">
        <v>2019</v>
      </c>
      <c r="F707" t="s">
        <v>25</v>
      </c>
      <c r="G707" t="s">
        <v>28</v>
      </c>
      <c r="H707" t="s">
        <v>46</v>
      </c>
      <c r="I707" t="s">
        <v>221</v>
      </c>
      <c r="J707">
        <v>4.4869615361046757E-2</v>
      </c>
      <c r="K707" t="s">
        <v>135</v>
      </c>
      <c r="L707">
        <v>6.373936861368475E-3</v>
      </c>
    </row>
    <row r="708" spans="1:12" x14ac:dyDescent="0.3">
      <c r="A708">
        <v>3</v>
      </c>
      <c r="B708">
        <v>32</v>
      </c>
      <c r="C708">
        <v>4</v>
      </c>
      <c r="D708">
        <v>1</v>
      </c>
      <c r="E708">
        <v>2019</v>
      </c>
      <c r="F708" t="s">
        <v>25</v>
      </c>
      <c r="G708" t="s">
        <v>28</v>
      </c>
      <c r="H708" t="s">
        <v>46</v>
      </c>
      <c r="I708" t="s">
        <v>17</v>
      </c>
      <c r="J708">
        <v>1.8752022015428289</v>
      </c>
      <c r="K708" t="s">
        <v>135</v>
      </c>
      <c r="L708">
        <v>0.2663811654893205</v>
      </c>
    </row>
    <row r="709" spans="1:12" x14ac:dyDescent="0.3">
      <c r="A709">
        <v>3</v>
      </c>
      <c r="B709">
        <v>32</v>
      </c>
      <c r="C709">
        <v>4</v>
      </c>
      <c r="D709">
        <v>1</v>
      </c>
      <c r="E709">
        <v>2019</v>
      </c>
      <c r="F709" t="s">
        <v>25</v>
      </c>
      <c r="G709" t="s">
        <v>28</v>
      </c>
      <c r="H709" t="s">
        <v>46</v>
      </c>
      <c r="I709" t="s">
        <v>18</v>
      </c>
      <c r="J709">
        <v>4.8174040304275356E-2</v>
      </c>
      <c r="K709" t="s">
        <v>135</v>
      </c>
      <c r="L709">
        <v>6.8433457426747141E-3</v>
      </c>
    </row>
    <row r="710" spans="1:12" x14ac:dyDescent="0.3">
      <c r="A710">
        <v>3</v>
      </c>
      <c r="B710">
        <v>32</v>
      </c>
      <c r="C710">
        <v>4</v>
      </c>
      <c r="D710">
        <v>1</v>
      </c>
      <c r="E710">
        <v>2019</v>
      </c>
      <c r="F710" t="s">
        <v>25</v>
      </c>
      <c r="G710" t="s">
        <v>28</v>
      </c>
      <c r="H710" t="s">
        <v>46</v>
      </c>
      <c r="I710" t="s">
        <v>19</v>
      </c>
      <c r="J710">
        <v>2.0841192992358226</v>
      </c>
      <c r="K710" t="s">
        <v>135</v>
      </c>
      <c r="L710">
        <v>0.29605880768082304</v>
      </c>
    </row>
    <row r="711" spans="1:12" x14ac:dyDescent="0.3">
      <c r="A711">
        <v>3</v>
      </c>
      <c r="B711">
        <v>32</v>
      </c>
      <c r="C711">
        <v>4</v>
      </c>
      <c r="D711">
        <v>1</v>
      </c>
      <c r="E711">
        <v>2020</v>
      </c>
      <c r="F711" t="s">
        <v>25</v>
      </c>
      <c r="G711" t="s">
        <v>28</v>
      </c>
      <c r="H711" t="s">
        <v>44</v>
      </c>
      <c r="I711" t="s">
        <v>217</v>
      </c>
      <c r="J711">
        <v>1.482846807723168E-3</v>
      </c>
      <c r="K711" t="s">
        <v>135</v>
      </c>
      <c r="L711">
        <v>2.136521128321773E-4</v>
      </c>
    </row>
    <row r="712" spans="1:12" x14ac:dyDescent="0.3">
      <c r="A712">
        <v>3</v>
      </c>
      <c r="B712">
        <v>32</v>
      </c>
      <c r="C712">
        <v>4</v>
      </c>
      <c r="D712">
        <v>1</v>
      </c>
      <c r="E712">
        <v>2020</v>
      </c>
      <c r="F712" t="s">
        <v>25</v>
      </c>
      <c r="G712" t="s">
        <v>28</v>
      </c>
      <c r="H712" t="s">
        <v>44</v>
      </c>
      <c r="I712" t="s">
        <v>218</v>
      </c>
      <c r="J712">
        <v>2.6147206119532898E-3</v>
      </c>
      <c r="K712" t="s">
        <v>135</v>
      </c>
      <c r="L712">
        <v>3.7673519631298036E-4</v>
      </c>
    </row>
    <row r="713" spans="1:12" x14ac:dyDescent="0.3">
      <c r="A713">
        <v>3</v>
      </c>
      <c r="B713">
        <v>32</v>
      </c>
      <c r="C713">
        <v>4</v>
      </c>
      <c r="D713">
        <v>1</v>
      </c>
      <c r="E713">
        <v>2020</v>
      </c>
      <c r="F713" t="s">
        <v>25</v>
      </c>
      <c r="G713" t="s">
        <v>28</v>
      </c>
      <c r="H713" t="s">
        <v>44</v>
      </c>
      <c r="I713" t="s">
        <v>14</v>
      </c>
      <c r="J713">
        <v>7.773016580058642E-2</v>
      </c>
      <c r="K713" t="s">
        <v>135</v>
      </c>
      <c r="L713">
        <v>1.1199548104089206E-2</v>
      </c>
    </row>
    <row r="714" spans="1:12" x14ac:dyDescent="0.3">
      <c r="A714">
        <v>3</v>
      </c>
      <c r="B714">
        <v>32</v>
      </c>
      <c r="C714">
        <v>4</v>
      </c>
      <c r="D714">
        <v>1</v>
      </c>
      <c r="E714">
        <v>2020</v>
      </c>
      <c r="F714" t="s">
        <v>25</v>
      </c>
      <c r="G714" t="s">
        <v>28</v>
      </c>
      <c r="H714" t="s">
        <v>44</v>
      </c>
      <c r="I714" t="s">
        <v>219</v>
      </c>
      <c r="J714">
        <v>0.18167871023755514</v>
      </c>
      <c r="K714" t="s">
        <v>135</v>
      </c>
      <c r="L714">
        <v>2.6176702877675227E-2</v>
      </c>
    </row>
    <row r="715" spans="1:12" x14ac:dyDescent="0.3">
      <c r="A715">
        <v>3</v>
      </c>
      <c r="B715">
        <v>32</v>
      </c>
      <c r="C715">
        <v>4</v>
      </c>
      <c r="D715">
        <v>1</v>
      </c>
      <c r="E715">
        <v>2020</v>
      </c>
      <c r="F715" t="s">
        <v>25</v>
      </c>
      <c r="G715" t="s">
        <v>28</v>
      </c>
      <c r="H715" t="s">
        <v>45</v>
      </c>
      <c r="I715" t="s">
        <v>11</v>
      </c>
      <c r="J715">
        <v>4.0731323076036025E-2</v>
      </c>
      <c r="K715" t="s">
        <v>135</v>
      </c>
      <c r="L715">
        <v>5.868666397850688E-3</v>
      </c>
    </row>
    <row r="716" spans="1:12" x14ac:dyDescent="0.3">
      <c r="A716">
        <v>3</v>
      </c>
      <c r="B716">
        <v>32</v>
      </c>
      <c r="C716">
        <v>4</v>
      </c>
      <c r="D716">
        <v>1</v>
      </c>
      <c r="E716">
        <v>2020</v>
      </c>
      <c r="F716" t="s">
        <v>25</v>
      </c>
      <c r="G716" t="s">
        <v>28</v>
      </c>
      <c r="H716" t="s">
        <v>45</v>
      </c>
      <c r="I716" t="s">
        <v>220</v>
      </c>
      <c r="J716">
        <v>0</v>
      </c>
      <c r="K716" t="s">
        <v>135</v>
      </c>
      <c r="L716">
        <v>0</v>
      </c>
    </row>
    <row r="717" spans="1:12" x14ac:dyDescent="0.3">
      <c r="A717">
        <v>3</v>
      </c>
      <c r="B717">
        <v>32</v>
      </c>
      <c r="C717">
        <v>4</v>
      </c>
      <c r="D717">
        <v>1</v>
      </c>
      <c r="E717">
        <v>2020</v>
      </c>
      <c r="F717" t="s">
        <v>25</v>
      </c>
      <c r="G717" t="s">
        <v>28</v>
      </c>
      <c r="H717" t="s">
        <v>45</v>
      </c>
      <c r="I717" t="s">
        <v>13</v>
      </c>
      <c r="J717">
        <v>0.11282769222092212</v>
      </c>
      <c r="K717" t="s">
        <v>135</v>
      </c>
      <c r="L717">
        <v>1.6256483612081214E-2</v>
      </c>
    </row>
    <row r="718" spans="1:12" x14ac:dyDescent="0.3">
      <c r="A718">
        <v>3</v>
      </c>
      <c r="B718">
        <v>32</v>
      </c>
      <c r="C718">
        <v>4</v>
      </c>
      <c r="D718">
        <v>1</v>
      </c>
      <c r="E718">
        <v>2020</v>
      </c>
      <c r="F718" t="s">
        <v>25</v>
      </c>
      <c r="G718" t="s">
        <v>28</v>
      </c>
      <c r="H718" t="s">
        <v>45</v>
      </c>
      <c r="I718" t="s">
        <v>15</v>
      </c>
      <c r="J718">
        <v>0.53042498784685421</v>
      </c>
      <c r="K718" t="s">
        <v>135</v>
      </c>
      <c r="L718">
        <v>7.6424900240685698E-2</v>
      </c>
    </row>
    <row r="719" spans="1:12" x14ac:dyDescent="0.3">
      <c r="A719">
        <v>3</v>
      </c>
      <c r="B719">
        <v>32</v>
      </c>
      <c r="C719">
        <v>4</v>
      </c>
      <c r="D719">
        <v>1</v>
      </c>
      <c r="E719">
        <v>2020</v>
      </c>
      <c r="F719" t="s">
        <v>25</v>
      </c>
      <c r="G719" t="s">
        <v>28</v>
      </c>
      <c r="H719" t="s">
        <v>45</v>
      </c>
      <c r="I719" t="s">
        <v>16</v>
      </c>
      <c r="J719">
        <v>1.4628402368076392</v>
      </c>
      <c r="K719" t="s">
        <v>135</v>
      </c>
      <c r="L719">
        <v>0.21076951826855364</v>
      </c>
    </row>
    <row r="720" spans="1:12" x14ac:dyDescent="0.3">
      <c r="A720">
        <v>3</v>
      </c>
      <c r="B720">
        <v>32</v>
      </c>
      <c r="C720">
        <v>4</v>
      </c>
      <c r="D720">
        <v>1</v>
      </c>
      <c r="E720">
        <v>2020</v>
      </c>
      <c r="F720" t="s">
        <v>25</v>
      </c>
      <c r="G720" t="s">
        <v>28</v>
      </c>
      <c r="H720" t="s">
        <v>45</v>
      </c>
      <c r="I720" t="s">
        <v>24</v>
      </c>
      <c r="J720">
        <v>0.48886122103342872</v>
      </c>
      <c r="K720" t="s">
        <v>135</v>
      </c>
      <c r="L720">
        <v>7.0436293359178268E-2</v>
      </c>
    </row>
    <row r="721" spans="1:12" x14ac:dyDescent="0.3">
      <c r="A721">
        <v>3</v>
      </c>
      <c r="B721">
        <v>32</v>
      </c>
      <c r="C721">
        <v>4</v>
      </c>
      <c r="D721">
        <v>1</v>
      </c>
      <c r="E721">
        <v>2020</v>
      </c>
      <c r="F721" t="s">
        <v>25</v>
      </c>
      <c r="G721" t="s">
        <v>28</v>
      </c>
      <c r="H721" t="s">
        <v>46</v>
      </c>
      <c r="I721" t="s">
        <v>11</v>
      </c>
      <c r="J721">
        <v>4.3025147573133901E-2</v>
      </c>
      <c r="K721" t="s">
        <v>135</v>
      </c>
      <c r="L721">
        <v>6.1991661148266177E-3</v>
      </c>
    </row>
    <row r="722" spans="1:12" x14ac:dyDescent="0.3">
      <c r="A722">
        <v>3</v>
      </c>
      <c r="B722">
        <v>32</v>
      </c>
      <c r="C722">
        <v>4</v>
      </c>
      <c r="D722">
        <v>1</v>
      </c>
      <c r="E722">
        <v>2020</v>
      </c>
      <c r="F722" t="s">
        <v>25</v>
      </c>
      <c r="G722" t="s">
        <v>28</v>
      </c>
      <c r="H722" t="s">
        <v>46</v>
      </c>
      <c r="I722" t="s">
        <v>221</v>
      </c>
      <c r="J722">
        <v>3.6831369842005038E-2</v>
      </c>
      <c r="K722" t="s">
        <v>135</v>
      </c>
      <c r="L722">
        <v>5.3067518129740554E-3</v>
      </c>
    </row>
    <row r="723" spans="1:12" x14ac:dyDescent="0.3">
      <c r="A723">
        <v>3</v>
      </c>
      <c r="B723">
        <v>32</v>
      </c>
      <c r="C723">
        <v>4</v>
      </c>
      <c r="D723">
        <v>1</v>
      </c>
      <c r="E723">
        <v>2020</v>
      </c>
      <c r="F723" t="s">
        <v>25</v>
      </c>
      <c r="G723" t="s">
        <v>28</v>
      </c>
      <c r="H723" t="s">
        <v>46</v>
      </c>
      <c r="I723" t="s">
        <v>17</v>
      </c>
      <c r="J723">
        <v>1.8659940227320397</v>
      </c>
      <c r="K723" t="s">
        <v>135</v>
      </c>
      <c r="L723">
        <v>0.26885687949185805</v>
      </c>
    </row>
    <row r="724" spans="1:12" x14ac:dyDescent="0.3">
      <c r="A724">
        <v>3</v>
      </c>
      <c r="B724">
        <v>32</v>
      </c>
      <c r="C724">
        <v>4</v>
      </c>
      <c r="D724">
        <v>1</v>
      </c>
      <c r="E724">
        <v>2020</v>
      </c>
      <c r="F724" t="s">
        <v>25</v>
      </c>
      <c r="G724" t="s">
        <v>28</v>
      </c>
      <c r="H724" t="s">
        <v>46</v>
      </c>
      <c r="I724" t="s">
        <v>18</v>
      </c>
      <c r="J724">
        <v>4.0310047609178355E-2</v>
      </c>
      <c r="K724" t="s">
        <v>135</v>
      </c>
      <c r="L724">
        <v>5.8079680215182717E-3</v>
      </c>
    </row>
    <row r="725" spans="1:12" x14ac:dyDescent="0.3">
      <c r="A725">
        <v>3</v>
      </c>
      <c r="B725">
        <v>32</v>
      </c>
      <c r="C725">
        <v>4</v>
      </c>
      <c r="D725">
        <v>1</v>
      </c>
      <c r="E725">
        <v>2020</v>
      </c>
      <c r="F725" t="s">
        <v>25</v>
      </c>
      <c r="G725" t="s">
        <v>28</v>
      </c>
      <c r="H725" t="s">
        <v>46</v>
      </c>
      <c r="I725" t="s">
        <v>19</v>
      </c>
      <c r="J725">
        <v>2.0551209160276018</v>
      </c>
      <c r="K725" t="s">
        <v>135</v>
      </c>
      <c r="L725">
        <v>0.29610673438956386</v>
      </c>
    </row>
    <row r="726" spans="1:12" x14ac:dyDescent="0.3">
      <c r="A726">
        <v>3</v>
      </c>
      <c r="B726">
        <v>32</v>
      </c>
      <c r="C726">
        <v>4</v>
      </c>
      <c r="D726">
        <v>1</v>
      </c>
      <c r="E726">
        <v>2021</v>
      </c>
      <c r="F726" t="s">
        <v>25</v>
      </c>
      <c r="G726" t="s">
        <v>28</v>
      </c>
      <c r="H726" t="s">
        <v>44</v>
      </c>
      <c r="I726" t="s">
        <v>217</v>
      </c>
      <c r="J726">
        <v>1.247269215326282E-3</v>
      </c>
      <c r="K726" t="s">
        <v>135</v>
      </c>
      <c r="L726">
        <v>1.9993249346148068E-4</v>
      </c>
    </row>
    <row r="727" spans="1:12" x14ac:dyDescent="0.3">
      <c r="A727">
        <v>3</v>
      </c>
      <c r="B727">
        <v>32</v>
      </c>
      <c r="C727">
        <v>4</v>
      </c>
      <c r="D727">
        <v>1</v>
      </c>
      <c r="E727">
        <v>2021</v>
      </c>
      <c r="F727" t="s">
        <v>25</v>
      </c>
      <c r="G727" t="s">
        <v>28</v>
      </c>
      <c r="H727" t="s">
        <v>44</v>
      </c>
      <c r="I727" t="s">
        <v>218</v>
      </c>
      <c r="J727">
        <v>2.058802445816204E-3</v>
      </c>
      <c r="K727" t="s">
        <v>135</v>
      </c>
      <c r="L727">
        <v>3.3001817208239977E-4</v>
      </c>
    </row>
    <row r="728" spans="1:12" x14ac:dyDescent="0.3">
      <c r="A728">
        <v>3</v>
      </c>
      <c r="B728">
        <v>32</v>
      </c>
      <c r="C728">
        <v>4</v>
      </c>
      <c r="D728">
        <v>1</v>
      </c>
      <c r="E728">
        <v>2021</v>
      </c>
      <c r="F728" t="s">
        <v>25</v>
      </c>
      <c r="G728" t="s">
        <v>28</v>
      </c>
      <c r="H728" t="s">
        <v>44</v>
      </c>
      <c r="I728" t="s">
        <v>14</v>
      </c>
      <c r="J728">
        <v>6.4631032736556029E-2</v>
      </c>
      <c r="K728" t="s">
        <v>135</v>
      </c>
      <c r="L728">
        <v>1.0360107802893152E-2</v>
      </c>
    </row>
    <row r="729" spans="1:12" x14ac:dyDescent="0.3">
      <c r="A729">
        <v>3</v>
      </c>
      <c r="B729">
        <v>32</v>
      </c>
      <c r="C729">
        <v>4</v>
      </c>
      <c r="D729">
        <v>1</v>
      </c>
      <c r="E729">
        <v>2021</v>
      </c>
      <c r="F729" t="s">
        <v>25</v>
      </c>
      <c r="G729" t="s">
        <v>28</v>
      </c>
      <c r="H729" t="s">
        <v>44</v>
      </c>
      <c r="I729" t="s">
        <v>219</v>
      </c>
      <c r="J729">
        <v>0.18263002376033788</v>
      </c>
      <c r="K729" t="s">
        <v>135</v>
      </c>
      <c r="L729">
        <v>2.9274895573993577E-2</v>
      </c>
    </row>
    <row r="730" spans="1:12" x14ac:dyDescent="0.3">
      <c r="A730">
        <v>3</v>
      </c>
      <c r="B730">
        <v>32</v>
      </c>
      <c r="C730">
        <v>4</v>
      </c>
      <c r="D730">
        <v>1</v>
      </c>
      <c r="E730">
        <v>2021</v>
      </c>
      <c r="F730" t="s">
        <v>25</v>
      </c>
      <c r="G730" t="s">
        <v>28</v>
      </c>
      <c r="H730" t="s">
        <v>45</v>
      </c>
      <c r="I730" t="s">
        <v>11</v>
      </c>
      <c r="J730">
        <v>3.9068400376433353E-2</v>
      </c>
      <c r="K730" t="s">
        <v>135</v>
      </c>
      <c r="L730">
        <v>6.2625154271673611E-3</v>
      </c>
    </row>
    <row r="731" spans="1:12" x14ac:dyDescent="0.3">
      <c r="A731">
        <v>3</v>
      </c>
      <c r="B731">
        <v>32</v>
      </c>
      <c r="C731">
        <v>4</v>
      </c>
      <c r="D731">
        <v>1</v>
      </c>
      <c r="E731">
        <v>2021</v>
      </c>
      <c r="F731" t="s">
        <v>25</v>
      </c>
      <c r="G731" t="s">
        <v>28</v>
      </c>
      <c r="H731" t="s">
        <v>45</v>
      </c>
      <c r="I731" t="s">
        <v>220</v>
      </c>
      <c r="J731">
        <v>0</v>
      </c>
      <c r="K731" t="s">
        <v>135</v>
      </c>
      <c r="L731">
        <v>0</v>
      </c>
    </row>
    <row r="732" spans="1:12" x14ac:dyDescent="0.3">
      <c r="A732">
        <v>3</v>
      </c>
      <c r="B732">
        <v>32</v>
      </c>
      <c r="C732">
        <v>4</v>
      </c>
      <c r="D732">
        <v>1</v>
      </c>
      <c r="E732">
        <v>2021</v>
      </c>
      <c r="F732" t="s">
        <v>25</v>
      </c>
      <c r="G732" t="s">
        <v>28</v>
      </c>
      <c r="H732" t="s">
        <v>45</v>
      </c>
      <c r="I732" t="s">
        <v>13</v>
      </c>
      <c r="J732">
        <v>0.10486008705909988</v>
      </c>
      <c r="K732" t="s">
        <v>135</v>
      </c>
      <c r="L732">
        <v>1.680867162654168E-2</v>
      </c>
    </row>
    <row r="733" spans="1:12" x14ac:dyDescent="0.3">
      <c r="A733">
        <v>3</v>
      </c>
      <c r="B733">
        <v>32</v>
      </c>
      <c r="C733">
        <v>4</v>
      </c>
      <c r="D733">
        <v>1</v>
      </c>
      <c r="E733">
        <v>2021</v>
      </c>
      <c r="F733" t="s">
        <v>25</v>
      </c>
      <c r="G733" t="s">
        <v>28</v>
      </c>
      <c r="H733" t="s">
        <v>45</v>
      </c>
      <c r="I733" t="s">
        <v>15</v>
      </c>
      <c r="J733">
        <v>0.5283883985678608</v>
      </c>
      <c r="K733" t="s">
        <v>135</v>
      </c>
      <c r="L733">
        <v>8.4698643038468191E-2</v>
      </c>
    </row>
    <row r="734" spans="1:12" x14ac:dyDescent="0.3">
      <c r="A734">
        <v>3</v>
      </c>
      <c r="B734">
        <v>32</v>
      </c>
      <c r="C734">
        <v>4</v>
      </c>
      <c r="D734">
        <v>1</v>
      </c>
      <c r="E734">
        <v>2021</v>
      </c>
      <c r="F734" t="s">
        <v>25</v>
      </c>
      <c r="G734" t="s">
        <v>28</v>
      </c>
      <c r="H734" t="s">
        <v>45</v>
      </c>
      <c r="I734" t="s">
        <v>16</v>
      </c>
      <c r="J734">
        <v>1.2614175395834597</v>
      </c>
      <c r="K734" t="s">
        <v>135</v>
      </c>
      <c r="L734">
        <v>0.20220041582521761</v>
      </c>
    </row>
    <row r="735" spans="1:12" x14ac:dyDescent="0.3">
      <c r="A735">
        <v>3</v>
      </c>
      <c r="B735">
        <v>32</v>
      </c>
      <c r="C735">
        <v>4</v>
      </c>
      <c r="D735">
        <v>1</v>
      </c>
      <c r="E735">
        <v>2021</v>
      </c>
      <c r="F735" t="s">
        <v>25</v>
      </c>
      <c r="G735" t="s">
        <v>28</v>
      </c>
      <c r="H735" t="s">
        <v>45</v>
      </c>
      <c r="I735" t="s">
        <v>24</v>
      </c>
      <c r="J735">
        <v>0.42528575730189661</v>
      </c>
      <c r="K735" t="s">
        <v>135</v>
      </c>
      <c r="L735">
        <v>6.8171683263086966E-2</v>
      </c>
    </row>
    <row r="736" spans="1:12" x14ac:dyDescent="0.3">
      <c r="A736">
        <v>3</v>
      </c>
      <c r="B736">
        <v>32</v>
      </c>
      <c r="C736">
        <v>4</v>
      </c>
      <c r="D736">
        <v>1</v>
      </c>
      <c r="E736">
        <v>2021</v>
      </c>
      <c r="F736" t="s">
        <v>25</v>
      </c>
      <c r="G736" t="s">
        <v>28</v>
      </c>
      <c r="H736" t="s">
        <v>46</v>
      </c>
      <c r="I736" t="s">
        <v>11</v>
      </c>
      <c r="J736">
        <v>4.5340018434282855E-2</v>
      </c>
      <c r="K736" t="s">
        <v>135</v>
      </c>
      <c r="L736">
        <v>7.2678318584046093E-3</v>
      </c>
    </row>
    <row r="737" spans="1:12" x14ac:dyDescent="0.3">
      <c r="A737">
        <v>3</v>
      </c>
      <c r="B737">
        <v>32</v>
      </c>
      <c r="C737">
        <v>4</v>
      </c>
      <c r="D737">
        <v>1</v>
      </c>
      <c r="E737">
        <v>2021</v>
      </c>
      <c r="F737" t="s">
        <v>25</v>
      </c>
      <c r="G737" t="s">
        <v>28</v>
      </c>
      <c r="H737" t="s">
        <v>46</v>
      </c>
      <c r="I737" t="s">
        <v>221</v>
      </c>
      <c r="J737">
        <v>2.5036574763036744E-2</v>
      </c>
      <c r="K737" t="s">
        <v>135</v>
      </c>
      <c r="L737">
        <v>4.01326735126647E-3</v>
      </c>
    </row>
    <row r="738" spans="1:12" x14ac:dyDescent="0.3">
      <c r="A738">
        <v>3</v>
      </c>
      <c r="B738">
        <v>32</v>
      </c>
      <c r="C738">
        <v>4</v>
      </c>
      <c r="D738">
        <v>1</v>
      </c>
      <c r="E738">
        <v>2021</v>
      </c>
      <c r="F738" t="s">
        <v>25</v>
      </c>
      <c r="G738" t="s">
        <v>28</v>
      </c>
      <c r="H738" t="s">
        <v>46</v>
      </c>
      <c r="I738" t="s">
        <v>17</v>
      </c>
      <c r="J738">
        <v>1.7297547297065439</v>
      </c>
      <c r="K738" t="s">
        <v>135</v>
      </c>
      <c r="L738">
        <v>0.27727307941016538</v>
      </c>
    </row>
    <row r="739" spans="1:12" x14ac:dyDescent="0.3">
      <c r="A739">
        <v>3</v>
      </c>
      <c r="B739">
        <v>32</v>
      </c>
      <c r="C739">
        <v>4</v>
      </c>
      <c r="D739">
        <v>1</v>
      </c>
      <c r="E739">
        <v>2021</v>
      </c>
      <c r="F739" t="s">
        <v>25</v>
      </c>
      <c r="G739" t="s">
        <v>28</v>
      </c>
      <c r="H739" t="s">
        <v>46</v>
      </c>
      <c r="I739" t="s">
        <v>18</v>
      </c>
      <c r="J739">
        <v>2.7075352150248286E-2</v>
      </c>
      <c r="K739" t="s">
        <v>135</v>
      </c>
      <c r="L739">
        <v>4.3400755829051023E-3</v>
      </c>
    </row>
    <row r="740" spans="1:12" x14ac:dyDescent="0.3">
      <c r="A740">
        <v>3</v>
      </c>
      <c r="B740">
        <v>32</v>
      </c>
      <c r="C740">
        <v>4</v>
      </c>
      <c r="D740">
        <v>1</v>
      </c>
      <c r="E740">
        <v>2021</v>
      </c>
      <c r="F740" t="s">
        <v>25</v>
      </c>
      <c r="G740" t="s">
        <v>28</v>
      </c>
      <c r="H740" t="s">
        <v>46</v>
      </c>
      <c r="I740" t="s">
        <v>19</v>
      </c>
      <c r="J740">
        <v>1.8016577719500402</v>
      </c>
      <c r="K740" t="s">
        <v>135</v>
      </c>
      <c r="L740">
        <v>0.288798862574346</v>
      </c>
    </row>
    <row r="741" spans="1:12" x14ac:dyDescent="0.3">
      <c r="A741">
        <v>3</v>
      </c>
      <c r="B741">
        <v>32</v>
      </c>
      <c r="C741">
        <v>4</v>
      </c>
      <c r="D741">
        <v>1</v>
      </c>
      <c r="E741">
        <v>2022</v>
      </c>
      <c r="F741" t="s">
        <v>25</v>
      </c>
      <c r="G741" t="s">
        <v>28</v>
      </c>
      <c r="H741" t="s">
        <v>44</v>
      </c>
      <c r="I741" t="s">
        <v>217</v>
      </c>
      <c r="J741">
        <v>1.3998356341929073E-3</v>
      </c>
      <c r="K741" t="s">
        <v>135</v>
      </c>
      <c r="L741">
        <v>2.2897157865836863E-4</v>
      </c>
    </row>
    <row r="742" spans="1:12" x14ac:dyDescent="0.3">
      <c r="A742">
        <v>3</v>
      </c>
      <c r="B742">
        <v>32</v>
      </c>
      <c r="C742">
        <v>4</v>
      </c>
      <c r="D742">
        <v>1</v>
      </c>
      <c r="E742">
        <v>2022</v>
      </c>
      <c r="F742" t="s">
        <v>25</v>
      </c>
      <c r="G742" t="s">
        <v>28</v>
      </c>
      <c r="H742" t="s">
        <v>44</v>
      </c>
      <c r="I742" t="s">
        <v>218</v>
      </c>
      <c r="J742">
        <v>1.9275987782905839E-3</v>
      </c>
      <c r="K742" t="s">
        <v>135</v>
      </c>
      <c r="L742">
        <v>3.1529797106473321E-4</v>
      </c>
    </row>
    <row r="743" spans="1:12" x14ac:dyDescent="0.3">
      <c r="A743">
        <v>3</v>
      </c>
      <c r="B743">
        <v>32</v>
      </c>
      <c r="C743">
        <v>4</v>
      </c>
      <c r="D743">
        <v>1</v>
      </c>
      <c r="E743">
        <v>2022</v>
      </c>
      <c r="F743" t="s">
        <v>25</v>
      </c>
      <c r="G743" t="s">
        <v>28</v>
      </c>
      <c r="H743" t="s">
        <v>44</v>
      </c>
      <c r="I743" t="s">
        <v>14</v>
      </c>
      <c r="J743">
        <v>6.5762295177962615E-2</v>
      </c>
      <c r="K743" t="s">
        <v>135</v>
      </c>
      <c r="L743">
        <v>1.0756760419074076E-2</v>
      </c>
    </row>
    <row r="744" spans="1:12" x14ac:dyDescent="0.3">
      <c r="A744">
        <v>3</v>
      </c>
      <c r="B744">
        <v>32</v>
      </c>
      <c r="C744">
        <v>4</v>
      </c>
      <c r="D744">
        <v>1</v>
      </c>
      <c r="E744">
        <v>2022</v>
      </c>
      <c r="F744" t="s">
        <v>25</v>
      </c>
      <c r="G744" t="s">
        <v>28</v>
      </c>
      <c r="H744" t="s">
        <v>44</v>
      </c>
      <c r="I744" t="s">
        <v>219</v>
      </c>
      <c r="J744">
        <v>0.16220366277815315</v>
      </c>
      <c r="K744" t="s">
        <v>135</v>
      </c>
      <c r="L744">
        <v>2.6531706882784809E-2</v>
      </c>
    </row>
    <row r="745" spans="1:12" x14ac:dyDescent="0.3">
      <c r="A745">
        <v>3</v>
      </c>
      <c r="B745">
        <v>32</v>
      </c>
      <c r="C745">
        <v>4</v>
      </c>
      <c r="D745">
        <v>1</v>
      </c>
      <c r="E745">
        <v>2022</v>
      </c>
      <c r="F745" t="s">
        <v>25</v>
      </c>
      <c r="G745" t="s">
        <v>28</v>
      </c>
      <c r="H745" t="s">
        <v>45</v>
      </c>
      <c r="I745" t="s">
        <v>11</v>
      </c>
      <c r="J745">
        <v>4.4600791925406828E-2</v>
      </c>
      <c r="K745" t="s">
        <v>135</v>
      </c>
      <c r="L745">
        <v>7.2953663181048109E-3</v>
      </c>
    </row>
    <row r="746" spans="1:12" x14ac:dyDescent="0.3">
      <c r="A746">
        <v>3</v>
      </c>
      <c r="B746">
        <v>32</v>
      </c>
      <c r="C746">
        <v>4</v>
      </c>
      <c r="D746">
        <v>1</v>
      </c>
      <c r="E746">
        <v>2022</v>
      </c>
      <c r="F746" t="s">
        <v>25</v>
      </c>
      <c r="G746" t="s">
        <v>28</v>
      </c>
      <c r="H746" t="s">
        <v>45</v>
      </c>
      <c r="I746" t="s">
        <v>220</v>
      </c>
      <c r="J746">
        <v>0</v>
      </c>
      <c r="K746" t="s">
        <v>135</v>
      </c>
      <c r="L746">
        <v>0</v>
      </c>
    </row>
    <row r="747" spans="1:12" x14ac:dyDescent="0.3">
      <c r="A747">
        <v>3</v>
      </c>
      <c r="B747">
        <v>32</v>
      </c>
      <c r="C747">
        <v>4</v>
      </c>
      <c r="D747">
        <v>1</v>
      </c>
      <c r="E747">
        <v>2022</v>
      </c>
      <c r="F747" t="s">
        <v>25</v>
      </c>
      <c r="G747" t="s">
        <v>28</v>
      </c>
      <c r="H747" t="s">
        <v>45</v>
      </c>
      <c r="I747" t="s">
        <v>13</v>
      </c>
      <c r="J747">
        <v>9.8428122585238698E-2</v>
      </c>
      <c r="K747" t="s">
        <v>135</v>
      </c>
      <c r="L747">
        <v>1.6099920635122038E-2</v>
      </c>
    </row>
    <row r="748" spans="1:12" x14ac:dyDescent="0.3">
      <c r="A748">
        <v>3</v>
      </c>
      <c r="B748">
        <v>32</v>
      </c>
      <c r="C748">
        <v>4</v>
      </c>
      <c r="D748">
        <v>1</v>
      </c>
      <c r="E748">
        <v>2022</v>
      </c>
      <c r="F748" t="s">
        <v>25</v>
      </c>
      <c r="G748" t="s">
        <v>28</v>
      </c>
      <c r="H748" t="s">
        <v>45</v>
      </c>
      <c r="I748" t="s">
        <v>15</v>
      </c>
      <c r="J748">
        <v>0.50945356757594662</v>
      </c>
      <c r="K748" t="s">
        <v>135</v>
      </c>
      <c r="L748">
        <v>8.3331488906023335E-2</v>
      </c>
    </row>
    <row r="749" spans="1:12" x14ac:dyDescent="0.3">
      <c r="A749">
        <v>3</v>
      </c>
      <c r="B749">
        <v>32</v>
      </c>
      <c r="C749">
        <v>4</v>
      </c>
      <c r="D749">
        <v>1</v>
      </c>
      <c r="E749">
        <v>2022</v>
      </c>
      <c r="F749" t="s">
        <v>25</v>
      </c>
      <c r="G749" t="s">
        <v>28</v>
      </c>
      <c r="H749" t="s">
        <v>45</v>
      </c>
      <c r="I749" t="s">
        <v>16</v>
      </c>
      <c r="J749">
        <v>1.3696411479612081</v>
      </c>
      <c r="K749" t="s">
        <v>135</v>
      </c>
      <c r="L749">
        <v>0.22403265653753213</v>
      </c>
    </row>
    <row r="750" spans="1:12" x14ac:dyDescent="0.3">
      <c r="A750">
        <v>3</v>
      </c>
      <c r="B750">
        <v>32</v>
      </c>
      <c r="C750">
        <v>4</v>
      </c>
      <c r="D750">
        <v>1</v>
      </c>
      <c r="E750">
        <v>2022</v>
      </c>
      <c r="F750" t="s">
        <v>25</v>
      </c>
      <c r="G750" t="s">
        <v>28</v>
      </c>
      <c r="H750" t="s">
        <v>45</v>
      </c>
      <c r="I750" t="s">
        <v>24</v>
      </c>
      <c r="J750">
        <v>0.41300806785192506</v>
      </c>
      <c r="K750" t="s">
        <v>135</v>
      </c>
      <c r="L750">
        <v>6.7555866549447979E-2</v>
      </c>
    </row>
    <row r="751" spans="1:12" x14ac:dyDescent="0.3">
      <c r="A751">
        <v>3</v>
      </c>
      <c r="B751">
        <v>32</v>
      </c>
      <c r="C751">
        <v>4</v>
      </c>
      <c r="D751">
        <v>1</v>
      </c>
      <c r="E751">
        <v>2022</v>
      </c>
      <c r="F751" t="s">
        <v>25</v>
      </c>
      <c r="G751" t="s">
        <v>28</v>
      </c>
      <c r="H751" t="s">
        <v>46</v>
      </c>
      <c r="I751" t="s">
        <v>11</v>
      </c>
      <c r="J751">
        <v>7.9849770429037098E-2</v>
      </c>
      <c r="K751" t="s">
        <v>135</v>
      </c>
      <c r="L751">
        <v>1.3061053415165008E-2</v>
      </c>
    </row>
    <row r="752" spans="1:12" x14ac:dyDescent="0.3">
      <c r="A752">
        <v>3</v>
      </c>
      <c r="B752">
        <v>32</v>
      </c>
      <c r="C752">
        <v>4</v>
      </c>
      <c r="D752">
        <v>1</v>
      </c>
      <c r="E752">
        <v>2022</v>
      </c>
      <c r="F752" t="s">
        <v>25</v>
      </c>
      <c r="G752" t="s">
        <v>28</v>
      </c>
      <c r="H752" t="s">
        <v>46</v>
      </c>
      <c r="I752" t="s">
        <v>221</v>
      </c>
      <c r="J752">
        <v>2.1703476496070837E-2</v>
      </c>
      <c r="K752" t="s">
        <v>135</v>
      </c>
      <c r="L752">
        <v>3.5500448440472471E-3</v>
      </c>
    </row>
    <row r="753" spans="1:12" x14ac:dyDescent="0.3">
      <c r="A753">
        <v>3</v>
      </c>
      <c r="B753">
        <v>32</v>
      </c>
      <c r="C753">
        <v>4</v>
      </c>
      <c r="D753">
        <v>1</v>
      </c>
      <c r="E753">
        <v>2022</v>
      </c>
      <c r="F753" t="s">
        <v>25</v>
      </c>
      <c r="G753" t="s">
        <v>28</v>
      </c>
      <c r="H753" t="s">
        <v>46</v>
      </c>
      <c r="I753" t="s">
        <v>17</v>
      </c>
      <c r="J753">
        <v>1.6590202489046721</v>
      </c>
      <c r="K753" t="s">
        <v>135</v>
      </c>
      <c r="L753">
        <v>0.27136649199312629</v>
      </c>
    </row>
    <row r="754" spans="1:12" x14ac:dyDescent="0.3">
      <c r="A754">
        <v>3</v>
      </c>
      <c r="B754">
        <v>32</v>
      </c>
      <c r="C754">
        <v>4</v>
      </c>
      <c r="D754">
        <v>1</v>
      </c>
      <c r="E754">
        <v>2022</v>
      </c>
      <c r="F754" t="s">
        <v>25</v>
      </c>
      <c r="G754" t="s">
        <v>28</v>
      </c>
      <c r="H754" t="s">
        <v>46</v>
      </c>
      <c r="I754" t="s">
        <v>18</v>
      </c>
      <c r="J754">
        <v>2.2827848703201543E-2</v>
      </c>
      <c r="K754" t="s">
        <v>135</v>
      </c>
      <c r="L754">
        <v>3.7339587786391092E-3</v>
      </c>
    </row>
    <row r="755" spans="1:12" x14ac:dyDescent="0.3">
      <c r="A755">
        <v>3</v>
      </c>
      <c r="B755">
        <v>32</v>
      </c>
      <c r="C755">
        <v>4</v>
      </c>
      <c r="D755">
        <v>1</v>
      </c>
      <c r="E755">
        <v>2022</v>
      </c>
      <c r="F755" t="s">
        <v>25</v>
      </c>
      <c r="G755" t="s">
        <v>28</v>
      </c>
      <c r="H755" t="s">
        <v>46</v>
      </c>
      <c r="I755" t="s">
        <v>19</v>
      </c>
      <c r="J755">
        <v>1.6637516887154875</v>
      </c>
      <c r="K755" t="s">
        <v>135</v>
      </c>
      <c r="L755">
        <v>0.27214041517121007</v>
      </c>
    </row>
    <row r="756" spans="1:12" x14ac:dyDescent="0.3">
      <c r="A756">
        <v>3</v>
      </c>
      <c r="B756">
        <v>32</v>
      </c>
      <c r="C756">
        <v>4</v>
      </c>
      <c r="D756">
        <v>1</v>
      </c>
      <c r="E756">
        <v>2023</v>
      </c>
      <c r="F756" t="s">
        <v>25</v>
      </c>
      <c r="G756" t="s">
        <v>28</v>
      </c>
      <c r="H756" t="s">
        <v>44</v>
      </c>
      <c r="I756" t="s">
        <v>217</v>
      </c>
      <c r="J756">
        <v>5.6493278359375345E-4</v>
      </c>
      <c r="K756" t="s">
        <v>135</v>
      </c>
      <c r="L756">
        <v>8.614525585210099E-5</v>
      </c>
    </row>
    <row r="757" spans="1:12" x14ac:dyDescent="0.3">
      <c r="A757">
        <v>3</v>
      </c>
      <c r="B757">
        <v>32</v>
      </c>
      <c r="C757">
        <v>4</v>
      </c>
      <c r="D757">
        <v>1</v>
      </c>
      <c r="E757">
        <v>2023</v>
      </c>
      <c r="F757" t="s">
        <v>25</v>
      </c>
      <c r="G757" t="s">
        <v>28</v>
      </c>
      <c r="H757" t="s">
        <v>44</v>
      </c>
      <c r="I757" t="s">
        <v>218</v>
      </c>
      <c r="J757">
        <v>1.3960539786575413E-3</v>
      </c>
      <c r="K757" t="s">
        <v>135</v>
      </c>
      <c r="L757">
        <v>2.1288094914541123E-4</v>
      </c>
    </row>
    <row r="758" spans="1:12" x14ac:dyDescent="0.3">
      <c r="A758">
        <v>3</v>
      </c>
      <c r="B758">
        <v>32</v>
      </c>
      <c r="C758">
        <v>4</v>
      </c>
      <c r="D758">
        <v>1</v>
      </c>
      <c r="E758">
        <v>2023</v>
      </c>
      <c r="F758" t="s">
        <v>25</v>
      </c>
      <c r="G758" t="s">
        <v>28</v>
      </c>
      <c r="H758" t="s">
        <v>44</v>
      </c>
      <c r="I758" t="s">
        <v>14</v>
      </c>
      <c r="J758">
        <v>7.1088395003147051E-2</v>
      </c>
      <c r="K758" t="s">
        <v>135</v>
      </c>
      <c r="L758">
        <v>1.0840100191574425E-2</v>
      </c>
    </row>
    <row r="759" spans="1:12" x14ac:dyDescent="0.3">
      <c r="A759">
        <v>3</v>
      </c>
      <c r="B759">
        <v>32</v>
      </c>
      <c r="C759">
        <v>4</v>
      </c>
      <c r="D759">
        <v>1</v>
      </c>
      <c r="E759">
        <v>2023</v>
      </c>
      <c r="F759" t="s">
        <v>25</v>
      </c>
      <c r="G759" t="s">
        <v>28</v>
      </c>
      <c r="H759" t="s">
        <v>44</v>
      </c>
      <c r="I759" t="s">
        <v>219</v>
      </c>
      <c r="J759">
        <v>0.16399547758573291</v>
      </c>
      <c r="K759" t="s">
        <v>135</v>
      </c>
      <c r="L759">
        <v>2.500728013223176E-2</v>
      </c>
    </row>
    <row r="760" spans="1:12" x14ac:dyDescent="0.3">
      <c r="A760">
        <v>3</v>
      </c>
      <c r="B760">
        <v>32</v>
      </c>
      <c r="C760">
        <v>4</v>
      </c>
      <c r="D760">
        <v>1</v>
      </c>
      <c r="E760">
        <v>2023</v>
      </c>
      <c r="F760" t="s">
        <v>25</v>
      </c>
      <c r="G760" t="s">
        <v>28</v>
      </c>
      <c r="H760" t="s">
        <v>45</v>
      </c>
      <c r="I760" t="s">
        <v>11</v>
      </c>
      <c r="J760">
        <v>4.8291593422537568E-2</v>
      </c>
      <c r="K760" t="s">
        <v>135</v>
      </c>
      <c r="L760">
        <v>7.3638701659801053E-3</v>
      </c>
    </row>
    <row r="761" spans="1:12" x14ac:dyDescent="0.3">
      <c r="A761">
        <v>3</v>
      </c>
      <c r="B761">
        <v>32</v>
      </c>
      <c r="C761">
        <v>4</v>
      </c>
      <c r="D761">
        <v>1</v>
      </c>
      <c r="E761">
        <v>2023</v>
      </c>
      <c r="F761" t="s">
        <v>25</v>
      </c>
      <c r="G761" t="s">
        <v>28</v>
      </c>
      <c r="H761" t="s">
        <v>45</v>
      </c>
      <c r="I761" t="s">
        <v>220</v>
      </c>
      <c r="J761">
        <v>1.5107174317255071E-7</v>
      </c>
      <c r="K761" t="s">
        <v>135</v>
      </c>
      <c r="L761">
        <v>2.3036570624976863E-8</v>
      </c>
    </row>
    <row r="762" spans="1:12" x14ac:dyDescent="0.3">
      <c r="A762">
        <v>3</v>
      </c>
      <c r="B762">
        <v>32</v>
      </c>
      <c r="C762">
        <v>4</v>
      </c>
      <c r="D762">
        <v>1</v>
      </c>
      <c r="E762">
        <v>2023</v>
      </c>
      <c r="F762" t="s">
        <v>25</v>
      </c>
      <c r="G762" t="s">
        <v>28</v>
      </c>
      <c r="H762" t="s">
        <v>45</v>
      </c>
      <c r="I762" t="s">
        <v>13</v>
      </c>
      <c r="J762">
        <v>0.1041591326216922</v>
      </c>
      <c r="K762" t="s">
        <v>135</v>
      </c>
      <c r="L762">
        <v>1.5882978275661548E-2</v>
      </c>
    </row>
    <row r="763" spans="1:12" x14ac:dyDescent="0.3">
      <c r="A763">
        <v>3</v>
      </c>
      <c r="B763">
        <v>32</v>
      </c>
      <c r="C763">
        <v>4</v>
      </c>
      <c r="D763">
        <v>1</v>
      </c>
      <c r="E763">
        <v>2023</v>
      </c>
      <c r="F763" t="s">
        <v>25</v>
      </c>
      <c r="G763" t="s">
        <v>28</v>
      </c>
      <c r="H763" t="s">
        <v>45</v>
      </c>
      <c r="I763" t="s">
        <v>15</v>
      </c>
      <c r="J763">
        <v>0.50605121204656323</v>
      </c>
      <c r="K763" t="s">
        <v>135</v>
      </c>
      <c r="L763">
        <v>7.7166545121880634E-2</v>
      </c>
    </row>
    <row r="764" spans="1:12" x14ac:dyDescent="0.3">
      <c r="A764">
        <v>3</v>
      </c>
      <c r="B764">
        <v>32</v>
      </c>
      <c r="C764">
        <v>4</v>
      </c>
      <c r="D764">
        <v>1</v>
      </c>
      <c r="E764">
        <v>2023</v>
      </c>
      <c r="F764" t="s">
        <v>25</v>
      </c>
      <c r="G764" t="s">
        <v>28</v>
      </c>
      <c r="H764" t="s">
        <v>45</v>
      </c>
      <c r="I764" t="s">
        <v>16</v>
      </c>
      <c r="J764">
        <v>1.4543218967839644</v>
      </c>
      <c r="K764" t="s">
        <v>135</v>
      </c>
      <c r="L764">
        <v>0.2217660853257529</v>
      </c>
    </row>
    <row r="765" spans="1:12" x14ac:dyDescent="0.3">
      <c r="A765">
        <v>3</v>
      </c>
      <c r="B765">
        <v>32</v>
      </c>
      <c r="C765">
        <v>4</v>
      </c>
      <c r="D765">
        <v>1</v>
      </c>
      <c r="E765">
        <v>2023</v>
      </c>
      <c r="F765" t="s">
        <v>25</v>
      </c>
      <c r="G765" t="s">
        <v>28</v>
      </c>
      <c r="H765" t="s">
        <v>45</v>
      </c>
      <c r="I765" t="s">
        <v>24</v>
      </c>
      <c r="J765">
        <v>0.45416124077339864</v>
      </c>
      <c r="K765" t="s">
        <v>135</v>
      </c>
      <c r="L765">
        <v>6.925396688018419E-2</v>
      </c>
    </row>
    <row r="766" spans="1:12" x14ac:dyDescent="0.3">
      <c r="A766">
        <v>3</v>
      </c>
      <c r="B766">
        <v>32</v>
      </c>
      <c r="C766">
        <v>4</v>
      </c>
      <c r="D766">
        <v>1</v>
      </c>
      <c r="E766">
        <v>2023</v>
      </c>
      <c r="F766" t="s">
        <v>25</v>
      </c>
      <c r="G766" t="s">
        <v>28</v>
      </c>
      <c r="H766" t="s">
        <v>46</v>
      </c>
      <c r="I766" t="s">
        <v>11</v>
      </c>
      <c r="J766">
        <v>6.7211440858109886E-2</v>
      </c>
      <c r="K766" t="s">
        <v>135</v>
      </c>
      <c r="L766">
        <v>1.0248912679625645E-2</v>
      </c>
    </row>
    <row r="767" spans="1:12" x14ac:dyDescent="0.3">
      <c r="A767">
        <v>3</v>
      </c>
      <c r="B767">
        <v>32</v>
      </c>
      <c r="C767">
        <v>4</v>
      </c>
      <c r="D767">
        <v>1</v>
      </c>
      <c r="E767">
        <v>2023</v>
      </c>
      <c r="F767" t="s">
        <v>25</v>
      </c>
      <c r="G767" t="s">
        <v>28</v>
      </c>
      <c r="H767" t="s">
        <v>46</v>
      </c>
      <c r="I767" t="s">
        <v>221</v>
      </c>
      <c r="J767">
        <v>3.067073637063442E-2</v>
      </c>
      <c r="K767" t="s">
        <v>135</v>
      </c>
      <c r="L767">
        <v>4.6769076048534279E-3</v>
      </c>
    </row>
    <row r="768" spans="1:12" x14ac:dyDescent="0.3">
      <c r="A768">
        <v>3</v>
      </c>
      <c r="B768">
        <v>32</v>
      </c>
      <c r="C768">
        <v>4</v>
      </c>
      <c r="D768">
        <v>1</v>
      </c>
      <c r="E768">
        <v>2023</v>
      </c>
      <c r="F768" t="s">
        <v>25</v>
      </c>
      <c r="G768" t="s">
        <v>28</v>
      </c>
      <c r="H768" t="s">
        <v>46</v>
      </c>
      <c r="I768" t="s">
        <v>17</v>
      </c>
      <c r="J768">
        <v>1.833801878822215</v>
      </c>
      <c r="K768" t="s">
        <v>135</v>
      </c>
      <c r="L768">
        <v>0.27963208477347418</v>
      </c>
    </row>
    <row r="769" spans="1:12" x14ac:dyDescent="0.3">
      <c r="A769">
        <v>3</v>
      </c>
      <c r="B769">
        <v>32</v>
      </c>
      <c r="C769">
        <v>4</v>
      </c>
      <c r="D769">
        <v>1</v>
      </c>
      <c r="E769">
        <v>2023</v>
      </c>
      <c r="F769" t="s">
        <v>25</v>
      </c>
      <c r="G769" t="s">
        <v>28</v>
      </c>
      <c r="H769" t="s">
        <v>46</v>
      </c>
      <c r="I769" t="s">
        <v>18</v>
      </c>
      <c r="J769">
        <v>3.1814727145808561E-2</v>
      </c>
      <c r="K769" t="s">
        <v>135</v>
      </c>
      <c r="L769">
        <v>4.8513520359110655E-3</v>
      </c>
    </row>
    <row r="770" spans="1:12" x14ac:dyDescent="0.3">
      <c r="A770">
        <v>3</v>
      </c>
      <c r="B770">
        <v>32</v>
      </c>
      <c r="C770">
        <v>4</v>
      </c>
      <c r="D770">
        <v>1</v>
      </c>
      <c r="E770">
        <v>2023</v>
      </c>
      <c r="F770" t="s">
        <v>25</v>
      </c>
      <c r="G770" t="s">
        <v>28</v>
      </c>
      <c r="H770" t="s">
        <v>46</v>
      </c>
      <c r="I770" t="s">
        <v>19</v>
      </c>
      <c r="J770">
        <v>1.7903805362560741</v>
      </c>
      <c r="K770" t="s">
        <v>135</v>
      </c>
      <c r="L770">
        <v>0.27301086757130205</v>
      </c>
    </row>
    <row r="771" spans="1:12" x14ac:dyDescent="0.3">
      <c r="A771">
        <v>3</v>
      </c>
      <c r="B771">
        <v>32</v>
      </c>
      <c r="C771">
        <v>4</v>
      </c>
      <c r="D771">
        <v>1</v>
      </c>
      <c r="E771">
        <v>2024</v>
      </c>
      <c r="F771" t="s">
        <v>25</v>
      </c>
      <c r="G771" t="s">
        <v>28</v>
      </c>
      <c r="H771" t="s">
        <v>44</v>
      </c>
      <c r="I771" t="s">
        <v>217</v>
      </c>
      <c r="J771">
        <v>8.2705237938626296E-4</v>
      </c>
      <c r="K771" t="s">
        <v>135</v>
      </c>
      <c r="L771">
        <v>1.1176141937608799E-4</v>
      </c>
    </row>
    <row r="772" spans="1:12" x14ac:dyDescent="0.3">
      <c r="A772">
        <v>3</v>
      </c>
      <c r="B772">
        <v>32</v>
      </c>
      <c r="C772">
        <v>4</v>
      </c>
      <c r="D772">
        <v>1</v>
      </c>
      <c r="E772">
        <v>2024</v>
      </c>
      <c r="F772" t="s">
        <v>25</v>
      </c>
      <c r="G772" t="s">
        <v>28</v>
      </c>
      <c r="H772" t="s">
        <v>44</v>
      </c>
      <c r="I772" t="s">
        <v>218</v>
      </c>
      <c r="J772">
        <v>1.6865528452535998E-3</v>
      </c>
      <c r="K772" t="s">
        <v>135</v>
      </c>
      <c r="L772">
        <v>2.2790762052845716E-4</v>
      </c>
    </row>
    <row r="773" spans="1:12" x14ac:dyDescent="0.3">
      <c r="A773">
        <v>3</v>
      </c>
      <c r="B773">
        <v>32</v>
      </c>
      <c r="C773">
        <v>4</v>
      </c>
      <c r="D773">
        <v>1</v>
      </c>
      <c r="E773">
        <v>2024</v>
      </c>
      <c r="F773" t="s">
        <v>25</v>
      </c>
      <c r="G773" t="s">
        <v>28</v>
      </c>
      <c r="H773" t="s">
        <v>44</v>
      </c>
      <c r="I773" t="s">
        <v>14</v>
      </c>
      <c r="J773">
        <v>8.3717334129166154E-2</v>
      </c>
      <c r="K773" t="s">
        <v>135</v>
      </c>
      <c r="L773">
        <v>1.131290873693027E-2</v>
      </c>
    </row>
    <row r="774" spans="1:12" x14ac:dyDescent="0.3">
      <c r="A774">
        <v>3</v>
      </c>
      <c r="B774">
        <v>32</v>
      </c>
      <c r="C774">
        <v>4</v>
      </c>
      <c r="D774">
        <v>1</v>
      </c>
      <c r="E774">
        <v>2024</v>
      </c>
      <c r="F774" t="s">
        <v>25</v>
      </c>
      <c r="G774" t="s">
        <v>28</v>
      </c>
      <c r="H774" t="s">
        <v>44</v>
      </c>
      <c r="I774" t="s">
        <v>219</v>
      </c>
      <c r="J774">
        <v>0.1550849564497061</v>
      </c>
      <c r="K774" t="s">
        <v>135</v>
      </c>
      <c r="L774">
        <v>2.0956973571081457E-2</v>
      </c>
    </row>
    <row r="775" spans="1:12" x14ac:dyDescent="0.3">
      <c r="A775">
        <v>3</v>
      </c>
      <c r="B775">
        <v>32</v>
      </c>
      <c r="C775">
        <v>4</v>
      </c>
      <c r="D775">
        <v>1</v>
      </c>
      <c r="E775">
        <v>2024</v>
      </c>
      <c r="F775" t="s">
        <v>25</v>
      </c>
      <c r="G775" t="s">
        <v>28</v>
      </c>
      <c r="H775" t="s">
        <v>45</v>
      </c>
      <c r="I775" t="s">
        <v>11</v>
      </c>
      <c r="J775">
        <v>6.1155073074267437E-2</v>
      </c>
      <c r="K775" t="s">
        <v>135</v>
      </c>
      <c r="L775">
        <v>8.2640204407614971E-3</v>
      </c>
    </row>
    <row r="776" spans="1:12" x14ac:dyDescent="0.3">
      <c r="A776">
        <v>3</v>
      </c>
      <c r="B776">
        <v>32</v>
      </c>
      <c r="C776">
        <v>4</v>
      </c>
      <c r="D776">
        <v>1</v>
      </c>
      <c r="E776">
        <v>2024</v>
      </c>
      <c r="F776" t="s">
        <v>25</v>
      </c>
      <c r="G776" t="s">
        <v>28</v>
      </c>
      <c r="H776" t="s">
        <v>45</v>
      </c>
      <c r="I776" t="s">
        <v>220</v>
      </c>
      <c r="J776">
        <v>6.7288658601305065E-7</v>
      </c>
      <c r="K776" t="s">
        <v>135</v>
      </c>
      <c r="L776">
        <v>9.092865434684433E-8</v>
      </c>
    </row>
    <row r="777" spans="1:12" x14ac:dyDescent="0.3">
      <c r="A777">
        <v>3</v>
      </c>
      <c r="B777">
        <v>32</v>
      </c>
      <c r="C777">
        <v>4</v>
      </c>
      <c r="D777">
        <v>1</v>
      </c>
      <c r="E777">
        <v>2024</v>
      </c>
      <c r="F777" t="s">
        <v>25</v>
      </c>
      <c r="G777" t="s">
        <v>28</v>
      </c>
      <c r="H777" t="s">
        <v>45</v>
      </c>
      <c r="I777" t="s">
        <v>13</v>
      </c>
      <c r="J777">
        <v>0.11358931169827707</v>
      </c>
      <c r="K777" t="s">
        <v>135</v>
      </c>
      <c r="L777">
        <v>1.5349575211636445E-2</v>
      </c>
    </row>
    <row r="778" spans="1:12" x14ac:dyDescent="0.3">
      <c r="A778">
        <v>3</v>
      </c>
      <c r="B778">
        <v>32</v>
      </c>
      <c r="C778">
        <v>4</v>
      </c>
      <c r="D778">
        <v>1</v>
      </c>
      <c r="E778">
        <v>2024</v>
      </c>
      <c r="F778" t="s">
        <v>25</v>
      </c>
      <c r="G778" t="s">
        <v>28</v>
      </c>
      <c r="H778" t="s">
        <v>45</v>
      </c>
      <c r="I778" t="s">
        <v>15</v>
      </c>
      <c r="J778">
        <v>0.57618702668440602</v>
      </c>
      <c r="K778" t="s">
        <v>135</v>
      </c>
      <c r="L778">
        <v>7.7861428772048935E-2</v>
      </c>
    </row>
    <row r="779" spans="1:12" x14ac:dyDescent="0.3">
      <c r="A779">
        <v>3</v>
      </c>
      <c r="B779">
        <v>32</v>
      </c>
      <c r="C779">
        <v>4</v>
      </c>
      <c r="D779">
        <v>1</v>
      </c>
      <c r="E779">
        <v>2024</v>
      </c>
      <c r="F779" t="s">
        <v>25</v>
      </c>
      <c r="G779" t="s">
        <v>28</v>
      </c>
      <c r="H779" t="s">
        <v>45</v>
      </c>
      <c r="I779" t="s">
        <v>16</v>
      </c>
      <c r="J779">
        <v>1.5824377019212101</v>
      </c>
      <c r="K779" t="s">
        <v>135</v>
      </c>
      <c r="L779">
        <v>0.21383831066684045</v>
      </c>
    </row>
    <row r="780" spans="1:12" x14ac:dyDescent="0.3">
      <c r="A780">
        <v>3</v>
      </c>
      <c r="B780">
        <v>32</v>
      </c>
      <c r="C780">
        <v>4</v>
      </c>
      <c r="D780">
        <v>1</v>
      </c>
      <c r="E780">
        <v>2024</v>
      </c>
      <c r="F780" t="s">
        <v>25</v>
      </c>
      <c r="G780" t="s">
        <v>28</v>
      </c>
      <c r="H780" t="s">
        <v>45</v>
      </c>
      <c r="I780" t="s">
        <v>24</v>
      </c>
      <c r="J780">
        <v>0.55170449684337852</v>
      </c>
      <c r="K780" t="s">
        <v>135</v>
      </c>
      <c r="L780">
        <v>7.4553050302741897E-2</v>
      </c>
    </row>
    <row r="781" spans="1:12" x14ac:dyDescent="0.3">
      <c r="A781">
        <v>3</v>
      </c>
      <c r="B781">
        <v>32</v>
      </c>
      <c r="C781">
        <v>4</v>
      </c>
      <c r="D781">
        <v>1</v>
      </c>
      <c r="E781">
        <v>2024</v>
      </c>
      <c r="F781" t="s">
        <v>25</v>
      </c>
      <c r="G781" t="s">
        <v>28</v>
      </c>
      <c r="H781" t="s">
        <v>46</v>
      </c>
      <c r="I781" t="s">
        <v>11</v>
      </c>
      <c r="J781">
        <v>5.3022565795713711E-2</v>
      </c>
      <c r="K781" t="s">
        <v>135</v>
      </c>
      <c r="L781">
        <v>7.1650567243255374E-3</v>
      </c>
    </row>
    <row r="782" spans="1:12" x14ac:dyDescent="0.3">
      <c r="A782">
        <v>3</v>
      </c>
      <c r="B782">
        <v>32</v>
      </c>
      <c r="C782">
        <v>4</v>
      </c>
      <c r="D782">
        <v>1</v>
      </c>
      <c r="E782">
        <v>2024</v>
      </c>
      <c r="F782" t="s">
        <v>25</v>
      </c>
      <c r="G782" t="s">
        <v>28</v>
      </c>
      <c r="H782" t="s">
        <v>46</v>
      </c>
      <c r="I782" t="s">
        <v>221</v>
      </c>
      <c r="J782">
        <v>3.6963454533926243E-2</v>
      </c>
      <c r="K782" t="s">
        <v>135</v>
      </c>
      <c r="L782">
        <v>4.994953459683751E-3</v>
      </c>
    </row>
    <row r="783" spans="1:12" x14ac:dyDescent="0.3">
      <c r="A783">
        <v>3</v>
      </c>
      <c r="B783">
        <v>32</v>
      </c>
      <c r="C783">
        <v>4</v>
      </c>
      <c r="D783">
        <v>1</v>
      </c>
      <c r="E783">
        <v>2024</v>
      </c>
      <c r="F783" t="s">
        <v>25</v>
      </c>
      <c r="G783" t="s">
        <v>28</v>
      </c>
      <c r="H783" t="s">
        <v>46</v>
      </c>
      <c r="I783" t="s">
        <v>17</v>
      </c>
      <c r="J783">
        <v>2.0630258622013367</v>
      </c>
      <c r="K783" t="s">
        <v>135</v>
      </c>
      <c r="L783">
        <v>0.27878125293623784</v>
      </c>
    </row>
    <row r="784" spans="1:12" x14ac:dyDescent="0.3">
      <c r="A784">
        <v>3</v>
      </c>
      <c r="B784">
        <v>32</v>
      </c>
      <c r="C784">
        <v>4</v>
      </c>
      <c r="D784">
        <v>1</v>
      </c>
      <c r="E784">
        <v>2024</v>
      </c>
      <c r="F784" t="s">
        <v>25</v>
      </c>
      <c r="G784" t="s">
        <v>28</v>
      </c>
      <c r="H784" t="s">
        <v>46</v>
      </c>
      <c r="I784" t="s">
        <v>18</v>
      </c>
      <c r="J784">
        <v>3.8142949954030898E-2</v>
      </c>
      <c r="K784" t="s">
        <v>135</v>
      </c>
      <c r="L784">
        <v>5.1543412875699529E-3</v>
      </c>
    </row>
    <row r="785" spans="1:12" x14ac:dyDescent="0.3">
      <c r="A785">
        <v>3</v>
      </c>
      <c r="B785">
        <v>32</v>
      </c>
      <c r="C785">
        <v>4</v>
      </c>
      <c r="D785">
        <v>1</v>
      </c>
      <c r="E785">
        <v>2024</v>
      </c>
      <c r="F785" t="s">
        <v>25</v>
      </c>
      <c r="G785" t="s">
        <v>28</v>
      </c>
      <c r="H785" t="s">
        <v>46</v>
      </c>
      <c r="I785" t="s">
        <v>19</v>
      </c>
      <c r="J785">
        <v>2.0826149364933486</v>
      </c>
      <c r="K785" t="s">
        <v>135</v>
      </c>
      <c r="L785">
        <v>0.28142836792158316</v>
      </c>
    </row>
    <row r="786" spans="1:12" x14ac:dyDescent="0.3">
      <c r="A786">
        <v>3</v>
      </c>
      <c r="B786">
        <v>32</v>
      </c>
      <c r="C786">
        <v>4</v>
      </c>
      <c r="D786">
        <v>1</v>
      </c>
      <c r="E786">
        <v>2025</v>
      </c>
      <c r="F786" t="s">
        <v>25</v>
      </c>
      <c r="G786" t="s">
        <v>28</v>
      </c>
      <c r="H786" t="s">
        <v>44</v>
      </c>
      <c r="I786" t="s">
        <v>217</v>
      </c>
      <c r="J786">
        <v>6.5127849180713195E-4</v>
      </c>
      <c r="K786" t="s">
        <v>135</v>
      </c>
      <c r="L786">
        <v>8.8840714343060408E-5</v>
      </c>
    </row>
    <row r="787" spans="1:12" x14ac:dyDescent="0.3">
      <c r="A787">
        <v>3</v>
      </c>
      <c r="B787">
        <v>32</v>
      </c>
      <c r="C787">
        <v>4</v>
      </c>
      <c r="D787">
        <v>1</v>
      </c>
      <c r="E787">
        <v>2025</v>
      </c>
      <c r="F787" t="s">
        <v>25</v>
      </c>
      <c r="G787" t="s">
        <v>28</v>
      </c>
      <c r="H787" t="s">
        <v>44</v>
      </c>
      <c r="I787" t="s">
        <v>218</v>
      </c>
      <c r="J787">
        <v>1.2987532311799271E-3</v>
      </c>
      <c r="K787" t="s">
        <v>135</v>
      </c>
      <c r="L787">
        <v>1.7716255989542426E-4</v>
      </c>
    </row>
    <row r="788" spans="1:12" x14ac:dyDescent="0.3">
      <c r="A788">
        <v>3</v>
      </c>
      <c r="B788">
        <v>32</v>
      </c>
      <c r="C788">
        <v>4</v>
      </c>
      <c r="D788">
        <v>1</v>
      </c>
      <c r="E788">
        <v>2025</v>
      </c>
      <c r="F788" t="s">
        <v>25</v>
      </c>
      <c r="G788" t="s">
        <v>28</v>
      </c>
      <c r="H788" t="s">
        <v>44</v>
      </c>
      <c r="I788" t="s">
        <v>14</v>
      </c>
      <c r="J788">
        <v>8.1899202264093252E-2</v>
      </c>
      <c r="K788" t="s">
        <v>135</v>
      </c>
      <c r="L788">
        <v>1.1171846951493567E-2</v>
      </c>
    </row>
    <row r="789" spans="1:12" x14ac:dyDescent="0.3">
      <c r="A789">
        <v>3</v>
      </c>
      <c r="B789">
        <v>32</v>
      </c>
      <c r="C789">
        <v>4</v>
      </c>
      <c r="D789">
        <v>1</v>
      </c>
      <c r="E789">
        <v>2025</v>
      </c>
      <c r="F789" t="s">
        <v>25</v>
      </c>
      <c r="G789" t="s">
        <v>28</v>
      </c>
      <c r="H789" t="s">
        <v>44</v>
      </c>
      <c r="I789" t="s">
        <v>219</v>
      </c>
      <c r="J789">
        <v>0.15714754339674877</v>
      </c>
      <c r="K789" t="s">
        <v>135</v>
      </c>
      <c r="L789">
        <v>2.1436451822454246E-2</v>
      </c>
    </row>
    <row r="790" spans="1:12" x14ac:dyDescent="0.3">
      <c r="A790">
        <v>3</v>
      </c>
      <c r="B790">
        <v>32</v>
      </c>
      <c r="C790">
        <v>4</v>
      </c>
      <c r="D790">
        <v>1</v>
      </c>
      <c r="E790">
        <v>2025</v>
      </c>
      <c r="F790" t="s">
        <v>25</v>
      </c>
      <c r="G790" t="s">
        <v>28</v>
      </c>
      <c r="H790" t="s">
        <v>45</v>
      </c>
      <c r="I790" t="s">
        <v>11</v>
      </c>
      <c r="J790">
        <v>9.2606384991507668E-2</v>
      </c>
      <c r="K790" t="s">
        <v>135</v>
      </c>
      <c r="L790">
        <v>1.2632410710425238E-2</v>
      </c>
    </row>
    <row r="791" spans="1:12" x14ac:dyDescent="0.3">
      <c r="A791">
        <v>3</v>
      </c>
      <c r="B791">
        <v>32</v>
      </c>
      <c r="C791">
        <v>4</v>
      </c>
      <c r="D791">
        <v>1</v>
      </c>
      <c r="E791">
        <v>2025</v>
      </c>
      <c r="F791" t="s">
        <v>25</v>
      </c>
      <c r="G791" t="s">
        <v>28</v>
      </c>
      <c r="H791" t="s">
        <v>45</v>
      </c>
      <c r="I791" t="s">
        <v>13</v>
      </c>
      <c r="J791">
        <v>0.11177394995842249</v>
      </c>
      <c r="K791" t="s">
        <v>135</v>
      </c>
      <c r="L791">
        <v>1.5247052810999953E-2</v>
      </c>
    </row>
    <row r="792" spans="1:12" x14ac:dyDescent="0.3">
      <c r="A792">
        <v>3</v>
      </c>
      <c r="B792">
        <v>32</v>
      </c>
      <c r="C792">
        <v>4</v>
      </c>
      <c r="D792">
        <v>1</v>
      </c>
      <c r="E792">
        <v>2025</v>
      </c>
      <c r="F792" t="s">
        <v>25</v>
      </c>
      <c r="G792" t="s">
        <v>28</v>
      </c>
      <c r="H792" t="s">
        <v>45</v>
      </c>
      <c r="I792" t="s">
        <v>15</v>
      </c>
      <c r="J792">
        <v>0.5844931194656322</v>
      </c>
      <c r="K792" t="s">
        <v>135</v>
      </c>
      <c r="L792">
        <v>7.9730540644520453E-2</v>
      </c>
    </row>
    <row r="793" spans="1:12" x14ac:dyDescent="0.3">
      <c r="A793">
        <v>3</v>
      </c>
      <c r="B793">
        <v>32</v>
      </c>
      <c r="C793">
        <v>4</v>
      </c>
      <c r="D793">
        <v>1</v>
      </c>
      <c r="E793">
        <v>2025</v>
      </c>
      <c r="F793" t="s">
        <v>25</v>
      </c>
      <c r="G793" t="s">
        <v>28</v>
      </c>
      <c r="H793" t="s">
        <v>45</v>
      </c>
      <c r="I793" t="s">
        <v>16</v>
      </c>
      <c r="J793">
        <v>1.4996341899653163</v>
      </c>
      <c r="K793" t="s">
        <v>135</v>
      </c>
      <c r="L793">
        <v>0.20456467450678448</v>
      </c>
    </row>
    <row r="794" spans="1:12" x14ac:dyDescent="0.3">
      <c r="A794">
        <v>3</v>
      </c>
      <c r="B794">
        <v>32</v>
      </c>
      <c r="C794">
        <v>4</v>
      </c>
      <c r="D794">
        <v>1</v>
      </c>
      <c r="E794">
        <v>2025</v>
      </c>
      <c r="F794" t="s">
        <v>25</v>
      </c>
      <c r="G794" t="s">
        <v>28</v>
      </c>
      <c r="H794" t="s">
        <v>45</v>
      </c>
      <c r="I794" t="s">
        <v>24</v>
      </c>
      <c r="J794">
        <v>0.53948963113916693</v>
      </c>
      <c r="K794" t="s">
        <v>135</v>
      </c>
      <c r="L794">
        <v>7.3591627566400933E-2</v>
      </c>
    </row>
    <row r="795" spans="1:12" x14ac:dyDescent="0.3">
      <c r="A795">
        <v>3</v>
      </c>
      <c r="B795">
        <v>32</v>
      </c>
      <c r="C795">
        <v>4</v>
      </c>
      <c r="D795">
        <v>1</v>
      </c>
      <c r="E795">
        <v>2025</v>
      </c>
      <c r="F795" t="s">
        <v>25</v>
      </c>
      <c r="G795" t="s">
        <v>28</v>
      </c>
      <c r="H795" t="s">
        <v>46</v>
      </c>
      <c r="I795" t="s">
        <v>11</v>
      </c>
      <c r="J795">
        <v>5.182544224239953E-2</v>
      </c>
      <c r="K795" t="s">
        <v>135</v>
      </c>
      <c r="L795">
        <v>7.0694938768579392E-3</v>
      </c>
    </row>
    <row r="796" spans="1:12" x14ac:dyDescent="0.3">
      <c r="A796">
        <v>3</v>
      </c>
      <c r="B796">
        <v>32</v>
      </c>
      <c r="C796">
        <v>4</v>
      </c>
      <c r="D796">
        <v>1</v>
      </c>
      <c r="E796">
        <v>2025</v>
      </c>
      <c r="F796" t="s">
        <v>25</v>
      </c>
      <c r="G796" t="s">
        <v>28</v>
      </c>
      <c r="H796" t="s">
        <v>46</v>
      </c>
      <c r="I796" t="s">
        <v>221</v>
      </c>
      <c r="J796">
        <v>3.0188138857394232E-2</v>
      </c>
      <c r="K796" t="s">
        <v>135</v>
      </c>
      <c r="L796">
        <v>4.1179554591718728E-3</v>
      </c>
    </row>
    <row r="797" spans="1:12" x14ac:dyDescent="0.3">
      <c r="A797">
        <v>3</v>
      </c>
      <c r="B797">
        <v>32</v>
      </c>
      <c r="C797">
        <v>4</v>
      </c>
      <c r="D797">
        <v>1</v>
      </c>
      <c r="E797">
        <v>2025</v>
      </c>
      <c r="F797" t="s">
        <v>25</v>
      </c>
      <c r="G797" t="s">
        <v>28</v>
      </c>
      <c r="H797" t="s">
        <v>46</v>
      </c>
      <c r="I797" t="s">
        <v>17</v>
      </c>
      <c r="J797">
        <v>2.0594701689507988</v>
      </c>
      <c r="K797" t="s">
        <v>135</v>
      </c>
      <c r="L797">
        <v>0.28093174161199697</v>
      </c>
    </row>
    <row r="798" spans="1:12" x14ac:dyDescent="0.3">
      <c r="A798">
        <v>3</v>
      </c>
      <c r="B798">
        <v>32</v>
      </c>
      <c r="C798">
        <v>4</v>
      </c>
      <c r="D798">
        <v>1</v>
      </c>
      <c r="E798">
        <v>2025</v>
      </c>
      <c r="F798" t="s">
        <v>25</v>
      </c>
      <c r="G798" t="s">
        <v>28</v>
      </c>
      <c r="H798" t="s">
        <v>46</v>
      </c>
      <c r="I798" t="s">
        <v>18</v>
      </c>
      <c r="J798">
        <v>3.0972662796976178E-2</v>
      </c>
      <c r="K798" t="s">
        <v>135</v>
      </c>
      <c r="L798">
        <v>4.2249721472530331E-3</v>
      </c>
    </row>
    <row r="799" spans="1:12" x14ac:dyDescent="0.3">
      <c r="A799">
        <v>3</v>
      </c>
      <c r="B799">
        <v>32</v>
      </c>
      <c r="C799">
        <v>4</v>
      </c>
      <c r="D799">
        <v>1</v>
      </c>
      <c r="E799">
        <v>2025</v>
      </c>
      <c r="F799" t="s">
        <v>25</v>
      </c>
      <c r="G799" t="s">
        <v>28</v>
      </c>
      <c r="H799" t="s">
        <v>46</v>
      </c>
      <c r="I799" t="s">
        <v>19</v>
      </c>
      <c r="J799">
        <v>2.0894056245339803</v>
      </c>
      <c r="K799" t="s">
        <v>135</v>
      </c>
      <c r="L799">
        <v>0.28501522861740292</v>
      </c>
    </row>
    <row r="800" spans="1:12" x14ac:dyDescent="0.3">
      <c r="A800">
        <v>5</v>
      </c>
      <c r="B800">
        <v>51</v>
      </c>
      <c r="C800">
        <v>1</v>
      </c>
      <c r="D800">
        <v>1</v>
      </c>
      <c r="E800">
        <v>2014</v>
      </c>
      <c r="F800" t="s">
        <v>31</v>
      </c>
      <c r="G800" t="s">
        <v>32</v>
      </c>
      <c r="H800" t="s">
        <v>44</v>
      </c>
      <c r="I800" t="s">
        <v>217</v>
      </c>
      <c r="J800">
        <v>0</v>
      </c>
      <c r="K800" t="s">
        <v>135</v>
      </c>
      <c r="L800">
        <v>0</v>
      </c>
    </row>
    <row r="801" spans="1:12" x14ac:dyDescent="0.3">
      <c r="A801">
        <v>5</v>
      </c>
      <c r="B801">
        <v>51</v>
      </c>
      <c r="C801">
        <v>1</v>
      </c>
      <c r="D801">
        <v>1</v>
      </c>
      <c r="E801">
        <v>2014</v>
      </c>
      <c r="F801" t="s">
        <v>31</v>
      </c>
      <c r="G801" t="s">
        <v>32</v>
      </c>
      <c r="H801" t="s">
        <v>44</v>
      </c>
      <c r="I801" t="s">
        <v>218</v>
      </c>
      <c r="J801">
        <v>0</v>
      </c>
      <c r="K801" t="s">
        <v>135</v>
      </c>
      <c r="L801">
        <v>0</v>
      </c>
    </row>
    <row r="802" spans="1:12" x14ac:dyDescent="0.3">
      <c r="A802">
        <v>5</v>
      </c>
      <c r="B802">
        <v>51</v>
      </c>
      <c r="C802">
        <v>1</v>
      </c>
      <c r="D802">
        <v>1</v>
      </c>
      <c r="E802">
        <v>2014</v>
      </c>
      <c r="F802" t="s">
        <v>31</v>
      </c>
      <c r="G802" t="s">
        <v>32</v>
      </c>
      <c r="H802" t="s">
        <v>44</v>
      </c>
      <c r="I802" t="s">
        <v>14</v>
      </c>
      <c r="J802">
        <v>3.1858843866046258</v>
      </c>
      <c r="K802" t="s">
        <v>135</v>
      </c>
      <c r="L802">
        <v>7.6210232434412647E-2</v>
      </c>
    </row>
    <row r="803" spans="1:12" x14ac:dyDescent="0.3">
      <c r="A803">
        <v>5</v>
      </c>
      <c r="B803">
        <v>51</v>
      </c>
      <c r="C803">
        <v>1</v>
      </c>
      <c r="D803">
        <v>1</v>
      </c>
      <c r="E803">
        <v>2014</v>
      </c>
      <c r="F803" t="s">
        <v>31</v>
      </c>
      <c r="G803" t="s">
        <v>32</v>
      </c>
      <c r="H803" t="s">
        <v>44</v>
      </c>
      <c r="I803" t="s">
        <v>219</v>
      </c>
      <c r="J803">
        <v>5.9376460459368605</v>
      </c>
      <c r="K803" t="s">
        <v>135</v>
      </c>
      <c r="L803">
        <v>0.14203572081169705</v>
      </c>
    </row>
    <row r="804" spans="1:12" x14ac:dyDescent="0.3">
      <c r="A804">
        <v>5</v>
      </c>
      <c r="B804">
        <v>51</v>
      </c>
      <c r="C804">
        <v>1</v>
      </c>
      <c r="D804">
        <v>1</v>
      </c>
      <c r="E804">
        <v>2014</v>
      </c>
      <c r="F804" t="s">
        <v>31</v>
      </c>
      <c r="G804" t="s">
        <v>32</v>
      </c>
      <c r="H804" t="s">
        <v>45</v>
      </c>
      <c r="I804" t="s">
        <v>11</v>
      </c>
      <c r="J804">
        <v>0.12214015227485034</v>
      </c>
      <c r="K804" t="s">
        <v>135</v>
      </c>
      <c r="L804">
        <v>2.9217411132615844E-3</v>
      </c>
    </row>
    <row r="805" spans="1:12" x14ac:dyDescent="0.3">
      <c r="A805">
        <v>5</v>
      </c>
      <c r="B805">
        <v>51</v>
      </c>
      <c r="C805">
        <v>1</v>
      </c>
      <c r="D805">
        <v>1</v>
      </c>
      <c r="E805">
        <v>2014</v>
      </c>
      <c r="F805" t="s">
        <v>31</v>
      </c>
      <c r="G805" t="s">
        <v>32</v>
      </c>
      <c r="H805" t="s">
        <v>45</v>
      </c>
      <c r="I805" t="s">
        <v>220</v>
      </c>
      <c r="J805">
        <v>0</v>
      </c>
      <c r="K805" t="s">
        <v>135</v>
      </c>
      <c r="L805">
        <v>0</v>
      </c>
    </row>
    <row r="806" spans="1:12" x14ac:dyDescent="0.3">
      <c r="A806">
        <v>5</v>
      </c>
      <c r="B806">
        <v>51</v>
      </c>
      <c r="C806">
        <v>1</v>
      </c>
      <c r="D806">
        <v>1</v>
      </c>
      <c r="E806">
        <v>2014</v>
      </c>
      <c r="F806" t="s">
        <v>31</v>
      </c>
      <c r="G806" t="s">
        <v>32</v>
      </c>
      <c r="H806" t="s">
        <v>45</v>
      </c>
      <c r="I806" t="s">
        <v>13</v>
      </c>
      <c r="J806">
        <v>0</v>
      </c>
      <c r="K806" t="s">
        <v>135</v>
      </c>
      <c r="L806">
        <v>0</v>
      </c>
    </row>
    <row r="807" spans="1:12" x14ac:dyDescent="0.3">
      <c r="A807">
        <v>5</v>
      </c>
      <c r="B807">
        <v>51</v>
      </c>
      <c r="C807">
        <v>1</v>
      </c>
      <c r="D807">
        <v>1</v>
      </c>
      <c r="E807">
        <v>2014</v>
      </c>
      <c r="F807" t="s">
        <v>31</v>
      </c>
      <c r="G807" t="s">
        <v>32</v>
      </c>
      <c r="H807" t="s">
        <v>45</v>
      </c>
      <c r="I807" t="s">
        <v>15</v>
      </c>
      <c r="J807">
        <v>9.7120754400245239</v>
      </c>
      <c r="K807" t="s">
        <v>135</v>
      </c>
      <c r="L807">
        <v>0.23232466621101988</v>
      </c>
    </row>
    <row r="808" spans="1:12" x14ac:dyDescent="0.3">
      <c r="A808">
        <v>5</v>
      </c>
      <c r="B808">
        <v>51</v>
      </c>
      <c r="C808">
        <v>1</v>
      </c>
      <c r="D808">
        <v>1</v>
      </c>
      <c r="E808">
        <v>2014</v>
      </c>
      <c r="F808" t="s">
        <v>31</v>
      </c>
      <c r="G808" t="s">
        <v>32</v>
      </c>
      <c r="H808" t="s">
        <v>45</v>
      </c>
      <c r="I808" t="s">
        <v>16</v>
      </c>
      <c r="J808">
        <v>1.8208889131265713</v>
      </c>
      <c r="K808" t="s">
        <v>135</v>
      </c>
      <c r="L808">
        <v>4.3557879215609677E-2</v>
      </c>
    </row>
    <row r="809" spans="1:12" x14ac:dyDescent="0.3">
      <c r="A809">
        <v>5</v>
      </c>
      <c r="B809">
        <v>51</v>
      </c>
      <c r="C809">
        <v>1</v>
      </c>
      <c r="D809">
        <v>1</v>
      </c>
      <c r="E809">
        <v>2014</v>
      </c>
      <c r="F809" t="s">
        <v>31</v>
      </c>
      <c r="G809" t="s">
        <v>32</v>
      </c>
      <c r="H809" t="s">
        <v>45</v>
      </c>
      <c r="I809" t="s">
        <v>24</v>
      </c>
      <c r="J809">
        <v>0</v>
      </c>
      <c r="K809" t="s">
        <v>135</v>
      </c>
      <c r="L809">
        <v>0</v>
      </c>
    </row>
    <row r="810" spans="1:12" x14ac:dyDescent="0.3">
      <c r="A810">
        <v>5</v>
      </c>
      <c r="B810">
        <v>51</v>
      </c>
      <c r="C810">
        <v>1</v>
      </c>
      <c r="D810">
        <v>1</v>
      </c>
      <c r="E810">
        <v>2014</v>
      </c>
      <c r="F810" t="s">
        <v>31</v>
      </c>
      <c r="G810" t="s">
        <v>32</v>
      </c>
      <c r="H810" t="s">
        <v>46</v>
      </c>
      <c r="I810" t="s">
        <v>11</v>
      </c>
      <c r="J810">
        <v>9.7010213925139652</v>
      </c>
      <c r="K810" t="s">
        <v>135</v>
      </c>
      <c r="L810">
        <v>0.23206023993941291</v>
      </c>
    </row>
    <row r="811" spans="1:12" x14ac:dyDescent="0.3">
      <c r="A811">
        <v>5</v>
      </c>
      <c r="B811">
        <v>51</v>
      </c>
      <c r="C811">
        <v>1</v>
      </c>
      <c r="D811">
        <v>1</v>
      </c>
      <c r="E811">
        <v>2014</v>
      </c>
      <c r="F811" t="s">
        <v>31</v>
      </c>
      <c r="G811" t="s">
        <v>32</v>
      </c>
      <c r="H811" t="s">
        <v>46</v>
      </c>
      <c r="I811" t="s">
        <v>221</v>
      </c>
      <c r="J811">
        <v>1.3760055507042903</v>
      </c>
      <c r="K811" t="s">
        <v>135</v>
      </c>
      <c r="L811">
        <v>3.291572766768764E-2</v>
      </c>
    </row>
    <row r="812" spans="1:12" x14ac:dyDescent="0.3">
      <c r="A812">
        <v>5</v>
      </c>
      <c r="B812">
        <v>51</v>
      </c>
      <c r="C812">
        <v>1</v>
      </c>
      <c r="D812">
        <v>1</v>
      </c>
      <c r="E812">
        <v>2014</v>
      </c>
      <c r="F812" t="s">
        <v>31</v>
      </c>
      <c r="G812" t="s">
        <v>32</v>
      </c>
      <c r="H812" t="s">
        <v>46</v>
      </c>
      <c r="I812" t="s">
        <v>17</v>
      </c>
      <c r="J812">
        <v>7.8386672951605671</v>
      </c>
      <c r="K812" t="s">
        <v>135</v>
      </c>
      <c r="L812">
        <v>0.18751046304504593</v>
      </c>
    </row>
    <row r="813" spans="1:12" x14ac:dyDescent="0.3">
      <c r="A813">
        <v>5</v>
      </c>
      <c r="B813">
        <v>51</v>
      </c>
      <c r="C813">
        <v>1</v>
      </c>
      <c r="D813">
        <v>1</v>
      </c>
      <c r="E813">
        <v>2014</v>
      </c>
      <c r="F813" t="s">
        <v>31</v>
      </c>
      <c r="G813" t="s">
        <v>32</v>
      </c>
      <c r="H813" t="s">
        <v>46</v>
      </c>
      <c r="I813" t="s">
        <v>18</v>
      </c>
      <c r="J813">
        <v>1.4171183169079411</v>
      </c>
      <c r="K813" t="s">
        <v>135</v>
      </c>
      <c r="L813">
        <v>3.3899195078361991E-2</v>
      </c>
    </row>
    <row r="814" spans="1:12" x14ac:dyDescent="0.3">
      <c r="A814">
        <v>5</v>
      </c>
      <c r="B814">
        <v>51</v>
      </c>
      <c r="C814">
        <v>1</v>
      </c>
      <c r="D814">
        <v>1</v>
      </c>
      <c r="E814">
        <v>2014</v>
      </c>
      <c r="F814" t="s">
        <v>31</v>
      </c>
      <c r="G814" t="s">
        <v>32</v>
      </c>
      <c r="H814" t="s">
        <v>46</v>
      </c>
      <c r="I814" t="s">
        <v>19</v>
      </c>
      <c r="J814">
        <v>0.69244530219729095</v>
      </c>
      <c r="K814" t="s">
        <v>135</v>
      </c>
      <c r="L814">
        <v>1.6564134483490811E-2</v>
      </c>
    </row>
    <row r="815" spans="1:12" x14ac:dyDescent="0.3">
      <c r="A815">
        <v>5</v>
      </c>
      <c r="B815">
        <v>51</v>
      </c>
      <c r="C815">
        <v>1</v>
      </c>
      <c r="D815">
        <v>1</v>
      </c>
      <c r="E815">
        <v>2015</v>
      </c>
      <c r="F815" t="s">
        <v>31</v>
      </c>
      <c r="G815" t="s">
        <v>32</v>
      </c>
      <c r="H815" t="s">
        <v>44</v>
      </c>
      <c r="I815" t="s">
        <v>217</v>
      </c>
      <c r="J815">
        <v>0</v>
      </c>
      <c r="K815" t="s">
        <v>135</v>
      </c>
      <c r="L815">
        <v>0</v>
      </c>
    </row>
    <row r="816" spans="1:12" x14ac:dyDescent="0.3">
      <c r="A816">
        <v>5</v>
      </c>
      <c r="B816">
        <v>51</v>
      </c>
      <c r="C816">
        <v>1</v>
      </c>
      <c r="D816">
        <v>1</v>
      </c>
      <c r="E816">
        <v>2015</v>
      </c>
      <c r="F816" t="s">
        <v>31</v>
      </c>
      <c r="G816" t="s">
        <v>32</v>
      </c>
      <c r="H816" t="s">
        <v>44</v>
      </c>
      <c r="I816" t="s">
        <v>218</v>
      </c>
      <c r="J816">
        <v>0</v>
      </c>
      <c r="K816" t="s">
        <v>135</v>
      </c>
      <c r="L816">
        <v>0</v>
      </c>
    </row>
    <row r="817" spans="1:12" x14ac:dyDescent="0.3">
      <c r="A817">
        <v>5</v>
      </c>
      <c r="B817">
        <v>51</v>
      </c>
      <c r="C817">
        <v>1</v>
      </c>
      <c r="D817">
        <v>1</v>
      </c>
      <c r="E817">
        <v>2015</v>
      </c>
      <c r="F817" t="s">
        <v>31</v>
      </c>
      <c r="G817" t="s">
        <v>32</v>
      </c>
      <c r="H817" t="s">
        <v>44</v>
      </c>
      <c r="I817" t="s">
        <v>14</v>
      </c>
      <c r="J817">
        <v>3.4514272417881884</v>
      </c>
      <c r="K817" t="s">
        <v>135</v>
      </c>
      <c r="L817">
        <v>0.10669677916413212</v>
      </c>
    </row>
    <row r="818" spans="1:12" x14ac:dyDescent="0.3">
      <c r="A818">
        <v>5</v>
      </c>
      <c r="B818">
        <v>51</v>
      </c>
      <c r="C818">
        <v>1</v>
      </c>
      <c r="D818">
        <v>1</v>
      </c>
      <c r="E818">
        <v>2015</v>
      </c>
      <c r="F818" t="s">
        <v>31</v>
      </c>
      <c r="G818" t="s">
        <v>32</v>
      </c>
      <c r="H818" t="s">
        <v>44</v>
      </c>
      <c r="I818" t="s">
        <v>219</v>
      </c>
      <c r="J818">
        <v>5.1347512558216097</v>
      </c>
      <c r="K818" t="s">
        <v>135</v>
      </c>
      <c r="L818">
        <v>0.15873474433182627</v>
      </c>
    </row>
    <row r="819" spans="1:12" x14ac:dyDescent="0.3">
      <c r="A819">
        <v>5</v>
      </c>
      <c r="B819">
        <v>51</v>
      </c>
      <c r="C819">
        <v>1</v>
      </c>
      <c r="D819">
        <v>1</v>
      </c>
      <c r="E819">
        <v>2015</v>
      </c>
      <c r="F819" t="s">
        <v>31</v>
      </c>
      <c r="G819" t="s">
        <v>32</v>
      </c>
      <c r="H819" t="s">
        <v>45</v>
      </c>
      <c r="I819" t="s">
        <v>11</v>
      </c>
      <c r="J819">
        <v>4.7760418441434638E-2</v>
      </c>
      <c r="K819" t="s">
        <v>135</v>
      </c>
      <c r="L819">
        <v>1.4764566836391174E-3</v>
      </c>
    </row>
    <row r="820" spans="1:12" x14ac:dyDescent="0.3">
      <c r="A820">
        <v>5</v>
      </c>
      <c r="B820">
        <v>51</v>
      </c>
      <c r="C820">
        <v>1</v>
      </c>
      <c r="D820">
        <v>1</v>
      </c>
      <c r="E820">
        <v>2015</v>
      </c>
      <c r="F820" t="s">
        <v>31</v>
      </c>
      <c r="G820" t="s">
        <v>32</v>
      </c>
      <c r="H820" t="s">
        <v>45</v>
      </c>
      <c r="I820" t="s">
        <v>220</v>
      </c>
      <c r="J820">
        <v>0</v>
      </c>
      <c r="K820" t="s">
        <v>135</v>
      </c>
      <c r="L820">
        <v>0</v>
      </c>
    </row>
    <row r="821" spans="1:12" x14ac:dyDescent="0.3">
      <c r="A821">
        <v>5</v>
      </c>
      <c r="B821">
        <v>51</v>
      </c>
      <c r="C821">
        <v>1</v>
      </c>
      <c r="D821">
        <v>1</v>
      </c>
      <c r="E821">
        <v>2015</v>
      </c>
      <c r="F821" t="s">
        <v>31</v>
      </c>
      <c r="G821" t="s">
        <v>32</v>
      </c>
      <c r="H821" t="s">
        <v>45</v>
      </c>
      <c r="I821" t="s">
        <v>13</v>
      </c>
      <c r="J821">
        <v>3.6678398082758842E-3</v>
      </c>
      <c r="K821" t="s">
        <v>135</v>
      </c>
      <c r="L821">
        <v>1.1338691695272926E-4</v>
      </c>
    </row>
    <row r="822" spans="1:12" x14ac:dyDescent="0.3">
      <c r="A822">
        <v>5</v>
      </c>
      <c r="B822">
        <v>51</v>
      </c>
      <c r="C822">
        <v>1</v>
      </c>
      <c r="D822">
        <v>1</v>
      </c>
      <c r="E822">
        <v>2015</v>
      </c>
      <c r="F822" t="s">
        <v>31</v>
      </c>
      <c r="G822" t="s">
        <v>32</v>
      </c>
      <c r="H822" t="s">
        <v>45</v>
      </c>
      <c r="I822" t="s">
        <v>15</v>
      </c>
      <c r="J822">
        <v>7.0852141346742457</v>
      </c>
      <c r="K822" t="s">
        <v>135</v>
      </c>
      <c r="L822">
        <v>0.21903099063048967</v>
      </c>
    </row>
    <row r="823" spans="1:12" x14ac:dyDescent="0.3">
      <c r="A823">
        <v>5</v>
      </c>
      <c r="B823">
        <v>51</v>
      </c>
      <c r="C823">
        <v>1</v>
      </c>
      <c r="D823">
        <v>1</v>
      </c>
      <c r="E823">
        <v>2015</v>
      </c>
      <c r="F823" t="s">
        <v>31</v>
      </c>
      <c r="G823" t="s">
        <v>32</v>
      </c>
      <c r="H823" t="s">
        <v>45</v>
      </c>
      <c r="I823" t="s">
        <v>16</v>
      </c>
      <c r="J823">
        <v>1.5119451825011769</v>
      </c>
      <c r="K823" t="s">
        <v>135</v>
      </c>
      <c r="L823">
        <v>4.6739991877105772E-2</v>
      </c>
    </row>
    <row r="824" spans="1:12" x14ac:dyDescent="0.3">
      <c r="A824">
        <v>5</v>
      </c>
      <c r="B824">
        <v>51</v>
      </c>
      <c r="C824">
        <v>1</v>
      </c>
      <c r="D824">
        <v>1</v>
      </c>
      <c r="E824">
        <v>2015</v>
      </c>
      <c r="F824" t="s">
        <v>31</v>
      </c>
      <c r="G824" t="s">
        <v>32</v>
      </c>
      <c r="H824" t="s">
        <v>45</v>
      </c>
      <c r="I824" t="s">
        <v>24</v>
      </c>
      <c r="J824">
        <v>0</v>
      </c>
      <c r="K824" t="s">
        <v>135</v>
      </c>
      <c r="L824">
        <v>0</v>
      </c>
    </row>
    <row r="825" spans="1:12" x14ac:dyDescent="0.3">
      <c r="A825">
        <v>5</v>
      </c>
      <c r="B825">
        <v>51</v>
      </c>
      <c r="C825">
        <v>1</v>
      </c>
      <c r="D825">
        <v>1</v>
      </c>
      <c r="E825">
        <v>2015</v>
      </c>
      <c r="F825" t="s">
        <v>31</v>
      </c>
      <c r="G825" t="s">
        <v>32</v>
      </c>
      <c r="H825" t="s">
        <v>46</v>
      </c>
      <c r="I825" t="s">
        <v>11</v>
      </c>
      <c r="J825">
        <v>7.0852141346742457</v>
      </c>
      <c r="K825" t="s">
        <v>135</v>
      </c>
      <c r="L825">
        <v>0.21903099063048967</v>
      </c>
    </row>
    <row r="826" spans="1:12" x14ac:dyDescent="0.3">
      <c r="A826">
        <v>5</v>
      </c>
      <c r="B826">
        <v>51</v>
      </c>
      <c r="C826">
        <v>1</v>
      </c>
      <c r="D826">
        <v>1</v>
      </c>
      <c r="E826">
        <v>2015</v>
      </c>
      <c r="F826" t="s">
        <v>31</v>
      </c>
      <c r="G826" t="s">
        <v>32</v>
      </c>
      <c r="H826" t="s">
        <v>46</v>
      </c>
      <c r="I826" t="s">
        <v>221</v>
      </c>
      <c r="J826">
        <v>0.87297089017558105</v>
      </c>
      <c r="K826" t="s">
        <v>135</v>
      </c>
      <c r="L826">
        <v>2.6986859568716336E-2</v>
      </c>
    </row>
    <row r="827" spans="1:12" x14ac:dyDescent="0.3">
      <c r="A827">
        <v>5</v>
      </c>
      <c r="B827">
        <v>51</v>
      </c>
      <c r="C827">
        <v>1</v>
      </c>
      <c r="D827">
        <v>1</v>
      </c>
      <c r="E827">
        <v>2015</v>
      </c>
      <c r="F827" t="s">
        <v>31</v>
      </c>
      <c r="G827" t="s">
        <v>32</v>
      </c>
      <c r="H827" t="s">
        <v>46</v>
      </c>
      <c r="I827" t="s">
        <v>17</v>
      </c>
      <c r="J827">
        <v>5.8678332690017383</v>
      </c>
      <c r="K827" t="s">
        <v>135</v>
      </c>
      <c r="L827">
        <v>0.18139710520168861</v>
      </c>
    </row>
    <row r="828" spans="1:12" x14ac:dyDescent="0.3">
      <c r="A828">
        <v>5</v>
      </c>
      <c r="B828">
        <v>51</v>
      </c>
      <c r="C828">
        <v>1</v>
      </c>
      <c r="D828">
        <v>1</v>
      </c>
      <c r="E828">
        <v>2015</v>
      </c>
      <c r="F828" t="s">
        <v>31</v>
      </c>
      <c r="G828" t="s">
        <v>32</v>
      </c>
      <c r="H828" t="s">
        <v>46</v>
      </c>
      <c r="I828" t="s">
        <v>18</v>
      </c>
      <c r="J828">
        <v>0.9561252748542548</v>
      </c>
      <c r="K828" t="s">
        <v>135</v>
      </c>
      <c r="L828">
        <v>2.9557478734946536E-2</v>
      </c>
    </row>
    <row r="829" spans="1:12" x14ac:dyDescent="0.3">
      <c r="A829">
        <v>5</v>
      </c>
      <c r="B829">
        <v>51</v>
      </c>
      <c r="C829">
        <v>1</v>
      </c>
      <c r="D829">
        <v>1</v>
      </c>
      <c r="E829">
        <v>2015</v>
      </c>
      <c r="F829" t="s">
        <v>31</v>
      </c>
      <c r="G829" t="s">
        <v>32</v>
      </c>
      <c r="H829" t="s">
        <v>46</v>
      </c>
      <c r="I829" t="s">
        <v>19</v>
      </c>
      <c r="J829">
        <v>0.33108875921232045</v>
      </c>
      <c r="K829" t="s">
        <v>135</v>
      </c>
      <c r="L829">
        <v>1.0235216260013343E-2</v>
      </c>
    </row>
    <row r="830" spans="1:12" x14ac:dyDescent="0.3">
      <c r="A830">
        <v>5</v>
      </c>
      <c r="B830">
        <v>51</v>
      </c>
      <c r="C830">
        <v>1</v>
      </c>
      <c r="D830">
        <v>1</v>
      </c>
      <c r="E830">
        <v>2016</v>
      </c>
      <c r="F830" t="s">
        <v>31</v>
      </c>
      <c r="G830" t="s">
        <v>32</v>
      </c>
      <c r="H830" t="s">
        <v>44</v>
      </c>
      <c r="I830" t="s">
        <v>217</v>
      </c>
      <c r="J830">
        <v>0</v>
      </c>
      <c r="K830" t="s">
        <v>135</v>
      </c>
      <c r="L830">
        <v>0</v>
      </c>
    </row>
    <row r="831" spans="1:12" x14ac:dyDescent="0.3">
      <c r="A831">
        <v>5</v>
      </c>
      <c r="B831">
        <v>51</v>
      </c>
      <c r="C831">
        <v>1</v>
      </c>
      <c r="D831">
        <v>1</v>
      </c>
      <c r="E831">
        <v>2016</v>
      </c>
      <c r="F831" t="s">
        <v>31</v>
      </c>
      <c r="G831" t="s">
        <v>32</v>
      </c>
      <c r="H831" t="s">
        <v>44</v>
      </c>
      <c r="I831" t="s">
        <v>218</v>
      </c>
      <c r="J831">
        <v>0</v>
      </c>
      <c r="K831" t="s">
        <v>135</v>
      </c>
      <c r="L831">
        <v>0</v>
      </c>
    </row>
    <row r="832" spans="1:12" x14ac:dyDescent="0.3">
      <c r="A832">
        <v>5</v>
      </c>
      <c r="B832">
        <v>51</v>
      </c>
      <c r="C832">
        <v>1</v>
      </c>
      <c r="D832">
        <v>1</v>
      </c>
      <c r="E832">
        <v>2016</v>
      </c>
      <c r="F832" t="s">
        <v>31</v>
      </c>
      <c r="G832" t="s">
        <v>32</v>
      </c>
      <c r="H832" t="s">
        <v>44</v>
      </c>
      <c r="I832" t="s">
        <v>14</v>
      </c>
      <c r="J832">
        <v>2.7990644908015607</v>
      </c>
      <c r="K832" t="s">
        <v>135</v>
      </c>
      <c r="L832">
        <v>8.8937080890141407E-2</v>
      </c>
    </row>
    <row r="833" spans="1:12" x14ac:dyDescent="0.3">
      <c r="A833">
        <v>5</v>
      </c>
      <c r="B833">
        <v>51</v>
      </c>
      <c r="C833">
        <v>1</v>
      </c>
      <c r="D833">
        <v>1</v>
      </c>
      <c r="E833">
        <v>2016</v>
      </c>
      <c r="F833" t="s">
        <v>31</v>
      </c>
      <c r="G833" t="s">
        <v>32</v>
      </c>
      <c r="H833" t="s">
        <v>44</v>
      </c>
      <c r="I833" t="s">
        <v>219</v>
      </c>
      <c r="J833">
        <v>4.6481845709114893</v>
      </c>
      <c r="K833" t="s">
        <v>135</v>
      </c>
      <c r="L833">
        <v>0.14769076187204219</v>
      </c>
    </row>
    <row r="834" spans="1:12" x14ac:dyDescent="0.3">
      <c r="A834">
        <v>5</v>
      </c>
      <c r="B834">
        <v>51</v>
      </c>
      <c r="C834">
        <v>1</v>
      </c>
      <c r="D834">
        <v>1</v>
      </c>
      <c r="E834">
        <v>2016</v>
      </c>
      <c r="F834" t="s">
        <v>31</v>
      </c>
      <c r="G834" t="s">
        <v>32</v>
      </c>
      <c r="H834" t="s">
        <v>45</v>
      </c>
      <c r="I834" t="s">
        <v>11</v>
      </c>
      <c r="J834">
        <v>3.8120809387213045E-2</v>
      </c>
      <c r="K834" t="s">
        <v>135</v>
      </c>
      <c r="L834">
        <v>1.2112452282574389E-3</v>
      </c>
    </row>
    <row r="835" spans="1:12" x14ac:dyDescent="0.3">
      <c r="A835">
        <v>5</v>
      </c>
      <c r="B835">
        <v>51</v>
      </c>
      <c r="C835">
        <v>1</v>
      </c>
      <c r="D835">
        <v>1</v>
      </c>
      <c r="E835">
        <v>2016</v>
      </c>
      <c r="F835" t="s">
        <v>31</v>
      </c>
      <c r="G835" t="s">
        <v>32</v>
      </c>
      <c r="H835" t="s">
        <v>45</v>
      </c>
      <c r="I835" t="s">
        <v>220</v>
      </c>
      <c r="J835">
        <v>0</v>
      </c>
      <c r="K835" t="s">
        <v>135</v>
      </c>
      <c r="L835">
        <v>0</v>
      </c>
    </row>
    <row r="836" spans="1:12" x14ac:dyDescent="0.3">
      <c r="A836">
        <v>5</v>
      </c>
      <c r="B836">
        <v>51</v>
      </c>
      <c r="C836">
        <v>1</v>
      </c>
      <c r="D836">
        <v>1</v>
      </c>
      <c r="E836">
        <v>2016</v>
      </c>
      <c r="F836" t="s">
        <v>31</v>
      </c>
      <c r="G836" t="s">
        <v>32</v>
      </c>
      <c r="H836" t="s">
        <v>45</v>
      </c>
      <c r="I836" t="s">
        <v>13</v>
      </c>
      <c r="J836">
        <v>3.6465187951001815E-3</v>
      </c>
      <c r="K836" t="s">
        <v>135</v>
      </c>
      <c r="L836">
        <v>1.1586397459330199E-4</v>
      </c>
    </row>
    <row r="837" spans="1:12" x14ac:dyDescent="0.3">
      <c r="A837">
        <v>5</v>
      </c>
      <c r="B837">
        <v>51</v>
      </c>
      <c r="C837">
        <v>1</v>
      </c>
      <c r="D837">
        <v>1</v>
      </c>
      <c r="E837">
        <v>2016</v>
      </c>
      <c r="F837" t="s">
        <v>31</v>
      </c>
      <c r="G837" t="s">
        <v>32</v>
      </c>
      <c r="H837" t="s">
        <v>45</v>
      </c>
      <c r="I837" t="s">
        <v>15</v>
      </c>
      <c r="J837">
        <v>8.0717215902786226</v>
      </c>
      <c r="K837" t="s">
        <v>135</v>
      </c>
      <c r="L837">
        <v>0.2564697449295763</v>
      </c>
    </row>
    <row r="838" spans="1:12" x14ac:dyDescent="0.3">
      <c r="A838">
        <v>5</v>
      </c>
      <c r="B838">
        <v>51</v>
      </c>
      <c r="C838">
        <v>1</v>
      </c>
      <c r="D838">
        <v>1</v>
      </c>
      <c r="E838">
        <v>2016</v>
      </c>
      <c r="F838" t="s">
        <v>31</v>
      </c>
      <c r="G838" t="s">
        <v>32</v>
      </c>
      <c r="H838" t="s">
        <v>45</v>
      </c>
      <c r="I838" t="s">
        <v>16</v>
      </c>
      <c r="J838">
        <v>0.71701578715037628</v>
      </c>
      <c r="K838" t="s">
        <v>135</v>
      </c>
      <c r="L838">
        <v>2.278235863120109E-2</v>
      </c>
    </row>
    <row r="839" spans="1:12" x14ac:dyDescent="0.3">
      <c r="A839">
        <v>5</v>
      </c>
      <c r="B839">
        <v>51</v>
      </c>
      <c r="C839">
        <v>1</v>
      </c>
      <c r="D839">
        <v>1</v>
      </c>
      <c r="E839">
        <v>2016</v>
      </c>
      <c r="F839" t="s">
        <v>31</v>
      </c>
      <c r="G839" t="s">
        <v>32</v>
      </c>
      <c r="H839" t="s">
        <v>45</v>
      </c>
      <c r="I839" t="s">
        <v>24</v>
      </c>
      <c r="J839">
        <v>4.0097707804401606E-3</v>
      </c>
      <c r="K839" t="s">
        <v>135</v>
      </c>
      <c r="L839">
        <v>1.2740589201244465E-4</v>
      </c>
    </row>
    <row r="840" spans="1:12" x14ac:dyDescent="0.3">
      <c r="A840">
        <v>5</v>
      </c>
      <c r="B840">
        <v>51</v>
      </c>
      <c r="C840">
        <v>1</v>
      </c>
      <c r="D840">
        <v>1</v>
      </c>
      <c r="E840">
        <v>2016</v>
      </c>
      <c r="F840" t="s">
        <v>31</v>
      </c>
      <c r="G840" t="s">
        <v>32</v>
      </c>
      <c r="H840" t="s">
        <v>46</v>
      </c>
      <c r="I840" t="s">
        <v>11</v>
      </c>
      <c r="J840">
        <v>8.0741526028086898</v>
      </c>
      <c r="K840" t="s">
        <v>135</v>
      </c>
      <c r="L840">
        <v>0.25654698757930516</v>
      </c>
    </row>
    <row r="841" spans="1:12" x14ac:dyDescent="0.3">
      <c r="A841">
        <v>5</v>
      </c>
      <c r="B841">
        <v>51</v>
      </c>
      <c r="C841">
        <v>1</v>
      </c>
      <c r="D841">
        <v>1</v>
      </c>
      <c r="E841">
        <v>2016</v>
      </c>
      <c r="F841" t="s">
        <v>31</v>
      </c>
      <c r="G841" t="s">
        <v>32</v>
      </c>
      <c r="H841" t="s">
        <v>46</v>
      </c>
      <c r="I841" t="s">
        <v>221</v>
      </c>
      <c r="J841">
        <v>0.6541926126176163</v>
      </c>
      <c r="K841" t="s">
        <v>135</v>
      </c>
      <c r="L841">
        <v>2.0786223932069695E-2</v>
      </c>
    </row>
    <row r="842" spans="1:12" x14ac:dyDescent="0.3">
      <c r="A842">
        <v>5</v>
      </c>
      <c r="B842">
        <v>51</v>
      </c>
      <c r="C842">
        <v>1</v>
      </c>
      <c r="D842">
        <v>1</v>
      </c>
      <c r="E842">
        <v>2016</v>
      </c>
      <c r="F842" t="s">
        <v>31</v>
      </c>
      <c r="G842" t="s">
        <v>32</v>
      </c>
      <c r="H842" t="s">
        <v>46</v>
      </c>
      <c r="I842" t="s">
        <v>17</v>
      </c>
      <c r="J842">
        <v>5.4281377580995516</v>
      </c>
      <c r="K842" t="s">
        <v>135</v>
      </c>
      <c r="L842">
        <v>0.17247288458747984</v>
      </c>
    </row>
    <row r="843" spans="1:12" x14ac:dyDescent="0.3">
      <c r="A843">
        <v>5</v>
      </c>
      <c r="B843">
        <v>51</v>
      </c>
      <c r="C843">
        <v>1</v>
      </c>
      <c r="D843">
        <v>1</v>
      </c>
      <c r="E843">
        <v>2016</v>
      </c>
      <c r="F843" t="s">
        <v>31</v>
      </c>
      <c r="G843" t="s">
        <v>32</v>
      </c>
      <c r="H843" t="s">
        <v>46</v>
      </c>
      <c r="I843" t="s">
        <v>18</v>
      </c>
      <c r="J843">
        <v>0.66639840232029168</v>
      </c>
      <c r="K843" t="s">
        <v>135</v>
      </c>
      <c r="L843">
        <v>2.1174048974930366E-2</v>
      </c>
    </row>
    <row r="844" spans="1:12" x14ac:dyDescent="0.3">
      <c r="A844">
        <v>5</v>
      </c>
      <c r="B844">
        <v>51</v>
      </c>
      <c r="C844">
        <v>1</v>
      </c>
      <c r="D844">
        <v>1</v>
      </c>
      <c r="E844">
        <v>2016</v>
      </c>
      <c r="F844" t="s">
        <v>31</v>
      </c>
      <c r="G844" t="s">
        <v>32</v>
      </c>
      <c r="H844" t="s">
        <v>46</v>
      </c>
      <c r="I844" t="s">
        <v>19</v>
      </c>
      <c r="J844">
        <v>0.36776752399577622</v>
      </c>
      <c r="K844" t="s">
        <v>135</v>
      </c>
      <c r="L844">
        <v>1.1685393508390662E-2</v>
      </c>
    </row>
    <row r="845" spans="1:12" x14ac:dyDescent="0.3">
      <c r="A845">
        <v>5</v>
      </c>
      <c r="B845">
        <v>51</v>
      </c>
      <c r="C845">
        <v>1</v>
      </c>
      <c r="D845">
        <v>1</v>
      </c>
      <c r="E845">
        <v>2017</v>
      </c>
      <c r="F845" t="s">
        <v>31</v>
      </c>
      <c r="G845" t="s">
        <v>32</v>
      </c>
      <c r="H845" t="s">
        <v>44</v>
      </c>
      <c r="I845" t="s">
        <v>217</v>
      </c>
      <c r="J845">
        <v>0</v>
      </c>
      <c r="K845" t="s">
        <v>135</v>
      </c>
      <c r="L845">
        <v>0</v>
      </c>
    </row>
    <row r="846" spans="1:12" x14ac:dyDescent="0.3">
      <c r="A846">
        <v>5</v>
      </c>
      <c r="B846">
        <v>51</v>
      </c>
      <c r="C846">
        <v>1</v>
      </c>
      <c r="D846">
        <v>1</v>
      </c>
      <c r="E846">
        <v>2017</v>
      </c>
      <c r="F846" t="s">
        <v>31</v>
      </c>
      <c r="G846" t="s">
        <v>32</v>
      </c>
      <c r="H846" t="s">
        <v>44</v>
      </c>
      <c r="I846" t="s">
        <v>218</v>
      </c>
      <c r="J846">
        <v>0</v>
      </c>
      <c r="K846" t="s">
        <v>135</v>
      </c>
      <c r="L846">
        <v>0</v>
      </c>
    </row>
    <row r="847" spans="1:12" x14ac:dyDescent="0.3">
      <c r="A847">
        <v>5</v>
      </c>
      <c r="B847">
        <v>51</v>
      </c>
      <c r="C847">
        <v>1</v>
      </c>
      <c r="D847">
        <v>1</v>
      </c>
      <c r="E847">
        <v>2017</v>
      </c>
      <c r="F847" t="s">
        <v>31</v>
      </c>
      <c r="G847" t="s">
        <v>32</v>
      </c>
      <c r="H847" t="s">
        <v>44</v>
      </c>
      <c r="I847" t="s">
        <v>14</v>
      </c>
      <c r="J847">
        <v>2.9884980445193627</v>
      </c>
      <c r="K847" t="s">
        <v>135</v>
      </c>
      <c r="L847">
        <v>8.2062378837754163E-2</v>
      </c>
    </row>
    <row r="848" spans="1:12" x14ac:dyDescent="0.3">
      <c r="A848">
        <v>5</v>
      </c>
      <c r="B848">
        <v>51</v>
      </c>
      <c r="C848">
        <v>1</v>
      </c>
      <c r="D848">
        <v>1</v>
      </c>
      <c r="E848">
        <v>2017</v>
      </c>
      <c r="F848" t="s">
        <v>31</v>
      </c>
      <c r="G848" t="s">
        <v>32</v>
      </c>
      <c r="H848" t="s">
        <v>44</v>
      </c>
      <c r="I848" t="s">
        <v>219</v>
      </c>
      <c r="J848">
        <v>5.2636284483922928</v>
      </c>
      <c r="K848" t="s">
        <v>135</v>
      </c>
      <c r="L848">
        <v>0.14453610655201815</v>
      </c>
    </row>
    <row r="849" spans="1:12" x14ac:dyDescent="0.3">
      <c r="A849">
        <v>5</v>
      </c>
      <c r="B849">
        <v>51</v>
      </c>
      <c r="C849">
        <v>1</v>
      </c>
      <c r="D849">
        <v>1</v>
      </c>
      <c r="E849">
        <v>2017</v>
      </c>
      <c r="F849" t="s">
        <v>31</v>
      </c>
      <c r="G849" t="s">
        <v>32</v>
      </c>
      <c r="H849" t="s">
        <v>45</v>
      </c>
      <c r="I849" t="s">
        <v>11</v>
      </c>
      <c r="J849">
        <v>8.7211862433074105E-2</v>
      </c>
      <c r="K849" t="s">
        <v>135</v>
      </c>
      <c r="L849">
        <v>2.394785871536366E-3</v>
      </c>
    </row>
    <row r="850" spans="1:12" x14ac:dyDescent="0.3">
      <c r="A850">
        <v>5</v>
      </c>
      <c r="B850">
        <v>51</v>
      </c>
      <c r="C850">
        <v>1</v>
      </c>
      <c r="D850">
        <v>1</v>
      </c>
      <c r="E850">
        <v>2017</v>
      </c>
      <c r="F850" t="s">
        <v>31</v>
      </c>
      <c r="G850" t="s">
        <v>32</v>
      </c>
      <c r="H850" t="s">
        <v>45</v>
      </c>
      <c r="I850" t="s">
        <v>220</v>
      </c>
      <c r="J850">
        <v>0</v>
      </c>
      <c r="K850" t="s">
        <v>135</v>
      </c>
      <c r="L850">
        <v>0</v>
      </c>
    </row>
    <row r="851" spans="1:12" x14ac:dyDescent="0.3">
      <c r="A851">
        <v>5</v>
      </c>
      <c r="B851">
        <v>51</v>
      </c>
      <c r="C851">
        <v>1</v>
      </c>
      <c r="D851">
        <v>1</v>
      </c>
      <c r="E851">
        <v>2017</v>
      </c>
      <c r="F851" t="s">
        <v>31</v>
      </c>
      <c r="G851" t="s">
        <v>32</v>
      </c>
      <c r="H851" t="s">
        <v>45</v>
      </c>
      <c r="I851" t="s">
        <v>13</v>
      </c>
      <c r="J851">
        <v>0</v>
      </c>
      <c r="K851" t="s">
        <v>135</v>
      </c>
      <c r="L851">
        <v>0</v>
      </c>
    </row>
    <row r="852" spans="1:12" x14ac:dyDescent="0.3">
      <c r="A852">
        <v>5</v>
      </c>
      <c r="B852">
        <v>51</v>
      </c>
      <c r="C852">
        <v>1</v>
      </c>
      <c r="D852">
        <v>1</v>
      </c>
      <c r="E852">
        <v>2017</v>
      </c>
      <c r="F852" t="s">
        <v>31</v>
      </c>
      <c r="G852" t="s">
        <v>32</v>
      </c>
      <c r="H852" t="s">
        <v>45</v>
      </c>
      <c r="I852" t="s">
        <v>15</v>
      </c>
      <c r="J852">
        <v>10.264531450746734</v>
      </c>
      <c r="K852" t="s">
        <v>135</v>
      </c>
      <c r="L852">
        <v>0.28185792861667819</v>
      </c>
    </row>
    <row r="853" spans="1:12" x14ac:dyDescent="0.3">
      <c r="A853">
        <v>5</v>
      </c>
      <c r="B853">
        <v>51</v>
      </c>
      <c r="C853">
        <v>1</v>
      </c>
      <c r="D853">
        <v>1</v>
      </c>
      <c r="E853">
        <v>2017</v>
      </c>
      <c r="F853" t="s">
        <v>31</v>
      </c>
      <c r="G853" t="s">
        <v>32</v>
      </c>
      <c r="H853" t="s">
        <v>45</v>
      </c>
      <c r="I853" t="s">
        <v>16</v>
      </c>
      <c r="J853">
        <v>0.78678315830418477</v>
      </c>
      <c r="K853" t="s">
        <v>135</v>
      </c>
      <c r="L853">
        <v>2.1604597573128645E-2</v>
      </c>
    </row>
    <row r="854" spans="1:12" x14ac:dyDescent="0.3">
      <c r="A854">
        <v>5</v>
      </c>
      <c r="B854">
        <v>51</v>
      </c>
      <c r="C854">
        <v>1</v>
      </c>
      <c r="D854">
        <v>1</v>
      </c>
      <c r="E854">
        <v>2017</v>
      </c>
      <c r="F854" t="s">
        <v>31</v>
      </c>
      <c r="G854" t="s">
        <v>32</v>
      </c>
      <c r="H854" t="s">
        <v>45</v>
      </c>
      <c r="I854" t="s">
        <v>24</v>
      </c>
      <c r="J854">
        <v>0</v>
      </c>
      <c r="K854" t="s">
        <v>135</v>
      </c>
      <c r="L854">
        <v>0</v>
      </c>
    </row>
    <row r="855" spans="1:12" x14ac:dyDescent="0.3">
      <c r="A855">
        <v>5</v>
      </c>
      <c r="B855">
        <v>51</v>
      </c>
      <c r="C855">
        <v>1</v>
      </c>
      <c r="D855">
        <v>1</v>
      </c>
      <c r="E855">
        <v>2017</v>
      </c>
      <c r="F855" t="s">
        <v>31</v>
      </c>
      <c r="G855" t="s">
        <v>32</v>
      </c>
      <c r="H855" t="s">
        <v>46</v>
      </c>
      <c r="I855" t="s">
        <v>11</v>
      </c>
      <c r="J855">
        <v>10.248494048482627</v>
      </c>
      <c r="K855" t="s">
        <v>135</v>
      </c>
      <c r="L855">
        <v>0.28141755108904881</v>
      </c>
    </row>
    <row r="856" spans="1:12" x14ac:dyDescent="0.3">
      <c r="A856">
        <v>5</v>
      </c>
      <c r="B856">
        <v>51</v>
      </c>
      <c r="C856">
        <v>1</v>
      </c>
      <c r="D856">
        <v>1</v>
      </c>
      <c r="E856">
        <v>2017</v>
      </c>
      <c r="F856" t="s">
        <v>31</v>
      </c>
      <c r="G856" t="s">
        <v>32</v>
      </c>
      <c r="H856" t="s">
        <v>46</v>
      </c>
      <c r="I856" t="s">
        <v>221</v>
      </c>
      <c r="J856">
        <v>0.57768708237864819</v>
      </c>
      <c r="K856" t="s">
        <v>135</v>
      </c>
      <c r="L856">
        <v>1.5862943691990219E-2</v>
      </c>
    </row>
    <row r="857" spans="1:12" x14ac:dyDescent="0.3">
      <c r="A857">
        <v>5</v>
      </c>
      <c r="B857">
        <v>51</v>
      </c>
      <c r="C857">
        <v>1</v>
      </c>
      <c r="D857">
        <v>1</v>
      </c>
      <c r="E857">
        <v>2017</v>
      </c>
      <c r="F857" t="s">
        <v>31</v>
      </c>
      <c r="G857" t="s">
        <v>32</v>
      </c>
      <c r="H857" t="s">
        <v>46</v>
      </c>
      <c r="I857" t="s">
        <v>17</v>
      </c>
      <c r="J857">
        <v>5.1961265534432464</v>
      </c>
      <c r="K857" t="s">
        <v>135</v>
      </c>
      <c r="L857">
        <v>0.14268254466472374</v>
      </c>
    </row>
    <row r="858" spans="1:12" x14ac:dyDescent="0.3">
      <c r="A858">
        <v>5</v>
      </c>
      <c r="B858">
        <v>51</v>
      </c>
      <c r="C858">
        <v>1</v>
      </c>
      <c r="D858">
        <v>1</v>
      </c>
      <c r="E858">
        <v>2017</v>
      </c>
      <c r="F858" t="s">
        <v>31</v>
      </c>
      <c r="G858" t="s">
        <v>32</v>
      </c>
      <c r="H858" t="s">
        <v>46</v>
      </c>
      <c r="I858" t="s">
        <v>18</v>
      </c>
      <c r="J858">
        <v>0.59624639528986301</v>
      </c>
      <c r="K858" t="s">
        <v>135</v>
      </c>
      <c r="L858">
        <v>1.6372571386035935E-2</v>
      </c>
    </row>
    <row r="859" spans="1:12" x14ac:dyDescent="0.3">
      <c r="A859">
        <v>5</v>
      </c>
      <c r="B859">
        <v>51</v>
      </c>
      <c r="C859">
        <v>1</v>
      </c>
      <c r="D859">
        <v>1</v>
      </c>
      <c r="E859">
        <v>2017</v>
      </c>
      <c r="F859" t="s">
        <v>31</v>
      </c>
      <c r="G859" t="s">
        <v>32</v>
      </c>
      <c r="H859" t="s">
        <v>46</v>
      </c>
      <c r="I859" t="s">
        <v>19</v>
      </c>
      <c r="J859">
        <v>0.40818770918831826</v>
      </c>
      <c r="K859" t="s">
        <v>135</v>
      </c>
      <c r="L859">
        <v>1.1208591717085787E-2</v>
      </c>
    </row>
    <row r="860" spans="1:12" x14ac:dyDescent="0.3">
      <c r="A860">
        <v>5</v>
      </c>
      <c r="B860">
        <v>51</v>
      </c>
      <c r="C860">
        <v>1</v>
      </c>
      <c r="D860">
        <v>1</v>
      </c>
      <c r="E860">
        <v>2018</v>
      </c>
      <c r="F860" t="s">
        <v>31</v>
      </c>
      <c r="G860" t="s">
        <v>32</v>
      </c>
      <c r="H860" t="s">
        <v>44</v>
      </c>
      <c r="I860" t="s">
        <v>217</v>
      </c>
      <c r="J860">
        <v>0</v>
      </c>
      <c r="K860" t="s">
        <v>135</v>
      </c>
      <c r="L860">
        <v>0</v>
      </c>
    </row>
    <row r="861" spans="1:12" x14ac:dyDescent="0.3">
      <c r="A861">
        <v>5</v>
      </c>
      <c r="B861">
        <v>51</v>
      </c>
      <c r="C861">
        <v>1</v>
      </c>
      <c r="D861">
        <v>1</v>
      </c>
      <c r="E861">
        <v>2018</v>
      </c>
      <c r="F861" t="s">
        <v>31</v>
      </c>
      <c r="G861" t="s">
        <v>32</v>
      </c>
      <c r="H861" t="s">
        <v>44</v>
      </c>
      <c r="I861" t="s">
        <v>218</v>
      </c>
      <c r="J861">
        <v>0</v>
      </c>
      <c r="K861" t="s">
        <v>135</v>
      </c>
      <c r="L861">
        <v>0</v>
      </c>
    </row>
    <row r="862" spans="1:12" x14ac:dyDescent="0.3">
      <c r="A862">
        <v>5</v>
      </c>
      <c r="B862">
        <v>51</v>
      </c>
      <c r="C862">
        <v>1</v>
      </c>
      <c r="D862">
        <v>1</v>
      </c>
      <c r="E862">
        <v>2018</v>
      </c>
      <c r="F862" t="s">
        <v>31</v>
      </c>
      <c r="G862" t="s">
        <v>32</v>
      </c>
      <c r="H862" t="s">
        <v>44</v>
      </c>
      <c r="I862" t="s">
        <v>14</v>
      </c>
      <c r="J862">
        <v>2.4825216793865748</v>
      </c>
      <c r="K862" t="s">
        <v>135</v>
      </c>
      <c r="L862">
        <v>6.0686780034317517E-2</v>
      </c>
    </row>
    <row r="863" spans="1:12" x14ac:dyDescent="0.3">
      <c r="A863">
        <v>5</v>
      </c>
      <c r="B863">
        <v>51</v>
      </c>
      <c r="C863">
        <v>1</v>
      </c>
      <c r="D863">
        <v>1</v>
      </c>
      <c r="E863">
        <v>2018</v>
      </c>
      <c r="F863" t="s">
        <v>31</v>
      </c>
      <c r="G863" t="s">
        <v>32</v>
      </c>
      <c r="H863" t="s">
        <v>44</v>
      </c>
      <c r="I863" t="s">
        <v>219</v>
      </c>
      <c r="J863">
        <v>6.5365090341384429</v>
      </c>
      <c r="K863" t="s">
        <v>135</v>
      </c>
      <c r="L863">
        <v>0.15978901181040545</v>
      </c>
    </row>
    <row r="864" spans="1:12" x14ac:dyDescent="0.3">
      <c r="A864">
        <v>5</v>
      </c>
      <c r="B864">
        <v>51</v>
      </c>
      <c r="C864">
        <v>1</v>
      </c>
      <c r="D864">
        <v>1</v>
      </c>
      <c r="E864">
        <v>2018</v>
      </c>
      <c r="F864" t="s">
        <v>31</v>
      </c>
      <c r="G864" t="s">
        <v>32</v>
      </c>
      <c r="H864" t="s">
        <v>45</v>
      </c>
      <c r="I864" t="s">
        <v>11</v>
      </c>
      <c r="J864">
        <v>5.4588419894529824E-2</v>
      </c>
      <c r="K864" t="s">
        <v>135</v>
      </c>
      <c r="L864">
        <v>1.3344477343613279E-3</v>
      </c>
    </row>
    <row r="865" spans="1:12" x14ac:dyDescent="0.3">
      <c r="A865">
        <v>5</v>
      </c>
      <c r="B865">
        <v>51</v>
      </c>
      <c r="C865">
        <v>1</v>
      </c>
      <c r="D865">
        <v>1</v>
      </c>
      <c r="E865">
        <v>2018</v>
      </c>
      <c r="F865" t="s">
        <v>31</v>
      </c>
      <c r="G865" t="s">
        <v>32</v>
      </c>
      <c r="H865" t="s">
        <v>45</v>
      </c>
      <c r="I865" t="s">
        <v>220</v>
      </c>
      <c r="J865">
        <v>0</v>
      </c>
      <c r="K865" t="s">
        <v>135</v>
      </c>
      <c r="L865">
        <v>0</v>
      </c>
    </row>
    <row r="866" spans="1:12" x14ac:dyDescent="0.3">
      <c r="A866">
        <v>5</v>
      </c>
      <c r="B866">
        <v>51</v>
      </c>
      <c r="C866">
        <v>1</v>
      </c>
      <c r="D866">
        <v>1</v>
      </c>
      <c r="E866">
        <v>2018</v>
      </c>
      <c r="F866" t="s">
        <v>31</v>
      </c>
      <c r="G866" t="s">
        <v>32</v>
      </c>
      <c r="H866" t="s">
        <v>45</v>
      </c>
      <c r="I866" t="s">
        <v>13</v>
      </c>
      <c r="J866">
        <v>0</v>
      </c>
      <c r="K866" t="s">
        <v>135</v>
      </c>
      <c r="L866">
        <v>0</v>
      </c>
    </row>
    <row r="867" spans="1:12" x14ac:dyDescent="0.3">
      <c r="A867">
        <v>5</v>
      </c>
      <c r="B867">
        <v>51</v>
      </c>
      <c r="C867">
        <v>1</v>
      </c>
      <c r="D867">
        <v>1</v>
      </c>
      <c r="E867">
        <v>2018</v>
      </c>
      <c r="F867" t="s">
        <v>31</v>
      </c>
      <c r="G867" t="s">
        <v>32</v>
      </c>
      <c r="H867" t="s">
        <v>45</v>
      </c>
      <c r="I867" t="s">
        <v>15</v>
      </c>
      <c r="J867">
        <v>11.893149480293111</v>
      </c>
      <c r="K867" t="s">
        <v>135</v>
      </c>
      <c r="L867">
        <v>0.2907354052207714</v>
      </c>
    </row>
    <row r="868" spans="1:12" x14ac:dyDescent="0.3">
      <c r="A868">
        <v>5</v>
      </c>
      <c r="B868">
        <v>51</v>
      </c>
      <c r="C868">
        <v>1</v>
      </c>
      <c r="D868">
        <v>1</v>
      </c>
      <c r="E868">
        <v>2018</v>
      </c>
      <c r="F868" t="s">
        <v>31</v>
      </c>
      <c r="G868" t="s">
        <v>32</v>
      </c>
      <c r="H868" t="s">
        <v>45</v>
      </c>
      <c r="I868" t="s">
        <v>16</v>
      </c>
      <c r="J868">
        <v>0.74430101710004981</v>
      </c>
      <c r="K868" t="s">
        <v>135</v>
      </c>
      <c r="L868">
        <v>1.8194899355412974E-2</v>
      </c>
    </row>
    <row r="869" spans="1:12" x14ac:dyDescent="0.3">
      <c r="A869">
        <v>5</v>
      </c>
      <c r="B869">
        <v>51</v>
      </c>
      <c r="C869">
        <v>1</v>
      </c>
      <c r="D869">
        <v>1</v>
      </c>
      <c r="E869">
        <v>2018</v>
      </c>
      <c r="F869" t="s">
        <v>31</v>
      </c>
      <c r="G869" t="s">
        <v>32</v>
      </c>
      <c r="H869" t="s">
        <v>45</v>
      </c>
      <c r="I869" t="s">
        <v>24</v>
      </c>
      <c r="J869">
        <v>4.6952550076946866E-3</v>
      </c>
      <c r="K869" t="s">
        <v>135</v>
      </c>
      <c r="L869">
        <v>1.1477841672963888E-4</v>
      </c>
    </row>
    <row r="870" spans="1:12" x14ac:dyDescent="0.3">
      <c r="A870">
        <v>5</v>
      </c>
      <c r="B870">
        <v>51</v>
      </c>
      <c r="C870">
        <v>1</v>
      </c>
      <c r="D870">
        <v>1</v>
      </c>
      <c r="E870">
        <v>2018</v>
      </c>
      <c r="F870" t="s">
        <v>31</v>
      </c>
      <c r="G870" t="s">
        <v>32</v>
      </c>
      <c r="H870" t="s">
        <v>46</v>
      </c>
      <c r="I870" t="s">
        <v>11</v>
      </c>
      <c r="J870">
        <v>11.203764187610545</v>
      </c>
      <c r="K870" t="s">
        <v>135</v>
      </c>
      <c r="L870">
        <v>0.27388295476150365</v>
      </c>
    </row>
    <row r="871" spans="1:12" x14ac:dyDescent="0.3">
      <c r="A871">
        <v>5</v>
      </c>
      <c r="B871">
        <v>51</v>
      </c>
      <c r="C871">
        <v>1</v>
      </c>
      <c r="D871">
        <v>1</v>
      </c>
      <c r="E871">
        <v>2018</v>
      </c>
      <c r="F871" t="s">
        <v>31</v>
      </c>
      <c r="G871" t="s">
        <v>32</v>
      </c>
      <c r="H871" t="s">
        <v>46</v>
      </c>
      <c r="I871" t="s">
        <v>221</v>
      </c>
      <c r="J871">
        <v>1.0118144984298347</v>
      </c>
      <c r="K871" t="s">
        <v>135</v>
      </c>
      <c r="L871">
        <v>2.4734432094432872E-2</v>
      </c>
    </row>
    <row r="872" spans="1:12" x14ac:dyDescent="0.3">
      <c r="A872">
        <v>5</v>
      </c>
      <c r="B872">
        <v>51</v>
      </c>
      <c r="C872">
        <v>1</v>
      </c>
      <c r="D872">
        <v>1</v>
      </c>
      <c r="E872">
        <v>2018</v>
      </c>
      <c r="F872" t="s">
        <v>31</v>
      </c>
      <c r="G872" t="s">
        <v>32</v>
      </c>
      <c r="H872" t="s">
        <v>46</v>
      </c>
      <c r="I872" t="s">
        <v>17</v>
      </c>
      <c r="J872">
        <v>5.5079179615628782</v>
      </c>
      <c r="K872" t="s">
        <v>135</v>
      </c>
      <c r="L872">
        <v>0.13464446597019336</v>
      </c>
    </row>
    <row r="873" spans="1:12" x14ac:dyDescent="0.3">
      <c r="A873">
        <v>5</v>
      </c>
      <c r="B873">
        <v>51</v>
      </c>
      <c r="C873">
        <v>1</v>
      </c>
      <c r="D873">
        <v>1</v>
      </c>
      <c r="E873">
        <v>2018</v>
      </c>
      <c r="F873" t="s">
        <v>31</v>
      </c>
      <c r="G873" t="s">
        <v>32</v>
      </c>
      <c r="H873" t="s">
        <v>46</v>
      </c>
      <c r="I873" t="s">
        <v>18</v>
      </c>
      <c r="J873">
        <v>1.0232488181930921</v>
      </c>
      <c r="K873" t="s">
        <v>135</v>
      </c>
      <c r="L873">
        <v>2.5013951123038621E-2</v>
      </c>
    </row>
    <row r="874" spans="1:12" x14ac:dyDescent="0.3">
      <c r="A874">
        <v>5</v>
      </c>
      <c r="B874">
        <v>51</v>
      </c>
      <c r="C874">
        <v>1</v>
      </c>
      <c r="D874">
        <v>1</v>
      </c>
      <c r="E874">
        <v>2018</v>
      </c>
      <c r="F874" t="s">
        <v>31</v>
      </c>
      <c r="G874" t="s">
        <v>32</v>
      </c>
      <c r="H874" t="s">
        <v>46</v>
      </c>
      <c r="I874" t="s">
        <v>19</v>
      </c>
      <c r="J874">
        <v>0.44461436290498946</v>
      </c>
      <c r="K874" t="s">
        <v>135</v>
      </c>
      <c r="L874">
        <v>1.0868873478833248E-2</v>
      </c>
    </row>
    <row r="875" spans="1:12" x14ac:dyDescent="0.3">
      <c r="A875">
        <v>5</v>
      </c>
      <c r="B875">
        <v>51</v>
      </c>
      <c r="C875">
        <v>1</v>
      </c>
      <c r="D875">
        <v>1</v>
      </c>
      <c r="E875">
        <v>2019</v>
      </c>
      <c r="F875" t="s">
        <v>31</v>
      </c>
      <c r="G875" t="s">
        <v>32</v>
      </c>
      <c r="H875" t="s">
        <v>44</v>
      </c>
      <c r="I875" t="s">
        <v>217</v>
      </c>
      <c r="J875">
        <v>0</v>
      </c>
      <c r="K875" t="s">
        <v>135</v>
      </c>
      <c r="L875">
        <v>0</v>
      </c>
    </row>
    <row r="876" spans="1:12" x14ac:dyDescent="0.3">
      <c r="A876">
        <v>5</v>
      </c>
      <c r="B876">
        <v>51</v>
      </c>
      <c r="C876">
        <v>1</v>
      </c>
      <c r="D876">
        <v>1</v>
      </c>
      <c r="E876">
        <v>2019</v>
      </c>
      <c r="F876" t="s">
        <v>31</v>
      </c>
      <c r="G876" t="s">
        <v>32</v>
      </c>
      <c r="H876" t="s">
        <v>44</v>
      </c>
      <c r="I876" t="s">
        <v>218</v>
      </c>
      <c r="J876">
        <v>0</v>
      </c>
      <c r="K876" t="s">
        <v>135</v>
      </c>
      <c r="L876">
        <v>0</v>
      </c>
    </row>
    <row r="877" spans="1:12" x14ac:dyDescent="0.3">
      <c r="A877">
        <v>5</v>
      </c>
      <c r="B877">
        <v>51</v>
      </c>
      <c r="C877">
        <v>1</v>
      </c>
      <c r="D877">
        <v>1</v>
      </c>
      <c r="E877">
        <v>2019</v>
      </c>
      <c r="F877" t="s">
        <v>31</v>
      </c>
      <c r="G877" t="s">
        <v>32</v>
      </c>
      <c r="H877" t="s">
        <v>44</v>
      </c>
      <c r="I877" t="s">
        <v>14</v>
      </c>
      <c r="J877">
        <v>1.7916427428626112</v>
      </c>
      <c r="K877" t="s">
        <v>135</v>
      </c>
      <c r="L877">
        <v>4.37232600761851E-2</v>
      </c>
    </row>
    <row r="878" spans="1:12" x14ac:dyDescent="0.3">
      <c r="A878">
        <v>5</v>
      </c>
      <c r="B878">
        <v>51</v>
      </c>
      <c r="C878">
        <v>1</v>
      </c>
      <c r="D878">
        <v>1</v>
      </c>
      <c r="E878">
        <v>2019</v>
      </c>
      <c r="F878" t="s">
        <v>31</v>
      </c>
      <c r="G878" t="s">
        <v>32</v>
      </c>
      <c r="H878" t="s">
        <v>44</v>
      </c>
      <c r="I878" t="s">
        <v>219</v>
      </c>
      <c r="J878">
        <v>5.1381813965627376</v>
      </c>
      <c r="K878" t="s">
        <v>135</v>
      </c>
      <c r="L878">
        <v>0.12539220914186242</v>
      </c>
    </row>
    <row r="879" spans="1:12" x14ac:dyDescent="0.3">
      <c r="A879">
        <v>5</v>
      </c>
      <c r="B879">
        <v>51</v>
      </c>
      <c r="C879">
        <v>1</v>
      </c>
      <c r="D879">
        <v>1</v>
      </c>
      <c r="E879">
        <v>2019</v>
      </c>
      <c r="F879" t="s">
        <v>31</v>
      </c>
      <c r="G879" t="s">
        <v>32</v>
      </c>
      <c r="H879" t="s">
        <v>45</v>
      </c>
      <c r="I879" t="s">
        <v>11</v>
      </c>
      <c r="J879">
        <v>0.62624724207090565</v>
      </c>
      <c r="K879" t="s">
        <v>135</v>
      </c>
      <c r="L879">
        <v>1.5282941393388916E-2</v>
      </c>
    </row>
    <row r="880" spans="1:12" x14ac:dyDescent="0.3">
      <c r="A880">
        <v>5</v>
      </c>
      <c r="B880">
        <v>51</v>
      </c>
      <c r="C880">
        <v>1</v>
      </c>
      <c r="D880">
        <v>1</v>
      </c>
      <c r="E880">
        <v>2019</v>
      </c>
      <c r="F880" t="s">
        <v>31</v>
      </c>
      <c r="G880" t="s">
        <v>32</v>
      </c>
      <c r="H880" t="s">
        <v>45</v>
      </c>
      <c r="I880" t="s">
        <v>220</v>
      </c>
      <c r="J880">
        <v>0</v>
      </c>
      <c r="K880" t="s">
        <v>135</v>
      </c>
      <c r="L880">
        <v>0</v>
      </c>
    </row>
    <row r="881" spans="1:12" x14ac:dyDescent="0.3">
      <c r="A881">
        <v>5</v>
      </c>
      <c r="B881">
        <v>51</v>
      </c>
      <c r="C881">
        <v>1</v>
      </c>
      <c r="D881">
        <v>1</v>
      </c>
      <c r="E881">
        <v>2019</v>
      </c>
      <c r="F881" t="s">
        <v>31</v>
      </c>
      <c r="G881" t="s">
        <v>32</v>
      </c>
      <c r="H881" t="s">
        <v>45</v>
      </c>
      <c r="I881" t="s">
        <v>13</v>
      </c>
      <c r="J881">
        <v>8.3951257415695063E-2</v>
      </c>
      <c r="K881" t="s">
        <v>135</v>
      </c>
      <c r="L881">
        <v>2.0487469816914683E-3</v>
      </c>
    </row>
    <row r="882" spans="1:12" x14ac:dyDescent="0.3">
      <c r="A882">
        <v>5</v>
      </c>
      <c r="B882">
        <v>51</v>
      </c>
      <c r="C882">
        <v>1</v>
      </c>
      <c r="D882">
        <v>1</v>
      </c>
      <c r="E882">
        <v>2019</v>
      </c>
      <c r="F882" t="s">
        <v>31</v>
      </c>
      <c r="G882" t="s">
        <v>32</v>
      </c>
      <c r="H882" t="s">
        <v>45</v>
      </c>
      <c r="I882" t="s">
        <v>15</v>
      </c>
      <c r="J882">
        <v>13.953486774791404</v>
      </c>
      <c r="K882" t="s">
        <v>135</v>
      </c>
      <c r="L882">
        <v>0.34052097364513345</v>
      </c>
    </row>
    <row r="883" spans="1:12" x14ac:dyDescent="0.3">
      <c r="A883">
        <v>5</v>
      </c>
      <c r="B883">
        <v>51</v>
      </c>
      <c r="C883">
        <v>1</v>
      </c>
      <c r="D883">
        <v>1</v>
      </c>
      <c r="E883">
        <v>2019</v>
      </c>
      <c r="F883" t="s">
        <v>31</v>
      </c>
      <c r="G883" t="s">
        <v>32</v>
      </c>
      <c r="H883" t="s">
        <v>45</v>
      </c>
      <c r="I883" t="s">
        <v>16</v>
      </c>
      <c r="J883">
        <v>0.89572007324151426</v>
      </c>
      <c r="K883" t="s">
        <v>135</v>
      </c>
      <c r="L883">
        <v>2.1859157956470733E-2</v>
      </c>
    </row>
    <row r="884" spans="1:12" x14ac:dyDescent="0.3">
      <c r="A884">
        <v>5</v>
      </c>
      <c r="B884">
        <v>51</v>
      </c>
      <c r="C884">
        <v>1</v>
      </c>
      <c r="D884">
        <v>1</v>
      </c>
      <c r="E884">
        <v>2019</v>
      </c>
      <c r="F884" t="s">
        <v>31</v>
      </c>
      <c r="G884" t="s">
        <v>32</v>
      </c>
      <c r="H884" t="s">
        <v>45</v>
      </c>
      <c r="I884" t="s">
        <v>24</v>
      </c>
      <c r="J884">
        <v>5.1907014745523261E-3</v>
      </c>
      <c r="K884" t="s">
        <v>135</v>
      </c>
      <c r="L884">
        <v>1.2667390943524304E-4</v>
      </c>
    </row>
    <row r="885" spans="1:12" x14ac:dyDescent="0.3">
      <c r="A885">
        <v>5</v>
      </c>
      <c r="B885">
        <v>51</v>
      </c>
      <c r="C885">
        <v>1</v>
      </c>
      <c r="D885">
        <v>1</v>
      </c>
      <c r="E885">
        <v>2019</v>
      </c>
      <c r="F885" t="s">
        <v>31</v>
      </c>
      <c r="G885" t="s">
        <v>32</v>
      </c>
      <c r="H885" t="s">
        <v>46</v>
      </c>
      <c r="I885" t="s">
        <v>11</v>
      </c>
      <c r="J885">
        <v>10.680796431913812</v>
      </c>
      <c r="K885" t="s">
        <v>135</v>
      </c>
      <c r="L885">
        <v>0.26065421919283183</v>
      </c>
    </row>
    <row r="886" spans="1:12" x14ac:dyDescent="0.3">
      <c r="A886">
        <v>5</v>
      </c>
      <c r="B886">
        <v>51</v>
      </c>
      <c r="C886">
        <v>1</v>
      </c>
      <c r="D886">
        <v>1</v>
      </c>
      <c r="E886">
        <v>2019</v>
      </c>
      <c r="F886" t="s">
        <v>31</v>
      </c>
      <c r="G886" t="s">
        <v>32</v>
      </c>
      <c r="H886" t="s">
        <v>46</v>
      </c>
      <c r="I886" t="s">
        <v>221</v>
      </c>
      <c r="J886">
        <v>1.2758482200161148</v>
      </c>
      <c r="K886" t="s">
        <v>135</v>
      </c>
      <c r="L886">
        <v>3.1135807494954437E-2</v>
      </c>
    </row>
    <row r="887" spans="1:12" x14ac:dyDescent="0.3">
      <c r="A887">
        <v>5</v>
      </c>
      <c r="B887">
        <v>51</v>
      </c>
      <c r="C887">
        <v>1</v>
      </c>
      <c r="D887">
        <v>1</v>
      </c>
      <c r="E887">
        <v>2019</v>
      </c>
      <c r="F887" t="s">
        <v>31</v>
      </c>
      <c r="G887" t="s">
        <v>32</v>
      </c>
      <c r="H887" t="s">
        <v>46</v>
      </c>
      <c r="I887" t="s">
        <v>17</v>
      </c>
      <c r="J887">
        <v>4.7848719652692173</v>
      </c>
      <c r="K887" t="s">
        <v>135</v>
      </c>
      <c r="L887">
        <v>0.11677004369433924</v>
      </c>
    </row>
    <row r="888" spans="1:12" x14ac:dyDescent="0.3">
      <c r="A888">
        <v>5</v>
      </c>
      <c r="B888">
        <v>51</v>
      </c>
      <c r="C888">
        <v>1</v>
      </c>
      <c r="D888">
        <v>1</v>
      </c>
      <c r="E888">
        <v>2019</v>
      </c>
      <c r="F888" t="s">
        <v>31</v>
      </c>
      <c r="G888" t="s">
        <v>32</v>
      </c>
      <c r="H888" t="s">
        <v>46</v>
      </c>
      <c r="I888" t="s">
        <v>18</v>
      </c>
      <c r="J888">
        <v>1.2758482200161148</v>
      </c>
      <c r="K888" t="s">
        <v>135</v>
      </c>
      <c r="L888">
        <v>3.1135807494954437E-2</v>
      </c>
    </row>
    <row r="889" spans="1:12" x14ac:dyDescent="0.3">
      <c r="A889">
        <v>5</v>
      </c>
      <c r="B889">
        <v>51</v>
      </c>
      <c r="C889">
        <v>1</v>
      </c>
      <c r="D889">
        <v>1</v>
      </c>
      <c r="E889">
        <v>2019</v>
      </c>
      <c r="F889" t="s">
        <v>31</v>
      </c>
      <c r="G889" t="s">
        <v>32</v>
      </c>
      <c r="H889" t="s">
        <v>46</v>
      </c>
      <c r="I889" t="s">
        <v>19</v>
      </c>
      <c r="J889">
        <v>0.46509409410121116</v>
      </c>
      <c r="K889" t="s">
        <v>135</v>
      </c>
      <c r="L889">
        <v>1.1350159018752741E-2</v>
      </c>
    </row>
    <row r="890" spans="1:12" x14ac:dyDescent="0.3">
      <c r="A890">
        <v>5</v>
      </c>
      <c r="B890">
        <v>51</v>
      </c>
      <c r="C890">
        <v>1</v>
      </c>
      <c r="D890">
        <v>1</v>
      </c>
      <c r="E890">
        <v>2020</v>
      </c>
      <c r="F890" t="s">
        <v>31</v>
      </c>
      <c r="G890" t="s">
        <v>32</v>
      </c>
      <c r="H890" t="s">
        <v>44</v>
      </c>
      <c r="I890" t="s">
        <v>217</v>
      </c>
      <c r="J890">
        <v>0</v>
      </c>
      <c r="K890" t="s">
        <v>135</v>
      </c>
      <c r="L890">
        <v>0</v>
      </c>
    </row>
    <row r="891" spans="1:12" x14ac:dyDescent="0.3">
      <c r="A891">
        <v>5</v>
      </c>
      <c r="B891">
        <v>51</v>
      </c>
      <c r="C891">
        <v>1</v>
      </c>
      <c r="D891">
        <v>1</v>
      </c>
      <c r="E891">
        <v>2020</v>
      </c>
      <c r="F891" t="s">
        <v>31</v>
      </c>
      <c r="G891" t="s">
        <v>32</v>
      </c>
      <c r="H891" t="s">
        <v>44</v>
      </c>
      <c r="I891" t="s">
        <v>218</v>
      </c>
      <c r="J891">
        <v>0</v>
      </c>
      <c r="K891" t="s">
        <v>135</v>
      </c>
      <c r="L891">
        <v>0</v>
      </c>
    </row>
    <row r="892" spans="1:12" x14ac:dyDescent="0.3">
      <c r="A892">
        <v>5</v>
      </c>
      <c r="B892">
        <v>51</v>
      </c>
      <c r="C892">
        <v>1</v>
      </c>
      <c r="D892">
        <v>1</v>
      </c>
      <c r="E892">
        <v>2020</v>
      </c>
      <c r="F892" t="s">
        <v>31</v>
      </c>
      <c r="G892" t="s">
        <v>32</v>
      </c>
      <c r="H892" t="s">
        <v>44</v>
      </c>
      <c r="I892" t="s">
        <v>14</v>
      </c>
      <c r="J892">
        <v>1.6245568525205822</v>
      </c>
      <c r="K892" t="s">
        <v>135</v>
      </c>
      <c r="L892">
        <v>3.4256173017784754E-2</v>
      </c>
    </row>
    <row r="893" spans="1:12" x14ac:dyDescent="0.3">
      <c r="A893">
        <v>5</v>
      </c>
      <c r="B893">
        <v>51</v>
      </c>
      <c r="C893">
        <v>1</v>
      </c>
      <c r="D893">
        <v>1</v>
      </c>
      <c r="E893">
        <v>2020</v>
      </c>
      <c r="F893" t="s">
        <v>31</v>
      </c>
      <c r="G893" t="s">
        <v>32</v>
      </c>
      <c r="H893" t="s">
        <v>44</v>
      </c>
      <c r="I893" t="s">
        <v>219</v>
      </c>
      <c r="J893">
        <v>5.5028123938821851</v>
      </c>
      <c r="K893" t="s">
        <v>135</v>
      </c>
      <c r="L893">
        <v>0.11603490093730048</v>
      </c>
    </row>
    <row r="894" spans="1:12" x14ac:dyDescent="0.3">
      <c r="A894">
        <v>5</v>
      </c>
      <c r="B894">
        <v>51</v>
      </c>
      <c r="C894">
        <v>1</v>
      </c>
      <c r="D894">
        <v>1</v>
      </c>
      <c r="E894">
        <v>2020</v>
      </c>
      <c r="F894" t="s">
        <v>31</v>
      </c>
      <c r="G894" t="s">
        <v>32</v>
      </c>
      <c r="H894" t="s">
        <v>45</v>
      </c>
      <c r="I894" t="s">
        <v>11</v>
      </c>
      <c r="J894">
        <v>0.37603769798665665</v>
      </c>
      <c r="K894" t="s">
        <v>135</v>
      </c>
      <c r="L894">
        <v>7.9293084901608246E-3</v>
      </c>
    </row>
    <row r="895" spans="1:12" x14ac:dyDescent="0.3">
      <c r="A895">
        <v>5</v>
      </c>
      <c r="B895">
        <v>51</v>
      </c>
      <c r="C895">
        <v>1</v>
      </c>
      <c r="D895">
        <v>1</v>
      </c>
      <c r="E895">
        <v>2020</v>
      </c>
      <c r="F895" t="s">
        <v>31</v>
      </c>
      <c r="G895" t="s">
        <v>32</v>
      </c>
      <c r="H895" t="s">
        <v>45</v>
      </c>
      <c r="I895" t="s">
        <v>220</v>
      </c>
      <c r="J895">
        <v>0</v>
      </c>
      <c r="K895" t="s">
        <v>135</v>
      </c>
      <c r="L895">
        <v>0</v>
      </c>
    </row>
    <row r="896" spans="1:12" x14ac:dyDescent="0.3">
      <c r="A896">
        <v>5</v>
      </c>
      <c r="B896">
        <v>51</v>
      </c>
      <c r="C896">
        <v>1</v>
      </c>
      <c r="D896">
        <v>1</v>
      </c>
      <c r="E896">
        <v>2020</v>
      </c>
      <c r="F896" t="s">
        <v>31</v>
      </c>
      <c r="G896" t="s">
        <v>32</v>
      </c>
      <c r="H896" t="s">
        <v>45</v>
      </c>
      <c r="I896" t="s">
        <v>13</v>
      </c>
      <c r="J896">
        <v>1.9624369043857365E-2</v>
      </c>
      <c r="K896" t="s">
        <v>135</v>
      </c>
      <c r="L896">
        <v>4.1380871361208326E-4</v>
      </c>
    </row>
    <row r="897" spans="1:12" x14ac:dyDescent="0.3">
      <c r="A897">
        <v>5</v>
      </c>
      <c r="B897">
        <v>51</v>
      </c>
      <c r="C897">
        <v>1</v>
      </c>
      <c r="D897">
        <v>1</v>
      </c>
      <c r="E897">
        <v>2020</v>
      </c>
      <c r="F897" t="s">
        <v>31</v>
      </c>
      <c r="G897" t="s">
        <v>32</v>
      </c>
      <c r="H897" t="s">
        <v>45</v>
      </c>
      <c r="I897" t="s">
        <v>15</v>
      </c>
      <c r="J897">
        <v>17.406714006254326</v>
      </c>
      <c r="K897" t="s">
        <v>135</v>
      </c>
      <c r="L897">
        <v>0.36704619216260437</v>
      </c>
    </row>
    <row r="898" spans="1:12" x14ac:dyDescent="0.3">
      <c r="A898">
        <v>5</v>
      </c>
      <c r="B898">
        <v>51</v>
      </c>
      <c r="C898">
        <v>1</v>
      </c>
      <c r="D898">
        <v>1</v>
      </c>
      <c r="E898">
        <v>2020</v>
      </c>
      <c r="F898" t="s">
        <v>31</v>
      </c>
      <c r="G898" t="s">
        <v>32</v>
      </c>
      <c r="H898" t="s">
        <v>45</v>
      </c>
      <c r="I898" t="s">
        <v>16</v>
      </c>
      <c r="J898">
        <v>0.66621556442170937</v>
      </c>
      <c r="K898" t="s">
        <v>135</v>
      </c>
      <c r="L898">
        <v>1.4048136023409534E-2</v>
      </c>
    </row>
    <row r="899" spans="1:12" x14ac:dyDescent="0.3">
      <c r="A899">
        <v>5</v>
      </c>
      <c r="B899">
        <v>51</v>
      </c>
      <c r="C899">
        <v>1</v>
      </c>
      <c r="D899">
        <v>1</v>
      </c>
      <c r="E899">
        <v>2020</v>
      </c>
      <c r="F899" t="s">
        <v>31</v>
      </c>
      <c r="G899" t="s">
        <v>32</v>
      </c>
      <c r="H899" t="s">
        <v>45</v>
      </c>
      <c r="I899" t="s">
        <v>24</v>
      </c>
      <c r="J899">
        <v>0</v>
      </c>
      <c r="K899" t="s">
        <v>135</v>
      </c>
      <c r="L899">
        <v>0</v>
      </c>
    </row>
    <row r="900" spans="1:12" x14ac:dyDescent="0.3">
      <c r="A900">
        <v>5</v>
      </c>
      <c r="B900">
        <v>51</v>
      </c>
      <c r="C900">
        <v>1</v>
      </c>
      <c r="D900">
        <v>1</v>
      </c>
      <c r="E900">
        <v>2020</v>
      </c>
      <c r="F900" t="s">
        <v>31</v>
      </c>
      <c r="G900" t="s">
        <v>32</v>
      </c>
      <c r="H900" t="s">
        <v>46</v>
      </c>
      <c r="I900" t="s">
        <v>11</v>
      </c>
      <c r="J900">
        <v>14.819152405026742</v>
      </c>
      <c r="K900" t="s">
        <v>135</v>
      </c>
      <c r="L900">
        <v>0.31248364621766012</v>
      </c>
    </row>
    <row r="901" spans="1:12" x14ac:dyDescent="0.3">
      <c r="A901">
        <v>5</v>
      </c>
      <c r="B901">
        <v>51</v>
      </c>
      <c r="C901">
        <v>1</v>
      </c>
      <c r="D901">
        <v>1</v>
      </c>
      <c r="E901">
        <v>2020</v>
      </c>
      <c r="F901" t="s">
        <v>31</v>
      </c>
      <c r="G901" t="s">
        <v>32</v>
      </c>
      <c r="H901" t="s">
        <v>46</v>
      </c>
      <c r="I901" t="s">
        <v>221</v>
      </c>
      <c r="J901">
        <v>1.2099594586327309</v>
      </c>
      <c r="K901" t="s">
        <v>135</v>
      </c>
      <c r="L901">
        <v>2.5513776569357011E-2</v>
      </c>
    </row>
    <row r="902" spans="1:12" x14ac:dyDescent="0.3">
      <c r="A902">
        <v>5</v>
      </c>
      <c r="B902">
        <v>51</v>
      </c>
      <c r="C902">
        <v>1</v>
      </c>
      <c r="D902">
        <v>1</v>
      </c>
      <c r="E902">
        <v>2020</v>
      </c>
      <c r="F902" t="s">
        <v>31</v>
      </c>
      <c r="G902" t="s">
        <v>32</v>
      </c>
      <c r="H902" t="s">
        <v>46</v>
      </c>
      <c r="I902" t="s">
        <v>17</v>
      </c>
      <c r="J902">
        <v>4.1779771062998963</v>
      </c>
      <c r="K902" t="s">
        <v>135</v>
      </c>
      <c r="L902">
        <v>8.8098798386583188E-2</v>
      </c>
    </row>
    <row r="903" spans="1:12" x14ac:dyDescent="0.3">
      <c r="A903">
        <v>5</v>
      </c>
      <c r="B903">
        <v>51</v>
      </c>
      <c r="C903">
        <v>1</v>
      </c>
      <c r="D903">
        <v>1</v>
      </c>
      <c r="E903">
        <v>2020</v>
      </c>
      <c r="F903" t="s">
        <v>31</v>
      </c>
      <c r="G903" t="s">
        <v>32</v>
      </c>
      <c r="H903" t="s">
        <v>46</v>
      </c>
      <c r="I903" t="s">
        <v>18</v>
      </c>
      <c r="J903">
        <v>1.2276330456413713</v>
      </c>
      <c r="K903" t="s">
        <v>135</v>
      </c>
      <c r="L903">
        <v>2.5886450171683395E-2</v>
      </c>
    </row>
    <row r="904" spans="1:12" x14ac:dyDescent="0.3">
      <c r="A904">
        <v>5</v>
      </c>
      <c r="B904">
        <v>51</v>
      </c>
      <c r="C904">
        <v>1</v>
      </c>
      <c r="D904">
        <v>1</v>
      </c>
      <c r="E904">
        <v>2020</v>
      </c>
      <c r="F904" t="s">
        <v>31</v>
      </c>
      <c r="G904" t="s">
        <v>32</v>
      </c>
      <c r="H904" t="s">
        <v>46</v>
      </c>
      <c r="I904" t="s">
        <v>19</v>
      </c>
      <c r="J904">
        <v>0.39308658198780477</v>
      </c>
      <c r="K904" t="s">
        <v>135</v>
      </c>
      <c r="L904">
        <v>8.2888093098442486E-3</v>
      </c>
    </row>
    <row r="905" spans="1:12" x14ac:dyDescent="0.3">
      <c r="A905">
        <v>5</v>
      </c>
      <c r="B905">
        <v>51</v>
      </c>
      <c r="C905">
        <v>1</v>
      </c>
      <c r="D905">
        <v>1</v>
      </c>
      <c r="E905">
        <v>2021</v>
      </c>
      <c r="F905" t="s">
        <v>31</v>
      </c>
      <c r="G905" t="s">
        <v>32</v>
      </c>
      <c r="H905" t="s">
        <v>44</v>
      </c>
      <c r="I905" t="s">
        <v>217</v>
      </c>
      <c r="J905">
        <v>0</v>
      </c>
      <c r="K905" t="s">
        <v>135</v>
      </c>
      <c r="L905">
        <v>0</v>
      </c>
    </row>
    <row r="906" spans="1:12" x14ac:dyDescent="0.3">
      <c r="A906">
        <v>5</v>
      </c>
      <c r="B906">
        <v>51</v>
      </c>
      <c r="C906">
        <v>1</v>
      </c>
      <c r="D906">
        <v>1</v>
      </c>
      <c r="E906">
        <v>2021</v>
      </c>
      <c r="F906" t="s">
        <v>31</v>
      </c>
      <c r="G906" t="s">
        <v>32</v>
      </c>
      <c r="H906" t="s">
        <v>44</v>
      </c>
      <c r="I906" t="s">
        <v>218</v>
      </c>
      <c r="J906">
        <v>0</v>
      </c>
      <c r="K906" t="s">
        <v>135</v>
      </c>
      <c r="L906">
        <v>0</v>
      </c>
    </row>
    <row r="907" spans="1:12" x14ac:dyDescent="0.3">
      <c r="A907">
        <v>5</v>
      </c>
      <c r="B907">
        <v>51</v>
      </c>
      <c r="C907">
        <v>1</v>
      </c>
      <c r="D907">
        <v>1</v>
      </c>
      <c r="E907">
        <v>2021</v>
      </c>
      <c r="F907" t="s">
        <v>31</v>
      </c>
      <c r="G907" t="s">
        <v>32</v>
      </c>
      <c r="H907" t="s">
        <v>44</v>
      </c>
      <c r="I907" t="s">
        <v>14</v>
      </c>
      <c r="J907">
        <v>1.5954907785190606</v>
      </c>
      <c r="K907" t="s">
        <v>135</v>
      </c>
      <c r="L907">
        <v>3.3985237503659581E-2</v>
      </c>
    </row>
    <row r="908" spans="1:12" x14ac:dyDescent="0.3">
      <c r="A908">
        <v>5</v>
      </c>
      <c r="B908">
        <v>51</v>
      </c>
      <c r="C908">
        <v>1</v>
      </c>
      <c r="D908">
        <v>1</v>
      </c>
      <c r="E908">
        <v>2021</v>
      </c>
      <c r="F908" t="s">
        <v>31</v>
      </c>
      <c r="G908" t="s">
        <v>32</v>
      </c>
      <c r="H908" t="s">
        <v>44</v>
      </c>
      <c r="I908" t="s">
        <v>219</v>
      </c>
      <c r="J908">
        <v>4.6359217727855215</v>
      </c>
      <c r="K908" t="s">
        <v>135</v>
      </c>
      <c r="L908">
        <v>9.8748864373095033E-2</v>
      </c>
    </row>
    <row r="909" spans="1:12" x14ac:dyDescent="0.3">
      <c r="A909">
        <v>5</v>
      </c>
      <c r="B909">
        <v>51</v>
      </c>
      <c r="C909">
        <v>1</v>
      </c>
      <c r="D909">
        <v>1</v>
      </c>
      <c r="E909">
        <v>2021</v>
      </c>
      <c r="F909" t="s">
        <v>31</v>
      </c>
      <c r="G909" t="s">
        <v>32</v>
      </c>
      <c r="H909" t="s">
        <v>45</v>
      </c>
      <c r="I909" t="s">
        <v>11</v>
      </c>
      <c r="J909">
        <v>0.40314709776119939</v>
      </c>
      <c r="K909" t="s">
        <v>135</v>
      </c>
      <c r="L909">
        <v>8.5873576023064117E-3</v>
      </c>
    </row>
    <row r="910" spans="1:12" x14ac:dyDescent="0.3">
      <c r="A910">
        <v>5</v>
      </c>
      <c r="B910">
        <v>51</v>
      </c>
      <c r="C910">
        <v>1</v>
      </c>
      <c r="D910">
        <v>1</v>
      </c>
      <c r="E910">
        <v>2021</v>
      </c>
      <c r="F910" t="s">
        <v>31</v>
      </c>
      <c r="G910" t="s">
        <v>32</v>
      </c>
      <c r="H910" t="s">
        <v>45</v>
      </c>
      <c r="I910" t="s">
        <v>220</v>
      </c>
      <c r="J910">
        <v>0</v>
      </c>
      <c r="K910" t="s">
        <v>135</v>
      </c>
      <c r="L910">
        <v>0</v>
      </c>
    </row>
    <row r="911" spans="1:12" x14ac:dyDescent="0.3">
      <c r="A911">
        <v>5</v>
      </c>
      <c r="B911">
        <v>51</v>
      </c>
      <c r="C911">
        <v>1</v>
      </c>
      <c r="D911">
        <v>1</v>
      </c>
      <c r="E911">
        <v>2021</v>
      </c>
      <c r="F911" t="s">
        <v>31</v>
      </c>
      <c r="G911" t="s">
        <v>32</v>
      </c>
      <c r="H911" t="s">
        <v>45</v>
      </c>
      <c r="I911" t="s">
        <v>13</v>
      </c>
      <c r="J911">
        <v>9.5985084362298731E-2</v>
      </c>
      <c r="K911" t="s">
        <v>135</v>
      </c>
      <c r="L911">
        <v>2.0445595379055669E-3</v>
      </c>
    </row>
    <row r="912" spans="1:12" x14ac:dyDescent="0.3">
      <c r="A912">
        <v>5</v>
      </c>
      <c r="B912">
        <v>51</v>
      </c>
      <c r="C912">
        <v>1</v>
      </c>
      <c r="D912">
        <v>1</v>
      </c>
      <c r="E912">
        <v>2021</v>
      </c>
      <c r="F912" t="s">
        <v>31</v>
      </c>
      <c r="G912" t="s">
        <v>32</v>
      </c>
      <c r="H912" t="s">
        <v>45</v>
      </c>
      <c r="I912" t="s">
        <v>15</v>
      </c>
      <c r="J912">
        <v>18.12415087932332</v>
      </c>
      <c r="K912" t="s">
        <v>135</v>
      </c>
      <c r="L912">
        <v>0.38605899857202164</v>
      </c>
    </row>
    <row r="913" spans="1:12" x14ac:dyDescent="0.3">
      <c r="A913">
        <v>5</v>
      </c>
      <c r="B913">
        <v>51</v>
      </c>
      <c r="C913">
        <v>1</v>
      </c>
      <c r="D913">
        <v>1</v>
      </c>
      <c r="E913">
        <v>2021</v>
      </c>
      <c r="F913" t="s">
        <v>31</v>
      </c>
      <c r="G913" t="s">
        <v>32</v>
      </c>
      <c r="H913" t="s">
        <v>45</v>
      </c>
      <c r="I913" t="s">
        <v>16</v>
      </c>
      <c r="J913">
        <v>0.44976835764255679</v>
      </c>
      <c r="K913" t="s">
        <v>135</v>
      </c>
      <c r="L913">
        <v>9.5804279547771695E-3</v>
      </c>
    </row>
    <row r="914" spans="1:12" x14ac:dyDescent="0.3">
      <c r="A914">
        <v>5</v>
      </c>
      <c r="B914">
        <v>51</v>
      </c>
      <c r="C914">
        <v>1</v>
      </c>
      <c r="D914">
        <v>1</v>
      </c>
      <c r="E914">
        <v>2021</v>
      </c>
      <c r="F914" t="s">
        <v>31</v>
      </c>
      <c r="G914" t="s">
        <v>32</v>
      </c>
      <c r="H914" t="s">
        <v>45</v>
      </c>
      <c r="I914" t="s">
        <v>24</v>
      </c>
      <c r="J914">
        <v>9.875614865067002E-3</v>
      </c>
      <c r="K914" t="s">
        <v>135</v>
      </c>
      <c r="L914">
        <v>2.1035854371750202E-4</v>
      </c>
    </row>
    <row r="915" spans="1:12" x14ac:dyDescent="0.3">
      <c r="A915">
        <v>5</v>
      </c>
      <c r="B915">
        <v>51</v>
      </c>
      <c r="C915">
        <v>1</v>
      </c>
      <c r="D915">
        <v>1</v>
      </c>
      <c r="E915">
        <v>2021</v>
      </c>
      <c r="F915" t="s">
        <v>31</v>
      </c>
      <c r="G915" t="s">
        <v>32</v>
      </c>
      <c r="H915" t="s">
        <v>46</v>
      </c>
      <c r="I915" t="s">
        <v>11</v>
      </c>
      <c r="J915">
        <v>15.3801189700315</v>
      </c>
      <c r="K915" t="s">
        <v>135</v>
      </c>
      <c r="L915">
        <v>0.32760891073042092</v>
      </c>
    </row>
    <row r="916" spans="1:12" x14ac:dyDescent="0.3">
      <c r="A916">
        <v>5</v>
      </c>
      <c r="B916">
        <v>51</v>
      </c>
      <c r="C916">
        <v>1</v>
      </c>
      <c r="D916">
        <v>1</v>
      </c>
      <c r="E916">
        <v>2021</v>
      </c>
      <c r="F916" t="s">
        <v>31</v>
      </c>
      <c r="G916" t="s">
        <v>32</v>
      </c>
      <c r="H916" t="s">
        <v>46</v>
      </c>
      <c r="I916" t="s">
        <v>221</v>
      </c>
      <c r="J916">
        <v>1.417535257434464</v>
      </c>
      <c r="K916" t="s">
        <v>135</v>
      </c>
      <c r="L916">
        <v>3.0194641700428952E-2</v>
      </c>
    </row>
    <row r="917" spans="1:12" x14ac:dyDescent="0.3">
      <c r="A917">
        <v>5</v>
      </c>
      <c r="B917">
        <v>51</v>
      </c>
      <c r="C917">
        <v>1</v>
      </c>
      <c r="D917">
        <v>1</v>
      </c>
      <c r="E917">
        <v>2021</v>
      </c>
      <c r="F917" t="s">
        <v>31</v>
      </c>
      <c r="G917" t="s">
        <v>32</v>
      </c>
      <c r="H917" t="s">
        <v>46</v>
      </c>
      <c r="I917" t="s">
        <v>17</v>
      </c>
      <c r="J917">
        <v>2.9497319132354169</v>
      </c>
      <c r="K917" t="s">
        <v>135</v>
      </c>
      <c r="L917">
        <v>6.2831663456231132E-2</v>
      </c>
    </row>
    <row r="918" spans="1:12" x14ac:dyDescent="0.3">
      <c r="A918">
        <v>5</v>
      </c>
      <c r="B918">
        <v>51</v>
      </c>
      <c r="C918">
        <v>1</v>
      </c>
      <c r="D918">
        <v>1</v>
      </c>
      <c r="E918">
        <v>2021</v>
      </c>
      <c r="F918" t="s">
        <v>31</v>
      </c>
      <c r="G918" t="s">
        <v>32</v>
      </c>
      <c r="H918" t="s">
        <v>46</v>
      </c>
      <c r="I918" t="s">
        <v>18</v>
      </c>
      <c r="J918">
        <v>1.4320671463524901</v>
      </c>
      <c r="K918" t="s">
        <v>135</v>
      </c>
      <c r="L918">
        <v>3.0504182628465108E-2</v>
      </c>
    </row>
    <row r="919" spans="1:12" x14ac:dyDescent="0.3">
      <c r="A919">
        <v>5</v>
      </c>
      <c r="B919">
        <v>51</v>
      </c>
      <c r="C919">
        <v>1</v>
      </c>
      <c r="D919">
        <v>1</v>
      </c>
      <c r="E919">
        <v>2021</v>
      </c>
      <c r="F919" t="s">
        <v>31</v>
      </c>
      <c r="G919" t="s">
        <v>32</v>
      </c>
      <c r="H919" t="s">
        <v>46</v>
      </c>
      <c r="I919" t="s">
        <v>19</v>
      </c>
      <c r="J919">
        <v>0.45279028301317459</v>
      </c>
      <c r="K919" t="s">
        <v>135</v>
      </c>
      <c r="L919">
        <v>9.6447973969710672E-3</v>
      </c>
    </row>
    <row r="920" spans="1:12" x14ac:dyDescent="0.3">
      <c r="A920">
        <v>5</v>
      </c>
      <c r="B920">
        <v>51</v>
      </c>
      <c r="C920">
        <v>1</v>
      </c>
      <c r="D920">
        <v>1</v>
      </c>
      <c r="E920">
        <v>2022</v>
      </c>
      <c r="F920" t="s">
        <v>31</v>
      </c>
      <c r="G920" t="s">
        <v>32</v>
      </c>
      <c r="H920" t="s">
        <v>44</v>
      </c>
      <c r="I920" t="s">
        <v>217</v>
      </c>
      <c r="J920">
        <v>0</v>
      </c>
      <c r="K920" t="s">
        <v>135</v>
      </c>
      <c r="L920">
        <v>0</v>
      </c>
    </row>
    <row r="921" spans="1:12" x14ac:dyDescent="0.3">
      <c r="A921">
        <v>5</v>
      </c>
      <c r="B921">
        <v>51</v>
      </c>
      <c r="C921">
        <v>1</v>
      </c>
      <c r="D921">
        <v>1</v>
      </c>
      <c r="E921">
        <v>2022</v>
      </c>
      <c r="F921" t="s">
        <v>31</v>
      </c>
      <c r="G921" t="s">
        <v>32</v>
      </c>
      <c r="H921" t="s">
        <v>44</v>
      </c>
      <c r="I921" t="s">
        <v>218</v>
      </c>
      <c r="J921">
        <v>0</v>
      </c>
      <c r="K921" t="s">
        <v>135</v>
      </c>
      <c r="L921">
        <v>0</v>
      </c>
    </row>
    <row r="922" spans="1:12" x14ac:dyDescent="0.3">
      <c r="A922">
        <v>5</v>
      </c>
      <c r="B922">
        <v>51</v>
      </c>
      <c r="C922">
        <v>1</v>
      </c>
      <c r="D922">
        <v>1</v>
      </c>
      <c r="E922">
        <v>2022</v>
      </c>
      <c r="F922" t="s">
        <v>31</v>
      </c>
      <c r="G922" t="s">
        <v>32</v>
      </c>
      <c r="H922" t="s">
        <v>44</v>
      </c>
      <c r="I922" t="s">
        <v>14</v>
      </c>
      <c r="J922">
        <v>1.1610381092496029</v>
      </c>
      <c r="K922" t="s">
        <v>135</v>
      </c>
      <c r="L922">
        <v>2.5641831295640412E-2</v>
      </c>
    </row>
    <row r="923" spans="1:12" x14ac:dyDescent="0.3">
      <c r="A923">
        <v>5</v>
      </c>
      <c r="B923">
        <v>51</v>
      </c>
      <c r="C923">
        <v>1</v>
      </c>
      <c r="D923">
        <v>1</v>
      </c>
      <c r="E923">
        <v>2022</v>
      </c>
      <c r="F923" t="s">
        <v>31</v>
      </c>
      <c r="G923" t="s">
        <v>32</v>
      </c>
      <c r="H923" t="s">
        <v>44</v>
      </c>
      <c r="I923" t="s">
        <v>219</v>
      </c>
      <c r="J923">
        <v>3.4856794877961415</v>
      </c>
      <c r="K923" t="s">
        <v>135</v>
      </c>
      <c r="L923">
        <v>7.6982146119656758E-2</v>
      </c>
    </row>
    <row r="924" spans="1:12" x14ac:dyDescent="0.3">
      <c r="A924">
        <v>5</v>
      </c>
      <c r="B924">
        <v>51</v>
      </c>
      <c r="C924">
        <v>1</v>
      </c>
      <c r="D924">
        <v>1</v>
      </c>
      <c r="E924">
        <v>2022</v>
      </c>
      <c r="F924" t="s">
        <v>31</v>
      </c>
      <c r="G924" t="s">
        <v>32</v>
      </c>
      <c r="H924" t="s">
        <v>45</v>
      </c>
      <c r="I924" t="s">
        <v>11</v>
      </c>
      <c r="J924">
        <v>0.35835929278367318</v>
      </c>
      <c r="K924" t="s">
        <v>135</v>
      </c>
      <c r="L924">
        <v>7.914459013514159E-3</v>
      </c>
    </row>
    <row r="925" spans="1:12" x14ac:dyDescent="0.3">
      <c r="A925">
        <v>5</v>
      </c>
      <c r="B925">
        <v>51</v>
      </c>
      <c r="C925">
        <v>1</v>
      </c>
      <c r="D925">
        <v>1</v>
      </c>
      <c r="E925">
        <v>2022</v>
      </c>
      <c r="F925" t="s">
        <v>31</v>
      </c>
      <c r="G925" t="s">
        <v>32</v>
      </c>
      <c r="H925" t="s">
        <v>45</v>
      </c>
      <c r="I925" t="s">
        <v>220</v>
      </c>
      <c r="J925">
        <v>0</v>
      </c>
      <c r="K925" t="s">
        <v>135</v>
      </c>
      <c r="L925">
        <v>0</v>
      </c>
    </row>
    <row r="926" spans="1:12" x14ac:dyDescent="0.3">
      <c r="A926">
        <v>5</v>
      </c>
      <c r="B926">
        <v>51</v>
      </c>
      <c r="C926">
        <v>1</v>
      </c>
      <c r="D926">
        <v>1</v>
      </c>
      <c r="E926">
        <v>2022</v>
      </c>
      <c r="F926" t="s">
        <v>31</v>
      </c>
      <c r="G926" t="s">
        <v>32</v>
      </c>
      <c r="H926" t="s">
        <v>45</v>
      </c>
      <c r="I926" t="s">
        <v>13</v>
      </c>
      <c r="J926">
        <v>6.8159473277619514E-3</v>
      </c>
      <c r="K926" t="s">
        <v>135</v>
      </c>
      <c r="L926">
        <v>1.5053198521743772E-4</v>
      </c>
    </row>
    <row r="927" spans="1:12" x14ac:dyDescent="0.3">
      <c r="A927">
        <v>5</v>
      </c>
      <c r="B927">
        <v>51</v>
      </c>
      <c r="C927">
        <v>1</v>
      </c>
      <c r="D927">
        <v>1</v>
      </c>
      <c r="E927">
        <v>2022</v>
      </c>
      <c r="F927" t="s">
        <v>31</v>
      </c>
      <c r="G927" t="s">
        <v>32</v>
      </c>
      <c r="H927" t="s">
        <v>45</v>
      </c>
      <c r="I927" t="s">
        <v>15</v>
      </c>
      <c r="J927">
        <v>17.468839151367973</v>
      </c>
      <c r="K927" t="s">
        <v>135</v>
      </c>
      <c r="L927">
        <v>0.38580389642813873</v>
      </c>
    </row>
    <row r="928" spans="1:12" x14ac:dyDescent="0.3">
      <c r="A928">
        <v>5</v>
      </c>
      <c r="B928">
        <v>51</v>
      </c>
      <c r="C928">
        <v>1</v>
      </c>
      <c r="D928">
        <v>1</v>
      </c>
      <c r="E928">
        <v>2022</v>
      </c>
      <c r="F928" t="s">
        <v>31</v>
      </c>
      <c r="G928" t="s">
        <v>32</v>
      </c>
      <c r="H928" t="s">
        <v>45</v>
      </c>
      <c r="I928" t="s">
        <v>16</v>
      </c>
      <c r="J928">
        <v>0.46542672489859299</v>
      </c>
      <c r="K928" t="s">
        <v>135</v>
      </c>
      <c r="L928">
        <v>1.0279071345940185E-2</v>
      </c>
    </row>
    <row r="929" spans="1:12" x14ac:dyDescent="0.3">
      <c r="A929">
        <v>5</v>
      </c>
      <c r="B929">
        <v>51</v>
      </c>
      <c r="C929">
        <v>1</v>
      </c>
      <c r="D929">
        <v>1</v>
      </c>
      <c r="E929">
        <v>2022</v>
      </c>
      <c r="F929" t="s">
        <v>31</v>
      </c>
      <c r="G929" t="s">
        <v>32</v>
      </c>
      <c r="H929" t="s">
        <v>45</v>
      </c>
      <c r="I929" t="s">
        <v>24</v>
      </c>
      <c r="J929">
        <v>1.6471048851928384E-2</v>
      </c>
      <c r="K929" t="s">
        <v>135</v>
      </c>
      <c r="L929">
        <v>3.6376743584788044E-4</v>
      </c>
    </row>
    <row r="930" spans="1:12" x14ac:dyDescent="0.3">
      <c r="A930">
        <v>5</v>
      </c>
      <c r="B930">
        <v>51</v>
      </c>
      <c r="C930">
        <v>1</v>
      </c>
      <c r="D930">
        <v>1</v>
      </c>
      <c r="E930">
        <v>2022</v>
      </c>
      <c r="F930" t="s">
        <v>31</v>
      </c>
      <c r="G930" t="s">
        <v>32</v>
      </c>
      <c r="H930" t="s">
        <v>46</v>
      </c>
      <c r="I930" t="s">
        <v>11</v>
      </c>
      <c r="J930">
        <v>15.391774887770094</v>
      </c>
      <c r="K930" t="s">
        <v>135</v>
      </c>
      <c r="L930">
        <v>0.33993138715124427</v>
      </c>
    </row>
    <row r="931" spans="1:12" x14ac:dyDescent="0.3">
      <c r="A931">
        <v>5</v>
      </c>
      <c r="B931">
        <v>51</v>
      </c>
      <c r="C931">
        <v>1</v>
      </c>
      <c r="D931">
        <v>1</v>
      </c>
      <c r="E931">
        <v>2022</v>
      </c>
      <c r="F931" t="s">
        <v>31</v>
      </c>
      <c r="G931" t="s">
        <v>32</v>
      </c>
      <c r="H931" t="s">
        <v>46</v>
      </c>
      <c r="I931" t="s">
        <v>221</v>
      </c>
      <c r="J931">
        <v>1.7449894652164497</v>
      </c>
      <c r="K931" t="s">
        <v>135</v>
      </c>
      <c r="L931">
        <v>3.8538550219225108E-2</v>
      </c>
    </row>
    <row r="932" spans="1:12" x14ac:dyDescent="0.3">
      <c r="A932">
        <v>5</v>
      </c>
      <c r="B932">
        <v>51</v>
      </c>
      <c r="C932">
        <v>1</v>
      </c>
      <c r="D932">
        <v>1</v>
      </c>
      <c r="E932">
        <v>2022</v>
      </c>
      <c r="F932" t="s">
        <v>31</v>
      </c>
      <c r="G932" t="s">
        <v>32</v>
      </c>
      <c r="H932" t="s">
        <v>46</v>
      </c>
      <c r="I932" t="s">
        <v>17</v>
      </c>
      <c r="J932">
        <v>3.1225236246751762</v>
      </c>
      <c r="K932" t="s">
        <v>135</v>
      </c>
      <c r="L932">
        <v>6.8961753591638059E-2</v>
      </c>
    </row>
    <row r="933" spans="1:12" x14ac:dyDescent="0.3">
      <c r="A933">
        <v>5</v>
      </c>
      <c r="B933">
        <v>51</v>
      </c>
      <c r="C933">
        <v>1</v>
      </c>
      <c r="D933">
        <v>1</v>
      </c>
      <c r="E933">
        <v>2022</v>
      </c>
      <c r="F933" t="s">
        <v>31</v>
      </c>
      <c r="G933" t="s">
        <v>32</v>
      </c>
      <c r="H933" t="s">
        <v>46</v>
      </c>
      <c r="I933" t="s">
        <v>18</v>
      </c>
      <c r="J933">
        <v>1.7527599501341846</v>
      </c>
      <c r="K933" t="s">
        <v>135</v>
      </c>
      <c r="L933">
        <v>3.8710163417584854E-2</v>
      </c>
    </row>
    <row r="934" spans="1:12" x14ac:dyDescent="0.3">
      <c r="A934">
        <v>5</v>
      </c>
      <c r="B934">
        <v>51</v>
      </c>
      <c r="C934">
        <v>1</v>
      </c>
      <c r="D934">
        <v>1</v>
      </c>
      <c r="E934">
        <v>2022</v>
      </c>
      <c r="F934" t="s">
        <v>31</v>
      </c>
      <c r="G934" t="s">
        <v>32</v>
      </c>
      <c r="H934" t="s">
        <v>46</v>
      </c>
      <c r="I934" t="s">
        <v>19</v>
      </c>
      <c r="J934">
        <v>0.30438587848879339</v>
      </c>
      <c r="K934" t="s">
        <v>135</v>
      </c>
      <c r="L934">
        <v>6.7224419963522498E-3</v>
      </c>
    </row>
    <row r="935" spans="1:12" x14ac:dyDescent="0.3">
      <c r="A935">
        <v>5</v>
      </c>
      <c r="B935">
        <v>51</v>
      </c>
      <c r="C935">
        <v>1</v>
      </c>
      <c r="D935">
        <v>1</v>
      </c>
      <c r="E935">
        <v>2023</v>
      </c>
      <c r="F935" t="s">
        <v>31</v>
      </c>
      <c r="G935" t="s">
        <v>32</v>
      </c>
      <c r="H935" t="s">
        <v>44</v>
      </c>
      <c r="I935" t="s">
        <v>14</v>
      </c>
      <c r="J935">
        <v>0.87559891669901968</v>
      </c>
      <c r="K935" t="s">
        <v>135</v>
      </c>
      <c r="L935">
        <v>2.0084560990928622E-2</v>
      </c>
    </row>
    <row r="936" spans="1:12" x14ac:dyDescent="0.3">
      <c r="A936">
        <v>5</v>
      </c>
      <c r="B936">
        <v>51</v>
      </c>
      <c r="C936">
        <v>1</v>
      </c>
      <c r="D936">
        <v>1</v>
      </c>
      <c r="E936">
        <v>2023</v>
      </c>
      <c r="F936" t="s">
        <v>31</v>
      </c>
      <c r="G936" t="s">
        <v>32</v>
      </c>
      <c r="H936" t="s">
        <v>44</v>
      </c>
      <c r="I936" t="s">
        <v>219</v>
      </c>
      <c r="J936">
        <v>2.144635652080856</v>
      </c>
      <c r="K936" t="s">
        <v>135</v>
      </c>
      <c r="L936">
        <v>4.9193831486139566E-2</v>
      </c>
    </row>
    <row r="937" spans="1:12" x14ac:dyDescent="0.3">
      <c r="A937">
        <v>5</v>
      </c>
      <c r="B937">
        <v>51</v>
      </c>
      <c r="C937">
        <v>1</v>
      </c>
      <c r="D937">
        <v>1</v>
      </c>
      <c r="E937">
        <v>2023</v>
      </c>
      <c r="F937" t="s">
        <v>31</v>
      </c>
      <c r="G937" t="s">
        <v>32</v>
      </c>
      <c r="H937" t="s">
        <v>45</v>
      </c>
      <c r="I937" t="s">
        <v>11</v>
      </c>
      <c r="J937">
        <v>0.45452191875366155</v>
      </c>
      <c r="K937" t="s">
        <v>135</v>
      </c>
      <c r="L937">
        <v>1.0425861687149389E-2</v>
      </c>
    </row>
    <row r="938" spans="1:12" x14ac:dyDescent="0.3">
      <c r="A938">
        <v>5</v>
      </c>
      <c r="B938">
        <v>51</v>
      </c>
      <c r="C938">
        <v>1</v>
      </c>
      <c r="D938">
        <v>1</v>
      </c>
      <c r="E938">
        <v>2023</v>
      </c>
      <c r="F938" t="s">
        <v>31</v>
      </c>
      <c r="G938" t="s">
        <v>32</v>
      </c>
      <c r="H938" t="s">
        <v>45</v>
      </c>
      <c r="I938" t="s">
        <v>15</v>
      </c>
      <c r="J938">
        <v>17.455193005295172</v>
      </c>
      <c r="K938" t="s">
        <v>135</v>
      </c>
      <c r="L938">
        <v>0.40038867321233867</v>
      </c>
    </row>
    <row r="939" spans="1:12" x14ac:dyDescent="0.3">
      <c r="A939">
        <v>5</v>
      </c>
      <c r="B939">
        <v>51</v>
      </c>
      <c r="C939">
        <v>1</v>
      </c>
      <c r="D939">
        <v>1</v>
      </c>
      <c r="E939">
        <v>2023</v>
      </c>
      <c r="F939" t="s">
        <v>31</v>
      </c>
      <c r="G939" t="s">
        <v>32</v>
      </c>
      <c r="H939" t="s">
        <v>45</v>
      </c>
      <c r="I939" t="s">
        <v>16</v>
      </c>
      <c r="J939">
        <v>0.44741781291718818</v>
      </c>
      <c r="K939" t="s">
        <v>135</v>
      </c>
      <c r="L939">
        <v>1.026290711487037E-2</v>
      </c>
    </row>
    <row r="940" spans="1:12" x14ac:dyDescent="0.3">
      <c r="A940">
        <v>5</v>
      </c>
      <c r="B940">
        <v>51</v>
      </c>
      <c r="C940">
        <v>1</v>
      </c>
      <c r="D940">
        <v>1</v>
      </c>
      <c r="E940">
        <v>2023</v>
      </c>
      <c r="F940" t="s">
        <v>31</v>
      </c>
      <c r="G940" t="s">
        <v>32</v>
      </c>
      <c r="H940" t="s">
        <v>45</v>
      </c>
      <c r="I940" t="s">
        <v>24</v>
      </c>
      <c r="J940">
        <v>5.3853740772232227E-3</v>
      </c>
      <c r="K940" t="s">
        <v>135</v>
      </c>
      <c r="L940">
        <v>1.235301598141834E-4</v>
      </c>
    </row>
    <row r="941" spans="1:12" x14ac:dyDescent="0.3">
      <c r="A941">
        <v>5</v>
      </c>
      <c r="B941">
        <v>51</v>
      </c>
      <c r="C941">
        <v>1</v>
      </c>
      <c r="D941">
        <v>1</v>
      </c>
      <c r="E941">
        <v>2023</v>
      </c>
      <c r="F941" t="s">
        <v>31</v>
      </c>
      <c r="G941" t="s">
        <v>32</v>
      </c>
      <c r="H941" t="s">
        <v>46</v>
      </c>
      <c r="I941" t="s">
        <v>11</v>
      </c>
      <c r="J941">
        <v>15.790818459213281</v>
      </c>
      <c r="K941" t="s">
        <v>135</v>
      </c>
      <c r="L941">
        <v>0.36221111103746267</v>
      </c>
    </row>
    <row r="942" spans="1:12" x14ac:dyDescent="0.3">
      <c r="A942">
        <v>5</v>
      </c>
      <c r="B942">
        <v>51</v>
      </c>
      <c r="C942">
        <v>1</v>
      </c>
      <c r="D942">
        <v>1</v>
      </c>
      <c r="E942">
        <v>2023</v>
      </c>
      <c r="F942" t="s">
        <v>31</v>
      </c>
      <c r="G942" t="s">
        <v>32</v>
      </c>
      <c r="H942" t="s">
        <v>46</v>
      </c>
      <c r="I942" t="s">
        <v>221</v>
      </c>
      <c r="J942">
        <v>1.6823627696616505</v>
      </c>
      <c r="K942" t="s">
        <v>135</v>
      </c>
      <c r="L942">
        <v>3.8590177547869101E-2</v>
      </c>
    </row>
    <row r="943" spans="1:12" x14ac:dyDescent="0.3">
      <c r="A943">
        <v>5</v>
      </c>
      <c r="B943">
        <v>51</v>
      </c>
      <c r="C943">
        <v>1</v>
      </c>
      <c r="D943">
        <v>1</v>
      </c>
      <c r="E943">
        <v>2023</v>
      </c>
      <c r="F943" t="s">
        <v>31</v>
      </c>
      <c r="G943" t="s">
        <v>32</v>
      </c>
      <c r="H943" t="s">
        <v>46</v>
      </c>
      <c r="I943" t="s">
        <v>17</v>
      </c>
      <c r="J943">
        <v>2.7892526217787146</v>
      </c>
      <c r="K943" t="s">
        <v>135</v>
      </c>
      <c r="L943">
        <v>6.3980109308973604E-2</v>
      </c>
    </row>
    <row r="944" spans="1:12" x14ac:dyDescent="0.3">
      <c r="A944">
        <v>5</v>
      </c>
      <c r="B944">
        <v>51</v>
      </c>
      <c r="C944">
        <v>1</v>
      </c>
      <c r="D944">
        <v>1</v>
      </c>
      <c r="E944">
        <v>2023</v>
      </c>
      <c r="F944" t="s">
        <v>31</v>
      </c>
      <c r="G944" t="s">
        <v>32</v>
      </c>
      <c r="H944" t="s">
        <v>46</v>
      </c>
      <c r="I944" t="s">
        <v>18</v>
      </c>
      <c r="J944">
        <v>1.6833094885663686</v>
      </c>
      <c r="K944" t="s">
        <v>135</v>
      </c>
      <c r="L944">
        <v>3.8611893465077818E-2</v>
      </c>
    </row>
    <row r="945" spans="1:12" x14ac:dyDescent="0.3">
      <c r="A945">
        <v>5</v>
      </c>
      <c r="B945">
        <v>51</v>
      </c>
      <c r="C945">
        <v>1</v>
      </c>
      <c r="D945">
        <v>1</v>
      </c>
      <c r="E945">
        <v>2023</v>
      </c>
      <c r="F945" t="s">
        <v>31</v>
      </c>
      <c r="G945" t="s">
        <v>32</v>
      </c>
      <c r="H945" t="s">
        <v>46</v>
      </c>
      <c r="I945" t="s">
        <v>19</v>
      </c>
      <c r="J945">
        <v>0.26712536867314496</v>
      </c>
      <c r="K945" t="s">
        <v>135</v>
      </c>
      <c r="L945">
        <v>6.1273439893762263E-3</v>
      </c>
    </row>
    <row r="946" spans="1:12" x14ac:dyDescent="0.3">
      <c r="A946">
        <v>5</v>
      </c>
      <c r="B946">
        <v>51</v>
      </c>
      <c r="C946">
        <v>1</v>
      </c>
      <c r="D946">
        <v>1</v>
      </c>
      <c r="E946">
        <v>2024</v>
      </c>
      <c r="F946" t="s">
        <v>31</v>
      </c>
      <c r="G946" t="s">
        <v>32</v>
      </c>
      <c r="H946" t="s">
        <v>44</v>
      </c>
      <c r="I946" t="s">
        <v>14</v>
      </c>
      <c r="J946">
        <v>0.71325706322040971</v>
      </c>
      <c r="K946" t="s">
        <v>135</v>
      </c>
      <c r="L946">
        <v>1.5550549050519124E-2</v>
      </c>
    </row>
    <row r="947" spans="1:12" x14ac:dyDescent="0.3">
      <c r="A947">
        <v>5</v>
      </c>
      <c r="B947">
        <v>51</v>
      </c>
      <c r="C947">
        <v>1</v>
      </c>
      <c r="D947">
        <v>1</v>
      </c>
      <c r="E947">
        <v>2024</v>
      </c>
      <c r="F947" t="s">
        <v>31</v>
      </c>
      <c r="G947" t="s">
        <v>32</v>
      </c>
      <c r="H947" t="s">
        <v>44</v>
      </c>
      <c r="I947" t="s">
        <v>219</v>
      </c>
      <c r="J947">
        <v>2.1366868446925067</v>
      </c>
      <c r="K947" t="s">
        <v>135</v>
      </c>
      <c r="L947">
        <v>4.6584401749866874E-2</v>
      </c>
    </row>
    <row r="948" spans="1:12" x14ac:dyDescent="0.3">
      <c r="A948">
        <v>5</v>
      </c>
      <c r="B948">
        <v>51</v>
      </c>
      <c r="C948">
        <v>1</v>
      </c>
      <c r="D948">
        <v>1</v>
      </c>
      <c r="E948">
        <v>2024</v>
      </c>
      <c r="F948" t="s">
        <v>31</v>
      </c>
      <c r="G948" t="s">
        <v>32</v>
      </c>
      <c r="H948" t="s">
        <v>45</v>
      </c>
      <c r="I948" t="s">
        <v>11</v>
      </c>
      <c r="J948">
        <v>0.48947288288284896</v>
      </c>
      <c r="K948" t="s">
        <v>135</v>
      </c>
      <c r="L948">
        <v>1.0671569153205326E-2</v>
      </c>
    </row>
    <row r="949" spans="1:12" x14ac:dyDescent="0.3">
      <c r="A949">
        <v>5</v>
      </c>
      <c r="B949">
        <v>51</v>
      </c>
      <c r="C949">
        <v>1</v>
      </c>
      <c r="D949">
        <v>1</v>
      </c>
      <c r="E949">
        <v>2024</v>
      </c>
      <c r="F949" t="s">
        <v>31</v>
      </c>
      <c r="G949" t="s">
        <v>32</v>
      </c>
      <c r="H949" t="s">
        <v>45</v>
      </c>
      <c r="I949" t="s">
        <v>15</v>
      </c>
      <c r="J949">
        <v>18.296009547398146</v>
      </c>
      <c r="K949" t="s">
        <v>135</v>
      </c>
      <c r="L949">
        <v>0.39889264133043889</v>
      </c>
    </row>
    <row r="950" spans="1:12" x14ac:dyDescent="0.3">
      <c r="A950">
        <v>5</v>
      </c>
      <c r="B950">
        <v>51</v>
      </c>
      <c r="C950">
        <v>1</v>
      </c>
      <c r="D950">
        <v>1</v>
      </c>
      <c r="E950">
        <v>2024</v>
      </c>
      <c r="F950" t="s">
        <v>31</v>
      </c>
      <c r="G950" t="s">
        <v>32</v>
      </c>
      <c r="H950" t="s">
        <v>45</v>
      </c>
      <c r="I950" t="s">
        <v>16</v>
      </c>
      <c r="J950">
        <v>0.5298745791905225</v>
      </c>
      <c r="K950" t="s">
        <v>135</v>
      </c>
      <c r="L950">
        <v>1.1552413651709097E-2</v>
      </c>
    </row>
    <row r="951" spans="1:12" x14ac:dyDescent="0.3">
      <c r="A951">
        <v>5</v>
      </c>
      <c r="B951">
        <v>51</v>
      </c>
      <c r="C951">
        <v>1</v>
      </c>
      <c r="D951">
        <v>1</v>
      </c>
      <c r="E951">
        <v>2024</v>
      </c>
      <c r="F951" t="s">
        <v>31</v>
      </c>
      <c r="G951" t="s">
        <v>32</v>
      </c>
      <c r="H951" t="s">
        <v>45</v>
      </c>
      <c r="I951" t="s">
        <v>24</v>
      </c>
      <c r="J951">
        <v>9.0378786610027812E-3</v>
      </c>
      <c r="K951" t="s">
        <v>135</v>
      </c>
      <c r="L951">
        <v>1.9704533285096001E-4</v>
      </c>
    </row>
    <row r="952" spans="1:12" x14ac:dyDescent="0.3">
      <c r="A952">
        <v>5</v>
      </c>
      <c r="B952">
        <v>51</v>
      </c>
      <c r="C952">
        <v>1</v>
      </c>
      <c r="D952">
        <v>1</v>
      </c>
      <c r="E952">
        <v>2024</v>
      </c>
      <c r="F952" t="s">
        <v>31</v>
      </c>
      <c r="G952" t="s">
        <v>32</v>
      </c>
      <c r="H952" t="s">
        <v>46</v>
      </c>
      <c r="I952" t="s">
        <v>11</v>
      </c>
      <c r="J952">
        <v>16.817014421417248</v>
      </c>
      <c r="K952" t="s">
        <v>135</v>
      </c>
      <c r="L952">
        <v>0.36664734375399205</v>
      </c>
    </row>
    <row r="953" spans="1:12" x14ac:dyDescent="0.3">
      <c r="A953">
        <v>5</v>
      </c>
      <c r="B953">
        <v>51</v>
      </c>
      <c r="C953">
        <v>1</v>
      </c>
      <c r="D953">
        <v>1</v>
      </c>
      <c r="E953">
        <v>2024</v>
      </c>
      <c r="F953" t="s">
        <v>31</v>
      </c>
      <c r="G953" t="s">
        <v>32</v>
      </c>
      <c r="H953" t="s">
        <v>46</v>
      </c>
      <c r="I953" t="s">
        <v>221</v>
      </c>
      <c r="J953">
        <v>2.0410187455403412</v>
      </c>
      <c r="K953" t="s">
        <v>135</v>
      </c>
      <c r="L953">
        <v>4.449862995011962E-2</v>
      </c>
    </row>
    <row r="954" spans="1:12" x14ac:dyDescent="0.3">
      <c r="A954">
        <v>5</v>
      </c>
      <c r="B954">
        <v>51</v>
      </c>
      <c r="C954">
        <v>1</v>
      </c>
      <c r="D954">
        <v>1</v>
      </c>
      <c r="E954">
        <v>2024</v>
      </c>
      <c r="F954" t="s">
        <v>31</v>
      </c>
      <c r="G954" t="s">
        <v>32</v>
      </c>
      <c r="H954" t="s">
        <v>46</v>
      </c>
      <c r="I954" t="s">
        <v>17</v>
      </c>
      <c r="J954">
        <v>2.565828163588455</v>
      </c>
      <c r="K954" t="s">
        <v>135</v>
      </c>
      <c r="L954">
        <v>5.5940612116666587E-2</v>
      </c>
    </row>
    <row r="955" spans="1:12" x14ac:dyDescent="0.3">
      <c r="A955">
        <v>5</v>
      </c>
      <c r="B955">
        <v>51</v>
      </c>
      <c r="C955">
        <v>1</v>
      </c>
      <c r="D955">
        <v>1</v>
      </c>
      <c r="E955">
        <v>2024</v>
      </c>
      <c r="F955" t="s">
        <v>31</v>
      </c>
      <c r="G955" t="s">
        <v>32</v>
      </c>
      <c r="H955" t="s">
        <v>46</v>
      </c>
      <c r="I955" t="s">
        <v>18</v>
      </c>
      <c r="J955">
        <v>2.0469204445101106</v>
      </c>
      <c r="K955" t="s">
        <v>135</v>
      </c>
      <c r="L955">
        <v>4.4627299772043889E-2</v>
      </c>
    </row>
    <row r="956" spans="1:12" x14ac:dyDescent="0.3">
      <c r="A956">
        <v>5</v>
      </c>
      <c r="B956">
        <v>51</v>
      </c>
      <c r="C956">
        <v>1</v>
      </c>
      <c r="D956">
        <v>1</v>
      </c>
      <c r="E956">
        <v>2024</v>
      </c>
      <c r="F956" t="s">
        <v>31</v>
      </c>
      <c r="G956" t="s">
        <v>32</v>
      </c>
      <c r="H956" t="s">
        <v>46</v>
      </c>
      <c r="I956" t="s">
        <v>19</v>
      </c>
      <c r="J956">
        <v>0.22188135296223432</v>
      </c>
      <c r="K956" t="s">
        <v>135</v>
      </c>
      <c r="L956">
        <v>4.8374941385873676E-3</v>
      </c>
    </row>
    <row r="957" spans="1:12" x14ac:dyDescent="0.3">
      <c r="A957">
        <v>5</v>
      </c>
      <c r="B957">
        <v>51</v>
      </c>
      <c r="C957">
        <v>1</v>
      </c>
      <c r="D957">
        <v>1</v>
      </c>
      <c r="E957">
        <v>2025</v>
      </c>
      <c r="F957" t="s">
        <v>31</v>
      </c>
      <c r="G957" t="s">
        <v>32</v>
      </c>
      <c r="H957" t="s">
        <v>44</v>
      </c>
      <c r="I957" t="s">
        <v>14</v>
      </c>
      <c r="J957">
        <v>1.2253536398524605</v>
      </c>
      <c r="K957" t="s">
        <v>135</v>
      </c>
      <c r="L957">
        <v>2.5656260034497901E-2</v>
      </c>
    </row>
    <row r="958" spans="1:12" x14ac:dyDescent="0.3">
      <c r="A958">
        <v>5</v>
      </c>
      <c r="B958">
        <v>51</v>
      </c>
      <c r="C958">
        <v>1</v>
      </c>
      <c r="D958">
        <v>1</v>
      </c>
      <c r="E958">
        <v>2025</v>
      </c>
      <c r="F958" t="s">
        <v>31</v>
      </c>
      <c r="G958" t="s">
        <v>32</v>
      </c>
      <c r="H958" t="s">
        <v>44</v>
      </c>
      <c r="I958" t="s">
        <v>219</v>
      </c>
      <c r="J958">
        <v>2.1273204288878547</v>
      </c>
      <c r="K958" t="s">
        <v>135</v>
      </c>
      <c r="L958">
        <v>4.454149751154126E-2</v>
      </c>
    </row>
    <row r="959" spans="1:12" x14ac:dyDescent="0.3">
      <c r="A959">
        <v>5</v>
      </c>
      <c r="B959">
        <v>51</v>
      </c>
      <c r="C959">
        <v>1</v>
      </c>
      <c r="D959">
        <v>1</v>
      </c>
      <c r="E959">
        <v>2025</v>
      </c>
      <c r="F959" t="s">
        <v>31</v>
      </c>
      <c r="G959" t="s">
        <v>32</v>
      </c>
      <c r="H959" t="s">
        <v>45</v>
      </c>
      <c r="I959" t="s">
        <v>11</v>
      </c>
      <c r="J959">
        <v>0.630723023295654</v>
      </c>
      <c r="K959" t="s">
        <v>135</v>
      </c>
      <c r="L959">
        <v>1.3205978559272391E-2</v>
      </c>
    </row>
    <row r="960" spans="1:12" x14ac:dyDescent="0.3">
      <c r="A960">
        <v>5</v>
      </c>
      <c r="B960">
        <v>51</v>
      </c>
      <c r="C960">
        <v>1</v>
      </c>
      <c r="D960">
        <v>1</v>
      </c>
      <c r="E960">
        <v>2025</v>
      </c>
      <c r="F960" t="s">
        <v>31</v>
      </c>
      <c r="G960" t="s">
        <v>32</v>
      </c>
      <c r="H960" t="s">
        <v>45</v>
      </c>
      <c r="I960" t="s">
        <v>15</v>
      </c>
      <c r="J960">
        <v>18.586233000871562</v>
      </c>
      <c r="K960" t="s">
        <v>135</v>
      </c>
      <c r="L960">
        <v>0.3891555967382142</v>
      </c>
    </row>
    <row r="961" spans="1:12" x14ac:dyDescent="0.3">
      <c r="A961">
        <v>5</v>
      </c>
      <c r="B961">
        <v>51</v>
      </c>
      <c r="C961">
        <v>1</v>
      </c>
      <c r="D961">
        <v>1</v>
      </c>
      <c r="E961">
        <v>2025</v>
      </c>
      <c r="F961" t="s">
        <v>31</v>
      </c>
      <c r="G961" t="s">
        <v>32</v>
      </c>
      <c r="H961" t="s">
        <v>45</v>
      </c>
      <c r="I961" t="s">
        <v>16</v>
      </c>
      <c r="J961">
        <v>0.78574999643886423</v>
      </c>
      <c r="K961" t="s">
        <v>135</v>
      </c>
      <c r="L961">
        <v>1.6451908718505628E-2</v>
      </c>
    </row>
    <row r="962" spans="1:12" x14ac:dyDescent="0.3">
      <c r="A962">
        <v>5</v>
      </c>
      <c r="B962">
        <v>51</v>
      </c>
      <c r="C962">
        <v>1</v>
      </c>
      <c r="D962">
        <v>1</v>
      </c>
      <c r="E962">
        <v>2025</v>
      </c>
      <c r="F962" t="s">
        <v>31</v>
      </c>
      <c r="G962" t="s">
        <v>32</v>
      </c>
      <c r="H962" t="s">
        <v>46</v>
      </c>
      <c r="I962" t="s">
        <v>11</v>
      </c>
      <c r="J962">
        <v>17.232871268581103</v>
      </c>
      <c r="K962" t="s">
        <v>135</v>
      </c>
      <c r="L962">
        <v>0.36081912358050333</v>
      </c>
    </row>
    <row r="963" spans="1:12" x14ac:dyDescent="0.3">
      <c r="A963">
        <v>5</v>
      </c>
      <c r="B963">
        <v>51</v>
      </c>
      <c r="C963">
        <v>1</v>
      </c>
      <c r="D963">
        <v>1</v>
      </c>
      <c r="E963">
        <v>2025</v>
      </c>
      <c r="F963" t="s">
        <v>31</v>
      </c>
      <c r="G963" t="s">
        <v>32</v>
      </c>
      <c r="H963" t="s">
        <v>46</v>
      </c>
      <c r="I963" t="s">
        <v>221</v>
      </c>
      <c r="J963">
        <v>2.3929894169385664</v>
      </c>
      <c r="K963" t="s">
        <v>135</v>
      </c>
      <c r="L963">
        <v>5.0104032618836225E-2</v>
      </c>
    </row>
    <row r="964" spans="1:12" x14ac:dyDescent="0.3">
      <c r="A964">
        <v>5</v>
      </c>
      <c r="B964">
        <v>51</v>
      </c>
      <c r="C964">
        <v>1</v>
      </c>
      <c r="D964">
        <v>1</v>
      </c>
      <c r="E964">
        <v>2025</v>
      </c>
      <c r="F964" t="s">
        <v>31</v>
      </c>
      <c r="G964" t="s">
        <v>32</v>
      </c>
      <c r="H964" t="s">
        <v>46</v>
      </c>
      <c r="I964" t="s">
        <v>17</v>
      </c>
      <c r="J964">
        <v>1.9654757853704852</v>
      </c>
      <c r="K964" t="s">
        <v>135</v>
      </c>
      <c r="L964">
        <v>4.1152820052051113E-2</v>
      </c>
    </row>
    <row r="965" spans="1:12" x14ac:dyDescent="0.3">
      <c r="A965">
        <v>5</v>
      </c>
      <c r="B965">
        <v>51</v>
      </c>
      <c r="C965">
        <v>1</v>
      </c>
      <c r="D965">
        <v>1</v>
      </c>
      <c r="E965">
        <v>2025</v>
      </c>
      <c r="F965" t="s">
        <v>31</v>
      </c>
      <c r="G965" t="s">
        <v>32</v>
      </c>
      <c r="H965" t="s">
        <v>46</v>
      </c>
      <c r="I965" t="s">
        <v>18</v>
      </c>
      <c r="J965">
        <v>2.3929894169385664</v>
      </c>
      <c r="K965" t="s">
        <v>135</v>
      </c>
      <c r="L965">
        <v>5.0104032618836225E-2</v>
      </c>
    </row>
    <row r="966" spans="1:12" x14ac:dyDescent="0.3">
      <c r="A966">
        <v>5</v>
      </c>
      <c r="B966">
        <v>51</v>
      </c>
      <c r="C966">
        <v>1</v>
      </c>
      <c r="D966">
        <v>1</v>
      </c>
      <c r="E966">
        <v>2025</v>
      </c>
      <c r="F966" t="s">
        <v>31</v>
      </c>
      <c r="G966" t="s">
        <v>32</v>
      </c>
      <c r="H966" t="s">
        <v>46</v>
      </c>
      <c r="I966" t="s">
        <v>19</v>
      </c>
      <c r="J966">
        <v>0.42070953953800971</v>
      </c>
      <c r="K966" t="s">
        <v>135</v>
      </c>
      <c r="L966">
        <v>8.8087495677416777E-3</v>
      </c>
    </row>
    <row r="967" spans="1:12" x14ac:dyDescent="0.3">
      <c r="A967">
        <v>5</v>
      </c>
      <c r="B967">
        <v>54</v>
      </c>
      <c r="C967">
        <v>2</v>
      </c>
      <c r="D967">
        <v>1</v>
      </c>
      <c r="E967">
        <v>2023</v>
      </c>
      <c r="F967" t="s">
        <v>31</v>
      </c>
      <c r="G967" t="s">
        <v>34</v>
      </c>
      <c r="H967" t="s">
        <v>44</v>
      </c>
      <c r="I967" t="s">
        <v>14</v>
      </c>
      <c r="J967">
        <v>0.43981834368863154</v>
      </c>
      <c r="K967" t="s">
        <v>135</v>
      </c>
      <c r="L967">
        <v>0.11729227995812505</v>
      </c>
    </row>
    <row r="968" spans="1:12" x14ac:dyDescent="0.3">
      <c r="A968">
        <v>5</v>
      </c>
      <c r="B968">
        <v>54</v>
      </c>
      <c r="C968">
        <v>2</v>
      </c>
      <c r="D968">
        <v>1</v>
      </c>
      <c r="E968">
        <v>2023</v>
      </c>
      <c r="F968" t="s">
        <v>31</v>
      </c>
      <c r="G968" t="s">
        <v>34</v>
      </c>
      <c r="H968" t="s">
        <v>45</v>
      </c>
      <c r="I968" t="s">
        <v>11</v>
      </c>
      <c r="J968">
        <v>1.7793511169639727E-2</v>
      </c>
      <c r="K968" t="s">
        <v>135</v>
      </c>
      <c r="L968">
        <v>4.7452352169852306E-3</v>
      </c>
    </row>
    <row r="969" spans="1:12" x14ac:dyDescent="0.3">
      <c r="A969">
        <v>5</v>
      </c>
      <c r="B969">
        <v>54</v>
      </c>
      <c r="C969">
        <v>2</v>
      </c>
      <c r="D969">
        <v>1</v>
      </c>
      <c r="E969">
        <v>2023</v>
      </c>
      <c r="F969" t="s">
        <v>31</v>
      </c>
      <c r="G969" t="s">
        <v>34</v>
      </c>
      <c r="H969" t="s">
        <v>45</v>
      </c>
      <c r="I969" t="s">
        <v>16</v>
      </c>
      <c r="J969">
        <v>1.6358327755495847</v>
      </c>
      <c r="K969" t="s">
        <v>135</v>
      </c>
      <c r="L969">
        <v>0.43624955308883839</v>
      </c>
    </row>
    <row r="970" spans="1:12" x14ac:dyDescent="0.3">
      <c r="A970">
        <v>5</v>
      </c>
      <c r="B970">
        <v>54</v>
      </c>
      <c r="C970">
        <v>2</v>
      </c>
      <c r="D970">
        <v>1</v>
      </c>
      <c r="E970">
        <v>2023</v>
      </c>
      <c r="F970" t="s">
        <v>31</v>
      </c>
      <c r="G970" t="s">
        <v>34</v>
      </c>
      <c r="H970" t="s">
        <v>46</v>
      </c>
      <c r="I970" t="s">
        <v>221</v>
      </c>
      <c r="J970">
        <v>0.11937377389588832</v>
      </c>
      <c r="K970" t="s">
        <v>135</v>
      </c>
      <c r="L970">
        <v>3.1835011677836866E-2</v>
      </c>
    </row>
    <row r="971" spans="1:12" x14ac:dyDescent="0.3">
      <c r="A971">
        <v>5</v>
      </c>
      <c r="B971">
        <v>54</v>
      </c>
      <c r="C971">
        <v>2</v>
      </c>
      <c r="D971">
        <v>1</v>
      </c>
      <c r="E971">
        <v>2023</v>
      </c>
      <c r="F971" t="s">
        <v>31</v>
      </c>
      <c r="G971" t="s">
        <v>34</v>
      </c>
      <c r="H971" t="s">
        <v>46</v>
      </c>
      <c r="I971" t="s">
        <v>17</v>
      </c>
      <c r="J971">
        <v>1.3963245770684971</v>
      </c>
      <c r="K971" t="s">
        <v>135</v>
      </c>
      <c r="L971">
        <v>0.37237667677152425</v>
      </c>
    </row>
    <row r="972" spans="1:12" x14ac:dyDescent="0.3">
      <c r="A972">
        <v>5</v>
      </c>
      <c r="B972">
        <v>54</v>
      </c>
      <c r="C972">
        <v>2</v>
      </c>
      <c r="D972">
        <v>1</v>
      </c>
      <c r="E972">
        <v>2023</v>
      </c>
      <c r="F972" t="s">
        <v>31</v>
      </c>
      <c r="G972" t="s">
        <v>34</v>
      </c>
      <c r="H972" t="s">
        <v>46</v>
      </c>
      <c r="I972" t="s">
        <v>18</v>
      </c>
      <c r="J972">
        <v>0.11958414053040624</v>
      </c>
      <c r="K972" t="s">
        <v>135</v>
      </c>
      <c r="L972">
        <v>3.1891112980894823E-2</v>
      </c>
    </row>
    <row r="973" spans="1:12" x14ac:dyDescent="0.3">
      <c r="A973">
        <v>5</v>
      </c>
      <c r="B973">
        <v>54</v>
      </c>
      <c r="C973">
        <v>2</v>
      </c>
      <c r="D973">
        <v>1</v>
      </c>
      <c r="E973">
        <v>2023</v>
      </c>
      <c r="F973" t="s">
        <v>31</v>
      </c>
      <c r="G973" t="s">
        <v>34</v>
      </c>
      <c r="H973" t="s">
        <v>46</v>
      </c>
      <c r="I973" t="s">
        <v>19</v>
      </c>
      <c r="J973">
        <v>2.1036663451790814E-2</v>
      </c>
      <c r="K973" t="s">
        <v>135</v>
      </c>
      <c r="L973">
        <v>5.610130305795347E-3</v>
      </c>
    </row>
    <row r="974" spans="1:12" x14ac:dyDescent="0.3">
      <c r="A974">
        <v>5</v>
      </c>
      <c r="B974">
        <v>54</v>
      </c>
      <c r="C974">
        <v>2</v>
      </c>
      <c r="D974">
        <v>1</v>
      </c>
      <c r="E974">
        <v>2024</v>
      </c>
      <c r="F974" t="s">
        <v>31</v>
      </c>
      <c r="G974" t="s">
        <v>34</v>
      </c>
      <c r="H974" t="s">
        <v>44</v>
      </c>
      <c r="I974" t="s">
        <v>14</v>
      </c>
      <c r="J974">
        <v>0.50769376725341064</v>
      </c>
      <c r="K974" t="s">
        <v>135</v>
      </c>
      <c r="L974">
        <v>0.13432711196476388</v>
      </c>
    </row>
    <row r="975" spans="1:12" x14ac:dyDescent="0.3">
      <c r="A975">
        <v>5</v>
      </c>
      <c r="B975">
        <v>54</v>
      </c>
      <c r="C975">
        <v>2</v>
      </c>
      <c r="D975">
        <v>1</v>
      </c>
      <c r="E975">
        <v>2024</v>
      </c>
      <c r="F975" t="s">
        <v>31</v>
      </c>
      <c r="G975" t="s">
        <v>34</v>
      </c>
      <c r="H975" t="s">
        <v>44</v>
      </c>
      <c r="I975" t="s">
        <v>219</v>
      </c>
      <c r="J975">
        <v>4.6021440264668513E-2</v>
      </c>
      <c r="K975" t="s">
        <v>135</v>
      </c>
      <c r="L975">
        <v>1.2176488186285273E-2</v>
      </c>
    </row>
    <row r="976" spans="1:12" x14ac:dyDescent="0.3">
      <c r="A976">
        <v>5</v>
      </c>
      <c r="B976">
        <v>54</v>
      </c>
      <c r="C976">
        <v>2</v>
      </c>
      <c r="D976">
        <v>1</v>
      </c>
      <c r="E976">
        <v>2024</v>
      </c>
      <c r="F976" t="s">
        <v>31</v>
      </c>
      <c r="G976" t="s">
        <v>34</v>
      </c>
      <c r="H976" t="s">
        <v>45</v>
      </c>
      <c r="I976" t="s">
        <v>11</v>
      </c>
      <c r="J976">
        <v>5.349235366366098E-2</v>
      </c>
      <c r="K976" t="s">
        <v>135</v>
      </c>
      <c r="L976">
        <v>1.4153164453269272E-2</v>
      </c>
    </row>
    <row r="977" spans="1:12" x14ac:dyDescent="0.3">
      <c r="A977">
        <v>5</v>
      </c>
      <c r="B977">
        <v>54</v>
      </c>
      <c r="C977">
        <v>2</v>
      </c>
      <c r="D977">
        <v>1</v>
      </c>
      <c r="E977">
        <v>2024</v>
      </c>
      <c r="F977" t="s">
        <v>31</v>
      </c>
      <c r="G977" t="s">
        <v>34</v>
      </c>
      <c r="H977" t="s">
        <v>45</v>
      </c>
      <c r="I977" t="s">
        <v>16</v>
      </c>
      <c r="J977">
        <v>1.5122912565174804</v>
      </c>
      <c r="K977" t="s">
        <v>135</v>
      </c>
      <c r="L977">
        <v>0.40012647395011397</v>
      </c>
    </row>
    <row r="978" spans="1:12" x14ac:dyDescent="0.3">
      <c r="A978">
        <v>5</v>
      </c>
      <c r="B978">
        <v>54</v>
      </c>
      <c r="C978">
        <v>2</v>
      </c>
      <c r="D978">
        <v>1</v>
      </c>
      <c r="E978">
        <v>2024</v>
      </c>
      <c r="F978" t="s">
        <v>31</v>
      </c>
      <c r="G978" t="s">
        <v>34</v>
      </c>
      <c r="H978" t="s">
        <v>46</v>
      </c>
      <c r="I978" t="s">
        <v>221</v>
      </c>
      <c r="J978">
        <v>0.19001674489962633</v>
      </c>
      <c r="K978" t="s">
        <v>135</v>
      </c>
      <c r="L978">
        <v>5.0275189914970556E-2</v>
      </c>
    </row>
    <row r="979" spans="1:12" x14ac:dyDescent="0.3">
      <c r="A979">
        <v>5</v>
      </c>
      <c r="B979">
        <v>54</v>
      </c>
      <c r="C979">
        <v>2</v>
      </c>
      <c r="D979">
        <v>1</v>
      </c>
      <c r="E979">
        <v>2024</v>
      </c>
      <c r="F979" t="s">
        <v>31</v>
      </c>
      <c r="G979" t="s">
        <v>34</v>
      </c>
      <c r="H979" t="s">
        <v>46</v>
      </c>
      <c r="I979" t="s">
        <v>17</v>
      </c>
      <c r="J979">
        <v>1.2722484631176265</v>
      </c>
      <c r="K979" t="s">
        <v>135</v>
      </c>
      <c r="L979">
        <v>0.33661524480937399</v>
      </c>
    </row>
    <row r="980" spans="1:12" x14ac:dyDescent="0.3">
      <c r="A980">
        <v>5</v>
      </c>
      <c r="B980">
        <v>54</v>
      </c>
      <c r="C980">
        <v>2</v>
      </c>
      <c r="D980">
        <v>1</v>
      </c>
      <c r="E980">
        <v>2024</v>
      </c>
      <c r="F980" t="s">
        <v>31</v>
      </c>
      <c r="G980" t="s">
        <v>34</v>
      </c>
      <c r="H980" t="s">
        <v>46</v>
      </c>
      <c r="I980" t="s">
        <v>18</v>
      </c>
      <c r="J980">
        <v>0.19776908437217972</v>
      </c>
      <c r="K980" t="s">
        <v>135</v>
      </c>
      <c r="L980">
        <v>5.2326326721223206E-2</v>
      </c>
    </row>
    <row r="981" spans="1:12" x14ac:dyDescent="0.3">
      <c r="A981">
        <v>5</v>
      </c>
      <c r="B981">
        <v>54</v>
      </c>
      <c r="C981">
        <v>2</v>
      </c>
      <c r="D981">
        <v>1</v>
      </c>
      <c r="E981">
        <v>2025</v>
      </c>
      <c r="F981" t="s">
        <v>31</v>
      </c>
      <c r="G981" t="s">
        <v>34</v>
      </c>
      <c r="H981" t="s">
        <v>44</v>
      </c>
      <c r="I981" t="s">
        <v>14</v>
      </c>
      <c r="J981">
        <v>0.67475330507474551</v>
      </c>
      <c r="K981" t="s">
        <v>135</v>
      </c>
      <c r="L981">
        <v>0.20468868840219243</v>
      </c>
    </row>
    <row r="982" spans="1:12" x14ac:dyDescent="0.3">
      <c r="A982">
        <v>5</v>
      </c>
      <c r="B982">
        <v>54</v>
      </c>
      <c r="C982">
        <v>2</v>
      </c>
      <c r="D982">
        <v>1</v>
      </c>
      <c r="E982">
        <v>2025</v>
      </c>
      <c r="F982" t="s">
        <v>31</v>
      </c>
      <c r="G982" t="s">
        <v>34</v>
      </c>
      <c r="H982" t="s">
        <v>45</v>
      </c>
      <c r="I982" t="s">
        <v>11</v>
      </c>
      <c r="J982">
        <v>0.16568157610389936</v>
      </c>
      <c r="K982" t="s">
        <v>135</v>
      </c>
      <c r="L982">
        <v>5.0260064308033994E-2</v>
      </c>
    </row>
    <row r="983" spans="1:12" x14ac:dyDescent="0.3">
      <c r="A983">
        <v>5</v>
      </c>
      <c r="B983">
        <v>54</v>
      </c>
      <c r="C983">
        <v>2</v>
      </c>
      <c r="D983">
        <v>1</v>
      </c>
      <c r="E983">
        <v>2025</v>
      </c>
      <c r="F983" t="s">
        <v>31</v>
      </c>
      <c r="G983" t="s">
        <v>34</v>
      </c>
      <c r="H983" t="s">
        <v>45</v>
      </c>
      <c r="I983" t="s">
        <v>16</v>
      </c>
      <c r="J983">
        <v>0.78221290717640635</v>
      </c>
      <c r="K983" t="s">
        <v>135</v>
      </c>
      <c r="L983">
        <v>0.23728692074130467</v>
      </c>
    </row>
    <row r="984" spans="1:12" x14ac:dyDescent="0.3">
      <c r="A984">
        <v>5</v>
      </c>
      <c r="B984">
        <v>54</v>
      </c>
      <c r="C984">
        <v>2</v>
      </c>
      <c r="D984">
        <v>1</v>
      </c>
      <c r="E984">
        <v>2025</v>
      </c>
      <c r="F984" t="s">
        <v>31</v>
      </c>
      <c r="G984" t="s">
        <v>34</v>
      </c>
      <c r="H984" t="s">
        <v>46</v>
      </c>
      <c r="I984" t="s">
        <v>221</v>
      </c>
      <c r="J984">
        <v>0.26895552943644407</v>
      </c>
      <c r="K984" t="s">
        <v>135</v>
      </c>
      <c r="L984">
        <v>8.158856599118787E-2</v>
      </c>
    </row>
    <row r="985" spans="1:12" x14ac:dyDescent="0.3">
      <c r="A985">
        <v>5</v>
      </c>
      <c r="B985">
        <v>54</v>
      </c>
      <c r="C985">
        <v>2</v>
      </c>
      <c r="D985">
        <v>1</v>
      </c>
      <c r="E985">
        <v>2025</v>
      </c>
      <c r="F985" t="s">
        <v>31</v>
      </c>
      <c r="G985" t="s">
        <v>34</v>
      </c>
      <c r="H985" t="s">
        <v>46</v>
      </c>
      <c r="I985" t="s">
        <v>17</v>
      </c>
      <c r="J985">
        <v>1.1359267101416204</v>
      </c>
      <c r="K985" t="s">
        <v>135</v>
      </c>
      <c r="L985">
        <v>0.3445871945660931</v>
      </c>
    </row>
    <row r="986" spans="1:12" x14ac:dyDescent="0.3">
      <c r="A986">
        <v>5</v>
      </c>
      <c r="B986">
        <v>54</v>
      </c>
      <c r="C986">
        <v>2</v>
      </c>
      <c r="D986">
        <v>1</v>
      </c>
      <c r="E986">
        <v>2025</v>
      </c>
      <c r="F986" t="s">
        <v>31</v>
      </c>
      <c r="G986" t="s">
        <v>34</v>
      </c>
      <c r="H986" t="s">
        <v>46</v>
      </c>
      <c r="I986" t="s">
        <v>18</v>
      </c>
      <c r="J986">
        <v>0.26895552943644407</v>
      </c>
      <c r="K986" t="s">
        <v>135</v>
      </c>
      <c r="L986">
        <v>8.158856599118787E-2</v>
      </c>
    </row>
    <row r="987" spans="1:12" x14ac:dyDescent="0.3">
      <c r="A987">
        <v>5</v>
      </c>
      <c r="B987">
        <v>53</v>
      </c>
      <c r="C987">
        <v>3</v>
      </c>
      <c r="D987">
        <v>1</v>
      </c>
      <c r="E987">
        <v>2023</v>
      </c>
      <c r="F987" t="s">
        <v>31</v>
      </c>
      <c r="G987" t="s">
        <v>33</v>
      </c>
      <c r="H987" t="s">
        <v>44</v>
      </c>
      <c r="I987" t="s">
        <v>219</v>
      </c>
      <c r="J987">
        <v>1.0815971567255769</v>
      </c>
      <c r="K987" t="s">
        <v>135</v>
      </c>
      <c r="L987">
        <v>0.62142555003990285</v>
      </c>
    </row>
    <row r="988" spans="1:12" x14ac:dyDescent="0.3">
      <c r="A988">
        <v>5</v>
      </c>
      <c r="B988">
        <v>53</v>
      </c>
      <c r="C988">
        <v>3</v>
      </c>
      <c r="D988">
        <v>1</v>
      </c>
      <c r="E988">
        <v>2023</v>
      </c>
      <c r="F988" t="s">
        <v>31</v>
      </c>
      <c r="G988" t="s">
        <v>33</v>
      </c>
      <c r="H988" t="s">
        <v>45</v>
      </c>
      <c r="I988" t="s">
        <v>11</v>
      </c>
      <c r="J988">
        <v>0.21973226019421993</v>
      </c>
      <c r="K988" t="s">
        <v>135</v>
      </c>
      <c r="L988">
        <v>0.12624593158703076</v>
      </c>
    </row>
    <row r="989" spans="1:12" x14ac:dyDescent="0.3">
      <c r="A989">
        <v>5</v>
      </c>
      <c r="B989">
        <v>53</v>
      </c>
      <c r="C989">
        <v>3</v>
      </c>
      <c r="D989">
        <v>1</v>
      </c>
      <c r="E989">
        <v>2023</v>
      </c>
      <c r="F989" t="s">
        <v>31</v>
      </c>
      <c r="G989" t="s">
        <v>33</v>
      </c>
      <c r="H989" t="s">
        <v>45</v>
      </c>
      <c r="I989" t="s">
        <v>16</v>
      </c>
      <c r="J989">
        <v>0.34774088829913202</v>
      </c>
      <c r="K989" t="s">
        <v>135</v>
      </c>
      <c r="L989">
        <v>0.19979256735183912</v>
      </c>
    </row>
    <row r="990" spans="1:12" x14ac:dyDescent="0.3">
      <c r="A990">
        <v>5</v>
      </c>
      <c r="B990">
        <v>53</v>
      </c>
      <c r="C990">
        <v>3</v>
      </c>
      <c r="D990">
        <v>1</v>
      </c>
      <c r="E990">
        <v>2023</v>
      </c>
      <c r="F990" t="s">
        <v>31</v>
      </c>
      <c r="G990" t="s">
        <v>33</v>
      </c>
      <c r="H990" t="s">
        <v>45</v>
      </c>
      <c r="I990" t="s">
        <v>24</v>
      </c>
      <c r="J990">
        <v>4.2450968028524431E-2</v>
      </c>
      <c r="K990" t="s">
        <v>135</v>
      </c>
      <c r="L990">
        <v>2.4389964408481977E-2</v>
      </c>
    </row>
    <row r="991" spans="1:12" x14ac:dyDescent="0.3">
      <c r="A991">
        <v>5</v>
      </c>
      <c r="B991">
        <v>53</v>
      </c>
      <c r="C991">
        <v>3</v>
      </c>
      <c r="D991">
        <v>1</v>
      </c>
      <c r="E991">
        <v>2023</v>
      </c>
      <c r="F991" t="s">
        <v>31</v>
      </c>
      <c r="G991" t="s">
        <v>33</v>
      </c>
      <c r="H991" t="s">
        <v>46</v>
      </c>
      <c r="I991" t="s">
        <v>17</v>
      </c>
      <c r="J991">
        <v>4.8988360860970061E-2</v>
      </c>
      <c r="K991" t="s">
        <v>135</v>
      </c>
      <c r="L991">
        <v>2.8145986612745394E-2</v>
      </c>
    </row>
    <row r="992" spans="1:12" x14ac:dyDescent="0.3">
      <c r="A992">
        <v>5</v>
      </c>
      <c r="B992">
        <v>53</v>
      </c>
      <c r="C992">
        <v>3</v>
      </c>
      <c r="D992">
        <v>1</v>
      </c>
      <c r="E992">
        <v>2024</v>
      </c>
      <c r="F992" t="s">
        <v>31</v>
      </c>
      <c r="G992" t="s">
        <v>33</v>
      </c>
      <c r="H992" t="s">
        <v>44</v>
      </c>
      <c r="I992" t="s">
        <v>219</v>
      </c>
      <c r="J992">
        <v>0.91002363288423893</v>
      </c>
      <c r="K992" t="s">
        <v>135</v>
      </c>
      <c r="L992">
        <v>0.5893289472004557</v>
      </c>
    </row>
    <row r="993" spans="1:12" x14ac:dyDescent="0.3">
      <c r="A993">
        <v>5</v>
      </c>
      <c r="B993">
        <v>53</v>
      </c>
      <c r="C993">
        <v>3</v>
      </c>
      <c r="D993">
        <v>1</v>
      </c>
      <c r="E993">
        <v>2024</v>
      </c>
      <c r="F993" t="s">
        <v>31</v>
      </c>
      <c r="G993" t="s">
        <v>33</v>
      </c>
      <c r="H993" t="s">
        <v>45</v>
      </c>
      <c r="I993" t="s">
        <v>11</v>
      </c>
      <c r="J993">
        <v>0.1523225019489711</v>
      </c>
      <c r="K993" t="s">
        <v>135</v>
      </c>
      <c r="L993">
        <v>9.8643657664158266E-2</v>
      </c>
    </row>
    <row r="994" spans="1:12" x14ac:dyDescent="0.3">
      <c r="A994">
        <v>5</v>
      </c>
      <c r="B994">
        <v>53</v>
      </c>
      <c r="C994">
        <v>3</v>
      </c>
      <c r="D994">
        <v>1</v>
      </c>
      <c r="E994">
        <v>2024</v>
      </c>
      <c r="F994" t="s">
        <v>31</v>
      </c>
      <c r="G994" t="s">
        <v>33</v>
      </c>
      <c r="H994" t="s">
        <v>45</v>
      </c>
      <c r="I994" t="s">
        <v>16</v>
      </c>
      <c r="J994">
        <v>0.31148343102498416</v>
      </c>
      <c r="K994" t="s">
        <v>135</v>
      </c>
      <c r="L994">
        <v>0.2017158630205492</v>
      </c>
    </row>
    <row r="995" spans="1:12" x14ac:dyDescent="0.3">
      <c r="A995">
        <v>5</v>
      </c>
      <c r="B995">
        <v>53</v>
      </c>
      <c r="C995">
        <v>3</v>
      </c>
      <c r="D995">
        <v>1</v>
      </c>
      <c r="E995">
        <v>2024</v>
      </c>
      <c r="F995" t="s">
        <v>31</v>
      </c>
      <c r="G995" t="s">
        <v>33</v>
      </c>
      <c r="H995" t="s">
        <v>45</v>
      </c>
      <c r="I995" t="s">
        <v>24</v>
      </c>
      <c r="J995">
        <v>5.2739229959870688E-2</v>
      </c>
      <c r="K995" t="s">
        <v>135</v>
      </c>
      <c r="L995">
        <v>3.4153788698767784E-2</v>
      </c>
    </row>
    <row r="996" spans="1:12" x14ac:dyDescent="0.3">
      <c r="A996">
        <v>5</v>
      </c>
      <c r="B996">
        <v>53</v>
      </c>
      <c r="C996">
        <v>3</v>
      </c>
      <c r="D996">
        <v>1</v>
      </c>
      <c r="E996">
        <v>2024</v>
      </c>
      <c r="F996" t="s">
        <v>31</v>
      </c>
      <c r="G996" t="s">
        <v>33</v>
      </c>
      <c r="H996" t="s">
        <v>46</v>
      </c>
      <c r="I996" t="s">
        <v>17</v>
      </c>
      <c r="J996">
        <v>0.11760044481945878</v>
      </c>
      <c r="K996" t="s">
        <v>135</v>
      </c>
      <c r="L996">
        <v>7.6157743416069096E-2</v>
      </c>
    </row>
    <row r="997" spans="1:12" x14ac:dyDescent="0.3">
      <c r="A997">
        <v>5</v>
      </c>
      <c r="B997">
        <v>53</v>
      </c>
      <c r="C997">
        <v>3</v>
      </c>
      <c r="D997">
        <v>1</v>
      </c>
      <c r="E997">
        <v>2025</v>
      </c>
      <c r="F997" t="s">
        <v>31</v>
      </c>
      <c r="G997" t="s">
        <v>33</v>
      </c>
      <c r="H997" t="s">
        <v>44</v>
      </c>
      <c r="I997" t="s">
        <v>219</v>
      </c>
      <c r="J997">
        <v>0.32587410905989411</v>
      </c>
      <c r="K997" t="s">
        <v>135</v>
      </c>
      <c r="L997">
        <v>0.37822602015265644</v>
      </c>
    </row>
    <row r="998" spans="1:12" x14ac:dyDescent="0.3">
      <c r="A998">
        <v>5</v>
      </c>
      <c r="B998">
        <v>53</v>
      </c>
      <c r="C998">
        <v>3</v>
      </c>
      <c r="D998">
        <v>1</v>
      </c>
      <c r="E998">
        <v>2025</v>
      </c>
      <c r="F998" t="s">
        <v>31</v>
      </c>
      <c r="G998" t="s">
        <v>33</v>
      </c>
      <c r="H998" t="s">
        <v>45</v>
      </c>
      <c r="I998" t="s">
        <v>11</v>
      </c>
      <c r="J998">
        <v>0.2305131918441097</v>
      </c>
      <c r="K998" t="s">
        <v>135</v>
      </c>
      <c r="L998">
        <v>0.26754530267962778</v>
      </c>
    </row>
    <row r="999" spans="1:12" x14ac:dyDescent="0.3">
      <c r="A999">
        <v>5</v>
      </c>
      <c r="B999">
        <v>53</v>
      </c>
      <c r="C999">
        <v>3</v>
      </c>
      <c r="D999">
        <v>1</v>
      </c>
      <c r="E999">
        <v>2025</v>
      </c>
      <c r="F999" t="s">
        <v>31</v>
      </c>
      <c r="G999" t="s">
        <v>33</v>
      </c>
      <c r="H999" t="s">
        <v>45</v>
      </c>
      <c r="I999" t="s">
        <v>16</v>
      </c>
      <c r="J999">
        <v>0.21391052205111491</v>
      </c>
      <c r="K999" t="s">
        <v>135</v>
      </c>
      <c r="L999">
        <v>0.24827540198752032</v>
      </c>
    </row>
    <row r="1000" spans="1:12" x14ac:dyDescent="0.3">
      <c r="A1000">
        <v>5</v>
      </c>
      <c r="B1000">
        <v>53</v>
      </c>
      <c r="C1000">
        <v>3</v>
      </c>
      <c r="D1000">
        <v>1</v>
      </c>
      <c r="E1000">
        <v>2025</v>
      </c>
      <c r="F1000" t="s">
        <v>31</v>
      </c>
      <c r="G1000" t="s">
        <v>33</v>
      </c>
      <c r="H1000" t="s">
        <v>45</v>
      </c>
      <c r="I1000" t="s">
        <v>24</v>
      </c>
      <c r="J1000">
        <v>1.5956572421491247E-2</v>
      </c>
      <c r="K1000" t="s">
        <v>135</v>
      </c>
      <c r="L1000">
        <v>1.8520007311010497E-2</v>
      </c>
    </row>
    <row r="1001" spans="1:12" x14ac:dyDescent="0.3">
      <c r="A1001">
        <v>5</v>
      </c>
      <c r="B1001">
        <v>53</v>
      </c>
      <c r="C1001">
        <v>3</v>
      </c>
      <c r="D1001">
        <v>1</v>
      </c>
      <c r="E1001">
        <v>2025</v>
      </c>
      <c r="F1001" t="s">
        <v>31</v>
      </c>
      <c r="G1001" t="s">
        <v>33</v>
      </c>
      <c r="H1001" t="s">
        <v>46</v>
      </c>
      <c r="I1001" t="s">
        <v>17</v>
      </c>
      <c r="J1001">
        <v>7.5331248383085608E-2</v>
      </c>
      <c r="K1001" t="s">
        <v>135</v>
      </c>
      <c r="L1001">
        <v>8.7433267869184927E-2</v>
      </c>
    </row>
    <row r="1002" spans="1:12" x14ac:dyDescent="0.3">
      <c r="A1002">
        <v>7</v>
      </c>
      <c r="B1002">
        <v>71</v>
      </c>
      <c r="C1002">
        <v>1</v>
      </c>
      <c r="D1002">
        <v>1</v>
      </c>
      <c r="E1002">
        <v>2014</v>
      </c>
      <c r="F1002" t="s">
        <v>36</v>
      </c>
      <c r="G1002" t="s">
        <v>37</v>
      </c>
      <c r="H1002" t="s">
        <v>44</v>
      </c>
      <c r="I1002" t="s">
        <v>217</v>
      </c>
      <c r="J1002">
        <v>0</v>
      </c>
      <c r="K1002" t="s">
        <v>135</v>
      </c>
      <c r="L1002">
        <v>0</v>
      </c>
    </row>
    <row r="1003" spans="1:12" x14ac:dyDescent="0.3">
      <c r="A1003">
        <v>7</v>
      </c>
      <c r="B1003">
        <v>71</v>
      </c>
      <c r="C1003">
        <v>1</v>
      </c>
      <c r="D1003">
        <v>1</v>
      </c>
      <c r="E1003">
        <v>2014</v>
      </c>
      <c r="F1003" t="s">
        <v>36</v>
      </c>
      <c r="G1003" t="s">
        <v>37</v>
      </c>
      <c r="H1003" t="s">
        <v>44</v>
      </c>
      <c r="I1003" t="s">
        <v>218</v>
      </c>
      <c r="J1003">
        <v>0</v>
      </c>
      <c r="K1003" t="s">
        <v>135</v>
      </c>
      <c r="L1003">
        <v>0</v>
      </c>
    </row>
    <row r="1004" spans="1:12" x14ac:dyDescent="0.3">
      <c r="A1004">
        <v>7</v>
      </c>
      <c r="B1004">
        <v>71</v>
      </c>
      <c r="C1004">
        <v>1</v>
      </c>
      <c r="D1004">
        <v>1</v>
      </c>
      <c r="E1004">
        <v>2014</v>
      </c>
      <c r="F1004" t="s">
        <v>36</v>
      </c>
      <c r="G1004" t="s">
        <v>37</v>
      </c>
      <c r="H1004" t="s">
        <v>44</v>
      </c>
      <c r="I1004" t="s">
        <v>14</v>
      </c>
      <c r="J1004">
        <v>6.3890202919676584</v>
      </c>
      <c r="K1004" t="s">
        <v>135</v>
      </c>
      <c r="L1004">
        <v>0.10226066532971848</v>
      </c>
    </row>
    <row r="1005" spans="1:12" x14ac:dyDescent="0.3">
      <c r="A1005">
        <v>7</v>
      </c>
      <c r="B1005">
        <v>71</v>
      </c>
      <c r="C1005">
        <v>1</v>
      </c>
      <c r="D1005">
        <v>1</v>
      </c>
      <c r="E1005">
        <v>2014</v>
      </c>
      <c r="F1005" t="s">
        <v>36</v>
      </c>
      <c r="G1005" t="s">
        <v>37</v>
      </c>
      <c r="H1005" t="s">
        <v>44</v>
      </c>
      <c r="I1005" t="s">
        <v>219</v>
      </c>
      <c r="J1005">
        <v>12.241883159353199</v>
      </c>
      <c r="K1005" t="s">
        <v>135</v>
      </c>
      <c r="L1005">
        <v>0.19593976221017628</v>
      </c>
    </row>
    <row r="1006" spans="1:12" x14ac:dyDescent="0.3">
      <c r="A1006">
        <v>7</v>
      </c>
      <c r="B1006">
        <v>71</v>
      </c>
      <c r="C1006">
        <v>1</v>
      </c>
      <c r="D1006">
        <v>1</v>
      </c>
      <c r="E1006">
        <v>2014</v>
      </c>
      <c r="F1006" t="s">
        <v>36</v>
      </c>
      <c r="G1006" t="s">
        <v>37</v>
      </c>
      <c r="H1006" t="s">
        <v>45</v>
      </c>
      <c r="I1006" t="s">
        <v>11</v>
      </c>
      <c r="J1006">
        <v>0.58282442586232353</v>
      </c>
      <c r="K1006" t="s">
        <v>135</v>
      </c>
      <c r="L1006">
        <v>9.3285059109957953E-3</v>
      </c>
    </row>
    <row r="1007" spans="1:12" x14ac:dyDescent="0.3">
      <c r="A1007">
        <v>7</v>
      </c>
      <c r="B1007">
        <v>71</v>
      </c>
      <c r="C1007">
        <v>1</v>
      </c>
      <c r="D1007">
        <v>1</v>
      </c>
      <c r="E1007">
        <v>2014</v>
      </c>
      <c r="F1007" t="s">
        <v>36</v>
      </c>
      <c r="G1007" t="s">
        <v>37</v>
      </c>
      <c r="H1007" t="s">
        <v>45</v>
      </c>
      <c r="I1007" t="s">
        <v>220</v>
      </c>
      <c r="J1007">
        <v>0</v>
      </c>
      <c r="K1007" t="s">
        <v>135</v>
      </c>
      <c r="L1007">
        <v>0</v>
      </c>
    </row>
    <row r="1008" spans="1:12" x14ac:dyDescent="0.3">
      <c r="A1008">
        <v>7</v>
      </c>
      <c r="B1008">
        <v>71</v>
      </c>
      <c r="C1008">
        <v>1</v>
      </c>
      <c r="D1008">
        <v>1</v>
      </c>
      <c r="E1008">
        <v>2014</v>
      </c>
      <c r="F1008" t="s">
        <v>36</v>
      </c>
      <c r="G1008" t="s">
        <v>37</v>
      </c>
      <c r="H1008" t="s">
        <v>45</v>
      </c>
      <c r="I1008" t="s">
        <v>13</v>
      </c>
      <c r="J1008">
        <v>0.21593927901951898</v>
      </c>
      <c r="K1008" t="s">
        <v>135</v>
      </c>
      <c r="L1008">
        <v>3.4562567239170556E-3</v>
      </c>
    </row>
    <row r="1009" spans="1:12" x14ac:dyDescent="0.3">
      <c r="A1009">
        <v>7</v>
      </c>
      <c r="B1009">
        <v>71</v>
      </c>
      <c r="C1009">
        <v>1</v>
      </c>
      <c r="D1009">
        <v>1</v>
      </c>
      <c r="E1009">
        <v>2014</v>
      </c>
      <c r="F1009" t="s">
        <v>36</v>
      </c>
      <c r="G1009" t="s">
        <v>37</v>
      </c>
      <c r="H1009" t="s">
        <v>45</v>
      </c>
      <c r="I1009" t="s">
        <v>15</v>
      </c>
      <c r="J1009">
        <v>1.373779181004293</v>
      </c>
      <c r="K1009" t="s">
        <v>135</v>
      </c>
      <c r="L1009">
        <v>2.1988280932873562E-2</v>
      </c>
    </row>
    <row r="1010" spans="1:12" x14ac:dyDescent="0.3">
      <c r="A1010">
        <v>7</v>
      </c>
      <c r="B1010">
        <v>71</v>
      </c>
      <c r="C1010">
        <v>1</v>
      </c>
      <c r="D1010">
        <v>1</v>
      </c>
      <c r="E1010">
        <v>2014</v>
      </c>
      <c r="F1010" t="s">
        <v>36</v>
      </c>
      <c r="G1010" t="s">
        <v>37</v>
      </c>
      <c r="H1010" t="s">
        <v>45</v>
      </c>
      <c r="I1010" t="s">
        <v>16</v>
      </c>
      <c r="J1010">
        <v>3.7309713505779634</v>
      </c>
      <c r="K1010" t="s">
        <v>135</v>
      </c>
      <c r="L1010">
        <v>5.9716763322208613E-2</v>
      </c>
    </row>
    <row r="1011" spans="1:12" x14ac:dyDescent="0.3">
      <c r="A1011">
        <v>7</v>
      </c>
      <c r="B1011">
        <v>71</v>
      </c>
      <c r="C1011">
        <v>1</v>
      </c>
      <c r="D1011">
        <v>1</v>
      </c>
      <c r="E1011">
        <v>2014</v>
      </c>
      <c r="F1011" t="s">
        <v>36</v>
      </c>
      <c r="G1011" t="s">
        <v>37</v>
      </c>
      <c r="H1011" t="s">
        <v>45</v>
      </c>
      <c r="I1011" t="s">
        <v>24</v>
      </c>
      <c r="J1011">
        <v>1.8030189363551172</v>
      </c>
      <c r="K1011" t="s">
        <v>135</v>
      </c>
      <c r="L1011">
        <v>2.8858558528223398E-2</v>
      </c>
    </row>
    <row r="1012" spans="1:12" x14ac:dyDescent="0.3">
      <c r="A1012">
        <v>7</v>
      </c>
      <c r="B1012">
        <v>71</v>
      </c>
      <c r="C1012">
        <v>1</v>
      </c>
      <c r="D1012">
        <v>1</v>
      </c>
      <c r="E1012">
        <v>2014</v>
      </c>
      <c r="F1012" t="s">
        <v>36</v>
      </c>
      <c r="G1012" t="s">
        <v>37</v>
      </c>
      <c r="H1012" t="s">
        <v>46</v>
      </c>
      <c r="I1012" t="s">
        <v>11</v>
      </c>
      <c r="J1012">
        <v>1.0146749512949003</v>
      </c>
      <c r="K1012" t="s">
        <v>135</v>
      </c>
      <c r="L1012">
        <v>1.6240570677677452E-2</v>
      </c>
    </row>
    <row r="1013" spans="1:12" x14ac:dyDescent="0.3">
      <c r="A1013">
        <v>7</v>
      </c>
      <c r="B1013">
        <v>71</v>
      </c>
      <c r="C1013">
        <v>1</v>
      </c>
      <c r="D1013">
        <v>1</v>
      </c>
      <c r="E1013">
        <v>2014</v>
      </c>
      <c r="F1013" t="s">
        <v>36</v>
      </c>
      <c r="G1013" t="s">
        <v>37</v>
      </c>
      <c r="H1013" t="s">
        <v>46</v>
      </c>
      <c r="I1013" t="s">
        <v>221</v>
      </c>
      <c r="J1013">
        <v>0.52671146406693148</v>
      </c>
      <c r="K1013" t="s">
        <v>135</v>
      </c>
      <c r="L1013">
        <v>8.4303793525261142E-3</v>
      </c>
    </row>
    <row r="1014" spans="1:12" x14ac:dyDescent="0.3">
      <c r="A1014">
        <v>7</v>
      </c>
      <c r="B1014">
        <v>71</v>
      </c>
      <c r="C1014">
        <v>1</v>
      </c>
      <c r="D1014">
        <v>1</v>
      </c>
      <c r="E1014">
        <v>2014</v>
      </c>
      <c r="F1014" t="s">
        <v>36</v>
      </c>
      <c r="G1014" t="s">
        <v>37</v>
      </c>
      <c r="H1014" t="s">
        <v>46</v>
      </c>
      <c r="I1014" t="s">
        <v>17</v>
      </c>
      <c r="J1014">
        <v>28.617124804021969</v>
      </c>
      <c r="K1014" t="s">
        <v>135</v>
      </c>
      <c r="L1014">
        <v>0.45803677067076837</v>
      </c>
    </row>
    <row r="1015" spans="1:12" x14ac:dyDescent="0.3">
      <c r="A1015">
        <v>7</v>
      </c>
      <c r="B1015">
        <v>71</v>
      </c>
      <c r="C1015">
        <v>1</v>
      </c>
      <c r="D1015">
        <v>1</v>
      </c>
      <c r="E1015">
        <v>2014</v>
      </c>
      <c r="F1015" t="s">
        <v>36</v>
      </c>
      <c r="G1015" t="s">
        <v>37</v>
      </c>
      <c r="H1015" t="s">
        <v>46</v>
      </c>
      <c r="I1015" t="s">
        <v>18</v>
      </c>
      <c r="J1015">
        <v>1.6330408910271337</v>
      </c>
      <c r="K1015" t="s">
        <v>135</v>
      </c>
      <c r="L1015">
        <v>2.613794297022657E-2</v>
      </c>
    </row>
    <row r="1016" spans="1:12" x14ac:dyDescent="0.3">
      <c r="A1016">
        <v>7</v>
      </c>
      <c r="B1016">
        <v>71</v>
      </c>
      <c r="C1016">
        <v>1</v>
      </c>
      <c r="D1016">
        <v>1</v>
      </c>
      <c r="E1016">
        <v>2014</v>
      </c>
      <c r="F1016" t="s">
        <v>36</v>
      </c>
      <c r="G1016" t="s">
        <v>37</v>
      </c>
      <c r="H1016" t="s">
        <v>46</v>
      </c>
      <c r="I1016" t="s">
        <v>19</v>
      </c>
      <c r="J1016">
        <v>4.3488004658964652</v>
      </c>
      <c r="K1016" t="s">
        <v>135</v>
      </c>
      <c r="L1016">
        <v>6.9605543370688264E-2</v>
      </c>
    </row>
    <row r="1017" spans="1:12" x14ac:dyDescent="0.3">
      <c r="A1017">
        <v>7</v>
      </c>
      <c r="B1017">
        <v>71</v>
      </c>
      <c r="C1017">
        <v>1</v>
      </c>
      <c r="D1017">
        <v>1</v>
      </c>
      <c r="E1017">
        <v>2015</v>
      </c>
      <c r="F1017" t="s">
        <v>36</v>
      </c>
      <c r="G1017" t="s">
        <v>37</v>
      </c>
      <c r="H1017" t="s">
        <v>44</v>
      </c>
      <c r="I1017" t="s">
        <v>217</v>
      </c>
      <c r="J1017">
        <v>0</v>
      </c>
      <c r="K1017" t="s">
        <v>135</v>
      </c>
      <c r="L1017">
        <v>0</v>
      </c>
    </row>
    <row r="1018" spans="1:12" x14ac:dyDescent="0.3">
      <c r="A1018">
        <v>7</v>
      </c>
      <c r="B1018">
        <v>71</v>
      </c>
      <c r="C1018">
        <v>1</v>
      </c>
      <c r="D1018">
        <v>1</v>
      </c>
      <c r="E1018">
        <v>2015</v>
      </c>
      <c r="F1018" t="s">
        <v>36</v>
      </c>
      <c r="G1018" t="s">
        <v>37</v>
      </c>
      <c r="H1018" t="s">
        <v>44</v>
      </c>
      <c r="I1018" t="s">
        <v>218</v>
      </c>
      <c r="J1018">
        <v>0</v>
      </c>
      <c r="K1018" t="s">
        <v>135</v>
      </c>
      <c r="L1018">
        <v>0</v>
      </c>
    </row>
    <row r="1019" spans="1:12" x14ac:dyDescent="0.3">
      <c r="A1019">
        <v>7</v>
      </c>
      <c r="B1019">
        <v>71</v>
      </c>
      <c r="C1019">
        <v>1</v>
      </c>
      <c r="D1019">
        <v>1</v>
      </c>
      <c r="E1019">
        <v>2015</v>
      </c>
      <c r="F1019" t="s">
        <v>36</v>
      </c>
      <c r="G1019" t="s">
        <v>37</v>
      </c>
      <c r="H1019" t="s">
        <v>44</v>
      </c>
      <c r="I1019" t="s">
        <v>14</v>
      </c>
      <c r="J1019">
        <v>5.7818610553186591</v>
      </c>
      <c r="K1019" t="s">
        <v>135</v>
      </c>
      <c r="L1019">
        <v>0.11210639804360051</v>
      </c>
    </row>
    <row r="1020" spans="1:12" x14ac:dyDescent="0.3">
      <c r="A1020">
        <v>7</v>
      </c>
      <c r="B1020">
        <v>71</v>
      </c>
      <c r="C1020">
        <v>1</v>
      </c>
      <c r="D1020">
        <v>1</v>
      </c>
      <c r="E1020">
        <v>2015</v>
      </c>
      <c r="F1020" t="s">
        <v>36</v>
      </c>
      <c r="G1020" t="s">
        <v>37</v>
      </c>
      <c r="H1020" t="s">
        <v>44</v>
      </c>
      <c r="I1020" t="s">
        <v>219</v>
      </c>
      <c r="J1020">
        <v>8.6728686570207394</v>
      </c>
      <c r="K1020" t="s">
        <v>135</v>
      </c>
      <c r="L1020">
        <v>0.16816109147926384</v>
      </c>
    </row>
    <row r="1021" spans="1:12" x14ac:dyDescent="0.3">
      <c r="A1021">
        <v>7</v>
      </c>
      <c r="B1021">
        <v>71</v>
      </c>
      <c r="C1021">
        <v>1</v>
      </c>
      <c r="D1021">
        <v>1</v>
      </c>
      <c r="E1021">
        <v>2015</v>
      </c>
      <c r="F1021" t="s">
        <v>36</v>
      </c>
      <c r="G1021" t="s">
        <v>37</v>
      </c>
      <c r="H1021" t="s">
        <v>45</v>
      </c>
      <c r="I1021" t="s">
        <v>11</v>
      </c>
      <c r="J1021">
        <v>0.43973281391629088</v>
      </c>
      <c r="K1021" t="s">
        <v>135</v>
      </c>
      <c r="L1021">
        <v>8.5261235782178937E-3</v>
      </c>
    </row>
    <row r="1022" spans="1:12" x14ac:dyDescent="0.3">
      <c r="A1022">
        <v>7</v>
      </c>
      <c r="B1022">
        <v>71</v>
      </c>
      <c r="C1022">
        <v>1</v>
      </c>
      <c r="D1022">
        <v>1</v>
      </c>
      <c r="E1022">
        <v>2015</v>
      </c>
      <c r="F1022" t="s">
        <v>36</v>
      </c>
      <c r="G1022" t="s">
        <v>37</v>
      </c>
      <c r="H1022" t="s">
        <v>45</v>
      </c>
      <c r="I1022" t="s">
        <v>220</v>
      </c>
      <c r="J1022">
        <v>0</v>
      </c>
      <c r="K1022" t="s">
        <v>135</v>
      </c>
      <c r="L1022">
        <v>0</v>
      </c>
    </row>
    <row r="1023" spans="1:12" x14ac:dyDescent="0.3">
      <c r="A1023">
        <v>7</v>
      </c>
      <c r="B1023">
        <v>71</v>
      </c>
      <c r="C1023">
        <v>1</v>
      </c>
      <c r="D1023">
        <v>1</v>
      </c>
      <c r="E1023">
        <v>2015</v>
      </c>
      <c r="F1023" t="s">
        <v>36</v>
      </c>
      <c r="G1023" t="s">
        <v>37</v>
      </c>
      <c r="H1023" t="s">
        <v>45</v>
      </c>
      <c r="I1023" t="s">
        <v>13</v>
      </c>
      <c r="J1023">
        <v>0.28394355224786061</v>
      </c>
      <c r="K1023" t="s">
        <v>135</v>
      </c>
      <c r="L1023">
        <v>5.5054745497439437E-3</v>
      </c>
    </row>
    <row r="1024" spans="1:12" x14ac:dyDescent="0.3">
      <c r="A1024">
        <v>7</v>
      </c>
      <c r="B1024">
        <v>71</v>
      </c>
      <c r="C1024">
        <v>1</v>
      </c>
      <c r="D1024">
        <v>1</v>
      </c>
      <c r="E1024">
        <v>2015</v>
      </c>
      <c r="F1024" t="s">
        <v>36</v>
      </c>
      <c r="G1024" t="s">
        <v>37</v>
      </c>
      <c r="H1024" t="s">
        <v>45</v>
      </c>
      <c r="I1024" t="s">
        <v>15</v>
      </c>
      <c r="J1024">
        <v>1.1886317780058397</v>
      </c>
      <c r="K1024" t="s">
        <v>135</v>
      </c>
      <c r="L1024">
        <v>2.3046770919861063E-2</v>
      </c>
    </row>
    <row r="1025" spans="1:12" x14ac:dyDescent="0.3">
      <c r="A1025">
        <v>7</v>
      </c>
      <c r="B1025">
        <v>71</v>
      </c>
      <c r="C1025">
        <v>1</v>
      </c>
      <c r="D1025">
        <v>1</v>
      </c>
      <c r="E1025">
        <v>2015</v>
      </c>
      <c r="F1025" t="s">
        <v>36</v>
      </c>
      <c r="G1025" t="s">
        <v>37</v>
      </c>
      <c r="H1025" t="s">
        <v>45</v>
      </c>
      <c r="I1025" t="s">
        <v>16</v>
      </c>
      <c r="J1025">
        <v>3.0392403312276204</v>
      </c>
      <c r="K1025" t="s">
        <v>135</v>
      </c>
      <c r="L1025">
        <v>5.8928826387023868E-2</v>
      </c>
    </row>
    <row r="1026" spans="1:12" x14ac:dyDescent="0.3">
      <c r="A1026">
        <v>7</v>
      </c>
      <c r="B1026">
        <v>71</v>
      </c>
      <c r="C1026">
        <v>1</v>
      </c>
      <c r="D1026">
        <v>1</v>
      </c>
      <c r="E1026">
        <v>2015</v>
      </c>
      <c r="F1026" t="s">
        <v>36</v>
      </c>
      <c r="G1026" t="s">
        <v>37</v>
      </c>
      <c r="H1026" t="s">
        <v>45</v>
      </c>
      <c r="I1026" t="s">
        <v>24</v>
      </c>
      <c r="J1026">
        <v>1.6820421739677485</v>
      </c>
      <c r="K1026" t="s">
        <v>135</v>
      </c>
      <c r="L1026">
        <v>3.2613666720249283E-2</v>
      </c>
    </row>
    <row r="1027" spans="1:12" x14ac:dyDescent="0.3">
      <c r="A1027">
        <v>7</v>
      </c>
      <c r="B1027">
        <v>71</v>
      </c>
      <c r="C1027">
        <v>1</v>
      </c>
      <c r="D1027">
        <v>1</v>
      </c>
      <c r="E1027">
        <v>2015</v>
      </c>
      <c r="F1027" t="s">
        <v>36</v>
      </c>
      <c r="G1027" t="s">
        <v>37</v>
      </c>
      <c r="H1027" t="s">
        <v>46</v>
      </c>
      <c r="I1027" t="s">
        <v>11</v>
      </c>
      <c r="J1027">
        <v>1.0699153377059427</v>
      </c>
      <c r="K1027" t="s">
        <v>135</v>
      </c>
      <c r="L1027">
        <v>2.0744938969344554E-2</v>
      </c>
    </row>
    <row r="1028" spans="1:12" x14ac:dyDescent="0.3">
      <c r="A1028">
        <v>7</v>
      </c>
      <c r="B1028">
        <v>71</v>
      </c>
      <c r="C1028">
        <v>1</v>
      </c>
      <c r="D1028">
        <v>1</v>
      </c>
      <c r="E1028">
        <v>2015</v>
      </c>
      <c r="F1028" t="s">
        <v>36</v>
      </c>
      <c r="G1028" t="s">
        <v>37</v>
      </c>
      <c r="H1028" t="s">
        <v>46</v>
      </c>
      <c r="I1028" t="s">
        <v>221</v>
      </c>
      <c r="J1028">
        <v>0.2956892708892136</v>
      </c>
      <c r="K1028" t="s">
        <v>135</v>
      </c>
      <c r="L1028">
        <v>5.7332161361842437E-3</v>
      </c>
    </row>
    <row r="1029" spans="1:12" x14ac:dyDescent="0.3">
      <c r="A1029">
        <v>7</v>
      </c>
      <c r="B1029">
        <v>71</v>
      </c>
      <c r="C1029">
        <v>1</v>
      </c>
      <c r="D1029">
        <v>1</v>
      </c>
      <c r="E1029">
        <v>2015</v>
      </c>
      <c r="F1029" t="s">
        <v>36</v>
      </c>
      <c r="G1029" t="s">
        <v>37</v>
      </c>
      <c r="H1029" t="s">
        <v>46</v>
      </c>
      <c r="I1029" t="s">
        <v>17</v>
      </c>
      <c r="J1029">
        <v>24.520180162573332</v>
      </c>
      <c r="K1029" t="s">
        <v>135</v>
      </c>
      <c r="L1029">
        <v>0.47542980557749548</v>
      </c>
    </row>
    <row r="1030" spans="1:12" x14ac:dyDescent="0.3">
      <c r="A1030">
        <v>7</v>
      </c>
      <c r="B1030">
        <v>71</v>
      </c>
      <c r="C1030">
        <v>1</v>
      </c>
      <c r="D1030">
        <v>1</v>
      </c>
      <c r="E1030">
        <v>2015</v>
      </c>
      <c r="F1030" t="s">
        <v>36</v>
      </c>
      <c r="G1030" t="s">
        <v>37</v>
      </c>
      <c r="H1030" t="s">
        <v>46</v>
      </c>
      <c r="I1030" t="s">
        <v>18</v>
      </c>
      <c r="J1030">
        <v>0.836261074802222</v>
      </c>
      <c r="K1030" t="s">
        <v>135</v>
      </c>
      <c r="L1030">
        <v>1.6214539924633346E-2</v>
      </c>
    </row>
    <row r="1031" spans="1:12" x14ac:dyDescent="0.3">
      <c r="A1031">
        <v>7</v>
      </c>
      <c r="B1031">
        <v>71</v>
      </c>
      <c r="C1031">
        <v>1</v>
      </c>
      <c r="D1031">
        <v>1</v>
      </c>
      <c r="E1031">
        <v>2015</v>
      </c>
      <c r="F1031" t="s">
        <v>36</v>
      </c>
      <c r="G1031" t="s">
        <v>37</v>
      </c>
      <c r="H1031" t="s">
        <v>46</v>
      </c>
      <c r="I1031" t="s">
        <v>19</v>
      </c>
      <c r="J1031">
        <v>3.7643980896304967</v>
      </c>
      <c r="K1031" t="s">
        <v>135</v>
      </c>
      <c r="L1031">
        <v>7.2989147714381933E-2</v>
      </c>
    </row>
    <row r="1032" spans="1:12" x14ac:dyDescent="0.3">
      <c r="A1032">
        <v>7</v>
      </c>
      <c r="B1032">
        <v>71</v>
      </c>
      <c r="C1032">
        <v>1</v>
      </c>
      <c r="D1032">
        <v>1</v>
      </c>
      <c r="E1032">
        <v>2016</v>
      </c>
      <c r="F1032" t="s">
        <v>36</v>
      </c>
      <c r="G1032" t="s">
        <v>37</v>
      </c>
      <c r="H1032" t="s">
        <v>44</v>
      </c>
      <c r="I1032" t="s">
        <v>217</v>
      </c>
      <c r="J1032">
        <v>0</v>
      </c>
      <c r="K1032" t="s">
        <v>135</v>
      </c>
      <c r="L1032">
        <v>0</v>
      </c>
    </row>
    <row r="1033" spans="1:12" x14ac:dyDescent="0.3">
      <c r="A1033">
        <v>7</v>
      </c>
      <c r="B1033">
        <v>71</v>
      </c>
      <c r="C1033">
        <v>1</v>
      </c>
      <c r="D1033">
        <v>1</v>
      </c>
      <c r="E1033">
        <v>2016</v>
      </c>
      <c r="F1033" t="s">
        <v>36</v>
      </c>
      <c r="G1033" t="s">
        <v>37</v>
      </c>
      <c r="H1033" t="s">
        <v>44</v>
      </c>
      <c r="I1033" t="s">
        <v>218</v>
      </c>
      <c r="J1033">
        <v>0</v>
      </c>
      <c r="K1033" t="s">
        <v>135</v>
      </c>
      <c r="L1033">
        <v>0</v>
      </c>
    </row>
    <row r="1034" spans="1:12" x14ac:dyDescent="0.3">
      <c r="A1034">
        <v>7</v>
      </c>
      <c r="B1034">
        <v>71</v>
      </c>
      <c r="C1034">
        <v>1</v>
      </c>
      <c r="D1034">
        <v>1</v>
      </c>
      <c r="E1034">
        <v>2016</v>
      </c>
      <c r="F1034" t="s">
        <v>36</v>
      </c>
      <c r="G1034" t="s">
        <v>37</v>
      </c>
      <c r="H1034" t="s">
        <v>44</v>
      </c>
      <c r="I1034" t="s">
        <v>14</v>
      </c>
      <c r="J1034">
        <v>4.8293214235917254</v>
      </c>
      <c r="K1034" t="s">
        <v>135</v>
      </c>
      <c r="L1034">
        <v>0.10741989741544367</v>
      </c>
    </row>
    <row r="1035" spans="1:12" x14ac:dyDescent="0.3">
      <c r="A1035">
        <v>7</v>
      </c>
      <c r="B1035">
        <v>71</v>
      </c>
      <c r="C1035">
        <v>1</v>
      </c>
      <c r="D1035">
        <v>1</v>
      </c>
      <c r="E1035">
        <v>2016</v>
      </c>
      <c r="F1035" t="s">
        <v>36</v>
      </c>
      <c r="G1035" t="s">
        <v>37</v>
      </c>
      <c r="H1035" t="s">
        <v>44</v>
      </c>
      <c r="I1035" t="s">
        <v>219</v>
      </c>
      <c r="J1035">
        <v>7.4208074722300381</v>
      </c>
      <c r="K1035" t="s">
        <v>135</v>
      </c>
      <c r="L1035">
        <v>0.16506301972624707</v>
      </c>
    </row>
    <row r="1036" spans="1:12" x14ac:dyDescent="0.3">
      <c r="A1036">
        <v>7</v>
      </c>
      <c r="B1036">
        <v>71</v>
      </c>
      <c r="C1036">
        <v>1</v>
      </c>
      <c r="D1036">
        <v>1</v>
      </c>
      <c r="E1036">
        <v>2016</v>
      </c>
      <c r="F1036" t="s">
        <v>36</v>
      </c>
      <c r="G1036" t="s">
        <v>37</v>
      </c>
      <c r="H1036" t="s">
        <v>45</v>
      </c>
      <c r="I1036" t="s">
        <v>11</v>
      </c>
      <c r="J1036">
        <v>0.64661981536638158</v>
      </c>
      <c r="K1036" t="s">
        <v>135</v>
      </c>
      <c r="L1036">
        <v>1.43829387487301E-2</v>
      </c>
    </row>
    <row r="1037" spans="1:12" x14ac:dyDescent="0.3">
      <c r="A1037">
        <v>7</v>
      </c>
      <c r="B1037">
        <v>71</v>
      </c>
      <c r="C1037">
        <v>1</v>
      </c>
      <c r="D1037">
        <v>1</v>
      </c>
      <c r="E1037">
        <v>2016</v>
      </c>
      <c r="F1037" t="s">
        <v>36</v>
      </c>
      <c r="G1037" t="s">
        <v>37</v>
      </c>
      <c r="H1037" t="s">
        <v>45</v>
      </c>
      <c r="I1037" t="s">
        <v>220</v>
      </c>
      <c r="J1037">
        <v>0</v>
      </c>
      <c r="K1037" t="s">
        <v>135</v>
      </c>
      <c r="L1037">
        <v>0</v>
      </c>
    </row>
    <row r="1038" spans="1:12" x14ac:dyDescent="0.3">
      <c r="A1038">
        <v>7</v>
      </c>
      <c r="B1038">
        <v>71</v>
      </c>
      <c r="C1038">
        <v>1</v>
      </c>
      <c r="D1038">
        <v>1</v>
      </c>
      <c r="E1038">
        <v>2016</v>
      </c>
      <c r="F1038" t="s">
        <v>36</v>
      </c>
      <c r="G1038" t="s">
        <v>37</v>
      </c>
      <c r="H1038" t="s">
        <v>45</v>
      </c>
      <c r="I1038" t="s">
        <v>13</v>
      </c>
      <c r="J1038">
        <v>0.24436976089405393</v>
      </c>
      <c r="K1038" t="s">
        <v>135</v>
      </c>
      <c r="L1038">
        <v>5.4355824233278411E-3</v>
      </c>
    </row>
    <row r="1039" spans="1:12" x14ac:dyDescent="0.3">
      <c r="A1039">
        <v>7</v>
      </c>
      <c r="B1039">
        <v>71</v>
      </c>
      <c r="C1039">
        <v>1</v>
      </c>
      <c r="D1039">
        <v>1</v>
      </c>
      <c r="E1039">
        <v>2016</v>
      </c>
      <c r="F1039" t="s">
        <v>36</v>
      </c>
      <c r="G1039" t="s">
        <v>37</v>
      </c>
      <c r="H1039" t="s">
        <v>45</v>
      </c>
      <c r="I1039" t="s">
        <v>15</v>
      </c>
      <c r="J1039">
        <v>1.113313144321475</v>
      </c>
      <c r="K1039" t="s">
        <v>135</v>
      </c>
      <c r="L1039">
        <v>2.4763724189087705E-2</v>
      </c>
    </row>
    <row r="1040" spans="1:12" x14ac:dyDescent="0.3">
      <c r="A1040">
        <v>7</v>
      </c>
      <c r="B1040">
        <v>71</v>
      </c>
      <c r="C1040">
        <v>1</v>
      </c>
      <c r="D1040">
        <v>1</v>
      </c>
      <c r="E1040">
        <v>2016</v>
      </c>
      <c r="F1040" t="s">
        <v>36</v>
      </c>
      <c r="G1040" t="s">
        <v>37</v>
      </c>
      <c r="H1040" t="s">
        <v>45</v>
      </c>
      <c r="I1040" t="s">
        <v>16</v>
      </c>
      <c r="J1040">
        <v>2.4474509583852417</v>
      </c>
      <c r="K1040" t="s">
        <v>135</v>
      </c>
      <c r="L1040">
        <v>5.4439310996106965E-2</v>
      </c>
    </row>
    <row r="1041" spans="1:12" x14ac:dyDescent="0.3">
      <c r="A1041">
        <v>7</v>
      </c>
      <c r="B1041">
        <v>71</v>
      </c>
      <c r="C1041">
        <v>1</v>
      </c>
      <c r="D1041">
        <v>1</v>
      </c>
      <c r="E1041">
        <v>2016</v>
      </c>
      <c r="F1041" t="s">
        <v>36</v>
      </c>
      <c r="G1041" t="s">
        <v>37</v>
      </c>
      <c r="H1041" t="s">
        <v>45</v>
      </c>
      <c r="I1041" t="s">
        <v>24</v>
      </c>
      <c r="J1041">
        <v>1.4353650821309869</v>
      </c>
      <c r="K1041" t="s">
        <v>135</v>
      </c>
      <c r="L1041">
        <v>3.1927212200662906E-2</v>
      </c>
    </row>
    <row r="1042" spans="1:12" x14ac:dyDescent="0.3">
      <c r="A1042">
        <v>7</v>
      </c>
      <c r="B1042">
        <v>71</v>
      </c>
      <c r="C1042">
        <v>1</v>
      </c>
      <c r="D1042">
        <v>1</v>
      </c>
      <c r="E1042">
        <v>2016</v>
      </c>
      <c r="F1042" t="s">
        <v>36</v>
      </c>
      <c r="G1042" t="s">
        <v>37</v>
      </c>
      <c r="H1042" t="s">
        <v>46</v>
      </c>
      <c r="I1042" t="s">
        <v>11</v>
      </c>
      <c r="J1042">
        <v>0.98552310825641687</v>
      </c>
      <c r="K1042" t="s">
        <v>135</v>
      </c>
      <c r="L1042">
        <v>2.1921255991016301E-2</v>
      </c>
    </row>
    <row r="1043" spans="1:12" x14ac:dyDescent="0.3">
      <c r="A1043">
        <v>7</v>
      </c>
      <c r="B1043">
        <v>71</v>
      </c>
      <c r="C1043">
        <v>1</v>
      </c>
      <c r="D1043">
        <v>1</v>
      </c>
      <c r="E1043">
        <v>2016</v>
      </c>
      <c r="F1043" t="s">
        <v>36</v>
      </c>
      <c r="G1043" t="s">
        <v>37</v>
      </c>
      <c r="H1043" t="s">
        <v>46</v>
      </c>
      <c r="I1043" t="s">
        <v>221</v>
      </c>
      <c r="J1043">
        <v>0.22605557059048814</v>
      </c>
      <c r="K1043" t="s">
        <v>135</v>
      </c>
      <c r="L1043">
        <v>5.0282149546715931E-3</v>
      </c>
    </row>
    <row r="1044" spans="1:12" x14ac:dyDescent="0.3">
      <c r="A1044">
        <v>7</v>
      </c>
      <c r="B1044">
        <v>71</v>
      </c>
      <c r="C1044">
        <v>1</v>
      </c>
      <c r="D1044">
        <v>1</v>
      </c>
      <c r="E1044">
        <v>2016</v>
      </c>
      <c r="F1044" t="s">
        <v>36</v>
      </c>
      <c r="G1044" t="s">
        <v>37</v>
      </c>
      <c r="H1044" t="s">
        <v>46</v>
      </c>
      <c r="I1044" t="s">
        <v>17</v>
      </c>
      <c r="J1044">
        <v>21.628339450330429</v>
      </c>
      <c r="K1044" t="s">
        <v>135</v>
      </c>
      <c r="L1044">
        <v>0.48108498093981966</v>
      </c>
    </row>
    <row r="1045" spans="1:12" x14ac:dyDescent="0.3">
      <c r="A1045">
        <v>7</v>
      </c>
      <c r="B1045">
        <v>71</v>
      </c>
      <c r="C1045">
        <v>1</v>
      </c>
      <c r="D1045">
        <v>1</v>
      </c>
      <c r="E1045">
        <v>2016</v>
      </c>
      <c r="F1045" t="s">
        <v>36</v>
      </c>
      <c r="G1045" t="s">
        <v>37</v>
      </c>
      <c r="H1045" t="s">
        <v>46</v>
      </c>
      <c r="I1045" t="s">
        <v>18</v>
      </c>
      <c r="J1045">
        <v>0.79114721492777218</v>
      </c>
      <c r="K1045" t="s">
        <v>135</v>
      </c>
      <c r="L1045">
        <v>1.7597700631996688E-2</v>
      </c>
    </row>
    <row r="1046" spans="1:12" x14ac:dyDescent="0.3">
      <c r="A1046">
        <v>7</v>
      </c>
      <c r="B1046">
        <v>71</v>
      </c>
      <c r="C1046">
        <v>1</v>
      </c>
      <c r="D1046">
        <v>1</v>
      </c>
      <c r="E1046">
        <v>2016</v>
      </c>
      <c r="F1046" t="s">
        <v>36</v>
      </c>
      <c r="G1046" t="s">
        <v>37</v>
      </c>
      <c r="H1046" t="s">
        <v>46</v>
      </c>
      <c r="I1046" t="s">
        <v>19</v>
      </c>
      <c r="J1046">
        <v>3.1891068046786759</v>
      </c>
      <c r="K1046" t="s">
        <v>135</v>
      </c>
      <c r="L1046">
        <v>7.0936161782889473E-2</v>
      </c>
    </row>
    <row r="1047" spans="1:12" x14ac:dyDescent="0.3">
      <c r="A1047">
        <v>7</v>
      </c>
      <c r="B1047">
        <v>71</v>
      </c>
      <c r="C1047">
        <v>1</v>
      </c>
      <c r="D1047">
        <v>1</v>
      </c>
      <c r="E1047">
        <v>2017</v>
      </c>
      <c r="F1047" t="s">
        <v>36</v>
      </c>
      <c r="G1047" t="s">
        <v>37</v>
      </c>
      <c r="H1047" t="s">
        <v>44</v>
      </c>
      <c r="I1047" t="s">
        <v>217</v>
      </c>
      <c r="J1047">
        <v>2.4321728968724225E-3</v>
      </c>
      <c r="K1047" t="s">
        <v>135</v>
      </c>
      <c r="L1047">
        <v>5.1575781673513386E-5</v>
      </c>
    </row>
    <row r="1048" spans="1:12" x14ac:dyDescent="0.3">
      <c r="A1048">
        <v>7</v>
      </c>
      <c r="B1048">
        <v>71</v>
      </c>
      <c r="C1048">
        <v>1</v>
      </c>
      <c r="D1048">
        <v>1</v>
      </c>
      <c r="E1048">
        <v>2017</v>
      </c>
      <c r="F1048" t="s">
        <v>36</v>
      </c>
      <c r="G1048" t="s">
        <v>37</v>
      </c>
      <c r="H1048" t="s">
        <v>44</v>
      </c>
      <c r="I1048" t="s">
        <v>218</v>
      </c>
      <c r="J1048">
        <v>0</v>
      </c>
      <c r="K1048" t="s">
        <v>135</v>
      </c>
      <c r="L1048">
        <v>0</v>
      </c>
    </row>
    <row r="1049" spans="1:12" x14ac:dyDescent="0.3">
      <c r="A1049">
        <v>7</v>
      </c>
      <c r="B1049">
        <v>71</v>
      </c>
      <c r="C1049">
        <v>1</v>
      </c>
      <c r="D1049">
        <v>1</v>
      </c>
      <c r="E1049">
        <v>2017</v>
      </c>
      <c r="F1049" t="s">
        <v>36</v>
      </c>
      <c r="G1049" t="s">
        <v>37</v>
      </c>
      <c r="H1049" t="s">
        <v>44</v>
      </c>
      <c r="I1049" t="s">
        <v>14</v>
      </c>
      <c r="J1049">
        <v>4.7148990458438602</v>
      </c>
      <c r="K1049" t="s">
        <v>135</v>
      </c>
      <c r="L1049">
        <v>9.9982449485315122E-2</v>
      </c>
    </row>
    <row r="1050" spans="1:12" x14ac:dyDescent="0.3">
      <c r="A1050">
        <v>7</v>
      </c>
      <c r="B1050">
        <v>71</v>
      </c>
      <c r="C1050">
        <v>1</v>
      </c>
      <c r="D1050">
        <v>1</v>
      </c>
      <c r="E1050">
        <v>2017</v>
      </c>
      <c r="F1050" t="s">
        <v>36</v>
      </c>
      <c r="G1050" t="s">
        <v>37</v>
      </c>
      <c r="H1050" t="s">
        <v>44</v>
      </c>
      <c r="I1050" t="s">
        <v>219</v>
      </c>
      <c r="J1050">
        <v>7.152238086729712</v>
      </c>
      <c r="K1050" t="s">
        <v>135</v>
      </c>
      <c r="L1050">
        <v>0.15166778254642649</v>
      </c>
    </row>
    <row r="1051" spans="1:12" x14ac:dyDescent="0.3">
      <c r="A1051">
        <v>7</v>
      </c>
      <c r="B1051">
        <v>71</v>
      </c>
      <c r="C1051">
        <v>1</v>
      </c>
      <c r="D1051">
        <v>1</v>
      </c>
      <c r="E1051">
        <v>2017</v>
      </c>
      <c r="F1051" t="s">
        <v>36</v>
      </c>
      <c r="G1051" t="s">
        <v>37</v>
      </c>
      <c r="H1051" t="s">
        <v>45</v>
      </c>
      <c r="I1051" t="s">
        <v>11</v>
      </c>
      <c r="J1051">
        <v>0.76744716034104332</v>
      </c>
      <c r="K1051" t="s">
        <v>135</v>
      </c>
      <c r="L1051">
        <v>1.6274207824043398E-2</v>
      </c>
    </row>
    <row r="1052" spans="1:12" x14ac:dyDescent="0.3">
      <c r="A1052">
        <v>7</v>
      </c>
      <c r="B1052">
        <v>71</v>
      </c>
      <c r="C1052">
        <v>1</v>
      </c>
      <c r="D1052">
        <v>1</v>
      </c>
      <c r="E1052">
        <v>2017</v>
      </c>
      <c r="F1052" t="s">
        <v>36</v>
      </c>
      <c r="G1052" t="s">
        <v>37</v>
      </c>
      <c r="H1052" t="s">
        <v>45</v>
      </c>
      <c r="I1052" t="s">
        <v>220</v>
      </c>
      <c r="J1052">
        <v>0</v>
      </c>
      <c r="K1052" t="s">
        <v>135</v>
      </c>
      <c r="L1052">
        <v>0</v>
      </c>
    </row>
    <row r="1053" spans="1:12" x14ac:dyDescent="0.3">
      <c r="A1053">
        <v>7</v>
      </c>
      <c r="B1053">
        <v>71</v>
      </c>
      <c r="C1053">
        <v>1</v>
      </c>
      <c r="D1053">
        <v>1</v>
      </c>
      <c r="E1053">
        <v>2017</v>
      </c>
      <c r="F1053" t="s">
        <v>36</v>
      </c>
      <c r="G1053" t="s">
        <v>37</v>
      </c>
      <c r="H1053" t="s">
        <v>45</v>
      </c>
      <c r="I1053" t="s">
        <v>13</v>
      </c>
      <c r="J1053">
        <v>0.11312705858331304</v>
      </c>
      <c r="K1053" t="s">
        <v>135</v>
      </c>
      <c r="L1053">
        <v>2.3989316229790065E-3</v>
      </c>
    </row>
    <row r="1054" spans="1:12" x14ac:dyDescent="0.3">
      <c r="A1054">
        <v>7</v>
      </c>
      <c r="B1054">
        <v>71</v>
      </c>
      <c r="C1054">
        <v>1</v>
      </c>
      <c r="D1054">
        <v>1</v>
      </c>
      <c r="E1054">
        <v>2017</v>
      </c>
      <c r="F1054" t="s">
        <v>36</v>
      </c>
      <c r="G1054" t="s">
        <v>37</v>
      </c>
      <c r="H1054" t="s">
        <v>45</v>
      </c>
      <c r="I1054" t="s">
        <v>15</v>
      </c>
      <c r="J1054">
        <v>1.4442909269299276</v>
      </c>
      <c r="K1054" t="s">
        <v>135</v>
      </c>
      <c r="L1054">
        <v>3.0627112741928374E-2</v>
      </c>
    </row>
    <row r="1055" spans="1:12" x14ac:dyDescent="0.3">
      <c r="A1055">
        <v>7</v>
      </c>
      <c r="B1055">
        <v>71</v>
      </c>
      <c r="C1055">
        <v>1</v>
      </c>
      <c r="D1055">
        <v>1</v>
      </c>
      <c r="E1055">
        <v>2017</v>
      </c>
      <c r="F1055" t="s">
        <v>36</v>
      </c>
      <c r="G1055" t="s">
        <v>37</v>
      </c>
      <c r="H1055" t="s">
        <v>45</v>
      </c>
      <c r="I1055" t="s">
        <v>16</v>
      </c>
      <c r="J1055">
        <v>2.7303676019791276</v>
      </c>
      <c r="K1055" t="s">
        <v>135</v>
      </c>
      <c r="L1055">
        <v>5.7899191093361002E-2</v>
      </c>
    </row>
    <row r="1056" spans="1:12" x14ac:dyDescent="0.3">
      <c r="A1056">
        <v>7</v>
      </c>
      <c r="B1056">
        <v>71</v>
      </c>
      <c r="C1056">
        <v>1</v>
      </c>
      <c r="D1056">
        <v>1</v>
      </c>
      <c r="E1056">
        <v>2017</v>
      </c>
      <c r="F1056" t="s">
        <v>36</v>
      </c>
      <c r="G1056" t="s">
        <v>37</v>
      </c>
      <c r="H1056" t="s">
        <v>45</v>
      </c>
      <c r="I1056" t="s">
        <v>24</v>
      </c>
      <c r="J1056">
        <v>1.6310816583113135</v>
      </c>
      <c r="K1056" t="s">
        <v>135</v>
      </c>
      <c r="L1056">
        <v>3.4588129655138217E-2</v>
      </c>
    </row>
    <row r="1057" spans="1:12" x14ac:dyDescent="0.3">
      <c r="A1057">
        <v>7</v>
      </c>
      <c r="B1057">
        <v>71</v>
      </c>
      <c r="C1057">
        <v>1</v>
      </c>
      <c r="D1057">
        <v>1</v>
      </c>
      <c r="E1057">
        <v>2017</v>
      </c>
      <c r="F1057" t="s">
        <v>36</v>
      </c>
      <c r="G1057" t="s">
        <v>37</v>
      </c>
      <c r="H1057" t="s">
        <v>46</v>
      </c>
      <c r="I1057" t="s">
        <v>11</v>
      </c>
      <c r="J1057">
        <v>1.1015529325809783</v>
      </c>
      <c r="K1057" t="s">
        <v>135</v>
      </c>
      <c r="L1057">
        <v>2.3359134387885193E-2</v>
      </c>
    </row>
    <row r="1058" spans="1:12" x14ac:dyDescent="0.3">
      <c r="A1058">
        <v>7</v>
      </c>
      <c r="B1058">
        <v>71</v>
      </c>
      <c r="C1058">
        <v>1</v>
      </c>
      <c r="D1058">
        <v>1</v>
      </c>
      <c r="E1058">
        <v>2017</v>
      </c>
      <c r="F1058" t="s">
        <v>36</v>
      </c>
      <c r="G1058" t="s">
        <v>37</v>
      </c>
      <c r="H1058" t="s">
        <v>46</v>
      </c>
      <c r="I1058" t="s">
        <v>221</v>
      </c>
      <c r="J1058">
        <v>0.20131606494515986</v>
      </c>
      <c r="K1058" t="s">
        <v>135</v>
      </c>
      <c r="L1058">
        <v>4.2690359005045026E-3</v>
      </c>
    </row>
    <row r="1059" spans="1:12" x14ac:dyDescent="0.3">
      <c r="A1059">
        <v>7</v>
      </c>
      <c r="B1059">
        <v>71</v>
      </c>
      <c r="C1059">
        <v>1</v>
      </c>
      <c r="D1059">
        <v>1</v>
      </c>
      <c r="E1059">
        <v>2017</v>
      </c>
      <c r="F1059" t="s">
        <v>36</v>
      </c>
      <c r="G1059" t="s">
        <v>37</v>
      </c>
      <c r="H1059" t="s">
        <v>46</v>
      </c>
      <c r="I1059" t="s">
        <v>17</v>
      </c>
      <c r="J1059">
        <v>23.374451696957198</v>
      </c>
      <c r="K1059" t="s">
        <v>135</v>
      </c>
      <c r="L1059">
        <v>0.49567019639541082</v>
      </c>
    </row>
    <row r="1060" spans="1:12" x14ac:dyDescent="0.3">
      <c r="A1060">
        <v>7</v>
      </c>
      <c r="B1060">
        <v>71</v>
      </c>
      <c r="C1060">
        <v>1</v>
      </c>
      <c r="D1060">
        <v>1</v>
      </c>
      <c r="E1060">
        <v>2017</v>
      </c>
      <c r="F1060" t="s">
        <v>36</v>
      </c>
      <c r="G1060" t="s">
        <v>37</v>
      </c>
      <c r="H1060" t="s">
        <v>46</v>
      </c>
      <c r="I1060" t="s">
        <v>18</v>
      </c>
      <c r="J1060">
        <v>1.1956586550123847</v>
      </c>
      <c r="K1060" t="s">
        <v>135</v>
      </c>
      <c r="L1060">
        <v>2.5354706413456142E-2</v>
      </c>
    </row>
    <row r="1061" spans="1:12" x14ac:dyDescent="0.3">
      <c r="A1061">
        <v>7</v>
      </c>
      <c r="B1061">
        <v>71</v>
      </c>
      <c r="C1061">
        <v>1</v>
      </c>
      <c r="D1061">
        <v>1</v>
      </c>
      <c r="E1061">
        <v>2017</v>
      </c>
      <c r="F1061" t="s">
        <v>36</v>
      </c>
      <c r="G1061" t="s">
        <v>37</v>
      </c>
      <c r="H1061" t="s">
        <v>46</v>
      </c>
      <c r="I1061" t="s">
        <v>19</v>
      </c>
      <c r="J1061">
        <v>2.7284037403626842</v>
      </c>
      <c r="K1061" t="s">
        <v>135</v>
      </c>
      <c r="L1061">
        <v>5.7857546151878048E-2</v>
      </c>
    </row>
    <row r="1062" spans="1:12" x14ac:dyDescent="0.3">
      <c r="A1062">
        <v>7</v>
      </c>
      <c r="B1062">
        <v>71</v>
      </c>
      <c r="C1062">
        <v>1</v>
      </c>
      <c r="D1062">
        <v>1</v>
      </c>
      <c r="E1062">
        <v>2018</v>
      </c>
      <c r="F1062" t="s">
        <v>36</v>
      </c>
      <c r="G1062" t="s">
        <v>37</v>
      </c>
      <c r="H1062" t="s">
        <v>44</v>
      </c>
      <c r="I1062" t="s">
        <v>217</v>
      </c>
      <c r="J1062">
        <v>0</v>
      </c>
      <c r="K1062" t="s">
        <v>135</v>
      </c>
      <c r="L1062">
        <v>0</v>
      </c>
    </row>
    <row r="1063" spans="1:12" x14ac:dyDescent="0.3">
      <c r="A1063">
        <v>7</v>
      </c>
      <c r="B1063">
        <v>71</v>
      </c>
      <c r="C1063">
        <v>1</v>
      </c>
      <c r="D1063">
        <v>1</v>
      </c>
      <c r="E1063">
        <v>2018</v>
      </c>
      <c r="F1063" t="s">
        <v>36</v>
      </c>
      <c r="G1063" t="s">
        <v>37</v>
      </c>
      <c r="H1063" t="s">
        <v>44</v>
      </c>
      <c r="I1063" t="s">
        <v>218</v>
      </c>
      <c r="J1063">
        <v>0</v>
      </c>
      <c r="K1063" t="s">
        <v>135</v>
      </c>
      <c r="L1063">
        <v>0</v>
      </c>
    </row>
    <row r="1064" spans="1:12" x14ac:dyDescent="0.3">
      <c r="A1064">
        <v>7</v>
      </c>
      <c r="B1064">
        <v>71</v>
      </c>
      <c r="C1064">
        <v>1</v>
      </c>
      <c r="D1064">
        <v>1</v>
      </c>
      <c r="E1064">
        <v>2018</v>
      </c>
      <c r="F1064" t="s">
        <v>36</v>
      </c>
      <c r="G1064" t="s">
        <v>37</v>
      </c>
      <c r="H1064" t="s">
        <v>44</v>
      </c>
      <c r="I1064" t="s">
        <v>14</v>
      </c>
      <c r="J1064">
        <v>4.2861152286890336</v>
      </c>
      <c r="K1064" t="s">
        <v>135</v>
      </c>
      <c r="L1064">
        <v>8.9407091881453418E-2</v>
      </c>
    </row>
    <row r="1065" spans="1:12" x14ac:dyDescent="0.3">
      <c r="A1065">
        <v>7</v>
      </c>
      <c r="B1065">
        <v>71</v>
      </c>
      <c r="C1065">
        <v>1</v>
      </c>
      <c r="D1065">
        <v>1</v>
      </c>
      <c r="E1065">
        <v>2018</v>
      </c>
      <c r="F1065" t="s">
        <v>36</v>
      </c>
      <c r="G1065" t="s">
        <v>37</v>
      </c>
      <c r="H1065" t="s">
        <v>44</v>
      </c>
      <c r="I1065" t="s">
        <v>219</v>
      </c>
      <c r="J1065">
        <v>7.0624780631377693</v>
      </c>
      <c r="K1065" t="s">
        <v>135</v>
      </c>
      <c r="L1065">
        <v>0.14732119679732475</v>
      </c>
    </row>
    <row r="1066" spans="1:12" x14ac:dyDescent="0.3">
      <c r="A1066">
        <v>7</v>
      </c>
      <c r="B1066">
        <v>71</v>
      </c>
      <c r="C1066">
        <v>1</v>
      </c>
      <c r="D1066">
        <v>1</v>
      </c>
      <c r="E1066">
        <v>2018</v>
      </c>
      <c r="F1066" t="s">
        <v>36</v>
      </c>
      <c r="G1066" t="s">
        <v>37</v>
      </c>
      <c r="H1066" t="s">
        <v>45</v>
      </c>
      <c r="I1066" t="s">
        <v>11</v>
      </c>
      <c r="J1066">
        <v>1.3549105279449423</v>
      </c>
      <c r="K1066" t="s">
        <v>135</v>
      </c>
      <c r="L1066">
        <v>2.826303157980517E-2</v>
      </c>
    </row>
    <row r="1067" spans="1:12" x14ac:dyDescent="0.3">
      <c r="A1067">
        <v>7</v>
      </c>
      <c r="B1067">
        <v>71</v>
      </c>
      <c r="C1067">
        <v>1</v>
      </c>
      <c r="D1067">
        <v>1</v>
      </c>
      <c r="E1067">
        <v>2018</v>
      </c>
      <c r="F1067" t="s">
        <v>36</v>
      </c>
      <c r="G1067" t="s">
        <v>37</v>
      </c>
      <c r="H1067" t="s">
        <v>45</v>
      </c>
      <c r="I1067" t="s">
        <v>220</v>
      </c>
      <c r="J1067">
        <v>0</v>
      </c>
      <c r="K1067" t="s">
        <v>135</v>
      </c>
      <c r="L1067">
        <v>0</v>
      </c>
    </row>
    <row r="1068" spans="1:12" x14ac:dyDescent="0.3">
      <c r="A1068">
        <v>7</v>
      </c>
      <c r="B1068">
        <v>71</v>
      </c>
      <c r="C1068">
        <v>1</v>
      </c>
      <c r="D1068">
        <v>1</v>
      </c>
      <c r="E1068">
        <v>2018</v>
      </c>
      <c r="F1068" t="s">
        <v>36</v>
      </c>
      <c r="G1068" t="s">
        <v>37</v>
      </c>
      <c r="H1068" t="s">
        <v>45</v>
      </c>
      <c r="I1068" t="s">
        <v>13</v>
      </c>
      <c r="J1068">
        <v>9.422431368803208E-2</v>
      </c>
      <c r="K1068" t="s">
        <v>135</v>
      </c>
      <c r="L1068">
        <v>1.9654912250106414E-3</v>
      </c>
    </row>
    <row r="1069" spans="1:12" x14ac:dyDescent="0.3">
      <c r="A1069">
        <v>7</v>
      </c>
      <c r="B1069">
        <v>71</v>
      </c>
      <c r="C1069">
        <v>1</v>
      </c>
      <c r="D1069">
        <v>1</v>
      </c>
      <c r="E1069">
        <v>2018</v>
      </c>
      <c r="F1069" t="s">
        <v>36</v>
      </c>
      <c r="G1069" t="s">
        <v>37</v>
      </c>
      <c r="H1069" t="s">
        <v>45</v>
      </c>
      <c r="I1069" t="s">
        <v>15</v>
      </c>
      <c r="J1069">
        <v>1.2701316722216531</v>
      </c>
      <c r="K1069" t="s">
        <v>135</v>
      </c>
      <c r="L1069">
        <v>2.6494569805254376E-2</v>
      </c>
    </row>
    <row r="1070" spans="1:12" x14ac:dyDescent="0.3">
      <c r="A1070">
        <v>7</v>
      </c>
      <c r="B1070">
        <v>71</v>
      </c>
      <c r="C1070">
        <v>1</v>
      </c>
      <c r="D1070">
        <v>1</v>
      </c>
      <c r="E1070">
        <v>2018</v>
      </c>
      <c r="F1070" t="s">
        <v>36</v>
      </c>
      <c r="G1070" t="s">
        <v>37</v>
      </c>
      <c r="H1070" t="s">
        <v>45</v>
      </c>
      <c r="I1070" t="s">
        <v>16</v>
      </c>
      <c r="J1070">
        <v>2.792292770963273</v>
      </c>
      <c r="K1070" t="s">
        <v>135</v>
      </c>
      <c r="L1070">
        <v>5.8246398664785919E-2</v>
      </c>
    </row>
    <row r="1071" spans="1:12" x14ac:dyDescent="0.3">
      <c r="A1071">
        <v>7</v>
      </c>
      <c r="B1071">
        <v>71</v>
      </c>
      <c r="C1071">
        <v>1</v>
      </c>
      <c r="D1071">
        <v>1</v>
      </c>
      <c r="E1071">
        <v>2018</v>
      </c>
      <c r="F1071" t="s">
        <v>36</v>
      </c>
      <c r="G1071" t="s">
        <v>37</v>
      </c>
      <c r="H1071" t="s">
        <v>45</v>
      </c>
      <c r="I1071" t="s">
        <v>24</v>
      </c>
      <c r="J1071">
        <v>1.5150452239259602</v>
      </c>
      <c r="K1071" t="s">
        <v>135</v>
      </c>
      <c r="L1071">
        <v>3.1603393822320656E-2</v>
      </c>
    </row>
    <row r="1072" spans="1:12" x14ac:dyDescent="0.3">
      <c r="A1072">
        <v>7</v>
      </c>
      <c r="B1072">
        <v>71</v>
      </c>
      <c r="C1072">
        <v>1</v>
      </c>
      <c r="D1072">
        <v>1</v>
      </c>
      <c r="E1072">
        <v>2018</v>
      </c>
      <c r="F1072" t="s">
        <v>36</v>
      </c>
      <c r="G1072" t="s">
        <v>37</v>
      </c>
      <c r="H1072" t="s">
        <v>46</v>
      </c>
      <c r="I1072" t="s">
        <v>11</v>
      </c>
      <c r="J1072">
        <v>1.0256461996049533</v>
      </c>
      <c r="K1072" t="s">
        <v>135</v>
      </c>
      <c r="L1072">
        <v>2.1394675390934665E-2</v>
      </c>
    </row>
    <row r="1073" spans="1:12" x14ac:dyDescent="0.3">
      <c r="A1073">
        <v>7</v>
      </c>
      <c r="B1073">
        <v>71</v>
      </c>
      <c r="C1073">
        <v>1</v>
      </c>
      <c r="D1073">
        <v>1</v>
      </c>
      <c r="E1073">
        <v>2018</v>
      </c>
      <c r="F1073" t="s">
        <v>36</v>
      </c>
      <c r="G1073" t="s">
        <v>37</v>
      </c>
      <c r="H1073" t="s">
        <v>46</v>
      </c>
      <c r="I1073" t="s">
        <v>221</v>
      </c>
      <c r="J1073">
        <v>0.14242959045178011</v>
      </c>
      <c r="K1073" t="s">
        <v>135</v>
      </c>
      <c r="L1073">
        <v>2.9710389946877415E-3</v>
      </c>
    </row>
    <row r="1074" spans="1:12" x14ac:dyDescent="0.3">
      <c r="A1074">
        <v>7</v>
      </c>
      <c r="B1074">
        <v>71</v>
      </c>
      <c r="C1074">
        <v>1</v>
      </c>
      <c r="D1074">
        <v>1</v>
      </c>
      <c r="E1074">
        <v>2018</v>
      </c>
      <c r="F1074" t="s">
        <v>36</v>
      </c>
      <c r="G1074" t="s">
        <v>37</v>
      </c>
      <c r="H1074" t="s">
        <v>46</v>
      </c>
      <c r="I1074" t="s">
        <v>17</v>
      </c>
      <c r="J1074">
        <v>24.178801600463753</v>
      </c>
      <c r="K1074" t="s">
        <v>135</v>
      </c>
      <c r="L1074">
        <v>0.50436262697895273</v>
      </c>
    </row>
    <row r="1075" spans="1:12" x14ac:dyDescent="0.3">
      <c r="A1075">
        <v>7</v>
      </c>
      <c r="B1075">
        <v>71</v>
      </c>
      <c r="C1075">
        <v>1</v>
      </c>
      <c r="D1075">
        <v>1</v>
      </c>
      <c r="E1075">
        <v>2018</v>
      </c>
      <c r="F1075" t="s">
        <v>36</v>
      </c>
      <c r="G1075" t="s">
        <v>37</v>
      </c>
      <c r="H1075" t="s">
        <v>46</v>
      </c>
      <c r="I1075" t="s">
        <v>18</v>
      </c>
      <c r="J1075">
        <v>1.3678474236077232</v>
      </c>
      <c r="K1075" t="s">
        <v>135</v>
      </c>
      <c r="L1075">
        <v>2.8532891384656194E-2</v>
      </c>
    </row>
    <row r="1076" spans="1:12" x14ac:dyDescent="0.3">
      <c r="A1076">
        <v>7</v>
      </c>
      <c r="B1076">
        <v>71</v>
      </c>
      <c r="C1076">
        <v>1</v>
      </c>
      <c r="D1076">
        <v>1</v>
      </c>
      <c r="E1076">
        <v>2018</v>
      </c>
      <c r="F1076" t="s">
        <v>36</v>
      </c>
      <c r="G1076" t="s">
        <v>37</v>
      </c>
      <c r="H1076" t="s">
        <v>46</v>
      </c>
      <c r="I1076" t="s">
        <v>19</v>
      </c>
      <c r="J1076">
        <v>2.849397840685985</v>
      </c>
      <c r="K1076" t="s">
        <v>135</v>
      </c>
      <c r="L1076">
        <v>5.9437593474813678E-2</v>
      </c>
    </row>
    <row r="1077" spans="1:12" x14ac:dyDescent="0.3">
      <c r="A1077">
        <v>7</v>
      </c>
      <c r="B1077">
        <v>71</v>
      </c>
      <c r="C1077">
        <v>1</v>
      </c>
      <c r="D1077">
        <v>1</v>
      </c>
      <c r="E1077">
        <v>2019</v>
      </c>
      <c r="F1077" t="s">
        <v>36</v>
      </c>
      <c r="G1077" t="s">
        <v>37</v>
      </c>
      <c r="H1077" t="s">
        <v>44</v>
      </c>
      <c r="I1077" t="s">
        <v>217</v>
      </c>
      <c r="J1077">
        <v>0</v>
      </c>
      <c r="K1077" t="s">
        <v>135</v>
      </c>
      <c r="L1077">
        <v>0</v>
      </c>
    </row>
    <row r="1078" spans="1:12" x14ac:dyDescent="0.3">
      <c r="A1078">
        <v>7</v>
      </c>
      <c r="B1078">
        <v>71</v>
      </c>
      <c r="C1078">
        <v>1</v>
      </c>
      <c r="D1078">
        <v>1</v>
      </c>
      <c r="E1078">
        <v>2019</v>
      </c>
      <c r="F1078" t="s">
        <v>36</v>
      </c>
      <c r="G1078" t="s">
        <v>37</v>
      </c>
      <c r="H1078" t="s">
        <v>44</v>
      </c>
      <c r="I1078" t="s">
        <v>218</v>
      </c>
      <c r="J1078">
        <v>0</v>
      </c>
      <c r="K1078" t="s">
        <v>135</v>
      </c>
      <c r="L1078">
        <v>0</v>
      </c>
    </row>
    <row r="1079" spans="1:12" x14ac:dyDescent="0.3">
      <c r="A1079">
        <v>7</v>
      </c>
      <c r="B1079">
        <v>71</v>
      </c>
      <c r="C1079">
        <v>1</v>
      </c>
      <c r="D1079">
        <v>1</v>
      </c>
      <c r="E1079">
        <v>2019</v>
      </c>
      <c r="F1079" t="s">
        <v>36</v>
      </c>
      <c r="G1079" t="s">
        <v>37</v>
      </c>
      <c r="H1079" t="s">
        <v>44</v>
      </c>
      <c r="I1079" t="s">
        <v>14</v>
      </c>
      <c r="J1079">
        <v>5.4367750752942383</v>
      </c>
      <c r="K1079" t="s">
        <v>135</v>
      </c>
      <c r="L1079">
        <v>0.11041534926405756</v>
      </c>
    </row>
    <row r="1080" spans="1:12" x14ac:dyDescent="0.3">
      <c r="A1080">
        <v>7</v>
      </c>
      <c r="B1080">
        <v>71</v>
      </c>
      <c r="C1080">
        <v>1</v>
      </c>
      <c r="D1080">
        <v>1</v>
      </c>
      <c r="E1080">
        <v>2019</v>
      </c>
      <c r="F1080" t="s">
        <v>36</v>
      </c>
      <c r="G1080" t="s">
        <v>37</v>
      </c>
      <c r="H1080" t="s">
        <v>44</v>
      </c>
      <c r="I1080" t="s">
        <v>219</v>
      </c>
      <c r="J1080">
        <v>7.2142591795235891</v>
      </c>
      <c r="K1080" t="s">
        <v>135</v>
      </c>
      <c r="L1080">
        <v>0.1465142360971077</v>
      </c>
    </row>
    <row r="1081" spans="1:12" x14ac:dyDescent="0.3">
      <c r="A1081">
        <v>7</v>
      </c>
      <c r="B1081">
        <v>71</v>
      </c>
      <c r="C1081">
        <v>1</v>
      </c>
      <c r="D1081">
        <v>1</v>
      </c>
      <c r="E1081">
        <v>2019</v>
      </c>
      <c r="F1081" t="s">
        <v>36</v>
      </c>
      <c r="G1081" t="s">
        <v>37</v>
      </c>
      <c r="H1081" t="s">
        <v>45</v>
      </c>
      <c r="I1081" t="s">
        <v>11</v>
      </c>
      <c r="J1081">
        <v>1.5186509708635429</v>
      </c>
      <c r="K1081" t="s">
        <v>135</v>
      </c>
      <c r="L1081">
        <v>3.0842250237660095E-2</v>
      </c>
    </row>
    <row r="1082" spans="1:12" x14ac:dyDescent="0.3">
      <c r="A1082">
        <v>7</v>
      </c>
      <c r="B1082">
        <v>71</v>
      </c>
      <c r="C1082">
        <v>1</v>
      </c>
      <c r="D1082">
        <v>1</v>
      </c>
      <c r="E1082">
        <v>2019</v>
      </c>
      <c r="F1082" t="s">
        <v>36</v>
      </c>
      <c r="G1082" t="s">
        <v>37</v>
      </c>
      <c r="H1082" t="s">
        <v>45</v>
      </c>
      <c r="I1082" t="s">
        <v>220</v>
      </c>
      <c r="J1082">
        <v>0</v>
      </c>
      <c r="K1082" t="s">
        <v>135</v>
      </c>
      <c r="L1082">
        <v>0</v>
      </c>
    </row>
    <row r="1083" spans="1:12" x14ac:dyDescent="0.3">
      <c r="A1083">
        <v>7</v>
      </c>
      <c r="B1083">
        <v>71</v>
      </c>
      <c r="C1083">
        <v>1</v>
      </c>
      <c r="D1083">
        <v>1</v>
      </c>
      <c r="E1083">
        <v>2019</v>
      </c>
      <c r="F1083" t="s">
        <v>36</v>
      </c>
      <c r="G1083" t="s">
        <v>37</v>
      </c>
      <c r="H1083" t="s">
        <v>45</v>
      </c>
      <c r="I1083" t="s">
        <v>13</v>
      </c>
      <c r="J1083">
        <v>0.34036497713567321</v>
      </c>
      <c r="K1083" t="s">
        <v>135</v>
      </c>
      <c r="L1083">
        <v>6.9124650748319605E-3</v>
      </c>
    </row>
    <row r="1084" spans="1:12" x14ac:dyDescent="0.3">
      <c r="A1084">
        <v>7</v>
      </c>
      <c r="B1084">
        <v>71</v>
      </c>
      <c r="C1084">
        <v>1</v>
      </c>
      <c r="D1084">
        <v>1</v>
      </c>
      <c r="E1084">
        <v>2019</v>
      </c>
      <c r="F1084" t="s">
        <v>36</v>
      </c>
      <c r="G1084" t="s">
        <v>37</v>
      </c>
      <c r="H1084" t="s">
        <v>45</v>
      </c>
      <c r="I1084" t="s">
        <v>15</v>
      </c>
      <c r="J1084">
        <v>1.3507732448805414</v>
      </c>
      <c r="K1084" t="s">
        <v>135</v>
      </c>
      <c r="L1084">
        <v>2.7432825074514885E-2</v>
      </c>
    </row>
    <row r="1085" spans="1:12" x14ac:dyDescent="0.3">
      <c r="A1085">
        <v>7</v>
      </c>
      <c r="B1085">
        <v>71</v>
      </c>
      <c r="C1085">
        <v>1</v>
      </c>
      <c r="D1085">
        <v>1</v>
      </c>
      <c r="E1085">
        <v>2019</v>
      </c>
      <c r="F1085" t="s">
        <v>36</v>
      </c>
      <c r="G1085" t="s">
        <v>37</v>
      </c>
      <c r="H1085" t="s">
        <v>45</v>
      </c>
      <c r="I1085" t="s">
        <v>16</v>
      </c>
      <c r="J1085">
        <v>2.7578213123405333</v>
      </c>
      <c r="K1085" t="s">
        <v>135</v>
      </c>
      <c r="L1085">
        <v>5.6008534322796448E-2</v>
      </c>
    </row>
    <row r="1086" spans="1:12" x14ac:dyDescent="0.3">
      <c r="A1086">
        <v>7</v>
      </c>
      <c r="B1086">
        <v>71</v>
      </c>
      <c r="C1086">
        <v>1</v>
      </c>
      <c r="D1086">
        <v>1</v>
      </c>
      <c r="E1086">
        <v>2019</v>
      </c>
      <c r="F1086" t="s">
        <v>36</v>
      </c>
      <c r="G1086" t="s">
        <v>37</v>
      </c>
      <c r="H1086" t="s">
        <v>45</v>
      </c>
      <c r="I1086" t="s">
        <v>24</v>
      </c>
      <c r="J1086">
        <v>1.3228588696053196</v>
      </c>
      <c r="K1086" t="s">
        <v>135</v>
      </c>
      <c r="L1086">
        <v>2.6865912621302026E-2</v>
      </c>
    </row>
    <row r="1087" spans="1:12" x14ac:dyDescent="0.3">
      <c r="A1087">
        <v>7</v>
      </c>
      <c r="B1087">
        <v>71</v>
      </c>
      <c r="C1087">
        <v>1</v>
      </c>
      <c r="D1087">
        <v>1</v>
      </c>
      <c r="E1087">
        <v>2019</v>
      </c>
      <c r="F1087" t="s">
        <v>36</v>
      </c>
      <c r="G1087" t="s">
        <v>37</v>
      </c>
      <c r="H1087" t="s">
        <v>46</v>
      </c>
      <c r="I1087" t="s">
        <v>11</v>
      </c>
      <c r="J1087">
        <v>0.94409572286733801</v>
      </c>
      <c r="K1087" t="s">
        <v>135</v>
      </c>
      <c r="L1087">
        <v>1.9173619937451324E-2</v>
      </c>
    </row>
    <row r="1088" spans="1:12" x14ac:dyDescent="0.3">
      <c r="A1088">
        <v>7</v>
      </c>
      <c r="B1088">
        <v>71</v>
      </c>
      <c r="C1088">
        <v>1</v>
      </c>
      <c r="D1088">
        <v>1</v>
      </c>
      <c r="E1088">
        <v>2019</v>
      </c>
      <c r="F1088" t="s">
        <v>36</v>
      </c>
      <c r="G1088" t="s">
        <v>37</v>
      </c>
      <c r="H1088" t="s">
        <v>46</v>
      </c>
      <c r="I1088" t="s">
        <v>221</v>
      </c>
      <c r="J1088">
        <v>0.13649648159630645</v>
      </c>
      <c r="K1088" t="s">
        <v>135</v>
      </c>
      <c r="L1088">
        <v>2.7721041389514398E-3</v>
      </c>
    </row>
    <row r="1089" spans="1:12" x14ac:dyDescent="0.3">
      <c r="A1089">
        <v>7</v>
      </c>
      <c r="B1089">
        <v>71</v>
      </c>
      <c r="C1089">
        <v>1</v>
      </c>
      <c r="D1089">
        <v>1</v>
      </c>
      <c r="E1089">
        <v>2019</v>
      </c>
      <c r="F1089" t="s">
        <v>36</v>
      </c>
      <c r="G1089" t="s">
        <v>37</v>
      </c>
      <c r="H1089" t="s">
        <v>46</v>
      </c>
      <c r="I1089" t="s">
        <v>17</v>
      </c>
      <c r="J1089">
        <v>23.903334255474903</v>
      </c>
      <c r="K1089" t="s">
        <v>135</v>
      </c>
      <c r="L1089">
        <v>0.48545230653135568</v>
      </c>
    </row>
    <row r="1090" spans="1:12" x14ac:dyDescent="0.3">
      <c r="A1090">
        <v>7</v>
      </c>
      <c r="B1090">
        <v>71</v>
      </c>
      <c r="C1090">
        <v>1</v>
      </c>
      <c r="D1090">
        <v>1</v>
      </c>
      <c r="E1090">
        <v>2019</v>
      </c>
      <c r="F1090" t="s">
        <v>36</v>
      </c>
      <c r="G1090" t="s">
        <v>37</v>
      </c>
      <c r="H1090" t="s">
        <v>46</v>
      </c>
      <c r="I1090" t="s">
        <v>18</v>
      </c>
      <c r="J1090">
        <v>1.3659142164355487</v>
      </c>
      <c r="K1090" t="s">
        <v>135</v>
      </c>
      <c r="L1090">
        <v>2.7740322743498885E-2</v>
      </c>
    </row>
    <row r="1091" spans="1:12" x14ac:dyDescent="0.3">
      <c r="A1091">
        <v>7</v>
      </c>
      <c r="B1091">
        <v>71</v>
      </c>
      <c r="C1091">
        <v>1</v>
      </c>
      <c r="D1091">
        <v>1</v>
      </c>
      <c r="E1091">
        <v>2019</v>
      </c>
      <c r="F1091" t="s">
        <v>36</v>
      </c>
      <c r="G1091" t="s">
        <v>37</v>
      </c>
      <c r="H1091" t="s">
        <v>46</v>
      </c>
      <c r="I1091" t="s">
        <v>19</v>
      </c>
      <c r="J1091">
        <v>2.9479608406992277</v>
      </c>
      <c r="K1091" t="s">
        <v>135</v>
      </c>
      <c r="L1091">
        <v>5.9870073956472057E-2</v>
      </c>
    </row>
    <row r="1092" spans="1:12" x14ac:dyDescent="0.3">
      <c r="A1092">
        <v>7</v>
      </c>
      <c r="B1092">
        <v>71</v>
      </c>
      <c r="C1092">
        <v>1</v>
      </c>
      <c r="D1092">
        <v>1</v>
      </c>
      <c r="E1092">
        <v>2020</v>
      </c>
      <c r="F1092" t="s">
        <v>36</v>
      </c>
      <c r="G1092" t="s">
        <v>37</v>
      </c>
      <c r="H1092" t="s">
        <v>44</v>
      </c>
      <c r="I1092" t="s">
        <v>217</v>
      </c>
      <c r="J1092">
        <v>0</v>
      </c>
      <c r="K1092" t="s">
        <v>135</v>
      </c>
      <c r="L1092">
        <v>0</v>
      </c>
    </row>
    <row r="1093" spans="1:12" x14ac:dyDescent="0.3">
      <c r="A1093">
        <v>7</v>
      </c>
      <c r="B1093">
        <v>71</v>
      </c>
      <c r="C1093">
        <v>1</v>
      </c>
      <c r="D1093">
        <v>1</v>
      </c>
      <c r="E1093">
        <v>2020</v>
      </c>
      <c r="F1093" t="s">
        <v>36</v>
      </c>
      <c r="G1093" t="s">
        <v>37</v>
      </c>
      <c r="H1093" t="s">
        <v>44</v>
      </c>
      <c r="I1093" t="s">
        <v>218</v>
      </c>
      <c r="J1093">
        <v>0</v>
      </c>
      <c r="K1093" t="s">
        <v>135</v>
      </c>
      <c r="L1093">
        <v>0</v>
      </c>
    </row>
    <row r="1094" spans="1:12" x14ac:dyDescent="0.3">
      <c r="A1094">
        <v>7</v>
      </c>
      <c r="B1094">
        <v>71</v>
      </c>
      <c r="C1094">
        <v>1</v>
      </c>
      <c r="D1094">
        <v>1</v>
      </c>
      <c r="E1094">
        <v>2020</v>
      </c>
      <c r="F1094" t="s">
        <v>36</v>
      </c>
      <c r="G1094" t="s">
        <v>37</v>
      </c>
      <c r="H1094" t="s">
        <v>44</v>
      </c>
      <c r="I1094" t="s">
        <v>14</v>
      </c>
      <c r="J1094">
        <v>5.1748176190637123</v>
      </c>
      <c r="K1094" t="s">
        <v>135</v>
      </c>
      <c r="L1094">
        <v>0.10736113970317854</v>
      </c>
    </row>
    <row r="1095" spans="1:12" x14ac:dyDescent="0.3">
      <c r="A1095">
        <v>7</v>
      </c>
      <c r="B1095">
        <v>71</v>
      </c>
      <c r="C1095">
        <v>1</v>
      </c>
      <c r="D1095">
        <v>1</v>
      </c>
      <c r="E1095">
        <v>2020</v>
      </c>
      <c r="F1095" t="s">
        <v>36</v>
      </c>
      <c r="G1095" t="s">
        <v>37</v>
      </c>
      <c r="H1095" t="s">
        <v>44</v>
      </c>
      <c r="I1095" t="s">
        <v>219</v>
      </c>
      <c r="J1095">
        <v>6.1502318914083212</v>
      </c>
      <c r="K1095" t="s">
        <v>135</v>
      </c>
      <c r="L1095">
        <v>0.12759790854617617</v>
      </c>
    </row>
    <row r="1096" spans="1:12" x14ac:dyDescent="0.3">
      <c r="A1096">
        <v>7</v>
      </c>
      <c r="B1096">
        <v>71</v>
      </c>
      <c r="C1096">
        <v>1</v>
      </c>
      <c r="D1096">
        <v>1</v>
      </c>
      <c r="E1096">
        <v>2020</v>
      </c>
      <c r="F1096" t="s">
        <v>36</v>
      </c>
      <c r="G1096" t="s">
        <v>37</v>
      </c>
      <c r="H1096" t="s">
        <v>45</v>
      </c>
      <c r="I1096" t="s">
        <v>11</v>
      </c>
      <c r="J1096">
        <v>1.3831137418967259</v>
      </c>
      <c r="K1096" t="s">
        <v>135</v>
      </c>
      <c r="L1096">
        <v>2.86952465961549E-2</v>
      </c>
    </row>
    <row r="1097" spans="1:12" x14ac:dyDescent="0.3">
      <c r="A1097">
        <v>7</v>
      </c>
      <c r="B1097">
        <v>71</v>
      </c>
      <c r="C1097">
        <v>1</v>
      </c>
      <c r="D1097">
        <v>1</v>
      </c>
      <c r="E1097">
        <v>2020</v>
      </c>
      <c r="F1097" t="s">
        <v>36</v>
      </c>
      <c r="G1097" t="s">
        <v>37</v>
      </c>
      <c r="H1097" t="s">
        <v>45</v>
      </c>
      <c r="I1097" t="s">
        <v>220</v>
      </c>
      <c r="J1097">
        <v>0</v>
      </c>
      <c r="K1097" t="s">
        <v>135</v>
      </c>
      <c r="L1097">
        <v>0</v>
      </c>
    </row>
    <row r="1098" spans="1:12" x14ac:dyDescent="0.3">
      <c r="A1098">
        <v>7</v>
      </c>
      <c r="B1098">
        <v>71</v>
      </c>
      <c r="C1098">
        <v>1</v>
      </c>
      <c r="D1098">
        <v>1</v>
      </c>
      <c r="E1098">
        <v>2020</v>
      </c>
      <c r="F1098" t="s">
        <v>36</v>
      </c>
      <c r="G1098" t="s">
        <v>37</v>
      </c>
      <c r="H1098" t="s">
        <v>45</v>
      </c>
      <c r="I1098" t="s">
        <v>13</v>
      </c>
      <c r="J1098">
        <v>0.10448138956374267</v>
      </c>
      <c r="K1098" t="s">
        <v>135</v>
      </c>
      <c r="L1098">
        <v>2.167659207932578E-3</v>
      </c>
    </row>
    <row r="1099" spans="1:12" x14ac:dyDescent="0.3">
      <c r="A1099">
        <v>7</v>
      </c>
      <c r="B1099">
        <v>71</v>
      </c>
      <c r="C1099">
        <v>1</v>
      </c>
      <c r="D1099">
        <v>1</v>
      </c>
      <c r="E1099">
        <v>2020</v>
      </c>
      <c r="F1099" t="s">
        <v>36</v>
      </c>
      <c r="G1099" t="s">
        <v>37</v>
      </c>
      <c r="H1099" t="s">
        <v>45</v>
      </c>
      <c r="I1099" t="s">
        <v>15</v>
      </c>
      <c r="J1099">
        <v>1.0263692171467771</v>
      </c>
      <c r="K1099" t="s">
        <v>135</v>
      </c>
      <c r="L1099">
        <v>2.1293923191262991E-2</v>
      </c>
    </row>
    <row r="1100" spans="1:12" x14ac:dyDescent="0.3">
      <c r="A1100">
        <v>7</v>
      </c>
      <c r="B1100">
        <v>71</v>
      </c>
      <c r="C1100">
        <v>1</v>
      </c>
      <c r="D1100">
        <v>1</v>
      </c>
      <c r="E1100">
        <v>2020</v>
      </c>
      <c r="F1100" t="s">
        <v>36</v>
      </c>
      <c r="G1100" t="s">
        <v>37</v>
      </c>
      <c r="H1100" t="s">
        <v>45</v>
      </c>
      <c r="I1100" t="s">
        <v>16</v>
      </c>
      <c r="J1100">
        <v>3.208005412249828</v>
      </c>
      <c r="K1100" t="s">
        <v>135</v>
      </c>
      <c r="L1100">
        <v>6.6555991454520513E-2</v>
      </c>
    </row>
    <row r="1101" spans="1:12" x14ac:dyDescent="0.3">
      <c r="A1101">
        <v>7</v>
      </c>
      <c r="B1101">
        <v>71</v>
      </c>
      <c r="C1101">
        <v>1</v>
      </c>
      <c r="D1101">
        <v>1</v>
      </c>
      <c r="E1101">
        <v>2020</v>
      </c>
      <c r="F1101" t="s">
        <v>36</v>
      </c>
      <c r="G1101" t="s">
        <v>37</v>
      </c>
      <c r="H1101" t="s">
        <v>45</v>
      </c>
      <c r="I1101" t="s">
        <v>24</v>
      </c>
      <c r="J1101">
        <v>1.270890330106486</v>
      </c>
      <c r="K1101" t="s">
        <v>135</v>
      </c>
      <c r="L1101">
        <v>2.6366964852119406E-2</v>
      </c>
    </row>
    <row r="1102" spans="1:12" x14ac:dyDescent="0.3">
      <c r="A1102">
        <v>7</v>
      </c>
      <c r="B1102">
        <v>71</v>
      </c>
      <c r="C1102">
        <v>1</v>
      </c>
      <c r="D1102">
        <v>1</v>
      </c>
      <c r="E1102">
        <v>2020</v>
      </c>
      <c r="F1102" t="s">
        <v>36</v>
      </c>
      <c r="G1102" t="s">
        <v>37</v>
      </c>
      <c r="H1102" t="s">
        <v>46</v>
      </c>
      <c r="I1102" t="s">
        <v>11</v>
      </c>
      <c r="J1102">
        <v>0.81590268743638106</v>
      </c>
      <c r="K1102" t="s">
        <v>135</v>
      </c>
      <c r="L1102">
        <v>1.6927406694944552E-2</v>
      </c>
    </row>
    <row r="1103" spans="1:12" x14ac:dyDescent="0.3">
      <c r="A1103">
        <v>7</v>
      </c>
      <c r="B1103">
        <v>71</v>
      </c>
      <c r="C1103">
        <v>1</v>
      </c>
      <c r="D1103">
        <v>1</v>
      </c>
      <c r="E1103">
        <v>2020</v>
      </c>
      <c r="F1103" t="s">
        <v>36</v>
      </c>
      <c r="G1103" t="s">
        <v>37</v>
      </c>
      <c r="H1103" t="s">
        <v>46</v>
      </c>
      <c r="I1103" t="s">
        <v>221</v>
      </c>
      <c r="J1103">
        <v>0.13929060543347638</v>
      </c>
      <c r="K1103" t="s">
        <v>135</v>
      </c>
      <c r="L1103">
        <v>2.8898406185742056E-3</v>
      </c>
    </row>
    <row r="1104" spans="1:12" x14ac:dyDescent="0.3">
      <c r="A1104">
        <v>7</v>
      </c>
      <c r="B1104">
        <v>71</v>
      </c>
      <c r="C1104">
        <v>1</v>
      </c>
      <c r="D1104">
        <v>1</v>
      </c>
      <c r="E1104">
        <v>2020</v>
      </c>
      <c r="F1104" t="s">
        <v>36</v>
      </c>
      <c r="G1104" t="s">
        <v>37</v>
      </c>
      <c r="H1104" t="s">
        <v>46</v>
      </c>
      <c r="I1104" t="s">
        <v>17</v>
      </c>
      <c r="J1104">
        <v>23.662061258291391</v>
      </c>
      <c r="K1104" t="s">
        <v>135</v>
      </c>
      <c r="L1104">
        <v>0.49091312031132539</v>
      </c>
    </row>
    <row r="1105" spans="1:12" x14ac:dyDescent="0.3">
      <c r="A1105">
        <v>7</v>
      </c>
      <c r="B1105">
        <v>71</v>
      </c>
      <c r="C1105">
        <v>1</v>
      </c>
      <c r="D1105">
        <v>1</v>
      </c>
      <c r="E1105">
        <v>2020</v>
      </c>
      <c r="F1105" t="s">
        <v>36</v>
      </c>
      <c r="G1105" t="s">
        <v>37</v>
      </c>
      <c r="H1105" t="s">
        <v>46</v>
      </c>
      <c r="I1105" t="s">
        <v>18</v>
      </c>
      <c r="J1105">
        <v>2.1595879892214587</v>
      </c>
      <c r="K1105" t="s">
        <v>135</v>
      </c>
      <c r="L1105">
        <v>4.4804637550503949E-2</v>
      </c>
    </row>
    <row r="1106" spans="1:12" x14ac:dyDescent="0.3">
      <c r="A1106">
        <v>7</v>
      </c>
      <c r="B1106">
        <v>71</v>
      </c>
      <c r="C1106">
        <v>1</v>
      </c>
      <c r="D1106">
        <v>1</v>
      </c>
      <c r="E1106">
        <v>2020</v>
      </c>
      <c r="F1106" t="s">
        <v>36</v>
      </c>
      <c r="G1106" t="s">
        <v>37</v>
      </c>
      <c r="H1106" t="s">
        <v>46</v>
      </c>
      <c r="I1106" t="s">
        <v>19</v>
      </c>
      <c r="J1106">
        <v>3.1053473855389653</v>
      </c>
      <c r="K1106" t="s">
        <v>135</v>
      </c>
      <c r="L1106">
        <v>6.4426161273306956E-2</v>
      </c>
    </row>
    <row r="1107" spans="1:12" x14ac:dyDescent="0.3">
      <c r="A1107">
        <v>7</v>
      </c>
      <c r="B1107">
        <v>71</v>
      </c>
      <c r="C1107">
        <v>1</v>
      </c>
      <c r="D1107">
        <v>1</v>
      </c>
      <c r="E1107">
        <v>2021</v>
      </c>
      <c r="F1107" t="s">
        <v>36</v>
      </c>
      <c r="G1107" t="s">
        <v>37</v>
      </c>
      <c r="H1107" t="s">
        <v>44</v>
      </c>
      <c r="I1107" t="s">
        <v>217</v>
      </c>
      <c r="J1107">
        <v>0</v>
      </c>
      <c r="K1107" t="s">
        <v>135</v>
      </c>
      <c r="L1107">
        <v>0</v>
      </c>
    </row>
    <row r="1108" spans="1:12" x14ac:dyDescent="0.3">
      <c r="A1108">
        <v>7</v>
      </c>
      <c r="B1108">
        <v>71</v>
      </c>
      <c r="C1108">
        <v>1</v>
      </c>
      <c r="D1108">
        <v>1</v>
      </c>
      <c r="E1108">
        <v>2021</v>
      </c>
      <c r="F1108" t="s">
        <v>36</v>
      </c>
      <c r="G1108" t="s">
        <v>37</v>
      </c>
      <c r="H1108" t="s">
        <v>44</v>
      </c>
      <c r="I1108" t="s">
        <v>218</v>
      </c>
      <c r="J1108">
        <v>0</v>
      </c>
      <c r="K1108" t="s">
        <v>135</v>
      </c>
      <c r="L1108">
        <v>0</v>
      </c>
    </row>
    <row r="1109" spans="1:12" x14ac:dyDescent="0.3">
      <c r="A1109">
        <v>7</v>
      </c>
      <c r="B1109">
        <v>71</v>
      </c>
      <c r="C1109">
        <v>1</v>
      </c>
      <c r="D1109">
        <v>1</v>
      </c>
      <c r="E1109">
        <v>2021</v>
      </c>
      <c r="F1109" t="s">
        <v>36</v>
      </c>
      <c r="G1109" t="s">
        <v>37</v>
      </c>
      <c r="H1109" t="s">
        <v>44</v>
      </c>
      <c r="I1109" t="s">
        <v>14</v>
      </c>
      <c r="J1109">
        <v>3.6194539876815517</v>
      </c>
      <c r="K1109" t="s">
        <v>135</v>
      </c>
      <c r="L1109">
        <v>8.4860080184212094E-2</v>
      </c>
    </row>
    <row r="1110" spans="1:12" x14ac:dyDescent="0.3">
      <c r="A1110">
        <v>7</v>
      </c>
      <c r="B1110">
        <v>71</v>
      </c>
      <c r="C1110">
        <v>1</v>
      </c>
      <c r="D1110">
        <v>1</v>
      </c>
      <c r="E1110">
        <v>2021</v>
      </c>
      <c r="F1110" t="s">
        <v>36</v>
      </c>
      <c r="G1110" t="s">
        <v>37</v>
      </c>
      <c r="H1110" t="s">
        <v>44</v>
      </c>
      <c r="I1110" t="s">
        <v>219</v>
      </c>
      <c r="J1110">
        <v>5.0243578287365338</v>
      </c>
      <c r="K1110" t="s">
        <v>135</v>
      </c>
      <c r="L1110">
        <v>0.1177988198418476</v>
      </c>
    </row>
    <row r="1111" spans="1:12" x14ac:dyDescent="0.3">
      <c r="A1111">
        <v>7</v>
      </c>
      <c r="B1111">
        <v>71</v>
      </c>
      <c r="C1111">
        <v>1</v>
      </c>
      <c r="D1111">
        <v>1</v>
      </c>
      <c r="E1111">
        <v>2021</v>
      </c>
      <c r="F1111" t="s">
        <v>36</v>
      </c>
      <c r="G1111" t="s">
        <v>37</v>
      </c>
      <c r="H1111" t="s">
        <v>45</v>
      </c>
      <c r="I1111" t="s">
        <v>11</v>
      </c>
      <c r="J1111">
        <v>0.82396457346089924</v>
      </c>
      <c r="K1111" t="s">
        <v>135</v>
      </c>
      <c r="L1111">
        <v>1.9318300498034652E-2</v>
      </c>
    </row>
    <row r="1112" spans="1:12" x14ac:dyDescent="0.3">
      <c r="A1112">
        <v>7</v>
      </c>
      <c r="B1112">
        <v>71</v>
      </c>
      <c r="C1112">
        <v>1</v>
      </c>
      <c r="D1112">
        <v>1</v>
      </c>
      <c r="E1112">
        <v>2021</v>
      </c>
      <c r="F1112" t="s">
        <v>36</v>
      </c>
      <c r="G1112" t="s">
        <v>37</v>
      </c>
      <c r="H1112" t="s">
        <v>45</v>
      </c>
      <c r="I1112" t="s">
        <v>220</v>
      </c>
      <c r="J1112">
        <v>0</v>
      </c>
      <c r="K1112" t="s">
        <v>135</v>
      </c>
      <c r="L1112">
        <v>0</v>
      </c>
    </row>
    <row r="1113" spans="1:12" x14ac:dyDescent="0.3">
      <c r="A1113">
        <v>7</v>
      </c>
      <c r="B1113">
        <v>71</v>
      </c>
      <c r="C1113">
        <v>1</v>
      </c>
      <c r="D1113">
        <v>1</v>
      </c>
      <c r="E1113">
        <v>2021</v>
      </c>
      <c r="F1113" t="s">
        <v>36</v>
      </c>
      <c r="G1113" t="s">
        <v>37</v>
      </c>
      <c r="H1113" t="s">
        <v>45</v>
      </c>
      <c r="I1113" t="s">
        <v>13</v>
      </c>
      <c r="J1113">
        <v>0.10420086965397135</v>
      </c>
      <c r="K1113" t="s">
        <v>135</v>
      </c>
      <c r="L1113">
        <v>2.4430464330242028E-3</v>
      </c>
    </row>
    <row r="1114" spans="1:12" x14ac:dyDescent="0.3">
      <c r="A1114">
        <v>7</v>
      </c>
      <c r="B1114">
        <v>71</v>
      </c>
      <c r="C1114">
        <v>1</v>
      </c>
      <c r="D1114">
        <v>1</v>
      </c>
      <c r="E1114">
        <v>2021</v>
      </c>
      <c r="F1114" t="s">
        <v>36</v>
      </c>
      <c r="G1114" t="s">
        <v>37</v>
      </c>
      <c r="H1114" t="s">
        <v>45</v>
      </c>
      <c r="I1114" t="s">
        <v>15</v>
      </c>
      <c r="J1114">
        <v>0.62697875191951458</v>
      </c>
      <c r="K1114" t="s">
        <v>135</v>
      </c>
      <c r="L1114">
        <v>1.4699860073582009E-2</v>
      </c>
    </row>
    <row r="1115" spans="1:12" x14ac:dyDescent="0.3">
      <c r="A1115">
        <v>7</v>
      </c>
      <c r="B1115">
        <v>71</v>
      </c>
      <c r="C1115">
        <v>1</v>
      </c>
      <c r="D1115">
        <v>1</v>
      </c>
      <c r="E1115">
        <v>2021</v>
      </c>
      <c r="F1115" t="s">
        <v>36</v>
      </c>
      <c r="G1115" t="s">
        <v>37</v>
      </c>
      <c r="H1115" t="s">
        <v>45</v>
      </c>
      <c r="I1115" t="s">
        <v>16</v>
      </c>
      <c r="J1115">
        <v>3.3915720077970968</v>
      </c>
      <c r="K1115" t="s">
        <v>135</v>
      </c>
      <c r="L1115">
        <v>7.9517262413535336E-2</v>
      </c>
    </row>
    <row r="1116" spans="1:12" x14ac:dyDescent="0.3">
      <c r="A1116">
        <v>7</v>
      </c>
      <c r="B1116">
        <v>71</v>
      </c>
      <c r="C1116">
        <v>1</v>
      </c>
      <c r="D1116">
        <v>1</v>
      </c>
      <c r="E1116">
        <v>2021</v>
      </c>
      <c r="F1116" t="s">
        <v>36</v>
      </c>
      <c r="G1116" t="s">
        <v>37</v>
      </c>
      <c r="H1116" t="s">
        <v>45</v>
      </c>
      <c r="I1116" t="s">
        <v>24</v>
      </c>
      <c r="J1116">
        <v>0.99266575701929916</v>
      </c>
      <c r="K1116" t="s">
        <v>135</v>
      </c>
      <c r="L1116">
        <v>2.3273592100762675E-2</v>
      </c>
    </row>
    <row r="1117" spans="1:12" x14ac:dyDescent="0.3">
      <c r="A1117">
        <v>7</v>
      </c>
      <c r="B1117">
        <v>71</v>
      </c>
      <c r="C1117">
        <v>1</v>
      </c>
      <c r="D1117">
        <v>1</v>
      </c>
      <c r="E1117">
        <v>2021</v>
      </c>
      <c r="F1117" t="s">
        <v>36</v>
      </c>
      <c r="G1117" t="s">
        <v>37</v>
      </c>
      <c r="H1117" t="s">
        <v>46</v>
      </c>
      <c r="I1117" t="s">
        <v>11</v>
      </c>
      <c r="J1117">
        <v>0.40181438325383834</v>
      </c>
      <c r="K1117" t="s">
        <v>135</v>
      </c>
      <c r="L1117">
        <v>9.4207581856654548E-3</v>
      </c>
    </row>
    <row r="1118" spans="1:12" x14ac:dyDescent="0.3">
      <c r="A1118">
        <v>7</v>
      </c>
      <c r="B1118">
        <v>71</v>
      </c>
      <c r="C1118">
        <v>1</v>
      </c>
      <c r="D1118">
        <v>1</v>
      </c>
      <c r="E1118">
        <v>2021</v>
      </c>
      <c r="F1118" t="s">
        <v>36</v>
      </c>
      <c r="G1118" t="s">
        <v>37</v>
      </c>
      <c r="H1118" t="s">
        <v>46</v>
      </c>
      <c r="I1118" t="s">
        <v>221</v>
      </c>
      <c r="J1118">
        <v>0.13188782568574337</v>
      </c>
      <c r="K1118" t="s">
        <v>135</v>
      </c>
      <c r="L1118">
        <v>3.092182274206125E-3</v>
      </c>
    </row>
    <row r="1119" spans="1:12" x14ac:dyDescent="0.3">
      <c r="A1119">
        <v>7</v>
      </c>
      <c r="B1119">
        <v>71</v>
      </c>
      <c r="C1119">
        <v>1</v>
      </c>
      <c r="D1119">
        <v>1</v>
      </c>
      <c r="E1119">
        <v>2021</v>
      </c>
      <c r="F1119" t="s">
        <v>36</v>
      </c>
      <c r="G1119" t="s">
        <v>37</v>
      </c>
      <c r="H1119" t="s">
        <v>46</v>
      </c>
      <c r="I1119" t="s">
        <v>17</v>
      </c>
      <c r="J1119">
        <v>22.027272125168423</v>
      </c>
      <c r="K1119" t="s">
        <v>135</v>
      </c>
      <c r="L1119">
        <v>0.51644145363997151</v>
      </c>
    </row>
    <row r="1120" spans="1:12" x14ac:dyDescent="0.3">
      <c r="A1120">
        <v>7</v>
      </c>
      <c r="B1120">
        <v>71</v>
      </c>
      <c r="C1120">
        <v>1</v>
      </c>
      <c r="D1120">
        <v>1</v>
      </c>
      <c r="E1120">
        <v>2021</v>
      </c>
      <c r="F1120" t="s">
        <v>36</v>
      </c>
      <c r="G1120" t="s">
        <v>37</v>
      </c>
      <c r="H1120" t="s">
        <v>46</v>
      </c>
      <c r="I1120" t="s">
        <v>18</v>
      </c>
      <c r="J1120">
        <v>2.9593961887251412</v>
      </c>
      <c r="K1120" t="s">
        <v>135</v>
      </c>
      <c r="L1120">
        <v>6.9384663743973132E-2</v>
      </c>
    </row>
    <row r="1121" spans="1:12" x14ac:dyDescent="0.3">
      <c r="A1121">
        <v>7</v>
      </c>
      <c r="B1121">
        <v>71</v>
      </c>
      <c r="C1121">
        <v>1</v>
      </c>
      <c r="D1121">
        <v>1</v>
      </c>
      <c r="E1121">
        <v>2021</v>
      </c>
      <c r="F1121" t="s">
        <v>36</v>
      </c>
      <c r="G1121" t="s">
        <v>37</v>
      </c>
      <c r="H1121" t="s">
        <v>46</v>
      </c>
      <c r="I1121" t="s">
        <v>19</v>
      </c>
      <c r="J1121">
        <v>2.5484574739688282</v>
      </c>
      <c r="K1121" t="s">
        <v>135</v>
      </c>
      <c r="L1121">
        <v>5.9749980611185111E-2</v>
      </c>
    </row>
    <row r="1122" spans="1:12" x14ac:dyDescent="0.3">
      <c r="A1122">
        <v>7</v>
      </c>
      <c r="B1122">
        <v>71</v>
      </c>
      <c r="C1122">
        <v>1</v>
      </c>
      <c r="D1122">
        <v>1</v>
      </c>
      <c r="E1122">
        <v>2022</v>
      </c>
      <c r="F1122" t="s">
        <v>36</v>
      </c>
      <c r="G1122" t="s">
        <v>37</v>
      </c>
      <c r="H1122" t="s">
        <v>44</v>
      </c>
      <c r="I1122" t="s">
        <v>217</v>
      </c>
      <c r="J1122">
        <v>0</v>
      </c>
      <c r="K1122" t="s">
        <v>135</v>
      </c>
      <c r="L1122">
        <v>0</v>
      </c>
    </row>
    <row r="1123" spans="1:12" x14ac:dyDescent="0.3">
      <c r="A1123">
        <v>7</v>
      </c>
      <c r="B1123">
        <v>71</v>
      </c>
      <c r="C1123">
        <v>1</v>
      </c>
      <c r="D1123">
        <v>1</v>
      </c>
      <c r="E1123">
        <v>2022</v>
      </c>
      <c r="F1123" t="s">
        <v>36</v>
      </c>
      <c r="G1123" t="s">
        <v>37</v>
      </c>
      <c r="H1123" t="s">
        <v>44</v>
      </c>
      <c r="I1123" t="s">
        <v>218</v>
      </c>
      <c r="J1123">
        <v>0</v>
      </c>
      <c r="K1123" t="s">
        <v>135</v>
      </c>
      <c r="L1123">
        <v>0</v>
      </c>
    </row>
    <row r="1124" spans="1:12" x14ac:dyDescent="0.3">
      <c r="A1124">
        <v>7</v>
      </c>
      <c r="B1124">
        <v>71</v>
      </c>
      <c r="C1124">
        <v>1</v>
      </c>
      <c r="D1124">
        <v>1</v>
      </c>
      <c r="E1124">
        <v>2022</v>
      </c>
      <c r="F1124" t="s">
        <v>36</v>
      </c>
      <c r="G1124" t="s">
        <v>37</v>
      </c>
      <c r="H1124" t="s">
        <v>44</v>
      </c>
      <c r="I1124" t="s">
        <v>14</v>
      </c>
      <c r="J1124">
        <v>3.925369224297151</v>
      </c>
      <c r="K1124" t="s">
        <v>135</v>
      </c>
      <c r="L1124">
        <v>9.6441922768259636E-2</v>
      </c>
    </row>
    <row r="1125" spans="1:12" x14ac:dyDescent="0.3">
      <c r="A1125">
        <v>7</v>
      </c>
      <c r="B1125">
        <v>71</v>
      </c>
      <c r="C1125">
        <v>1</v>
      </c>
      <c r="D1125">
        <v>1</v>
      </c>
      <c r="E1125">
        <v>2022</v>
      </c>
      <c r="F1125" t="s">
        <v>36</v>
      </c>
      <c r="G1125" t="s">
        <v>37</v>
      </c>
      <c r="H1125" t="s">
        <v>44</v>
      </c>
      <c r="I1125" t="s">
        <v>219</v>
      </c>
      <c r="J1125">
        <v>4.2972514862235407</v>
      </c>
      <c r="K1125" t="s">
        <v>135</v>
      </c>
      <c r="L1125">
        <v>0.10557865318373089</v>
      </c>
    </row>
    <row r="1126" spans="1:12" x14ac:dyDescent="0.3">
      <c r="A1126">
        <v>7</v>
      </c>
      <c r="B1126">
        <v>71</v>
      </c>
      <c r="C1126">
        <v>1</v>
      </c>
      <c r="D1126">
        <v>1</v>
      </c>
      <c r="E1126">
        <v>2022</v>
      </c>
      <c r="F1126" t="s">
        <v>36</v>
      </c>
      <c r="G1126" t="s">
        <v>37</v>
      </c>
      <c r="H1126" t="s">
        <v>45</v>
      </c>
      <c r="I1126" t="s">
        <v>11</v>
      </c>
      <c r="J1126">
        <v>0.79892387267017329</v>
      </c>
      <c r="K1126" t="s">
        <v>135</v>
      </c>
      <c r="L1126">
        <v>1.9628664215548215E-2</v>
      </c>
    </row>
    <row r="1127" spans="1:12" x14ac:dyDescent="0.3">
      <c r="A1127">
        <v>7</v>
      </c>
      <c r="B1127">
        <v>71</v>
      </c>
      <c r="C1127">
        <v>1</v>
      </c>
      <c r="D1127">
        <v>1</v>
      </c>
      <c r="E1127">
        <v>2022</v>
      </c>
      <c r="F1127" t="s">
        <v>36</v>
      </c>
      <c r="G1127" t="s">
        <v>37</v>
      </c>
      <c r="H1127" t="s">
        <v>45</v>
      </c>
      <c r="I1127" t="s">
        <v>220</v>
      </c>
      <c r="J1127">
        <v>0</v>
      </c>
      <c r="K1127" t="s">
        <v>135</v>
      </c>
      <c r="L1127">
        <v>0</v>
      </c>
    </row>
    <row r="1128" spans="1:12" x14ac:dyDescent="0.3">
      <c r="A1128">
        <v>7</v>
      </c>
      <c r="B1128">
        <v>71</v>
      </c>
      <c r="C1128">
        <v>1</v>
      </c>
      <c r="D1128">
        <v>1</v>
      </c>
      <c r="E1128">
        <v>2022</v>
      </c>
      <c r="F1128" t="s">
        <v>36</v>
      </c>
      <c r="G1128" t="s">
        <v>37</v>
      </c>
      <c r="H1128" t="s">
        <v>45</v>
      </c>
      <c r="I1128" t="s">
        <v>13</v>
      </c>
      <c r="J1128">
        <v>9.4311130827532258E-2</v>
      </c>
      <c r="K1128" t="s">
        <v>135</v>
      </c>
      <c r="L1128">
        <v>2.3171187920760961E-3</v>
      </c>
    </row>
    <row r="1129" spans="1:12" x14ac:dyDescent="0.3">
      <c r="A1129">
        <v>7</v>
      </c>
      <c r="B1129">
        <v>71</v>
      </c>
      <c r="C1129">
        <v>1</v>
      </c>
      <c r="D1129">
        <v>1</v>
      </c>
      <c r="E1129">
        <v>2022</v>
      </c>
      <c r="F1129" t="s">
        <v>36</v>
      </c>
      <c r="G1129" t="s">
        <v>37</v>
      </c>
      <c r="H1129" t="s">
        <v>45</v>
      </c>
      <c r="I1129" t="s">
        <v>15</v>
      </c>
      <c r="J1129">
        <v>0.81184800456912343</v>
      </c>
      <c r="K1129" t="s">
        <v>135</v>
      </c>
      <c r="L1129">
        <v>1.9946195652522411E-2</v>
      </c>
    </row>
    <row r="1130" spans="1:12" x14ac:dyDescent="0.3">
      <c r="A1130">
        <v>7</v>
      </c>
      <c r="B1130">
        <v>71</v>
      </c>
      <c r="C1130">
        <v>1</v>
      </c>
      <c r="D1130">
        <v>1</v>
      </c>
      <c r="E1130">
        <v>2022</v>
      </c>
      <c r="F1130" t="s">
        <v>36</v>
      </c>
      <c r="G1130" t="s">
        <v>37</v>
      </c>
      <c r="H1130" t="s">
        <v>45</v>
      </c>
      <c r="I1130" t="s">
        <v>16</v>
      </c>
      <c r="J1130">
        <v>3.1143823439261449</v>
      </c>
      <c r="K1130" t="s">
        <v>135</v>
      </c>
      <c r="L1130">
        <v>7.6516883972242503E-2</v>
      </c>
    </row>
    <row r="1131" spans="1:12" x14ac:dyDescent="0.3">
      <c r="A1131">
        <v>7</v>
      </c>
      <c r="B1131">
        <v>71</v>
      </c>
      <c r="C1131">
        <v>1</v>
      </c>
      <c r="D1131">
        <v>1</v>
      </c>
      <c r="E1131">
        <v>2022</v>
      </c>
      <c r="F1131" t="s">
        <v>36</v>
      </c>
      <c r="G1131" t="s">
        <v>37</v>
      </c>
      <c r="H1131" t="s">
        <v>45</v>
      </c>
      <c r="I1131" t="s">
        <v>24</v>
      </c>
      <c r="J1131">
        <v>1.0866477220728632</v>
      </c>
      <c r="K1131" t="s">
        <v>135</v>
      </c>
      <c r="L1131">
        <v>2.6697716749746209E-2</v>
      </c>
    </row>
    <row r="1132" spans="1:12" x14ac:dyDescent="0.3">
      <c r="A1132">
        <v>7</v>
      </c>
      <c r="B1132">
        <v>71</v>
      </c>
      <c r="C1132">
        <v>1</v>
      </c>
      <c r="D1132">
        <v>1</v>
      </c>
      <c r="E1132">
        <v>2022</v>
      </c>
      <c r="F1132" t="s">
        <v>36</v>
      </c>
      <c r="G1132" t="s">
        <v>37</v>
      </c>
      <c r="H1132" t="s">
        <v>46</v>
      </c>
      <c r="I1132" t="s">
        <v>11</v>
      </c>
      <c r="J1132">
        <v>0.47616210164577627</v>
      </c>
      <c r="K1132" t="s">
        <v>135</v>
      </c>
      <c r="L1132">
        <v>1.1698769213313078E-2</v>
      </c>
    </row>
    <row r="1133" spans="1:12" x14ac:dyDescent="0.3">
      <c r="A1133">
        <v>7</v>
      </c>
      <c r="B1133">
        <v>71</v>
      </c>
      <c r="C1133">
        <v>1</v>
      </c>
      <c r="D1133">
        <v>1</v>
      </c>
      <c r="E1133">
        <v>2022</v>
      </c>
      <c r="F1133" t="s">
        <v>36</v>
      </c>
      <c r="G1133" t="s">
        <v>37</v>
      </c>
      <c r="H1133" t="s">
        <v>46</v>
      </c>
      <c r="I1133" t="s">
        <v>221</v>
      </c>
      <c r="J1133">
        <v>0.10972350813356907</v>
      </c>
      <c r="K1133" t="s">
        <v>135</v>
      </c>
      <c r="L1133">
        <v>2.6957836301819238E-3</v>
      </c>
    </row>
    <row r="1134" spans="1:12" x14ac:dyDescent="0.3">
      <c r="A1134">
        <v>7</v>
      </c>
      <c r="B1134">
        <v>71</v>
      </c>
      <c r="C1134">
        <v>1</v>
      </c>
      <c r="D1134">
        <v>1</v>
      </c>
      <c r="E1134">
        <v>2022</v>
      </c>
      <c r="F1134" t="s">
        <v>36</v>
      </c>
      <c r="G1134" t="s">
        <v>37</v>
      </c>
      <c r="H1134" t="s">
        <v>46</v>
      </c>
      <c r="I1134" t="s">
        <v>17</v>
      </c>
      <c r="J1134">
        <v>21.408042979645582</v>
      </c>
      <c r="K1134" t="s">
        <v>135</v>
      </c>
      <c r="L1134">
        <v>0.52597162449915547</v>
      </c>
    </row>
    <row r="1135" spans="1:12" x14ac:dyDescent="0.3">
      <c r="A1135">
        <v>7</v>
      </c>
      <c r="B1135">
        <v>71</v>
      </c>
      <c r="C1135">
        <v>1</v>
      </c>
      <c r="D1135">
        <v>1</v>
      </c>
      <c r="E1135">
        <v>2022</v>
      </c>
      <c r="F1135" t="s">
        <v>36</v>
      </c>
      <c r="G1135" t="s">
        <v>37</v>
      </c>
      <c r="H1135" t="s">
        <v>46</v>
      </c>
      <c r="I1135" t="s">
        <v>18</v>
      </c>
      <c r="J1135">
        <v>2.0985994462731892</v>
      </c>
      <c r="K1135" t="s">
        <v>135</v>
      </c>
      <c r="L1135">
        <v>5.1560236541883624E-2</v>
      </c>
    </row>
    <row r="1136" spans="1:12" x14ac:dyDescent="0.3">
      <c r="A1136">
        <v>7</v>
      </c>
      <c r="B1136">
        <v>71</v>
      </c>
      <c r="C1136">
        <v>1</v>
      </c>
      <c r="D1136">
        <v>1</v>
      </c>
      <c r="E1136">
        <v>2022</v>
      </c>
      <c r="F1136" t="s">
        <v>36</v>
      </c>
      <c r="G1136" t="s">
        <v>37</v>
      </c>
      <c r="H1136" t="s">
        <v>46</v>
      </c>
      <c r="I1136" t="s">
        <v>19</v>
      </c>
      <c r="J1136">
        <v>2.4806353591134016</v>
      </c>
      <c r="K1136" t="s">
        <v>135</v>
      </c>
      <c r="L1136">
        <v>6.0946430781340023E-2</v>
      </c>
    </row>
    <row r="1137" spans="1:12" x14ac:dyDescent="0.3">
      <c r="A1137">
        <v>7</v>
      </c>
      <c r="B1137">
        <v>71</v>
      </c>
      <c r="C1137">
        <v>1</v>
      </c>
      <c r="D1137">
        <v>1</v>
      </c>
      <c r="E1137">
        <v>2023</v>
      </c>
      <c r="F1137" t="s">
        <v>36</v>
      </c>
      <c r="G1137" t="s">
        <v>37</v>
      </c>
      <c r="H1137" t="s">
        <v>44</v>
      </c>
      <c r="I1137" t="s">
        <v>14</v>
      </c>
      <c r="J1137">
        <v>3.8492064792068366</v>
      </c>
      <c r="K1137" t="s">
        <v>135</v>
      </c>
      <c r="L1137">
        <v>9.145896093925189E-2</v>
      </c>
    </row>
    <row r="1138" spans="1:12" x14ac:dyDescent="0.3">
      <c r="A1138">
        <v>7</v>
      </c>
      <c r="B1138">
        <v>71</v>
      </c>
      <c r="C1138">
        <v>1</v>
      </c>
      <c r="D1138">
        <v>1</v>
      </c>
      <c r="E1138">
        <v>2023</v>
      </c>
      <c r="F1138" t="s">
        <v>36</v>
      </c>
      <c r="G1138" t="s">
        <v>37</v>
      </c>
      <c r="H1138" t="s">
        <v>44</v>
      </c>
      <c r="I1138" t="s">
        <v>219</v>
      </c>
      <c r="J1138">
        <v>3.6759912514295676</v>
      </c>
      <c r="K1138" t="s">
        <v>135</v>
      </c>
      <c r="L1138">
        <v>8.7343285452124136E-2</v>
      </c>
    </row>
    <row r="1139" spans="1:12" x14ac:dyDescent="0.3">
      <c r="A1139">
        <v>7</v>
      </c>
      <c r="B1139">
        <v>71</v>
      </c>
      <c r="C1139">
        <v>1</v>
      </c>
      <c r="D1139">
        <v>1</v>
      </c>
      <c r="E1139">
        <v>2023</v>
      </c>
      <c r="F1139" t="s">
        <v>36</v>
      </c>
      <c r="G1139" t="s">
        <v>37</v>
      </c>
      <c r="H1139" t="s">
        <v>45</v>
      </c>
      <c r="I1139" t="s">
        <v>11</v>
      </c>
      <c r="J1139">
        <v>1.1431233320116987</v>
      </c>
      <c r="K1139" t="s">
        <v>135</v>
      </c>
      <c r="L1139">
        <v>2.7161149378702242E-2</v>
      </c>
    </row>
    <row r="1140" spans="1:12" x14ac:dyDescent="0.3">
      <c r="A1140">
        <v>7</v>
      </c>
      <c r="B1140">
        <v>71</v>
      </c>
      <c r="C1140">
        <v>1</v>
      </c>
      <c r="D1140">
        <v>1</v>
      </c>
      <c r="E1140">
        <v>2023</v>
      </c>
      <c r="F1140" t="s">
        <v>36</v>
      </c>
      <c r="G1140" t="s">
        <v>37</v>
      </c>
      <c r="H1140" t="s">
        <v>45</v>
      </c>
      <c r="I1140" t="s">
        <v>13</v>
      </c>
      <c r="J1140">
        <v>0.16361667980239508</v>
      </c>
      <c r="K1140" t="s">
        <v>135</v>
      </c>
      <c r="L1140">
        <v>3.8876094612988505E-3</v>
      </c>
    </row>
    <row r="1141" spans="1:12" x14ac:dyDescent="0.3">
      <c r="A1141">
        <v>7</v>
      </c>
      <c r="B1141">
        <v>71</v>
      </c>
      <c r="C1141">
        <v>1</v>
      </c>
      <c r="D1141">
        <v>1</v>
      </c>
      <c r="E1141">
        <v>2023</v>
      </c>
      <c r="F1141" t="s">
        <v>36</v>
      </c>
      <c r="G1141" t="s">
        <v>37</v>
      </c>
      <c r="H1141" t="s">
        <v>45</v>
      </c>
      <c r="I1141" t="s">
        <v>15</v>
      </c>
      <c r="J1141">
        <v>0.90052521647776573</v>
      </c>
      <c r="K1141" t="s">
        <v>135</v>
      </c>
      <c r="L1141">
        <v>2.1396903762778287E-2</v>
      </c>
    </row>
    <row r="1142" spans="1:12" x14ac:dyDescent="0.3">
      <c r="A1142">
        <v>7</v>
      </c>
      <c r="B1142">
        <v>71</v>
      </c>
      <c r="C1142">
        <v>1</v>
      </c>
      <c r="D1142">
        <v>1</v>
      </c>
      <c r="E1142">
        <v>2023</v>
      </c>
      <c r="F1142" t="s">
        <v>36</v>
      </c>
      <c r="G1142" t="s">
        <v>37</v>
      </c>
      <c r="H1142" t="s">
        <v>45</v>
      </c>
      <c r="I1142" t="s">
        <v>16</v>
      </c>
      <c r="J1142">
        <v>3.2856673480510565</v>
      </c>
      <c r="K1142" t="s">
        <v>135</v>
      </c>
      <c r="L1142">
        <v>7.8069005460756263E-2</v>
      </c>
    </row>
    <row r="1143" spans="1:12" x14ac:dyDescent="0.3">
      <c r="A1143">
        <v>7</v>
      </c>
      <c r="B1143">
        <v>71</v>
      </c>
      <c r="C1143">
        <v>1</v>
      </c>
      <c r="D1143">
        <v>1</v>
      </c>
      <c r="E1143">
        <v>2023</v>
      </c>
      <c r="F1143" t="s">
        <v>36</v>
      </c>
      <c r="G1143" t="s">
        <v>37</v>
      </c>
      <c r="H1143" t="s">
        <v>45</v>
      </c>
      <c r="I1143" t="s">
        <v>24</v>
      </c>
      <c r="J1143">
        <v>0.92945855255379251</v>
      </c>
      <c r="K1143" t="s">
        <v>135</v>
      </c>
      <c r="L1143">
        <v>2.2084373470707505E-2</v>
      </c>
    </row>
    <row r="1144" spans="1:12" x14ac:dyDescent="0.3">
      <c r="A1144">
        <v>7</v>
      </c>
      <c r="B1144">
        <v>71</v>
      </c>
      <c r="C1144">
        <v>1</v>
      </c>
      <c r="D1144">
        <v>1</v>
      </c>
      <c r="E1144">
        <v>2023</v>
      </c>
      <c r="F1144" t="s">
        <v>36</v>
      </c>
      <c r="G1144" t="s">
        <v>37</v>
      </c>
      <c r="H1144" t="s">
        <v>46</v>
      </c>
      <c r="I1144" t="s">
        <v>11</v>
      </c>
      <c r="J1144">
        <v>0.58088000576920784</v>
      </c>
      <c r="K1144" t="s">
        <v>135</v>
      </c>
      <c r="L1144">
        <v>1.3801982835949507E-2</v>
      </c>
    </row>
    <row r="1145" spans="1:12" x14ac:dyDescent="0.3">
      <c r="A1145">
        <v>7</v>
      </c>
      <c r="B1145">
        <v>71</v>
      </c>
      <c r="C1145">
        <v>1</v>
      </c>
      <c r="D1145">
        <v>1</v>
      </c>
      <c r="E1145">
        <v>2023</v>
      </c>
      <c r="F1145" t="s">
        <v>36</v>
      </c>
      <c r="G1145" t="s">
        <v>37</v>
      </c>
      <c r="H1145" t="s">
        <v>46</v>
      </c>
      <c r="I1145" t="s">
        <v>221</v>
      </c>
      <c r="J1145">
        <v>9.2371013940296384E-2</v>
      </c>
      <c r="K1145" t="s">
        <v>135</v>
      </c>
      <c r="L1145">
        <v>2.1947788463728963E-3</v>
      </c>
    </row>
    <row r="1146" spans="1:12" x14ac:dyDescent="0.3">
      <c r="A1146">
        <v>7</v>
      </c>
      <c r="B1146">
        <v>71</v>
      </c>
      <c r="C1146">
        <v>1</v>
      </c>
      <c r="D1146">
        <v>1</v>
      </c>
      <c r="E1146">
        <v>2023</v>
      </c>
      <c r="F1146" t="s">
        <v>36</v>
      </c>
      <c r="G1146" t="s">
        <v>37</v>
      </c>
      <c r="H1146" t="s">
        <v>46</v>
      </c>
      <c r="I1146" t="s">
        <v>17</v>
      </c>
      <c r="J1146">
        <v>21.919128906154832</v>
      </c>
      <c r="K1146" t="s">
        <v>135</v>
      </c>
      <c r="L1146">
        <v>0.5208088382059276</v>
      </c>
    </row>
    <row r="1147" spans="1:12" x14ac:dyDescent="0.3">
      <c r="A1147">
        <v>7</v>
      </c>
      <c r="B1147">
        <v>71</v>
      </c>
      <c r="C1147">
        <v>1</v>
      </c>
      <c r="D1147">
        <v>1</v>
      </c>
      <c r="E1147">
        <v>2023</v>
      </c>
      <c r="F1147" t="s">
        <v>36</v>
      </c>
      <c r="G1147" t="s">
        <v>37</v>
      </c>
      <c r="H1147" t="s">
        <v>46</v>
      </c>
      <c r="I1147" t="s">
        <v>18</v>
      </c>
      <c r="J1147">
        <v>2.7002862139528618</v>
      </c>
      <c r="K1147" t="s">
        <v>135</v>
      </c>
      <c r="L1147">
        <v>6.4160073693319927E-2</v>
      </c>
    </row>
    <row r="1148" spans="1:12" x14ac:dyDescent="0.3">
      <c r="A1148">
        <v>7</v>
      </c>
      <c r="B1148">
        <v>71</v>
      </c>
      <c r="C1148">
        <v>1</v>
      </c>
      <c r="D1148">
        <v>1</v>
      </c>
      <c r="E1148">
        <v>2023</v>
      </c>
      <c r="F1148" t="s">
        <v>36</v>
      </c>
      <c r="G1148" t="s">
        <v>37</v>
      </c>
      <c r="H1148" t="s">
        <v>46</v>
      </c>
      <c r="I1148" t="s">
        <v>19</v>
      </c>
      <c r="J1148">
        <v>2.8464518654207054</v>
      </c>
      <c r="K1148" t="s">
        <v>135</v>
      </c>
      <c r="L1148">
        <v>6.7633038492810868E-2</v>
      </c>
    </row>
    <row r="1149" spans="1:12" x14ac:dyDescent="0.3">
      <c r="A1149">
        <v>7</v>
      </c>
      <c r="B1149">
        <v>71</v>
      </c>
      <c r="C1149">
        <v>1</v>
      </c>
      <c r="D1149">
        <v>1</v>
      </c>
      <c r="E1149">
        <v>2024</v>
      </c>
      <c r="F1149" t="s">
        <v>36</v>
      </c>
      <c r="G1149" t="s">
        <v>37</v>
      </c>
      <c r="H1149" t="s">
        <v>44</v>
      </c>
      <c r="I1149" t="s">
        <v>14</v>
      </c>
      <c r="J1149">
        <v>4.14481303442565</v>
      </c>
      <c r="K1149" t="s">
        <v>135</v>
      </c>
      <c r="L1149">
        <v>9.0857844998837659E-2</v>
      </c>
    </row>
    <row r="1150" spans="1:12" x14ac:dyDescent="0.3">
      <c r="A1150">
        <v>7</v>
      </c>
      <c r="B1150">
        <v>71</v>
      </c>
      <c r="C1150">
        <v>1</v>
      </c>
      <c r="D1150">
        <v>1</v>
      </c>
      <c r="E1150">
        <v>2024</v>
      </c>
      <c r="F1150" t="s">
        <v>36</v>
      </c>
      <c r="G1150" t="s">
        <v>37</v>
      </c>
      <c r="H1150" t="s">
        <v>44</v>
      </c>
      <c r="I1150" t="s">
        <v>219</v>
      </c>
      <c r="J1150">
        <v>3.5565237390504145</v>
      </c>
      <c r="K1150" t="s">
        <v>135</v>
      </c>
      <c r="L1150">
        <v>7.7962040732220059E-2</v>
      </c>
    </row>
    <row r="1151" spans="1:12" x14ac:dyDescent="0.3">
      <c r="A1151">
        <v>7</v>
      </c>
      <c r="B1151">
        <v>71</v>
      </c>
      <c r="C1151">
        <v>1</v>
      </c>
      <c r="D1151">
        <v>1</v>
      </c>
      <c r="E1151">
        <v>2024</v>
      </c>
      <c r="F1151" t="s">
        <v>36</v>
      </c>
      <c r="G1151" t="s">
        <v>37</v>
      </c>
      <c r="H1151" t="s">
        <v>45</v>
      </c>
      <c r="I1151" t="s">
        <v>11</v>
      </c>
      <c r="J1151">
        <v>1.1753788608977214</v>
      </c>
      <c r="K1151" t="s">
        <v>135</v>
      </c>
      <c r="L1151">
        <v>2.5765309429247596E-2</v>
      </c>
    </row>
    <row r="1152" spans="1:12" x14ac:dyDescent="0.3">
      <c r="A1152">
        <v>7</v>
      </c>
      <c r="B1152">
        <v>71</v>
      </c>
      <c r="C1152">
        <v>1</v>
      </c>
      <c r="D1152">
        <v>1</v>
      </c>
      <c r="E1152">
        <v>2024</v>
      </c>
      <c r="F1152" t="s">
        <v>36</v>
      </c>
      <c r="G1152" t="s">
        <v>37</v>
      </c>
      <c r="H1152" t="s">
        <v>45</v>
      </c>
      <c r="I1152" t="s">
        <v>13</v>
      </c>
      <c r="J1152">
        <v>0.26968049433010544</v>
      </c>
      <c r="K1152" t="s">
        <v>135</v>
      </c>
      <c r="L1152">
        <v>5.9116269779946736E-3</v>
      </c>
    </row>
    <row r="1153" spans="1:12" x14ac:dyDescent="0.3">
      <c r="A1153">
        <v>7</v>
      </c>
      <c r="B1153">
        <v>71</v>
      </c>
      <c r="C1153">
        <v>1</v>
      </c>
      <c r="D1153">
        <v>1</v>
      </c>
      <c r="E1153">
        <v>2024</v>
      </c>
      <c r="F1153" t="s">
        <v>36</v>
      </c>
      <c r="G1153" t="s">
        <v>37</v>
      </c>
      <c r="H1153" t="s">
        <v>45</v>
      </c>
      <c r="I1153" t="s">
        <v>15</v>
      </c>
      <c r="J1153">
        <v>1.238016904297087</v>
      </c>
      <c r="K1153" t="s">
        <v>135</v>
      </c>
      <c r="L1153">
        <v>2.7138388888065371E-2</v>
      </c>
    </row>
    <row r="1154" spans="1:12" x14ac:dyDescent="0.3">
      <c r="A1154">
        <v>7</v>
      </c>
      <c r="B1154">
        <v>71</v>
      </c>
      <c r="C1154">
        <v>1</v>
      </c>
      <c r="D1154">
        <v>1</v>
      </c>
      <c r="E1154">
        <v>2024</v>
      </c>
      <c r="F1154" t="s">
        <v>36</v>
      </c>
      <c r="G1154" t="s">
        <v>37</v>
      </c>
      <c r="H1154" t="s">
        <v>45</v>
      </c>
      <c r="I1154" t="s">
        <v>16</v>
      </c>
      <c r="J1154">
        <v>3.7772805687029862</v>
      </c>
      <c r="K1154" t="s">
        <v>135</v>
      </c>
      <c r="L1154">
        <v>8.2801219157016617E-2</v>
      </c>
    </row>
    <row r="1155" spans="1:12" x14ac:dyDescent="0.3">
      <c r="A1155">
        <v>7</v>
      </c>
      <c r="B1155">
        <v>71</v>
      </c>
      <c r="C1155">
        <v>1</v>
      </c>
      <c r="D1155">
        <v>1</v>
      </c>
      <c r="E1155">
        <v>2024</v>
      </c>
      <c r="F1155" t="s">
        <v>36</v>
      </c>
      <c r="G1155" t="s">
        <v>37</v>
      </c>
      <c r="H1155" t="s">
        <v>45</v>
      </c>
      <c r="I1155" t="s">
        <v>24</v>
      </c>
      <c r="J1155">
        <v>1.0735733893302626</v>
      </c>
      <c r="K1155" t="s">
        <v>135</v>
      </c>
      <c r="L1155">
        <v>2.3533646461851167E-2</v>
      </c>
    </row>
    <row r="1156" spans="1:12" x14ac:dyDescent="0.3">
      <c r="A1156">
        <v>7</v>
      </c>
      <c r="B1156">
        <v>71</v>
      </c>
      <c r="C1156">
        <v>1</v>
      </c>
      <c r="D1156">
        <v>1</v>
      </c>
      <c r="E1156">
        <v>2024</v>
      </c>
      <c r="F1156" t="s">
        <v>36</v>
      </c>
      <c r="G1156" t="s">
        <v>37</v>
      </c>
      <c r="H1156" t="s">
        <v>46</v>
      </c>
      <c r="I1156" t="s">
        <v>11</v>
      </c>
      <c r="J1156">
        <v>0.81175773807070417</v>
      </c>
      <c r="K1156" t="s">
        <v>135</v>
      </c>
      <c r="L1156">
        <v>1.7794423567396286E-2</v>
      </c>
    </row>
    <row r="1157" spans="1:12" x14ac:dyDescent="0.3">
      <c r="A1157">
        <v>7</v>
      </c>
      <c r="B1157">
        <v>71</v>
      </c>
      <c r="C1157">
        <v>1</v>
      </c>
      <c r="D1157">
        <v>1</v>
      </c>
      <c r="E1157">
        <v>2024</v>
      </c>
      <c r="F1157" t="s">
        <v>36</v>
      </c>
      <c r="G1157" t="s">
        <v>37</v>
      </c>
      <c r="H1157" t="s">
        <v>46</v>
      </c>
      <c r="I1157" t="s">
        <v>221</v>
      </c>
      <c r="J1157">
        <v>0.17370651130899195</v>
      </c>
      <c r="K1157" t="s">
        <v>135</v>
      </c>
      <c r="L1157">
        <v>3.8077952247098741E-3</v>
      </c>
    </row>
    <row r="1158" spans="1:12" x14ac:dyDescent="0.3">
      <c r="A1158">
        <v>7</v>
      </c>
      <c r="B1158">
        <v>71</v>
      </c>
      <c r="C1158">
        <v>1</v>
      </c>
      <c r="D1158">
        <v>1</v>
      </c>
      <c r="E1158">
        <v>2024</v>
      </c>
      <c r="F1158" t="s">
        <v>36</v>
      </c>
      <c r="G1158" t="s">
        <v>37</v>
      </c>
      <c r="H1158" t="s">
        <v>46</v>
      </c>
      <c r="I1158" t="s">
        <v>17</v>
      </c>
      <c r="J1158">
        <v>22.770304571372616</v>
      </c>
      <c r="K1158" t="s">
        <v>135</v>
      </c>
      <c r="L1158">
        <v>0.49914454189820445</v>
      </c>
    </row>
    <row r="1159" spans="1:12" x14ac:dyDescent="0.3">
      <c r="A1159">
        <v>7</v>
      </c>
      <c r="B1159">
        <v>71</v>
      </c>
      <c r="C1159">
        <v>1</v>
      </c>
      <c r="D1159">
        <v>1</v>
      </c>
      <c r="E1159">
        <v>2024</v>
      </c>
      <c r="F1159" t="s">
        <v>36</v>
      </c>
      <c r="G1159" t="s">
        <v>37</v>
      </c>
      <c r="H1159" t="s">
        <v>46</v>
      </c>
      <c r="I1159" t="s">
        <v>18</v>
      </c>
      <c r="J1159">
        <v>3.407650044137625</v>
      </c>
      <c r="K1159" t="s">
        <v>135</v>
      </c>
      <c r="L1159">
        <v>7.4698602071792075E-2</v>
      </c>
    </row>
    <row r="1160" spans="1:12" x14ac:dyDescent="0.3">
      <c r="A1160">
        <v>7</v>
      </c>
      <c r="B1160">
        <v>71</v>
      </c>
      <c r="C1160">
        <v>1</v>
      </c>
      <c r="D1160">
        <v>1</v>
      </c>
      <c r="E1160">
        <v>2024</v>
      </c>
      <c r="F1160" t="s">
        <v>36</v>
      </c>
      <c r="G1160" t="s">
        <v>37</v>
      </c>
      <c r="H1160" t="s">
        <v>46</v>
      </c>
      <c r="I1160" t="s">
        <v>19</v>
      </c>
      <c r="J1160">
        <v>3.219972989425671</v>
      </c>
      <c r="K1160" t="s">
        <v>135</v>
      </c>
      <c r="L1160">
        <v>7.0584560592664172E-2</v>
      </c>
    </row>
    <row r="1161" spans="1:12" x14ac:dyDescent="0.3">
      <c r="A1161">
        <v>7</v>
      </c>
      <c r="B1161">
        <v>71</v>
      </c>
      <c r="C1161">
        <v>1</v>
      </c>
      <c r="D1161">
        <v>1</v>
      </c>
      <c r="E1161">
        <v>2025</v>
      </c>
      <c r="F1161" t="s">
        <v>36</v>
      </c>
      <c r="G1161" t="s">
        <v>37</v>
      </c>
      <c r="H1161" t="s">
        <v>44</v>
      </c>
      <c r="I1161" t="s">
        <v>14</v>
      </c>
      <c r="J1161">
        <v>5.5268372534227304</v>
      </c>
      <c r="K1161" t="s">
        <v>135</v>
      </c>
      <c r="L1161">
        <v>0.11236125295332287</v>
      </c>
    </row>
    <row r="1162" spans="1:12" x14ac:dyDescent="0.3">
      <c r="A1162">
        <v>7</v>
      </c>
      <c r="B1162">
        <v>71</v>
      </c>
      <c r="C1162">
        <v>1</v>
      </c>
      <c r="D1162">
        <v>1</v>
      </c>
      <c r="E1162">
        <v>2025</v>
      </c>
      <c r="F1162" t="s">
        <v>36</v>
      </c>
      <c r="G1162" t="s">
        <v>37</v>
      </c>
      <c r="H1162" t="s">
        <v>44</v>
      </c>
      <c r="I1162" t="s">
        <v>219</v>
      </c>
      <c r="J1162">
        <v>1.8431674638512356</v>
      </c>
      <c r="K1162" t="s">
        <v>135</v>
      </c>
      <c r="L1162">
        <v>3.7471811841911458E-2</v>
      </c>
    </row>
    <row r="1163" spans="1:12" x14ac:dyDescent="0.3">
      <c r="A1163">
        <v>7</v>
      </c>
      <c r="B1163">
        <v>71</v>
      </c>
      <c r="C1163">
        <v>1</v>
      </c>
      <c r="D1163">
        <v>1</v>
      </c>
      <c r="E1163">
        <v>2025</v>
      </c>
      <c r="F1163" t="s">
        <v>36</v>
      </c>
      <c r="G1163" t="s">
        <v>37</v>
      </c>
      <c r="H1163" t="s">
        <v>45</v>
      </c>
      <c r="I1163" t="s">
        <v>11</v>
      </c>
      <c r="J1163">
        <v>1.4044887479293662</v>
      </c>
      <c r="K1163" t="s">
        <v>135</v>
      </c>
      <c r="L1163">
        <v>2.8553421828814766E-2</v>
      </c>
    </row>
    <row r="1164" spans="1:12" x14ac:dyDescent="0.3">
      <c r="A1164">
        <v>7</v>
      </c>
      <c r="B1164">
        <v>71</v>
      </c>
      <c r="C1164">
        <v>1</v>
      </c>
      <c r="D1164">
        <v>1</v>
      </c>
      <c r="E1164">
        <v>2025</v>
      </c>
      <c r="F1164" t="s">
        <v>36</v>
      </c>
      <c r="G1164" t="s">
        <v>37</v>
      </c>
      <c r="H1164" t="s">
        <v>45</v>
      </c>
      <c r="I1164" t="s">
        <v>13</v>
      </c>
      <c r="J1164">
        <v>0.28505333422381313</v>
      </c>
      <c r="K1164" t="s">
        <v>135</v>
      </c>
      <c r="L1164">
        <v>5.7951678913785018E-3</v>
      </c>
    </row>
    <row r="1165" spans="1:12" x14ac:dyDescent="0.3">
      <c r="A1165">
        <v>7</v>
      </c>
      <c r="B1165">
        <v>71</v>
      </c>
      <c r="C1165">
        <v>1</v>
      </c>
      <c r="D1165">
        <v>1</v>
      </c>
      <c r="E1165">
        <v>2025</v>
      </c>
      <c r="F1165" t="s">
        <v>36</v>
      </c>
      <c r="G1165" t="s">
        <v>37</v>
      </c>
      <c r="H1165" t="s">
        <v>45</v>
      </c>
      <c r="I1165" t="s">
        <v>15</v>
      </c>
      <c r="J1165">
        <v>1.4260654971917266</v>
      </c>
      <c r="K1165" t="s">
        <v>135</v>
      </c>
      <c r="L1165">
        <v>2.8992079685127993E-2</v>
      </c>
    </row>
    <row r="1166" spans="1:12" x14ac:dyDescent="0.3">
      <c r="A1166">
        <v>7</v>
      </c>
      <c r="B1166">
        <v>71</v>
      </c>
      <c r="C1166">
        <v>1</v>
      </c>
      <c r="D1166">
        <v>1</v>
      </c>
      <c r="E1166">
        <v>2025</v>
      </c>
      <c r="F1166" t="s">
        <v>36</v>
      </c>
      <c r="G1166" t="s">
        <v>37</v>
      </c>
      <c r="H1166" t="s">
        <v>45</v>
      </c>
      <c r="I1166" t="s">
        <v>16</v>
      </c>
      <c r="J1166">
        <v>4.4534027955076176</v>
      </c>
      <c r="K1166" t="s">
        <v>135</v>
      </c>
      <c r="L1166">
        <v>9.053820387042856E-2</v>
      </c>
    </row>
    <row r="1167" spans="1:12" x14ac:dyDescent="0.3">
      <c r="A1167">
        <v>7</v>
      </c>
      <c r="B1167">
        <v>71</v>
      </c>
      <c r="C1167">
        <v>1</v>
      </c>
      <c r="D1167">
        <v>1</v>
      </c>
      <c r="E1167">
        <v>2025</v>
      </c>
      <c r="F1167" t="s">
        <v>36</v>
      </c>
      <c r="G1167" t="s">
        <v>37</v>
      </c>
      <c r="H1167" t="s">
        <v>45</v>
      </c>
      <c r="I1167" t="s">
        <v>24</v>
      </c>
      <c r="J1167">
        <v>1.0540363974738109</v>
      </c>
      <c r="K1167" t="s">
        <v>135</v>
      </c>
      <c r="L1167">
        <v>2.1428684227171594E-2</v>
      </c>
    </row>
    <row r="1168" spans="1:12" x14ac:dyDescent="0.3">
      <c r="A1168">
        <v>7</v>
      </c>
      <c r="B1168">
        <v>71</v>
      </c>
      <c r="C1168">
        <v>1</v>
      </c>
      <c r="D1168">
        <v>1</v>
      </c>
      <c r="E1168">
        <v>2025</v>
      </c>
      <c r="F1168" t="s">
        <v>36</v>
      </c>
      <c r="G1168" t="s">
        <v>37</v>
      </c>
      <c r="H1168" t="s">
        <v>46</v>
      </c>
      <c r="I1168" t="s">
        <v>11</v>
      </c>
      <c r="J1168">
        <v>1.1390205623924798</v>
      </c>
      <c r="K1168" t="s">
        <v>135</v>
      </c>
      <c r="L1168">
        <v>2.315642231924946E-2</v>
      </c>
    </row>
    <row r="1169" spans="1:12" x14ac:dyDescent="0.3">
      <c r="A1169">
        <v>7</v>
      </c>
      <c r="B1169">
        <v>71</v>
      </c>
      <c r="C1169">
        <v>1</v>
      </c>
      <c r="D1169">
        <v>1</v>
      </c>
      <c r="E1169">
        <v>2025</v>
      </c>
      <c r="F1169" t="s">
        <v>36</v>
      </c>
      <c r="G1169" t="s">
        <v>37</v>
      </c>
      <c r="H1169" t="s">
        <v>46</v>
      </c>
      <c r="I1169" t="s">
        <v>221</v>
      </c>
      <c r="J1169">
        <v>0.23605702905208706</v>
      </c>
      <c r="K1169" t="s">
        <v>135</v>
      </c>
      <c r="L1169">
        <v>4.7990672307757073E-3</v>
      </c>
    </row>
    <row r="1170" spans="1:12" x14ac:dyDescent="0.3">
      <c r="A1170">
        <v>7</v>
      </c>
      <c r="B1170">
        <v>71</v>
      </c>
      <c r="C1170">
        <v>1</v>
      </c>
      <c r="D1170">
        <v>1</v>
      </c>
      <c r="E1170">
        <v>2025</v>
      </c>
      <c r="F1170" t="s">
        <v>36</v>
      </c>
      <c r="G1170" t="s">
        <v>37</v>
      </c>
      <c r="H1170" t="s">
        <v>46</v>
      </c>
      <c r="I1170" t="s">
        <v>17</v>
      </c>
      <c r="J1170">
        <v>24.147802970004388</v>
      </c>
      <c r="K1170" t="s">
        <v>135</v>
      </c>
      <c r="L1170">
        <v>0.49092768130622105</v>
      </c>
    </row>
    <row r="1171" spans="1:12" x14ac:dyDescent="0.3">
      <c r="A1171">
        <v>7</v>
      </c>
      <c r="B1171">
        <v>71</v>
      </c>
      <c r="C1171">
        <v>1</v>
      </c>
      <c r="D1171">
        <v>1</v>
      </c>
      <c r="E1171">
        <v>2025</v>
      </c>
      <c r="F1171" t="s">
        <v>36</v>
      </c>
      <c r="G1171" t="s">
        <v>37</v>
      </c>
      <c r="H1171" t="s">
        <v>46</v>
      </c>
      <c r="I1171" t="s">
        <v>18</v>
      </c>
      <c r="J1171">
        <v>3.9163471087121855</v>
      </c>
      <c r="K1171" t="s">
        <v>135</v>
      </c>
      <c r="L1171">
        <v>7.9619798441234624E-2</v>
      </c>
    </row>
    <row r="1172" spans="1:12" x14ac:dyDescent="0.3">
      <c r="A1172">
        <v>7</v>
      </c>
      <c r="B1172">
        <v>71</v>
      </c>
      <c r="C1172">
        <v>1</v>
      </c>
      <c r="D1172">
        <v>1</v>
      </c>
      <c r="E1172">
        <v>2025</v>
      </c>
      <c r="F1172" t="s">
        <v>36</v>
      </c>
      <c r="G1172" t="s">
        <v>37</v>
      </c>
      <c r="H1172" t="s">
        <v>46</v>
      </c>
      <c r="I1172" t="s">
        <v>19</v>
      </c>
      <c r="J1172">
        <v>3.7558271327047863</v>
      </c>
      <c r="K1172" t="s">
        <v>135</v>
      </c>
      <c r="L1172">
        <v>7.6356408404363349E-2</v>
      </c>
    </row>
  </sheetData>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9B2A8-18E2-4DF2-A6F4-57402A35B172}">
  <dimension ref="B2:I24"/>
  <sheetViews>
    <sheetView showGridLines="0" showRowColHeaders="0" zoomScaleNormal="100" workbookViewId="0">
      <selection activeCell="B5" sqref="B5:D5"/>
    </sheetView>
  </sheetViews>
  <sheetFormatPr baseColWidth="10" defaultColWidth="9.109375" defaultRowHeight="14.4" x14ac:dyDescent="0.3"/>
  <cols>
    <col min="1" max="1" width="2.88671875" customWidth="1"/>
    <col min="2" max="2" width="29.88671875" customWidth="1"/>
    <col min="3" max="3" width="37" customWidth="1"/>
    <col min="4" max="4" width="42.33203125" customWidth="1"/>
    <col min="5" max="5" width="37.109375" style="107" customWidth="1"/>
    <col min="6" max="6" width="11.88671875" bestFit="1" customWidth="1"/>
    <col min="7" max="7" width="10.6640625" bestFit="1" customWidth="1"/>
    <col min="8" max="8" width="14" bestFit="1" customWidth="1"/>
    <col min="9" max="9" width="107.6640625" style="18" hidden="1" customWidth="1"/>
    <col min="10" max="10" width="10.44140625" bestFit="1" customWidth="1"/>
    <col min="11" max="11" width="14.44140625" bestFit="1" customWidth="1"/>
    <col min="12" max="12" width="11.33203125" bestFit="1" customWidth="1"/>
  </cols>
  <sheetData>
    <row r="2" spans="2:9" ht="42" x14ac:dyDescent="0.4">
      <c r="B2" s="229" t="str">
        <f>"Wirkstoffklassenanteile der Verbrauchsmengen und der populationsweiten Therapiehäufigkeit "&amp;Berichtsjahr&amp;" (Dashboard)"</f>
        <v>Wirkstoffklassenanteile der Verbrauchsmengen und der populationsweiten Therapiehäufigkeit 2025 (Dashboard)</v>
      </c>
      <c r="C2" s="230"/>
      <c r="D2" s="231"/>
      <c r="I2" s="209" t="str">
        <f>B2</f>
        <v>Wirkstoffklassenanteile der Verbrauchsmengen und der populationsweiten Therapiehäufigkeit 2025 (Dashboard)</v>
      </c>
    </row>
    <row r="3" spans="2:9" x14ac:dyDescent="0.3">
      <c r="B3" s="39"/>
      <c r="C3" s="39"/>
      <c r="D3" s="39"/>
      <c r="I3" s="18">
        <f t="shared" ref="I3:I5" si="0">B3</f>
        <v>0</v>
      </c>
    </row>
    <row r="4" spans="2:9" ht="57.6" x14ac:dyDescent="0.3">
      <c r="B4" s="224" t="s">
        <v>753</v>
      </c>
      <c r="C4" s="224"/>
      <c r="D4" s="224"/>
      <c r="I4" s="18" t="str">
        <f t="shared" si="0"/>
        <v>Dargestellt werden für die Nutzungsarten in der Antibiotika-Minimierung die Wirkstoffklassenanteile der (a) Verbrauchsmengen und der (b) populationsweite Therapiehäufigkeit. Dabei kann mit Hilfe von Datenschnitten gefiltert werden, und zwar nach (1) Nutzungsart und (2) AMEG-Kategorie. Angegeben werden für die ausgewählte Nutzungsart und AMEG-Kategorien jeweils auch die gesamte Verbrauchsmenge in Tonnen [t] und die gesamte populationsweite Therapiehäufigkeit in Tagen [d].</v>
      </c>
    </row>
    <row r="5" spans="2:9" ht="28.8" x14ac:dyDescent="0.3">
      <c r="B5" s="224" t="s">
        <v>658</v>
      </c>
      <c r="C5" s="224"/>
      <c r="D5" s="224"/>
      <c r="I5" s="18" t="str">
        <f t="shared" si="0"/>
        <v>Achtung: Wenn mehrere Nutzungsarten ausgewählt sind, wird eine Fehlermeldung angezeigt, da die Addition von populationsweiten Therapiehäufigkeiten mehrerer Nutzungsarten zu unsinnigen Werten führt.</v>
      </c>
    </row>
    <row r="7" spans="2:9" ht="15.6" x14ac:dyDescent="0.3">
      <c r="C7" s="137"/>
      <c r="D7" s="138"/>
    </row>
    <row r="8" spans="2:9" x14ac:dyDescent="0.3">
      <c r="C8" s="139"/>
      <c r="D8" s="140"/>
    </row>
    <row r="9" spans="2:9" x14ac:dyDescent="0.3">
      <c r="C9" s="139"/>
      <c r="D9" s="140"/>
    </row>
    <row r="10" spans="2:9" x14ac:dyDescent="0.3">
      <c r="C10" s="139"/>
      <c r="D10" s="140"/>
    </row>
    <row r="11" spans="2:9" x14ac:dyDescent="0.3">
      <c r="C11" s="139"/>
      <c r="D11" s="140"/>
    </row>
    <row r="12" spans="2:9" x14ac:dyDescent="0.3">
      <c r="C12" s="139"/>
      <c r="D12" s="140"/>
    </row>
    <row r="13" spans="2:9" x14ac:dyDescent="0.3">
      <c r="C13" s="139"/>
      <c r="D13" s="140"/>
    </row>
    <row r="14" spans="2:9" x14ac:dyDescent="0.3">
      <c r="C14" s="139"/>
      <c r="D14" s="140"/>
    </row>
    <row r="15" spans="2:9" x14ac:dyDescent="0.3">
      <c r="C15" s="139"/>
      <c r="D15" s="140"/>
    </row>
    <row r="16" spans="2:9" x14ac:dyDescent="0.3">
      <c r="C16" s="139"/>
      <c r="D16" s="140"/>
    </row>
    <row r="17" spans="3:4" x14ac:dyDescent="0.3">
      <c r="C17" s="139"/>
      <c r="D17" s="140"/>
    </row>
    <row r="18" spans="3:4" x14ac:dyDescent="0.3">
      <c r="C18" s="139"/>
      <c r="D18" s="140"/>
    </row>
    <row r="19" spans="3:4" x14ac:dyDescent="0.3">
      <c r="C19" s="139"/>
      <c r="D19" s="140"/>
    </row>
    <row r="20" spans="3:4" x14ac:dyDescent="0.3">
      <c r="C20" s="139"/>
      <c r="D20" s="140"/>
    </row>
    <row r="21" spans="3:4" x14ac:dyDescent="0.3">
      <c r="C21" s="139"/>
      <c r="D21" s="140"/>
    </row>
    <row r="22" spans="3:4" x14ac:dyDescent="0.3">
      <c r="C22" s="139"/>
      <c r="D22" s="140"/>
    </row>
    <row r="23" spans="3:4" x14ac:dyDescent="0.3">
      <c r="C23" s="153"/>
      <c r="D23" s="153"/>
    </row>
    <row r="24" spans="3:4" x14ac:dyDescent="0.3">
      <c r="C24" s="11"/>
      <c r="D24" s="11"/>
    </row>
  </sheetData>
  <mergeCells count="3">
    <mergeCell ref="B2:D2"/>
    <mergeCell ref="B4:D4"/>
    <mergeCell ref="B5:D5"/>
  </mergeCells>
  <pageMargins left="0.7" right="0.7" top="0.75" bottom="0.75" header="0.3" footer="0.3"/>
  <pageSetup paperSize="9" orientation="portrait" r:id="rId1"/>
  <drawing r:id="rId2"/>
  <legacy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D294-2F8D-4E70-8833-2E880173C39B}">
  <sheetPr>
    <pageSetUpPr autoPageBreaks="0"/>
  </sheetPr>
  <dimension ref="A2:E42"/>
  <sheetViews>
    <sheetView showGridLines="0" zoomScale="115" zoomScaleNormal="115" workbookViewId="0">
      <selection activeCell="C11" sqref="C11"/>
    </sheetView>
  </sheetViews>
  <sheetFormatPr baseColWidth="10" defaultColWidth="11.44140625" defaultRowHeight="13.8" x14ac:dyDescent="0.3"/>
  <cols>
    <col min="1" max="1" width="2.88671875" style="6" customWidth="1"/>
    <col min="2" max="2" width="34.5546875" style="6" bestFit="1" customWidth="1" collapsed="1"/>
    <col min="3" max="3" width="142.88671875" style="8" customWidth="1" collapsed="1"/>
    <col min="4" max="5" width="11.44140625" style="6"/>
    <col min="6" max="16384" width="11.44140625" style="6" collapsed="1"/>
  </cols>
  <sheetData>
    <row r="2" spans="2:4" ht="24.9" customHeight="1" x14ac:dyDescent="0.3">
      <c r="B2" s="215" t="s">
        <v>268</v>
      </c>
      <c r="C2" s="216"/>
    </row>
    <row r="3" spans="2:4" ht="24.9" customHeight="1" x14ac:dyDescent="0.3">
      <c r="B3" s="56"/>
      <c r="C3" s="56"/>
    </row>
    <row r="4" spans="2:4" ht="14.4" x14ac:dyDescent="0.3">
      <c r="B4" s="223" t="s">
        <v>264</v>
      </c>
      <c r="C4" s="223"/>
    </row>
    <row r="5" spans="2:4" ht="14.4" x14ac:dyDescent="0.3">
      <c r="B5" s="220" t="s">
        <v>159</v>
      </c>
      <c r="C5" s="220"/>
    </row>
    <row r="6" spans="2:4" ht="14.4" x14ac:dyDescent="0.3">
      <c r="B6" s="222" t="s">
        <v>157</v>
      </c>
      <c r="C6" s="222"/>
    </row>
    <row r="7" spans="2:4" ht="14.4" x14ac:dyDescent="0.3">
      <c r="B7" s="222" t="s">
        <v>158</v>
      </c>
      <c r="C7" s="222"/>
    </row>
    <row r="8" spans="2:4" ht="20.25" customHeight="1" x14ac:dyDescent="0.3">
      <c r="B8" s="31"/>
      <c r="C8" s="31"/>
    </row>
    <row r="9" spans="2:4" ht="14.4" x14ac:dyDescent="0.3">
      <c r="B9" s="221" t="s">
        <v>154</v>
      </c>
      <c r="C9" s="221"/>
    </row>
    <row r="10" spans="2:4" ht="14.4" x14ac:dyDescent="0.3">
      <c r="B10" s="198" t="s">
        <v>114</v>
      </c>
      <c r="C10" s="64" t="s">
        <v>113</v>
      </c>
    </row>
    <row r="11" spans="2:4" s="7" customFormat="1" ht="129.6" x14ac:dyDescent="0.3">
      <c r="B11" s="144" t="s">
        <v>721</v>
      </c>
      <c r="C11" s="197" t="s">
        <v>253</v>
      </c>
    </row>
    <row r="12" spans="2:4" s="7" customFormat="1" ht="129.6" x14ac:dyDescent="0.3">
      <c r="B12" s="199" t="s">
        <v>722</v>
      </c>
      <c r="C12" s="24" t="s">
        <v>223</v>
      </c>
    </row>
    <row r="13" spans="2:4" s="7" customFormat="1" ht="86.4" x14ac:dyDescent="0.3">
      <c r="B13" s="144" t="s">
        <v>723</v>
      </c>
      <c r="C13" s="24" t="s">
        <v>254</v>
      </c>
    </row>
    <row r="14" spans="2:4" s="7" customFormat="1" ht="100.8" x14ac:dyDescent="0.3">
      <c r="B14" s="144" t="s">
        <v>724</v>
      </c>
      <c r="C14" s="24" t="s">
        <v>153</v>
      </c>
    </row>
    <row r="15" spans="2:4" s="7" customFormat="1" ht="115.2" x14ac:dyDescent="0.3">
      <c r="B15" s="144" t="s">
        <v>725</v>
      </c>
      <c r="C15" s="24" t="s">
        <v>255</v>
      </c>
      <c r="D15" s="28"/>
    </row>
    <row r="16" spans="2:4" ht="115.2" x14ac:dyDescent="0.3">
      <c r="B16" s="144" t="s">
        <v>726</v>
      </c>
      <c r="C16" s="24" t="s">
        <v>152</v>
      </c>
    </row>
    <row r="17" spans="2:3" ht="86.4" x14ac:dyDescent="0.3">
      <c r="B17" s="144" t="s">
        <v>727</v>
      </c>
      <c r="C17" s="24" t="str">
        <f>'VM-Entwicklung (Dashboard)'!B2&amp;": "&amp;CHAR(10)&amp;'VM-Entwicklung (Dashboard)'!B4</f>
        <v>Entwicklung der Verbrauchsmengen 2014 bis 2025 (Dashboard): 
Dargestellt werden für die Nutzungsarten in der Antibiotika-Minimierung und -Beobachtung in Abbildung (a) die Entwicklung der absoluten Verbrauchsmengen in Tonnen [t] je Wirkstoffklasse, die sich aus den an das BfR übermittelten und plausibilisierten Anwendungsdaten ergeben, und in Abbildung (b) die entsprechenden prozentualen Verbrauchsmengenanteile. Dabei kann die Darstellung mit Hilfe von Datenschnitten gefiltert werden, und zwar nach (1) Kategorie der Antibiotika-Beobachtung bzw. -Minimierung, (2) Tierart, (3) Nutzungsart, (4) AMEG-Kategorie und (5) Wirkstoffklasse. Wegen der Änderung des Erfassungssystems, die mit dem TAMGÄndG (2022) einhergingen, sind die Verbrauchsmengen bis 2022 nur bedingt mit denen ab 2023 vergleichbar.</v>
      </c>
    </row>
    <row r="18" spans="2:3" ht="43.2" x14ac:dyDescent="0.3">
      <c r="B18" s="144" t="s">
        <v>728</v>
      </c>
      <c r="C18" s="24" t="str">
        <f>'VM-Entwicklung'!F4</f>
        <v>In der Tabelle enthalten sind die absoluten Verbrauchsmengen in Tonnen [t] je Jahr, Nutzungsart und Wirkstoff, die sich aus den an das BfR übermittelten Anwendungsdaten ergeben. Die Tabelle kann gefiltert werden nach Jahr, Tierart, Nutzungsart, Kategorie (Antibiotika-Beobachtung und -Minimierung), AMEG-Kategorie und Wirkstoffklasse. Wegen der Änderung des Erfassungssystems, die mit dem TAMGÄndG (2022) einhergingen, sind die Verbrauchsmengen bis 2022 nur bedingt mit denen ab 2023 vergleichbar.</v>
      </c>
    </row>
    <row r="19" spans="2:3" ht="57.6" x14ac:dyDescent="0.3">
      <c r="B19" s="144" t="s">
        <v>730</v>
      </c>
      <c r="C19" s="24" t="s">
        <v>732</v>
      </c>
    </row>
    <row r="20" spans="2:3" ht="115.2" x14ac:dyDescent="0.3">
      <c r="B20" s="144" t="s">
        <v>731</v>
      </c>
      <c r="C20" s="24" t="s">
        <v>733</v>
      </c>
    </row>
    <row r="21" spans="2:3" ht="72" x14ac:dyDescent="0.3">
      <c r="B21" s="144" t="s">
        <v>256</v>
      </c>
      <c r="C21" s="24" t="s">
        <v>270</v>
      </c>
    </row>
    <row r="22" spans="2:3" ht="28.8" x14ac:dyDescent="0.3">
      <c r="B22" s="145" t="s">
        <v>258</v>
      </c>
      <c r="C22" s="24" t="s">
        <v>260</v>
      </c>
    </row>
    <row r="23" spans="2:3" ht="28.8" x14ac:dyDescent="0.3">
      <c r="B23" s="145" t="s">
        <v>261</v>
      </c>
      <c r="C23" s="24" t="s">
        <v>259</v>
      </c>
    </row>
    <row r="24" spans="2:3" ht="28.8" x14ac:dyDescent="0.3">
      <c r="B24" s="145" t="s">
        <v>257</v>
      </c>
      <c r="C24" s="24" t="s">
        <v>235</v>
      </c>
    </row>
    <row r="25" spans="2:3" ht="28.8" x14ac:dyDescent="0.3">
      <c r="B25" s="144" t="s">
        <v>262</v>
      </c>
      <c r="C25" s="24" t="s">
        <v>263</v>
      </c>
    </row>
    <row r="26" spans="2:3" ht="14.4" x14ac:dyDescent="0.3">
      <c r="B26" s="26"/>
      <c r="C26" s="27"/>
    </row>
    <row r="27" spans="2:3" ht="14.4" x14ac:dyDescent="0.3">
      <c r="B27" s="9"/>
      <c r="C27" s="10"/>
    </row>
    <row r="28" spans="2:3" ht="14.4" x14ac:dyDescent="0.3">
      <c r="B28" s="217" t="s">
        <v>137</v>
      </c>
      <c r="C28" s="217"/>
    </row>
    <row r="29" spans="2:3" ht="14.4" x14ac:dyDescent="0.3">
      <c r="B29" s="200" t="s">
        <v>155</v>
      </c>
      <c r="C29" s="200" t="s">
        <v>138</v>
      </c>
    </row>
    <row r="30" spans="2:3" ht="86.4" x14ac:dyDescent="0.3">
      <c r="B30" s="146" t="s">
        <v>126</v>
      </c>
      <c r="C30" s="25" t="s">
        <v>149</v>
      </c>
    </row>
    <row r="31" spans="2:3" s="8" customFormat="1" ht="43.2" x14ac:dyDescent="0.3">
      <c r="B31" s="146" t="s">
        <v>135</v>
      </c>
      <c r="C31" s="25" t="s">
        <v>150</v>
      </c>
    </row>
    <row r="32" spans="2:3" s="8" customFormat="1" ht="43.2" x14ac:dyDescent="0.3">
      <c r="B32" s="146" t="s">
        <v>136</v>
      </c>
      <c r="C32" s="25" t="s">
        <v>151</v>
      </c>
    </row>
    <row r="33" spans="2:3" s="8" customFormat="1" ht="14.4" x14ac:dyDescent="0.3">
      <c r="B33" s="9"/>
      <c r="C33" s="10"/>
    </row>
    <row r="34" spans="2:3" s="8" customFormat="1" ht="14.4" x14ac:dyDescent="0.3">
      <c r="B34" s="9"/>
      <c r="C34" s="10"/>
    </row>
    <row r="35" spans="2:3" s="8" customFormat="1" ht="16.2" x14ac:dyDescent="0.3">
      <c r="B35" s="217" t="s">
        <v>156</v>
      </c>
      <c r="C35" s="217"/>
    </row>
    <row r="36" spans="2:3" s="8" customFormat="1" ht="14.4" x14ac:dyDescent="0.3">
      <c r="B36" s="200" t="s">
        <v>43</v>
      </c>
      <c r="C36" s="200" t="s">
        <v>113</v>
      </c>
    </row>
    <row r="37" spans="2:3" s="8" customFormat="1" ht="30.6" x14ac:dyDescent="0.3">
      <c r="B37" s="147" t="s">
        <v>139</v>
      </c>
      <c r="C37" s="30" t="s">
        <v>146</v>
      </c>
    </row>
    <row r="38" spans="2:3" s="8" customFormat="1" ht="72" x14ac:dyDescent="0.3">
      <c r="B38" s="147" t="s">
        <v>140</v>
      </c>
      <c r="C38" s="30" t="s">
        <v>147</v>
      </c>
    </row>
    <row r="39" spans="2:3" ht="57.6" x14ac:dyDescent="0.3">
      <c r="B39" s="147" t="s">
        <v>141</v>
      </c>
      <c r="C39" s="30" t="s">
        <v>148</v>
      </c>
    </row>
    <row r="40" spans="2:3" ht="43.2" x14ac:dyDescent="0.3">
      <c r="B40" s="147" t="s">
        <v>142</v>
      </c>
      <c r="C40" s="30" t="s">
        <v>145</v>
      </c>
    </row>
    <row r="41" spans="2:3" s="29" customFormat="1" ht="28.5" customHeight="1" x14ac:dyDescent="0.25">
      <c r="B41" s="218" t="s">
        <v>143</v>
      </c>
      <c r="C41" s="218"/>
    </row>
    <row r="42" spans="2:3" s="29" customFormat="1" x14ac:dyDescent="0.25">
      <c r="B42" s="219" t="s">
        <v>144</v>
      </c>
      <c r="C42" s="219"/>
    </row>
  </sheetData>
  <mergeCells count="10">
    <mergeCell ref="B28:C28"/>
    <mergeCell ref="B35:C35"/>
    <mergeCell ref="B41:C41"/>
    <mergeCell ref="B42:C42"/>
    <mergeCell ref="B2:C2"/>
    <mergeCell ref="B4:C4"/>
    <mergeCell ref="B5:C5"/>
    <mergeCell ref="B6:C6"/>
    <mergeCell ref="B7:C7"/>
    <mergeCell ref="B9:C9"/>
  </mergeCells>
  <hyperlinks>
    <hyperlink ref="B12" location="'VM 2025'!B2" display="VM 2025" xr:uid="{07027022-0048-4FAE-B007-DF41476881D1}"/>
    <hyperlink ref="B13" location="'bTH 2025 (Dashboard)'!B2" display="bTH 2025 (Dashboard)" xr:uid="{924C5421-5D62-464C-ABDE-2BF38935DAA2}"/>
    <hyperlink ref="B14" location="'bTH 2025'!B2" display="bTH 2025" xr:uid="{2D2011E1-B9A2-4ED1-B2ED-986FFFECD022}"/>
    <hyperlink ref="B25" location="'Tabelle Kennzahlen bTH'!B2" display="Tabelle Kennzahlen bTH" xr:uid="{EAED66C4-27BF-4935-94A1-09613852B21B}"/>
    <hyperlink ref="B16" location="'pTH 2025'!B2" display="pTH 2025" xr:uid="{ACAB8992-AC46-466F-91E8-5BB78DCC3738}"/>
    <hyperlink ref="B15" location="'pTH 2025 (Dashboard)'!B2" display="pTH 2025 (Dashboard)" xr:uid="{F07D36EF-D394-4651-898B-4A6FA5BF7D71}"/>
    <hyperlink ref="B22" location="'Tabelle Betriebszahlen VM TH'!B2" display="Tabelle Betriebszahlen VM TH" xr:uid="{D6000013-67B0-4F6A-A720-49C7EE21C587}"/>
    <hyperlink ref="B23" location="'Tabelle Anwendungszahlen VM TH'!B2" display="Tabelle Anwendungszahlen VM TH" xr:uid="{023C9562-E8DC-4FA3-80C0-1FA3C3A139B5}"/>
    <hyperlink ref="B5:C5" location="Überblick_über_die_enthaltenen_Tabellenblätter" display="Überblick_über_die_enthaltenen_Tabellenblätter" xr:uid="{9DED688A-8D46-4C14-9177-C2E07C0FD437}"/>
    <hyperlink ref="B6:C6" location="Berechnungsmodus_der_Therapiehäufigkeit" display="– Berechnungsmodus der Therapiehäufigkeit" xr:uid="{1960F630-D29C-4709-86AF-4F7EF09182A5}"/>
    <hyperlink ref="B7:C7" location="AMEG_Kategorien" display="– AMEG-Kategorien" xr:uid="{EFBB6CF6-270D-46D4-A704-C0752055E68C}"/>
    <hyperlink ref="B24" location="'Tabelle Plausibilisierung VM'!B2" display="Tabelle Plausibilisierung VM" xr:uid="{50A91259-1B3E-48D9-ACC2-EB3A0C84A77B}"/>
    <hyperlink ref="B19" location="'bTH-Entwicklung (Dashboard)'!B2" display="bTH-Entwicklung (Dashboard)" xr:uid="{280942CA-E66C-4568-A69A-B75FE61993DD}"/>
    <hyperlink ref="B21" location="'Dashboard Anteile VM pTH'!B2" display="Dashboard Anteile VM pTH" xr:uid="{D6DE814D-CC0B-446D-8530-4B1F15E67310}"/>
    <hyperlink ref="B11" location="'VM 2025 (Dashboard)'!B2" display="VM 2025 (Dashboard)" xr:uid="{F535D6B6-6611-47E5-9E93-A408B32761D4}"/>
    <hyperlink ref="B17" location="'VM-Entwicklung (Dashboard)'!B2" display="VM-Entwicklung (Dashboard)" xr:uid="{44F993DF-7D83-4080-ABB9-083BAC3FB2DB}"/>
    <hyperlink ref="B18" location="'VM-Entwicklung'!B2" display="VM-Entwicklung" xr:uid="{013F0CDD-19B6-43B3-BBBA-D83D24042F1A}"/>
    <hyperlink ref="B20" location="'bTH-Entwicklung'!B2" display="bTH-Entwicklung" xr:uid="{A3298188-3987-42AE-896A-13CBD562C978}"/>
  </hyperlinks>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528F6-DC2B-44A1-9A1C-6762013E9570}">
  <dimension ref="A1:D35"/>
  <sheetViews>
    <sheetView showGridLines="0" workbookViewId="0">
      <selection activeCell="B2" sqref="B2:D2"/>
    </sheetView>
  </sheetViews>
  <sheetFormatPr baseColWidth="10" defaultColWidth="9.109375" defaultRowHeight="14.4" x14ac:dyDescent="0.3"/>
  <cols>
    <col min="1" max="1" width="77.88671875" customWidth="1"/>
    <col min="2" max="2" width="28.33203125" bestFit="1" customWidth="1"/>
    <col min="3" max="3" width="18.6640625" bestFit="1" customWidth="1"/>
    <col min="4" max="4" width="34.88671875" bestFit="1" customWidth="1"/>
  </cols>
  <sheetData>
    <row r="1" spans="1:4" x14ac:dyDescent="0.3">
      <c r="A1" s="1" t="s">
        <v>1</v>
      </c>
      <c r="B1" t="s" vm="5">
        <v>637</v>
      </c>
    </row>
    <row r="2" spans="1:4" x14ac:dyDescent="0.3">
      <c r="A2" s="1" t="s">
        <v>64</v>
      </c>
      <c r="B2" t="s" vm="2">
        <v>10</v>
      </c>
      <c r="C2" s="1" t="s">
        <v>1</v>
      </c>
      <c r="D2" t="s" vm="4">
        <v>632</v>
      </c>
    </row>
    <row r="3" spans="1:4" x14ac:dyDescent="0.3">
      <c r="A3" s="1" t="s">
        <v>6</v>
      </c>
      <c r="B3" t="s" vm="3">
        <v>631</v>
      </c>
      <c r="C3" s="1" t="s">
        <v>56</v>
      </c>
      <c r="D3" s="107" t="s" vm="1">
        <v>126</v>
      </c>
    </row>
    <row r="4" spans="1:4" x14ac:dyDescent="0.3">
      <c r="D4" s="107"/>
    </row>
    <row r="5" spans="1:4" x14ac:dyDescent="0.3">
      <c r="A5" s="1" t="s">
        <v>47</v>
      </c>
      <c r="B5" s="111" t="s">
        <v>57</v>
      </c>
      <c r="C5" s="1" t="s">
        <v>47</v>
      </c>
      <c r="D5" s="112" t="s">
        <v>125</v>
      </c>
    </row>
    <row r="6" spans="1:4" x14ac:dyDescent="0.3">
      <c r="A6" s="2" t="s">
        <v>11</v>
      </c>
      <c r="B6" s="106">
        <v>4.4575286481392684</v>
      </c>
      <c r="C6" s="2" t="s">
        <v>11</v>
      </c>
      <c r="D6" s="107">
        <v>3.1560861871801444</v>
      </c>
    </row>
    <row r="7" spans="1:4" x14ac:dyDescent="0.3">
      <c r="A7" s="2" t="s">
        <v>217</v>
      </c>
      <c r="B7" s="106">
        <v>2.727596120394E-3</v>
      </c>
      <c r="C7" s="2" t="s">
        <v>217</v>
      </c>
      <c r="D7" s="107">
        <v>6.1586841257511765E-2</v>
      </c>
    </row>
    <row r="8" spans="1:4" x14ac:dyDescent="0.3">
      <c r="A8" s="2" t="s">
        <v>218</v>
      </c>
      <c r="B8" s="106">
        <v>2.3669918639640003E-3</v>
      </c>
      <c r="C8" s="2" t="s">
        <v>218</v>
      </c>
      <c r="D8" s="107">
        <v>2.7655513166802478E-2</v>
      </c>
    </row>
    <row r="9" spans="1:4" x14ac:dyDescent="0.3">
      <c r="A9" s="2" t="s">
        <v>13</v>
      </c>
      <c r="B9" s="106">
        <v>0.32201662263157893</v>
      </c>
      <c r="C9" s="2" t="s">
        <v>13</v>
      </c>
      <c r="D9" s="107">
        <v>0.29018410499075742</v>
      </c>
    </row>
    <row r="10" spans="1:4" x14ac:dyDescent="0.3">
      <c r="A10" s="2" t="s">
        <v>14</v>
      </c>
      <c r="B10" s="106">
        <v>9.4027495768845448E-2</v>
      </c>
      <c r="C10" s="2" t="s">
        <v>14</v>
      </c>
      <c r="D10" s="107">
        <v>1.2910922866734023</v>
      </c>
    </row>
    <row r="11" spans="1:4" x14ac:dyDescent="0.3">
      <c r="A11" s="2" t="s">
        <v>221</v>
      </c>
      <c r="B11" s="106">
        <v>0.47981894768004807</v>
      </c>
      <c r="C11" s="2" t="s">
        <v>221</v>
      </c>
      <c r="D11" s="107">
        <v>0.40064350240322333</v>
      </c>
    </row>
    <row r="12" spans="1:4" x14ac:dyDescent="0.3">
      <c r="A12" s="2" t="s">
        <v>15</v>
      </c>
      <c r="B12" s="106">
        <v>0.46580720256015207</v>
      </c>
      <c r="C12" s="2" t="s">
        <v>15</v>
      </c>
      <c r="D12" s="107">
        <v>0.72690562039812812</v>
      </c>
    </row>
    <row r="13" spans="1:4" x14ac:dyDescent="0.3">
      <c r="A13" s="2" t="s">
        <v>16</v>
      </c>
      <c r="B13" s="106">
        <v>2.9010696744794426</v>
      </c>
      <c r="C13" s="2" t="s">
        <v>16</v>
      </c>
      <c r="D13" s="107">
        <v>2.3314034463265081</v>
      </c>
    </row>
    <row r="14" spans="1:4" x14ac:dyDescent="0.3">
      <c r="A14" s="2" t="s">
        <v>17</v>
      </c>
      <c r="B14" s="106">
        <v>52.920286617241729</v>
      </c>
      <c r="C14" s="2" t="s">
        <v>17</v>
      </c>
      <c r="D14" s="107">
        <v>11.210602318705726</v>
      </c>
    </row>
    <row r="15" spans="1:4" x14ac:dyDescent="0.3">
      <c r="A15" s="2" t="s">
        <v>24</v>
      </c>
      <c r="B15" s="106">
        <v>0.74747573746640061</v>
      </c>
      <c r="C15" s="2" t="s">
        <v>24</v>
      </c>
      <c r="D15" s="107">
        <v>0.461735247369018</v>
      </c>
    </row>
    <row r="16" spans="1:4" x14ac:dyDescent="0.3">
      <c r="A16" s="2" t="s">
        <v>219</v>
      </c>
      <c r="B16" s="106">
        <v>3.022426181378183</v>
      </c>
      <c r="C16" s="2" t="s">
        <v>219</v>
      </c>
      <c r="D16" s="107">
        <v>11.196927551550921</v>
      </c>
    </row>
    <row r="17" spans="1:4" x14ac:dyDescent="0.3">
      <c r="A17" s="2" t="s">
        <v>18</v>
      </c>
      <c r="B17" s="106">
        <v>2.3991097193855255</v>
      </c>
      <c r="C17" s="2" t="s">
        <v>18</v>
      </c>
      <c r="D17" s="107">
        <v>0.40064350240322333</v>
      </c>
    </row>
    <row r="18" spans="1:4" x14ac:dyDescent="0.3">
      <c r="A18" s="2" t="s">
        <v>19</v>
      </c>
      <c r="B18" s="106">
        <v>12.991590797509074</v>
      </c>
      <c r="C18" s="2" t="s">
        <v>19</v>
      </c>
      <c r="D18" s="107">
        <v>4.5981463186809162</v>
      </c>
    </row>
    <row r="19" spans="1:4" x14ac:dyDescent="0.3">
      <c r="A19" s="111" t="s">
        <v>48</v>
      </c>
      <c r="B19" s="106">
        <v>80.806252232224608</v>
      </c>
      <c r="C19" s="111" t="s">
        <v>48</v>
      </c>
      <c r="D19" s="107">
        <v>36.15361244110629</v>
      </c>
    </row>
    <row r="21" spans="1:4" x14ac:dyDescent="0.3">
      <c r="D21" s="107"/>
    </row>
    <row r="22" spans="1:4" x14ac:dyDescent="0.3">
      <c r="D22" s="107"/>
    </row>
    <row r="23" spans="1:4" x14ac:dyDescent="0.3">
      <c r="D23" s="107"/>
    </row>
    <row r="24" spans="1:4" x14ac:dyDescent="0.3">
      <c r="A24" s="136" t="s">
        <v>248</v>
      </c>
      <c r="B24" s="136" t="s">
        <v>247</v>
      </c>
      <c r="C24" s="136" t="s">
        <v>10</v>
      </c>
      <c r="D24" s="107"/>
    </row>
    <row r="25" spans="1:4" x14ac:dyDescent="0.3">
      <c r="A25" s="151">
        <f>IF(ISBLANK($B$30),GETPIVOTDATA("[Measures].[Sum of Verbrauchsmenge]",$A$5),"")</f>
        <v>80.806252232224608</v>
      </c>
      <c r="B25" s="152">
        <f>IF(ISBLANK($B$30),GETPIVOTDATA("[Measures].[Sum of Populationsweite Therapiehäufigkeit]",$C$5),"")</f>
        <v>36.15361244110629</v>
      </c>
      <c r="C25" s="107" t="str">
        <f>IF(ISBLANK($B$30),"(Minimierung)","")</f>
        <v>(Minimierung)</v>
      </c>
      <c r="D25" s="107"/>
    </row>
    <row r="26" spans="1:4" x14ac:dyDescent="0.3">
      <c r="D26" s="107"/>
    </row>
    <row r="27" spans="1:4" x14ac:dyDescent="0.3">
      <c r="D27" s="107"/>
    </row>
    <row r="28" spans="1:4" x14ac:dyDescent="0.3">
      <c r="B28" s="107"/>
      <c r="D28" s="107"/>
    </row>
    <row r="29" spans="1:4" x14ac:dyDescent="0.3">
      <c r="A29" s="1" t="s">
        <v>6</v>
      </c>
    </row>
    <row r="30" spans="1:4" x14ac:dyDescent="0.3">
      <c r="A30" t="s">
        <v>27</v>
      </c>
    </row>
    <row r="31" spans="1:4" x14ac:dyDescent="0.3">
      <c r="A31" t="str">
        <f>IF(ISBLANK($B$30),$A$30,"")</f>
        <v>Ferkel</v>
      </c>
      <c r="D31" s="107"/>
    </row>
    <row r="32" spans="1:4" x14ac:dyDescent="0.3">
      <c r="D32" s="107"/>
    </row>
    <row r="34" spans="1:1" x14ac:dyDescent="0.3">
      <c r="A34" s="141" t="s">
        <v>267</v>
      </c>
    </row>
    <row r="35" spans="1:1" ht="31.5" customHeight="1" x14ac:dyDescent="0.3">
      <c r="A35" s="143" t="str">
        <f>IF(NOT(ISBLANK($B$30)),"Fehler: Bitte nur eine Nutzungsart auswählen!","")</f>
        <v/>
      </c>
    </row>
  </sheetData>
  <conditionalFormatting sqref="A35">
    <cfRule type="expression" dxfId="48" priority="1">
      <formula>ISBLANK($B$30)</formula>
    </cfRule>
    <cfRule type="expression" dxfId="47" priority="2">
      <formula>NOT(ISBLANK($B$30))</formula>
    </cfRule>
  </conditionalFormatting>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EEDDE-4C43-443E-8E25-002B24C5263F}">
  <sheetPr>
    <pageSetUpPr autoPageBreaks="0"/>
  </sheetPr>
  <dimension ref="A2:R68"/>
  <sheetViews>
    <sheetView showGridLines="0" showRowColHeaders="0" zoomScaleNormal="100" workbookViewId="0">
      <pane xSplit="5" ySplit="8" topLeftCell="F9" activePane="bottomRight" state="frozen"/>
      <selection pane="topRight" activeCell="E1" sqref="E1"/>
      <selection pane="bottomLeft" activeCell="A3" sqref="A3"/>
      <selection pane="bottomRight" activeCell="S5" sqref="S5"/>
    </sheetView>
  </sheetViews>
  <sheetFormatPr baseColWidth="10" defaultColWidth="9.109375" defaultRowHeight="14.4" x14ac:dyDescent="0.3"/>
  <cols>
    <col min="1" max="1" width="2.88671875" style="11" customWidth="1"/>
    <col min="2" max="2" width="8.44140625" style="11" bestFit="1" customWidth="1" collapsed="1"/>
    <col min="3" max="3" width="22.5546875" style="11" bestFit="1" customWidth="1" collapsed="1"/>
    <col min="4" max="4" width="12.5546875" style="11" bestFit="1" customWidth="1" collapsed="1"/>
    <col min="5" max="5" width="3.44140625" style="13" bestFit="1" customWidth="1" collapsed="1"/>
    <col min="6" max="6" width="11.6640625" style="41" customWidth="1" collapsed="1"/>
    <col min="7" max="7" width="2.6640625" style="41" customWidth="1"/>
    <col min="8" max="8" width="11.6640625" style="41" customWidth="1" collapsed="1"/>
    <col min="9" max="9" width="11.6640625" style="12" customWidth="1" collapsed="1"/>
    <col min="10" max="13" width="11.6640625" style="41" customWidth="1" collapsed="1"/>
    <col min="14" max="14" width="2.6640625" style="41" customWidth="1"/>
    <col min="15" max="15" width="11.6640625" style="41" customWidth="1" collapsed="1"/>
    <col min="16" max="16" width="11.6640625" style="12" customWidth="1" collapsed="1"/>
    <col min="17" max="18" width="11.6640625" style="41" customWidth="1" collapsed="1"/>
    <col min="19" max="16384" width="9.109375" style="11" collapsed="1"/>
  </cols>
  <sheetData>
    <row r="2" spans="2:18" ht="24.9" customHeight="1" x14ac:dyDescent="0.3">
      <c r="B2" s="215" t="str">
        <f>"Betriebszahlen "&amp;Berichtsjahr&amp;" (Tabelle)"</f>
        <v>Betriebszahlen 2025 (Tabelle)</v>
      </c>
      <c r="C2" s="225"/>
      <c r="D2" s="225"/>
      <c r="E2" s="225"/>
      <c r="F2" s="225"/>
      <c r="G2" s="225"/>
      <c r="H2" s="225"/>
      <c r="I2" s="225"/>
      <c r="J2" s="225"/>
      <c r="K2" s="225"/>
      <c r="L2" s="225"/>
      <c r="M2" s="225"/>
      <c r="N2" s="225"/>
      <c r="O2" s="225"/>
      <c r="P2" s="225"/>
      <c r="Q2" s="225"/>
      <c r="R2" s="216"/>
    </row>
    <row r="3" spans="2:18" ht="24.9" customHeight="1" x14ac:dyDescent="0.3">
      <c r="B3" s="57"/>
      <c r="C3" s="57"/>
      <c r="D3" s="57"/>
      <c r="E3" s="57"/>
      <c r="F3" s="57"/>
      <c r="G3" s="57"/>
      <c r="H3" s="57"/>
      <c r="I3" s="57"/>
      <c r="J3" s="57"/>
      <c r="K3" s="57"/>
      <c r="L3" s="57"/>
      <c r="M3" s="57"/>
      <c r="N3" s="57"/>
      <c r="O3" s="57"/>
      <c r="P3" s="57"/>
      <c r="Q3" s="57"/>
      <c r="R3" s="57"/>
    </row>
    <row r="4" spans="2:18" ht="33.75" customHeight="1" x14ac:dyDescent="0.3">
      <c r="B4" s="232" t="s">
        <v>759</v>
      </c>
      <c r="C4" s="232"/>
      <c r="D4" s="232"/>
      <c r="E4" s="232"/>
      <c r="F4" s="232"/>
      <c r="G4" s="232"/>
      <c r="H4" s="232"/>
      <c r="I4" s="232"/>
      <c r="J4" s="232"/>
      <c r="K4" s="232"/>
      <c r="L4" s="232"/>
      <c r="M4" s="232"/>
      <c r="N4" s="232"/>
      <c r="O4" s="232"/>
      <c r="P4" s="232"/>
      <c r="Q4" s="232"/>
      <c r="R4" s="232"/>
    </row>
    <row r="5" spans="2:18" ht="81.75" customHeight="1" x14ac:dyDescent="0.3">
      <c r="B5" s="235" t="s">
        <v>677</v>
      </c>
      <c r="C5" s="235"/>
      <c r="D5" s="235"/>
      <c r="E5" s="235"/>
      <c r="F5" s="235"/>
      <c r="G5" s="235"/>
      <c r="H5" s="235"/>
      <c r="I5" s="235"/>
      <c r="J5" s="235"/>
      <c r="K5" s="235"/>
      <c r="L5" s="235"/>
      <c r="M5" s="235"/>
      <c r="N5" s="235"/>
      <c r="O5" s="235"/>
      <c r="P5" s="235"/>
      <c r="Q5" s="235"/>
      <c r="R5" s="235"/>
    </row>
    <row r="6" spans="2:18" ht="15" customHeight="1" x14ac:dyDescent="0.3">
      <c r="B6" s="35"/>
      <c r="C6" s="35"/>
      <c r="D6" s="35"/>
      <c r="E6" s="35"/>
      <c r="F6" s="40"/>
      <c r="G6" s="40"/>
      <c r="H6" s="40"/>
      <c r="I6" s="42"/>
      <c r="J6" s="40"/>
      <c r="K6" s="40"/>
      <c r="L6" s="40"/>
      <c r="M6" s="40"/>
      <c r="N6" s="40"/>
      <c r="O6" s="40"/>
      <c r="P6" s="42"/>
      <c r="Q6" s="40"/>
      <c r="R6" s="40"/>
    </row>
    <row r="7" spans="2:18" x14ac:dyDescent="0.3">
      <c r="B7" s="237"/>
      <c r="C7" s="237"/>
      <c r="D7" s="237"/>
      <c r="E7" s="237"/>
      <c r="F7" s="237"/>
      <c r="G7" s="96"/>
      <c r="H7" s="236" t="s">
        <v>58</v>
      </c>
      <c r="I7" s="236"/>
      <c r="J7" s="236"/>
      <c r="K7" s="236"/>
      <c r="L7" s="236"/>
      <c r="M7" s="236"/>
      <c r="N7" s="97"/>
      <c r="O7" s="236" t="s">
        <v>59</v>
      </c>
      <c r="P7" s="236"/>
      <c r="Q7" s="236"/>
      <c r="R7" s="236"/>
    </row>
    <row r="8" spans="2:18" x14ac:dyDescent="0.3">
      <c r="B8" s="92" t="s">
        <v>4</v>
      </c>
      <c r="C8" s="93" t="s">
        <v>6</v>
      </c>
      <c r="D8" s="92" t="s">
        <v>64</v>
      </c>
      <c r="E8" s="94" t="s">
        <v>117</v>
      </c>
      <c r="F8" s="95" t="s">
        <v>48</v>
      </c>
      <c r="G8" s="95"/>
      <c r="H8" s="87" t="s">
        <v>63</v>
      </c>
      <c r="I8" s="88" t="s">
        <v>62</v>
      </c>
      <c r="J8" s="87" t="s">
        <v>60</v>
      </c>
      <c r="K8" s="87" t="s">
        <v>61</v>
      </c>
      <c r="L8" s="87" t="s">
        <v>49</v>
      </c>
      <c r="M8" s="87" t="s">
        <v>115</v>
      </c>
      <c r="N8" s="95"/>
      <c r="O8" s="87" t="s">
        <v>65</v>
      </c>
      <c r="P8" s="88" t="s">
        <v>116</v>
      </c>
      <c r="Q8" s="87" t="s">
        <v>50</v>
      </c>
      <c r="R8" s="87" t="s">
        <v>51</v>
      </c>
    </row>
    <row r="9" spans="2:18" x14ac:dyDescent="0.3">
      <c r="B9" s="233" t="str">
        <f>_NBNR!G2</f>
        <v>Rind</v>
      </c>
      <c r="C9" s="234" t="str">
        <f>_NBNR!H2</f>
        <v>Kälber, eigene Aufzucht</v>
      </c>
      <c r="D9" s="233" t="str">
        <f>_NBNR!I2</f>
        <v>Beobachtung</v>
      </c>
      <c r="E9" s="89">
        <f>IF(ISBLANK(_NBNR!J2),"",_NBNR!J2)</f>
        <v>1</v>
      </c>
      <c r="F9" s="90">
        <f>IF(ISBLANK(_NBNR!K2),"",_NBNR!K2)</f>
        <v>32640</v>
      </c>
      <c r="G9" s="90"/>
      <c r="H9" s="90">
        <f>IF(ISBLANK(_NBNR!L2),"",_NBNR!L2)</f>
        <v>32359</v>
      </c>
      <c r="I9" s="91">
        <f>IF(ISBLANK(_NBNR!M2),"",_NBNR!M2)</f>
        <v>0.99139093137254897</v>
      </c>
      <c r="J9" s="90">
        <f>IF(ISBLANK(_NBNR!N2),"",_NBNR!N2)</f>
        <v>32353</v>
      </c>
      <c r="K9" s="90">
        <f>IF(ISBLANK(_NBNR!O2),"",_NBNR!O2)</f>
        <v>6</v>
      </c>
      <c r="L9" s="90">
        <f>IF(ISBLANK(_NBNR!P2),"",_NBNR!P2)</f>
        <v>6</v>
      </c>
      <c r="M9" s="90">
        <f>IF(ISBLANK(_NBNR!Q2),"",_NBNR!Q2)</f>
        <v>281</v>
      </c>
      <c r="N9" s="90"/>
      <c r="O9" s="90" t="str">
        <f>IF(ISBLANK(_NBNR!R2),"",_NBNR!R2)</f>
        <v/>
      </c>
      <c r="P9" s="91" t="str">
        <f>IF(ISBLANK(_NBNR!S2),"",_NBNR!S2)</f>
        <v/>
      </c>
      <c r="Q9" s="90" t="str">
        <f>IF(ISBLANK(_NBNR!T2),"",_NBNR!T2)</f>
        <v/>
      </c>
      <c r="R9" s="90" t="str">
        <f>IF(ISBLANK(_NBNR!U2),"",_NBNR!U2)</f>
        <v/>
      </c>
    </row>
    <row r="10" spans="2:18" x14ac:dyDescent="0.3">
      <c r="B10" s="233"/>
      <c r="C10" s="234"/>
      <c r="D10" s="233"/>
      <c r="E10" s="89">
        <f>IF(ISBLANK(_NBNR!J3),"",_NBNR!J3)</f>
        <v>2</v>
      </c>
      <c r="F10" s="90">
        <f>IF(ISBLANK(_NBNR!K3),"",_NBNR!K3)</f>
        <v>31843</v>
      </c>
      <c r="G10" s="90"/>
      <c r="H10" s="90">
        <f>IF(ISBLANK(_NBNR!L3),"",_NBNR!L3)</f>
        <v>31604</v>
      </c>
      <c r="I10" s="91">
        <f>IF(ISBLANK(_NBNR!M3),"",_NBNR!M3)</f>
        <v>0.99249442577646574</v>
      </c>
      <c r="J10" s="90">
        <f>IF(ISBLANK(_NBNR!N3),"",_NBNR!N3)</f>
        <v>31598</v>
      </c>
      <c r="K10" s="90">
        <f>IF(ISBLANK(_NBNR!O3),"",_NBNR!O3)</f>
        <v>6</v>
      </c>
      <c r="L10" s="90">
        <f>IF(ISBLANK(_NBNR!P3),"",_NBNR!P3)</f>
        <v>6</v>
      </c>
      <c r="M10" s="90">
        <f>IF(ISBLANK(_NBNR!Q3),"",_NBNR!Q3)</f>
        <v>239</v>
      </c>
      <c r="N10" s="90"/>
      <c r="O10" s="90" t="str">
        <f>IF(ISBLANK(_NBNR!R3),"",_NBNR!R3)</f>
        <v/>
      </c>
      <c r="P10" s="91" t="str">
        <f>IF(ISBLANK(_NBNR!S3),"",_NBNR!S3)</f>
        <v/>
      </c>
      <c r="Q10" s="90" t="str">
        <f>IF(ISBLANK(_NBNR!T3),"",_NBNR!T3)</f>
        <v/>
      </c>
      <c r="R10" s="90" t="str">
        <f>IF(ISBLANK(_NBNR!U3),"",_NBNR!U3)</f>
        <v/>
      </c>
    </row>
    <row r="11" spans="2:18" x14ac:dyDescent="0.3">
      <c r="B11" s="233"/>
      <c r="C11" s="234" t="str">
        <f>_NBNR!H4</f>
        <v>Kälber, zugegangen</v>
      </c>
      <c r="D11" s="233" t="str">
        <f>_NBNR!I4</f>
        <v>Beobachtung</v>
      </c>
      <c r="E11" s="89">
        <f>IF(ISBLANK(_NBNR!J4),"",_NBNR!J4)</f>
        <v>1</v>
      </c>
      <c r="F11" s="90">
        <f>IF(ISBLANK(_NBNR!K4),"",_NBNR!K4)</f>
        <v>4930</v>
      </c>
      <c r="G11" s="90"/>
      <c r="H11" s="90">
        <f>IF(ISBLANK(_NBNR!L4),"",_NBNR!L4)</f>
        <v>4723</v>
      </c>
      <c r="I11" s="91">
        <f>IF(ISBLANK(_NBNR!M4),"",_NBNR!M4)</f>
        <v>0.95801217038539555</v>
      </c>
      <c r="J11" s="90">
        <f>IF(ISBLANK(_NBNR!N4),"",_NBNR!N4)</f>
        <v>4061</v>
      </c>
      <c r="K11" s="90">
        <f>IF(ISBLANK(_NBNR!O4),"",_NBNR!O4)</f>
        <v>662</v>
      </c>
      <c r="L11" s="90">
        <f>IF(ISBLANK(_NBNR!P4),"",_NBNR!P4)</f>
        <v>662</v>
      </c>
      <c r="M11" s="90">
        <f>IF(ISBLANK(_NBNR!Q4),"",_NBNR!Q4)</f>
        <v>207</v>
      </c>
      <c r="N11" s="90"/>
      <c r="O11" s="90" t="str">
        <f>IF(ISBLANK(_NBNR!R4),"",_NBNR!R4)</f>
        <v/>
      </c>
      <c r="P11" s="91" t="str">
        <f>IF(ISBLANK(_NBNR!S4),"",_NBNR!S4)</f>
        <v/>
      </c>
      <c r="Q11" s="90" t="str">
        <f>IF(ISBLANK(_NBNR!T4),"",_NBNR!T4)</f>
        <v/>
      </c>
      <c r="R11" s="90" t="str">
        <f>IF(ISBLANK(_NBNR!U4),"",_NBNR!U4)</f>
        <v/>
      </c>
    </row>
    <row r="12" spans="2:18" x14ac:dyDescent="0.3">
      <c r="B12" s="233"/>
      <c r="C12" s="234"/>
      <c r="D12" s="233"/>
      <c r="E12" s="89">
        <f>IF(ISBLANK(_NBNR!J5),"",_NBNR!J5)</f>
        <v>2</v>
      </c>
      <c r="F12" s="90">
        <f>IF(ISBLANK(_NBNR!K5),"",_NBNR!K5)</f>
        <v>4871</v>
      </c>
      <c r="G12" s="90"/>
      <c r="H12" s="90">
        <f>IF(ISBLANK(_NBNR!L5),"",_NBNR!L5)</f>
        <v>4689</v>
      </c>
      <c r="I12" s="91">
        <f>IF(ISBLANK(_NBNR!M5),"",_NBNR!M5)</f>
        <v>0.9626360090330528</v>
      </c>
      <c r="J12" s="90">
        <f>IF(ISBLANK(_NBNR!N5),"",_NBNR!N5)</f>
        <v>4077</v>
      </c>
      <c r="K12" s="90">
        <f>IF(ISBLANK(_NBNR!O5),"",_NBNR!O5)</f>
        <v>612</v>
      </c>
      <c r="L12" s="90">
        <f>IF(ISBLANK(_NBNR!P5),"",_NBNR!P5)</f>
        <v>612</v>
      </c>
      <c r="M12" s="90">
        <f>IF(ISBLANK(_NBNR!Q5),"",_NBNR!Q5)</f>
        <v>182</v>
      </c>
      <c r="N12" s="90"/>
      <c r="O12" s="90" t="str">
        <f>IF(ISBLANK(_NBNR!R5),"",_NBNR!R5)</f>
        <v/>
      </c>
      <c r="P12" s="91" t="str">
        <f>IF(ISBLANK(_NBNR!S5),"",_NBNR!S5)</f>
        <v/>
      </c>
      <c r="Q12" s="90" t="str">
        <f>IF(ISBLANK(_NBNR!T5),"",_NBNR!T5)</f>
        <v/>
      </c>
      <c r="R12" s="90" t="str">
        <f>IF(ISBLANK(_NBNR!U5),"",_NBNR!U5)</f>
        <v/>
      </c>
    </row>
    <row r="13" spans="2:18" x14ac:dyDescent="0.3">
      <c r="B13" s="233"/>
      <c r="C13" s="234"/>
      <c r="D13" s="233" t="str">
        <f>_NBNR!I6</f>
        <v>Minimierung</v>
      </c>
      <c r="E13" s="89">
        <f>IF(ISBLANK(_NBNR!J6),"",_NBNR!J6)</f>
        <v>1</v>
      </c>
      <c r="F13" s="90">
        <f>IF(ISBLANK(_NBNR!K6),"",_NBNR!K6)</f>
        <v>9292</v>
      </c>
      <c r="G13" s="90"/>
      <c r="H13" s="90">
        <f>IF(ISBLANK(_NBNR!L6),"",_NBNR!L6)</f>
        <v>9216</v>
      </c>
      <c r="I13" s="91">
        <f>IF(ISBLANK(_NBNR!M6),"",_NBNR!M6)</f>
        <v>0.99182092122255705</v>
      </c>
      <c r="J13" s="90">
        <f>IF(ISBLANK(_NBNR!N6),"",_NBNR!N6)</f>
        <v>4865</v>
      </c>
      <c r="K13" s="90">
        <f>IF(ISBLANK(_NBNR!O6),"",_NBNR!O6)</f>
        <v>4351</v>
      </c>
      <c r="L13" s="90">
        <f>IF(ISBLANK(_NBNR!P6),"",_NBNR!P6)</f>
        <v>3248</v>
      </c>
      <c r="M13" s="90">
        <f>IF(ISBLANK(_NBNR!Q6),"",_NBNR!Q6)</f>
        <v>76</v>
      </c>
      <c r="N13" s="90"/>
      <c r="O13" s="90">
        <f>IF(ISBLANK(_NBNR!R6),"",_NBNR!R6)</f>
        <v>9016</v>
      </c>
      <c r="P13" s="91">
        <f>IF(ISBLANK(_NBNR!S6),"",_NBNR!S6)</f>
        <v>0.97829861111111116</v>
      </c>
      <c r="Q13" s="90">
        <f>IF(ISBLANK(_NBNR!T6),"",_NBNR!T6)</f>
        <v>4665</v>
      </c>
      <c r="R13" s="90">
        <f>IF(ISBLANK(_NBNR!U6),"",_NBNR!U6)</f>
        <v>4351</v>
      </c>
    </row>
    <row r="14" spans="2:18" x14ac:dyDescent="0.3">
      <c r="B14" s="233"/>
      <c r="C14" s="234"/>
      <c r="D14" s="233"/>
      <c r="E14" s="89">
        <f>IF(ISBLANK(_NBNR!J7),"",_NBNR!J7)</f>
        <v>2</v>
      </c>
      <c r="F14" s="90">
        <f>IF(ISBLANK(_NBNR!K7),"",_NBNR!K7)</f>
        <v>9302</v>
      </c>
      <c r="G14" s="90"/>
      <c r="H14" s="90">
        <f>IF(ISBLANK(_NBNR!L7),"",_NBNR!L7)</f>
        <v>9245</v>
      </c>
      <c r="I14" s="91">
        <f>IF(ISBLANK(_NBNR!M7),"",_NBNR!M7)</f>
        <v>0.99387228552999352</v>
      </c>
      <c r="J14" s="90">
        <f>IF(ISBLANK(_NBNR!N7),"",_NBNR!N7)</f>
        <v>5010</v>
      </c>
      <c r="K14" s="90">
        <f>IF(ISBLANK(_NBNR!O7),"",_NBNR!O7)</f>
        <v>4235</v>
      </c>
      <c r="L14" s="90">
        <f>IF(ISBLANK(_NBNR!P7),"",_NBNR!P7)</f>
        <v>2818</v>
      </c>
      <c r="M14" s="90">
        <f>IF(ISBLANK(_NBNR!Q7),"",_NBNR!Q7)</f>
        <v>57</v>
      </c>
      <c r="N14" s="90"/>
      <c r="O14" s="90">
        <f>IF(ISBLANK(_NBNR!R7),"",_NBNR!R7)</f>
        <v>8909</v>
      </c>
      <c r="P14" s="91">
        <f>IF(ISBLANK(_NBNR!S7),"",_NBNR!S7)</f>
        <v>0.96365603028664137</v>
      </c>
      <c r="Q14" s="90">
        <f>IF(ISBLANK(_NBNR!T7),"",_NBNR!T7)</f>
        <v>4674</v>
      </c>
      <c r="R14" s="90">
        <f>IF(ISBLANK(_NBNR!U7),"",_NBNR!U7)</f>
        <v>4235</v>
      </c>
    </row>
    <row r="15" spans="2:18" x14ac:dyDescent="0.3">
      <c r="B15" s="233"/>
      <c r="C15" s="234" t="str">
        <f>_NBNR!H8</f>
        <v>Mastrinder</v>
      </c>
      <c r="D15" s="233" t="str">
        <f>_NBNR!I8</f>
        <v>Beobachtung</v>
      </c>
      <c r="E15" s="89">
        <f>IF(ISBLANK(_NBNR!J8),"",_NBNR!J8)</f>
        <v>1</v>
      </c>
      <c r="F15" s="90">
        <f>IF(ISBLANK(_NBNR!K8),"",_NBNR!K8)</f>
        <v>5123</v>
      </c>
      <c r="G15" s="90"/>
      <c r="H15" s="90">
        <f>IF(ISBLANK(_NBNR!L8),"",_NBNR!L8)</f>
        <v>4874</v>
      </c>
      <c r="I15" s="91">
        <f>IF(ISBLANK(_NBNR!M8),"",_NBNR!M8)</f>
        <v>0.95139566660160058</v>
      </c>
      <c r="J15" s="90">
        <f>IF(ISBLANK(_NBNR!N8),"",_NBNR!N8)</f>
        <v>4857</v>
      </c>
      <c r="K15" s="90">
        <f>IF(ISBLANK(_NBNR!O8),"",_NBNR!O8)</f>
        <v>17</v>
      </c>
      <c r="L15" s="90">
        <f>IF(ISBLANK(_NBNR!P8),"",_NBNR!P8)</f>
        <v>17</v>
      </c>
      <c r="M15" s="90">
        <f>IF(ISBLANK(_NBNR!Q8),"",_NBNR!Q8)</f>
        <v>249</v>
      </c>
      <c r="N15" s="90"/>
      <c r="O15" s="90" t="str">
        <f>IF(ISBLANK(_NBNR!R8),"",_NBNR!R8)</f>
        <v/>
      </c>
      <c r="P15" s="91" t="str">
        <f>IF(ISBLANK(_NBNR!S8),"",_NBNR!S8)</f>
        <v/>
      </c>
      <c r="Q15" s="90" t="str">
        <f>IF(ISBLANK(_NBNR!T8),"",_NBNR!T8)</f>
        <v/>
      </c>
      <c r="R15" s="90" t="str">
        <f>IF(ISBLANK(_NBNR!U8),"",_NBNR!U8)</f>
        <v/>
      </c>
    </row>
    <row r="16" spans="2:18" x14ac:dyDescent="0.3">
      <c r="B16" s="233"/>
      <c r="C16" s="234"/>
      <c r="D16" s="233"/>
      <c r="E16" s="89">
        <f>IF(ISBLANK(_NBNR!J9),"",_NBNR!J9)</f>
        <v>2</v>
      </c>
      <c r="F16" s="90">
        <f>IF(ISBLANK(_NBNR!K9),"",_NBNR!K9)</f>
        <v>5380</v>
      </c>
      <c r="G16" s="90"/>
      <c r="H16" s="90">
        <f>IF(ISBLANK(_NBNR!L9),"",_NBNR!L9)</f>
        <v>5138</v>
      </c>
      <c r="I16" s="91">
        <f>IF(ISBLANK(_NBNR!M9),"",_NBNR!M9)</f>
        <v>0.95501858736059475</v>
      </c>
      <c r="J16" s="90">
        <f>IF(ISBLANK(_NBNR!N9),"",_NBNR!N9)</f>
        <v>5128</v>
      </c>
      <c r="K16" s="90">
        <f>IF(ISBLANK(_NBNR!O9),"",_NBNR!O9)</f>
        <v>10</v>
      </c>
      <c r="L16" s="90">
        <f>IF(ISBLANK(_NBNR!P9),"",_NBNR!P9)</f>
        <v>10</v>
      </c>
      <c r="M16" s="90">
        <f>IF(ISBLANK(_NBNR!Q9),"",_NBNR!Q9)</f>
        <v>242</v>
      </c>
      <c r="N16" s="90"/>
      <c r="O16" s="90" t="str">
        <f>IF(ISBLANK(_NBNR!R9),"",_NBNR!R9)</f>
        <v/>
      </c>
      <c r="P16" s="91" t="str">
        <f>IF(ISBLANK(_NBNR!S9),"",_NBNR!S9)</f>
        <v/>
      </c>
      <c r="Q16" s="90" t="str">
        <f>IF(ISBLANK(_NBNR!T9),"",_NBNR!T9)</f>
        <v/>
      </c>
      <c r="R16" s="90" t="str">
        <f>IF(ISBLANK(_NBNR!U9),"",_NBNR!U9)</f>
        <v/>
      </c>
    </row>
    <row r="17" spans="2:18" x14ac:dyDescent="0.3">
      <c r="B17" s="233"/>
      <c r="C17" s="234" t="str">
        <f>_NBNR!H10</f>
        <v>Milchkühe</v>
      </c>
      <c r="D17" s="233" t="str">
        <f>_NBNR!I10</f>
        <v>Beobachtung</v>
      </c>
      <c r="E17" s="89">
        <f>IF(ISBLANK(_NBNR!J10),"",_NBNR!J10)</f>
        <v>1</v>
      </c>
      <c r="F17" s="90">
        <f>IF(ISBLANK(_NBNR!K10),"",_NBNR!K10)</f>
        <v>8016</v>
      </c>
      <c r="G17" s="90"/>
      <c r="H17" s="90">
        <f>IF(ISBLANK(_NBNR!L10),"",_NBNR!L10)</f>
        <v>7972</v>
      </c>
      <c r="I17" s="91">
        <f>IF(ISBLANK(_NBNR!M10),"",_NBNR!M10)</f>
        <v>0.9945109780439122</v>
      </c>
      <c r="J17" s="90">
        <f>IF(ISBLANK(_NBNR!N10),"",_NBNR!N10)</f>
        <v>7849</v>
      </c>
      <c r="K17" s="90">
        <f>IF(ISBLANK(_NBNR!O10),"",_NBNR!O10)</f>
        <v>123</v>
      </c>
      <c r="L17" s="90">
        <f>IF(ISBLANK(_NBNR!P10),"",_NBNR!P10)</f>
        <v>123</v>
      </c>
      <c r="M17" s="90">
        <f>IF(ISBLANK(_NBNR!Q10),"",_NBNR!Q10)</f>
        <v>44</v>
      </c>
      <c r="N17" s="90"/>
      <c r="O17" s="90" t="str">
        <f>IF(ISBLANK(_NBNR!R10),"",_NBNR!R10)</f>
        <v/>
      </c>
      <c r="P17" s="91" t="str">
        <f>IF(ISBLANK(_NBNR!S10),"",_NBNR!S10)</f>
        <v/>
      </c>
      <c r="Q17" s="90" t="str">
        <f>IF(ISBLANK(_NBNR!T10),"",_NBNR!T10)</f>
        <v/>
      </c>
      <c r="R17" s="90" t="str">
        <f>IF(ISBLANK(_NBNR!U10),"",_NBNR!U10)</f>
        <v/>
      </c>
    </row>
    <row r="18" spans="2:18" x14ac:dyDescent="0.3">
      <c r="B18" s="233"/>
      <c r="C18" s="234"/>
      <c r="D18" s="233"/>
      <c r="E18" s="89">
        <f>IF(ISBLANK(_NBNR!J11),"",_NBNR!J11)</f>
        <v>2</v>
      </c>
      <c r="F18" s="90">
        <f>IF(ISBLANK(_NBNR!K11),"",_NBNR!K11)</f>
        <v>7589</v>
      </c>
      <c r="G18" s="90"/>
      <c r="H18" s="90">
        <f>IF(ISBLANK(_NBNR!L11),"",_NBNR!L11)</f>
        <v>7546</v>
      </c>
      <c r="I18" s="91">
        <f>IF(ISBLANK(_NBNR!M11),"",_NBNR!M11)</f>
        <v>0.99433390433522206</v>
      </c>
      <c r="J18" s="90">
        <f>IF(ISBLANK(_NBNR!N11),"",_NBNR!N11)</f>
        <v>7444</v>
      </c>
      <c r="K18" s="90">
        <f>IF(ISBLANK(_NBNR!O11),"",_NBNR!O11)</f>
        <v>102</v>
      </c>
      <c r="L18" s="90">
        <f>IF(ISBLANK(_NBNR!P11),"",_NBNR!P11)</f>
        <v>102</v>
      </c>
      <c r="M18" s="90">
        <f>IF(ISBLANK(_NBNR!Q11),"",_NBNR!Q11)</f>
        <v>43</v>
      </c>
      <c r="N18" s="90"/>
      <c r="O18" s="90" t="str">
        <f>IF(ISBLANK(_NBNR!R11),"",_NBNR!R11)</f>
        <v/>
      </c>
      <c r="P18" s="91" t="str">
        <f>IF(ISBLANK(_NBNR!S11),"",_NBNR!S11)</f>
        <v/>
      </c>
      <c r="Q18" s="90" t="str">
        <f>IF(ISBLANK(_NBNR!T11),"",_NBNR!T11)</f>
        <v/>
      </c>
      <c r="R18" s="90" t="str">
        <f>IF(ISBLANK(_NBNR!U11),"",_NBNR!U11)</f>
        <v/>
      </c>
    </row>
    <row r="19" spans="2:18" x14ac:dyDescent="0.3">
      <c r="B19" s="233"/>
      <c r="C19" s="234"/>
      <c r="D19" s="233" t="str">
        <f>_NBNR!I12</f>
        <v>Minimierung</v>
      </c>
      <c r="E19" s="89">
        <f>IF(ISBLANK(_NBNR!J12),"",_NBNR!J12)</f>
        <v>1</v>
      </c>
      <c r="F19" s="90">
        <f>IF(ISBLANK(_NBNR!K12),"",_NBNR!K12)</f>
        <v>32348</v>
      </c>
      <c r="G19" s="90"/>
      <c r="H19" s="90">
        <f>IF(ISBLANK(_NBNR!L12),"",_NBNR!L12)</f>
        <v>32281</v>
      </c>
      <c r="I19" s="91">
        <f>IF(ISBLANK(_NBNR!M12),"",_NBNR!M12)</f>
        <v>0.99792877457648077</v>
      </c>
      <c r="J19" s="90">
        <f>IF(ISBLANK(_NBNR!N12),"",_NBNR!N12)</f>
        <v>29738</v>
      </c>
      <c r="K19" s="90">
        <f>IF(ISBLANK(_NBNR!O12),"",_NBNR!O12)</f>
        <v>2543</v>
      </c>
      <c r="L19" s="90">
        <f>IF(ISBLANK(_NBNR!P12),"",_NBNR!P12)</f>
        <v>1526</v>
      </c>
      <c r="M19" s="90">
        <f>IF(ISBLANK(_NBNR!Q12),"",_NBNR!Q12)</f>
        <v>67</v>
      </c>
      <c r="N19" s="90"/>
      <c r="O19" s="90">
        <f>IF(ISBLANK(_NBNR!R12),"",_NBNR!R12)</f>
        <v>30570</v>
      </c>
      <c r="P19" s="91">
        <f>IF(ISBLANK(_NBNR!S12),"",_NBNR!S12)</f>
        <v>0.94699668535671133</v>
      </c>
      <c r="Q19" s="90">
        <f>IF(ISBLANK(_NBNR!T12),"",_NBNR!T12)</f>
        <v>28027</v>
      </c>
      <c r="R19" s="90">
        <f>IF(ISBLANK(_NBNR!U12),"",_NBNR!U12)</f>
        <v>2543</v>
      </c>
    </row>
    <row r="20" spans="2:18" x14ac:dyDescent="0.3">
      <c r="B20" s="233"/>
      <c r="C20" s="234"/>
      <c r="D20" s="233"/>
      <c r="E20" s="89">
        <f>IF(ISBLANK(_NBNR!J13),"",_NBNR!J13)</f>
        <v>2</v>
      </c>
      <c r="F20" s="90">
        <f>IF(ISBLANK(_NBNR!K13),"",_NBNR!K13)</f>
        <v>32199</v>
      </c>
      <c r="G20" s="90"/>
      <c r="H20" s="90">
        <f>IF(ISBLANK(_NBNR!L13),"",_NBNR!L13)</f>
        <v>32129</v>
      </c>
      <c r="I20" s="91">
        <f>IF(ISBLANK(_NBNR!M13),"",_NBNR!M13)</f>
        <v>0.99782601944159754</v>
      </c>
      <c r="J20" s="90">
        <f>IF(ISBLANK(_NBNR!N13),"",_NBNR!N13)</f>
        <v>29686</v>
      </c>
      <c r="K20" s="90">
        <f>IF(ISBLANK(_NBNR!O13),"",_NBNR!O13)</f>
        <v>2443</v>
      </c>
      <c r="L20" s="90">
        <f>IF(ISBLANK(_NBNR!P13),"",_NBNR!P13)</f>
        <v>1232</v>
      </c>
      <c r="M20" s="90">
        <f>IF(ISBLANK(_NBNR!Q13),"",_NBNR!Q13)</f>
        <v>70</v>
      </c>
      <c r="N20" s="90"/>
      <c r="O20" s="90">
        <f>IF(ISBLANK(_NBNR!R13),"",_NBNR!R13)</f>
        <v>29867</v>
      </c>
      <c r="P20" s="91">
        <f>IF(ISBLANK(_NBNR!S13),"",_NBNR!S13)</f>
        <v>0.92959631485573779</v>
      </c>
      <c r="Q20" s="90">
        <f>IF(ISBLANK(_NBNR!T13),"",_NBNR!T13)</f>
        <v>27424</v>
      </c>
      <c r="R20" s="90">
        <f>IF(ISBLANK(_NBNR!U13),"",_NBNR!U13)</f>
        <v>2443</v>
      </c>
    </row>
    <row r="21" spans="2:18" x14ac:dyDescent="0.3">
      <c r="B21" s="233"/>
      <c r="C21" s="234" t="str">
        <f>_NBNR!H14</f>
        <v>Rinder im Transit</v>
      </c>
      <c r="D21" s="233" t="str">
        <f>_NBNR!I14</f>
        <v>Beobachtung</v>
      </c>
      <c r="E21" s="89">
        <f>IF(ISBLANK(_NBNR!J14),"",_NBNR!J14)</f>
        <v>1</v>
      </c>
      <c r="F21" s="90">
        <f>IF(ISBLANK(_NBNR!K14),"",_NBNR!K14)</f>
        <v>147</v>
      </c>
      <c r="G21" s="90"/>
      <c r="H21" s="90">
        <f>IF(ISBLANK(_NBNR!L14),"",_NBNR!L14)</f>
        <v>136</v>
      </c>
      <c r="I21" s="91">
        <f>IF(ISBLANK(_NBNR!M14),"",_NBNR!M14)</f>
        <v>0.92517006802721091</v>
      </c>
      <c r="J21" s="90">
        <f>IF(ISBLANK(_NBNR!N14),"",_NBNR!N14)</f>
        <v>136</v>
      </c>
      <c r="K21" s="90">
        <f>IF(ISBLANK(_NBNR!O14),"",_NBNR!O14)</f>
        <v>0</v>
      </c>
      <c r="L21" s="90">
        <f>IF(ISBLANK(_NBNR!P14),"",_NBNR!P14)</f>
        <v>0</v>
      </c>
      <c r="M21" s="90">
        <f>IF(ISBLANK(_NBNR!Q14),"",_NBNR!Q14)</f>
        <v>11</v>
      </c>
      <c r="N21" s="90"/>
      <c r="O21" s="90" t="str">
        <f>IF(ISBLANK(_NBNR!R14),"",_NBNR!R14)</f>
        <v/>
      </c>
      <c r="P21" s="91" t="str">
        <f>IF(ISBLANK(_NBNR!S14),"",_NBNR!S14)</f>
        <v/>
      </c>
      <c r="Q21" s="90" t="str">
        <f>IF(ISBLANK(_NBNR!T14),"",_NBNR!T14)</f>
        <v/>
      </c>
      <c r="R21" s="90" t="str">
        <f>IF(ISBLANK(_NBNR!U14),"",_NBNR!U14)</f>
        <v/>
      </c>
    </row>
    <row r="22" spans="2:18" x14ac:dyDescent="0.3">
      <c r="B22" s="233"/>
      <c r="C22" s="234"/>
      <c r="D22" s="233"/>
      <c r="E22" s="89">
        <f>IF(ISBLANK(_NBNR!J15),"",_NBNR!J15)</f>
        <v>2</v>
      </c>
      <c r="F22" s="90">
        <f>IF(ISBLANK(_NBNR!K15),"",_NBNR!K15)</f>
        <v>179</v>
      </c>
      <c r="G22" s="90"/>
      <c r="H22" s="90">
        <f>IF(ISBLANK(_NBNR!L15),"",_NBNR!L15)</f>
        <v>159</v>
      </c>
      <c r="I22" s="91">
        <f>IF(ISBLANK(_NBNR!M15),"",_NBNR!M15)</f>
        <v>0.88826815642458101</v>
      </c>
      <c r="J22" s="90">
        <f>IF(ISBLANK(_NBNR!N15),"",_NBNR!N15)</f>
        <v>159</v>
      </c>
      <c r="K22" s="90">
        <f>IF(ISBLANK(_NBNR!O15),"",_NBNR!O15)</f>
        <v>0</v>
      </c>
      <c r="L22" s="90">
        <f>IF(ISBLANK(_NBNR!P15),"",_NBNR!P15)</f>
        <v>0</v>
      </c>
      <c r="M22" s="90">
        <f>IF(ISBLANK(_NBNR!Q15),"",_NBNR!Q15)</f>
        <v>20</v>
      </c>
      <c r="N22" s="90"/>
      <c r="O22" s="90" t="str">
        <f>IF(ISBLANK(_NBNR!R15),"",_NBNR!R15)</f>
        <v/>
      </c>
      <c r="P22" s="91" t="str">
        <f>IF(ISBLANK(_NBNR!S15),"",_NBNR!S15)</f>
        <v/>
      </c>
      <c r="Q22" s="90" t="str">
        <f>IF(ISBLANK(_NBNR!T15),"",_NBNR!T15)</f>
        <v/>
      </c>
      <c r="R22" s="90" t="str">
        <f>IF(ISBLANK(_NBNR!U15),"",_NBNR!U15)</f>
        <v/>
      </c>
    </row>
    <row r="23" spans="2:18" x14ac:dyDescent="0.3">
      <c r="B23" s="233"/>
      <c r="C23" s="234" t="str">
        <f>_NBNR!H16</f>
        <v>Sonstige Rinder</v>
      </c>
      <c r="D23" s="233" t="str">
        <f>_NBNR!I16</f>
        <v>Beobachtung</v>
      </c>
      <c r="E23" s="89">
        <f>IF(ISBLANK(_NBNR!J16),"",_NBNR!J16)</f>
        <v>1</v>
      </c>
      <c r="F23" s="90">
        <f>IF(ISBLANK(_NBNR!K16),"",_NBNR!K16)</f>
        <v>15896</v>
      </c>
      <c r="G23" s="90"/>
      <c r="H23" s="90">
        <f>IF(ISBLANK(_NBNR!L16),"",_NBNR!L16)</f>
        <v>15579</v>
      </c>
      <c r="I23" s="91">
        <f>IF(ISBLANK(_NBNR!M16),"",_NBNR!M16)</f>
        <v>0.9800578761952693</v>
      </c>
      <c r="J23" s="90">
        <f>IF(ISBLANK(_NBNR!N16),"",_NBNR!N16)</f>
        <v>15572</v>
      </c>
      <c r="K23" s="90">
        <f>IF(ISBLANK(_NBNR!O16),"",_NBNR!O16)</f>
        <v>7</v>
      </c>
      <c r="L23" s="90">
        <f>IF(ISBLANK(_NBNR!P16),"",_NBNR!P16)</f>
        <v>7</v>
      </c>
      <c r="M23" s="90">
        <f>IF(ISBLANK(_NBNR!Q16),"",_NBNR!Q16)</f>
        <v>317</v>
      </c>
      <c r="N23" s="90"/>
      <c r="O23" s="90" t="str">
        <f>IF(ISBLANK(_NBNR!R16),"",_NBNR!R16)</f>
        <v/>
      </c>
      <c r="P23" s="91" t="str">
        <f>IF(ISBLANK(_NBNR!S16),"",_NBNR!S16)</f>
        <v/>
      </c>
      <c r="Q23" s="90" t="str">
        <f>IF(ISBLANK(_NBNR!T16),"",_NBNR!T16)</f>
        <v/>
      </c>
      <c r="R23" s="90" t="str">
        <f>IF(ISBLANK(_NBNR!U16),"",_NBNR!U16)</f>
        <v/>
      </c>
    </row>
    <row r="24" spans="2:18" x14ac:dyDescent="0.3">
      <c r="B24" s="233"/>
      <c r="C24" s="234"/>
      <c r="D24" s="233"/>
      <c r="E24" s="89">
        <f>IF(ISBLANK(_NBNR!J17),"",_NBNR!J17)</f>
        <v>2</v>
      </c>
      <c r="F24" s="90">
        <f>IF(ISBLANK(_NBNR!K17),"",_NBNR!K17)</f>
        <v>15388</v>
      </c>
      <c r="G24" s="90"/>
      <c r="H24" s="90">
        <f>IF(ISBLANK(_NBNR!L17),"",_NBNR!L17)</f>
        <v>15090</v>
      </c>
      <c r="I24" s="91">
        <f>IF(ISBLANK(_NBNR!M17),"",_NBNR!M17)</f>
        <v>0.98063426046269819</v>
      </c>
      <c r="J24" s="90">
        <f>IF(ISBLANK(_NBNR!N17),"",_NBNR!N17)</f>
        <v>15084</v>
      </c>
      <c r="K24" s="90">
        <f>IF(ISBLANK(_NBNR!O17),"",_NBNR!O17)</f>
        <v>6</v>
      </c>
      <c r="L24" s="90">
        <f>IF(ISBLANK(_NBNR!P17),"",_NBNR!P17)</f>
        <v>6</v>
      </c>
      <c r="M24" s="90">
        <f>IF(ISBLANK(_NBNR!Q17),"",_NBNR!Q17)</f>
        <v>298</v>
      </c>
      <c r="N24" s="90"/>
      <c r="O24" s="90" t="str">
        <f>IF(ISBLANK(_NBNR!R17),"",_NBNR!R17)</f>
        <v/>
      </c>
      <c r="P24" s="91" t="str">
        <f>IF(ISBLANK(_NBNR!S17),"",_NBNR!S17)</f>
        <v/>
      </c>
      <c r="Q24" s="90" t="str">
        <f>IF(ISBLANK(_NBNR!T17),"",_NBNR!T17)</f>
        <v/>
      </c>
      <c r="R24" s="90" t="str">
        <f>IF(ISBLANK(_NBNR!U17),"",_NBNR!U17)</f>
        <v/>
      </c>
    </row>
    <row r="25" spans="2:18" x14ac:dyDescent="0.3">
      <c r="B25" s="233" t="str">
        <f>_NBNR!G18</f>
        <v>Schwein</v>
      </c>
      <c r="C25" s="234" t="str">
        <f>_NBNR!H18</f>
        <v>Zuchtschweine</v>
      </c>
      <c r="D25" s="233" t="str">
        <f>_NBNR!I18</f>
        <v>Beobachtung</v>
      </c>
      <c r="E25" s="89">
        <f>IF(ISBLANK(_NBNR!J18),"",_NBNR!J18)</f>
        <v>1</v>
      </c>
      <c r="F25" s="90">
        <f>IF(ISBLANK(_NBNR!K18),"",_NBNR!K18)</f>
        <v>1364</v>
      </c>
      <c r="G25" s="90"/>
      <c r="H25" s="90">
        <f>IF(ISBLANK(_NBNR!L18),"",_NBNR!L18)</f>
        <v>1355</v>
      </c>
      <c r="I25" s="91">
        <f>IF(ISBLANK(_NBNR!M18),"",_NBNR!M18)</f>
        <v>0.99340175953079179</v>
      </c>
      <c r="J25" s="90">
        <f>IF(ISBLANK(_NBNR!N18),"",_NBNR!N18)</f>
        <v>1310</v>
      </c>
      <c r="K25" s="90">
        <f>IF(ISBLANK(_NBNR!O18),"",_NBNR!O18)</f>
        <v>45</v>
      </c>
      <c r="L25" s="90">
        <f>IF(ISBLANK(_NBNR!P18),"",_NBNR!P18)</f>
        <v>45</v>
      </c>
      <c r="M25" s="90">
        <f>IF(ISBLANK(_NBNR!Q18),"",_NBNR!Q18)</f>
        <v>9</v>
      </c>
      <c r="N25" s="90"/>
      <c r="O25" s="90" t="str">
        <f>IF(ISBLANK(_NBNR!R18),"",_NBNR!R18)</f>
        <v/>
      </c>
      <c r="P25" s="91" t="str">
        <f>IF(ISBLANK(_NBNR!S18),"",_NBNR!S18)</f>
        <v/>
      </c>
      <c r="Q25" s="90" t="str">
        <f>IF(ISBLANK(_NBNR!T18),"",_NBNR!T18)</f>
        <v/>
      </c>
      <c r="R25" s="90" t="str">
        <f>IF(ISBLANK(_NBNR!U18),"",_NBNR!U18)</f>
        <v/>
      </c>
    </row>
    <row r="26" spans="2:18" x14ac:dyDescent="0.3">
      <c r="B26" s="233"/>
      <c r="C26" s="234"/>
      <c r="D26" s="233"/>
      <c r="E26" s="89">
        <f>IF(ISBLANK(_NBNR!J19),"",_NBNR!J19)</f>
        <v>2</v>
      </c>
      <c r="F26" s="90">
        <f>IF(ISBLANK(_NBNR!K19),"",_NBNR!K19)</f>
        <v>1365</v>
      </c>
      <c r="G26" s="90"/>
      <c r="H26" s="90">
        <f>IF(ISBLANK(_NBNR!L19),"",_NBNR!L19)</f>
        <v>1358</v>
      </c>
      <c r="I26" s="91">
        <f>IF(ISBLANK(_NBNR!M19),"",_NBNR!M19)</f>
        <v>0.99487179487179489</v>
      </c>
      <c r="J26" s="90">
        <f>IF(ISBLANK(_NBNR!N19),"",_NBNR!N19)</f>
        <v>1304</v>
      </c>
      <c r="K26" s="90">
        <f>IF(ISBLANK(_NBNR!O19),"",_NBNR!O19)</f>
        <v>54</v>
      </c>
      <c r="L26" s="90">
        <f>IF(ISBLANK(_NBNR!P19),"",_NBNR!P19)</f>
        <v>54</v>
      </c>
      <c r="M26" s="90">
        <f>IF(ISBLANK(_NBNR!Q19),"",_NBNR!Q19)</f>
        <v>7</v>
      </c>
      <c r="N26" s="90"/>
      <c r="O26" s="90" t="str">
        <f>IF(ISBLANK(_NBNR!R19),"",_NBNR!R19)</f>
        <v/>
      </c>
      <c r="P26" s="91" t="str">
        <f>IF(ISBLANK(_NBNR!S19),"",_NBNR!S19)</f>
        <v/>
      </c>
      <c r="Q26" s="90" t="str">
        <f>IF(ISBLANK(_NBNR!T19),"",_NBNR!T19)</f>
        <v/>
      </c>
      <c r="R26" s="90" t="str">
        <f>IF(ISBLANK(_NBNR!U19),"",_NBNR!U19)</f>
        <v/>
      </c>
    </row>
    <row r="27" spans="2:18" x14ac:dyDescent="0.3">
      <c r="B27" s="233"/>
      <c r="C27" s="234"/>
      <c r="D27" s="233" t="str">
        <f>_NBNR!I20</f>
        <v>Minimierung</v>
      </c>
      <c r="E27" s="89">
        <f>IF(ISBLANK(_NBNR!J20),"",_NBNR!J20)</f>
        <v>1</v>
      </c>
      <c r="F27" s="90">
        <f>IF(ISBLANK(_NBNR!K20),"",_NBNR!K20)</f>
        <v>3572</v>
      </c>
      <c r="G27" s="90"/>
      <c r="H27" s="90">
        <f>IF(ISBLANK(_NBNR!L20),"",_NBNR!L20)</f>
        <v>3564</v>
      </c>
      <c r="I27" s="91">
        <f>IF(ISBLANK(_NBNR!M20),"",_NBNR!M20)</f>
        <v>0.99776035834266519</v>
      </c>
      <c r="J27" s="90">
        <f>IF(ISBLANK(_NBNR!N20),"",_NBNR!N20)</f>
        <v>3303</v>
      </c>
      <c r="K27" s="90">
        <f>IF(ISBLANK(_NBNR!O20),"",_NBNR!O20)</f>
        <v>261</v>
      </c>
      <c r="L27" s="90">
        <f>IF(ISBLANK(_NBNR!P20),"",_NBNR!P20)</f>
        <v>131</v>
      </c>
      <c r="M27" s="90">
        <f>IF(ISBLANK(_NBNR!Q20),"",_NBNR!Q20)</f>
        <v>8</v>
      </c>
      <c r="N27" s="90"/>
      <c r="O27" s="90">
        <f>IF(ISBLANK(_NBNR!R20),"",_NBNR!R20)</f>
        <v>3449</v>
      </c>
      <c r="P27" s="91">
        <f>IF(ISBLANK(_NBNR!S20),"",_NBNR!S20)</f>
        <v>0.96773288439955107</v>
      </c>
      <c r="Q27" s="90">
        <f>IF(ISBLANK(_NBNR!T20),"",_NBNR!T20)</f>
        <v>3188</v>
      </c>
      <c r="R27" s="90">
        <f>IF(ISBLANK(_NBNR!U20),"",_NBNR!U20)</f>
        <v>261</v>
      </c>
    </row>
    <row r="28" spans="2:18" x14ac:dyDescent="0.3">
      <c r="B28" s="233"/>
      <c r="C28" s="234"/>
      <c r="D28" s="233"/>
      <c r="E28" s="89">
        <f>IF(ISBLANK(_NBNR!J21),"",_NBNR!J21)</f>
        <v>2</v>
      </c>
      <c r="F28" s="90">
        <f>IF(ISBLANK(_NBNR!K21),"",_NBNR!K21)</f>
        <v>3597</v>
      </c>
      <c r="G28" s="90"/>
      <c r="H28" s="90">
        <f>IF(ISBLANK(_NBNR!L21),"",_NBNR!L21)</f>
        <v>3593</v>
      </c>
      <c r="I28" s="91">
        <f>IF(ISBLANK(_NBNR!M21),"",_NBNR!M21)</f>
        <v>0.99888796219071452</v>
      </c>
      <c r="J28" s="90">
        <f>IF(ISBLANK(_NBNR!N21),"",_NBNR!N21)</f>
        <v>3298</v>
      </c>
      <c r="K28" s="90">
        <f>IF(ISBLANK(_NBNR!O21),"",_NBNR!O21)</f>
        <v>295</v>
      </c>
      <c r="L28" s="90">
        <f>IF(ISBLANK(_NBNR!P21),"",_NBNR!P21)</f>
        <v>145</v>
      </c>
      <c r="M28" s="90">
        <f>IF(ISBLANK(_NBNR!Q21),"",_NBNR!Q21)</f>
        <v>4</v>
      </c>
      <c r="N28" s="90"/>
      <c r="O28" s="90">
        <f>IF(ISBLANK(_NBNR!R21),"",_NBNR!R21)</f>
        <v>3435</v>
      </c>
      <c r="P28" s="91">
        <f>IF(ISBLANK(_NBNR!S21),"",_NBNR!S21)</f>
        <v>0.95602560534372394</v>
      </c>
      <c r="Q28" s="90">
        <f>IF(ISBLANK(_NBNR!T21),"",_NBNR!T21)</f>
        <v>3140</v>
      </c>
      <c r="R28" s="90">
        <f>IF(ISBLANK(_NBNR!U21),"",_NBNR!U21)</f>
        <v>295</v>
      </c>
    </row>
    <row r="29" spans="2:18" x14ac:dyDescent="0.3">
      <c r="B29" s="233"/>
      <c r="C29" s="234" t="str">
        <f>_NBNR!H22</f>
        <v>Saugferkel</v>
      </c>
      <c r="D29" s="233" t="str">
        <f>_NBNR!I22</f>
        <v>Beobachtung</v>
      </c>
      <c r="E29" s="89">
        <f>IF(ISBLANK(_NBNR!J22),"",_NBNR!J22)</f>
        <v>1</v>
      </c>
      <c r="F29" s="90">
        <f>IF(ISBLANK(_NBNR!K22),"",_NBNR!K22)</f>
        <v>910</v>
      </c>
      <c r="G29" s="90"/>
      <c r="H29" s="90">
        <f>IF(ISBLANK(_NBNR!L22),"",_NBNR!L22)</f>
        <v>897</v>
      </c>
      <c r="I29" s="91">
        <f>IF(ISBLANK(_NBNR!M22),"",_NBNR!M22)</f>
        <v>0.98571428571428577</v>
      </c>
      <c r="J29" s="90">
        <f>IF(ISBLANK(_NBNR!N22),"",_NBNR!N22)</f>
        <v>847</v>
      </c>
      <c r="K29" s="90">
        <f>IF(ISBLANK(_NBNR!O22),"",_NBNR!O22)</f>
        <v>50</v>
      </c>
      <c r="L29" s="90">
        <f>IF(ISBLANK(_NBNR!P22),"",_NBNR!P22)</f>
        <v>50</v>
      </c>
      <c r="M29" s="90">
        <f>IF(ISBLANK(_NBNR!Q22),"",_NBNR!Q22)</f>
        <v>13</v>
      </c>
      <c r="N29" s="90"/>
      <c r="O29" s="90" t="str">
        <f>IF(ISBLANK(_NBNR!R22),"",_NBNR!R22)</f>
        <v/>
      </c>
      <c r="P29" s="91" t="str">
        <f>IF(ISBLANK(_NBNR!S22),"",_NBNR!S22)</f>
        <v/>
      </c>
      <c r="Q29" s="90" t="str">
        <f>IF(ISBLANK(_NBNR!T22),"",_NBNR!T22)</f>
        <v/>
      </c>
      <c r="R29" s="90" t="str">
        <f>IF(ISBLANK(_NBNR!U22),"",_NBNR!U22)</f>
        <v/>
      </c>
    </row>
    <row r="30" spans="2:18" x14ac:dyDescent="0.3">
      <c r="B30" s="233"/>
      <c r="C30" s="234"/>
      <c r="D30" s="233"/>
      <c r="E30" s="89">
        <f>IF(ISBLANK(_NBNR!J23),"",_NBNR!J23)</f>
        <v>2</v>
      </c>
      <c r="F30" s="90">
        <f>IF(ISBLANK(_NBNR!K23),"",_NBNR!K23)</f>
        <v>848</v>
      </c>
      <c r="G30" s="90"/>
      <c r="H30" s="90">
        <f>IF(ISBLANK(_NBNR!L23),"",_NBNR!L23)</f>
        <v>839</v>
      </c>
      <c r="I30" s="91">
        <f>IF(ISBLANK(_NBNR!M23),"",_NBNR!M23)</f>
        <v>0.98938679245283023</v>
      </c>
      <c r="J30" s="90">
        <f>IF(ISBLANK(_NBNR!N23),"",_NBNR!N23)</f>
        <v>776</v>
      </c>
      <c r="K30" s="90">
        <f>IF(ISBLANK(_NBNR!O23),"",_NBNR!O23)</f>
        <v>63</v>
      </c>
      <c r="L30" s="90">
        <f>IF(ISBLANK(_NBNR!P23),"",_NBNR!P23)</f>
        <v>63</v>
      </c>
      <c r="M30" s="90">
        <f>IF(ISBLANK(_NBNR!Q23),"",_NBNR!Q23)</f>
        <v>9</v>
      </c>
      <c r="N30" s="90"/>
      <c r="O30" s="90" t="str">
        <f>IF(ISBLANK(_NBNR!R23),"",_NBNR!R23)</f>
        <v/>
      </c>
      <c r="P30" s="91" t="str">
        <f>IF(ISBLANK(_NBNR!S23),"",_NBNR!S23)</f>
        <v/>
      </c>
      <c r="Q30" s="90" t="str">
        <f>IF(ISBLANK(_NBNR!T23),"",_NBNR!T23)</f>
        <v/>
      </c>
      <c r="R30" s="90" t="str">
        <f>IF(ISBLANK(_NBNR!U23),"",_NBNR!U23)</f>
        <v/>
      </c>
    </row>
    <row r="31" spans="2:18" x14ac:dyDescent="0.3">
      <c r="B31" s="233"/>
      <c r="C31" s="234"/>
      <c r="D31" s="233" t="str">
        <f>_NBNR!I24</f>
        <v>Minimierung</v>
      </c>
      <c r="E31" s="89">
        <f>IF(ISBLANK(_NBNR!J24),"",_NBNR!J24)</f>
        <v>1</v>
      </c>
      <c r="F31" s="90">
        <f>IF(ISBLANK(_NBNR!K24),"",_NBNR!K24)</f>
        <v>3389</v>
      </c>
      <c r="G31" s="90"/>
      <c r="H31" s="90">
        <f>IF(ISBLANK(_NBNR!L24),"",_NBNR!L24)</f>
        <v>3381</v>
      </c>
      <c r="I31" s="91">
        <f>IF(ISBLANK(_NBNR!M24),"",_NBNR!M24)</f>
        <v>0.99763942165830632</v>
      </c>
      <c r="J31" s="90">
        <f>IF(ISBLANK(_NBNR!N24),"",_NBNR!N24)</f>
        <v>2952</v>
      </c>
      <c r="K31" s="90">
        <f>IF(ISBLANK(_NBNR!O24),"",_NBNR!O24)</f>
        <v>429</v>
      </c>
      <c r="L31" s="90">
        <f>IF(ISBLANK(_NBNR!P24),"",_NBNR!P24)</f>
        <v>289</v>
      </c>
      <c r="M31" s="90">
        <f>IF(ISBLANK(_NBNR!Q24),"",_NBNR!Q24)</f>
        <v>8</v>
      </c>
      <c r="N31" s="90"/>
      <c r="O31" s="90">
        <f>IF(ISBLANK(_NBNR!R24),"",_NBNR!R24)</f>
        <v>3250</v>
      </c>
      <c r="P31" s="91">
        <f>IF(ISBLANK(_NBNR!S24),"",_NBNR!S24)</f>
        <v>0.96125406684412895</v>
      </c>
      <c r="Q31" s="90">
        <f>IF(ISBLANK(_NBNR!T24),"",_NBNR!T24)</f>
        <v>2821</v>
      </c>
      <c r="R31" s="90">
        <f>IF(ISBLANK(_NBNR!U24),"",_NBNR!U24)</f>
        <v>429</v>
      </c>
    </row>
    <row r="32" spans="2:18" x14ac:dyDescent="0.3">
      <c r="B32" s="233"/>
      <c r="C32" s="234"/>
      <c r="D32" s="233"/>
      <c r="E32" s="89">
        <f>IF(ISBLANK(_NBNR!J25),"",_NBNR!J25)</f>
        <v>2</v>
      </c>
      <c r="F32" s="90">
        <f>IF(ISBLANK(_NBNR!K25),"",_NBNR!K25)</f>
        <v>3401</v>
      </c>
      <c r="G32" s="90"/>
      <c r="H32" s="90">
        <f>IF(ISBLANK(_NBNR!L25),"",_NBNR!L25)</f>
        <v>3395</v>
      </c>
      <c r="I32" s="91">
        <f>IF(ISBLANK(_NBNR!M25),"",_NBNR!M25)</f>
        <v>0.99823581299617758</v>
      </c>
      <c r="J32" s="90">
        <f>IF(ISBLANK(_NBNR!N25),"",_NBNR!N25)</f>
        <v>2911</v>
      </c>
      <c r="K32" s="90">
        <f>IF(ISBLANK(_NBNR!O25),"",_NBNR!O25)</f>
        <v>484</v>
      </c>
      <c r="L32" s="90">
        <f>IF(ISBLANK(_NBNR!P25),"",_NBNR!P25)</f>
        <v>308</v>
      </c>
      <c r="M32" s="90">
        <f>IF(ISBLANK(_NBNR!Q25),"",_NBNR!Q25)</f>
        <v>6</v>
      </c>
      <c r="N32" s="90"/>
      <c r="O32" s="90">
        <f>IF(ISBLANK(_NBNR!R25),"",_NBNR!R25)</f>
        <v>3247</v>
      </c>
      <c r="P32" s="91">
        <f>IF(ISBLANK(_NBNR!S25),"",_NBNR!S25)</f>
        <v>0.95640648011782037</v>
      </c>
      <c r="Q32" s="90">
        <f>IF(ISBLANK(_NBNR!T25),"",_NBNR!T25)</f>
        <v>2763</v>
      </c>
      <c r="R32" s="90">
        <f>IF(ISBLANK(_NBNR!U25),"",_NBNR!U25)</f>
        <v>484</v>
      </c>
    </row>
    <row r="33" spans="2:18" x14ac:dyDescent="0.3">
      <c r="B33" s="233"/>
      <c r="C33" s="234" t="str">
        <f>_NBNR!H26</f>
        <v>Ferkel</v>
      </c>
      <c r="D33" s="233" t="str">
        <f>_NBNR!I26</f>
        <v>Beobachtung</v>
      </c>
      <c r="E33" s="89">
        <f>IF(ISBLANK(_NBNR!J26),"",_NBNR!J26)</f>
        <v>1</v>
      </c>
      <c r="F33" s="90">
        <f>IF(ISBLANK(_NBNR!K26),"",_NBNR!K26)</f>
        <v>1116</v>
      </c>
      <c r="G33" s="90"/>
      <c r="H33" s="90">
        <f>IF(ISBLANK(_NBNR!L26),"",_NBNR!L26)</f>
        <v>1101</v>
      </c>
      <c r="I33" s="91">
        <f>IF(ISBLANK(_NBNR!M26),"",_NBNR!M26)</f>
        <v>0.98655913978494625</v>
      </c>
      <c r="J33" s="90">
        <f>IF(ISBLANK(_NBNR!N26),"",_NBNR!N26)</f>
        <v>806</v>
      </c>
      <c r="K33" s="90">
        <f>IF(ISBLANK(_NBNR!O26),"",_NBNR!O26)</f>
        <v>295</v>
      </c>
      <c r="L33" s="90">
        <f>IF(ISBLANK(_NBNR!P26),"",_NBNR!P26)</f>
        <v>295</v>
      </c>
      <c r="M33" s="90">
        <f>IF(ISBLANK(_NBNR!Q26),"",_NBNR!Q26)</f>
        <v>15</v>
      </c>
      <c r="N33" s="90"/>
      <c r="O33" s="90" t="str">
        <f>IF(ISBLANK(_NBNR!R26),"",_NBNR!R26)</f>
        <v/>
      </c>
      <c r="P33" s="91" t="str">
        <f>IF(ISBLANK(_NBNR!S26),"",_NBNR!S26)</f>
        <v/>
      </c>
      <c r="Q33" s="90" t="str">
        <f>IF(ISBLANK(_NBNR!T26),"",_NBNR!T26)</f>
        <v/>
      </c>
      <c r="R33" s="90" t="str">
        <f>IF(ISBLANK(_NBNR!U26),"",_NBNR!U26)</f>
        <v/>
      </c>
    </row>
    <row r="34" spans="2:18" x14ac:dyDescent="0.3">
      <c r="B34" s="233"/>
      <c r="C34" s="234"/>
      <c r="D34" s="233"/>
      <c r="E34" s="89">
        <f>IF(ISBLANK(_NBNR!J27),"",_NBNR!J27)</f>
        <v>2</v>
      </c>
      <c r="F34" s="90">
        <f>IF(ISBLANK(_NBNR!K27),"",_NBNR!K27)</f>
        <v>1058</v>
      </c>
      <c r="G34" s="90"/>
      <c r="H34" s="90">
        <f>IF(ISBLANK(_NBNR!L27),"",_NBNR!L27)</f>
        <v>1039</v>
      </c>
      <c r="I34" s="91">
        <f>IF(ISBLANK(_NBNR!M27),"",_NBNR!M27)</f>
        <v>0.98204158790170137</v>
      </c>
      <c r="J34" s="90">
        <f>IF(ISBLANK(_NBNR!N27),"",_NBNR!N27)</f>
        <v>773</v>
      </c>
      <c r="K34" s="90">
        <f>IF(ISBLANK(_NBNR!O27),"",_NBNR!O27)</f>
        <v>266</v>
      </c>
      <c r="L34" s="90">
        <f>IF(ISBLANK(_NBNR!P27),"",_NBNR!P27)</f>
        <v>266</v>
      </c>
      <c r="M34" s="90">
        <f>IF(ISBLANK(_NBNR!Q27),"",_NBNR!Q27)</f>
        <v>19</v>
      </c>
      <c r="N34" s="90"/>
      <c r="O34" s="90" t="str">
        <f>IF(ISBLANK(_NBNR!R27),"",_NBNR!R27)</f>
        <v/>
      </c>
      <c r="P34" s="91" t="str">
        <f>IF(ISBLANK(_NBNR!S27),"",_NBNR!S27)</f>
        <v/>
      </c>
      <c r="Q34" s="90" t="str">
        <f>IF(ISBLANK(_NBNR!T27),"",_NBNR!T27)</f>
        <v/>
      </c>
      <c r="R34" s="90" t="str">
        <f>IF(ISBLANK(_NBNR!U27),"",_NBNR!U27)</f>
        <v/>
      </c>
    </row>
    <row r="35" spans="2:18" x14ac:dyDescent="0.3">
      <c r="B35" s="233"/>
      <c r="C35" s="234"/>
      <c r="D35" s="233" t="str">
        <f>_NBNR!I28</f>
        <v>Minimierung</v>
      </c>
      <c r="E35" s="89">
        <f>IF(ISBLANK(_NBNR!J28),"",_NBNR!J28)</f>
        <v>1</v>
      </c>
      <c r="F35" s="90">
        <f>IF(ISBLANK(_NBNR!K28),"",_NBNR!K28)</f>
        <v>5274</v>
      </c>
      <c r="G35" s="90"/>
      <c r="H35" s="90">
        <f>IF(ISBLANK(_NBNR!L28),"",_NBNR!L28)</f>
        <v>5253</v>
      </c>
      <c r="I35" s="91">
        <f>IF(ISBLANK(_NBNR!M28),"",_NBNR!M28)</f>
        <v>0.99601820250284412</v>
      </c>
      <c r="J35" s="90">
        <f>IF(ISBLANK(_NBNR!N28),"",_NBNR!N28)</f>
        <v>3811</v>
      </c>
      <c r="K35" s="90">
        <f>IF(ISBLANK(_NBNR!O28),"",_NBNR!O28)</f>
        <v>1442</v>
      </c>
      <c r="L35" s="90">
        <f>IF(ISBLANK(_NBNR!P28),"",_NBNR!P28)</f>
        <v>854</v>
      </c>
      <c r="M35" s="90">
        <f>IF(ISBLANK(_NBNR!Q28),"",_NBNR!Q28)</f>
        <v>21</v>
      </c>
      <c r="N35" s="90"/>
      <c r="O35" s="90">
        <f>IF(ISBLANK(_NBNR!R28),"",_NBNR!R28)</f>
        <v>5123</v>
      </c>
      <c r="P35" s="91">
        <f>IF(ISBLANK(_NBNR!S28),"",_NBNR!S28)</f>
        <v>0.97525223681705697</v>
      </c>
      <c r="Q35" s="90">
        <f>IF(ISBLANK(_NBNR!T28),"",_NBNR!T28)</f>
        <v>3681</v>
      </c>
      <c r="R35" s="90">
        <f>IF(ISBLANK(_NBNR!U28),"",_NBNR!U28)</f>
        <v>1442</v>
      </c>
    </row>
    <row r="36" spans="2:18" x14ac:dyDescent="0.3">
      <c r="B36" s="233"/>
      <c r="C36" s="234"/>
      <c r="D36" s="233"/>
      <c r="E36" s="89">
        <f>IF(ISBLANK(_NBNR!J29),"",_NBNR!J29)</f>
        <v>2</v>
      </c>
      <c r="F36" s="90">
        <f>IF(ISBLANK(_NBNR!K29),"",_NBNR!K29)</f>
        <v>5247</v>
      </c>
      <c r="G36" s="90"/>
      <c r="H36" s="90">
        <f>IF(ISBLANK(_NBNR!L29),"",_NBNR!L29)</f>
        <v>5231</v>
      </c>
      <c r="I36" s="91">
        <f>IF(ISBLANK(_NBNR!M29),"",_NBNR!M29)</f>
        <v>0.99695063846007237</v>
      </c>
      <c r="J36" s="90">
        <f>IF(ISBLANK(_NBNR!N29),"",_NBNR!N29)</f>
        <v>3808</v>
      </c>
      <c r="K36" s="90">
        <f>IF(ISBLANK(_NBNR!O29),"",_NBNR!O29)</f>
        <v>1423</v>
      </c>
      <c r="L36" s="90">
        <f>IF(ISBLANK(_NBNR!P29),"",_NBNR!P29)</f>
        <v>783</v>
      </c>
      <c r="M36" s="90">
        <f>IF(ISBLANK(_NBNR!Q29),"",_NBNR!Q29)</f>
        <v>16</v>
      </c>
      <c r="N36" s="90"/>
      <c r="O36" s="90">
        <f>IF(ISBLANK(_NBNR!R29),"",_NBNR!R29)</f>
        <v>5075</v>
      </c>
      <c r="P36" s="91">
        <f>IF(ISBLANK(_NBNR!S29),"",_NBNR!S29)</f>
        <v>0.97017778627413498</v>
      </c>
      <c r="Q36" s="90">
        <f>IF(ISBLANK(_NBNR!T29),"",_NBNR!T29)</f>
        <v>3652</v>
      </c>
      <c r="R36" s="90">
        <f>IF(ISBLANK(_NBNR!U29),"",_NBNR!U29)</f>
        <v>1423</v>
      </c>
    </row>
    <row r="37" spans="2:18" x14ac:dyDescent="0.3">
      <c r="B37" s="233"/>
      <c r="C37" s="234" t="str">
        <f>_NBNR!H30</f>
        <v>Mastschweine</v>
      </c>
      <c r="D37" s="233" t="str">
        <f>_NBNR!I30</f>
        <v>Beobachtung</v>
      </c>
      <c r="E37" s="89">
        <f>IF(ISBLANK(_NBNR!J30),"",_NBNR!J30)</f>
        <v>1</v>
      </c>
      <c r="F37" s="90">
        <f>IF(ISBLANK(_NBNR!K30),"",_NBNR!K30)</f>
        <v>2567</v>
      </c>
      <c r="G37" s="90"/>
      <c r="H37" s="90">
        <f>IF(ISBLANK(_NBNR!L30),"",_NBNR!L30)</f>
        <v>2491</v>
      </c>
      <c r="I37" s="91">
        <f>IF(ISBLANK(_NBNR!M30),"",_NBNR!M30)</f>
        <v>0.97039345539540323</v>
      </c>
      <c r="J37" s="90">
        <f>IF(ISBLANK(_NBNR!N30),"",_NBNR!N30)</f>
        <v>1749</v>
      </c>
      <c r="K37" s="90">
        <f>IF(ISBLANK(_NBNR!O30),"",_NBNR!O30)</f>
        <v>742</v>
      </c>
      <c r="L37" s="90">
        <f>IF(ISBLANK(_NBNR!P30),"",_NBNR!P30)</f>
        <v>742</v>
      </c>
      <c r="M37" s="90">
        <f>IF(ISBLANK(_NBNR!Q30),"",_NBNR!Q30)</f>
        <v>76</v>
      </c>
      <c r="N37" s="90"/>
      <c r="O37" s="90" t="str">
        <f>IF(ISBLANK(_NBNR!R30),"",_NBNR!R30)</f>
        <v/>
      </c>
      <c r="P37" s="91" t="str">
        <f>IF(ISBLANK(_NBNR!S30),"",_NBNR!S30)</f>
        <v/>
      </c>
      <c r="Q37" s="90" t="str">
        <f>IF(ISBLANK(_NBNR!T30),"",_NBNR!T30)</f>
        <v/>
      </c>
      <c r="R37" s="90" t="str">
        <f>IF(ISBLANK(_NBNR!U30),"",_NBNR!U30)</f>
        <v/>
      </c>
    </row>
    <row r="38" spans="2:18" x14ac:dyDescent="0.3">
      <c r="B38" s="233"/>
      <c r="C38" s="234"/>
      <c r="D38" s="233"/>
      <c r="E38" s="89">
        <f>IF(ISBLANK(_NBNR!J31),"",_NBNR!J31)</f>
        <v>2</v>
      </c>
      <c r="F38" s="90">
        <f>IF(ISBLANK(_NBNR!K31),"",_NBNR!K31)</f>
        <v>2613</v>
      </c>
      <c r="G38" s="90"/>
      <c r="H38" s="90">
        <f>IF(ISBLANK(_NBNR!L31),"",_NBNR!L31)</f>
        <v>2555</v>
      </c>
      <c r="I38" s="91">
        <f>IF(ISBLANK(_NBNR!M31),"",_NBNR!M31)</f>
        <v>0.97780329123612708</v>
      </c>
      <c r="J38" s="90">
        <f>IF(ISBLANK(_NBNR!N31),"",_NBNR!N31)</f>
        <v>1929</v>
      </c>
      <c r="K38" s="90">
        <f>IF(ISBLANK(_NBNR!O31),"",_NBNR!O31)</f>
        <v>626</v>
      </c>
      <c r="L38" s="90">
        <f>IF(ISBLANK(_NBNR!P31),"",_NBNR!P31)</f>
        <v>626</v>
      </c>
      <c r="M38" s="90">
        <f>IF(ISBLANK(_NBNR!Q31),"",_NBNR!Q31)</f>
        <v>58</v>
      </c>
      <c r="N38" s="90"/>
      <c r="O38" s="90" t="str">
        <f>IF(ISBLANK(_NBNR!R31),"",_NBNR!R31)</f>
        <v/>
      </c>
      <c r="P38" s="91" t="str">
        <f>IF(ISBLANK(_NBNR!S31),"",_NBNR!S31)</f>
        <v/>
      </c>
      <c r="Q38" s="90" t="str">
        <f>IF(ISBLANK(_NBNR!T31),"",_NBNR!T31)</f>
        <v/>
      </c>
      <c r="R38" s="90" t="str">
        <f>IF(ISBLANK(_NBNR!U31),"",_NBNR!U31)</f>
        <v/>
      </c>
    </row>
    <row r="39" spans="2:18" x14ac:dyDescent="0.3">
      <c r="B39" s="233"/>
      <c r="C39" s="234"/>
      <c r="D39" s="233" t="str">
        <f>_NBNR!I32</f>
        <v>Minimierung</v>
      </c>
      <c r="E39" s="89">
        <f>IF(ISBLANK(_NBNR!J32),"",_NBNR!J32)</f>
        <v>1</v>
      </c>
      <c r="F39" s="90">
        <f>IF(ISBLANK(_NBNR!K32),"",_NBNR!K32)</f>
        <v>15723</v>
      </c>
      <c r="G39" s="90"/>
      <c r="H39" s="90">
        <f>IF(ISBLANK(_NBNR!L32),"",_NBNR!L32)</f>
        <v>15665</v>
      </c>
      <c r="I39" s="91">
        <f>IF(ISBLANK(_NBNR!M32),"",_NBNR!M32)</f>
        <v>0.99631113655154868</v>
      </c>
      <c r="J39" s="90">
        <f>IF(ISBLANK(_NBNR!N32),"",_NBNR!N32)</f>
        <v>11170</v>
      </c>
      <c r="K39" s="90">
        <f>IF(ISBLANK(_NBNR!O32),"",_NBNR!O32)</f>
        <v>4495</v>
      </c>
      <c r="L39" s="90">
        <f>IF(ISBLANK(_NBNR!P32),"",_NBNR!P32)</f>
        <v>3041</v>
      </c>
      <c r="M39" s="90">
        <f>IF(ISBLANK(_NBNR!Q32),"",_NBNR!Q32)</f>
        <v>58</v>
      </c>
      <c r="N39" s="90"/>
      <c r="O39" s="90">
        <f>IF(ISBLANK(_NBNR!R32),"",_NBNR!R32)</f>
        <v>15371</v>
      </c>
      <c r="P39" s="91">
        <f>IF(ISBLANK(_NBNR!S32),"",_NBNR!S32)</f>
        <v>0.98123204596233637</v>
      </c>
      <c r="Q39" s="90">
        <f>IF(ISBLANK(_NBNR!T32),"",_NBNR!T32)</f>
        <v>10876</v>
      </c>
      <c r="R39" s="90">
        <f>IF(ISBLANK(_NBNR!U32),"",_NBNR!U32)</f>
        <v>4495</v>
      </c>
    </row>
    <row r="40" spans="2:18" x14ac:dyDescent="0.3">
      <c r="B40" s="233"/>
      <c r="C40" s="234"/>
      <c r="D40" s="233"/>
      <c r="E40" s="89">
        <f>IF(ISBLANK(_NBNR!J33),"",_NBNR!J33)</f>
        <v>2</v>
      </c>
      <c r="F40" s="90">
        <f>IF(ISBLANK(_NBNR!K33),"",_NBNR!K33)</f>
        <v>15529</v>
      </c>
      <c r="G40" s="90"/>
      <c r="H40" s="90">
        <f>IF(ISBLANK(_NBNR!L33),"",_NBNR!L33)</f>
        <v>15482</v>
      </c>
      <c r="I40" s="91">
        <f>IF(ISBLANK(_NBNR!M33),"",_NBNR!M33)</f>
        <v>0.99697340459784922</v>
      </c>
      <c r="J40" s="90">
        <f>IF(ISBLANK(_NBNR!N33),"",_NBNR!N33)</f>
        <v>11175</v>
      </c>
      <c r="K40" s="90">
        <f>IF(ISBLANK(_NBNR!O33),"",_NBNR!O33)</f>
        <v>4307</v>
      </c>
      <c r="L40" s="90">
        <f>IF(ISBLANK(_NBNR!P33),"",_NBNR!P33)</f>
        <v>2747</v>
      </c>
      <c r="M40" s="90">
        <f>IF(ISBLANK(_NBNR!Q33),"",_NBNR!Q33)</f>
        <v>47</v>
      </c>
      <c r="N40" s="90"/>
      <c r="O40" s="90">
        <f>IF(ISBLANK(_NBNR!R33),"",_NBNR!R33)</f>
        <v>15106</v>
      </c>
      <c r="P40" s="91">
        <f>IF(ISBLANK(_NBNR!S33),"",_NBNR!S33)</f>
        <v>0.97571373207595913</v>
      </c>
      <c r="Q40" s="90">
        <f>IF(ISBLANK(_NBNR!T33),"",_NBNR!T33)</f>
        <v>10799</v>
      </c>
      <c r="R40" s="90">
        <f>IF(ISBLANK(_NBNR!U33),"",_NBNR!U33)</f>
        <v>4307</v>
      </c>
    </row>
    <row r="41" spans="2:18" x14ac:dyDescent="0.3">
      <c r="B41" s="233"/>
      <c r="C41" s="234" t="str">
        <f>_NBNR!H34</f>
        <v>Schweine im Transit</v>
      </c>
      <c r="D41" s="233" t="str">
        <f>_NBNR!I34</f>
        <v>Beobachtung</v>
      </c>
      <c r="E41" s="89">
        <f>IF(ISBLANK(_NBNR!J34),"",_NBNR!J34)</f>
        <v>1</v>
      </c>
      <c r="F41" s="90">
        <f>IF(ISBLANK(_NBNR!K34),"",_NBNR!K34)</f>
        <v>2</v>
      </c>
      <c r="G41" s="90"/>
      <c r="H41" s="90">
        <f>IF(ISBLANK(_NBNR!L34),"",_NBNR!L34)</f>
        <v>0</v>
      </c>
      <c r="I41" s="91">
        <f>IF(ISBLANK(_NBNR!M34),"",_NBNR!M34)</f>
        <v>0</v>
      </c>
      <c r="J41" s="90">
        <f>IF(ISBLANK(_NBNR!N34),"",_NBNR!N34)</f>
        <v>0</v>
      </c>
      <c r="K41" s="90">
        <f>IF(ISBLANK(_NBNR!O34),"",_NBNR!O34)</f>
        <v>0</v>
      </c>
      <c r="L41" s="90">
        <f>IF(ISBLANK(_NBNR!P34),"",_NBNR!P34)</f>
        <v>0</v>
      </c>
      <c r="M41" s="90">
        <f>IF(ISBLANK(_NBNR!Q34),"",_NBNR!Q34)</f>
        <v>2</v>
      </c>
      <c r="N41" s="90"/>
      <c r="O41" s="90" t="str">
        <f>IF(ISBLANK(_NBNR!R34),"",_NBNR!R34)</f>
        <v/>
      </c>
      <c r="P41" s="91" t="str">
        <f>IF(ISBLANK(_NBNR!S34),"",_NBNR!S34)</f>
        <v/>
      </c>
      <c r="Q41" s="90" t="str">
        <f>IF(ISBLANK(_NBNR!T34),"",_NBNR!T34)</f>
        <v/>
      </c>
      <c r="R41" s="90" t="str">
        <f>IF(ISBLANK(_NBNR!U34),"",_NBNR!U34)</f>
        <v/>
      </c>
    </row>
    <row r="42" spans="2:18" x14ac:dyDescent="0.3">
      <c r="B42" s="233"/>
      <c r="C42" s="234"/>
      <c r="D42" s="233"/>
      <c r="E42" s="89">
        <f>IF(ISBLANK(_NBNR!J35),"",_NBNR!J35)</f>
        <v>2</v>
      </c>
      <c r="F42" s="90">
        <f>IF(ISBLANK(_NBNR!K35),"",_NBNR!K35)</f>
        <v>4</v>
      </c>
      <c r="G42" s="90"/>
      <c r="H42" s="90">
        <f>IF(ISBLANK(_NBNR!L35),"",_NBNR!L35)</f>
        <v>2</v>
      </c>
      <c r="I42" s="91">
        <f>IF(ISBLANK(_NBNR!M35),"",_NBNR!M35)</f>
        <v>0.5</v>
      </c>
      <c r="J42" s="90">
        <f>IF(ISBLANK(_NBNR!N35),"",_NBNR!N35)</f>
        <v>2</v>
      </c>
      <c r="K42" s="90">
        <f>IF(ISBLANK(_NBNR!O35),"",_NBNR!O35)</f>
        <v>0</v>
      </c>
      <c r="L42" s="90">
        <f>IF(ISBLANK(_NBNR!P35),"",_NBNR!P35)</f>
        <v>0</v>
      </c>
      <c r="M42" s="90">
        <f>IF(ISBLANK(_NBNR!Q35),"",_NBNR!Q35)</f>
        <v>2</v>
      </c>
      <c r="N42" s="90"/>
      <c r="O42" s="90" t="str">
        <f>IF(ISBLANK(_NBNR!R35),"",_NBNR!R35)</f>
        <v/>
      </c>
      <c r="P42" s="91" t="str">
        <f>IF(ISBLANK(_NBNR!S35),"",_NBNR!S35)</f>
        <v/>
      </c>
      <c r="Q42" s="90" t="str">
        <f>IF(ISBLANK(_NBNR!T35),"",_NBNR!T35)</f>
        <v/>
      </c>
      <c r="R42" s="90" t="str">
        <f>IF(ISBLANK(_NBNR!U35),"",_NBNR!U35)</f>
        <v/>
      </c>
    </row>
    <row r="43" spans="2:18" x14ac:dyDescent="0.3">
      <c r="B43" s="233"/>
      <c r="C43" s="234" t="str">
        <f>_NBNR!H36</f>
        <v>Sonstige Schweine</v>
      </c>
      <c r="D43" s="233" t="str">
        <f>_NBNR!I36</f>
        <v>Beobachtung</v>
      </c>
      <c r="E43" s="89">
        <f>IF(ISBLANK(_NBNR!J36),"",_NBNR!J36)</f>
        <v>1</v>
      </c>
      <c r="F43" s="90">
        <f>IF(ISBLANK(_NBNR!K36),"",_NBNR!K36)</f>
        <v>772</v>
      </c>
      <c r="G43" s="90"/>
      <c r="H43" s="90">
        <f>IF(ISBLANK(_NBNR!L36),"",_NBNR!L36)</f>
        <v>753</v>
      </c>
      <c r="I43" s="91">
        <f>IF(ISBLANK(_NBNR!M36),"",_NBNR!M36)</f>
        <v>0.97538860103626945</v>
      </c>
      <c r="J43" s="90">
        <f>IF(ISBLANK(_NBNR!N36),"",_NBNR!N36)</f>
        <v>752</v>
      </c>
      <c r="K43" s="90">
        <f>IF(ISBLANK(_NBNR!O36),"",_NBNR!O36)</f>
        <v>1</v>
      </c>
      <c r="L43" s="90">
        <f>IF(ISBLANK(_NBNR!P36),"",_NBNR!P36)</f>
        <v>1</v>
      </c>
      <c r="M43" s="90">
        <f>IF(ISBLANK(_NBNR!Q36),"",_NBNR!Q36)</f>
        <v>19</v>
      </c>
      <c r="N43" s="90"/>
      <c r="O43" s="90" t="str">
        <f>IF(ISBLANK(_NBNR!R36),"",_NBNR!R36)</f>
        <v/>
      </c>
      <c r="P43" s="91" t="str">
        <f>IF(ISBLANK(_NBNR!S36),"",_NBNR!S36)</f>
        <v/>
      </c>
      <c r="Q43" s="90" t="str">
        <f>IF(ISBLANK(_NBNR!T36),"",_NBNR!T36)</f>
        <v/>
      </c>
      <c r="R43" s="90" t="str">
        <f>IF(ISBLANK(_NBNR!U36),"",_NBNR!U36)</f>
        <v/>
      </c>
    </row>
    <row r="44" spans="2:18" x14ac:dyDescent="0.3">
      <c r="B44" s="233"/>
      <c r="C44" s="234"/>
      <c r="D44" s="233"/>
      <c r="E44" s="89">
        <f>IF(ISBLANK(_NBNR!J37),"",_NBNR!J37)</f>
        <v>2</v>
      </c>
      <c r="F44" s="90">
        <f>IF(ISBLANK(_NBNR!K37),"",_NBNR!K37)</f>
        <v>779</v>
      </c>
      <c r="G44" s="90"/>
      <c r="H44" s="90">
        <f>IF(ISBLANK(_NBNR!L37),"",_NBNR!L37)</f>
        <v>760</v>
      </c>
      <c r="I44" s="91">
        <f>IF(ISBLANK(_NBNR!M37),"",_NBNR!M37)</f>
        <v>0.97560975609756095</v>
      </c>
      <c r="J44" s="90">
        <f>IF(ISBLANK(_NBNR!N37),"",_NBNR!N37)</f>
        <v>760</v>
      </c>
      <c r="K44" s="90">
        <f>IF(ISBLANK(_NBNR!O37),"",_NBNR!O37)</f>
        <v>0</v>
      </c>
      <c r="L44" s="90">
        <f>IF(ISBLANK(_NBNR!P37),"",_NBNR!P37)</f>
        <v>0</v>
      </c>
      <c r="M44" s="90">
        <f>IF(ISBLANK(_NBNR!Q37),"",_NBNR!Q37)</f>
        <v>19</v>
      </c>
      <c r="N44" s="90"/>
      <c r="O44" s="90" t="str">
        <f>IF(ISBLANK(_NBNR!R37),"",_NBNR!R37)</f>
        <v/>
      </c>
      <c r="P44" s="91" t="str">
        <f>IF(ISBLANK(_NBNR!S37),"",_NBNR!S37)</f>
        <v/>
      </c>
      <c r="Q44" s="90" t="str">
        <f>IF(ISBLANK(_NBNR!T37),"",_NBNR!T37)</f>
        <v/>
      </c>
      <c r="R44" s="90" t="str">
        <f>IF(ISBLANK(_NBNR!U37),"",_NBNR!U37)</f>
        <v/>
      </c>
    </row>
    <row r="45" spans="2:18" x14ac:dyDescent="0.3">
      <c r="B45" s="233" t="str">
        <f>_NBNR!G38</f>
        <v>Huhn</v>
      </c>
      <c r="C45" s="234" t="str">
        <f>_NBNR!H38</f>
        <v>Masthühner</v>
      </c>
      <c r="D45" s="233" t="str">
        <f>_NBNR!I38</f>
        <v>Beobachtung</v>
      </c>
      <c r="E45" s="89">
        <f>IF(ISBLANK(_NBNR!J38),"",_NBNR!J38)</f>
        <v>1</v>
      </c>
      <c r="F45" s="90">
        <f>IF(ISBLANK(_NBNR!K38),"",_NBNR!K38)</f>
        <v>137</v>
      </c>
      <c r="G45" s="90"/>
      <c r="H45" s="90">
        <f>IF(ISBLANK(_NBNR!L38),"",_NBNR!L38)</f>
        <v>129</v>
      </c>
      <c r="I45" s="91">
        <f>IF(ISBLANK(_NBNR!M38),"",_NBNR!M38)</f>
        <v>0.94160583941605835</v>
      </c>
      <c r="J45" s="90">
        <f>IF(ISBLANK(_NBNR!N38),"",_NBNR!N38)</f>
        <v>109</v>
      </c>
      <c r="K45" s="90">
        <f>IF(ISBLANK(_NBNR!O38),"",_NBNR!O38)</f>
        <v>20</v>
      </c>
      <c r="L45" s="90">
        <f>IF(ISBLANK(_NBNR!P38),"",_NBNR!P38)</f>
        <v>20</v>
      </c>
      <c r="M45" s="90">
        <f>IF(ISBLANK(_NBNR!Q38),"",_NBNR!Q38)</f>
        <v>8</v>
      </c>
      <c r="N45" s="90"/>
      <c r="O45" s="90" t="str">
        <f>IF(ISBLANK(_NBNR!R38),"",_NBNR!R38)</f>
        <v/>
      </c>
      <c r="P45" s="91" t="str">
        <f>IF(ISBLANK(_NBNR!S38),"",_NBNR!S38)</f>
        <v/>
      </c>
      <c r="Q45" s="90" t="str">
        <f>IF(ISBLANK(_NBNR!T38),"",_NBNR!T38)</f>
        <v/>
      </c>
      <c r="R45" s="90" t="str">
        <f>IF(ISBLANK(_NBNR!U38),"",_NBNR!U38)</f>
        <v/>
      </c>
    </row>
    <row r="46" spans="2:18" x14ac:dyDescent="0.3">
      <c r="B46" s="233"/>
      <c r="C46" s="234"/>
      <c r="D46" s="233"/>
      <c r="E46" s="89">
        <f>IF(ISBLANK(_NBNR!J39),"",_NBNR!J39)</f>
        <v>2</v>
      </c>
      <c r="F46" s="90">
        <f>IF(ISBLANK(_NBNR!K39),"",_NBNR!K39)</f>
        <v>136</v>
      </c>
      <c r="G46" s="90"/>
      <c r="H46" s="90">
        <f>IF(ISBLANK(_NBNR!L39),"",_NBNR!L39)</f>
        <v>131</v>
      </c>
      <c r="I46" s="91">
        <f>IF(ISBLANK(_NBNR!M39),"",_NBNR!M39)</f>
        <v>0.96323529411764708</v>
      </c>
      <c r="J46" s="90">
        <f>IF(ISBLANK(_NBNR!N39),"",_NBNR!N39)</f>
        <v>116</v>
      </c>
      <c r="K46" s="90">
        <f>IF(ISBLANK(_NBNR!O39),"",_NBNR!O39)</f>
        <v>15</v>
      </c>
      <c r="L46" s="90">
        <f>IF(ISBLANK(_NBNR!P39),"",_NBNR!P39)</f>
        <v>15</v>
      </c>
      <c r="M46" s="90">
        <f>IF(ISBLANK(_NBNR!Q39),"",_NBNR!Q39)</f>
        <v>5</v>
      </c>
      <c r="N46" s="90"/>
      <c r="O46" s="90" t="str">
        <f>IF(ISBLANK(_NBNR!R39),"",_NBNR!R39)</f>
        <v/>
      </c>
      <c r="P46" s="91" t="str">
        <f>IF(ISBLANK(_NBNR!S39),"",_NBNR!S39)</f>
        <v/>
      </c>
      <c r="Q46" s="90" t="str">
        <f>IF(ISBLANK(_NBNR!T39),"",_NBNR!T39)</f>
        <v/>
      </c>
      <c r="R46" s="90" t="str">
        <f>IF(ISBLANK(_NBNR!U39),"",_NBNR!U39)</f>
        <v/>
      </c>
    </row>
    <row r="47" spans="2:18" x14ac:dyDescent="0.3">
      <c r="B47" s="233"/>
      <c r="C47" s="234"/>
      <c r="D47" s="233" t="str">
        <f>_NBNR!I40</f>
        <v>Minimierung</v>
      </c>
      <c r="E47" s="89">
        <f>IF(ISBLANK(_NBNR!J40),"",_NBNR!J40)</f>
        <v>1</v>
      </c>
      <c r="F47" s="90">
        <f>IF(ISBLANK(_NBNR!K40),"",_NBNR!K40)</f>
        <v>2264</v>
      </c>
      <c r="G47" s="90"/>
      <c r="H47" s="90">
        <f>IF(ISBLANK(_NBNR!L40),"",_NBNR!L40)</f>
        <v>2260</v>
      </c>
      <c r="I47" s="91">
        <f>IF(ISBLANK(_NBNR!M40),"",_NBNR!M40)</f>
        <v>0.99823321554770317</v>
      </c>
      <c r="J47" s="90">
        <f>IF(ISBLANK(_NBNR!N40),"",_NBNR!N40)</f>
        <v>1787</v>
      </c>
      <c r="K47" s="90">
        <f>IF(ISBLANK(_NBNR!O40),"",_NBNR!O40)</f>
        <v>473</v>
      </c>
      <c r="L47" s="90">
        <f>IF(ISBLANK(_NBNR!P40),"",_NBNR!P40)</f>
        <v>271</v>
      </c>
      <c r="M47" s="90">
        <f>IF(ISBLANK(_NBNR!Q40),"",_NBNR!Q40)</f>
        <v>4</v>
      </c>
      <c r="N47" s="90"/>
      <c r="O47" s="90">
        <f>IF(ISBLANK(_NBNR!R40),"",_NBNR!R40)</f>
        <v>2129</v>
      </c>
      <c r="P47" s="91">
        <f>IF(ISBLANK(_NBNR!S40),"",_NBNR!S40)</f>
        <v>0.94203539823008853</v>
      </c>
      <c r="Q47" s="90">
        <f>IF(ISBLANK(_NBNR!T40),"",_NBNR!T40)</f>
        <v>1656</v>
      </c>
      <c r="R47" s="90">
        <f>IF(ISBLANK(_NBNR!U40),"",_NBNR!U40)</f>
        <v>473</v>
      </c>
    </row>
    <row r="48" spans="2:18" x14ac:dyDescent="0.3">
      <c r="B48" s="233"/>
      <c r="C48" s="234"/>
      <c r="D48" s="233"/>
      <c r="E48" s="89">
        <f>IF(ISBLANK(_NBNR!J41),"",_NBNR!J41)</f>
        <v>2</v>
      </c>
      <c r="F48" s="90">
        <f>IF(ISBLANK(_NBNR!K41),"",_NBNR!K41)</f>
        <v>2249</v>
      </c>
      <c r="G48" s="90"/>
      <c r="H48" s="90">
        <f>IF(ISBLANK(_NBNR!L41),"",_NBNR!L41)</f>
        <v>2244</v>
      </c>
      <c r="I48" s="91">
        <f>IF(ISBLANK(_NBNR!M41),"",_NBNR!M41)</f>
        <v>0.99777678968430417</v>
      </c>
      <c r="J48" s="90">
        <f>IF(ISBLANK(_NBNR!N41),"",_NBNR!N41)</f>
        <v>1803</v>
      </c>
      <c r="K48" s="90">
        <f>IF(ISBLANK(_NBNR!O41),"",_NBNR!O41)</f>
        <v>441</v>
      </c>
      <c r="L48" s="90">
        <f>IF(ISBLANK(_NBNR!P41),"",_NBNR!P41)</f>
        <v>241</v>
      </c>
      <c r="M48" s="90">
        <f>IF(ISBLANK(_NBNR!Q41),"",_NBNR!Q41)</f>
        <v>5</v>
      </c>
      <c r="N48" s="90"/>
      <c r="O48" s="90">
        <f>IF(ISBLANK(_NBNR!R41),"",_NBNR!R41)</f>
        <v>2051</v>
      </c>
      <c r="P48" s="91">
        <f>IF(ISBLANK(_NBNR!S41),"",_NBNR!S41)</f>
        <v>0.91399286987522277</v>
      </c>
      <c r="Q48" s="90">
        <f>IF(ISBLANK(_NBNR!T41),"",_NBNR!T41)</f>
        <v>1610</v>
      </c>
      <c r="R48" s="90">
        <f>IF(ISBLANK(_NBNR!U41),"",_NBNR!U41)</f>
        <v>441</v>
      </c>
    </row>
    <row r="49" spans="2:18" x14ac:dyDescent="0.3">
      <c r="B49" s="233"/>
      <c r="C49" s="234" t="str">
        <f>_NBNR!H42</f>
        <v>Junghennen</v>
      </c>
      <c r="D49" s="233" t="str">
        <f>_NBNR!I42</f>
        <v>Beobachtung</v>
      </c>
      <c r="E49" s="89">
        <f>IF(ISBLANK(_NBNR!J42),"",_NBNR!J42)</f>
        <v>1</v>
      </c>
      <c r="F49" s="90">
        <f>IF(ISBLANK(_NBNR!K42),"",_NBNR!K42)</f>
        <v>42</v>
      </c>
      <c r="G49" s="90"/>
      <c r="H49" s="90">
        <f>IF(ISBLANK(_NBNR!L42),"",_NBNR!L42)</f>
        <v>38</v>
      </c>
      <c r="I49" s="91">
        <f>IF(ISBLANK(_NBNR!M42),"",_NBNR!M42)</f>
        <v>0.90476190476190477</v>
      </c>
      <c r="J49" s="90">
        <f>IF(ISBLANK(_NBNR!N42),"",_NBNR!N42)</f>
        <v>27</v>
      </c>
      <c r="K49" s="90">
        <f>IF(ISBLANK(_NBNR!O42),"",_NBNR!O42)</f>
        <v>11</v>
      </c>
      <c r="L49" s="90">
        <f>IF(ISBLANK(_NBNR!P42),"",_NBNR!P42)</f>
        <v>11</v>
      </c>
      <c r="M49" s="90">
        <f>IF(ISBLANK(_NBNR!Q42),"",_NBNR!Q42)</f>
        <v>4</v>
      </c>
      <c r="N49" s="90"/>
      <c r="O49" s="90" t="str">
        <f>IF(ISBLANK(_NBNR!R42),"",_NBNR!R42)</f>
        <v/>
      </c>
      <c r="P49" s="91" t="str">
        <f>IF(ISBLANK(_NBNR!S42),"",_NBNR!S42)</f>
        <v/>
      </c>
      <c r="Q49" s="90" t="str">
        <f>IF(ISBLANK(_NBNR!T42),"",_NBNR!T42)</f>
        <v/>
      </c>
      <c r="R49" s="90" t="str">
        <f>IF(ISBLANK(_NBNR!U42),"",_NBNR!U42)</f>
        <v/>
      </c>
    </row>
    <row r="50" spans="2:18" x14ac:dyDescent="0.3">
      <c r="B50" s="233"/>
      <c r="C50" s="234"/>
      <c r="D50" s="233"/>
      <c r="E50" s="89">
        <f>IF(ISBLANK(_NBNR!J43),"",_NBNR!J43)</f>
        <v>2</v>
      </c>
      <c r="F50" s="90">
        <f>IF(ISBLANK(_NBNR!K43),"",_NBNR!K43)</f>
        <v>40</v>
      </c>
      <c r="G50" s="90"/>
      <c r="H50" s="90">
        <f>IF(ISBLANK(_NBNR!L43),"",_NBNR!L43)</f>
        <v>33</v>
      </c>
      <c r="I50" s="91">
        <f>IF(ISBLANK(_NBNR!M43),"",_NBNR!M43)</f>
        <v>0.82499999999999996</v>
      </c>
      <c r="J50" s="90">
        <f>IF(ISBLANK(_NBNR!N43),"",_NBNR!N43)</f>
        <v>25</v>
      </c>
      <c r="K50" s="90">
        <f>IF(ISBLANK(_NBNR!O43),"",_NBNR!O43)</f>
        <v>8</v>
      </c>
      <c r="L50" s="90">
        <f>IF(ISBLANK(_NBNR!P43),"",_NBNR!P43)</f>
        <v>8</v>
      </c>
      <c r="M50" s="90">
        <f>IF(ISBLANK(_NBNR!Q43),"",_NBNR!Q43)</f>
        <v>7</v>
      </c>
      <c r="N50" s="90"/>
      <c r="O50" s="90" t="str">
        <f>IF(ISBLANK(_NBNR!R43),"",_NBNR!R43)</f>
        <v/>
      </c>
      <c r="P50" s="91" t="str">
        <f>IF(ISBLANK(_NBNR!S43),"",_NBNR!S43)</f>
        <v/>
      </c>
      <c r="Q50" s="90" t="str">
        <f>IF(ISBLANK(_NBNR!T43),"",_NBNR!T43)</f>
        <v/>
      </c>
      <c r="R50" s="90" t="str">
        <f>IF(ISBLANK(_NBNR!U43),"",_NBNR!U43)</f>
        <v/>
      </c>
    </row>
    <row r="51" spans="2:18" x14ac:dyDescent="0.3">
      <c r="B51" s="233"/>
      <c r="C51" s="234"/>
      <c r="D51" s="233" t="str">
        <f>_NBNR!I44</f>
        <v>Minimierung</v>
      </c>
      <c r="E51" s="89">
        <f>IF(ISBLANK(_NBNR!J44),"",_NBNR!J44)</f>
        <v>1</v>
      </c>
      <c r="F51" s="90">
        <f>IF(ISBLANK(_NBNR!K44),"",_NBNR!K44)</f>
        <v>361</v>
      </c>
      <c r="G51" s="90"/>
      <c r="H51" s="90">
        <f>IF(ISBLANK(_NBNR!L44),"",_NBNR!L44)</f>
        <v>360</v>
      </c>
      <c r="I51" s="91">
        <f>IF(ISBLANK(_NBNR!M44),"",_NBNR!M44)</f>
        <v>0.99722991689750695</v>
      </c>
      <c r="J51" s="90">
        <f>IF(ISBLANK(_NBNR!N44),"",_NBNR!N44)</f>
        <v>96</v>
      </c>
      <c r="K51" s="90">
        <f>IF(ISBLANK(_NBNR!O44),"",_NBNR!O44)</f>
        <v>264</v>
      </c>
      <c r="L51" s="90">
        <f>IF(ISBLANK(_NBNR!P44),"",_NBNR!P44)</f>
        <v>200</v>
      </c>
      <c r="M51" s="90">
        <f>IF(ISBLANK(_NBNR!Q44),"",_NBNR!Q44)</f>
        <v>1</v>
      </c>
      <c r="N51" s="90"/>
      <c r="O51" s="90">
        <f>IF(ISBLANK(_NBNR!R44),"",_NBNR!R44)</f>
        <v>352</v>
      </c>
      <c r="P51" s="91">
        <f>IF(ISBLANK(_NBNR!S44),"",_NBNR!S44)</f>
        <v>0.97777777777777775</v>
      </c>
      <c r="Q51" s="90">
        <f>IF(ISBLANK(_NBNR!T44),"",_NBNR!T44)</f>
        <v>88</v>
      </c>
      <c r="R51" s="90">
        <f>IF(ISBLANK(_NBNR!U44),"",_NBNR!U44)</f>
        <v>264</v>
      </c>
    </row>
    <row r="52" spans="2:18" x14ac:dyDescent="0.3">
      <c r="B52" s="233"/>
      <c r="C52" s="234"/>
      <c r="D52" s="233"/>
      <c r="E52" s="89">
        <f>IF(ISBLANK(_NBNR!J45),"",_NBNR!J45)</f>
        <v>2</v>
      </c>
      <c r="F52" s="90">
        <f>IF(ISBLANK(_NBNR!K45),"",_NBNR!K45)</f>
        <v>368</v>
      </c>
      <c r="G52" s="90"/>
      <c r="H52" s="90">
        <f>IF(ISBLANK(_NBNR!L45),"",_NBNR!L45)</f>
        <v>363</v>
      </c>
      <c r="I52" s="91">
        <f>IF(ISBLANK(_NBNR!M45),"",_NBNR!M45)</f>
        <v>0.98641304347826086</v>
      </c>
      <c r="J52" s="90">
        <f>IF(ISBLANK(_NBNR!N45),"",_NBNR!N45)</f>
        <v>84</v>
      </c>
      <c r="K52" s="90">
        <f>IF(ISBLANK(_NBNR!O45),"",_NBNR!O45)</f>
        <v>279</v>
      </c>
      <c r="L52" s="90">
        <f>IF(ISBLANK(_NBNR!P45),"",_NBNR!P45)</f>
        <v>202</v>
      </c>
      <c r="M52" s="90">
        <f>IF(ISBLANK(_NBNR!Q45),"",_NBNR!Q45)</f>
        <v>5</v>
      </c>
      <c r="N52" s="90"/>
      <c r="O52" s="90">
        <f>IF(ISBLANK(_NBNR!R45),"",_NBNR!R45)</f>
        <v>350</v>
      </c>
      <c r="P52" s="91">
        <f>IF(ISBLANK(_NBNR!S45),"",_NBNR!S45)</f>
        <v>0.96418732782369143</v>
      </c>
      <c r="Q52" s="90">
        <f>IF(ISBLANK(_NBNR!T45),"",_NBNR!T45)</f>
        <v>71</v>
      </c>
      <c r="R52" s="90">
        <f>IF(ISBLANK(_NBNR!U45),"",_NBNR!U45)</f>
        <v>279</v>
      </c>
    </row>
    <row r="53" spans="2:18" x14ac:dyDescent="0.3">
      <c r="B53" s="233"/>
      <c r="C53" s="234" t="str">
        <f>_NBNR!H46</f>
        <v>Legehennen</v>
      </c>
      <c r="D53" s="233" t="str">
        <f>_NBNR!I46</f>
        <v>Beobachtung</v>
      </c>
      <c r="E53" s="89">
        <f>IF(ISBLANK(_NBNR!J46),"",_NBNR!J46)</f>
        <v>1</v>
      </c>
      <c r="F53" s="90">
        <f>IF(ISBLANK(_NBNR!K46),"",_NBNR!K46)</f>
        <v>431</v>
      </c>
      <c r="G53" s="90"/>
      <c r="H53" s="90">
        <f>IF(ISBLANK(_NBNR!L46),"",_NBNR!L46)</f>
        <v>387</v>
      </c>
      <c r="I53" s="91">
        <f>IF(ISBLANK(_NBNR!M46),"",_NBNR!M46)</f>
        <v>0.89791183294663568</v>
      </c>
      <c r="J53" s="90">
        <f>IF(ISBLANK(_NBNR!N46),"",_NBNR!N46)</f>
        <v>316</v>
      </c>
      <c r="K53" s="90">
        <f>IF(ISBLANK(_NBNR!O46),"",_NBNR!O46)</f>
        <v>71</v>
      </c>
      <c r="L53" s="90">
        <f>IF(ISBLANK(_NBNR!P46),"",_NBNR!P46)</f>
        <v>71</v>
      </c>
      <c r="M53" s="90">
        <f>IF(ISBLANK(_NBNR!Q46),"",_NBNR!Q46)</f>
        <v>44</v>
      </c>
      <c r="N53" s="90"/>
      <c r="O53" s="90" t="str">
        <f>IF(ISBLANK(_NBNR!R46),"",_NBNR!R46)</f>
        <v/>
      </c>
      <c r="P53" s="91" t="str">
        <f>IF(ISBLANK(_NBNR!S46),"",_NBNR!S46)</f>
        <v/>
      </c>
      <c r="Q53" s="90" t="str">
        <f>IF(ISBLANK(_NBNR!T46),"",_NBNR!T46)</f>
        <v/>
      </c>
      <c r="R53" s="90" t="str">
        <f>IF(ISBLANK(_NBNR!U46),"",_NBNR!U46)</f>
        <v/>
      </c>
    </row>
    <row r="54" spans="2:18" x14ac:dyDescent="0.3">
      <c r="B54" s="233"/>
      <c r="C54" s="234"/>
      <c r="D54" s="233"/>
      <c r="E54" s="89">
        <f>IF(ISBLANK(_NBNR!J47),"",_NBNR!J47)</f>
        <v>2</v>
      </c>
      <c r="F54" s="90">
        <f>IF(ISBLANK(_NBNR!K47),"",_NBNR!K47)</f>
        <v>546</v>
      </c>
      <c r="G54" s="90"/>
      <c r="H54" s="90">
        <f>IF(ISBLANK(_NBNR!L47),"",_NBNR!L47)</f>
        <v>508</v>
      </c>
      <c r="I54" s="91">
        <f>IF(ISBLANK(_NBNR!M47),"",_NBNR!M47)</f>
        <v>0.93040293040293043</v>
      </c>
      <c r="J54" s="90">
        <f>IF(ISBLANK(_NBNR!N47),"",_NBNR!N47)</f>
        <v>433</v>
      </c>
      <c r="K54" s="90">
        <f>IF(ISBLANK(_NBNR!O47),"",_NBNR!O47)</f>
        <v>75</v>
      </c>
      <c r="L54" s="90">
        <f>IF(ISBLANK(_NBNR!P47),"",_NBNR!P47)</f>
        <v>75</v>
      </c>
      <c r="M54" s="90">
        <f>IF(ISBLANK(_NBNR!Q47),"",_NBNR!Q47)</f>
        <v>38</v>
      </c>
      <c r="N54" s="90"/>
      <c r="O54" s="90" t="str">
        <f>IF(ISBLANK(_NBNR!R47),"",_NBNR!R47)</f>
        <v/>
      </c>
      <c r="P54" s="91" t="str">
        <f>IF(ISBLANK(_NBNR!S47),"",_NBNR!S47)</f>
        <v/>
      </c>
      <c r="Q54" s="90" t="str">
        <f>IF(ISBLANK(_NBNR!T47),"",_NBNR!T47)</f>
        <v/>
      </c>
      <c r="R54" s="90" t="str">
        <f>IF(ISBLANK(_NBNR!U47),"",_NBNR!U47)</f>
        <v/>
      </c>
    </row>
    <row r="55" spans="2:18" x14ac:dyDescent="0.3">
      <c r="B55" s="233"/>
      <c r="C55" s="234"/>
      <c r="D55" s="233" t="str">
        <f>_NBNR!I48</f>
        <v>Minimierung</v>
      </c>
      <c r="E55" s="89">
        <f>IF(ISBLANK(_NBNR!J48),"",_NBNR!J48)</f>
        <v>1</v>
      </c>
      <c r="F55" s="90">
        <f>IF(ISBLANK(_NBNR!K48),"",_NBNR!K48)</f>
        <v>1892</v>
      </c>
      <c r="G55" s="90"/>
      <c r="H55" s="90">
        <f>IF(ISBLANK(_NBNR!L48),"",_NBNR!L48)</f>
        <v>1877</v>
      </c>
      <c r="I55" s="91">
        <f>IF(ISBLANK(_NBNR!M48),"",_NBNR!M48)</f>
        <v>0.99207188160676529</v>
      </c>
      <c r="J55" s="90">
        <f>IF(ISBLANK(_NBNR!N48),"",_NBNR!N48)</f>
        <v>183</v>
      </c>
      <c r="K55" s="90">
        <f>IF(ISBLANK(_NBNR!O48),"",_NBNR!O48)</f>
        <v>1694</v>
      </c>
      <c r="L55" s="90">
        <f>IF(ISBLANK(_NBNR!P48),"",_NBNR!P48)</f>
        <v>1241</v>
      </c>
      <c r="M55" s="90">
        <f>IF(ISBLANK(_NBNR!Q48),"",_NBNR!Q48)</f>
        <v>15</v>
      </c>
      <c r="N55" s="90"/>
      <c r="O55" s="90">
        <f>IF(ISBLANK(_NBNR!R48),"",_NBNR!R48)</f>
        <v>1842</v>
      </c>
      <c r="P55" s="91">
        <f>IF(ISBLANK(_NBNR!S48),"",_NBNR!S48)</f>
        <v>0.98135322322855623</v>
      </c>
      <c r="Q55" s="90">
        <f>IF(ISBLANK(_NBNR!T48),"",_NBNR!T48)</f>
        <v>148</v>
      </c>
      <c r="R55" s="90">
        <f>IF(ISBLANK(_NBNR!U48),"",_NBNR!U48)</f>
        <v>1694</v>
      </c>
    </row>
    <row r="56" spans="2:18" x14ac:dyDescent="0.3">
      <c r="B56" s="233"/>
      <c r="C56" s="234"/>
      <c r="D56" s="233"/>
      <c r="E56" s="89">
        <f>IF(ISBLANK(_NBNR!J49),"",_NBNR!J49)</f>
        <v>2</v>
      </c>
      <c r="F56" s="90">
        <f>IF(ISBLANK(_NBNR!K49),"",_NBNR!K49)</f>
        <v>1925</v>
      </c>
      <c r="G56" s="90"/>
      <c r="H56" s="90">
        <f>IF(ISBLANK(_NBNR!L49),"",_NBNR!L49)</f>
        <v>1904</v>
      </c>
      <c r="I56" s="91">
        <f>IF(ISBLANK(_NBNR!M49),"",_NBNR!M49)</f>
        <v>0.98909090909090913</v>
      </c>
      <c r="J56" s="90">
        <f>IF(ISBLANK(_NBNR!N49),"",_NBNR!N49)</f>
        <v>204</v>
      </c>
      <c r="K56" s="90">
        <f>IF(ISBLANK(_NBNR!O49),"",_NBNR!O49)</f>
        <v>1700</v>
      </c>
      <c r="L56" s="90">
        <f>IF(ISBLANK(_NBNR!P49),"",_NBNR!P49)</f>
        <v>1191</v>
      </c>
      <c r="M56" s="90">
        <f>IF(ISBLANK(_NBNR!Q49),"",_NBNR!Q49)</f>
        <v>21</v>
      </c>
      <c r="N56" s="90"/>
      <c r="O56" s="90">
        <f>IF(ISBLANK(_NBNR!R49),"",_NBNR!R49)</f>
        <v>1846</v>
      </c>
      <c r="P56" s="91">
        <f>IF(ISBLANK(_NBNR!S49),"",_NBNR!S49)</f>
        <v>0.96953781512605042</v>
      </c>
      <c r="Q56" s="90">
        <f>IF(ISBLANK(_NBNR!T49),"",_NBNR!T49)</f>
        <v>146</v>
      </c>
      <c r="R56" s="90">
        <f>IF(ISBLANK(_NBNR!U49),"",_NBNR!U49)</f>
        <v>1700</v>
      </c>
    </row>
    <row r="57" spans="2:18" x14ac:dyDescent="0.3">
      <c r="B57" s="233"/>
      <c r="C57" s="234" t="str">
        <f>_NBNR!H50</f>
        <v>Hühner-Eintagsküken</v>
      </c>
      <c r="D57" s="233" t="str">
        <f>_NBNR!I50</f>
        <v>Beobachtung</v>
      </c>
      <c r="E57" s="89">
        <f>IF(ISBLANK(_NBNR!J50),"",_NBNR!J50)</f>
        <v>1</v>
      </c>
      <c r="F57" s="90">
        <f>IF(ISBLANK(_NBNR!K50),"",_NBNR!K50)</f>
        <v>5</v>
      </c>
      <c r="G57" s="90"/>
      <c r="H57" s="90">
        <f>IF(ISBLANK(_NBNR!L50),"",_NBNR!L50)</f>
        <v>0</v>
      </c>
      <c r="I57" s="91">
        <f>IF(ISBLANK(_NBNR!M50),"",_NBNR!M50)</f>
        <v>0</v>
      </c>
      <c r="J57" s="90">
        <f>IF(ISBLANK(_NBNR!N50),"",_NBNR!N50)</f>
        <v>0</v>
      </c>
      <c r="K57" s="90">
        <f>IF(ISBLANK(_NBNR!O50),"",_NBNR!O50)</f>
        <v>0</v>
      </c>
      <c r="L57" s="90">
        <f>IF(ISBLANK(_NBNR!P50),"",_NBNR!P50)</f>
        <v>0</v>
      </c>
      <c r="M57" s="90">
        <f>IF(ISBLANK(_NBNR!Q50),"",_NBNR!Q50)</f>
        <v>5</v>
      </c>
      <c r="N57" s="90"/>
      <c r="O57" s="90" t="str">
        <f>IF(ISBLANK(_NBNR!R50),"",_NBNR!R50)</f>
        <v/>
      </c>
      <c r="P57" s="91" t="str">
        <f>IF(ISBLANK(_NBNR!S50),"",_NBNR!S50)</f>
        <v/>
      </c>
      <c r="Q57" s="90" t="str">
        <f>IF(ISBLANK(_NBNR!T50),"",_NBNR!T50)</f>
        <v/>
      </c>
      <c r="R57" s="90" t="str">
        <f>IF(ISBLANK(_NBNR!U50),"",_NBNR!U50)</f>
        <v/>
      </c>
    </row>
    <row r="58" spans="2:18" x14ac:dyDescent="0.3">
      <c r="B58" s="233"/>
      <c r="C58" s="234"/>
      <c r="D58" s="233"/>
      <c r="E58" s="89">
        <f>IF(ISBLANK(_NBNR!J51),"",_NBNR!J51)</f>
        <v>2</v>
      </c>
      <c r="F58" s="90">
        <f>IF(ISBLANK(_NBNR!K51),"",_NBNR!K51)</f>
        <v>3</v>
      </c>
      <c r="G58" s="90"/>
      <c r="H58" s="90">
        <f>IF(ISBLANK(_NBNR!L51),"",_NBNR!L51)</f>
        <v>0</v>
      </c>
      <c r="I58" s="91">
        <f>IF(ISBLANK(_NBNR!M51),"",_NBNR!M51)</f>
        <v>0</v>
      </c>
      <c r="J58" s="90">
        <f>IF(ISBLANK(_NBNR!N51),"",_NBNR!N51)</f>
        <v>0</v>
      </c>
      <c r="K58" s="90">
        <f>IF(ISBLANK(_NBNR!O51),"",_NBNR!O51)</f>
        <v>0</v>
      </c>
      <c r="L58" s="90">
        <f>IF(ISBLANK(_NBNR!P51),"",_NBNR!P51)</f>
        <v>0</v>
      </c>
      <c r="M58" s="90">
        <f>IF(ISBLANK(_NBNR!Q51),"",_NBNR!Q51)</f>
        <v>3</v>
      </c>
      <c r="N58" s="90"/>
      <c r="O58" s="90" t="str">
        <f>IF(ISBLANK(_NBNR!R51),"",_NBNR!R51)</f>
        <v/>
      </c>
      <c r="P58" s="91" t="str">
        <f>IF(ISBLANK(_NBNR!S51),"",_NBNR!S51)</f>
        <v/>
      </c>
      <c r="Q58" s="90" t="str">
        <f>IF(ISBLANK(_NBNR!T51),"",_NBNR!T51)</f>
        <v/>
      </c>
      <c r="R58" s="90" t="str">
        <f>IF(ISBLANK(_NBNR!U51),"",_NBNR!U51)</f>
        <v/>
      </c>
    </row>
    <row r="59" spans="2:18" x14ac:dyDescent="0.3">
      <c r="B59" s="233"/>
      <c r="C59" s="234" t="str">
        <f>_NBNR!H52</f>
        <v>Sonstige Hühner</v>
      </c>
      <c r="D59" s="233" t="str">
        <f>_NBNR!I52</f>
        <v>Beobachtung</v>
      </c>
      <c r="E59" s="89">
        <f>IF(ISBLANK(_NBNR!J52),"",_NBNR!J52)</f>
        <v>1</v>
      </c>
      <c r="F59" s="90">
        <f>IF(ISBLANK(_NBNR!K52),"",_NBNR!K52)</f>
        <v>587</v>
      </c>
      <c r="G59" s="90"/>
      <c r="H59" s="90">
        <f>IF(ISBLANK(_NBNR!L52),"",_NBNR!L52)</f>
        <v>541</v>
      </c>
      <c r="I59" s="91">
        <f>IF(ISBLANK(_NBNR!M52),"",_NBNR!M52)</f>
        <v>0.92163543441226581</v>
      </c>
      <c r="J59" s="90">
        <f>IF(ISBLANK(_NBNR!N52),"",_NBNR!N52)</f>
        <v>540</v>
      </c>
      <c r="K59" s="90">
        <f>IF(ISBLANK(_NBNR!O52),"",_NBNR!O52)</f>
        <v>1</v>
      </c>
      <c r="L59" s="90">
        <f>IF(ISBLANK(_NBNR!P52),"",_NBNR!P52)</f>
        <v>1</v>
      </c>
      <c r="M59" s="90">
        <f>IF(ISBLANK(_NBNR!Q52),"",_NBNR!Q52)</f>
        <v>46</v>
      </c>
      <c r="N59" s="90"/>
      <c r="O59" s="90" t="str">
        <f>IF(ISBLANK(_NBNR!R52),"",_NBNR!R52)</f>
        <v/>
      </c>
      <c r="P59" s="91" t="str">
        <f>IF(ISBLANK(_NBNR!S52),"",_NBNR!S52)</f>
        <v/>
      </c>
      <c r="Q59" s="90" t="str">
        <f>IF(ISBLANK(_NBNR!T52),"",_NBNR!T52)</f>
        <v/>
      </c>
      <c r="R59" s="90" t="str">
        <f>IF(ISBLANK(_NBNR!U52),"",_NBNR!U52)</f>
        <v/>
      </c>
    </row>
    <row r="60" spans="2:18" x14ac:dyDescent="0.3">
      <c r="B60" s="233"/>
      <c r="C60" s="234"/>
      <c r="D60" s="233"/>
      <c r="E60" s="89">
        <f>IF(ISBLANK(_NBNR!J53),"",_NBNR!J53)</f>
        <v>2</v>
      </c>
      <c r="F60" s="90">
        <f>IF(ISBLANK(_NBNR!K53),"",_NBNR!K53)</f>
        <v>589</v>
      </c>
      <c r="G60" s="90"/>
      <c r="H60" s="90">
        <f>IF(ISBLANK(_NBNR!L53),"",_NBNR!L53)</f>
        <v>554</v>
      </c>
      <c r="I60" s="91">
        <f>IF(ISBLANK(_NBNR!M53),"",_NBNR!M53)</f>
        <v>0.94057724957555178</v>
      </c>
      <c r="J60" s="90">
        <f>IF(ISBLANK(_NBNR!N53),"",_NBNR!N53)</f>
        <v>554</v>
      </c>
      <c r="K60" s="90">
        <f>IF(ISBLANK(_NBNR!O53),"",_NBNR!O53)</f>
        <v>0</v>
      </c>
      <c r="L60" s="90">
        <f>IF(ISBLANK(_NBNR!P53),"",_NBNR!P53)</f>
        <v>0</v>
      </c>
      <c r="M60" s="90">
        <f>IF(ISBLANK(_NBNR!Q53),"",_NBNR!Q53)</f>
        <v>35</v>
      </c>
      <c r="N60" s="90"/>
      <c r="O60" s="90" t="str">
        <f>IF(ISBLANK(_NBNR!R53),"",_NBNR!R53)</f>
        <v/>
      </c>
      <c r="P60" s="91" t="str">
        <f>IF(ISBLANK(_NBNR!S53),"",_NBNR!S53)</f>
        <v/>
      </c>
      <c r="Q60" s="90" t="str">
        <f>IF(ISBLANK(_NBNR!T53),"",_NBNR!T53)</f>
        <v/>
      </c>
      <c r="R60" s="90" t="str">
        <f>IF(ISBLANK(_NBNR!U53),"",_NBNR!U53)</f>
        <v/>
      </c>
    </row>
    <row r="61" spans="2:18" x14ac:dyDescent="0.3">
      <c r="B61" s="233" t="str">
        <f>_NBNR!G54</f>
        <v>Pute</v>
      </c>
      <c r="C61" s="234" t="str">
        <f>_NBNR!H54</f>
        <v>Mastputen</v>
      </c>
      <c r="D61" s="233" t="str">
        <f>_NBNR!I54</f>
        <v>Beobachtung</v>
      </c>
      <c r="E61" s="89">
        <f>IF(ISBLANK(_NBNR!J54),"",_NBNR!J54)</f>
        <v>1</v>
      </c>
      <c r="F61" s="90">
        <f>IF(ISBLANK(_NBNR!K54),"",_NBNR!K54)</f>
        <v>37</v>
      </c>
      <c r="G61" s="90"/>
      <c r="H61" s="90">
        <f>IF(ISBLANK(_NBNR!L54),"",_NBNR!L54)</f>
        <v>34</v>
      </c>
      <c r="I61" s="91">
        <f>IF(ISBLANK(_NBNR!M54),"",_NBNR!M54)</f>
        <v>0.91891891891891897</v>
      </c>
      <c r="J61" s="90">
        <f>IF(ISBLANK(_NBNR!N54),"",_NBNR!N54)</f>
        <v>24</v>
      </c>
      <c r="K61" s="90">
        <f>IF(ISBLANK(_NBNR!O54),"",_NBNR!O54)</f>
        <v>10</v>
      </c>
      <c r="L61" s="90">
        <f>IF(ISBLANK(_NBNR!P54),"",_NBNR!P54)</f>
        <v>10</v>
      </c>
      <c r="M61" s="90">
        <f>IF(ISBLANK(_NBNR!Q54),"",_NBNR!Q54)</f>
        <v>3</v>
      </c>
      <c r="N61" s="90"/>
      <c r="O61" s="90" t="str">
        <f>IF(ISBLANK(_NBNR!R54),"",_NBNR!R54)</f>
        <v/>
      </c>
      <c r="P61" s="91" t="str">
        <f>IF(ISBLANK(_NBNR!S54),"",_NBNR!S54)</f>
        <v/>
      </c>
      <c r="Q61" s="90" t="str">
        <f>IF(ISBLANK(_NBNR!T54),"",_NBNR!T54)</f>
        <v/>
      </c>
      <c r="R61" s="90" t="str">
        <f>IF(ISBLANK(_NBNR!U54),"",_NBNR!U54)</f>
        <v/>
      </c>
    </row>
    <row r="62" spans="2:18" x14ac:dyDescent="0.3">
      <c r="B62" s="233"/>
      <c r="C62" s="234"/>
      <c r="D62" s="233"/>
      <c r="E62" s="89">
        <f>IF(ISBLANK(_NBNR!J55),"",_NBNR!J55)</f>
        <v>2</v>
      </c>
      <c r="F62" s="90">
        <f>IF(ISBLANK(_NBNR!K55),"",_NBNR!K55)</f>
        <v>44</v>
      </c>
      <c r="G62" s="90"/>
      <c r="H62" s="90">
        <f>IF(ISBLANK(_NBNR!L55),"",_NBNR!L55)</f>
        <v>38</v>
      </c>
      <c r="I62" s="91">
        <f>IF(ISBLANK(_NBNR!M55),"",_NBNR!M55)</f>
        <v>0.86363636363636365</v>
      </c>
      <c r="J62" s="90">
        <f>IF(ISBLANK(_NBNR!N55),"",_NBNR!N55)</f>
        <v>31</v>
      </c>
      <c r="K62" s="90">
        <f>IF(ISBLANK(_NBNR!O55),"",_NBNR!O55)</f>
        <v>7</v>
      </c>
      <c r="L62" s="90">
        <f>IF(ISBLANK(_NBNR!P55),"",_NBNR!P55)</f>
        <v>7</v>
      </c>
      <c r="M62" s="90">
        <f>IF(ISBLANK(_NBNR!Q55),"",_NBNR!Q55)</f>
        <v>6</v>
      </c>
      <c r="N62" s="90"/>
      <c r="O62" s="90" t="str">
        <f>IF(ISBLANK(_NBNR!R55),"",_NBNR!R55)</f>
        <v/>
      </c>
      <c r="P62" s="91" t="str">
        <f>IF(ISBLANK(_NBNR!S55),"",_NBNR!S55)</f>
        <v/>
      </c>
      <c r="Q62" s="90" t="str">
        <f>IF(ISBLANK(_NBNR!T55),"",_NBNR!T55)</f>
        <v/>
      </c>
      <c r="R62" s="90" t="str">
        <f>IF(ISBLANK(_NBNR!U55),"",_NBNR!U55)</f>
        <v/>
      </c>
    </row>
    <row r="63" spans="2:18" x14ac:dyDescent="0.3">
      <c r="B63" s="233"/>
      <c r="C63" s="234"/>
      <c r="D63" s="233" t="str">
        <f>_NBNR!I56</f>
        <v>Minimierung</v>
      </c>
      <c r="E63" s="89">
        <f>IF(ISBLANK(_NBNR!J56),"",_NBNR!J56)</f>
        <v>1</v>
      </c>
      <c r="F63" s="90">
        <f>IF(ISBLANK(_NBNR!K56),"",_NBNR!K56)</f>
        <v>1099</v>
      </c>
      <c r="G63" s="90"/>
      <c r="H63" s="90">
        <f>IF(ISBLANK(_NBNR!L56),"",_NBNR!L56)</f>
        <v>1099</v>
      </c>
      <c r="I63" s="91">
        <f>IF(ISBLANK(_NBNR!M56),"",_NBNR!M56)</f>
        <v>1</v>
      </c>
      <c r="J63" s="90">
        <f>IF(ISBLANK(_NBNR!N56),"",_NBNR!N56)</f>
        <v>909</v>
      </c>
      <c r="K63" s="90">
        <f>IF(ISBLANK(_NBNR!O56),"",_NBNR!O56)</f>
        <v>190</v>
      </c>
      <c r="L63" s="90">
        <f>IF(ISBLANK(_NBNR!P56),"",_NBNR!P56)</f>
        <v>90</v>
      </c>
      <c r="M63" s="90">
        <f>IF(ISBLANK(_NBNR!Q56),"",_NBNR!Q56)</f>
        <v>0</v>
      </c>
      <c r="N63" s="90"/>
      <c r="O63" s="90">
        <f>IF(ISBLANK(_NBNR!R56),"",_NBNR!R56)</f>
        <v>1053</v>
      </c>
      <c r="P63" s="91">
        <f>IF(ISBLANK(_NBNR!S56),"",_NBNR!S56)</f>
        <v>0.95814376706096449</v>
      </c>
      <c r="Q63" s="90">
        <f>IF(ISBLANK(_NBNR!T56),"",_NBNR!T56)</f>
        <v>863</v>
      </c>
      <c r="R63" s="90">
        <f>IF(ISBLANK(_NBNR!U56),"",_NBNR!U56)</f>
        <v>190</v>
      </c>
    </row>
    <row r="64" spans="2:18" x14ac:dyDescent="0.3">
      <c r="B64" s="233"/>
      <c r="C64" s="234"/>
      <c r="D64" s="233"/>
      <c r="E64" s="89">
        <f>IF(ISBLANK(_NBNR!J57),"",_NBNR!J57)</f>
        <v>2</v>
      </c>
      <c r="F64" s="90">
        <f>IF(ISBLANK(_NBNR!K57),"",_NBNR!K57)</f>
        <v>1102</v>
      </c>
      <c r="G64" s="90"/>
      <c r="H64" s="90">
        <f>IF(ISBLANK(_NBNR!L57),"",_NBNR!L57)</f>
        <v>1099</v>
      </c>
      <c r="I64" s="91">
        <f>IF(ISBLANK(_NBNR!M57),"",_NBNR!M57)</f>
        <v>0.99727767695099823</v>
      </c>
      <c r="J64" s="90">
        <f>IF(ISBLANK(_NBNR!N57),"",_NBNR!N57)</f>
        <v>891</v>
      </c>
      <c r="K64" s="90">
        <f>IF(ISBLANK(_NBNR!O57),"",_NBNR!O57)</f>
        <v>208</v>
      </c>
      <c r="L64" s="90">
        <f>IF(ISBLANK(_NBNR!P57),"",_NBNR!P57)</f>
        <v>89</v>
      </c>
      <c r="M64" s="90">
        <f>IF(ISBLANK(_NBNR!Q57),"",_NBNR!Q57)</f>
        <v>3</v>
      </c>
      <c r="N64" s="90"/>
      <c r="O64" s="90">
        <f>IF(ISBLANK(_NBNR!R57),"",_NBNR!R57)</f>
        <v>1028</v>
      </c>
      <c r="P64" s="91">
        <f>IF(ISBLANK(_NBNR!S57),"",_NBNR!S57)</f>
        <v>0.93539581437670605</v>
      </c>
      <c r="Q64" s="90">
        <f>IF(ISBLANK(_NBNR!T57),"",_NBNR!T57)</f>
        <v>820</v>
      </c>
      <c r="R64" s="90">
        <f>IF(ISBLANK(_NBNR!U57),"",_NBNR!U57)</f>
        <v>208</v>
      </c>
    </row>
    <row r="65" spans="2:18" x14ac:dyDescent="0.3">
      <c r="B65" s="233"/>
      <c r="C65" s="234" t="str">
        <f>_NBNR!H58</f>
        <v>Puten-Eintagsküken</v>
      </c>
      <c r="D65" s="233" t="str">
        <f>_NBNR!I58</f>
        <v>Beobachtung</v>
      </c>
      <c r="E65" s="89">
        <f>IF(ISBLANK(_NBNR!J58),"",_NBNR!J58)</f>
        <v>1</v>
      </c>
      <c r="F65" s="90">
        <f>IF(ISBLANK(_NBNR!K58),"",_NBNR!K58)</f>
        <v>3</v>
      </c>
      <c r="G65" s="90"/>
      <c r="H65" s="90">
        <f>IF(ISBLANK(_NBNR!L58),"",_NBNR!L58)</f>
        <v>0</v>
      </c>
      <c r="I65" s="91">
        <f>IF(ISBLANK(_NBNR!M58),"",_NBNR!M58)</f>
        <v>0</v>
      </c>
      <c r="J65" s="90">
        <f>IF(ISBLANK(_NBNR!N58),"",_NBNR!N58)</f>
        <v>0</v>
      </c>
      <c r="K65" s="90">
        <f>IF(ISBLANK(_NBNR!O58),"",_NBNR!O58)</f>
        <v>0</v>
      </c>
      <c r="L65" s="90">
        <f>IF(ISBLANK(_NBNR!P58),"",_NBNR!P58)</f>
        <v>0</v>
      </c>
      <c r="M65" s="90">
        <f>IF(ISBLANK(_NBNR!Q58),"",_NBNR!Q58)</f>
        <v>3</v>
      </c>
      <c r="N65" s="90"/>
      <c r="O65" s="90" t="str">
        <f>IF(ISBLANK(_NBNR!R58),"",_NBNR!R58)</f>
        <v/>
      </c>
      <c r="P65" s="91" t="str">
        <f>IF(ISBLANK(_NBNR!S58),"",_NBNR!S58)</f>
        <v/>
      </c>
      <c r="Q65" s="90" t="str">
        <f>IF(ISBLANK(_NBNR!T58),"",_NBNR!T58)</f>
        <v/>
      </c>
      <c r="R65" s="90" t="str">
        <f>IF(ISBLANK(_NBNR!U58),"",_NBNR!U58)</f>
        <v/>
      </c>
    </row>
    <row r="66" spans="2:18" x14ac:dyDescent="0.3">
      <c r="B66" s="233"/>
      <c r="C66" s="234"/>
      <c r="D66" s="233"/>
      <c r="E66" s="89">
        <f>IF(ISBLANK(_NBNR!J59),"",_NBNR!J59)</f>
        <v>2</v>
      </c>
      <c r="F66" s="90">
        <f>IF(ISBLANK(_NBNR!K59),"",_NBNR!K59)</f>
        <v>2</v>
      </c>
      <c r="G66" s="90"/>
      <c r="H66" s="90">
        <f>IF(ISBLANK(_NBNR!L59),"",_NBNR!L59)</f>
        <v>0</v>
      </c>
      <c r="I66" s="91">
        <f>IF(ISBLANK(_NBNR!M59),"",_NBNR!M59)</f>
        <v>0</v>
      </c>
      <c r="J66" s="90">
        <f>IF(ISBLANK(_NBNR!N59),"",_NBNR!N59)</f>
        <v>0</v>
      </c>
      <c r="K66" s="90">
        <f>IF(ISBLANK(_NBNR!O59),"",_NBNR!O59)</f>
        <v>0</v>
      </c>
      <c r="L66" s="90">
        <f>IF(ISBLANK(_NBNR!P59),"",_NBNR!P59)</f>
        <v>0</v>
      </c>
      <c r="M66" s="90">
        <f>IF(ISBLANK(_NBNR!Q59),"",_NBNR!Q59)</f>
        <v>2</v>
      </c>
      <c r="N66" s="90"/>
      <c r="O66" s="90" t="str">
        <f>IF(ISBLANK(_NBNR!R59),"",_NBNR!R59)</f>
        <v/>
      </c>
      <c r="P66" s="91" t="str">
        <f>IF(ISBLANK(_NBNR!S59),"",_NBNR!S59)</f>
        <v/>
      </c>
      <c r="Q66" s="90" t="str">
        <f>IF(ISBLANK(_NBNR!T59),"",_NBNR!T59)</f>
        <v/>
      </c>
      <c r="R66" s="90" t="str">
        <f>IF(ISBLANK(_NBNR!U59),"",_NBNR!U59)</f>
        <v/>
      </c>
    </row>
    <row r="67" spans="2:18" x14ac:dyDescent="0.3">
      <c r="B67" s="233"/>
      <c r="C67" s="234" t="str">
        <f>_NBNR!H60</f>
        <v>Sonstige Puten</v>
      </c>
      <c r="D67" s="233" t="str">
        <f>_NBNR!I60</f>
        <v>Beobachtung</v>
      </c>
      <c r="E67" s="89">
        <f>IF(ISBLANK(_NBNR!J60),"",_NBNR!J60)</f>
        <v>1</v>
      </c>
      <c r="F67" s="90">
        <f>IF(ISBLANK(_NBNR!K60),"",_NBNR!K60)</f>
        <v>38</v>
      </c>
      <c r="G67" s="90"/>
      <c r="H67" s="90">
        <f>IF(ISBLANK(_NBNR!L60),"",_NBNR!L60)</f>
        <v>28</v>
      </c>
      <c r="I67" s="91">
        <f>IF(ISBLANK(_NBNR!M60),"",_NBNR!M60)</f>
        <v>0.73684210526315785</v>
      </c>
      <c r="J67" s="90">
        <f>IF(ISBLANK(_NBNR!N60),"",_NBNR!N60)</f>
        <v>28</v>
      </c>
      <c r="K67" s="90">
        <f>IF(ISBLANK(_NBNR!O60),"",_NBNR!O60)</f>
        <v>0</v>
      </c>
      <c r="L67" s="90">
        <f>IF(ISBLANK(_NBNR!P60),"",_NBNR!P60)</f>
        <v>0</v>
      </c>
      <c r="M67" s="90">
        <f>IF(ISBLANK(_NBNR!Q60),"",_NBNR!Q60)</f>
        <v>10</v>
      </c>
      <c r="N67" s="90"/>
      <c r="O67" s="90" t="str">
        <f>IF(ISBLANK(_NBNR!R60),"",_NBNR!R60)</f>
        <v/>
      </c>
      <c r="P67" s="91" t="str">
        <f>IF(ISBLANK(_NBNR!S60),"",_NBNR!S60)</f>
        <v/>
      </c>
      <c r="Q67" s="90" t="str">
        <f>IF(ISBLANK(_NBNR!T60),"",_NBNR!T60)</f>
        <v/>
      </c>
      <c r="R67" s="90" t="str">
        <f>IF(ISBLANK(_NBNR!U60),"",_NBNR!U60)</f>
        <v/>
      </c>
    </row>
    <row r="68" spans="2:18" x14ac:dyDescent="0.3">
      <c r="B68" s="233"/>
      <c r="C68" s="234"/>
      <c r="D68" s="233"/>
      <c r="E68" s="89">
        <f>IF(ISBLANK(_NBNR!J61),"",_NBNR!J61)</f>
        <v>2</v>
      </c>
      <c r="F68" s="90">
        <f>IF(ISBLANK(_NBNR!K61),"",_NBNR!K61)</f>
        <v>50</v>
      </c>
      <c r="G68" s="90"/>
      <c r="H68" s="90">
        <f>IF(ISBLANK(_NBNR!L61),"",_NBNR!L61)</f>
        <v>32</v>
      </c>
      <c r="I68" s="91">
        <f>IF(ISBLANK(_NBNR!M61),"",_NBNR!M61)</f>
        <v>0.64</v>
      </c>
      <c r="J68" s="90">
        <f>IF(ISBLANK(_NBNR!N61),"",_NBNR!N61)</f>
        <v>32</v>
      </c>
      <c r="K68" s="90">
        <f>IF(ISBLANK(_NBNR!O61),"",_NBNR!O61)</f>
        <v>0</v>
      </c>
      <c r="L68" s="90">
        <f>IF(ISBLANK(_NBNR!P61),"",_NBNR!P61)</f>
        <v>0</v>
      </c>
      <c r="M68" s="90">
        <f>IF(ISBLANK(_NBNR!Q61),"",_NBNR!Q61)</f>
        <v>18</v>
      </c>
      <c r="N68" s="90"/>
      <c r="O68" s="90" t="str">
        <f>IF(ISBLANK(_NBNR!R61),"",_NBNR!R61)</f>
        <v/>
      </c>
      <c r="P68" s="91" t="str">
        <f>IF(ISBLANK(_NBNR!S61),"",_NBNR!S61)</f>
        <v/>
      </c>
      <c r="Q68" s="90" t="str">
        <f>IF(ISBLANK(_NBNR!T61),"",_NBNR!T61)</f>
        <v/>
      </c>
      <c r="R68" s="90" t="str">
        <f>IF(ISBLANK(_NBNR!U61),"",_NBNR!U61)</f>
        <v/>
      </c>
    </row>
  </sheetData>
  <mergeCells count="60">
    <mergeCell ref="B2:R2"/>
    <mergeCell ref="B5:R5"/>
    <mergeCell ref="C57:C58"/>
    <mergeCell ref="C59:C60"/>
    <mergeCell ref="O7:R7"/>
    <mergeCell ref="H7:M7"/>
    <mergeCell ref="B7:F7"/>
    <mergeCell ref="D47:D48"/>
    <mergeCell ref="D45:D46"/>
    <mergeCell ref="D43:D44"/>
    <mergeCell ref="D41:D42"/>
    <mergeCell ref="D39:D40"/>
    <mergeCell ref="D33:D34"/>
    <mergeCell ref="D35:D36"/>
    <mergeCell ref="D37:D38"/>
    <mergeCell ref="D49:D50"/>
    <mergeCell ref="D67:D68"/>
    <mergeCell ref="D65:D66"/>
    <mergeCell ref="D63:D64"/>
    <mergeCell ref="D61:D62"/>
    <mergeCell ref="D59:D60"/>
    <mergeCell ref="D57:D58"/>
    <mergeCell ref="D55:D56"/>
    <mergeCell ref="D53:D54"/>
    <mergeCell ref="D51:D52"/>
    <mergeCell ref="C61:C64"/>
    <mergeCell ref="B61:B68"/>
    <mergeCell ref="C67:C68"/>
    <mergeCell ref="B9:B24"/>
    <mergeCell ref="B25:B44"/>
    <mergeCell ref="B45:B60"/>
    <mergeCell ref="C33:C36"/>
    <mergeCell ref="C9:C10"/>
    <mergeCell ref="C11:C14"/>
    <mergeCell ref="C15:C16"/>
    <mergeCell ref="C37:C40"/>
    <mergeCell ref="C41:C42"/>
    <mergeCell ref="C43:C44"/>
    <mergeCell ref="C45:C48"/>
    <mergeCell ref="C49:C52"/>
    <mergeCell ref="C53:C56"/>
    <mergeCell ref="C65:C66"/>
    <mergeCell ref="C29:C32"/>
    <mergeCell ref="C23:C24"/>
    <mergeCell ref="C17:C20"/>
    <mergeCell ref="C21:C22"/>
    <mergeCell ref="D25:D26"/>
    <mergeCell ref="D27:D28"/>
    <mergeCell ref="D29:D30"/>
    <mergeCell ref="D31:D32"/>
    <mergeCell ref="D17:D18"/>
    <mergeCell ref="B4:R4"/>
    <mergeCell ref="D19:D20"/>
    <mergeCell ref="D21:D22"/>
    <mergeCell ref="D23:D24"/>
    <mergeCell ref="C25:C28"/>
    <mergeCell ref="D9:D10"/>
    <mergeCell ref="D11:D12"/>
    <mergeCell ref="D13:D14"/>
    <mergeCell ref="D15:D1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51ADF-15FC-4C5F-B476-DE41F91ED2AA}">
  <dimension ref="A1:U61"/>
  <sheetViews>
    <sheetView workbookViewId="0">
      <selection activeCell="K6" sqref="K6"/>
    </sheetView>
  </sheetViews>
  <sheetFormatPr baseColWidth="10" defaultColWidth="9.109375" defaultRowHeight="14.4" x14ac:dyDescent="0.3"/>
  <cols>
    <col min="1" max="1" width="9.6640625" customWidth="1"/>
    <col min="5" max="5" width="10" customWidth="1"/>
    <col min="8" max="8" width="13.88671875" customWidth="1"/>
    <col min="9" max="9" width="11.6640625" customWidth="1"/>
    <col min="10" max="10" width="10.5546875" customWidth="1"/>
    <col min="11" max="11" width="9.88671875" customWidth="1"/>
    <col min="13" max="13" width="9.33203125" customWidth="1"/>
    <col min="15" max="15" width="10.88671875" customWidth="1"/>
    <col min="16" max="16" width="12.6640625" customWidth="1"/>
  </cols>
  <sheetData>
    <row r="1" spans="1:21" x14ac:dyDescent="0.3">
      <c r="A1" t="s">
        <v>0</v>
      </c>
      <c r="B1" t="s">
        <v>3</v>
      </c>
      <c r="C1" t="s">
        <v>5</v>
      </c>
      <c r="D1" t="s">
        <v>165</v>
      </c>
      <c r="E1" t="s">
        <v>7</v>
      </c>
      <c r="F1" t="s">
        <v>1</v>
      </c>
      <c r="G1" t="s">
        <v>4</v>
      </c>
      <c r="H1" t="s">
        <v>6</v>
      </c>
      <c r="I1" t="s">
        <v>64</v>
      </c>
      <c r="J1" t="s">
        <v>2</v>
      </c>
      <c r="K1" t="s">
        <v>48</v>
      </c>
      <c r="L1" t="s">
        <v>63</v>
      </c>
      <c r="M1" t="s">
        <v>62</v>
      </c>
      <c r="N1" t="s">
        <v>166</v>
      </c>
      <c r="O1" t="s">
        <v>167</v>
      </c>
      <c r="P1" t="s">
        <v>49</v>
      </c>
      <c r="Q1" t="s">
        <v>115</v>
      </c>
      <c r="R1" t="s">
        <v>65</v>
      </c>
      <c r="S1" t="s">
        <v>116</v>
      </c>
      <c r="T1" t="s">
        <v>50</v>
      </c>
      <c r="U1" t="s">
        <v>51</v>
      </c>
    </row>
    <row r="2" spans="1:21" hidden="1" x14ac:dyDescent="0.3">
      <c r="A2">
        <v>251</v>
      </c>
      <c r="B2">
        <v>3</v>
      </c>
      <c r="C2">
        <v>102</v>
      </c>
      <c r="D2">
        <v>5</v>
      </c>
      <c r="E2">
        <v>0</v>
      </c>
      <c r="F2">
        <v>2025</v>
      </c>
      <c r="G2" t="s">
        <v>25</v>
      </c>
      <c r="H2" t="s">
        <v>40</v>
      </c>
      <c r="I2" t="s">
        <v>12</v>
      </c>
      <c r="J2">
        <v>1</v>
      </c>
      <c r="K2">
        <v>2</v>
      </c>
      <c r="L2">
        <v>0</v>
      </c>
      <c r="M2">
        <v>0</v>
      </c>
      <c r="N2">
        <v>0</v>
      </c>
      <c r="O2">
        <v>0</v>
      </c>
      <c r="P2">
        <v>0</v>
      </c>
      <c r="Q2">
        <v>2</v>
      </c>
    </row>
    <row r="3" spans="1:21" hidden="1" x14ac:dyDescent="0.3">
      <c r="A3">
        <v>251</v>
      </c>
      <c r="B3">
        <v>5</v>
      </c>
      <c r="C3">
        <v>103</v>
      </c>
      <c r="D3">
        <v>4</v>
      </c>
      <c r="E3">
        <v>0</v>
      </c>
      <c r="F3">
        <v>2025</v>
      </c>
      <c r="G3" t="s">
        <v>31</v>
      </c>
      <c r="H3" t="s">
        <v>41</v>
      </c>
      <c r="I3" t="s">
        <v>12</v>
      </c>
      <c r="J3">
        <v>1</v>
      </c>
      <c r="K3">
        <v>5</v>
      </c>
      <c r="L3">
        <v>0</v>
      </c>
      <c r="M3">
        <v>0</v>
      </c>
      <c r="N3">
        <v>0</v>
      </c>
      <c r="O3">
        <v>0</v>
      </c>
      <c r="P3">
        <v>0</v>
      </c>
      <c r="Q3">
        <v>5</v>
      </c>
    </row>
    <row r="4" spans="1:21" hidden="1" x14ac:dyDescent="0.3">
      <c r="A4">
        <v>252</v>
      </c>
      <c r="B4">
        <v>5</v>
      </c>
      <c r="C4">
        <v>103</v>
      </c>
      <c r="D4">
        <v>4</v>
      </c>
      <c r="E4">
        <v>0</v>
      </c>
      <c r="F4">
        <v>2025</v>
      </c>
      <c r="G4" t="s">
        <v>31</v>
      </c>
      <c r="H4" t="s">
        <v>41</v>
      </c>
      <c r="I4" t="s">
        <v>12</v>
      </c>
      <c r="J4">
        <v>2</v>
      </c>
      <c r="K4">
        <v>3</v>
      </c>
      <c r="L4">
        <v>0</v>
      </c>
      <c r="M4">
        <v>0</v>
      </c>
      <c r="N4">
        <v>0</v>
      </c>
      <c r="O4">
        <v>0</v>
      </c>
      <c r="P4">
        <v>0</v>
      </c>
      <c r="Q4">
        <v>3</v>
      </c>
    </row>
    <row r="5" spans="1:21" hidden="1" x14ac:dyDescent="0.3">
      <c r="A5">
        <v>251</v>
      </c>
      <c r="B5">
        <v>7</v>
      </c>
      <c r="C5">
        <v>104</v>
      </c>
      <c r="D5">
        <v>2</v>
      </c>
      <c r="E5">
        <v>0</v>
      </c>
      <c r="F5">
        <v>2025</v>
      </c>
      <c r="G5" t="s">
        <v>36</v>
      </c>
      <c r="H5" t="s">
        <v>42</v>
      </c>
      <c r="I5" t="s">
        <v>12</v>
      </c>
      <c r="J5">
        <v>1</v>
      </c>
      <c r="K5">
        <v>3</v>
      </c>
      <c r="L5">
        <v>0</v>
      </c>
      <c r="M5">
        <v>0</v>
      </c>
      <c r="N5">
        <v>0</v>
      </c>
      <c r="O5">
        <v>0</v>
      </c>
      <c r="P5">
        <v>0</v>
      </c>
      <c r="Q5">
        <v>3</v>
      </c>
    </row>
    <row r="6" spans="1:21" x14ac:dyDescent="0.3">
      <c r="A6">
        <v>252</v>
      </c>
      <c r="B6">
        <v>5</v>
      </c>
      <c r="C6">
        <v>51</v>
      </c>
      <c r="D6">
        <v>1</v>
      </c>
      <c r="E6">
        <v>1</v>
      </c>
      <c r="F6">
        <v>2025</v>
      </c>
      <c r="G6" t="s">
        <v>31</v>
      </c>
      <c r="H6" t="s">
        <v>32</v>
      </c>
      <c r="I6" t="s">
        <v>10</v>
      </c>
      <c r="J6">
        <v>2</v>
      </c>
      <c r="K6">
        <v>2249</v>
      </c>
      <c r="L6">
        <v>2244</v>
      </c>
      <c r="M6">
        <v>0.99777678968430417</v>
      </c>
      <c r="N6">
        <v>1803</v>
      </c>
      <c r="O6">
        <v>441</v>
      </c>
      <c r="P6">
        <v>241</v>
      </c>
      <c r="Q6">
        <v>5</v>
      </c>
      <c r="R6">
        <v>2051</v>
      </c>
      <c r="S6">
        <v>0.91399286987522277</v>
      </c>
      <c r="T6">
        <v>1610</v>
      </c>
      <c r="U6">
        <v>441</v>
      </c>
    </row>
    <row r="7" spans="1:21" x14ac:dyDescent="0.3">
      <c r="A7">
        <v>252</v>
      </c>
      <c r="B7">
        <v>1</v>
      </c>
      <c r="C7">
        <v>14</v>
      </c>
      <c r="D7">
        <v>4</v>
      </c>
      <c r="E7">
        <v>1</v>
      </c>
      <c r="F7">
        <v>2025</v>
      </c>
      <c r="G7" t="s">
        <v>8</v>
      </c>
      <c r="H7" t="s">
        <v>9</v>
      </c>
      <c r="I7" t="s">
        <v>10</v>
      </c>
      <c r="J7">
        <v>2</v>
      </c>
      <c r="K7">
        <v>32199</v>
      </c>
      <c r="L7">
        <v>32129</v>
      </c>
      <c r="M7">
        <v>0.99782601944159754</v>
      </c>
      <c r="N7">
        <v>29686</v>
      </c>
      <c r="O7">
        <v>2443</v>
      </c>
      <c r="P7">
        <v>1232</v>
      </c>
      <c r="Q7">
        <v>70</v>
      </c>
      <c r="R7">
        <v>29867</v>
      </c>
      <c r="S7">
        <v>0.92959631485573779</v>
      </c>
      <c r="T7">
        <v>27424</v>
      </c>
      <c r="U7">
        <v>2443</v>
      </c>
    </row>
    <row r="8" spans="1:21" hidden="1" x14ac:dyDescent="0.3">
      <c r="A8">
        <v>252</v>
      </c>
      <c r="B8">
        <v>7</v>
      </c>
      <c r="C8">
        <v>104</v>
      </c>
      <c r="D8">
        <v>2</v>
      </c>
      <c r="E8">
        <v>0</v>
      </c>
      <c r="F8">
        <v>2025</v>
      </c>
      <c r="G8" t="s">
        <v>36</v>
      </c>
      <c r="H8" t="s">
        <v>42</v>
      </c>
      <c r="I8" t="s">
        <v>12</v>
      </c>
      <c r="J8">
        <v>2</v>
      </c>
      <c r="K8">
        <v>2</v>
      </c>
      <c r="L8">
        <v>0</v>
      </c>
      <c r="M8">
        <v>0</v>
      </c>
      <c r="N8">
        <v>0</v>
      </c>
      <c r="O8">
        <v>0</v>
      </c>
      <c r="P8">
        <v>0</v>
      </c>
      <c r="Q8">
        <v>2</v>
      </c>
    </row>
    <row r="9" spans="1:21" hidden="1" x14ac:dyDescent="0.3">
      <c r="A9">
        <v>252</v>
      </c>
      <c r="B9">
        <v>3</v>
      </c>
      <c r="C9">
        <v>102</v>
      </c>
      <c r="D9">
        <v>5</v>
      </c>
      <c r="E9">
        <v>0</v>
      </c>
      <c r="F9">
        <v>2025</v>
      </c>
      <c r="G9" t="s">
        <v>25</v>
      </c>
      <c r="H9" t="s">
        <v>40</v>
      </c>
      <c r="I9" t="s">
        <v>12</v>
      </c>
      <c r="J9">
        <v>2</v>
      </c>
      <c r="K9">
        <v>4</v>
      </c>
      <c r="L9">
        <v>2</v>
      </c>
      <c r="M9">
        <v>0.5</v>
      </c>
      <c r="N9">
        <v>2</v>
      </c>
      <c r="O9">
        <v>0</v>
      </c>
      <c r="P9">
        <v>0</v>
      </c>
      <c r="Q9">
        <v>2</v>
      </c>
    </row>
    <row r="10" spans="1:21" hidden="1" x14ac:dyDescent="0.3">
      <c r="A10">
        <v>252</v>
      </c>
      <c r="B10">
        <v>7</v>
      </c>
      <c r="C10">
        <v>82</v>
      </c>
      <c r="D10">
        <v>3</v>
      </c>
      <c r="E10">
        <v>0</v>
      </c>
      <c r="F10">
        <v>2025</v>
      </c>
      <c r="G10" t="s">
        <v>36</v>
      </c>
      <c r="H10" t="s">
        <v>38</v>
      </c>
      <c r="I10" t="s">
        <v>12</v>
      </c>
      <c r="J10">
        <v>2</v>
      </c>
      <c r="K10">
        <v>50</v>
      </c>
      <c r="L10">
        <v>32</v>
      </c>
      <c r="M10">
        <v>0.64</v>
      </c>
      <c r="N10">
        <v>32</v>
      </c>
      <c r="O10">
        <v>0</v>
      </c>
      <c r="P10">
        <v>0</v>
      </c>
      <c r="Q10">
        <v>18</v>
      </c>
    </row>
    <row r="11" spans="1:21" hidden="1" x14ac:dyDescent="0.3">
      <c r="A11">
        <v>251</v>
      </c>
      <c r="B11">
        <v>7</v>
      </c>
      <c r="C11">
        <v>82</v>
      </c>
      <c r="D11">
        <v>3</v>
      </c>
      <c r="E11">
        <v>0</v>
      </c>
      <c r="F11">
        <v>2025</v>
      </c>
      <c r="G11" t="s">
        <v>36</v>
      </c>
      <c r="H11" t="s">
        <v>38</v>
      </c>
      <c r="I11" t="s">
        <v>12</v>
      </c>
      <c r="J11">
        <v>1</v>
      </c>
      <c r="K11">
        <v>38</v>
      </c>
      <c r="L11">
        <v>28</v>
      </c>
      <c r="M11">
        <v>0.73684210526315785</v>
      </c>
      <c r="N11">
        <v>28</v>
      </c>
      <c r="O11">
        <v>0</v>
      </c>
      <c r="P11">
        <v>0</v>
      </c>
      <c r="Q11">
        <v>10</v>
      </c>
    </row>
    <row r="12" spans="1:21" x14ac:dyDescent="0.3">
      <c r="A12">
        <v>252</v>
      </c>
      <c r="B12">
        <v>7</v>
      </c>
      <c r="C12">
        <v>71</v>
      </c>
      <c r="D12">
        <v>1</v>
      </c>
      <c r="E12">
        <v>1</v>
      </c>
      <c r="F12">
        <v>2025</v>
      </c>
      <c r="G12" t="s">
        <v>36</v>
      </c>
      <c r="H12" t="s">
        <v>37</v>
      </c>
      <c r="I12" t="s">
        <v>10</v>
      </c>
      <c r="J12">
        <v>2</v>
      </c>
      <c r="K12">
        <v>1102</v>
      </c>
      <c r="L12">
        <v>1099</v>
      </c>
      <c r="M12">
        <v>0.99727767695099823</v>
      </c>
      <c r="N12">
        <v>891</v>
      </c>
      <c r="O12">
        <v>208</v>
      </c>
      <c r="P12">
        <v>89</v>
      </c>
      <c r="Q12">
        <v>3</v>
      </c>
      <c r="R12">
        <v>1028</v>
      </c>
      <c r="S12">
        <v>0.93539581437670605</v>
      </c>
      <c r="T12">
        <v>820</v>
      </c>
      <c r="U12">
        <v>208</v>
      </c>
    </row>
    <row r="13" spans="1:21" x14ac:dyDescent="0.3">
      <c r="A13">
        <v>251</v>
      </c>
      <c r="B13">
        <v>5</v>
      </c>
      <c r="C13">
        <v>51</v>
      </c>
      <c r="D13">
        <v>1</v>
      </c>
      <c r="E13">
        <v>1</v>
      </c>
      <c r="F13">
        <v>2025</v>
      </c>
      <c r="G13" t="s">
        <v>31</v>
      </c>
      <c r="H13" t="s">
        <v>32</v>
      </c>
      <c r="I13" t="s">
        <v>10</v>
      </c>
      <c r="J13">
        <v>1</v>
      </c>
      <c r="K13">
        <v>2264</v>
      </c>
      <c r="L13">
        <v>2260</v>
      </c>
      <c r="M13">
        <v>0.99823321554770317</v>
      </c>
      <c r="N13">
        <v>1787</v>
      </c>
      <c r="O13">
        <v>473</v>
      </c>
      <c r="P13">
        <v>271</v>
      </c>
      <c r="Q13">
        <v>4</v>
      </c>
      <c r="R13">
        <v>2129</v>
      </c>
      <c r="S13">
        <v>0.94203539823008853</v>
      </c>
      <c r="T13">
        <v>1656</v>
      </c>
      <c r="U13">
        <v>473</v>
      </c>
    </row>
    <row r="14" spans="1:21" hidden="1" x14ac:dyDescent="0.3">
      <c r="A14">
        <v>252</v>
      </c>
      <c r="B14">
        <v>5</v>
      </c>
      <c r="C14">
        <v>54</v>
      </c>
      <c r="D14">
        <v>2</v>
      </c>
      <c r="E14">
        <v>0</v>
      </c>
      <c r="F14">
        <v>2025</v>
      </c>
      <c r="G14" t="s">
        <v>31</v>
      </c>
      <c r="H14" t="s">
        <v>34</v>
      </c>
      <c r="I14" t="s">
        <v>12</v>
      </c>
      <c r="J14">
        <v>2</v>
      </c>
      <c r="K14">
        <v>40</v>
      </c>
      <c r="L14">
        <v>33</v>
      </c>
      <c r="M14">
        <v>0.82499999999999996</v>
      </c>
      <c r="N14">
        <v>25</v>
      </c>
      <c r="O14">
        <v>8</v>
      </c>
      <c r="P14">
        <v>8</v>
      </c>
      <c r="Q14">
        <v>7</v>
      </c>
    </row>
    <row r="15" spans="1:21" hidden="1" x14ac:dyDescent="0.3">
      <c r="A15">
        <v>252</v>
      </c>
      <c r="B15">
        <v>7</v>
      </c>
      <c r="C15">
        <v>71</v>
      </c>
      <c r="D15">
        <v>1</v>
      </c>
      <c r="E15">
        <v>0</v>
      </c>
      <c r="F15">
        <v>2025</v>
      </c>
      <c r="G15" t="s">
        <v>36</v>
      </c>
      <c r="H15" t="s">
        <v>37</v>
      </c>
      <c r="I15" t="s">
        <v>12</v>
      </c>
      <c r="J15">
        <v>2</v>
      </c>
      <c r="K15">
        <v>44</v>
      </c>
      <c r="L15">
        <v>38</v>
      </c>
      <c r="M15">
        <v>0.86363636363636365</v>
      </c>
      <c r="N15">
        <v>31</v>
      </c>
      <c r="O15">
        <v>7</v>
      </c>
      <c r="P15">
        <v>7</v>
      </c>
      <c r="Q15">
        <v>6</v>
      </c>
    </row>
    <row r="16" spans="1:21" hidden="1" x14ac:dyDescent="0.3">
      <c r="A16">
        <v>252</v>
      </c>
      <c r="B16">
        <v>1</v>
      </c>
      <c r="C16">
        <v>101</v>
      </c>
      <c r="D16">
        <v>5</v>
      </c>
      <c r="E16">
        <v>0</v>
      </c>
      <c r="F16">
        <v>2025</v>
      </c>
      <c r="G16" t="s">
        <v>8</v>
      </c>
      <c r="H16" t="s">
        <v>39</v>
      </c>
      <c r="I16" t="s">
        <v>12</v>
      </c>
      <c r="J16">
        <v>2</v>
      </c>
      <c r="K16">
        <v>179</v>
      </c>
      <c r="L16">
        <v>159</v>
      </c>
      <c r="M16">
        <v>0.88826815642458101</v>
      </c>
      <c r="N16">
        <v>159</v>
      </c>
      <c r="O16">
        <v>0</v>
      </c>
      <c r="P16">
        <v>0</v>
      </c>
      <c r="Q16">
        <v>20</v>
      </c>
    </row>
    <row r="17" spans="1:21" hidden="1" x14ac:dyDescent="0.3">
      <c r="A17">
        <v>251</v>
      </c>
      <c r="B17">
        <v>5</v>
      </c>
      <c r="C17">
        <v>53</v>
      </c>
      <c r="D17">
        <v>3</v>
      </c>
      <c r="E17">
        <v>0</v>
      </c>
      <c r="F17">
        <v>2025</v>
      </c>
      <c r="G17" t="s">
        <v>31</v>
      </c>
      <c r="H17" t="s">
        <v>33</v>
      </c>
      <c r="I17" t="s">
        <v>12</v>
      </c>
      <c r="J17">
        <v>1</v>
      </c>
      <c r="K17">
        <v>431</v>
      </c>
      <c r="L17">
        <v>387</v>
      </c>
      <c r="M17">
        <v>0.89791183294663568</v>
      </c>
      <c r="N17">
        <v>316</v>
      </c>
      <c r="O17">
        <v>71</v>
      </c>
      <c r="P17">
        <v>71</v>
      </c>
      <c r="Q17">
        <v>44</v>
      </c>
    </row>
    <row r="18" spans="1:21" hidden="1" x14ac:dyDescent="0.3">
      <c r="A18">
        <v>251</v>
      </c>
      <c r="B18">
        <v>5</v>
      </c>
      <c r="C18">
        <v>54</v>
      </c>
      <c r="D18">
        <v>2</v>
      </c>
      <c r="E18">
        <v>0</v>
      </c>
      <c r="F18">
        <v>2025</v>
      </c>
      <c r="G18" t="s">
        <v>31</v>
      </c>
      <c r="H18" t="s">
        <v>34</v>
      </c>
      <c r="I18" t="s">
        <v>12</v>
      </c>
      <c r="J18">
        <v>1</v>
      </c>
      <c r="K18">
        <v>42</v>
      </c>
      <c r="L18">
        <v>38</v>
      </c>
      <c r="M18">
        <v>0.90476190476190477</v>
      </c>
      <c r="N18">
        <v>27</v>
      </c>
      <c r="O18">
        <v>11</v>
      </c>
      <c r="P18">
        <v>11</v>
      </c>
      <c r="Q18">
        <v>4</v>
      </c>
    </row>
    <row r="19" spans="1:21" hidden="1" x14ac:dyDescent="0.3">
      <c r="A19">
        <v>251</v>
      </c>
      <c r="B19">
        <v>7</v>
      </c>
      <c r="C19">
        <v>71</v>
      </c>
      <c r="D19">
        <v>1</v>
      </c>
      <c r="E19">
        <v>0</v>
      </c>
      <c r="F19">
        <v>2025</v>
      </c>
      <c r="G19" t="s">
        <v>36</v>
      </c>
      <c r="H19" t="s">
        <v>37</v>
      </c>
      <c r="I19" t="s">
        <v>12</v>
      </c>
      <c r="J19">
        <v>1</v>
      </c>
      <c r="K19">
        <v>37</v>
      </c>
      <c r="L19">
        <v>34</v>
      </c>
      <c r="M19">
        <v>0.91891891891891897</v>
      </c>
      <c r="N19">
        <v>24</v>
      </c>
      <c r="O19">
        <v>10</v>
      </c>
      <c r="P19">
        <v>10</v>
      </c>
      <c r="Q19">
        <v>3</v>
      </c>
    </row>
    <row r="20" spans="1:21" x14ac:dyDescent="0.3">
      <c r="A20">
        <v>251</v>
      </c>
      <c r="B20">
        <v>1</v>
      </c>
      <c r="C20">
        <v>14</v>
      </c>
      <c r="D20">
        <v>4</v>
      </c>
      <c r="E20">
        <v>1</v>
      </c>
      <c r="F20">
        <v>2025</v>
      </c>
      <c r="G20" t="s">
        <v>8</v>
      </c>
      <c r="H20" t="s">
        <v>9</v>
      </c>
      <c r="I20" t="s">
        <v>10</v>
      </c>
      <c r="J20">
        <v>1</v>
      </c>
      <c r="K20">
        <v>32348</v>
      </c>
      <c r="L20">
        <v>32281</v>
      </c>
      <c r="M20">
        <v>0.99792877457648077</v>
      </c>
      <c r="N20">
        <v>29738</v>
      </c>
      <c r="O20">
        <v>2543</v>
      </c>
      <c r="P20">
        <v>1526</v>
      </c>
      <c r="Q20">
        <v>67</v>
      </c>
      <c r="R20">
        <v>30570</v>
      </c>
      <c r="S20">
        <v>0.94699668535671133</v>
      </c>
      <c r="T20">
        <v>28027</v>
      </c>
      <c r="U20">
        <v>2543</v>
      </c>
    </row>
    <row r="21" spans="1:21" x14ac:dyDescent="0.3">
      <c r="A21">
        <v>252</v>
      </c>
      <c r="B21">
        <v>3</v>
      </c>
      <c r="C21">
        <v>34</v>
      </c>
      <c r="D21">
        <v>1</v>
      </c>
      <c r="E21">
        <v>1</v>
      </c>
      <c r="F21">
        <v>2025</v>
      </c>
      <c r="G21" t="s">
        <v>25</v>
      </c>
      <c r="H21" t="s">
        <v>29</v>
      </c>
      <c r="I21" t="s">
        <v>10</v>
      </c>
      <c r="J21">
        <v>2</v>
      </c>
      <c r="K21">
        <v>3597</v>
      </c>
      <c r="L21">
        <v>3593</v>
      </c>
      <c r="M21">
        <v>0.99888796219071452</v>
      </c>
      <c r="N21">
        <v>3298</v>
      </c>
      <c r="O21">
        <v>295</v>
      </c>
      <c r="P21">
        <v>145</v>
      </c>
      <c r="Q21">
        <v>4</v>
      </c>
      <c r="R21">
        <v>3435</v>
      </c>
      <c r="S21">
        <v>0.95602560534372394</v>
      </c>
      <c r="T21">
        <v>3140</v>
      </c>
      <c r="U21">
        <v>295</v>
      </c>
    </row>
    <row r="22" spans="1:21" hidden="1" x14ac:dyDescent="0.3">
      <c r="A22">
        <v>251</v>
      </c>
      <c r="B22">
        <v>5</v>
      </c>
      <c r="C22">
        <v>62</v>
      </c>
      <c r="D22">
        <v>5</v>
      </c>
      <c r="E22">
        <v>0</v>
      </c>
      <c r="F22">
        <v>2025</v>
      </c>
      <c r="G22" t="s">
        <v>31</v>
      </c>
      <c r="H22" t="s">
        <v>35</v>
      </c>
      <c r="I22" t="s">
        <v>12</v>
      </c>
      <c r="J22">
        <v>1</v>
      </c>
      <c r="K22">
        <v>587</v>
      </c>
      <c r="L22">
        <v>541</v>
      </c>
      <c r="M22">
        <v>0.92163543441226581</v>
      </c>
      <c r="N22">
        <v>540</v>
      </c>
      <c r="O22">
        <v>1</v>
      </c>
      <c r="P22">
        <v>1</v>
      </c>
      <c r="Q22">
        <v>46</v>
      </c>
    </row>
    <row r="23" spans="1:21" hidden="1" x14ac:dyDescent="0.3">
      <c r="A23">
        <v>251</v>
      </c>
      <c r="B23">
        <v>1</v>
      </c>
      <c r="C23">
        <v>101</v>
      </c>
      <c r="D23">
        <v>5</v>
      </c>
      <c r="E23">
        <v>0</v>
      </c>
      <c r="F23">
        <v>2025</v>
      </c>
      <c r="G23" t="s">
        <v>8</v>
      </c>
      <c r="H23" t="s">
        <v>39</v>
      </c>
      <c r="I23" t="s">
        <v>12</v>
      </c>
      <c r="J23">
        <v>1</v>
      </c>
      <c r="K23">
        <v>147</v>
      </c>
      <c r="L23">
        <v>136</v>
      </c>
      <c r="M23">
        <v>0.92517006802721091</v>
      </c>
      <c r="N23">
        <v>136</v>
      </c>
      <c r="O23">
        <v>0</v>
      </c>
      <c r="P23">
        <v>0</v>
      </c>
      <c r="Q23">
        <v>11</v>
      </c>
    </row>
    <row r="24" spans="1:21" x14ac:dyDescent="0.3">
      <c r="A24">
        <v>252</v>
      </c>
      <c r="B24">
        <v>3</v>
      </c>
      <c r="C24">
        <v>30</v>
      </c>
      <c r="D24">
        <v>2</v>
      </c>
      <c r="E24">
        <v>1</v>
      </c>
      <c r="F24">
        <v>2025</v>
      </c>
      <c r="G24" t="s">
        <v>25</v>
      </c>
      <c r="H24" t="s">
        <v>26</v>
      </c>
      <c r="I24" t="s">
        <v>10</v>
      </c>
      <c r="J24">
        <v>2</v>
      </c>
      <c r="K24">
        <v>3401</v>
      </c>
      <c r="L24">
        <v>3395</v>
      </c>
      <c r="M24">
        <v>0.99823581299617758</v>
      </c>
      <c r="N24">
        <v>2911</v>
      </c>
      <c r="O24">
        <v>484</v>
      </c>
      <c r="P24">
        <v>308</v>
      </c>
      <c r="Q24">
        <v>6</v>
      </c>
      <c r="R24">
        <v>3247</v>
      </c>
      <c r="S24">
        <v>0.95640648011782037</v>
      </c>
      <c r="T24">
        <v>2763</v>
      </c>
      <c r="U24">
        <v>484</v>
      </c>
    </row>
    <row r="25" spans="1:21" x14ac:dyDescent="0.3">
      <c r="A25">
        <v>251</v>
      </c>
      <c r="B25">
        <v>7</v>
      </c>
      <c r="C25">
        <v>71</v>
      </c>
      <c r="D25">
        <v>1</v>
      </c>
      <c r="E25">
        <v>1</v>
      </c>
      <c r="F25">
        <v>2025</v>
      </c>
      <c r="G25" t="s">
        <v>36</v>
      </c>
      <c r="H25" t="s">
        <v>37</v>
      </c>
      <c r="I25" t="s">
        <v>10</v>
      </c>
      <c r="J25">
        <v>1</v>
      </c>
      <c r="K25">
        <v>1099</v>
      </c>
      <c r="L25">
        <v>1099</v>
      </c>
      <c r="M25">
        <v>1</v>
      </c>
      <c r="N25">
        <v>909</v>
      </c>
      <c r="O25">
        <v>190</v>
      </c>
      <c r="P25">
        <v>90</v>
      </c>
      <c r="Q25">
        <v>0</v>
      </c>
      <c r="R25">
        <v>1053</v>
      </c>
      <c r="S25">
        <v>0.95814376706096449</v>
      </c>
      <c r="T25">
        <v>863</v>
      </c>
      <c r="U25">
        <v>190</v>
      </c>
    </row>
    <row r="26" spans="1:21" hidden="1" x14ac:dyDescent="0.3">
      <c r="A26">
        <v>252</v>
      </c>
      <c r="B26">
        <v>5</v>
      </c>
      <c r="C26">
        <v>53</v>
      </c>
      <c r="D26">
        <v>3</v>
      </c>
      <c r="E26">
        <v>0</v>
      </c>
      <c r="F26">
        <v>2025</v>
      </c>
      <c r="G26" t="s">
        <v>31</v>
      </c>
      <c r="H26" t="s">
        <v>33</v>
      </c>
      <c r="I26" t="s">
        <v>12</v>
      </c>
      <c r="J26">
        <v>2</v>
      </c>
      <c r="K26">
        <v>546</v>
      </c>
      <c r="L26">
        <v>508</v>
      </c>
      <c r="M26">
        <v>0.93040293040293043</v>
      </c>
      <c r="N26">
        <v>433</v>
      </c>
      <c r="O26">
        <v>75</v>
      </c>
      <c r="P26">
        <v>75</v>
      </c>
      <c r="Q26">
        <v>38</v>
      </c>
    </row>
    <row r="27" spans="1:21" hidden="1" x14ac:dyDescent="0.3">
      <c r="A27">
        <v>252</v>
      </c>
      <c r="B27">
        <v>5</v>
      </c>
      <c r="C27">
        <v>62</v>
      </c>
      <c r="D27">
        <v>5</v>
      </c>
      <c r="E27">
        <v>0</v>
      </c>
      <c r="F27">
        <v>2025</v>
      </c>
      <c r="G27" t="s">
        <v>31</v>
      </c>
      <c r="H27" t="s">
        <v>35</v>
      </c>
      <c r="I27" t="s">
        <v>12</v>
      </c>
      <c r="J27">
        <v>2</v>
      </c>
      <c r="K27">
        <v>589</v>
      </c>
      <c r="L27">
        <v>554</v>
      </c>
      <c r="M27">
        <v>0.94057724957555178</v>
      </c>
      <c r="N27">
        <v>554</v>
      </c>
      <c r="O27">
        <v>0</v>
      </c>
      <c r="P27">
        <v>0</v>
      </c>
      <c r="Q27">
        <v>35</v>
      </c>
    </row>
    <row r="28" spans="1:21" x14ac:dyDescent="0.3">
      <c r="A28">
        <v>251</v>
      </c>
      <c r="B28">
        <v>3</v>
      </c>
      <c r="C28">
        <v>30</v>
      </c>
      <c r="D28">
        <v>2</v>
      </c>
      <c r="E28">
        <v>1</v>
      </c>
      <c r="F28">
        <v>2025</v>
      </c>
      <c r="G28" t="s">
        <v>25</v>
      </c>
      <c r="H28" t="s">
        <v>26</v>
      </c>
      <c r="I28" t="s">
        <v>10</v>
      </c>
      <c r="J28">
        <v>1</v>
      </c>
      <c r="K28">
        <v>3389</v>
      </c>
      <c r="L28">
        <v>3381</v>
      </c>
      <c r="M28">
        <v>0.99763942165830632</v>
      </c>
      <c r="N28">
        <v>2952</v>
      </c>
      <c r="O28">
        <v>429</v>
      </c>
      <c r="P28">
        <v>289</v>
      </c>
      <c r="Q28">
        <v>8</v>
      </c>
      <c r="R28">
        <v>3250</v>
      </c>
      <c r="S28">
        <v>0.96125406684412895</v>
      </c>
      <c r="T28">
        <v>2821</v>
      </c>
      <c r="U28">
        <v>429</v>
      </c>
    </row>
    <row r="29" spans="1:21" x14ac:dyDescent="0.3">
      <c r="A29">
        <v>252</v>
      </c>
      <c r="B29">
        <v>1</v>
      </c>
      <c r="C29">
        <v>15</v>
      </c>
      <c r="D29">
        <v>2</v>
      </c>
      <c r="E29">
        <v>1</v>
      </c>
      <c r="F29">
        <v>2025</v>
      </c>
      <c r="G29" t="s">
        <v>8</v>
      </c>
      <c r="H29" t="s">
        <v>20</v>
      </c>
      <c r="I29" t="s">
        <v>10</v>
      </c>
      <c r="J29">
        <v>2</v>
      </c>
      <c r="K29">
        <v>9302</v>
      </c>
      <c r="L29">
        <v>9245</v>
      </c>
      <c r="M29">
        <v>0.99387228552999352</v>
      </c>
      <c r="N29">
        <v>5010</v>
      </c>
      <c r="O29">
        <v>4235</v>
      </c>
      <c r="P29">
        <v>2818</v>
      </c>
      <c r="Q29">
        <v>57</v>
      </c>
      <c r="R29">
        <v>8909</v>
      </c>
      <c r="S29">
        <v>0.96365603028664137</v>
      </c>
      <c r="T29">
        <v>4674</v>
      </c>
      <c r="U29">
        <v>4235</v>
      </c>
    </row>
    <row r="30" spans="1:21" hidden="1" x14ac:dyDescent="0.3">
      <c r="A30">
        <v>251</v>
      </c>
      <c r="B30">
        <v>5</v>
      </c>
      <c r="C30">
        <v>51</v>
      </c>
      <c r="D30">
        <v>1</v>
      </c>
      <c r="E30">
        <v>0</v>
      </c>
      <c r="F30">
        <v>2025</v>
      </c>
      <c r="G30" t="s">
        <v>31</v>
      </c>
      <c r="H30" t="s">
        <v>32</v>
      </c>
      <c r="I30" t="s">
        <v>12</v>
      </c>
      <c r="J30">
        <v>1</v>
      </c>
      <c r="K30">
        <v>137</v>
      </c>
      <c r="L30">
        <v>129</v>
      </c>
      <c r="M30">
        <v>0.94160583941605835</v>
      </c>
      <c r="N30">
        <v>109</v>
      </c>
      <c r="O30">
        <v>20</v>
      </c>
      <c r="P30">
        <v>20</v>
      </c>
      <c r="Q30">
        <v>8</v>
      </c>
    </row>
    <row r="31" spans="1:21" hidden="1" x14ac:dyDescent="0.3">
      <c r="A31">
        <v>251</v>
      </c>
      <c r="B31">
        <v>1</v>
      </c>
      <c r="C31">
        <v>27</v>
      </c>
      <c r="D31">
        <v>3</v>
      </c>
      <c r="E31">
        <v>0</v>
      </c>
      <c r="F31">
        <v>2025</v>
      </c>
      <c r="G31" t="s">
        <v>8</v>
      </c>
      <c r="H31" t="s">
        <v>23</v>
      </c>
      <c r="I31" t="s">
        <v>12</v>
      </c>
      <c r="J31">
        <v>1</v>
      </c>
      <c r="K31">
        <v>5123</v>
      </c>
      <c r="L31">
        <v>4874</v>
      </c>
      <c r="M31">
        <v>0.95139566660160058</v>
      </c>
      <c r="N31">
        <v>4857</v>
      </c>
      <c r="O31">
        <v>17</v>
      </c>
      <c r="P31">
        <v>17</v>
      </c>
      <c r="Q31">
        <v>249</v>
      </c>
    </row>
    <row r="32" spans="1:21" x14ac:dyDescent="0.3">
      <c r="A32">
        <v>252</v>
      </c>
      <c r="B32">
        <v>5</v>
      </c>
      <c r="C32">
        <v>54</v>
      </c>
      <c r="D32">
        <v>2</v>
      </c>
      <c r="E32">
        <v>1</v>
      </c>
      <c r="F32">
        <v>2025</v>
      </c>
      <c r="G32" t="s">
        <v>31</v>
      </c>
      <c r="H32" t="s">
        <v>34</v>
      </c>
      <c r="I32" t="s">
        <v>10</v>
      </c>
      <c r="J32">
        <v>2</v>
      </c>
      <c r="K32">
        <v>368</v>
      </c>
      <c r="L32">
        <v>363</v>
      </c>
      <c r="M32">
        <v>0.98641304347826086</v>
      </c>
      <c r="N32">
        <v>84</v>
      </c>
      <c r="O32">
        <v>279</v>
      </c>
      <c r="P32">
        <v>202</v>
      </c>
      <c r="Q32">
        <v>5</v>
      </c>
      <c r="R32">
        <v>350</v>
      </c>
      <c r="S32">
        <v>0.96418732782369143</v>
      </c>
      <c r="T32">
        <v>71</v>
      </c>
      <c r="U32">
        <v>279</v>
      </c>
    </row>
    <row r="33" spans="1:21" x14ac:dyDescent="0.3">
      <c r="A33">
        <v>251</v>
      </c>
      <c r="B33">
        <v>3</v>
      </c>
      <c r="C33">
        <v>34</v>
      </c>
      <c r="D33">
        <v>1</v>
      </c>
      <c r="E33">
        <v>1</v>
      </c>
      <c r="F33">
        <v>2025</v>
      </c>
      <c r="G33" t="s">
        <v>25</v>
      </c>
      <c r="H33" t="s">
        <v>29</v>
      </c>
      <c r="I33" t="s">
        <v>10</v>
      </c>
      <c r="J33">
        <v>1</v>
      </c>
      <c r="K33">
        <v>3572</v>
      </c>
      <c r="L33">
        <v>3564</v>
      </c>
      <c r="M33">
        <v>0.99776035834266519</v>
      </c>
      <c r="N33">
        <v>3303</v>
      </c>
      <c r="O33">
        <v>261</v>
      </c>
      <c r="P33">
        <v>131</v>
      </c>
      <c r="Q33">
        <v>8</v>
      </c>
      <c r="R33">
        <v>3449</v>
      </c>
      <c r="S33">
        <v>0.96773288439955107</v>
      </c>
      <c r="T33">
        <v>3188</v>
      </c>
      <c r="U33">
        <v>261</v>
      </c>
    </row>
    <row r="34" spans="1:21" hidden="1" x14ac:dyDescent="0.3">
      <c r="A34">
        <v>252</v>
      </c>
      <c r="B34">
        <v>1</v>
      </c>
      <c r="C34">
        <v>27</v>
      </c>
      <c r="D34">
        <v>3</v>
      </c>
      <c r="E34">
        <v>0</v>
      </c>
      <c r="F34">
        <v>2025</v>
      </c>
      <c r="G34" t="s">
        <v>8</v>
      </c>
      <c r="H34" t="s">
        <v>23</v>
      </c>
      <c r="I34" t="s">
        <v>12</v>
      </c>
      <c r="J34">
        <v>2</v>
      </c>
      <c r="K34">
        <v>5380</v>
      </c>
      <c r="L34">
        <v>5138</v>
      </c>
      <c r="M34">
        <v>0.95501858736059475</v>
      </c>
      <c r="N34">
        <v>5128</v>
      </c>
      <c r="O34">
        <v>10</v>
      </c>
      <c r="P34">
        <v>10</v>
      </c>
      <c r="Q34">
        <v>242</v>
      </c>
    </row>
    <row r="35" spans="1:21" hidden="1" x14ac:dyDescent="0.3">
      <c r="A35">
        <v>251</v>
      </c>
      <c r="B35">
        <v>1</v>
      </c>
      <c r="C35">
        <v>15</v>
      </c>
      <c r="D35">
        <v>2</v>
      </c>
      <c r="E35">
        <v>0</v>
      </c>
      <c r="F35">
        <v>2025</v>
      </c>
      <c r="G35" t="s">
        <v>8</v>
      </c>
      <c r="H35" t="s">
        <v>20</v>
      </c>
      <c r="I35" t="s">
        <v>12</v>
      </c>
      <c r="J35">
        <v>1</v>
      </c>
      <c r="K35">
        <v>4930</v>
      </c>
      <c r="L35">
        <v>4723</v>
      </c>
      <c r="M35">
        <v>0.95801217038539555</v>
      </c>
      <c r="N35">
        <v>4061</v>
      </c>
      <c r="O35">
        <v>662</v>
      </c>
      <c r="P35">
        <v>662</v>
      </c>
      <c r="Q35">
        <v>207</v>
      </c>
    </row>
    <row r="36" spans="1:21" hidden="1" x14ac:dyDescent="0.3">
      <c r="A36">
        <v>252</v>
      </c>
      <c r="B36">
        <v>1</v>
      </c>
      <c r="C36">
        <v>15</v>
      </c>
      <c r="D36">
        <v>2</v>
      </c>
      <c r="E36">
        <v>0</v>
      </c>
      <c r="F36">
        <v>2025</v>
      </c>
      <c r="G36" t="s">
        <v>8</v>
      </c>
      <c r="H36" t="s">
        <v>20</v>
      </c>
      <c r="I36" t="s">
        <v>12</v>
      </c>
      <c r="J36">
        <v>2</v>
      </c>
      <c r="K36">
        <v>4871</v>
      </c>
      <c r="L36">
        <v>4689</v>
      </c>
      <c r="M36">
        <v>0.9626360090330528</v>
      </c>
      <c r="N36">
        <v>4077</v>
      </c>
      <c r="O36">
        <v>612</v>
      </c>
      <c r="P36">
        <v>612</v>
      </c>
      <c r="Q36">
        <v>182</v>
      </c>
    </row>
    <row r="37" spans="1:21" hidden="1" x14ac:dyDescent="0.3">
      <c r="A37">
        <v>252</v>
      </c>
      <c r="B37">
        <v>5</v>
      </c>
      <c r="C37">
        <v>51</v>
      </c>
      <c r="D37">
        <v>1</v>
      </c>
      <c r="E37">
        <v>0</v>
      </c>
      <c r="F37">
        <v>2025</v>
      </c>
      <c r="G37" t="s">
        <v>31</v>
      </c>
      <c r="H37" t="s">
        <v>32</v>
      </c>
      <c r="I37" t="s">
        <v>12</v>
      </c>
      <c r="J37">
        <v>2</v>
      </c>
      <c r="K37">
        <v>136</v>
      </c>
      <c r="L37">
        <v>131</v>
      </c>
      <c r="M37">
        <v>0.96323529411764708</v>
      </c>
      <c r="N37">
        <v>116</v>
      </c>
      <c r="O37">
        <v>15</v>
      </c>
      <c r="P37">
        <v>15</v>
      </c>
      <c r="Q37">
        <v>5</v>
      </c>
    </row>
    <row r="38" spans="1:21" hidden="1" x14ac:dyDescent="0.3">
      <c r="A38">
        <v>251</v>
      </c>
      <c r="B38">
        <v>3</v>
      </c>
      <c r="C38">
        <v>32</v>
      </c>
      <c r="D38">
        <v>4</v>
      </c>
      <c r="E38">
        <v>0</v>
      </c>
      <c r="F38">
        <v>2025</v>
      </c>
      <c r="G38" t="s">
        <v>25</v>
      </c>
      <c r="H38" t="s">
        <v>28</v>
      </c>
      <c r="I38" t="s">
        <v>12</v>
      </c>
      <c r="J38">
        <v>1</v>
      </c>
      <c r="K38">
        <v>2567</v>
      </c>
      <c r="L38">
        <v>2491</v>
      </c>
      <c r="M38">
        <v>0.97039345539540323</v>
      </c>
      <c r="N38">
        <v>1749</v>
      </c>
      <c r="O38">
        <v>742</v>
      </c>
      <c r="P38">
        <v>742</v>
      </c>
      <c r="Q38">
        <v>76</v>
      </c>
    </row>
    <row r="39" spans="1:21" hidden="1" x14ac:dyDescent="0.3">
      <c r="A39">
        <v>251</v>
      </c>
      <c r="B39">
        <v>3</v>
      </c>
      <c r="C39">
        <v>43</v>
      </c>
      <c r="D39">
        <v>6</v>
      </c>
      <c r="E39">
        <v>0</v>
      </c>
      <c r="F39">
        <v>2025</v>
      </c>
      <c r="G39" t="s">
        <v>25</v>
      </c>
      <c r="H39" t="s">
        <v>30</v>
      </c>
      <c r="I39" t="s">
        <v>12</v>
      </c>
      <c r="J39">
        <v>1</v>
      </c>
      <c r="K39">
        <v>772</v>
      </c>
      <c r="L39">
        <v>753</v>
      </c>
      <c r="M39">
        <v>0.97538860103626945</v>
      </c>
      <c r="N39">
        <v>752</v>
      </c>
      <c r="O39">
        <v>1</v>
      </c>
      <c r="P39">
        <v>1</v>
      </c>
      <c r="Q39">
        <v>19</v>
      </c>
    </row>
    <row r="40" spans="1:21" x14ac:dyDescent="0.3">
      <c r="A40">
        <v>252</v>
      </c>
      <c r="B40">
        <v>5</v>
      </c>
      <c r="C40">
        <v>53</v>
      </c>
      <c r="D40">
        <v>3</v>
      </c>
      <c r="E40">
        <v>1</v>
      </c>
      <c r="F40">
        <v>2025</v>
      </c>
      <c r="G40" t="s">
        <v>31</v>
      </c>
      <c r="H40" t="s">
        <v>33</v>
      </c>
      <c r="I40" t="s">
        <v>10</v>
      </c>
      <c r="J40">
        <v>2</v>
      </c>
      <c r="K40">
        <v>1925</v>
      </c>
      <c r="L40">
        <v>1904</v>
      </c>
      <c r="M40">
        <v>0.98909090909090913</v>
      </c>
      <c r="N40">
        <v>204</v>
      </c>
      <c r="O40">
        <v>1700</v>
      </c>
      <c r="P40">
        <v>1191</v>
      </c>
      <c r="Q40">
        <v>21</v>
      </c>
      <c r="R40">
        <v>1846</v>
      </c>
      <c r="S40">
        <v>0.96953781512605042</v>
      </c>
      <c r="T40">
        <v>146</v>
      </c>
      <c r="U40">
        <v>1700</v>
      </c>
    </row>
    <row r="41" spans="1:21" x14ac:dyDescent="0.3">
      <c r="A41">
        <v>252</v>
      </c>
      <c r="B41">
        <v>3</v>
      </c>
      <c r="C41">
        <v>31</v>
      </c>
      <c r="D41">
        <v>3</v>
      </c>
      <c r="E41">
        <v>1</v>
      </c>
      <c r="F41">
        <v>2025</v>
      </c>
      <c r="G41" t="s">
        <v>25</v>
      </c>
      <c r="H41" t="s">
        <v>27</v>
      </c>
      <c r="I41" t="s">
        <v>10</v>
      </c>
      <c r="J41">
        <v>2</v>
      </c>
      <c r="K41">
        <v>5247</v>
      </c>
      <c r="L41">
        <v>5231</v>
      </c>
      <c r="M41">
        <v>0.99695063846007237</v>
      </c>
      <c r="N41">
        <v>3808</v>
      </c>
      <c r="O41">
        <v>1423</v>
      </c>
      <c r="P41">
        <v>783</v>
      </c>
      <c r="Q41">
        <v>16</v>
      </c>
      <c r="R41">
        <v>5075</v>
      </c>
      <c r="S41">
        <v>0.97017778627413498</v>
      </c>
      <c r="T41">
        <v>3652</v>
      </c>
      <c r="U41">
        <v>1423</v>
      </c>
    </row>
    <row r="42" spans="1:21" hidden="1" x14ac:dyDescent="0.3">
      <c r="A42">
        <v>252</v>
      </c>
      <c r="B42">
        <v>3</v>
      </c>
      <c r="C42">
        <v>43</v>
      </c>
      <c r="D42">
        <v>6</v>
      </c>
      <c r="E42">
        <v>0</v>
      </c>
      <c r="F42">
        <v>2025</v>
      </c>
      <c r="G42" t="s">
        <v>25</v>
      </c>
      <c r="H42" t="s">
        <v>30</v>
      </c>
      <c r="I42" t="s">
        <v>12</v>
      </c>
      <c r="J42">
        <v>2</v>
      </c>
      <c r="K42">
        <v>779</v>
      </c>
      <c r="L42">
        <v>760</v>
      </c>
      <c r="M42">
        <v>0.97560975609756095</v>
      </c>
      <c r="N42">
        <v>760</v>
      </c>
      <c r="O42">
        <v>0</v>
      </c>
      <c r="P42">
        <v>0</v>
      </c>
      <c r="Q42">
        <v>19</v>
      </c>
    </row>
    <row r="43" spans="1:21" hidden="1" x14ac:dyDescent="0.3">
      <c r="A43">
        <v>252</v>
      </c>
      <c r="B43">
        <v>3</v>
      </c>
      <c r="C43">
        <v>32</v>
      </c>
      <c r="D43">
        <v>4</v>
      </c>
      <c r="E43">
        <v>0</v>
      </c>
      <c r="F43">
        <v>2025</v>
      </c>
      <c r="G43" t="s">
        <v>25</v>
      </c>
      <c r="H43" t="s">
        <v>28</v>
      </c>
      <c r="I43" t="s">
        <v>12</v>
      </c>
      <c r="J43">
        <v>2</v>
      </c>
      <c r="K43">
        <v>2613</v>
      </c>
      <c r="L43">
        <v>2555</v>
      </c>
      <c r="M43">
        <v>0.97780329123612708</v>
      </c>
      <c r="N43">
        <v>1929</v>
      </c>
      <c r="O43">
        <v>626</v>
      </c>
      <c r="P43">
        <v>626</v>
      </c>
      <c r="Q43">
        <v>58</v>
      </c>
    </row>
    <row r="44" spans="1:21" x14ac:dyDescent="0.3">
      <c r="A44">
        <v>251</v>
      </c>
      <c r="B44">
        <v>3</v>
      </c>
      <c r="C44">
        <v>31</v>
      </c>
      <c r="D44">
        <v>3</v>
      </c>
      <c r="E44">
        <v>1</v>
      </c>
      <c r="F44">
        <v>2025</v>
      </c>
      <c r="G44" t="s">
        <v>25</v>
      </c>
      <c r="H44" t="s">
        <v>27</v>
      </c>
      <c r="I44" t="s">
        <v>10</v>
      </c>
      <c r="J44">
        <v>1</v>
      </c>
      <c r="K44">
        <v>5274</v>
      </c>
      <c r="L44">
        <v>5253</v>
      </c>
      <c r="M44">
        <v>0.99601820250284412</v>
      </c>
      <c r="N44">
        <v>3811</v>
      </c>
      <c r="O44">
        <v>1442</v>
      </c>
      <c r="P44">
        <v>854</v>
      </c>
      <c r="Q44">
        <v>21</v>
      </c>
      <c r="R44">
        <v>5123</v>
      </c>
      <c r="S44">
        <v>0.97525223681705697</v>
      </c>
      <c r="T44">
        <v>3681</v>
      </c>
      <c r="U44">
        <v>1442</v>
      </c>
    </row>
    <row r="45" spans="1:21" x14ac:dyDescent="0.3">
      <c r="A45">
        <v>252</v>
      </c>
      <c r="B45">
        <v>3</v>
      </c>
      <c r="C45">
        <v>32</v>
      </c>
      <c r="D45">
        <v>4</v>
      </c>
      <c r="E45">
        <v>1</v>
      </c>
      <c r="F45">
        <v>2025</v>
      </c>
      <c r="G45" t="s">
        <v>25</v>
      </c>
      <c r="H45" t="s">
        <v>28</v>
      </c>
      <c r="I45" t="s">
        <v>10</v>
      </c>
      <c r="J45">
        <v>2</v>
      </c>
      <c r="K45">
        <v>15529</v>
      </c>
      <c r="L45">
        <v>15482</v>
      </c>
      <c r="M45">
        <v>0.99697340459784922</v>
      </c>
      <c r="N45">
        <v>11175</v>
      </c>
      <c r="O45">
        <v>4307</v>
      </c>
      <c r="P45">
        <v>2747</v>
      </c>
      <c r="Q45">
        <v>47</v>
      </c>
      <c r="R45">
        <v>15106</v>
      </c>
      <c r="S45">
        <v>0.97571373207595913</v>
      </c>
      <c r="T45">
        <v>10799</v>
      </c>
      <c r="U45">
        <v>4307</v>
      </c>
    </row>
    <row r="46" spans="1:21" hidden="1" x14ac:dyDescent="0.3">
      <c r="A46">
        <v>251</v>
      </c>
      <c r="B46">
        <v>1</v>
      </c>
      <c r="C46">
        <v>23</v>
      </c>
      <c r="D46">
        <v>6</v>
      </c>
      <c r="E46">
        <v>0</v>
      </c>
      <c r="F46">
        <v>2025</v>
      </c>
      <c r="G46" t="s">
        <v>8</v>
      </c>
      <c r="H46" t="s">
        <v>21</v>
      </c>
      <c r="I46" t="s">
        <v>12</v>
      </c>
      <c r="J46">
        <v>1</v>
      </c>
      <c r="K46">
        <v>15896</v>
      </c>
      <c r="L46">
        <v>15579</v>
      </c>
      <c r="M46">
        <v>0.9800578761952693</v>
      </c>
      <c r="N46">
        <v>15572</v>
      </c>
      <c r="O46">
        <v>7</v>
      </c>
      <c r="P46">
        <v>7</v>
      </c>
      <c r="Q46">
        <v>317</v>
      </c>
    </row>
    <row r="47" spans="1:21" hidden="1" x14ac:dyDescent="0.3">
      <c r="A47">
        <v>252</v>
      </c>
      <c r="B47">
        <v>1</v>
      </c>
      <c r="C47">
        <v>23</v>
      </c>
      <c r="D47">
        <v>6</v>
      </c>
      <c r="E47">
        <v>0</v>
      </c>
      <c r="F47">
        <v>2025</v>
      </c>
      <c r="G47" t="s">
        <v>8</v>
      </c>
      <c r="H47" t="s">
        <v>21</v>
      </c>
      <c r="I47" t="s">
        <v>12</v>
      </c>
      <c r="J47">
        <v>2</v>
      </c>
      <c r="K47">
        <v>15388</v>
      </c>
      <c r="L47">
        <v>15090</v>
      </c>
      <c r="M47">
        <v>0.98063426046269819</v>
      </c>
      <c r="N47">
        <v>15084</v>
      </c>
      <c r="O47">
        <v>6</v>
      </c>
      <c r="P47">
        <v>6</v>
      </c>
      <c r="Q47">
        <v>298</v>
      </c>
    </row>
    <row r="48" spans="1:21" x14ac:dyDescent="0.3">
      <c r="A48">
        <v>251</v>
      </c>
      <c r="B48">
        <v>5</v>
      </c>
      <c r="C48">
        <v>54</v>
      </c>
      <c r="D48">
        <v>2</v>
      </c>
      <c r="E48">
        <v>1</v>
      </c>
      <c r="F48">
        <v>2025</v>
      </c>
      <c r="G48" t="s">
        <v>31</v>
      </c>
      <c r="H48" t="s">
        <v>34</v>
      </c>
      <c r="I48" t="s">
        <v>10</v>
      </c>
      <c r="J48">
        <v>1</v>
      </c>
      <c r="K48">
        <v>361</v>
      </c>
      <c r="L48">
        <v>360</v>
      </c>
      <c r="M48">
        <v>0.99722991689750695</v>
      </c>
      <c r="N48">
        <v>96</v>
      </c>
      <c r="O48">
        <v>264</v>
      </c>
      <c r="P48">
        <v>200</v>
      </c>
      <c r="Q48">
        <v>1</v>
      </c>
      <c r="R48">
        <v>352</v>
      </c>
      <c r="S48">
        <v>0.97777777777777775</v>
      </c>
      <c r="T48">
        <v>88</v>
      </c>
      <c r="U48">
        <v>264</v>
      </c>
    </row>
    <row r="49" spans="1:21" x14ac:dyDescent="0.3">
      <c r="A49">
        <v>251</v>
      </c>
      <c r="B49">
        <v>1</v>
      </c>
      <c r="C49">
        <v>15</v>
      </c>
      <c r="D49">
        <v>2</v>
      </c>
      <c r="E49">
        <v>1</v>
      </c>
      <c r="F49">
        <v>2025</v>
      </c>
      <c r="G49" t="s">
        <v>8</v>
      </c>
      <c r="H49" t="s">
        <v>20</v>
      </c>
      <c r="I49" t="s">
        <v>10</v>
      </c>
      <c r="J49">
        <v>1</v>
      </c>
      <c r="K49">
        <v>9292</v>
      </c>
      <c r="L49">
        <v>9216</v>
      </c>
      <c r="M49">
        <v>0.99182092122255705</v>
      </c>
      <c r="N49">
        <v>4865</v>
      </c>
      <c r="O49">
        <v>4351</v>
      </c>
      <c r="P49">
        <v>3248</v>
      </c>
      <c r="Q49">
        <v>76</v>
      </c>
      <c r="R49">
        <v>9016</v>
      </c>
      <c r="S49">
        <v>0.97829861111111116</v>
      </c>
      <c r="T49">
        <v>4665</v>
      </c>
      <c r="U49">
        <v>4351</v>
      </c>
    </row>
    <row r="50" spans="1:21" hidden="1" x14ac:dyDescent="0.3">
      <c r="A50">
        <v>252</v>
      </c>
      <c r="B50">
        <v>3</v>
      </c>
      <c r="C50">
        <v>31</v>
      </c>
      <c r="D50">
        <v>3</v>
      </c>
      <c r="E50">
        <v>0</v>
      </c>
      <c r="F50">
        <v>2025</v>
      </c>
      <c r="G50" t="s">
        <v>25</v>
      </c>
      <c r="H50" t="s">
        <v>27</v>
      </c>
      <c r="I50" t="s">
        <v>12</v>
      </c>
      <c r="J50">
        <v>2</v>
      </c>
      <c r="K50">
        <v>1058</v>
      </c>
      <c r="L50">
        <v>1039</v>
      </c>
      <c r="M50">
        <v>0.98204158790170137</v>
      </c>
      <c r="N50">
        <v>773</v>
      </c>
      <c r="O50">
        <v>266</v>
      </c>
      <c r="P50">
        <v>266</v>
      </c>
      <c r="Q50">
        <v>19</v>
      </c>
    </row>
    <row r="51" spans="1:21" hidden="1" x14ac:dyDescent="0.3">
      <c r="A51">
        <v>251</v>
      </c>
      <c r="B51">
        <v>3</v>
      </c>
      <c r="C51">
        <v>30</v>
      </c>
      <c r="D51">
        <v>2</v>
      </c>
      <c r="E51">
        <v>0</v>
      </c>
      <c r="F51">
        <v>2025</v>
      </c>
      <c r="G51" t="s">
        <v>25</v>
      </c>
      <c r="H51" t="s">
        <v>26</v>
      </c>
      <c r="I51" t="s">
        <v>12</v>
      </c>
      <c r="J51">
        <v>1</v>
      </c>
      <c r="K51">
        <v>910</v>
      </c>
      <c r="L51">
        <v>897</v>
      </c>
      <c r="M51">
        <v>0.98571428571428577</v>
      </c>
      <c r="N51">
        <v>847</v>
      </c>
      <c r="O51">
        <v>50</v>
      </c>
      <c r="P51">
        <v>50</v>
      </c>
      <c r="Q51">
        <v>13</v>
      </c>
    </row>
    <row r="52" spans="1:21" hidden="1" x14ac:dyDescent="0.3">
      <c r="A52">
        <v>251</v>
      </c>
      <c r="B52">
        <v>3</v>
      </c>
      <c r="C52">
        <v>31</v>
      </c>
      <c r="D52">
        <v>3</v>
      </c>
      <c r="E52">
        <v>0</v>
      </c>
      <c r="F52">
        <v>2025</v>
      </c>
      <c r="G52" t="s">
        <v>25</v>
      </c>
      <c r="H52" t="s">
        <v>27</v>
      </c>
      <c r="I52" t="s">
        <v>12</v>
      </c>
      <c r="J52">
        <v>1</v>
      </c>
      <c r="K52">
        <v>1116</v>
      </c>
      <c r="L52">
        <v>1101</v>
      </c>
      <c r="M52">
        <v>0.98655913978494625</v>
      </c>
      <c r="N52">
        <v>806</v>
      </c>
      <c r="O52">
        <v>295</v>
      </c>
      <c r="P52">
        <v>295</v>
      </c>
      <c r="Q52">
        <v>15</v>
      </c>
    </row>
    <row r="53" spans="1:21" hidden="1" x14ac:dyDescent="0.3">
      <c r="A53">
        <v>252</v>
      </c>
      <c r="B53">
        <v>3</v>
      </c>
      <c r="C53">
        <v>30</v>
      </c>
      <c r="D53">
        <v>2</v>
      </c>
      <c r="E53">
        <v>0</v>
      </c>
      <c r="F53">
        <v>2025</v>
      </c>
      <c r="G53" t="s">
        <v>25</v>
      </c>
      <c r="H53" t="s">
        <v>26</v>
      </c>
      <c r="I53" t="s">
        <v>12</v>
      </c>
      <c r="J53">
        <v>2</v>
      </c>
      <c r="K53">
        <v>848</v>
      </c>
      <c r="L53">
        <v>839</v>
      </c>
      <c r="M53">
        <v>0.98938679245283023</v>
      </c>
      <c r="N53">
        <v>776</v>
      </c>
      <c r="O53">
        <v>63</v>
      </c>
      <c r="P53">
        <v>63</v>
      </c>
      <c r="Q53">
        <v>9</v>
      </c>
    </row>
    <row r="54" spans="1:21" hidden="1" x14ac:dyDescent="0.3">
      <c r="A54">
        <v>251</v>
      </c>
      <c r="B54">
        <v>1</v>
      </c>
      <c r="C54">
        <v>26</v>
      </c>
      <c r="D54">
        <v>1</v>
      </c>
      <c r="E54">
        <v>0</v>
      </c>
      <c r="F54">
        <v>2025</v>
      </c>
      <c r="G54" t="s">
        <v>8</v>
      </c>
      <c r="H54" t="s">
        <v>22</v>
      </c>
      <c r="I54" t="s">
        <v>12</v>
      </c>
      <c r="J54">
        <v>1</v>
      </c>
      <c r="K54">
        <v>32640</v>
      </c>
      <c r="L54">
        <v>32359</v>
      </c>
      <c r="M54">
        <v>0.99139093137254897</v>
      </c>
      <c r="N54">
        <v>32353</v>
      </c>
      <c r="O54">
        <v>6</v>
      </c>
      <c r="P54">
        <v>6</v>
      </c>
      <c r="Q54">
        <v>281</v>
      </c>
    </row>
    <row r="55" spans="1:21" hidden="1" x14ac:dyDescent="0.3">
      <c r="A55">
        <v>252</v>
      </c>
      <c r="B55">
        <v>1</v>
      </c>
      <c r="C55">
        <v>26</v>
      </c>
      <c r="D55">
        <v>1</v>
      </c>
      <c r="E55">
        <v>0</v>
      </c>
      <c r="F55">
        <v>2025</v>
      </c>
      <c r="G55" t="s">
        <v>8</v>
      </c>
      <c r="H55" t="s">
        <v>22</v>
      </c>
      <c r="I55" t="s">
        <v>12</v>
      </c>
      <c r="J55">
        <v>2</v>
      </c>
      <c r="K55">
        <v>31843</v>
      </c>
      <c r="L55">
        <v>31604</v>
      </c>
      <c r="M55">
        <v>0.99249442577646574</v>
      </c>
      <c r="N55">
        <v>31598</v>
      </c>
      <c r="O55">
        <v>6</v>
      </c>
      <c r="P55">
        <v>6</v>
      </c>
      <c r="Q55">
        <v>239</v>
      </c>
    </row>
    <row r="56" spans="1:21" x14ac:dyDescent="0.3">
      <c r="A56">
        <v>251</v>
      </c>
      <c r="B56">
        <v>3</v>
      </c>
      <c r="C56">
        <v>32</v>
      </c>
      <c r="D56">
        <v>4</v>
      </c>
      <c r="E56">
        <v>1</v>
      </c>
      <c r="F56">
        <v>2025</v>
      </c>
      <c r="G56" t="s">
        <v>25</v>
      </c>
      <c r="H56" t="s">
        <v>28</v>
      </c>
      <c r="I56" t="s">
        <v>10</v>
      </c>
      <c r="J56">
        <v>1</v>
      </c>
      <c r="K56">
        <v>15723</v>
      </c>
      <c r="L56">
        <v>15665</v>
      </c>
      <c r="M56">
        <v>0.99631113655154868</v>
      </c>
      <c r="N56">
        <v>11170</v>
      </c>
      <c r="O56">
        <v>4495</v>
      </c>
      <c r="P56">
        <v>3041</v>
      </c>
      <c r="Q56">
        <v>58</v>
      </c>
      <c r="R56">
        <v>15371</v>
      </c>
      <c r="S56">
        <v>0.98123204596233637</v>
      </c>
      <c r="T56">
        <v>10876</v>
      </c>
      <c r="U56">
        <v>4495</v>
      </c>
    </row>
    <row r="57" spans="1:21" x14ac:dyDescent="0.3">
      <c r="A57">
        <v>251</v>
      </c>
      <c r="B57">
        <v>5</v>
      </c>
      <c r="C57">
        <v>53</v>
      </c>
      <c r="D57">
        <v>3</v>
      </c>
      <c r="E57">
        <v>1</v>
      </c>
      <c r="F57">
        <v>2025</v>
      </c>
      <c r="G57" t="s">
        <v>31</v>
      </c>
      <c r="H57" t="s">
        <v>33</v>
      </c>
      <c r="I57" t="s">
        <v>10</v>
      </c>
      <c r="J57">
        <v>1</v>
      </c>
      <c r="K57">
        <v>1892</v>
      </c>
      <c r="L57">
        <v>1877</v>
      </c>
      <c r="M57">
        <v>0.99207188160676529</v>
      </c>
      <c r="N57">
        <v>183</v>
      </c>
      <c r="O57">
        <v>1694</v>
      </c>
      <c r="P57">
        <v>1241</v>
      </c>
      <c r="Q57">
        <v>15</v>
      </c>
      <c r="R57">
        <v>1842</v>
      </c>
      <c r="S57">
        <v>0.98135322322855623</v>
      </c>
      <c r="T57">
        <v>148</v>
      </c>
      <c r="U57">
        <v>1694</v>
      </c>
    </row>
    <row r="58" spans="1:21" hidden="1" x14ac:dyDescent="0.3">
      <c r="A58">
        <v>251</v>
      </c>
      <c r="B58">
        <v>3</v>
      </c>
      <c r="C58">
        <v>34</v>
      </c>
      <c r="D58">
        <v>1</v>
      </c>
      <c r="E58">
        <v>0</v>
      </c>
      <c r="F58">
        <v>2025</v>
      </c>
      <c r="G58" t="s">
        <v>25</v>
      </c>
      <c r="H58" t="s">
        <v>29</v>
      </c>
      <c r="I58" t="s">
        <v>12</v>
      </c>
      <c r="J58">
        <v>1</v>
      </c>
      <c r="K58">
        <v>1364</v>
      </c>
      <c r="L58">
        <v>1355</v>
      </c>
      <c r="M58">
        <v>0.99340175953079179</v>
      </c>
      <c r="N58">
        <v>1310</v>
      </c>
      <c r="O58">
        <v>45</v>
      </c>
      <c r="P58">
        <v>45</v>
      </c>
      <c r="Q58">
        <v>9</v>
      </c>
    </row>
    <row r="59" spans="1:21" hidden="1" x14ac:dyDescent="0.3">
      <c r="A59">
        <v>252</v>
      </c>
      <c r="B59">
        <v>1</v>
      </c>
      <c r="C59">
        <v>14</v>
      </c>
      <c r="D59">
        <v>4</v>
      </c>
      <c r="E59">
        <v>0</v>
      </c>
      <c r="F59">
        <v>2025</v>
      </c>
      <c r="G59" t="s">
        <v>8</v>
      </c>
      <c r="H59" t="s">
        <v>9</v>
      </c>
      <c r="I59" t="s">
        <v>12</v>
      </c>
      <c r="J59">
        <v>2</v>
      </c>
      <c r="K59">
        <v>7589</v>
      </c>
      <c r="L59">
        <v>7546</v>
      </c>
      <c r="M59">
        <v>0.99433390433522206</v>
      </c>
      <c r="N59">
        <v>7444</v>
      </c>
      <c r="O59">
        <v>102</v>
      </c>
      <c r="P59">
        <v>102</v>
      </c>
      <c r="Q59">
        <v>43</v>
      </c>
    </row>
    <row r="60" spans="1:21" hidden="1" x14ac:dyDescent="0.3">
      <c r="A60">
        <v>251</v>
      </c>
      <c r="B60">
        <v>1</v>
      </c>
      <c r="C60">
        <v>14</v>
      </c>
      <c r="D60">
        <v>4</v>
      </c>
      <c r="E60">
        <v>0</v>
      </c>
      <c r="F60">
        <v>2025</v>
      </c>
      <c r="G60" t="s">
        <v>8</v>
      </c>
      <c r="H60" t="s">
        <v>9</v>
      </c>
      <c r="I60" t="s">
        <v>12</v>
      </c>
      <c r="J60">
        <v>1</v>
      </c>
      <c r="K60">
        <v>8016</v>
      </c>
      <c r="L60">
        <v>7972</v>
      </c>
      <c r="M60">
        <v>0.9945109780439122</v>
      </c>
      <c r="N60">
        <v>7849</v>
      </c>
      <c r="O60">
        <v>123</v>
      </c>
      <c r="P60">
        <v>123</v>
      </c>
      <c r="Q60">
        <v>44</v>
      </c>
    </row>
    <row r="61" spans="1:21" hidden="1" x14ac:dyDescent="0.3">
      <c r="A61">
        <v>252</v>
      </c>
      <c r="B61">
        <v>3</v>
      </c>
      <c r="C61">
        <v>34</v>
      </c>
      <c r="D61">
        <v>1</v>
      </c>
      <c r="E61">
        <v>0</v>
      </c>
      <c r="F61">
        <v>2025</v>
      </c>
      <c r="G61" t="s">
        <v>25</v>
      </c>
      <c r="H61" t="s">
        <v>29</v>
      </c>
      <c r="I61" t="s">
        <v>12</v>
      </c>
      <c r="J61">
        <v>2</v>
      </c>
      <c r="K61">
        <v>1365</v>
      </c>
      <c r="L61">
        <v>1358</v>
      </c>
      <c r="M61">
        <v>0.99487179487179489</v>
      </c>
      <c r="N61">
        <v>1304</v>
      </c>
      <c r="O61">
        <v>54</v>
      </c>
      <c r="P61">
        <v>54</v>
      </c>
      <c r="Q61">
        <v>7</v>
      </c>
    </row>
  </sheetData>
  <pageMargins left="0.7" right="0.7" top="0.75" bottom="0.75" header="0.3" footer="0.3"/>
  <pageSetup paperSize="9" orientation="portrait"/>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F4FA8-CB5D-4187-B63D-F89D87D6FC9E}">
  <dimension ref="A1:U61"/>
  <sheetViews>
    <sheetView workbookViewId="0"/>
  </sheetViews>
  <sheetFormatPr baseColWidth="10" defaultColWidth="9.109375" defaultRowHeight="14.4" x14ac:dyDescent="0.3"/>
  <sheetData>
    <row r="1" spans="1:21" x14ac:dyDescent="0.3">
      <c r="A1" t="s">
        <v>0</v>
      </c>
      <c r="B1" t="s">
        <v>3</v>
      </c>
      <c r="C1" t="s">
        <v>5</v>
      </c>
      <c r="D1" t="s">
        <v>165</v>
      </c>
      <c r="E1" t="s">
        <v>7</v>
      </c>
      <c r="F1" t="s">
        <v>1</v>
      </c>
      <c r="G1" t="s">
        <v>4</v>
      </c>
      <c r="H1" t="s">
        <v>6</v>
      </c>
      <c r="I1" t="s">
        <v>64</v>
      </c>
      <c r="J1" t="s">
        <v>2</v>
      </c>
      <c r="K1" t="s">
        <v>48</v>
      </c>
      <c r="L1" t="s">
        <v>63</v>
      </c>
      <c r="M1" t="s">
        <v>62</v>
      </c>
      <c r="N1" t="s">
        <v>166</v>
      </c>
      <c r="O1" t="s">
        <v>167</v>
      </c>
      <c r="P1" t="s">
        <v>49</v>
      </c>
      <c r="Q1" t="s">
        <v>115</v>
      </c>
      <c r="R1" t="s">
        <v>65</v>
      </c>
      <c r="S1" t="s">
        <v>116</v>
      </c>
      <c r="T1" t="s">
        <v>50</v>
      </c>
      <c r="U1" t="s">
        <v>51</v>
      </c>
    </row>
    <row r="2" spans="1:21" x14ac:dyDescent="0.3">
      <c r="A2">
        <v>251</v>
      </c>
      <c r="B2">
        <v>1</v>
      </c>
      <c r="C2">
        <v>26</v>
      </c>
      <c r="D2">
        <v>1</v>
      </c>
      <c r="E2">
        <v>0</v>
      </c>
      <c r="F2">
        <v>2025</v>
      </c>
      <c r="G2" t="s">
        <v>8</v>
      </c>
      <c r="H2" t="s">
        <v>22</v>
      </c>
      <c r="I2" t="s">
        <v>12</v>
      </c>
      <c r="J2">
        <v>1</v>
      </c>
      <c r="K2">
        <v>32640</v>
      </c>
      <c r="L2">
        <v>32359</v>
      </c>
      <c r="M2">
        <v>0.99139093137254897</v>
      </c>
      <c r="N2">
        <v>32353</v>
      </c>
      <c r="O2">
        <v>6</v>
      </c>
      <c r="P2">
        <v>6</v>
      </c>
      <c r="Q2">
        <v>281</v>
      </c>
    </row>
    <row r="3" spans="1:21" x14ac:dyDescent="0.3">
      <c r="A3">
        <v>252</v>
      </c>
      <c r="B3">
        <v>1</v>
      </c>
      <c r="C3">
        <v>26</v>
      </c>
      <c r="D3">
        <v>1</v>
      </c>
      <c r="E3">
        <v>0</v>
      </c>
      <c r="F3">
        <v>2025</v>
      </c>
      <c r="G3" t="s">
        <v>8</v>
      </c>
      <c r="H3" t="s">
        <v>22</v>
      </c>
      <c r="I3" t="s">
        <v>12</v>
      </c>
      <c r="J3">
        <v>2</v>
      </c>
      <c r="K3">
        <v>31843</v>
      </c>
      <c r="L3">
        <v>31604</v>
      </c>
      <c r="M3">
        <v>0.99249442577646574</v>
      </c>
      <c r="N3">
        <v>31598</v>
      </c>
      <c r="O3">
        <v>6</v>
      </c>
      <c r="P3">
        <v>6</v>
      </c>
      <c r="Q3">
        <v>239</v>
      </c>
    </row>
    <row r="4" spans="1:21" x14ac:dyDescent="0.3">
      <c r="A4">
        <v>251</v>
      </c>
      <c r="B4">
        <v>1</v>
      </c>
      <c r="C4">
        <v>15</v>
      </c>
      <c r="D4">
        <v>2</v>
      </c>
      <c r="E4">
        <v>0</v>
      </c>
      <c r="F4">
        <v>2025</v>
      </c>
      <c r="G4" t="s">
        <v>8</v>
      </c>
      <c r="H4" t="s">
        <v>20</v>
      </c>
      <c r="I4" t="s">
        <v>12</v>
      </c>
      <c r="J4">
        <v>1</v>
      </c>
      <c r="K4">
        <v>4930</v>
      </c>
      <c r="L4">
        <v>4723</v>
      </c>
      <c r="M4">
        <v>0.95801217038539555</v>
      </c>
      <c r="N4">
        <v>4061</v>
      </c>
      <c r="O4">
        <v>662</v>
      </c>
      <c r="P4">
        <v>662</v>
      </c>
      <c r="Q4">
        <v>207</v>
      </c>
    </row>
    <row r="5" spans="1:21" x14ac:dyDescent="0.3">
      <c r="A5">
        <v>252</v>
      </c>
      <c r="B5">
        <v>1</v>
      </c>
      <c r="C5">
        <v>15</v>
      </c>
      <c r="D5">
        <v>2</v>
      </c>
      <c r="E5">
        <v>0</v>
      </c>
      <c r="F5">
        <v>2025</v>
      </c>
      <c r="G5" t="s">
        <v>8</v>
      </c>
      <c r="H5" t="s">
        <v>20</v>
      </c>
      <c r="I5" t="s">
        <v>12</v>
      </c>
      <c r="J5">
        <v>2</v>
      </c>
      <c r="K5">
        <v>4871</v>
      </c>
      <c r="L5">
        <v>4689</v>
      </c>
      <c r="M5">
        <v>0.9626360090330528</v>
      </c>
      <c r="N5">
        <v>4077</v>
      </c>
      <c r="O5">
        <v>612</v>
      </c>
      <c r="P5">
        <v>612</v>
      </c>
      <c r="Q5">
        <v>182</v>
      </c>
    </row>
    <row r="6" spans="1:21" x14ac:dyDescent="0.3">
      <c r="A6">
        <v>251</v>
      </c>
      <c r="B6">
        <v>1</v>
      </c>
      <c r="C6">
        <v>15</v>
      </c>
      <c r="D6">
        <v>2</v>
      </c>
      <c r="E6">
        <v>1</v>
      </c>
      <c r="F6">
        <v>2025</v>
      </c>
      <c r="G6" t="s">
        <v>8</v>
      </c>
      <c r="H6" t="s">
        <v>20</v>
      </c>
      <c r="I6" t="s">
        <v>10</v>
      </c>
      <c r="J6">
        <v>1</v>
      </c>
      <c r="K6">
        <v>9292</v>
      </c>
      <c r="L6">
        <v>9216</v>
      </c>
      <c r="M6">
        <v>0.99182092122255705</v>
      </c>
      <c r="N6">
        <v>4865</v>
      </c>
      <c r="O6">
        <v>4351</v>
      </c>
      <c r="P6">
        <v>3248</v>
      </c>
      <c r="Q6">
        <v>76</v>
      </c>
      <c r="R6">
        <v>9016</v>
      </c>
      <c r="S6">
        <v>0.97829861111111116</v>
      </c>
      <c r="T6">
        <v>4665</v>
      </c>
      <c r="U6">
        <v>4351</v>
      </c>
    </row>
    <row r="7" spans="1:21" x14ac:dyDescent="0.3">
      <c r="A7">
        <v>252</v>
      </c>
      <c r="B7">
        <v>1</v>
      </c>
      <c r="C7">
        <v>15</v>
      </c>
      <c r="D7">
        <v>2</v>
      </c>
      <c r="E7">
        <v>1</v>
      </c>
      <c r="F7">
        <v>2025</v>
      </c>
      <c r="G7" t="s">
        <v>8</v>
      </c>
      <c r="H7" t="s">
        <v>20</v>
      </c>
      <c r="I7" t="s">
        <v>10</v>
      </c>
      <c r="J7">
        <v>2</v>
      </c>
      <c r="K7">
        <v>9302</v>
      </c>
      <c r="L7">
        <v>9245</v>
      </c>
      <c r="M7">
        <v>0.99387228552999352</v>
      </c>
      <c r="N7">
        <v>5010</v>
      </c>
      <c r="O7">
        <v>4235</v>
      </c>
      <c r="P7">
        <v>2818</v>
      </c>
      <c r="Q7">
        <v>57</v>
      </c>
      <c r="R7">
        <v>8909</v>
      </c>
      <c r="S7">
        <v>0.96365603028664137</v>
      </c>
      <c r="T7">
        <v>4674</v>
      </c>
      <c r="U7">
        <v>4235</v>
      </c>
    </row>
    <row r="8" spans="1:21" x14ac:dyDescent="0.3">
      <c r="A8">
        <v>251</v>
      </c>
      <c r="B8">
        <v>1</v>
      </c>
      <c r="C8">
        <v>27</v>
      </c>
      <c r="D8">
        <v>3</v>
      </c>
      <c r="E8">
        <v>0</v>
      </c>
      <c r="F8">
        <v>2025</v>
      </c>
      <c r="G8" t="s">
        <v>8</v>
      </c>
      <c r="H8" t="s">
        <v>23</v>
      </c>
      <c r="I8" t="s">
        <v>12</v>
      </c>
      <c r="J8">
        <v>1</v>
      </c>
      <c r="K8">
        <v>5123</v>
      </c>
      <c r="L8">
        <v>4874</v>
      </c>
      <c r="M8">
        <v>0.95139566660160058</v>
      </c>
      <c r="N8">
        <v>4857</v>
      </c>
      <c r="O8">
        <v>17</v>
      </c>
      <c r="P8">
        <v>17</v>
      </c>
      <c r="Q8">
        <v>249</v>
      </c>
    </row>
    <row r="9" spans="1:21" x14ac:dyDescent="0.3">
      <c r="A9">
        <v>252</v>
      </c>
      <c r="B9">
        <v>1</v>
      </c>
      <c r="C9">
        <v>27</v>
      </c>
      <c r="D9">
        <v>3</v>
      </c>
      <c r="E9">
        <v>0</v>
      </c>
      <c r="F9">
        <v>2025</v>
      </c>
      <c r="G9" t="s">
        <v>8</v>
      </c>
      <c r="H9" t="s">
        <v>23</v>
      </c>
      <c r="I9" t="s">
        <v>12</v>
      </c>
      <c r="J9">
        <v>2</v>
      </c>
      <c r="K9">
        <v>5380</v>
      </c>
      <c r="L9">
        <v>5138</v>
      </c>
      <c r="M9">
        <v>0.95501858736059475</v>
      </c>
      <c r="N9">
        <v>5128</v>
      </c>
      <c r="O9">
        <v>10</v>
      </c>
      <c r="P9">
        <v>10</v>
      </c>
      <c r="Q9">
        <v>242</v>
      </c>
    </row>
    <row r="10" spans="1:21" x14ac:dyDescent="0.3">
      <c r="A10">
        <v>251</v>
      </c>
      <c r="B10">
        <v>1</v>
      </c>
      <c r="C10">
        <v>14</v>
      </c>
      <c r="D10">
        <v>4</v>
      </c>
      <c r="E10">
        <v>0</v>
      </c>
      <c r="F10">
        <v>2025</v>
      </c>
      <c r="G10" t="s">
        <v>8</v>
      </c>
      <c r="H10" t="s">
        <v>9</v>
      </c>
      <c r="I10" t="s">
        <v>12</v>
      </c>
      <c r="J10">
        <v>1</v>
      </c>
      <c r="K10">
        <v>8016</v>
      </c>
      <c r="L10">
        <v>7972</v>
      </c>
      <c r="M10">
        <v>0.9945109780439122</v>
      </c>
      <c r="N10">
        <v>7849</v>
      </c>
      <c r="O10">
        <v>123</v>
      </c>
      <c r="P10">
        <v>123</v>
      </c>
      <c r="Q10">
        <v>44</v>
      </c>
    </row>
    <row r="11" spans="1:21" x14ac:dyDescent="0.3">
      <c r="A11">
        <v>252</v>
      </c>
      <c r="B11">
        <v>1</v>
      </c>
      <c r="C11">
        <v>14</v>
      </c>
      <c r="D11">
        <v>4</v>
      </c>
      <c r="E11">
        <v>0</v>
      </c>
      <c r="F11">
        <v>2025</v>
      </c>
      <c r="G11" t="s">
        <v>8</v>
      </c>
      <c r="H11" t="s">
        <v>9</v>
      </c>
      <c r="I11" t="s">
        <v>12</v>
      </c>
      <c r="J11">
        <v>2</v>
      </c>
      <c r="K11">
        <v>7589</v>
      </c>
      <c r="L11">
        <v>7546</v>
      </c>
      <c r="M11">
        <v>0.99433390433522206</v>
      </c>
      <c r="N11">
        <v>7444</v>
      </c>
      <c r="O11">
        <v>102</v>
      </c>
      <c r="P11">
        <v>102</v>
      </c>
      <c r="Q11">
        <v>43</v>
      </c>
    </row>
    <row r="12" spans="1:21" x14ac:dyDescent="0.3">
      <c r="A12">
        <v>251</v>
      </c>
      <c r="B12">
        <v>1</v>
      </c>
      <c r="C12">
        <v>14</v>
      </c>
      <c r="D12">
        <v>4</v>
      </c>
      <c r="E12">
        <v>1</v>
      </c>
      <c r="F12">
        <v>2025</v>
      </c>
      <c r="G12" t="s">
        <v>8</v>
      </c>
      <c r="H12" t="s">
        <v>9</v>
      </c>
      <c r="I12" t="s">
        <v>10</v>
      </c>
      <c r="J12">
        <v>1</v>
      </c>
      <c r="K12">
        <v>32348</v>
      </c>
      <c r="L12">
        <v>32281</v>
      </c>
      <c r="M12">
        <v>0.99792877457648077</v>
      </c>
      <c r="N12">
        <v>29738</v>
      </c>
      <c r="O12">
        <v>2543</v>
      </c>
      <c r="P12">
        <v>1526</v>
      </c>
      <c r="Q12">
        <v>67</v>
      </c>
      <c r="R12">
        <v>30570</v>
      </c>
      <c r="S12">
        <v>0.94699668535671133</v>
      </c>
      <c r="T12">
        <v>28027</v>
      </c>
      <c r="U12">
        <v>2543</v>
      </c>
    </row>
    <row r="13" spans="1:21" x14ac:dyDescent="0.3">
      <c r="A13">
        <v>252</v>
      </c>
      <c r="B13">
        <v>1</v>
      </c>
      <c r="C13">
        <v>14</v>
      </c>
      <c r="D13">
        <v>4</v>
      </c>
      <c r="E13">
        <v>1</v>
      </c>
      <c r="F13">
        <v>2025</v>
      </c>
      <c r="G13" t="s">
        <v>8</v>
      </c>
      <c r="H13" t="s">
        <v>9</v>
      </c>
      <c r="I13" t="s">
        <v>10</v>
      </c>
      <c r="J13">
        <v>2</v>
      </c>
      <c r="K13">
        <v>32199</v>
      </c>
      <c r="L13">
        <v>32129</v>
      </c>
      <c r="M13">
        <v>0.99782601944159754</v>
      </c>
      <c r="N13">
        <v>29686</v>
      </c>
      <c r="O13">
        <v>2443</v>
      </c>
      <c r="P13">
        <v>1232</v>
      </c>
      <c r="Q13">
        <v>70</v>
      </c>
      <c r="R13">
        <v>29867</v>
      </c>
      <c r="S13">
        <v>0.92959631485573779</v>
      </c>
      <c r="T13">
        <v>27424</v>
      </c>
      <c r="U13">
        <v>2443</v>
      </c>
    </row>
    <row r="14" spans="1:21" x14ac:dyDescent="0.3">
      <c r="A14">
        <v>251</v>
      </c>
      <c r="B14">
        <v>1</v>
      </c>
      <c r="C14">
        <v>101</v>
      </c>
      <c r="D14">
        <v>5</v>
      </c>
      <c r="E14">
        <v>0</v>
      </c>
      <c r="F14">
        <v>2025</v>
      </c>
      <c r="G14" t="s">
        <v>8</v>
      </c>
      <c r="H14" t="s">
        <v>39</v>
      </c>
      <c r="I14" t="s">
        <v>12</v>
      </c>
      <c r="J14">
        <v>1</v>
      </c>
      <c r="K14">
        <v>147</v>
      </c>
      <c r="L14">
        <v>136</v>
      </c>
      <c r="M14">
        <v>0.92517006802721091</v>
      </c>
      <c r="N14">
        <v>136</v>
      </c>
      <c r="O14">
        <v>0</v>
      </c>
      <c r="P14">
        <v>0</v>
      </c>
      <c r="Q14">
        <v>11</v>
      </c>
    </row>
    <row r="15" spans="1:21" x14ac:dyDescent="0.3">
      <c r="A15">
        <v>252</v>
      </c>
      <c r="B15">
        <v>1</v>
      </c>
      <c r="C15">
        <v>101</v>
      </c>
      <c r="D15">
        <v>5</v>
      </c>
      <c r="E15">
        <v>0</v>
      </c>
      <c r="F15">
        <v>2025</v>
      </c>
      <c r="G15" t="s">
        <v>8</v>
      </c>
      <c r="H15" t="s">
        <v>39</v>
      </c>
      <c r="I15" t="s">
        <v>12</v>
      </c>
      <c r="J15">
        <v>2</v>
      </c>
      <c r="K15">
        <v>179</v>
      </c>
      <c r="L15">
        <v>159</v>
      </c>
      <c r="M15">
        <v>0.88826815642458101</v>
      </c>
      <c r="N15">
        <v>159</v>
      </c>
      <c r="O15">
        <v>0</v>
      </c>
      <c r="P15">
        <v>0</v>
      </c>
      <c r="Q15">
        <v>20</v>
      </c>
    </row>
    <row r="16" spans="1:21" x14ac:dyDescent="0.3">
      <c r="A16">
        <v>251</v>
      </c>
      <c r="B16">
        <v>1</v>
      </c>
      <c r="C16">
        <v>23</v>
      </c>
      <c r="D16">
        <v>6</v>
      </c>
      <c r="E16">
        <v>0</v>
      </c>
      <c r="F16">
        <v>2025</v>
      </c>
      <c r="G16" t="s">
        <v>8</v>
      </c>
      <c r="H16" t="s">
        <v>21</v>
      </c>
      <c r="I16" t="s">
        <v>12</v>
      </c>
      <c r="J16">
        <v>1</v>
      </c>
      <c r="K16">
        <v>15896</v>
      </c>
      <c r="L16">
        <v>15579</v>
      </c>
      <c r="M16">
        <v>0.9800578761952693</v>
      </c>
      <c r="N16">
        <v>15572</v>
      </c>
      <c r="O16">
        <v>7</v>
      </c>
      <c r="P16">
        <v>7</v>
      </c>
      <c r="Q16">
        <v>317</v>
      </c>
    </row>
    <row r="17" spans="1:21" x14ac:dyDescent="0.3">
      <c r="A17">
        <v>252</v>
      </c>
      <c r="B17">
        <v>1</v>
      </c>
      <c r="C17">
        <v>23</v>
      </c>
      <c r="D17">
        <v>6</v>
      </c>
      <c r="E17">
        <v>0</v>
      </c>
      <c r="F17">
        <v>2025</v>
      </c>
      <c r="G17" t="s">
        <v>8</v>
      </c>
      <c r="H17" t="s">
        <v>21</v>
      </c>
      <c r="I17" t="s">
        <v>12</v>
      </c>
      <c r="J17">
        <v>2</v>
      </c>
      <c r="K17">
        <v>15388</v>
      </c>
      <c r="L17">
        <v>15090</v>
      </c>
      <c r="M17">
        <v>0.98063426046269819</v>
      </c>
      <c r="N17">
        <v>15084</v>
      </c>
      <c r="O17">
        <v>6</v>
      </c>
      <c r="P17">
        <v>6</v>
      </c>
      <c r="Q17">
        <v>298</v>
      </c>
    </row>
    <row r="18" spans="1:21" x14ac:dyDescent="0.3">
      <c r="A18">
        <v>251</v>
      </c>
      <c r="B18">
        <v>3</v>
      </c>
      <c r="C18">
        <v>34</v>
      </c>
      <c r="D18">
        <v>1</v>
      </c>
      <c r="E18">
        <v>0</v>
      </c>
      <c r="F18">
        <v>2025</v>
      </c>
      <c r="G18" t="s">
        <v>25</v>
      </c>
      <c r="H18" t="s">
        <v>29</v>
      </c>
      <c r="I18" t="s">
        <v>12</v>
      </c>
      <c r="J18">
        <v>1</v>
      </c>
      <c r="K18">
        <v>1364</v>
      </c>
      <c r="L18">
        <v>1355</v>
      </c>
      <c r="M18">
        <v>0.99340175953079179</v>
      </c>
      <c r="N18">
        <v>1310</v>
      </c>
      <c r="O18">
        <v>45</v>
      </c>
      <c r="P18">
        <v>45</v>
      </c>
      <c r="Q18">
        <v>9</v>
      </c>
    </row>
    <row r="19" spans="1:21" x14ac:dyDescent="0.3">
      <c r="A19">
        <v>252</v>
      </c>
      <c r="B19">
        <v>3</v>
      </c>
      <c r="C19">
        <v>34</v>
      </c>
      <c r="D19">
        <v>1</v>
      </c>
      <c r="E19">
        <v>0</v>
      </c>
      <c r="F19">
        <v>2025</v>
      </c>
      <c r="G19" t="s">
        <v>25</v>
      </c>
      <c r="H19" t="s">
        <v>29</v>
      </c>
      <c r="I19" t="s">
        <v>12</v>
      </c>
      <c r="J19">
        <v>2</v>
      </c>
      <c r="K19">
        <v>1365</v>
      </c>
      <c r="L19">
        <v>1358</v>
      </c>
      <c r="M19">
        <v>0.99487179487179489</v>
      </c>
      <c r="N19">
        <v>1304</v>
      </c>
      <c r="O19">
        <v>54</v>
      </c>
      <c r="P19">
        <v>54</v>
      </c>
      <c r="Q19">
        <v>7</v>
      </c>
    </row>
    <row r="20" spans="1:21" x14ac:dyDescent="0.3">
      <c r="A20">
        <v>251</v>
      </c>
      <c r="B20">
        <v>3</v>
      </c>
      <c r="C20">
        <v>34</v>
      </c>
      <c r="D20">
        <v>1</v>
      </c>
      <c r="E20">
        <v>1</v>
      </c>
      <c r="F20">
        <v>2025</v>
      </c>
      <c r="G20" t="s">
        <v>25</v>
      </c>
      <c r="H20" t="s">
        <v>29</v>
      </c>
      <c r="I20" t="s">
        <v>10</v>
      </c>
      <c r="J20">
        <v>1</v>
      </c>
      <c r="K20">
        <v>3572</v>
      </c>
      <c r="L20">
        <v>3564</v>
      </c>
      <c r="M20">
        <v>0.99776035834266519</v>
      </c>
      <c r="N20">
        <v>3303</v>
      </c>
      <c r="O20">
        <v>261</v>
      </c>
      <c r="P20">
        <v>131</v>
      </c>
      <c r="Q20">
        <v>8</v>
      </c>
      <c r="R20">
        <v>3449</v>
      </c>
      <c r="S20">
        <v>0.96773288439955107</v>
      </c>
      <c r="T20">
        <v>3188</v>
      </c>
      <c r="U20">
        <v>261</v>
      </c>
    </row>
    <row r="21" spans="1:21" x14ac:dyDescent="0.3">
      <c r="A21">
        <v>252</v>
      </c>
      <c r="B21">
        <v>3</v>
      </c>
      <c r="C21">
        <v>34</v>
      </c>
      <c r="D21">
        <v>1</v>
      </c>
      <c r="E21">
        <v>1</v>
      </c>
      <c r="F21">
        <v>2025</v>
      </c>
      <c r="G21" t="s">
        <v>25</v>
      </c>
      <c r="H21" t="s">
        <v>29</v>
      </c>
      <c r="I21" t="s">
        <v>10</v>
      </c>
      <c r="J21">
        <v>2</v>
      </c>
      <c r="K21">
        <v>3597</v>
      </c>
      <c r="L21">
        <v>3593</v>
      </c>
      <c r="M21">
        <v>0.99888796219071452</v>
      </c>
      <c r="N21">
        <v>3298</v>
      </c>
      <c r="O21">
        <v>295</v>
      </c>
      <c r="P21">
        <v>145</v>
      </c>
      <c r="Q21">
        <v>4</v>
      </c>
      <c r="R21">
        <v>3435</v>
      </c>
      <c r="S21">
        <v>0.95602560534372394</v>
      </c>
      <c r="T21">
        <v>3140</v>
      </c>
      <c r="U21">
        <v>295</v>
      </c>
    </row>
    <row r="22" spans="1:21" x14ac:dyDescent="0.3">
      <c r="A22">
        <v>251</v>
      </c>
      <c r="B22">
        <v>3</v>
      </c>
      <c r="C22">
        <v>30</v>
      </c>
      <c r="D22">
        <v>2</v>
      </c>
      <c r="E22">
        <v>0</v>
      </c>
      <c r="F22">
        <v>2025</v>
      </c>
      <c r="G22" t="s">
        <v>25</v>
      </c>
      <c r="H22" t="s">
        <v>26</v>
      </c>
      <c r="I22" t="s">
        <v>12</v>
      </c>
      <c r="J22">
        <v>1</v>
      </c>
      <c r="K22">
        <v>910</v>
      </c>
      <c r="L22">
        <v>897</v>
      </c>
      <c r="M22">
        <v>0.98571428571428577</v>
      </c>
      <c r="N22">
        <v>847</v>
      </c>
      <c r="O22">
        <v>50</v>
      </c>
      <c r="P22">
        <v>50</v>
      </c>
      <c r="Q22">
        <v>13</v>
      </c>
    </row>
    <row r="23" spans="1:21" x14ac:dyDescent="0.3">
      <c r="A23">
        <v>252</v>
      </c>
      <c r="B23">
        <v>3</v>
      </c>
      <c r="C23">
        <v>30</v>
      </c>
      <c r="D23">
        <v>2</v>
      </c>
      <c r="E23">
        <v>0</v>
      </c>
      <c r="F23">
        <v>2025</v>
      </c>
      <c r="G23" t="s">
        <v>25</v>
      </c>
      <c r="H23" t="s">
        <v>26</v>
      </c>
      <c r="I23" t="s">
        <v>12</v>
      </c>
      <c r="J23">
        <v>2</v>
      </c>
      <c r="K23">
        <v>848</v>
      </c>
      <c r="L23">
        <v>839</v>
      </c>
      <c r="M23">
        <v>0.98938679245283023</v>
      </c>
      <c r="N23">
        <v>776</v>
      </c>
      <c r="O23">
        <v>63</v>
      </c>
      <c r="P23">
        <v>63</v>
      </c>
      <c r="Q23">
        <v>9</v>
      </c>
    </row>
    <row r="24" spans="1:21" x14ac:dyDescent="0.3">
      <c r="A24">
        <v>251</v>
      </c>
      <c r="B24">
        <v>3</v>
      </c>
      <c r="C24">
        <v>30</v>
      </c>
      <c r="D24">
        <v>2</v>
      </c>
      <c r="E24">
        <v>1</v>
      </c>
      <c r="F24">
        <v>2025</v>
      </c>
      <c r="G24" t="s">
        <v>25</v>
      </c>
      <c r="H24" t="s">
        <v>26</v>
      </c>
      <c r="I24" t="s">
        <v>10</v>
      </c>
      <c r="J24">
        <v>1</v>
      </c>
      <c r="K24">
        <v>3389</v>
      </c>
      <c r="L24">
        <v>3381</v>
      </c>
      <c r="M24">
        <v>0.99763942165830632</v>
      </c>
      <c r="N24">
        <v>2952</v>
      </c>
      <c r="O24">
        <v>429</v>
      </c>
      <c r="P24">
        <v>289</v>
      </c>
      <c r="Q24">
        <v>8</v>
      </c>
      <c r="R24">
        <v>3250</v>
      </c>
      <c r="S24">
        <v>0.96125406684412895</v>
      </c>
      <c r="T24">
        <v>2821</v>
      </c>
      <c r="U24">
        <v>429</v>
      </c>
    </row>
    <row r="25" spans="1:21" x14ac:dyDescent="0.3">
      <c r="A25">
        <v>252</v>
      </c>
      <c r="B25">
        <v>3</v>
      </c>
      <c r="C25">
        <v>30</v>
      </c>
      <c r="D25">
        <v>2</v>
      </c>
      <c r="E25">
        <v>1</v>
      </c>
      <c r="F25">
        <v>2025</v>
      </c>
      <c r="G25" t="s">
        <v>25</v>
      </c>
      <c r="H25" t="s">
        <v>26</v>
      </c>
      <c r="I25" t="s">
        <v>10</v>
      </c>
      <c r="J25">
        <v>2</v>
      </c>
      <c r="K25">
        <v>3401</v>
      </c>
      <c r="L25">
        <v>3395</v>
      </c>
      <c r="M25">
        <v>0.99823581299617758</v>
      </c>
      <c r="N25">
        <v>2911</v>
      </c>
      <c r="O25">
        <v>484</v>
      </c>
      <c r="P25">
        <v>308</v>
      </c>
      <c r="Q25">
        <v>6</v>
      </c>
      <c r="R25">
        <v>3247</v>
      </c>
      <c r="S25">
        <v>0.95640648011782037</v>
      </c>
      <c r="T25">
        <v>2763</v>
      </c>
      <c r="U25">
        <v>484</v>
      </c>
    </row>
    <row r="26" spans="1:21" x14ac:dyDescent="0.3">
      <c r="A26">
        <v>251</v>
      </c>
      <c r="B26">
        <v>3</v>
      </c>
      <c r="C26">
        <v>31</v>
      </c>
      <c r="D26">
        <v>3</v>
      </c>
      <c r="E26">
        <v>0</v>
      </c>
      <c r="F26">
        <v>2025</v>
      </c>
      <c r="G26" t="s">
        <v>25</v>
      </c>
      <c r="H26" t="s">
        <v>27</v>
      </c>
      <c r="I26" t="s">
        <v>12</v>
      </c>
      <c r="J26">
        <v>1</v>
      </c>
      <c r="K26">
        <v>1116</v>
      </c>
      <c r="L26">
        <v>1101</v>
      </c>
      <c r="M26">
        <v>0.98655913978494625</v>
      </c>
      <c r="N26">
        <v>806</v>
      </c>
      <c r="O26">
        <v>295</v>
      </c>
      <c r="P26">
        <v>295</v>
      </c>
      <c r="Q26">
        <v>15</v>
      </c>
    </row>
    <row r="27" spans="1:21" x14ac:dyDescent="0.3">
      <c r="A27">
        <v>252</v>
      </c>
      <c r="B27">
        <v>3</v>
      </c>
      <c r="C27">
        <v>31</v>
      </c>
      <c r="D27">
        <v>3</v>
      </c>
      <c r="E27">
        <v>0</v>
      </c>
      <c r="F27">
        <v>2025</v>
      </c>
      <c r="G27" t="s">
        <v>25</v>
      </c>
      <c r="H27" t="s">
        <v>27</v>
      </c>
      <c r="I27" t="s">
        <v>12</v>
      </c>
      <c r="J27">
        <v>2</v>
      </c>
      <c r="K27">
        <v>1058</v>
      </c>
      <c r="L27">
        <v>1039</v>
      </c>
      <c r="M27">
        <v>0.98204158790170137</v>
      </c>
      <c r="N27">
        <v>773</v>
      </c>
      <c r="O27">
        <v>266</v>
      </c>
      <c r="P27">
        <v>266</v>
      </c>
      <c r="Q27">
        <v>19</v>
      </c>
    </row>
    <row r="28" spans="1:21" x14ac:dyDescent="0.3">
      <c r="A28">
        <v>251</v>
      </c>
      <c r="B28">
        <v>3</v>
      </c>
      <c r="C28">
        <v>31</v>
      </c>
      <c r="D28">
        <v>3</v>
      </c>
      <c r="E28">
        <v>1</v>
      </c>
      <c r="F28">
        <v>2025</v>
      </c>
      <c r="G28" t="s">
        <v>25</v>
      </c>
      <c r="H28" t="s">
        <v>27</v>
      </c>
      <c r="I28" t="s">
        <v>10</v>
      </c>
      <c r="J28">
        <v>1</v>
      </c>
      <c r="K28">
        <v>5274</v>
      </c>
      <c r="L28">
        <v>5253</v>
      </c>
      <c r="M28">
        <v>0.99601820250284412</v>
      </c>
      <c r="N28">
        <v>3811</v>
      </c>
      <c r="O28">
        <v>1442</v>
      </c>
      <c r="P28">
        <v>854</v>
      </c>
      <c r="Q28">
        <v>21</v>
      </c>
      <c r="R28">
        <v>5123</v>
      </c>
      <c r="S28">
        <v>0.97525223681705697</v>
      </c>
      <c r="T28">
        <v>3681</v>
      </c>
      <c r="U28">
        <v>1442</v>
      </c>
    </row>
    <row r="29" spans="1:21" x14ac:dyDescent="0.3">
      <c r="A29">
        <v>252</v>
      </c>
      <c r="B29">
        <v>3</v>
      </c>
      <c r="C29">
        <v>31</v>
      </c>
      <c r="D29">
        <v>3</v>
      </c>
      <c r="E29">
        <v>1</v>
      </c>
      <c r="F29">
        <v>2025</v>
      </c>
      <c r="G29" t="s">
        <v>25</v>
      </c>
      <c r="H29" t="s">
        <v>27</v>
      </c>
      <c r="I29" t="s">
        <v>10</v>
      </c>
      <c r="J29">
        <v>2</v>
      </c>
      <c r="K29">
        <v>5247</v>
      </c>
      <c r="L29">
        <v>5231</v>
      </c>
      <c r="M29">
        <v>0.99695063846007237</v>
      </c>
      <c r="N29">
        <v>3808</v>
      </c>
      <c r="O29">
        <v>1423</v>
      </c>
      <c r="P29">
        <v>783</v>
      </c>
      <c r="Q29">
        <v>16</v>
      </c>
      <c r="R29">
        <v>5075</v>
      </c>
      <c r="S29">
        <v>0.97017778627413498</v>
      </c>
      <c r="T29">
        <v>3652</v>
      </c>
      <c r="U29">
        <v>1423</v>
      </c>
    </row>
    <row r="30" spans="1:21" x14ac:dyDescent="0.3">
      <c r="A30">
        <v>251</v>
      </c>
      <c r="B30">
        <v>3</v>
      </c>
      <c r="C30">
        <v>32</v>
      </c>
      <c r="D30">
        <v>4</v>
      </c>
      <c r="E30">
        <v>0</v>
      </c>
      <c r="F30">
        <v>2025</v>
      </c>
      <c r="G30" t="s">
        <v>25</v>
      </c>
      <c r="H30" t="s">
        <v>28</v>
      </c>
      <c r="I30" t="s">
        <v>12</v>
      </c>
      <c r="J30">
        <v>1</v>
      </c>
      <c r="K30">
        <v>2567</v>
      </c>
      <c r="L30">
        <v>2491</v>
      </c>
      <c r="M30">
        <v>0.97039345539540323</v>
      </c>
      <c r="N30">
        <v>1749</v>
      </c>
      <c r="O30">
        <v>742</v>
      </c>
      <c r="P30">
        <v>742</v>
      </c>
      <c r="Q30">
        <v>76</v>
      </c>
    </row>
    <row r="31" spans="1:21" x14ac:dyDescent="0.3">
      <c r="A31">
        <v>252</v>
      </c>
      <c r="B31">
        <v>3</v>
      </c>
      <c r="C31">
        <v>32</v>
      </c>
      <c r="D31">
        <v>4</v>
      </c>
      <c r="E31">
        <v>0</v>
      </c>
      <c r="F31">
        <v>2025</v>
      </c>
      <c r="G31" t="s">
        <v>25</v>
      </c>
      <c r="H31" t="s">
        <v>28</v>
      </c>
      <c r="I31" t="s">
        <v>12</v>
      </c>
      <c r="J31">
        <v>2</v>
      </c>
      <c r="K31">
        <v>2613</v>
      </c>
      <c r="L31">
        <v>2555</v>
      </c>
      <c r="M31">
        <v>0.97780329123612708</v>
      </c>
      <c r="N31">
        <v>1929</v>
      </c>
      <c r="O31">
        <v>626</v>
      </c>
      <c r="P31">
        <v>626</v>
      </c>
      <c r="Q31">
        <v>58</v>
      </c>
    </row>
    <row r="32" spans="1:21" x14ac:dyDescent="0.3">
      <c r="A32">
        <v>251</v>
      </c>
      <c r="B32">
        <v>3</v>
      </c>
      <c r="C32">
        <v>32</v>
      </c>
      <c r="D32">
        <v>4</v>
      </c>
      <c r="E32">
        <v>1</v>
      </c>
      <c r="F32">
        <v>2025</v>
      </c>
      <c r="G32" t="s">
        <v>25</v>
      </c>
      <c r="H32" t="s">
        <v>28</v>
      </c>
      <c r="I32" t="s">
        <v>10</v>
      </c>
      <c r="J32">
        <v>1</v>
      </c>
      <c r="K32">
        <v>15723</v>
      </c>
      <c r="L32">
        <v>15665</v>
      </c>
      <c r="M32">
        <v>0.99631113655154868</v>
      </c>
      <c r="N32">
        <v>11170</v>
      </c>
      <c r="O32">
        <v>4495</v>
      </c>
      <c r="P32">
        <v>3041</v>
      </c>
      <c r="Q32">
        <v>58</v>
      </c>
      <c r="R32">
        <v>15371</v>
      </c>
      <c r="S32">
        <v>0.98123204596233637</v>
      </c>
      <c r="T32">
        <v>10876</v>
      </c>
      <c r="U32">
        <v>4495</v>
      </c>
    </row>
    <row r="33" spans="1:21" x14ac:dyDescent="0.3">
      <c r="A33">
        <v>252</v>
      </c>
      <c r="B33">
        <v>3</v>
      </c>
      <c r="C33">
        <v>32</v>
      </c>
      <c r="D33">
        <v>4</v>
      </c>
      <c r="E33">
        <v>1</v>
      </c>
      <c r="F33">
        <v>2025</v>
      </c>
      <c r="G33" t="s">
        <v>25</v>
      </c>
      <c r="H33" t="s">
        <v>28</v>
      </c>
      <c r="I33" t="s">
        <v>10</v>
      </c>
      <c r="J33">
        <v>2</v>
      </c>
      <c r="K33">
        <v>15529</v>
      </c>
      <c r="L33">
        <v>15482</v>
      </c>
      <c r="M33">
        <v>0.99697340459784922</v>
      </c>
      <c r="N33">
        <v>11175</v>
      </c>
      <c r="O33">
        <v>4307</v>
      </c>
      <c r="P33">
        <v>2747</v>
      </c>
      <c r="Q33">
        <v>47</v>
      </c>
      <c r="R33">
        <v>15106</v>
      </c>
      <c r="S33">
        <v>0.97571373207595913</v>
      </c>
      <c r="T33">
        <v>10799</v>
      </c>
      <c r="U33">
        <v>4307</v>
      </c>
    </row>
    <row r="34" spans="1:21" x14ac:dyDescent="0.3">
      <c r="A34">
        <v>251</v>
      </c>
      <c r="B34">
        <v>3</v>
      </c>
      <c r="C34">
        <v>102</v>
      </c>
      <c r="D34">
        <v>5</v>
      </c>
      <c r="E34">
        <v>0</v>
      </c>
      <c r="F34">
        <v>2025</v>
      </c>
      <c r="G34" t="s">
        <v>25</v>
      </c>
      <c r="H34" t="s">
        <v>40</v>
      </c>
      <c r="I34" t="s">
        <v>12</v>
      </c>
      <c r="J34">
        <v>1</v>
      </c>
      <c r="K34">
        <v>2</v>
      </c>
      <c r="L34">
        <v>0</v>
      </c>
      <c r="M34">
        <v>0</v>
      </c>
      <c r="N34">
        <v>0</v>
      </c>
      <c r="O34">
        <v>0</v>
      </c>
      <c r="P34">
        <v>0</v>
      </c>
      <c r="Q34">
        <v>2</v>
      </c>
    </row>
    <row r="35" spans="1:21" x14ac:dyDescent="0.3">
      <c r="A35">
        <v>252</v>
      </c>
      <c r="B35">
        <v>3</v>
      </c>
      <c r="C35">
        <v>102</v>
      </c>
      <c r="D35">
        <v>5</v>
      </c>
      <c r="E35">
        <v>0</v>
      </c>
      <c r="F35">
        <v>2025</v>
      </c>
      <c r="G35" t="s">
        <v>25</v>
      </c>
      <c r="H35" t="s">
        <v>40</v>
      </c>
      <c r="I35" t="s">
        <v>12</v>
      </c>
      <c r="J35">
        <v>2</v>
      </c>
      <c r="K35">
        <v>4</v>
      </c>
      <c r="L35">
        <v>2</v>
      </c>
      <c r="M35">
        <v>0.5</v>
      </c>
      <c r="N35">
        <v>2</v>
      </c>
      <c r="O35">
        <v>0</v>
      </c>
      <c r="P35">
        <v>0</v>
      </c>
      <c r="Q35">
        <v>2</v>
      </c>
    </row>
    <row r="36" spans="1:21" x14ac:dyDescent="0.3">
      <c r="A36">
        <v>251</v>
      </c>
      <c r="B36">
        <v>3</v>
      </c>
      <c r="C36">
        <v>43</v>
      </c>
      <c r="D36">
        <v>6</v>
      </c>
      <c r="E36">
        <v>0</v>
      </c>
      <c r="F36">
        <v>2025</v>
      </c>
      <c r="G36" t="s">
        <v>25</v>
      </c>
      <c r="H36" t="s">
        <v>30</v>
      </c>
      <c r="I36" t="s">
        <v>12</v>
      </c>
      <c r="J36">
        <v>1</v>
      </c>
      <c r="K36">
        <v>772</v>
      </c>
      <c r="L36">
        <v>753</v>
      </c>
      <c r="M36">
        <v>0.97538860103626945</v>
      </c>
      <c r="N36">
        <v>752</v>
      </c>
      <c r="O36">
        <v>1</v>
      </c>
      <c r="P36">
        <v>1</v>
      </c>
      <c r="Q36">
        <v>19</v>
      </c>
    </row>
    <row r="37" spans="1:21" x14ac:dyDescent="0.3">
      <c r="A37">
        <v>252</v>
      </c>
      <c r="B37">
        <v>3</v>
      </c>
      <c r="C37">
        <v>43</v>
      </c>
      <c r="D37">
        <v>6</v>
      </c>
      <c r="E37">
        <v>0</v>
      </c>
      <c r="F37">
        <v>2025</v>
      </c>
      <c r="G37" t="s">
        <v>25</v>
      </c>
      <c r="H37" t="s">
        <v>30</v>
      </c>
      <c r="I37" t="s">
        <v>12</v>
      </c>
      <c r="J37">
        <v>2</v>
      </c>
      <c r="K37">
        <v>779</v>
      </c>
      <c r="L37">
        <v>760</v>
      </c>
      <c r="M37">
        <v>0.97560975609756095</v>
      </c>
      <c r="N37">
        <v>760</v>
      </c>
      <c r="O37">
        <v>0</v>
      </c>
      <c r="P37">
        <v>0</v>
      </c>
      <c r="Q37">
        <v>19</v>
      </c>
    </row>
    <row r="38" spans="1:21" x14ac:dyDescent="0.3">
      <c r="A38">
        <v>251</v>
      </c>
      <c r="B38">
        <v>5</v>
      </c>
      <c r="C38">
        <v>51</v>
      </c>
      <c r="D38">
        <v>1</v>
      </c>
      <c r="E38">
        <v>0</v>
      </c>
      <c r="F38">
        <v>2025</v>
      </c>
      <c r="G38" t="s">
        <v>31</v>
      </c>
      <c r="H38" t="s">
        <v>32</v>
      </c>
      <c r="I38" t="s">
        <v>12</v>
      </c>
      <c r="J38">
        <v>1</v>
      </c>
      <c r="K38">
        <v>137</v>
      </c>
      <c r="L38">
        <v>129</v>
      </c>
      <c r="M38">
        <v>0.94160583941605835</v>
      </c>
      <c r="N38">
        <v>109</v>
      </c>
      <c r="O38">
        <v>20</v>
      </c>
      <c r="P38">
        <v>20</v>
      </c>
      <c r="Q38">
        <v>8</v>
      </c>
    </row>
    <row r="39" spans="1:21" x14ac:dyDescent="0.3">
      <c r="A39">
        <v>252</v>
      </c>
      <c r="B39">
        <v>5</v>
      </c>
      <c r="C39">
        <v>51</v>
      </c>
      <c r="D39">
        <v>1</v>
      </c>
      <c r="E39">
        <v>0</v>
      </c>
      <c r="F39">
        <v>2025</v>
      </c>
      <c r="G39" t="s">
        <v>31</v>
      </c>
      <c r="H39" t="s">
        <v>32</v>
      </c>
      <c r="I39" t="s">
        <v>12</v>
      </c>
      <c r="J39">
        <v>2</v>
      </c>
      <c r="K39">
        <v>136</v>
      </c>
      <c r="L39">
        <v>131</v>
      </c>
      <c r="M39">
        <v>0.96323529411764708</v>
      </c>
      <c r="N39">
        <v>116</v>
      </c>
      <c r="O39">
        <v>15</v>
      </c>
      <c r="P39">
        <v>15</v>
      </c>
      <c r="Q39">
        <v>5</v>
      </c>
    </row>
    <row r="40" spans="1:21" x14ac:dyDescent="0.3">
      <c r="A40">
        <v>251</v>
      </c>
      <c r="B40">
        <v>5</v>
      </c>
      <c r="C40">
        <v>51</v>
      </c>
      <c r="D40">
        <v>1</v>
      </c>
      <c r="E40">
        <v>1</v>
      </c>
      <c r="F40">
        <v>2025</v>
      </c>
      <c r="G40" t="s">
        <v>31</v>
      </c>
      <c r="H40" t="s">
        <v>32</v>
      </c>
      <c r="I40" t="s">
        <v>10</v>
      </c>
      <c r="J40">
        <v>1</v>
      </c>
      <c r="K40">
        <v>2264</v>
      </c>
      <c r="L40">
        <v>2260</v>
      </c>
      <c r="M40">
        <v>0.99823321554770317</v>
      </c>
      <c r="N40">
        <v>1787</v>
      </c>
      <c r="O40">
        <v>473</v>
      </c>
      <c r="P40">
        <v>271</v>
      </c>
      <c r="Q40">
        <v>4</v>
      </c>
      <c r="R40">
        <v>2129</v>
      </c>
      <c r="S40">
        <v>0.94203539823008853</v>
      </c>
      <c r="T40">
        <v>1656</v>
      </c>
      <c r="U40">
        <v>473</v>
      </c>
    </row>
    <row r="41" spans="1:21" x14ac:dyDescent="0.3">
      <c r="A41">
        <v>252</v>
      </c>
      <c r="B41">
        <v>5</v>
      </c>
      <c r="C41">
        <v>51</v>
      </c>
      <c r="D41">
        <v>1</v>
      </c>
      <c r="E41">
        <v>1</v>
      </c>
      <c r="F41">
        <v>2025</v>
      </c>
      <c r="G41" t="s">
        <v>31</v>
      </c>
      <c r="H41" t="s">
        <v>32</v>
      </c>
      <c r="I41" t="s">
        <v>10</v>
      </c>
      <c r="J41">
        <v>2</v>
      </c>
      <c r="K41">
        <v>2249</v>
      </c>
      <c r="L41">
        <v>2244</v>
      </c>
      <c r="M41">
        <v>0.99777678968430417</v>
      </c>
      <c r="N41">
        <v>1803</v>
      </c>
      <c r="O41">
        <v>441</v>
      </c>
      <c r="P41">
        <v>241</v>
      </c>
      <c r="Q41">
        <v>5</v>
      </c>
      <c r="R41">
        <v>2051</v>
      </c>
      <c r="S41">
        <v>0.91399286987522277</v>
      </c>
      <c r="T41">
        <v>1610</v>
      </c>
      <c r="U41">
        <v>441</v>
      </c>
    </row>
    <row r="42" spans="1:21" x14ac:dyDescent="0.3">
      <c r="A42">
        <v>251</v>
      </c>
      <c r="B42">
        <v>5</v>
      </c>
      <c r="C42">
        <v>54</v>
      </c>
      <c r="D42">
        <v>2</v>
      </c>
      <c r="E42">
        <v>0</v>
      </c>
      <c r="F42">
        <v>2025</v>
      </c>
      <c r="G42" t="s">
        <v>31</v>
      </c>
      <c r="H42" t="s">
        <v>34</v>
      </c>
      <c r="I42" t="s">
        <v>12</v>
      </c>
      <c r="J42">
        <v>1</v>
      </c>
      <c r="K42">
        <v>42</v>
      </c>
      <c r="L42">
        <v>38</v>
      </c>
      <c r="M42">
        <v>0.90476190476190477</v>
      </c>
      <c r="N42">
        <v>27</v>
      </c>
      <c r="O42">
        <v>11</v>
      </c>
      <c r="P42">
        <v>11</v>
      </c>
      <c r="Q42">
        <v>4</v>
      </c>
    </row>
    <row r="43" spans="1:21" x14ac:dyDescent="0.3">
      <c r="A43">
        <v>252</v>
      </c>
      <c r="B43">
        <v>5</v>
      </c>
      <c r="C43">
        <v>54</v>
      </c>
      <c r="D43">
        <v>2</v>
      </c>
      <c r="E43">
        <v>0</v>
      </c>
      <c r="F43">
        <v>2025</v>
      </c>
      <c r="G43" t="s">
        <v>31</v>
      </c>
      <c r="H43" t="s">
        <v>34</v>
      </c>
      <c r="I43" t="s">
        <v>12</v>
      </c>
      <c r="J43">
        <v>2</v>
      </c>
      <c r="K43">
        <v>40</v>
      </c>
      <c r="L43">
        <v>33</v>
      </c>
      <c r="M43">
        <v>0.82499999999999996</v>
      </c>
      <c r="N43">
        <v>25</v>
      </c>
      <c r="O43">
        <v>8</v>
      </c>
      <c r="P43">
        <v>8</v>
      </c>
      <c r="Q43">
        <v>7</v>
      </c>
    </row>
    <row r="44" spans="1:21" x14ac:dyDescent="0.3">
      <c r="A44">
        <v>251</v>
      </c>
      <c r="B44">
        <v>5</v>
      </c>
      <c r="C44">
        <v>54</v>
      </c>
      <c r="D44">
        <v>2</v>
      </c>
      <c r="E44">
        <v>1</v>
      </c>
      <c r="F44">
        <v>2025</v>
      </c>
      <c r="G44" t="s">
        <v>31</v>
      </c>
      <c r="H44" t="s">
        <v>34</v>
      </c>
      <c r="I44" t="s">
        <v>10</v>
      </c>
      <c r="J44">
        <v>1</v>
      </c>
      <c r="K44">
        <v>361</v>
      </c>
      <c r="L44">
        <v>360</v>
      </c>
      <c r="M44">
        <v>0.99722991689750695</v>
      </c>
      <c r="N44">
        <v>96</v>
      </c>
      <c r="O44">
        <v>264</v>
      </c>
      <c r="P44">
        <v>200</v>
      </c>
      <c r="Q44">
        <v>1</v>
      </c>
      <c r="R44">
        <v>352</v>
      </c>
      <c r="S44">
        <v>0.97777777777777775</v>
      </c>
      <c r="T44">
        <v>88</v>
      </c>
      <c r="U44">
        <v>264</v>
      </c>
    </row>
    <row r="45" spans="1:21" x14ac:dyDescent="0.3">
      <c r="A45">
        <v>252</v>
      </c>
      <c r="B45">
        <v>5</v>
      </c>
      <c r="C45">
        <v>54</v>
      </c>
      <c r="D45">
        <v>2</v>
      </c>
      <c r="E45">
        <v>1</v>
      </c>
      <c r="F45">
        <v>2025</v>
      </c>
      <c r="G45" t="s">
        <v>31</v>
      </c>
      <c r="H45" t="s">
        <v>34</v>
      </c>
      <c r="I45" t="s">
        <v>10</v>
      </c>
      <c r="J45">
        <v>2</v>
      </c>
      <c r="K45">
        <v>368</v>
      </c>
      <c r="L45">
        <v>363</v>
      </c>
      <c r="M45">
        <v>0.98641304347826086</v>
      </c>
      <c r="N45">
        <v>84</v>
      </c>
      <c r="O45">
        <v>279</v>
      </c>
      <c r="P45">
        <v>202</v>
      </c>
      <c r="Q45">
        <v>5</v>
      </c>
      <c r="R45">
        <v>350</v>
      </c>
      <c r="S45">
        <v>0.96418732782369143</v>
      </c>
      <c r="T45">
        <v>71</v>
      </c>
      <c r="U45">
        <v>279</v>
      </c>
    </row>
    <row r="46" spans="1:21" x14ac:dyDescent="0.3">
      <c r="A46">
        <v>251</v>
      </c>
      <c r="B46">
        <v>5</v>
      </c>
      <c r="C46">
        <v>53</v>
      </c>
      <c r="D46">
        <v>3</v>
      </c>
      <c r="E46">
        <v>0</v>
      </c>
      <c r="F46">
        <v>2025</v>
      </c>
      <c r="G46" t="s">
        <v>31</v>
      </c>
      <c r="H46" t="s">
        <v>33</v>
      </c>
      <c r="I46" t="s">
        <v>12</v>
      </c>
      <c r="J46">
        <v>1</v>
      </c>
      <c r="K46">
        <v>431</v>
      </c>
      <c r="L46">
        <v>387</v>
      </c>
      <c r="M46">
        <v>0.89791183294663568</v>
      </c>
      <c r="N46">
        <v>316</v>
      </c>
      <c r="O46">
        <v>71</v>
      </c>
      <c r="P46">
        <v>71</v>
      </c>
      <c r="Q46">
        <v>44</v>
      </c>
    </row>
    <row r="47" spans="1:21" x14ac:dyDescent="0.3">
      <c r="A47">
        <v>252</v>
      </c>
      <c r="B47">
        <v>5</v>
      </c>
      <c r="C47">
        <v>53</v>
      </c>
      <c r="D47">
        <v>3</v>
      </c>
      <c r="E47">
        <v>0</v>
      </c>
      <c r="F47">
        <v>2025</v>
      </c>
      <c r="G47" t="s">
        <v>31</v>
      </c>
      <c r="H47" t="s">
        <v>33</v>
      </c>
      <c r="I47" t="s">
        <v>12</v>
      </c>
      <c r="J47">
        <v>2</v>
      </c>
      <c r="K47">
        <v>546</v>
      </c>
      <c r="L47">
        <v>508</v>
      </c>
      <c r="M47">
        <v>0.93040293040293043</v>
      </c>
      <c r="N47">
        <v>433</v>
      </c>
      <c r="O47">
        <v>75</v>
      </c>
      <c r="P47">
        <v>75</v>
      </c>
      <c r="Q47">
        <v>38</v>
      </c>
    </row>
    <row r="48" spans="1:21" x14ac:dyDescent="0.3">
      <c r="A48">
        <v>251</v>
      </c>
      <c r="B48">
        <v>5</v>
      </c>
      <c r="C48">
        <v>53</v>
      </c>
      <c r="D48">
        <v>3</v>
      </c>
      <c r="E48">
        <v>1</v>
      </c>
      <c r="F48">
        <v>2025</v>
      </c>
      <c r="G48" t="s">
        <v>31</v>
      </c>
      <c r="H48" t="s">
        <v>33</v>
      </c>
      <c r="I48" t="s">
        <v>10</v>
      </c>
      <c r="J48">
        <v>1</v>
      </c>
      <c r="K48">
        <v>1892</v>
      </c>
      <c r="L48">
        <v>1877</v>
      </c>
      <c r="M48">
        <v>0.99207188160676529</v>
      </c>
      <c r="N48">
        <v>183</v>
      </c>
      <c r="O48">
        <v>1694</v>
      </c>
      <c r="P48">
        <v>1241</v>
      </c>
      <c r="Q48">
        <v>15</v>
      </c>
      <c r="R48">
        <v>1842</v>
      </c>
      <c r="S48">
        <v>0.98135322322855623</v>
      </c>
      <c r="T48">
        <v>148</v>
      </c>
      <c r="U48">
        <v>1694</v>
      </c>
    </row>
    <row r="49" spans="1:21" x14ac:dyDescent="0.3">
      <c r="A49">
        <v>252</v>
      </c>
      <c r="B49">
        <v>5</v>
      </c>
      <c r="C49">
        <v>53</v>
      </c>
      <c r="D49">
        <v>3</v>
      </c>
      <c r="E49">
        <v>1</v>
      </c>
      <c r="F49">
        <v>2025</v>
      </c>
      <c r="G49" t="s">
        <v>31</v>
      </c>
      <c r="H49" t="s">
        <v>33</v>
      </c>
      <c r="I49" t="s">
        <v>10</v>
      </c>
      <c r="J49">
        <v>2</v>
      </c>
      <c r="K49">
        <v>1925</v>
      </c>
      <c r="L49">
        <v>1904</v>
      </c>
      <c r="M49">
        <v>0.98909090909090913</v>
      </c>
      <c r="N49">
        <v>204</v>
      </c>
      <c r="O49">
        <v>1700</v>
      </c>
      <c r="P49">
        <v>1191</v>
      </c>
      <c r="Q49">
        <v>21</v>
      </c>
      <c r="R49">
        <v>1846</v>
      </c>
      <c r="S49">
        <v>0.96953781512605042</v>
      </c>
      <c r="T49">
        <v>146</v>
      </c>
      <c r="U49">
        <v>1700</v>
      </c>
    </row>
    <row r="50" spans="1:21" x14ac:dyDescent="0.3">
      <c r="A50">
        <v>251</v>
      </c>
      <c r="B50">
        <v>5</v>
      </c>
      <c r="C50">
        <v>103</v>
      </c>
      <c r="D50">
        <v>4</v>
      </c>
      <c r="E50">
        <v>0</v>
      </c>
      <c r="F50">
        <v>2025</v>
      </c>
      <c r="G50" t="s">
        <v>31</v>
      </c>
      <c r="H50" t="s">
        <v>41</v>
      </c>
      <c r="I50" t="s">
        <v>12</v>
      </c>
      <c r="J50">
        <v>1</v>
      </c>
      <c r="K50">
        <v>5</v>
      </c>
      <c r="L50">
        <v>0</v>
      </c>
      <c r="M50">
        <v>0</v>
      </c>
      <c r="N50">
        <v>0</v>
      </c>
      <c r="O50">
        <v>0</v>
      </c>
      <c r="P50">
        <v>0</v>
      </c>
      <c r="Q50">
        <v>5</v>
      </c>
    </row>
    <row r="51" spans="1:21" x14ac:dyDescent="0.3">
      <c r="A51">
        <v>252</v>
      </c>
      <c r="B51">
        <v>5</v>
      </c>
      <c r="C51">
        <v>103</v>
      </c>
      <c r="D51">
        <v>4</v>
      </c>
      <c r="E51">
        <v>0</v>
      </c>
      <c r="F51">
        <v>2025</v>
      </c>
      <c r="G51" t="s">
        <v>31</v>
      </c>
      <c r="H51" t="s">
        <v>41</v>
      </c>
      <c r="I51" t="s">
        <v>12</v>
      </c>
      <c r="J51">
        <v>2</v>
      </c>
      <c r="K51">
        <v>3</v>
      </c>
      <c r="L51">
        <v>0</v>
      </c>
      <c r="M51">
        <v>0</v>
      </c>
      <c r="N51">
        <v>0</v>
      </c>
      <c r="O51">
        <v>0</v>
      </c>
      <c r="P51">
        <v>0</v>
      </c>
      <c r="Q51">
        <v>3</v>
      </c>
    </row>
    <row r="52" spans="1:21" x14ac:dyDescent="0.3">
      <c r="A52">
        <v>251</v>
      </c>
      <c r="B52">
        <v>5</v>
      </c>
      <c r="C52">
        <v>62</v>
      </c>
      <c r="D52">
        <v>5</v>
      </c>
      <c r="E52">
        <v>0</v>
      </c>
      <c r="F52">
        <v>2025</v>
      </c>
      <c r="G52" t="s">
        <v>31</v>
      </c>
      <c r="H52" t="s">
        <v>35</v>
      </c>
      <c r="I52" t="s">
        <v>12</v>
      </c>
      <c r="J52">
        <v>1</v>
      </c>
      <c r="K52">
        <v>587</v>
      </c>
      <c r="L52">
        <v>541</v>
      </c>
      <c r="M52">
        <v>0.92163543441226581</v>
      </c>
      <c r="N52">
        <v>540</v>
      </c>
      <c r="O52">
        <v>1</v>
      </c>
      <c r="P52">
        <v>1</v>
      </c>
      <c r="Q52">
        <v>46</v>
      </c>
    </row>
    <row r="53" spans="1:21" x14ac:dyDescent="0.3">
      <c r="A53">
        <v>252</v>
      </c>
      <c r="B53">
        <v>5</v>
      </c>
      <c r="C53">
        <v>62</v>
      </c>
      <c r="D53">
        <v>5</v>
      </c>
      <c r="E53">
        <v>0</v>
      </c>
      <c r="F53">
        <v>2025</v>
      </c>
      <c r="G53" t="s">
        <v>31</v>
      </c>
      <c r="H53" t="s">
        <v>35</v>
      </c>
      <c r="I53" t="s">
        <v>12</v>
      </c>
      <c r="J53">
        <v>2</v>
      </c>
      <c r="K53">
        <v>589</v>
      </c>
      <c r="L53">
        <v>554</v>
      </c>
      <c r="M53">
        <v>0.94057724957555178</v>
      </c>
      <c r="N53">
        <v>554</v>
      </c>
      <c r="O53">
        <v>0</v>
      </c>
      <c r="P53">
        <v>0</v>
      </c>
      <c r="Q53">
        <v>35</v>
      </c>
    </row>
    <row r="54" spans="1:21" x14ac:dyDescent="0.3">
      <c r="A54">
        <v>251</v>
      </c>
      <c r="B54">
        <v>7</v>
      </c>
      <c r="C54">
        <v>71</v>
      </c>
      <c r="D54">
        <v>1</v>
      </c>
      <c r="E54">
        <v>0</v>
      </c>
      <c r="F54">
        <v>2025</v>
      </c>
      <c r="G54" t="s">
        <v>36</v>
      </c>
      <c r="H54" t="s">
        <v>37</v>
      </c>
      <c r="I54" t="s">
        <v>12</v>
      </c>
      <c r="J54">
        <v>1</v>
      </c>
      <c r="K54">
        <v>37</v>
      </c>
      <c r="L54">
        <v>34</v>
      </c>
      <c r="M54">
        <v>0.91891891891891897</v>
      </c>
      <c r="N54">
        <v>24</v>
      </c>
      <c r="O54">
        <v>10</v>
      </c>
      <c r="P54">
        <v>10</v>
      </c>
      <c r="Q54">
        <v>3</v>
      </c>
    </row>
    <row r="55" spans="1:21" x14ac:dyDescent="0.3">
      <c r="A55">
        <v>252</v>
      </c>
      <c r="B55">
        <v>7</v>
      </c>
      <c r="C55">
        <v>71</v>
      </c>
      <c r="D55">
        <v>1</v>
      </c>
      <c r="E55">
        <v>0</v>
      </c>
      <c r="F55">
        <v>2025</v>
      </c>
      <c r="G55" t="s">
        <v>36</v>
      </c>
      <c r="H55" t="s">
        <v>37</v>
      </c>
      <c r="I55" t="s">
        <v>12</v>
      </c>
      <c r="J55">
        <v>2</v>
      </c>
      <c r="K55">
        <v>44</v>
      </c>
      <c r="L55">
        <v>38</v>
      </c>
      <c r="M55">
        <v>0.86363636363636365</v>
      </c>
      <c r="N55">
        <v>31</v>
      </c>
      <c r="O55">
        <v>7</v>
      </c>
      <c r="P55">
        <v>7</v>
      </c>
      <c r="Q55">
        <v>6</v>
      </c>
    </row>
    <row r="56" spans="1:21" x14ac:dyDescent="0.3">
      <c r="A56">
        <v>251</v>
      </c>
      <c r="B56">
        <v>7</v>
      </c>
      <c r="C56">
        <v>71</v>
      </c>
      <c r="D56">
        <v>1</v>
      </c>
      <c r="E56">
        <v>1</v>
      </c>
      <c r="F56">
        <v>2025</v>
      </c>
      <c r="G56" t="s">
        <v>36</v>
      </c>
      <c r="H56" t="s">
        <v>37</v>
      </c>
      <c r="I56" t="s">
        <v>10</v>
      </c>
      <c r="J56">
        <v>1</v>
      </c>
      <c r="K56">
        <v>1099</v>
      </c>
      <c r="L56">
        <v>1099</v>
      </c>
      <c r="M56">
        <v>1</v>
      </c>
      <c r="N56">
        <v>909</v>
      </c>
      <c r="O56">
        <v>190</v>
      </c>
      <c r="P56">
        <v>90</v>
      </c>
      <c r="Q56">
        <v>0</v>
      </c>
      <c r="R56">
        <v>1053</v>
      </c>
      <c r="S56">
        <v>0.95814376706096449</v>
      </c>
      <c r="T56">
        <v>863</v>
      </c>
      <c r="U56">
        <v>190</v>
      </c>
    </row>
    <row r="57" spans="1:21" x14ac:dyDescent="0.3">
      <c r="A57">
        <v>252</v>
      </c>
      <c r="B57">
        <v>7</v>
      </c>
      <c r="C57">
        <v>71</v>
      </c>
      <c r="D57">
        <v>1</v>
      </c>
      <c r="E57">
        <v>1</v>
      </c>
      <c r="F57">
        <v>2025</v>
      </c>
      <c r="G57" t="s">
        <v>36</v>
      </c>
      <c r="H57" t="s">
        <v>37</v>
      </c>
      <c r="I57" t="s">
        <v>10</v>
      </c>
      <c r="J57">
        <v>2</v>
      </c>
      <c r="K57">
        <v>1102</v>
      </c>
      <c r="L57">
        <v>1099</v>
      </c>
      <c r="M57">
        <v>0.99727767695099823</v>
      </c>
      <c r="N57">
        <v>891</v>
      </c>
      <c r="O57">
        <v>208</v>
      </c>
      <c r="P57">
        <v>89</v>
      </c>
      <c r="Q57">
        <v>3</v>
      </c>
      <c r="R57">
        <v>1028</v>
      </c>
      <c r="S57">
        <v>0.93539581437670605</v>
      </c>
      <c r="T57">
        <v>820</v>
      </c>
      <c r="U57">
        <v>208</v>
      </c>
    </row>
    <row r="58" spans="1:21" x14ac:dyDescent="0.3">
      <c r="A58">
        <v>251</v>
      </c>
      <c r="B58">
        <v>7</v>
      </c>
      <c r="C58">
        <v>104</v>
      </c>
      <c r="D58">
        <v>2</v>
      </c>
      <c r="E58">
        <v>0</v>
      </c>
      <c r="F58">
        <v>2025</v>
      </c>
      <c r="G58" t="s">
        <v>36</v>
      </c>
      <c r="H58" t="s">
        <v>42</v>
      </c>
      <c r="I58" t="s">
        <v>12</v>
      </c>
      <c r="J58">
        <v>1</v>
      </c>
      <c r="K58">
        <v>3</v>
      </c>
      <c r="L58">
        <v>0</v>
      </c>
      <c r="M58">
        <v>0</v>
      </c>
      <c r="N58">
        <v>0</v>
      </c>
      <c r="O58">
        <v>0</v>
      </c>
      <c r="P58">
        <v>0</v>
      </c>
      <c r="Q58">
        <v>3</v>
      </c>
    </row>
    <row r="59" spans="1:21" x14ac:dyDescent="0.3">
      <c r="A59">
        <v>252</v>
      </c>
      <c r="B59">
        <v>7</v>
      </c>
      <c r="C59">
        <v>104</v>
      </c>
      <c r="D59">
        <v>2</v>
      </c>
      <c r="E59">
        <v>0</v>
      </c>
      <c r="F59">
        <v>2025</v>
      </c>
      <c r="G59" t="s">
        <v>36</v>
      </c>
      <c r="H59" t="s">
        <v>42</v>
      </c>
      <c r="I59" t="s">
        <v>12</v>
      </c>
      <c r="J59">
        <v>2</v>
      </c>
      <c r="K59">
        <v>2</v>
      </c>
      <c r="L59">
        <v>0</v>
      </c>
      <c r="M59">
        <v>0</v>
      </c>
      <c r="N59">
        <v>0</v>
      </c>
      <c r="O59">
        <v>0</v>
      </c>
      <c r="P59">
        <v>0</v>
      </c>
      <c r="Q59">
        <v>2</v>
      </c>
    </row>
    <row r="60" spans="1:21" x14ac:dyDescent="0.3">
      <c r="A60">
        <v>251</v>
      </c>
      <c r="B60">
        <v>7</v>
      </c>
      <c r="C60">
        <v>82</v>
      </c>
      <c r="D60">
        <v>3</v>
      </c>
      <c r="E60">
        <v>0</v>
      </c>
      <c r="F60">
        <v>2025</v>
      </c>
      <c r="G60" t="s">
        <v>36</v>
      </c>
      <c r="H60" t="s">
        <v>38</v>
      </c>
      <c r="I60" t="s">
        <v>12</v>
      </c>
      <c r="J60">
        <v>1</v>
      </c>
      <c r="K60">
        <v>38</v>
      </c>
      <c r="L60">
        <v>28</v>
      </c>
      <c r="M60">
        <v>0.73684210526315785</v>
      </c>
      <c r="N60">
        <v>28</v>
      </c>
      <c r="O60">
        <v>0</v>
      </c>
      <c r="P60">
        <v>0</v>
      </c>
      <c r="Q60">
        <v>10</v>
      </c>
    </row>
    <row r="61" spans="1:21" x14ac:dyDescent="0.3">
      <c r="A61">
        <v>252</v>
      </c>
      <c r="B61">
        <v>7</v>
      </c>
      <c r="C61">
        <v>82</v>
      </c>
      <c r="D61">
        <v>3</v>
      </c>
      <c r="E61">
        <v>0</v>
      </c>
      <c r="F61">
        <v>2025</v>
      </c>
      <c r="G61" t="s">
        <v>36</v>
      </c>
      <c r="H61" t="s">
        <v>38</v>
      </c>
      <c r="I61" t="s">
        <v>12</v>
      </c>
      <c r="J61">
        <v>2</v>
      </c>
      <c r="K61">
        <v>50</v>
      </c>
      <c r="L61">
        <v>32</v>
      </c>
      <c r="M61">
        <v>0.64</v>
      </c>
      <c r="N61">
        <v>32</v>
      </c>
      <c r="O61">
        <v>0</v>
      </c>
      <c r="P61">
        <v>0</v>
      </c>
      <c r="Q61">
        <v>18</v>
      </c>
    </row>
  </sheetData>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E2149-35B3-4FE1-9B31-DCF4D7A75D8F}">
  <sheetPr>
    <pageSetUpPr autoPageBreaks="0"/>
  </sheetPr>
  <dimension ref="B2:M39"/>
  <sheetViews>
    <sheetView showGridLines="0" showRowColHeaders="0" zoomScaleNormal="100" workbookViewId="0">
      <pane xSplit="1" ySplit="8" topLeftCell="B9" activePane="bottomRight" state="frozen"/>
      <selection pane="topRight" activeCell="B1" sqref="B1"/>
      <selection pane="bottomLeft" activeCell="A8" sqref="A8"/>
      <selection pane="bottomRight" activeCell="B5" sqref="B5:M5"/>
    </sheetView>
  </sheetViews>
  <sheetFormatPr baseColWidth="10" defaultColWidth="9.109375" defaultRowHeight="14.4" x14ac:dyDescent="0.3"/>
  <cols>
    <col min="1" max="1" width="2.88671875" customWidth="1"/>
    <col min="2" max="2" width="8.44140625" bestFit="1" customWidth="1" collapsed="1"/>
    <col min="3" max="3" width="22.5546875" bestFit="1" customWidth="1" collapsed="1"/>
    <col min="4" max="4" width="13.5546875" customWidth="1" collapsed="1"/>
    <col min="5" max="5" width="13.109375" customWidth="1" collapsed="1"/>
    <col min="6" max="6" width="2.6640625" customWidth="1"/>
    <col min="7" max="7" width="13.109375" customWidth="1" collapsed="1"/>
    <col min="8" max="8" width="13.109375" style="44" customWidth="1" collapsed="1"/>
    <col min="9" max="10" width="13.109375" customWidth="1" collapsed="1"/>
    <col min="11" max="11" width="2.6640625" customWidth="1"/>
    <col min="12" max="13" width="13.109375" customWidth="1" collapsed="1"/>
  </cols>
  <sheetData>
    <row r="2" spans="2:13" ht="24.9" customHeight="1" x14ac:dyDescent="0.3">
      <c r="B2" s="215" t="str">
        <f>"Antibiotika-Anwendungszahlen "&amp;Berichtsjahr&amp;" (Tabelle)"</f>
        <v>Antibiotika-Anwendungszahlen 2025 (Tabelle)</v>
      </c>
      <c r="C2" s="225"/>
      <c r="D2" s="225"/>
      <c r="E2" s="225"/>
      <c r="F2" s="225"/>
      <c r="G2" s="225"/>
      <c r="H2" s="225"/>
      <c r="I2" s="225"/>
      <c r="J2" s="225"/>
      <c r="K2" s="225"/>
      <c r="L2" s="225"/>
      <c r="M2" s="216"/>
    </row>
    <row r="3" spans="2:13" ht="24.9" customHeight="1" x14ac:dyDescent="0.3">
      <c r="B3" s="57"/>
      <c r="C3" s="57"/>
      <c r="D3" s="57"/>
      <c r="E3" s="57"/>
      <c r="F3" s="57"/>
      <c r="G3" s="57"/>
      <c r="H3" s="57"/>
      <c r="I3" s="57"/>
      <c r="J3" s="57"/>
      <c r="K3" s="57"/>
      <c r="L3" s="57"/>
      <c r="M3" s="57"/>
    </row>
    <row r="4" spans="2:13" ht="29.25" customHeight="1" x14ac:dyDescent="0.3">
      <c r="B4" s="232" t="s">
        <v>760</v>
      </c>
      <c r="C4" s="232"/>
      <c r="D4" s="232"/>
      <c r="E4" s="232"/>
      <c r="F4" s="232"/>
      <c r="G4" s="232"/>
      <c r="H4" s="232"/>
      <c r="I4" s="232"/>
      <c r="J4" s="232"/>
      <c r="K4" s="232"/>
      <c r="L4" s="232"/>
      <c r="M4" s="232"/>
    </row>
    <row r="5" spans="2:13" ht="80.25" customHeight="1" x14ac:dyDescent="0.3">
      <c r="B5" s="227" t="s">
        <v>160</v>
      </c>
      <c r="C5" s="227"/>
      <c r="D5" s="227"/>
      <c r="E5" s="227"/>
      <c r="F5" s="227"/>
      <c r="G5" s="227"/>
      <c r="H5" s="227"/>
      <c r="I5" s="227"/>
      <c r="J5" s="227"/>
      <c r="K5" s="227"/>
      <c r="L5" s="227"/>
      <c r="M5" s="227"/>
    </row>
    <row r="6" spans="2:13" ht="12" customHeight="1" x14ac:dyDescent="0.3">
      <c r="B6" s="33"/>
      <c r="C6" s="33"/>
      <c r="D6" s="33"/>
      <c r="E6" s="33"/>
      <c r="F6" s="45"/>
      <c r="G6" s="33"/>
      <c r="H6" s="43"/>
      <c r="I6" s="33"/>
      <c r="J6" s="33"/>
      <c r="K6" s="45"/>
      <c r="L6" s="33"/>
      <c r="M6" s="33"/>
    </row>
    <row r="7" spans="2:13" x14ac:dyDescent="0.3">
      <c r="B7" s="242"/>
      <c r="C7" s="242"/>
      <c r="D7" s="242"/>
      <c r="E7" s="242"/>
      <c r="F7" s="85"/>
      <c r="G7" s="243" t="s">
        <v>58</v>
      </c>
      <c r="H7" s="243"/>
      <c r="I7" s="243"/>
      <c r="J7" s="243"/>
      <c r="K7" s="85"/>
      <c r="L7" s="243" t="s">
        <v>119</v>
      </c>
      <c r="M7" s="243"/>
    </row>
    <row r="8" spans="2:13" x14ac:dyDescent="0.3">
      <c r="B8" s="70" t="s">
        <v>4</v>
      </c>
      <c r="C8" s="70" t="s">
        <v>6</v>
      </c>
      <c r="D8" s="70" t="s">
        <v>64</v>
      </c>
      <c r="E8" s="84" t="s">
        <v>48</v>
      </c>
      <c r="F8" s="84"/>
      <c r="G8" s="77" t="s">
        <v>63</v>
      </c>
      <c r="H8" s="78" t="s">
        <v>62</v>
      </c>
      <c r="I8" s="77" t="s">
        <v>118</v>
      </c>
      <c r="J8" s="77" t="s">
        <v>115</v>
      </c>
      <c r="K8" s="84"/>
      <c r="L8" s="77" t="s">
        <v>65</v>
      </c>
      <c r="M8" s="77" t="s">
        <v>116</v>
      </c>
    </row>
    <row r="9" spans="2:13" x14ac:dyDescent="0.3">
      <c r="B9" s="241" t="str">
        <f>_NABAW!F2</f>
        <v>Rind</v>
      </c>
      <c r="C9" s="79" t="str">
        <f>_NABAW!G2</f>
        <v>Kälber, eigene Aufzucht</v>
      </c>
      <c r="D9" s="73" t="str">
        <f>IF(ISBLANK(_NABAW!H2),"",_NABAW!H2)</f>
        <v>Beobachtung</v>
      </c>
      <c r="E9" s="80">
        <f>IF(ISBLANK(_NABAW!I2),"",_NABAW!I2)</f>
        <v>617482</v>
      </c>
      <c r="F9" s="80"/>
      <c r="G9" s="80">
        <f>IF(ISBLANK(_NABAW!J2),"",_NABAW!J2)</f>
        <v>610657</v>
      </c>
      <c r="H9" s="81">
        <f>IF(ISBLANK(_NABAW!K2),"",_NABAW!K2)</f>
        <v>0.98894704622968765</v>
      </c>
      <c r="I9" s="80">
        <f>IF(ISBLANK(_NABAW!L2),"",_NABAW!L2)</f>
        <v>865</v>
      </c>
      <c r="J9" s="80">
        <f>IF(ISBLANK(_NABAW!M2),"",_NABAW!M2)</f>
        <v>6825</v>
      </c>
      <c r="K9" s="80"/>
      <c r="L9" s="80" t="str">
        <f>IF(ISBLANK(_NABAW!N2),"",_NABAW!N2)</f>
        <v/>
      </c>
      <c r="M9" s="81" t="str">
        <f>IF(ISBLANK(_NABAW!O2),"",_NABAW!O2)</f>
        <v/>
      </c>
    </row>
    <row r="10" spans="2:13" x14ac:dyDescent="0.3">
      <c r="B10" s="241"/>
      <c r="C10" s="238" t="str">
        <f>_NABAW!G3</f>
        <v>Kälber, zugegangen</v>
      </c>
      <c r="D10" s="73" t="str">
        <f>IF(ISBLANK(_NABAW!H3),"",_NABAW!H3)</f>
        <v>Beobachtung</v>
      </c>
      <c r="E10" s="80">
        <f>IF(ISBLANK(_NABAW!I3),"",_NABAW!I3)</f>
        <v>36291</v>
      </c>
      <c r="F10" s="80"/>
      <c r="G10" s="80">
        <f>IF(ISBLANK(_NABAW!J3),"",_NABAW!J3)</f>
        <v>35916</v>
      </c>
      <c r="H10" s="81">
        <f>IF(ISBLANK(_NABAW!K3),"",_NABAW!K3)</f>
        <v>0.98966685955195499</v>
      </c>
      <c r="I10" s="80">
        <f>IF(ISBLANK(_NABAW!L3),"",_NABAW!L3)</f>
        <v>28</v>
      </c>
      <c r="J10" s="80">
        <f>IF(ISBLANK(_NABAW!M3),"",_NABAW!M3)</f>
        <v>375</v>
      </c>
      <c r="K10" s="80"/>
      <c r="L10" s="80" t="str">
        <f>IF(ISBLANK(_NABAW!N3),"",_NABAW!N3)</f>
        <v/>
      </c>
      <c r="M10" s="81" t="str">
        <f>IF(ISBLANK(_NABAW!O3),"",_NABAW!O3)</f>
        <v/>
      </c>
    </row>
    <row r="11" spans="2:13" x14ac:dyDescent="0.3">
      <c r="B11" s="241"/>
      <c r="C11" s="240"/>
      <c r="D11" s="73" t="str">
        <f>IF(ISBLANK(_NABAW!H4),"",_NABAW!H4)</f>
        <v>Minimierung</v>
      </c>
      <c r="E11" s="80">
        <f>IF(ISBLANK(_NABAW!I4),"",_NABAW!I4)</f>
        <v>140851</v>
      </c>
      <c r="F11" s="80"/>
      <c r="G11" s="80">
        <f>IF(ISBLANK(_NABAW!J4),"",_NABAW!J4)</f>
        <v>138389</v>
      </c>
      <c r="H11" s="81">
        <f>IF(ISBLANK(_NABAW!K4),"",_NABAW!K4)</f>
        <v>0.98252053588543919</v>
      </c>
      <c r="I11" s="80">
        <f>IF(ISBLANK(_NABAW!L4),"",_NABAW!L4)</f>
        <v>114</v>
      </c>
      <c r="J11" s="80">
        <f>IF(ISBLANK(_NABAW!M4),"",_NABAW!M4)</f>
        <v>2462</v>
      </c>
      <c r="K11" s="80"/>
      <c r="L11" s="80">
        <f>IF(ISBLANK(_NABAW!N4),"",_NABAW!N4)</f>
        <v>132623</v>
      </c>
      <c r="M11" s="81">
        <f>IF(ISBLANK(_NABAW!O4),"",_NABAW!O4)</f>
        <v>0.95833483875163483</v>
      </c>
    </row>
    <row r="12" spans="2:13" x14ac:dyDescent="0.3">
      <c r="B12" s="241"/>
      <c r="C12" s="79" t="str">
        <f>_NABAW!G5</f>
        <v>Mastrinder</v>
      </c>
      <c r="D12" s="73" t="str">
        <f>IF(ISBLANK(_NABAW!H5),"",_NABAW!H5)</f>
        <v>Beobachtung</v>
      </c>
      <c r="E12" s="80">
        <f>IF(ISBLANK(_NABAW!I5),"",_NABAW!I5)</f>
        <v>32175</v>
      </c>
      <c r="F12" s="80"/>
      <c r="G12" s="80">
        <f>IF(ISBLANK(_NABAW!J5),"",_NABAW!J5)</f>
        <v>31757</v>
      </c>
      <c r="H12" s="81">
        <f>IF(ISBLANK(_NABAW!K5),"",_NABAW!K5)</f>
        <v>0.98700854700854701</v>
      </c>
      <c r="I12" s="80">
        <f>IF(ISBLANK(_NABAW!L5),"",_NABAW!L5)</f>
        <v>25</v>
      </c>
      <c r="J12" s="80">
        <f>IF(ISBLANK(_NABAW!M5),"",_NABAW!M5)</f>
        <v>418</v>
      </c>
      <c r="K12" s="80"/>
      <c r="L12" s="80" t="str">
        <f>IF(ISBLANK(_NABAW!N5),"",_NABAW!N5)</f>
        <v/>
      </c>
      <c r="M12" s="81" t="str">
        <f>IF(ISBLANK(_NABAW!O5),"",_NABAW!O5)</f>
        <v/>
      </c>
    </row>
    <row r="13" spans="2:13" x14ac:dyDescent="0.3">
      <c r="B13" s="241"/>
      <c r="C13" s="238" t="str">
        <f>_NABAW!G6</f>
        <v>Milchkühe</v>
      </c>
      <c r="D13" s="73" t="str">
        <f>IF(ISBLANK(_NABAW!H6),"",_NABAW!H6)</f>
        <v>Beobachtung</v>
      </c>
      <c r="E13" s="80">
        <f>IF(ISBLANK(_NABAW!I6),"",_NABAW!I6)</f>
        <v>113619</v>
      </c>
      <c r="F13" s="80"/>
      <c r="G13" s="80">
        <f>IF(ISBLANK(_NABAW!J6),"",_NABAW!J6)</f>
        <v>111907</v>
      </c>
      <c r="H13" s="81">
        <f>IF(ISBLANK(_NABAW!K6),"",_NABAW!K6)</f>
        <v>0.98493209762451706</v>
      </c>
      <c r="I13" s="80">
        <f>IF(ISBLANK(_NABAW!L6),"",_NABAW!L6)</f>
        <v>151</v>
      </c>
      <c r="J13" s="80">
        <f>IF(ISBLANK(_NABAW!M6),"",_NABAW!M6)</f>
        <v>1712</v>
      </c>
      <c r="K13" s="80"/>
      <c r="L13" s="80" t="str">
        <f>IF(ISBLANK(_NABAW!N6),"",_NABAW!N6)</f>
        <v/>
      </c>
      <c r="M13" s="81" t="str">
        <f>IF(ISBLANK(_NABAW!O6),"",_NABAW!O6)</f>
        <v/>
      </c>
    </row>
    <row r="14" spans="2:13" x14ac:dyDescent="0.3">
      <c r="B14" s="241"/>
      <c r="C14" s="240"/>
      <c r="D14" s="73" t="str">
        <f>IF(ISBLANK(_NABAW!H7),"",_NABAW!H7)</f>
        <v>Minimierung</v>
      </c>
      <c r="E14" s="80">
        <f>IF(ISBLANK(_NABAW!I7),"",_NABAW!I7)</f>
        <v>1704170</v>
      </c>
      <c r="F14" s="80"/>
      <c r="G14" s="80">
        <f>IF(ISBLANK(_NABAW!J7),"",_NABAW!J7)</f>
        <v>1687926</v>
      </c>
      <c r="H14" s="81">
        <f>IF(ISBLANK(_NABAW!K7),"",_NABAW!K7)</f>
        <v>0.99046808710398615</v>
      </c>
      <c r="I14" s="80">
        <f>IF(ISBLANK(_NABAW!L7),"",_NABAW!L7)</f>
        <v>2731</v>
      </c>
      <c r="J14" s="80">
        <f>IF(ISBLANK(_NABAW!M7),"",_NABAW!M7)</f>
        <v>16244</v>
      </c>
      <c r="K14" s="80"/>
      <c r="L14" s="80">
        <f>IF(ISBLANK(_NABAW!N7),"",_NABAW!N7)</f>
        <v>1602785</v>
      </c>
      <c r="M14" s="81">
        <f>IF(ISBLANK(_NABAW!O7),"",_NABAW!O7)</f>
        <v>0.94955880767284817</v>
      </c>
    </row>
    <row r="15" spans="2:13" x14ac:dyDescent="0.3">
      <c r="B15" s="241"/>
      <c r="C15" s="79" t="str">
        <f>_NABAW!G8</f>
        <v>Rinder im Transit</v>
      </c>
      <c r="D15" s="73" t="str">
        <f>IF(ISBLANK(_NABAW!H8),"",_NABAW!H8)</f>
        <v>Beobachtung</v>
      </c>
      <c r="E15" s="80">
        <f>IF(ISBLANK(_NABAW!I8),"",_NABAW!I8)</f>
        <v>3154</v>
      </c>
      <c r="F15" s="80"/>
      <c r="G15" s="80">
        <f>IF(ISBLANK(_NABAW!J8),"",_NABAW!J8)</f>
        <v>2898</v>
      </c>
      <c r="H15" s="81">
        <f>IF(ISBLANK(_NABAW!K8),"",_NABAW!K8)</f>
        <v>0.9188332276474318</v>
      </c>
      <c r="I15" s="80">
        <f>IF(ISBLANK(_NABAW!L8),"",_NABAW!L8)</f>
        <v>0</v>
      </c>
      <c r="J15" s="80">
        <f>IF(ISBLANK(_NABAW!M8),"",_NABAW!M8)</f>
        <v>256</v>
      </c>
      <c r="K15" s="80"/>
      <c r="L15" s="80" t="str">
        <f>IF(ISBLANK(_NABAW!N8),"",_NABAW!N8)</f>
        <v/>
      </c>
      <c r="M15" s="81" t="str">
        <f>IF(ISBLANK(_NABAW!O8),"",_NABAW!O8)</f>
        <v/>
      </c>
    </row>
    <row r="16" spans="2:13" x14ac:dyDescent="0.3">
      <c r="B16" s="241"/>
      <c r="C16" s="79" t="str">
        <f>_NABAW!G9</f>
        <v>Sonstige Rinder</v>
      </c>
      <c r="D16" s="73" t="str">
        <f>IF(ISBLANK(_NABAW!H9),"",_NABAW!H9)</f>
        <v>Beobachtung</v>
      </c>
      <c r="E16" s="80">
        <f>IF(ISBLANK(_NABAW!I9),"",_NABAW!I9)</f>
        <v>94672</v>
      </c>
      <c r="F16" s="80"/>
      <c r="G16" s="80">
        <f>IF(ISBLANK(_NABAW!J9),"",_NABAW!J9)</f>
        <v>93412</v>
      </c>
      <c r="H16" s="81">
        <f>IF(ISBLANK(_NABAW!K9),"",_NABAW!K9)</f>
        <v>0.98669089065404769</v>
      </c>
      <c r="I16" s="80">
        <f>IF(ISBLANK(_NABAW!L9),"",_NABAW!L9)</f>
        <v>203</v>
      </c>
      <c r="J16" s="80">
        <f>IF(ISBLANK(_NABAW!M9),"",_NABAW!M9)</f>
        <v>1260</v>
      </c>
      <c r="K16" s="80"/>
      <c r="L16" s="80" t="str">
        <f>IF(ISBLANK(_NABAW!N9),"",_NABAW!N9)</f>
        <v/>
      </c>
      <c r="M16" s="81" t="str">
        <f>IF(ISBLANK(_NABAW!O9),"",_NABAW!O9)</f>
        <v/>
      </c>
    </row>
    <row r="17" spans="2:13" x14ac:dyDescent="0.3">
      <c r="B17" s="241" t="str">
        <f>_NABAW!F10</f>
        <v>Schwein</v>
      </c>
      <c r="C17" s="238" t="str">
        <f>_NABAW!G10</f>
        <v>Zuchtschweine</v>
      </c>
      <c r="D17" s="73" t="str">
        <f>IF(ISBLANK(_NABAW!H10),"",_NABAW!H10)</f>
        <v>Beobachtung</v>
      </c>
      <c r="E17" s="80">
        <f>IF(ISBLANK(_NABAW!I10),"",_NABAW!I10)</f>
        <v>15357</v>
      </c>
      <c r="F17" s="80"/>
      <c r="G17" s="80">
        <f>IF(ISBLANK(_NABAW!J10),"",_NABAW!J10)</f>
        <v>15194</v>
      </c>
      <c r="H17" s="81">
        <f>IF(ISBLANK(_NABAW!K10),"",_NABAW!K10)</f>
        <v>0.98938594777625843</v>
      </c>
      <c r="I17" s="80">
        <f>IF(ISBLANK(_NABAW!L10),"",_NABAW!L10)</f>
        <v>18</v>
      </c>
      <c r="J17" s="80">
        <f>IF(ISBLANK(_NABAW!M10),"",_NABAW!M10)</f>
        <v>163</v>
      </c>
      <c r="K17" s="80"/>
      <c r="L17" s="80" t="str">
        <f>IF(ISBLANK(_NABAW!N10),"",_NABAW!N10)</f>
        <v/>
      </c>
      <c r="M17" s="81" t="str">
        <f>IF(ISBLANK(_NABAW!O10),"",_NABAW!O10)</f>
        <v/>
      </c>
    </row>
    <row r="18" spans="2:13" x14ac:dyDescent="0.3">
      <c r="B18" s="241"/>
      <c r="C18" s="240"/>
      <c r="D18" s="73" t="str">
        <f>IF(ISBLANK(_NABAW!H11),"",_NABAW!H11)</f>
        <v>Minimierung</v>
      </c>
      <c r="E18" s="80">
        <f>IF(ISBLANK(_NABAW!I11),"",_NABAW!I11)</f>
        <v>137199</v>
      </c>
      <c r="F18" s="80"/>
      <c r="G18" s="80">
        <f>IF(ISBLANK(_NABAW!J11),"",_NABAW!J11)</f>
        <v>136759</v>
      </c>
      <c r="H18" s="81">
        <f>IF(ISBLANK(_NABAW!K11),"",_NABAW!K11)</f>
        <v>0.99679297954066726</v>
      </c>
      <c r="I18" s="80">
        <f>IF(ISBLANK(_NABAW!L11),"",_NABAW!L11)</f>
        <v>95</v>
      </c>
      <c r="J18" s="80">
        <f>IF(ISBLANK(_NABAW!M11),"",_NABAW!M11)</f>
        <v>440</v>
      </c>
      <c r="K18" s="80"/>
      <c r="L18" s="80">
        <f>IF(ISBLANK(_NABAW!N11),"",_NABAW!N11)</f>
        <v>133035</v>
      </c>
      <c r="M18" s="81">
        <f>IF(ISBLANK(_NABAW!O11),"",_NABAW!O11)</f>
        <v>0.97276961662486561</v>
      </c>
    </row>
    <row r="19" spans="2:13" x14ac:dyDescent="0.3">
      <c r="B19" s="241"/>
      <c r="C19" s="238" t="str">
        <f>_NABAW!G12</f>
        <v>Saugferkel</v>
      </c>
      <c r="D19" s="73" t="str">
        <f>IF(ISBLANK(_NABAW!H12),"",_NABAW!H12)</f>
        <v>Beobachtung</v>
      </c>
      <c r="E19" s="80">
        <f>IF(ISBLANK(_NABAW!I12),"",_NABAW!I12)</f>
        <v>7698</v>
      </c>
      <c r="F19" s="80"/>
      <c r="G19" s="80">
        <f>IF(ISBLANK(_NABAW!J12),"",_NABAW!J12)</f>
        <v>7597</v>
      </c>
      <c r="H19" s="81">
        <f>IF(ISBLANK(_NABAW!K12),"",_NABAW!K12)</f>
        <v>0.98687970901532862</v>
      </c>
      <c r="I19" s="80">
        <f>IF(ISBLANK(_NABAW!L12),"",_NABAW!L12)</f>
        <v>29</v>
      </c>
      <c r="J19" s="80">
        <f>IF(ISBLANK(_NABAW!M12),"",_NABAW!M12)</f>
        <v>101</v>
      </c>
      <c r="K19" s="80"/>
      <c r="L19" s="80" t="str">
        <f>IF(ISBLANK(_NABAW!N12),"",_NABAW!N12)</f>
        <v/>
      </c>
      <c r="M19" s="81" t="str">
        <f>IF(ISBLANK(_NABAW!O12),"",_NABAW!O12)</f>
        <v/>
      </c>
    </row>
    <row r="20" spans="2:13" x14ac:dyDescent="0.3">
      <c r="B20" s="241"/>
      <c r="C20" s="240"/>
      <c r="D20" s="73" t="str">
        <f>IF(ISBLANK(_NABAW!H13),"",_NABAW!H13)</f>
        <v>Minimierung</v>
      </c>
      <c r="E20" s="80">
        <f>IF(ISBLANK(_NABAW!I13),"",_NABAW!I13)</f>
        <v>93231</v>
      </c>
      <c r="F20" s="80"/>
      <c r="G20" s="80">
        <f>IF(ISBLANK(_NABAW!J13),"",_NABAW!J13)</f>
        <v>92803</v>
      </c>
      <c r="H20" s="81">
        <f>IF(ISBLANK(_NABAW!K13),"",_NABAW!K13)</f>
        <v>0.99540925228732935</v>
      </c>
      <c r="I20" s="80">
        <f>IF(ISBLANK(_NABAW!L13),"",_NABAW!L13)</f>
        <v>122</v>
      </c>
      <c r="J20" s="80">
        <f>IF(ISBLANK(_NABAW!M13),"",_NABAW!M13)</f>
        <v>428</v>
      </c>
      <c r="K20" s="80"/>
      <c r="L20" s="80">
        <f>IF(ISBLANK(_NABAW!N13),"",_NABAW!N13)</f>
        <v>89584</v>
      </c>
      <c r="M20" s="81">
        <f>IF(ISBLANK(_NABAW!O13),"",_NABAW!O13)</f>
        <v>0.9653136213268968</v>
      </c>
    </row>
    <row r="21" spans="2:13" x14ac:dyDescent="0.3">
      <c r="B21" s="241"/>
      <c r="C21" s="238" t="str">
        <f>_NABAW!G14</f>
        <v>Ferkel</v>
      </c>
      <c r="D21" s="73" t="str">
        <f>IF(ISBLANK(_NABAW!H14),"",_NABAW!H14)</f>
        <v>Beobachtung</v>
      </c>
      <c r="E21" s="80">
        <f>IF(ISBLANK(_NABAW!I14),"",_NABAW!I14)</f>
        <v>5397</v>
      </c>
      <c r="F21" s="80"/>
      <c r="G21" s="80">
        <f>IF(ISBLANK(_NABAW!J14),"",_NABAW!J14)</f>
        <v>5277</v>
      </c>
      <c r="H21" s="81">
        <f>IF(ISBLANK(_NABAW!K14),"",_NABAW!K14)</f>
        <v>0.97776542523624232</v>
      </c>
      <c r="I21" s="80">
        <f>IF(ISBLANK(_NABAW!L14),"",_NABAW!L14)</f>
        <v>11</v>
      </c>
      <c r="J21" s="80">
        <f>IF(ISBLANK(_NABAW!M14),"",_NABAW!M14)</f>
        <v>120</v>
      </c>
      <c r="K21" s="80"/>
      <c r="L21" s="80" t="str">
        <f>IF(ISBLANK(_NABAW!N14),"",_NABAW!N14)</f>
        <v/>
      </c>
      <c r="M21" s="81" t="str">
        <f>IF(ISBLANK(_NABAW!O14),"",_NABAW!O14)</f>
        <v/>
      </c>
    </row>
    <row r="22" spans="2:13" x14ac:dyDescent="0.3">
      <c r="B22" s="241"/>
      <c r="C22" s="240"/>
      <c r="D22" s="73" t="str">
        <f>IF(ISBLANK(_NABAW!H15),"",_NABAW!H15)</f>
        <v>Minimierung</v>
      </c>
      <c r="E22" s="80">
        <f>IF(ISBLANK(_NABAW!I15),"",_NABAW!I15)</f>
        <v>93935</v>
      </c>
      <c r="F22" s="80"/>
      <c r="G22" s="80">
        <f>IF(ISBLANK(_NABAW!J15),"",_NABAW!J15)</f>
        <v>93503</v>
      </c>
      <c r="H22" s="81">
        <f>IF(ISBLANK(_NABAW!K15),"",_NABAW!K15)</f>
        <v>0.9954010752115825</v>
      </c>
      <c r="I22" s="80">
        <f>IF(ISBLANK(_NABAW!L15),"",_NABAW!L15)</f>
        <v>72</v>
      </c>
      <c r="J22" s="80">
        <f>IF(ISBLANK(_NABAW!M15),"",_NABAW!M15)</f>
        <v>432</v>
      </c>
      <c r="K22" s="80"/>
      <c r="L22" s="80">
        <f>IF(ISBLANK(_NABAW!N15),"",_NABAW!N15)</f>
        <v>91262</v>
      </c>
      <c r="M22" s="81">
        <f>IF(ISBLANK(_NABAW!O15),"",_NABAW!O15)</f>
        <v>0.97603285456081623</v>
      </c>
    </row>
    <row r="23" spans="2:13" x14ac:dyDescent="0.3">
      <c r="B23" s="241"/>
      <c r="C23" s="238" t="str">
        <f>_NABAW!G16</f>
        <v>Mastschweine</v>
      </c>
      <c r="D23" s="73" t="str">
        <f>IF(ISBLANK(_NABAW!H16),"",_NABAW!H16)</f>
        <v>Beobachtung</v>
      </c>
      <c r="E23" s="80">
        <f>IF(ISBLANK(_NABAW!I16),"",_NABAW!I16)</f>
        <v>10684</v>
      </c>
      <c r="F23" s="80"/>
      <c r="G23" s="80">
        <f>IF(ISBLANK(_NABAW!J16),"",_NABAW!J16)</f>
        <v>10595</v>
      </c>
      <c r="H23" s="81">
        <f>IF(ISBLANK(_NABAW!K16),"",_NABAW!K16)</f>
        <v>0.99166978659678018</v>
      </c>
      <c r="I23" s="80">
        <f>IF(ISBLANK(_NABAW!L16),"",_NABAW!L16)</f>
        <v>15</v>
      </c>
      <c r="J23" s="80">
        <f>IF(ISBLANK(_NABAW!M16),"",_NABAW!M16)</f>
        <v>89</v>
      </c>
      <c r="K23" s="80"/>
      <c r="L23" s="80" t="str">
        <f>IF(ISBLANK(_NABAW!N16),"",_NABAW!N16)</f>
        <v/>
      </c>
      <c r="M23" s="81" t="str">
        <f>IF(ISBLANK(_NABAW!O16),"",_NABAW!O16)</f>
        <v/>
      </c>
    </row>
    <row r="24" spans="2:13" x14ac:dyDescent="0.3">
      <c r="B24" s="241"/>
      <c r="C24" s="240"/>
      <c r="D24" s="73" t="str">
        <f>IF(ISBLANK(_NABAW!H17),"",_NABAW!H17)</f>
        <v>Minimierung</v>
      </c>
      <c r="E24" s="80">
        <f>IF(ISBLANK(_NABAW!I17),"",_NABAW!I17)</f>
        <v>170236</v>
      </c>
      <c r="F24" s="80"/>
      <c r="G24" s="80">
        <f>IF(ISBLANK(_NABAW!J17),"",_NABAW!J17)</f>
        <v>169759</v>
      </c>
      <c r="H24" s="81">
        <f>IF(ISBLANK(_NABAW!K17),"",_NABAW!K17)</f>
        <v>0.99719800747198006</v>
      </c>
      <c r="I24" s="80">
        <f>IF(ISBLANK(_NABAW!L17),"",_NABAW!L17)</f>
        <v>140</v>
      </c>
      <c r="J24" s="80">
        <f>IF(ISBLANK(_NABAW!M17),"",_NABAW!M17)</f>
        <v>477</v>
      </c>
      <c r="K24" s="80"/>
      <c r="L24" s="80">
        <f>IF(ISBLANK(_NABAW!N17),"",_NABAW!N17)</f>
        <v>165956</v>
      </c>
      <c r="M24" s="81">
        <f>IF(ISBLANK(_NABAW!O17),"",_NABAW!O17)</f>
        <v>0.97759765314357416</v>
      </c>
    </row>
    <row r="25" spans="2:13" x14ac:dyDescent="0.3">
      <c r="B25" s="241"/>
      <c r="C25" s="79" t="str">
        <f>_NABAW!G18</f>
        <v>Schweine im Transit</v>
      </c>
      <c r="D25" s="73" t="str">
        <f>IF(ISBLANK(_NABAW!H18),"",_NABAW!H18)</f>
        <v>Beobachtung</v>
      </c>
      <c r="E25" s="80">
        <f>IF(ISBLANK(_NABAW!I18),"",_NABAW!I18)</f>
        <v>52</v>
      </c>
      <c r="F25" s="80"/>
      <c r="G25" s="80">
        <f>IF(ISBLANK(_NABAW!J18),"",_NABAW!J18)</f>
        <v>32</v>
      </c>
      <c r="H25" s="81">
        <f>IF(ISBLANK(_NABAW!K18),"",_NABAW!K18)</f>
        <v>0.61538461538461542</v>
      </c>
      <c r="I25" s="80">
        <f>IF(ISBLANK(_NABAW!L18),"",_NABAW!L18)</f>
        <v>0</v>
      </c>
      <c r="J25" s="80">
        <f>IF(ISBLANK(_NABAW!M18),"",_NABAW!M18)</f>
        <v>20</v>
      </c>
      <c r="K25" s="80"/>
      <c r="L25" s="80" t="str">
        <f>IF(ISBLANK(_NABAW!N18),"",_NABAW!N18)</f>
        <v/>
      </c>
      <c r="M25" s="81" t="str">
        <f>IF(ISBLANK(_NABAW!O18),"",_NABAW!O18)</f>
        <v/>
      </c>
    </row>
    <row r="26" spans="2:13" x14ac:dyDescent="0.3">
      <c r="B26" s="241"/>
      <c r="C26" s="79" t="str">
        <f>_NABAW!G19</f>
        <v>Sonstige Schweine</v>
      </c>
      <c r="D26" s="73" t="str">
        <f>IF(ISBLANK(_NABAW!H19),"",_NABAW!H19)</f>
        <v>Beobachtung</v>
      </c>
      <c r="E26" s="80">
        <f>IF(ISBLANK(_NABAW!I19),"",_NABAW!I19)</f>
        <v>8606</v>
      </c>
      <c r="F26" s="80"/>
      <c r="G26" s="80">
        <f>IF(ISBLANK(_NABAW!J19),"",_NABAW!J19)</f>
        <v>8358</v>
      </c>
      <c r="H26" s="81">
        <f>IF(ISBLANK(_NABAW!K19),"",_NABAW!K19)</f>
        <v>0.9711828956541948</v>
      </c>
      <c r="I26" s="80">
        <f>IF(ISBLANK(_NABAW!L19),"",_NABAW!L19)</f>
        <v>12</v>
      </c>
      <c r="J26" s="80">
        <f>IF(ISBLANK(_NABAW!M19),"",_NABAW!M19)</f>
        <v>248</v>
      </c>
      <c r="K26" s="80"/>
      <c r="L26" s="80" t="str">
        <f>IF(ISBLANK(_NABAW!N19),"",_NABAW!N19)</f>
        <v/>
      </c>
      <c r="M26" s="81" t="str">
        <f>IF(ISBLANK(_NABAW!O19),"",_NABAW!O19)</f>
        <v/>
      </c>
    </row>
    <row r="27" spans="2:13" x14ac:dyDescent="0.3">
      <c r="B27" s="238" t="str">
        <f>_NABAW!F20</f>
        <v>Huhn</v>
      </c>
      <c r="C27" s="238" t="str">
        <f>_NABAW!G20</f>
        <v>Masthühner</v>
      </c>
      <c r="D27" s="73" t="str">
        <f>IF(ISBLANK(_NABAW!H20),"",_NABAW!H20)</f>
        <v>Beobachtung</v>
      </c>
      <c r="E27" s="80">
        <f>IF(ISBLANK(_NABAW!I20),"",_NABAW!I20)</f>
        <v>977</v>
      </c>
      <c r="F27" s="80"/>
      <c r="G27" s="80">
        <f>IF(ISBLANK(_NABAW!J20),"",_NABAW!J20)</f>
        <v>902</v>
      </c>
      <c r="H27" s="81">
        <f>IF(ISBLANK(_NABAW!K20),"",_NABAW!K20)</f>
        <v>0.92323439099283522</v>
      </c>
      <c r="I27" s="80">
        <f>IF(ISBLANK(_NABAW!L20),"",_NABAW!L20)</f>
        <v>6</v>
      </c>
      <c r="J27" s="80">
        <f>IF(ISBLANK(_NABAW!M20),"",_NABAW!M20)</f>
        <v>75</v>
      </c>
      <c r="K27" s="80"/>
      <c r="L27" s="80" t="str">
        <f>IF(ISBLANK(_NABAW!N20),"",_NABAW!N20)</f>
        <v/>
      </c>
      <c r="M27" s="81" t="str">
        <f>IF(ISBLANK(_NABAW!O20),"",_NABAW!O20)</f>
        <v/>
      </c>
    </row>
    <row r="28" spans="2:13" x14ac:dyDescent="0.3">
      <c r="B28" s="239"/>
      <c r="C28" s="240"/>
      <c r="D28" s="73" t="str">
        <f>IF(ISBLANK(_NABAW!H21),"",_NABAW!H21)</f>
        <v>Minimierung</v>
      </c>
      <c r="E28" s="80">
        <f>IF(ISBLANK(_NABAW!I21),"",_NABAW!I21)</f>
        <v>33114</v>
      </c>
      <c r="F28" s="80"/>
      <c r="G28" s="80">
        <f>IF(ISBLANK(_NABAW!J21),"",_NABAW!J21)</f>
        <v>32825</v>
      </c>
      <c r="H28" s="81">
        <f>IF(ISBLANK(_NABAW!K21),"",_NABAW!K21)</f>
        <v>0.99127257353385279</v>
      </c>
      <c r="I28" s="80">
        <f>IF(ISBLANK(_NABAW!L21),"",_NABAW!L21)</f>
        <v>22</v>
      </c>
      <c r="J28" s="80">
        <f>IF(ISBLANK(_NABAW!M21),"",_NABAW!M21)</f>
        <v>289</v>
      </c>
      <c r="K28" s="80"/>
      <c r="L28" s="80">
        <f>IF(ISBLANK(_NABAW!N21),"",_NABAW!N21)</f>
        <v>30404</v>
      </c>
      <c r="M28" s="81">
        <f>IF(ISBLANK(_NABAW!O21),"",_NABAW!O21)</f>
        <v>0.9262452399086063</v>
      </c>
    </row>
    <row r="29" spans="2:13" x14ac:dyDescent="0.3">
      <c r="B29" s="239"/>
      <c r="C29" s="238" t="str">
        <f>_NABAW!G22</f>
        <v>Junghennen</v>
      </c>
      <c r="D29" s="73" t="str">
        <f>IF(ISBLANK(_NABAW!H22),"",_NABAW!H22)</f>
        <v>Beobachtung</v>
      </c>
      <c r="E29" s="80">
        <f>IF(ISBLANK(_NABAW!I22),"",_NABAW!I22)</f>
        <v>105</v>
      </c>
      <c r="F29" s="80"/>
      <c r="G29" s="80">
        <f>IF(ISBLANK(_NABAW!J22),"",_NABAW!J22)</f>
        <v>82</v>
      </c>
      <c r="H29" s="81">
        <f>IF(ISBLANK(_NABAW!K22),"",_NABAW!K22)</f>
        <v>0.78095238095238095</v>
      </c>
      <c r="I29" s="80">
        <f>IF(ISBLANK(_NABAW!L22),"",_NABAW!L22)</f>
        <v>5</v>
      </c>
      <c r="J29" s="80">
        <f>IF(ISBLANK(_NABAW!M22),"",_NABAW!M22)</f>
        <v>23</v>
      </c>
      <c r="K29" s="80"/>
      <c r="L29" s="80" t="str">
        <f>IF(ISBLANK(_NABAW!N22),"",_NABAW!N22)</f>
        <v/>
      </c>
      <c r="M29" s="81" t="str">
        <f>IF(ISBLANK(_NABAW!O22),"",_NABAW!O22)</f>
        <v/>
      </c>
    </row>
    <row r="30" spans="2:13" x14ac:dyDescent="0.3">
      <c r="B30" s="239"/>
      <c r="C30" s="240"/>
      <c r="D30" s="73" t="str">
        <f>IF(ISBLANK(_NABAW!H23),"",_NABAW!H23)</f>
        <v>Minimierung</v>
      </c>
      <c r="E30" s="80">
        <f>IF(ISBLANK(_NABAW!I23),"",_NABAW!I23)</f>
        <v>371</v>
      </c>
      <c r="F30" s="80"/>
      <c r="G30" s="80">
        <f>IF(ISBLANK(_NABAW!J23),"",_NABAW!J23)</f>
        <v>354</v>
      </c>
      <c r="H30" s="81">
        <f>IF(ISBLANK(_NABAW!K23),"",_NABAW!K23)</f>
        <v>0.95417789757412397</v>
      </c>
      <c r="I30" s="80">
        <f>IF(ISBLANK(_NABAW!L23),"",_NABAW!L23)</f>
        <v>1</v>
      </c>
      <c r="J30" s="80">
        <f>IF(ISBLANK(_NABAW!M23),"",_NABAW!M23)</f>
        <v>17</v>
      </c>
      <c r="K30" s="80"/>
      <c r="L30" s="80">
        <f>IF(ISBLANK(_NABAW!N23),"",_NABAW!N23)</f>
        <v>299</v>
      </c>
      <c r="M30" s="81">
        <f>IF(ISBLANK(_NABAW!O23),"",_NABAW!O23)</f>
        <v>0.84463276836158196</v>
      </c>
    </row>
    <row r="31" spans="2:13" x14ac:dyDescent="0.3">
      <c r="B31" s="239"/>
      <c r="C31" s="238" t="str">
        <f>_NABAW!G24</f>
        <v>Legehennen</v>
      </c>
      <c r="D31" s="73" t="str">
        <f>IF(ISBLANK(_NABAW!H24),"",_NABAW!H24)</f>
        <v>Beobachtung</v>
      </c>
      <c r="E31" s="80">
        <f>IF(ISBLANK(_NABAW!I24),"",_NABAW!I24)</f>
        <v>1473</v>
      </c>
      <c r="F31" s="80"/>
      <c r="G31" s="80">
        <f>IF(ISBLANK(_NABAW!J24),"",_NABAW!J24)</f>
        <v>1273</v>
      </c>
      <c r="H31" s="81">
        <f>IF(ISBLANK(_NABAW!K24),"",_NABAW!K24)</f>
        <v>0.86422267481330617</v>
      </c>
      <c r="I31" s="80">
        <f>IF(ISBLANK(_NABAW!L24),"",_NABAW!L24)</f>
        <v>20</v>
      </c>
      <c r="J31" s="80">
        <f>IF(ISBLANK(_NABAW!M24),"",_NABAW!M24)</f>
        <v>200</v>
      </c>
      <c r="K31" s="80"/>
      <c r="L31" s="80" t="str">
        <f>IF(ISBLANK(_NABAW!N24),"",_NABAW!N24)</f>
        <v/>
      </c>
      <c r="M31" s="81" t="str">
        <f>IF(ISBLANK(_NABAW!O24),"",_NABAW!O24)</f>
        <v/>
      </c>
    </row>
    <row r="32" spans="2:13" x14ac:dyDescent="0.3">
      <c r="B32" s="239"/>
      <c r="C32" s="240"/>
      <c r="D32" s="73" t="str">
        <f>IF(ISBLANK(_NABAW!H25),"",_NABAW!H25)</f>
        <v>Minimierung</v>
      </c>
      <c r="E32" s="80">
        <f>IF(ISBLANK(_NABAW!I25),"",_NABAW!I25)</f>
        <v>717</v>
      </c>
      <c r="F32" s="80"/>
      <c r="G32" s="80">
        <f>IF(ISBLANK(_NABAW!J25),"",_NABAW!J25)</f>
        <v>665</v>
      </c>
      <c r="H32" s="81">
        <f>IF(ISBLANK(_NABAW!K25),"",_NABAW!K25)</f>
        <v>0.92747559274755931</v>
      </c>
      <c r="I32" s="80">
        <f>IF(ISBLANK(_NABAW!L25),"",_NABAW!L25)</f>
        <v>8</v>
      </c>
      <c r="J32" s="80">
        <f>IF(ISBLANK(_NABAW!M25),"",_NABAW!M25)</f>
        <v>52</v>
      </c>
      <c r="K32" s="80"/>
      <c r="L32" s="80">
        <f>IF(ISBLANK(_NABAW!N25),"",_NABAW!N25)</f>
        <v>508</v>
      </c>
      <c r="M32" s="81">
        <f>IF(ISBLANK(_NABAW!O25),"",_NABAW!O25)</f>
        <v>0.76390977443609021</v>
      </c>
    </row>
    <row r="33" spans="2:13" x14ac:dyDescent="0.3">
      <c r="B33" s="239"/>
      <c r="C33" s="79" t="str">
        <f>_NABAW!G26</f>
        <v>Hühner-Eintagsküken</v>
      </c>
      <c r="D33" s="73" t="str">
        <f>IF(ISBLANK(_NABAW!H26),"",_NABAW!H26)</f>
        <v>Beobachtung</v>
      </c>
      <c r="E33" s="80">
        <f>IF(ISBLANK(_NABAW!I26),"",_NABAW!I26)</f>
        <v>17</v>
      </c>
      <c r="F33" s="80"/>
      <c r="G33" s="80">
        <f>IF(ISBLANK(_NABAW!J26),"",_NABAW!J26)</f>
        <v>0</v>
      </c>
      <c r="H33" s="81">
        <f>IF(ISBLANK(_NABAW!K26),"",_NABAW!K26)</f>
        <v>0</v>
      </c>
      <c r="I33" s="80">
        <f>IF(ISBLANK(_NABAW!L26),"",_NABAW!L26)</f>
        <v>0</v>
      </c>
      <c r="J33" s="80">
        <f>IF(ISBLANK(_NABAW!M26),"",_NABAW!M26)</f>
        <v>17</v>
      </c>
      <c r="K33" s="80"/>
      <c r="L33" s="80" t="str">
        <f>IF(ISBLANK(_NABAW!N26),"",_NABAW!N26)</f>
        <v/>
      </c>
      <c r="M33" s="81" t="str">
        <f>IF(ISBLANK(_NABAW!O26),"",_NABAW!O26)</f>
        <v/>
      </c>
    </row>
    <row r="34" spans="2:13" x14ac:dyDescent="0.3">
      <c r="B34" s="240"/>
      <c r="C34" s="79" t="str">
        <f>_NABAW!G27</f>
        <v>Sonstige Hühner</v>
      </c>
      <c r="D34" s="73" t="str">
        <f>IF(ISBLANK(_NABAW!H27),"",_NABAW!H27)</f>
        <v>Beobachtung</v>
      </c>
      <c r="E34" s="80">
        <f>IF(ISBLANK(_NABAW!I27),"",_NABAW!I27)</f>
        <v>5616</v>
      </c>
      <c r="F34" s="80"/>
      <c r="G34" s="80">
        <f>IF(ISBLANK(_NABAW!J27),"",_NABAW!J27)</f>
        <v>4253</v>
      </c>
      <c r="H34" s="81">
        <f>IF(ISBLANK(_NABAW!K27),"",_NABAW!K27)</f>
        <v>0.75730056980056981</v>
      </c>
      <c r="I34" s="80">
        <f>IF(ISBLANK(_NABAW!L27),"",_NABAW!L27)</f>
        <v>65</v>
      </c>
      <c r="J34" s="80">
        <f>IF(ISBLANK(_NABAW!M27),"",_NABAW!M27)</f>
        <v>1363</v>
      </c>
      <c r="K34" s="80"/>
      <c r="L34" s="80" t="str">
        <f>IF(ISBLANK(_NABAW!N27),"",_NABAW!N27)</f>
        <v/>
      </c>
      <c r="M34" s="81" t="str">
        <f>IF(ISBLANK(_NABAW!O27),"",_NABAW!O27)</f>
        <v/>
      </c>
    </row>
    <row r="35" spans="2:13" x14ac:dyDescent="0.3">
      <c r="B35" s="238" t="str">
        <f>_NABAW!F28</f>
        <v>Pute</v>
      </c>
      <c r="C35" s="238" t="str">
        <f>_NABAW!G28</f>
        <v>Mastputen</v>
      </c>
      <c r="D35" s="73" t="str">
        <f>IF(ISBLANK(_NABAW!H28),"",_NABAW!H28)</f>
        <v>Beobachtung</v>
      </c>
      <c r="E35" s="80">
        <f>IF(ISBLANK(_NABAW!I28),"",_NABAW!I28)</f>
        <v>215</v>
      </c>
      <c r="F35" s="80"/>
      <c r="G35" s="80">
        <f>IF(ISBLANK(_NABAW!J28),"",_NABAW!J28)</f>
        <v>206</v>
      </c>
      <c r="H35" s="81">
        <f>IF(ISBLANK(_NABAW!K28),"",_NABAW!K28)</f>
        <v>0.95813953488372094</v>
      </c>
      <c r="I35" s="80">
        <f>IF(ISBLANK(_NABAW!L28),"",_NABAW!L28)</f>
        <v>0</v>
      </c>
      <c r="J35" s="80">
        <f>IF(ISBLANK(_NABAW!M28),"",_NABAW!M28)</f>
        <v>9</v>
      </c>
      <c r="K35" s="80"/>
      <c r="L35" s="80" t="str">
        <f>IF(ISBLANK(_NABAW!N28),"",_NABAW!N28)</f>
        <v/>
      </c>
      <c r="M35" s="81" t="str">
        <f>IF(ISBLANK(_NABAW!O28),"",_NABAW!O28)</f>
        <v/>
      </c>
    </row>
    <row r="36" spans="2:13" x14ac:dyDescent="0.3">
      <c r="B36" s="239"/>
      <c r="C36" s="240"/>
      <c r="D36" s="73" t="str">
        <f>IF(ISBLANK(_NABAW!H29),"",_NABAW!H29)</f>
        <v>Minimierung</v>
      </c>
      <c r="E36" s="80">
        <f>IF(ISBLANK(_NABAW!I29),"",_NABAW!I29)</f>
        <v>13891</v>
      </c>
      <c r="F36" s="80"/>
      <c r="G36" s="80">
        <f>IF(ISBLANK(_NABAW!J29),"",_NABAW!J29)</f>
        <v>13774</v>
      </c>
      <c r="H36" s="81">
        <f>IF(ISBLANK(_NABAW!K29),"",_NABAW!K29)</f>
        <v>0.99157728025340153</v>
      </c>
      <c r="I36" s="80">
        <f>IF(ISBLANK(_NABAW!L29),"",_NABAW!L29)</f>
        <v>17</v>
      </c>
      <c r="J36" s="80">
        <f>IF(ISBLANK(_NABAW!M29),"",_NABAW!M29)</f>
        <v>117</v>
      </c>
      <c r="K36" s="80"/>
      <c r="L36" s="80">
        <f>IF(ISBLANK(_NABAW!N29),"",_NABAW!N29)</f>
        <v>13024</v>
      </c>
      <c r="M36" s="81">
        <f>IF(ISBLANK(_NABAW!O29),"",_NABAW!O29)</f>
        <v>0.94554958617685492</v>
      </c>
    </row>
    <row r="37" spans="2:13" x14ac:dyDescent="0.3">
      <c r="B37" s="239"/>
      <c r="C37" s="79" t="str">
        <f>_NABAW!G30</f>
        <v>Puten-Eintagsküken</v>
      </c>
      <c r="D37" s="73" t="str">
        <f>IF(ISBLANK(_NABAW!H30),"",_NABAW!H30)</f>
        <v>Beobachtung</v>
      </c>
      <c r="E37" s="80">
        <f>IF(ISBLANK(_NABAW!I30),"",_NABAW!I30)</f>
        <v>7</v>
      </c>
      <c r="F37" s="80"/>
      <c r="G37" s="80">
        <f>IF(ISBLANK(_NABAW!J30),"",_NABAW!J30)</f>
        <v>0</v>
      </c>
      <c r="H37" s="81">
        <f>IF(ISBLANK(_NABAW!K30),"",_NABAW!K30)</f>
        <v>0</v>
      </c>
      <c r="I37" s="80">
        <f>IF(ISBLANK(_NABAW!L30),"",_NABAW!L30)</f>
        <v>0</v>
      </c>
      <c r="J37" s="80">
        <f>IF(ISBLANK(_NABAW!M30),"",_NABAW!M30)</f>
        <v>7</v>
      </c>
      <c r="K37" s="80"/>
      <c r="L37" s="80" t="str">
        <f>IF(ISBLANK(_NABAW!N30),"",_NABAW!N30)</f>
        <v/>
      </c>
      <c r="M37" s="81" t="str">
        <f>IF(ISBLANK(_NABAW!O30),"",_NABAW!O30)</f>
        <v/>
      </c>
    </row>
    <row r="38" spans="2:13" x14ac:dyDescent="0.3">
      <c r="B38" s="240"/>
      <c r="C38" s="79" t="str">
        <f>_NABAW!G31</f>
        <v>Sonstige Puten</v>
      </c>
      <c r="D38" s="73" t="str">
        <f>IF(ISBLANK(_NABAW!H31),"",_NABAW!H31)</f>
        <v>Beobachtung</v>
      </c>
      <c r="E38" s="80">
        <f>IF(ISBLANK(_NABAW!I31),"",_NABAW!I31)</f>
        <v>210</v>
      </c>
      <c r="F38" s="80"/>
      <c r="G38" s="80">
        <f>IF(ISBLANK(_NABAW!J31),"",_NABAW!J31)</f>
        <v>144</v>
      </c>
      <c r="H38" s="81">
        <f>IF(ISBLANK(_NABAW!K31),"",_NABAW!K31)</f>
        <v>0.68571428571428572</v>
      </c>
      <c r="I38" s="80">
        <f>IF(ISBLANK(_NABAW!L31),"",_NABAW!L31)</f>
        <v>0</v>
      </c>
      <c r="J38" s="80">
        <f>IF(ISBLANK(_NABAW!M31),"",_NABAW!M31)</f>
        <v>66</v>
      </c>
      <c r="K38" s="80"/>
      <c r="L38" s="80" t="str">
        <f>IF(ISBLANK(_NABAW!N31),"",_NABAW!N31)</f>
        <v/>
      </c>
      <c r="M38" s="81" t="str">
        <f>IF(ISBLANK(_NABAW!O31),"",_NABAW!O31)</f>
        <v/>
      </c>
    </row>
    <row r="39" spans="2:13" x14ac:dyDescent="0.3">
      <c r="B39" s="73"/>
      <c r="C39" s="86"/>
      <c r="D39" s="76" t="s">
        <v>48</v>
      </c>
      <c r="E39" s="82">
        <f>SUM(E9:E38)</f>
        <v>3341522</v>
      </c>
      <c r="F39" s="82"/>
      <c r="G39" s="82">
        <f t="shared" ref="G39:L39" si="0">SUM(G9:G38)</f>
        <v>3307217</v>
      </c>
      <c r="H39" s="83">
        <f>G39/E39</f>
        <v>0.98973372014309646</v>
      </c>
      <c r="I39" s="82">
        <f t="shared" si="0"/>
        <v>4775</v>
      </c>
      <c r="J39" s="82">
        <f t="shared" si="0"/>
        <v>34305</v>
      </c>
      <c r="K39" s="82"/>
      <c r="L39" s="82">
        <f t="shared" si="0"/>
        <v>2259480</v>
      </c>
      <c r="M39" s="81"/>
    </row>
  </sheetData>
  <mergeCells count="20">
    <mergeCell ref="C13:C14"/>
    <mergeCell ref="B2:M2"/>
    <mergeCell ref="B5:M5"/>
    <mergeCell ref="C27:C28"/>
    <mergeCell ref="C10:C11"/>
    <mergeCell ref="B7:E7"/>
    <mergeCell ref="L7:M7"/>
    <mergeCell ref="G7:J7"/>
    <mergeCell ref="B9:B16"/>
    <mergeCell ref="B4:M4"/>
    <mergeCell ref="B35:B38"/>
    <mergeCell ref="C35:C36"/>
    <mergeCell ref="C31:C32"/>
    <mergeCell ref="C29:C30"/>
    <mergeCell ref="C23:C24"/>
    <mergeCell ref="B17:B26"/>
    <mergeCell ref="B27:B34"/>
    <mergeCell ref="C21:C22"/>
    <mergeCell ref="C19:C20"/>
    <mergeCell ref="C17:C18"/>
  </mergeCells>
  <pageMargins left="0.7" right="0.7" top="0.75" bottom="0.75" header="0.3" footer="0.3"/>
  <pageSetup paperSize="9" orientation="portrait" r:id="rId1"/>
  <ignoredErrors>
    <ignoredError sqref="H39"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C1733-A459-4BF0-B61C-A64B1C1C6570}">
  <dimension ref="A1:O31"/>
  <sheetViews>
    <sheetView workbookViewId="0">
      <selection activeCell="I10" sqref="I10"/>
    </sheetView>
  </sheetViews>
  <sheetFormatPr baseColWidth="10" defaultColWidth="9.109375" defaultRowHeight="14.4" x14ac:dyDescent="0.3"/>
  <cols>
    <col min="4" max="4" width="10" customWidth="1"/>
    <col min="7" max="7" width="13.88671875" customWidth="1"/>
    <col min="8" max="8" width="11.6640625" customWidth="1"/>
    <col min="9" max="9" width="9.88671875" customWidth="1"/>
    <col min="11" max="11" width="9.33203125" customWidth="1"/>
  </cols>
  <sheetData>
    <row r="1" spans="1:15" x14ac:dyDescent="0.3">
      <c r="A1" t="s">
        <v>3</v>
      </c>
      <c r="B1" t="s">
        <v>5</v>
      </c>
      <c r="C1" t="s">
        <v>165</v>
      </c>
      <c r="D1" t="s">
        <v>7</v>
      </c>
      <c r="E1" t="s">
        <v>1</v>
      </c>
      <c r="F1" t="s">
        <v>4</v>
      </c>
      <c r="G1" t="s">
        <v>6</v>
      </c>
      <c r="H1" t="s">
        <v>64</v>
      </c>
      <c r="I1" t="s">
        <v>48</v>
      </c>
      <c r="J1" t="s">
        <v>63</v>
      </c>
      <c r="K1" t="s">
        <v>62</v>
      </c>
      <c r="L1" t="s">
        <v>118</v>
      </c>
      <c r="M1" t="s">
        <v>115</v>
      </c>
      <c r="N1" t="s">
        <v>65</v>
      </c>
      <c r="O1" t="s">
        <v>116</v>
      </c>
    </row>
    <row r="2" spans="1:15" x14ac:dyDescent="0.3">
      <c r="A2">
        <v>5</v>
      </c>
      <c r="B2">
        <v>103</v>
      </c>
      <c r="C2">
        <v>4</v>
      </c>
      <c r="D2">
        <v>0</v>
      </c>
      <c r="E2">
        <v>2025</v>
      </c>
      <c r="F2" t="s">
        <v>31</v>
      </c>
      <c r="G2" t="s">
        <v>41</v>
      </c>
      <c r="H2" t="s">
        <v>12</v>
      </c>
      <c r="I2">
        <v>17</v>
      </c>
      <c r="J2">
        <v>0</v>
      </c>
      <c r="K2">
        <v>0</v>
      </c>
      <c r="L2">
        <v>0</v>
      </c>
      <c r="M2">
        <v>17</v>
      </c>
    </row>
    <row r="3" spans="1:15" x14ac:dyDescent="0.3">
      <c r="A3">
        <v>7</v>
      </c>
      <c r="B3">
        <v>104</v>
      </c>
      <c r="C3">
        <v>2</v>
      </c>
      <c r="D3">
        <v>0</v>
      </c>
      <c r="E3">
        <v>2025</v>
      </c>
      <c r="F3" t="s">
        <v>36</v>
      </c>
      <c r="G3" t="s">
        <v>42</v>
      </c>
      <c r="H3" t="s">
        <v>12</v>
      </c>
      <c r="I3">
        <v>7</v>
      </c>
      <c r="J3">
        <v>0</v>
      </c>
      <c r="K3">
        <v>0</v>
      </c>
      <c r="L3">
        <v>0</v>
      </c>
      <c r="M3">
        <v>7</v>
      </c>
    </row>
    <row r="4" spans="1:15" x14ac:dyDescent="0.3">
      <c r="A4">
        <v>3</v>
      </c>
      <c r="B4">
        <v>102</v>
      </c>
      <c r="C4">
        <v>5</v>
      </c>
      <c r="D4">
        <v>0</v>
      </c>
      <c r="E4">
        <v>2025</v>
      </c>
      <c r="F4" t="s">
        <v>25</v>
      </c>
      <c r="G4" t="s">
        <v>40</v>
      </c>
      <c r="H4" t="s">
        <v>12</v>
      </c>
      <c r="I4">
        <v>52</v>
      </c>
      <c r="J4">
        <v>32</v>
      </c>
      <c r="K4">
        <v>0.61538461538461542</v>
      </c>
      <c r="L4">
        <v>0</v>
      </c>
      <c r="M4">
        <v>20</v>
      </c>
    </row>
    <row r="5" spans="1:15" x14ac:dyDescent="0.3">
      <c r="A5">
        <v>7</v>
      </c>
      <c r="B5">
        <v>82</v>
      </c>
      <c r="C5">
        <v>3</v>
      </c>
      <c r="D5">
        <v>0</v>
      </c>
      <c r="E5">
        <v>2025</v>
      </c>
      <c r="F5" t="s">
        <v>36</v>
      </c>
      <c r="G5" t="s">
        <v>38</v>
      </c>
      <c r="H5" t="s">
        <v>12</v>
      </c>
      <c r="I5">
        <v>210</v>
      </c>
      <c r="J5">
        <v>144</v>
      </c>
      <c r="K5">
        <v>0.68571428571428572</v>
      </c>
      <c r="L5">
        <v>0</v>
      </c>
      <c r="M5">
        <v>66</v>
      </c>
    </row>
    <row r="6" spans="1:15" x14ac:dyDescent="0.3">
      <c r="A6">
        <v>5</v>
      </c>
      <c r="B6">
        <v>62</v>
      </c>
      <c r="C6">
        <v>5</v>
      </c>
      <c r="D6">
        <v>0</v>
      </c>
      <c r="E6">
        <v>2025</v>
      </c>
      <c r="F6" t="s">
        <v>31</v>
      </c>
      <c r="G6" t="s">
        <v>35</v>
      </c>
      <c r="H6" t="s">
        <v>12</v>
      </c>
      <c r="I6">
        <v>5616</v>
      </c>
      <c r="J6">
        <v>4253</v>
      </c>
      <c r="K6">
        <v>0.75730056980056981</v>
      </c>
      <c r="L6">
        <v>65</v>
      </c>
      <c r="M6">
        <v>1363</v>
      </c>
    </row>
    <row r="7" spans="1:15" x14ac:dyDescent="0.3">
      <c r="A7">
        <v>5</v>
      </c>
      <c r="B7">
        <v>54</v>
      </c>
      <c r="C7">
        <v>2</v>
      </c>
      <c r="D7">
        <v>0</v>
      </c>
      <c r="E7">
        <v>2025</v>
      </c>
      <c r="F7" t="s">
        <v>31</v>
      </c>
      <c r="G7" t="s">
        <v>34</v>
      </c>
      <c r="H7" t="s">
        <v>12</v>
      </c>
      <c r="I7">
        <v>105</v>
      </c>
      <c r="J7">
        <v>82</v>
      </c>
      <c r="K7">
        <v>0.78095238095238095</v>
      </c>
      <c r="L7">
        <v>5</v>
      </c>
      <c r="M7">
        <v>23</v>
      </c>
    </row>
    <row r="8" spans="1:15" x14ac:dyDescent="0.3">
      <c r="A8">
        <v>5</v>
      </c>
      <c r="B8">
        <v>53</v>
      </c>
      <c r="C8">
        <v>3</v>
      </c>
      <c r="D8">
        <v>0</v>
      </c>
      <c r="E8">
        <v>2025</v>
      </c>
      <c r="F8" t="s">
        <v>31</v>
      </c>
      <c r="G8" t="s">
        <v>33</v>
      </c>
      <c r="H8" t="s">
        <v>12</v>
      </c>
      <c r="I8">
        <v>1473</v>
      </c>
      <c r="J8">
        <v>1273</v>
      </c>
      <c r="K8">
        <v>0.86422267481330617</v>
      </c>
      <c r="L8">
        <v>20</v>
      </c>
      <c r="M8">
        <v>200</v>
      </c>
    </row>
    <row r="9" spans="1:15" x14ac:dyDescent="0.3">
      <c r="A9">
        <v>1</v>
      </c>
      <c r="B9">
        <v>101</v>
      </c>
      <c r="C9">
        <v>5</v>
      </c>
      <c r="D9">
        <v>0</v>
      </c>
      <c r="E9">
        <v>2025</v>
      </c>
      <c r="F9" t="s">
        <v>8</v>
      </c>
      <c r="G9" t="s">
        <v>39</v>
      </c>
      <c r="H9" t="s">
        <v>12</v>
      </c>
      <c r="I9">
        <v>3154</v>
      </c>
      <c r="J9">
        <v>2898</v>
      </c>
      <c r="K9">
        <v>0.9188332276474318</v>
      </c>
      <c r="L9">
        <v>0</v>
      </c>
      <c r="M9">
        <v>256</v>
      </c>
    </row>
    <row r="10" spans="1:15" x14ac:dyDescent="0.3">
      <c r="A10">
        <v>5</v>
      </c>
      <c r="B10">
        <v>51</v>
      </c>
      <c r="C10">
        <v>1</v>
      </c>
      <c r="D10">
        <v>0</v>
      </c>
      <c r="E10">
        <v>2025</v>
      </c>
      <c r="F10" t="s">
        <v>31</v>
      </c>
      <c r="G10" t="s">
        <v>32</v>
      </c>
      <c r="H10" t="s">
        <v>12</v>
      </c>
      <c r="I10">
        <v>977</v>
      </c>
      <c r="J10">
        <v>902</v>
      </c>
      <c r="K10">
        <v>0.92323439099283522</v>
      </c>
      <c r="L10">
        <v>6</v>
      </c>
      <c r="M10">
        <v>75</v>
      </c>
    </row>
    <row r="11" spans="1:15" x14ac:dyDescent="0.3">
      <c r="A11">
        <v>5</v>
      </c>
      <c r="B11">
        <v>53</v>
      </c>
      <c r="C11">
        <v>3</v>
      </c>
      <c r="D11">
        <v>1</v>
      </c>
      <c r="E11">
        <v>2025</v>
      </c>
      <c r="F11" t="s">
        <v>31</v>
      </c>
      <c r="G11" t="s">
        <v>33</v>
      </c>
      <c r="H11" t="s">
        <v>10</v>
      </c>
      <c r="I11">
        <v>717</v>
      </c>
      <c r="J11">
        <v>665</v>
      </c>
      <c r="K11">
        <v>0.92747559274755931</v>
      </c>
      <c r="L11">
        <v>8</v>
      </c>
      <c r="M11">
        <v>52</v>
      </c>
      <c r="N11">
        <v>508</v>
      </c>
      <c r="O11">
        <v>0.76390977443609021</v>
      </c>
    </row>
    <row r="12" spans="1:15" x14ac:dyDescent="0.3">
      <c r="A12">
        <v>5</v>
      </c>
      <c r="B12">
        <v>54</v>
      </c>
      <c r="C12">
        <v>2</v>
      </c>
      <c r="D12">
        <v>1</v>
      </c>
      <c r="E12">
        <v>2025</v>
      </c>
      <c r="F12" t="s">
        <v>31</v>
      </c>
      <c r="G12" t="s">
        <v>34</v>
      </c>
      <c r="H12" t="s">
        <v>10</v>
      </c>
      <c r="I12">
        <v>371</v>
      </c>
      <c r="J12">
        <v>354</v>
      </c>
      <c r="K12">
        <v>0.95417789757412397</v>
      </c>
      <c r="L12">
        <v>1</v>
      </c>
      <c r="M12">
        <v>17</v>
      </c>
      <c r="N12">
        <v>299</v>
      </c>
      <c r="O12">
        <v>0.84463276836158196</v>
      </c>
    </row>
    <row r="13" spans="1:15" x14ac:dyDescent="0.3">
      <c r="A13">
        <v>7</v>
      </c>
      <c r="B13">
        <v>71</v>
      </c>
      <c r="C13">
        <v>1</v>
      </c>
      <c r="D13">
        <v>0</v>
      </c>
      <c r="E13">
        <v>2025</v>
      </c>
      <c r="F13" t="s">
        <v>36</v>
      </c>
      <c r="G13" t="s">
        <v>37</v>
      </c>
      <c r="H13" t="s">
        <v>12</v>
      </c>
      <c r="I13">
        <v>215</v>
      </c>
      <c r="J13">
        <v>206</v>
      </c>
      <c r="K13">
        <v>0.95813953488372094</v>
      </c>
      <c r="L13">
        <v>0</v>
      </c>
      <c r="M13">
        <v>9</v>
      </c>
    </row>
    <row r="14" spans="1:15" x14ac:dyDescent="0.3">
      <c r="A14">
        <v>3</v>
      </c>
      <c r="B14">
        <v>43</v>
      </c>
      <c r="C14">
        <v>6</v>
      </c>
      <c r="D14">
        <v>0</v>
      </c>
      <c r="E14">
        <v>2025</v>
      </c>
      <c r="F14" t="s">
        <v>25</v>
      </c>
      <c r="G14" t="s">
        <v>30</v>
      </c>
      <c r="H14" t="s">
        <v>12</v>
      </c>
      <c r="I14">
        <v>8606</v>
      </c>
      <c r="J14">
        <v>8358</v>
      </c>
      <c r="K14">
        <v>0.9711828956541948</v>
      </c>
      <c r="L14">
        <v>12</v>
      </c>
      <c r="M14">
        <v>248</v>
      </c>
    </row>
    <row r="15" spans="1:15" x14ac:dyDescent="0.3">
      <c r="A15">
        <v>3</v>
      </c>
      <c r="B15">
        <v>31</v>
      </c>
      <c r="C15">
        <v>3</v>
      </c>
      <c r="D15">
        <v>0</v>
      </c>
      <c r="E15">
        <v>2025</v>
      </c>
      <c r="F15" t="s">
        <v>25</v>
      </c>
      <c r="G15" t="s">
        <v>27</v>
      </c>
      <c r="H15" t="s">
        <v>12</v>
      </c>
      <c r="I15">
        <v>5397</v>
      </c>
      <c r="J15">
        <v>5277</v>
      </c>
      <c r="K15">
        <v>0.97776542523624232</v>
      </c>
      <c r="L15">
        <v>11</v>
      </c>
      <c r="M15">
        <v>120</v>
      </c>
    </row>
    <row r="16" spans="1:15" x14ac:dyDescent="0.3">
      <c r="A16">
        <v>1</v>
      </c>
      <c r="B16">
        <v>15</v>
      </c>
      <c r="C16">
        <v>2</v>
      </c>
      <c r="D16">
        <v>1</v>
      </c>
      <c r="E16">
        <v>2025</v>
      </c>
      <c r="F16" t="s">
        <v>8</v>
      </c>
      <c r="G16" t="s">
        <v>20</v>
      </c>
      <c r="H16" t="s">
        <v>10</v>
      </c>
      <c r="I16">
        <v>140851</v>
      </c>
      <c r="J16">
        <v>138389</v>
      </c>
      <c r="K16">
        <v>0.98252053588543919</v>
      </c>
      <c r="L16">
        <v>114</v>
      </c>
      <c r="M16">
        <v>2462</v>
      </c>
      <c r="N16">
        <v>132623</v>
      </c>
      <c r="O16">
        <v>0.95833483875163483</v>
      </c>
    </row>
    <row r="17" spans="1:15" x14ac:dyDescent="0.3">
      <c r="A17">
        <v>1</v>
      </c>
      <c r="B17">
        <v>14</v>
      </c>
      <c r="C17">
        <v>4</v>
      </c>
      <c r="D17">
        <v>0</v>
      </c>
      <c r="E17">
        <v>2025</v>
      </c>
      <c r="F17" t="s">
        <v>8</v>
      </c>
      <c r="G17" t="s">
        <v>9</v>
      </c>
      <c r="H17" t="s">
        <v>12</v>
      </c>
      <c r="I17">
        <v>113619</v>
      </c>
      <c r="J17">
        <v>111907</v>
      </c>
      <c r="K17">
        <v>0.98493209762451706</v>
      </c>
      <c r="L17">
        <v>151</v>
      </c>
      <c r="M17">
        <v>1712</v>
      </c>
    </row>
    <row r="18" spans="1:15" x14ac:dyDescent="0.3">
      <c r="A18">
        <v>1</v>
      </c>
      <c r="B18">
        <v>23</v>
      </c>
      <c r="C18">
        <v>6</v>
      </c>
      <c r="D18">
        <v>0</v>
      </c>
      <c r="E18">
        <v>2025</v>
      </c>
      <c r="F18" t="s">
        <v>8</v>
      </c>
      <c r="G18" t="s">
        <v>21</v>
      </c>
      <c r="H18" t="s">
        <v>12</v>
      </c>
      <c r="I18">
        <v>94672</v>
      </c>
      <c r="J18">
        <v>93412</v>
      </c>
      <c r="K18">
        <v>0.98669089065404769</v>
      </c>
      <c r="L18">
        <v>203</v>
      </c>
      <c r="M18">
        <v>1260</v>
      </c>
    </row>
    <row r="19" spans="1:15" x14ac:dyDescent="0.3">
      <c r="A19">
        <v>3</v>
      </c>
      <c r="B19">
        <v>30</v>
      </c>
      <c r="C19">
        <v>2</v>
      </c>
      <c r="D19">
        <v>0</v>
      </c>
      <c r="E19">
        <v>2025</v>
      </c>
      <c r="F19" t="s">
        <v>25</v>
      </c>
      <c r="G19" t="s">
        <v>26</v>
      </c>
      <c r="H19" t="s">
        <v>12</v>
      </c>
      <c r="I19">
        <v>7698</v>
      </c>
      <c r="J19">
        <v>7597</v>
      </c>
      <c r="K19">
        <v>0.98687970901532862</v>
      </c>
      <c r="L19">
        <v>29</v>
      </c>
      <c r="M19">
        <v>101</v>
      </c>
    </row>
    <row r="20" spans="1:15" x14ac:dyDescent="0.3">
      <c r="A20">
        <v>1</v>
      </c>
      <c r="B20">
        <v>27</v>
      </c>
      <c r="C20">
        <v>3</v>
      </c>
      <c r="D20">
        <v>0</v>
      </c>
      <c r="E20">
        <v>2025</v>
      </c>
      <c r="F20" t="s">
        <v>8</v>
      </c>
      <c r="G20" t="s">
        <v>23</v>
      </c>
      <c r="H20" t="s">
        <v>12</v>
      </c>
      <c r="I20">
        <v>32175</v>
      </c>
      <c r="J20">
        <v>31757</v>
      </c>
      <c r="K20">
        <v>0.98700854700854701</v>
      </c>
      <c r="L20">
        <v>25</v>
      </c>
      <c r="M20">
        <v>418</v>
      </c>
    </row>
    <row r="21" spans="1:15" x14ac:dyDescent="0.3">
      <c r="A21">
        <v>1</v>
      </c>
      <c r="B21">
        <v>26</v>
      </c>
      <c r="C21">
        <v>1</v>
      </c>
      <c r="D21">
        <v>0</v>
      </c>
      <c r="E21">
        <v>2025</v>
      </c>
      <c r="F21" t="s">
        <v>8</v>
      </c>
      <c r="G21" t="s">
        <v>22</v>
      </c>
      <c r="H21" t="s">
        <v>12</v>
      </c>
      <c r="I21">
        <v>617482</v>
      </c>
      <c r="J21">
        <v>610657</v>
      </c>
      <c r="K21">
        <v>0.98894704622968765</v>
      </c>
      <c r="L21">
        <v>865</v>
      </c>
      <c r="M21">
        <v>6825</v>
      </c>
    </row>
    <row r="22" spans="1:15" x14ac:dyDescent="0.3">
      <c r="A22">
        <v>3</v>
      </c>
      <c r="B22">
        <v>34</v>
      </c>
      <c r="C22">
        <v>1</v>
      </c>
      <c r="D22">
        <v>0</v>
      </c>
      <c r="E22">
        <v>2025</v>
      </c>
      <c r="F22" t="s">
        <v>25</v>
      </c>
      <c r="G22" t="s">
        <v>29</v>
      </c>
      <c r="H22" t="s">
        <v>12</v>
      </c>
      <c r="I22">
        <v>15357</v>
      </c>
      <c r="J22">
        <v>15194</v>
      </c>
      <c r="K22">
        <v>0.98938594777625843</v>
      </c>
      <c r="L22">
        <v>18</v>
      </c>
      <c r="M22">
        <v>163</v>
      </c>
    </row>
    <row r="23" spans="1:15" x14ac:dyDescent="0.3">
      <c r="A23">
        <v>1</v>
      </c>
      <c r="B23">
        <v>15</v>
      </c>
      <c r="C23">
        <v>2</v>
      </c>
      <c r="D23">
        <v>0</v>
      </c>
      <c r="E23">
        <v>2025</v>
      </c>
      <c r="F23" t="s">
        <v>8</v>
      </c>
      <c r="G23" t="s">
        <v>20</v>
      </c>
      <c r="H23" t="s">
        <v>12</v>
      </c>
      <c r="I23">
        <v>36291</v>
      </c>
      <c r="J23">
        <v>35916</v>
      </c>
      <c r="K23">
        <v>0.98966685955195499</v>
      </c>
      <c r="L23">
        <v>28</v>
      </c>
      <c r="M23">
        <v>375</v>
      </c>
    </row>
    <row r="24" spans="1:15" x14ac:dyDescent="0.3">
      <c r="A24">
        <v>1</v>
      </c>
      <c r="B24">
        <v>14</v>
      </c>
      <c r="C24">
        <v>4</v>
      </c>
      <c r="D24">
        <v>1</v>
      </c>
      <c r="E24">
        <v>2025</v>
      </c>
      <c r="F24" t="s">
        <v>8</v>
      </c>
      <c r="G24" t="s">
        <v>9</v>
      </c>
      <c r="H24" t="s">
        <v>10</v>
      </c>
      <c r="I24">
        <v>1704170</v>
      </c>
      <c r="J24">
        <v>1687926</v>
      </c>
      <c r="K24">
        <v>0.99046808710398615</v>
      </c>
      <c r="L24">
        <v>2731</v>
      </c>
      <c r="M24">
        <v>16244</v>
      </c>
      <c r="N24">
        <v>1602785</v>
      </c>
      <c r="O24">
        <v>0.94955880767284817</v>
      </c>
    </row>
    <row r="25" spans="1:15" x14ac:dyDescent="0.3">
      <c r="A25">
        <v>5</v>
      </c>
      <c r="B25">
        <v>51</v>
      </c>
      <c r="C25">
        <v>1</v>
      </c>
      <c r="D25">
        <v>1</v>
      </c>
      <c r="E25">
        <v>2025</v>
      </c>
      <c r="F25" t="s">
        <v>31</v>
      </c>
      <c r="G25" t="s">
        <v>32</v>
      </c>
      <c r="H25" t="s">
        <v>10</v>
      </c>
      <c r="I25">
        <v>33114</v>
      </c>
      <c r="J25">
        <v>32825</v>
      </c>
      <c r="K25">
        <v>0.99127257353385279</v>
      </c>
      <c r="L25">
        <v>22</v>
      </c>
      <c r="M25">
        <v>289</v>
      </c>
      <c r="N25">
        <v>30404</v>
      </c>
      <c r="O25">
        <v>0.9262452399086063</v>
      </c>
    </row>
    <row r="26" spans="1:15" x14ac:dyDescent="0.3">
      <c r="A26">
        <v>7</v>
      </c>
      <c r="B26">
        <v>71</v>
      </c>
      <c r="C26">
        <v>1</v>
      </c>
      <c r="D26">
        <v>1</v>
      </c>
      <c r="E26">
        <v>2025</v>
      </c>
      <c r="F26" t="s">
        <v>36</v>
      </c>
      <c r="G26" t="s">
        <v>37</v>
      </c>
      <c r="H26" t="s">
        <v>10</v>
      </c>
      <c r="I26">
        <v>13891</v>
      </c>
      <c r="J26">
        <v>13774</v>
      </c>
      <c r="K26">
        <v>0.99157728025340153</v>
      </c>
      <c r="L26">
        <v>17</v>
      </c>
      <c r="M26">
        <v>117</v>
      </c>
      <c r="N26">
        <v>13024</v>
      </c>
      <c r="O26">
        <v>0.94554958617685492</v>
      </c>
    </row>
    <row r="27" spans="1:15" x14ac:dyDescent="0.3">
      <c r="A27">
        <v>3</v>
      </c>
      <c r="B27">
        <v>32</v>
      </c>
      <c r="C27">
        <v>4</v>
      </c>
      <c r="D27">
        <v>0</v>
      </c>
      <c r="E27">
        <v>2025</v>
      </c>
      <c r="F27" t="s">
        <v>25</v>
      </c>
      <c r="G27" t="s">
        <v>28</v>
      </c>
      <c r="H27" t="s">
        <v>12</v>
      </c>
      <c r="I27">
        <v>10684</v>
      </c>
      <c r="J27">
        <v>10595</v>
      </c>
      <c r="K27">
        <v>0.99166978659678018</v>
      </c>
      <c r="L27">
        <v>15</v>
      </c>
      <c r="M27">
        <v>89</v>
      </c>
    </row>
    <row r="28" spans="1:15" x14ac:dyDescent="0.3">
      <c r="A28">
        <v>3</v>
      </c>
      <c r="B28">
        <v>31</v>
      </c>
      <c r="C28">
        <v>3</v>
      </c>
      <c r="D28">
        <v>1</v>
      </c>
      <c r="E28">
        <v>2025</v>
      </c>
      <c r="F28" t="s">
        <v>25</v>
      </c>
      <c r="G28" t="s">
        <v>27</v>
      </c>
      <c r="H28" t="s">
        <v>10</v>
      </c>
      <c r="I28">
        <v>93935</v>
      </c>
      <c r="J28">
        <v>93503</v>
      </c>
      <c r="K28">
        <v>0.9954010752115825</v>
      </c>
      <c r="L28">
        <v>72</v>
      </c>
      <c r="M28">
        <v>432</v>
      </c>
      <c r="N28">
        <v>91262</v>
      </c>
      <c r="O28">
        <v>0.97603285456081623</v>
      </c>
    </row>
    <row r="29" spans="1:15" x14ac:dyDescent="0.3">
      <c r="A29">
        <v>3</v>
      </c>
      <c r="B29">
        <v>30</v>
      </c>
      <c r="C29">
        <v>2</v>
      </c>
      <c r="D29">
        <v>1</v>
      </c>
      <c r="E29">
        <v>2025</v>
      </c>
      <c r="F29" t="s">
        <v>25</v>
      </c>
      <c r="G29" t="s">
        <v>26</v>
      </c>
      <c r="H29" t="s">
        <v>10</v>
      </c>
      <c r="I29">
        <v>93231</v>
      </c>
      <c r="J29">
        <v>92803</v>
      </c>
      <c r="K29">
        <v>0.99540925228732935</v>
      </c>
      <c r="L29">
        <v>122</v>
      </c>
      <c r="M29">
        <v>428</v>
      </c>
      <c r="N29">
        <v>89584</v>
      </c>
      <c r="O29">
        <v>0.9653136213268968</v>
      </c>
    </row>
    <row r="30" spans="1:15" x14ac:dyDescent="0.3">
      <c r="A30">
        <v>3</v>
      </c>
      <c r="B30">
        <v>34</v>
      </c>
      <c r="C30">
        <v>1</v>
      </c>
      <c r="D30">
        <v>1</v>
      </c>
      <c r="E30">
        <v>2025</v>
      </c>
      <c r="F30" t="s">
        <v>25</v>
      </c>
      <c r="G30" t="s">
        <v>29</v>
      </c>
      <c r="H30" t="s">
        <v>10</v>
      </c>
      <c r="I30">
        <v>137199</v>
      </c>
      <c r="J30">
        <v>136759</v>
      </c>
      <c r="K30">
        <v>0.99679297954066726</v>
      </c>
      <c r="L30">
        <v>95</v>
      </c>
      <c r="M30">
        <v>440</v>
      </c>
      <c r="N30">
        <v>133035</v>
      </c>
      <c r="O30">
        <v>0.97276961662486561</v>
      </c>
    </row>
    <row r="31" spans="1:15" x14ac:dyDescent="0.3">
      <c r="A31">
        <v>3</v>
      </c>
      <c r="B31">
        <v>32</v>
      </c>
      <c r="C31">
        <v>4</v>
      </c>
      <c r="D31">
        <v>1</v>
      </c>
      <c r="E31">
        <v>2025</v>
      </c>
      <c r="F31" t="s">
        <v>25</v>
      </c>
      <c r="G31" t="s">
        <v>28</v>
      </c>
      <c r="H31" t="s">
        <v>10</v>
      </c>
      <c r="I31">
        <v>170236</v>
      </c>
      <c r="J31">
        <v>169759</v>
      </c>
      <c r="K31">
        <v>0.99719800747198006</v>
      </c>
      <c r="L31">
        <v>140</v>
      </c>
      <c r="M31">
        <v>477</v>
      </c>
      <c r="N31">
        <v>165956</v>
      </c>
      <c r="O31">
        <v>0.97759765314357416</v>
      </c>
    </row>
  </sheetData>
  <pageMargins left="0.7" right="0.7" top="0.75" bottom="0.75" header="0.3" footer="0.3"/>
  <pageSetup paperSize="9" orientation="portrait"/>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88E88-6A67-4DAA-8CDA-D4AB8FBF12FF}">
  <dimension ref="A1:O31"/>
  <sheetViews>
    <sheetView workbookViewId="0"/>
  </sheetViews>
  <sheetFormatPr baseColWidth="10" defaultColWidth="9.109375" defaultRowHeight="14.4" x14ac:dyDescent="0.3"/>
  <sheetData>
    <row r="1" spans="1:15" x14ac:dyDescent="0.3">
      <c r="A1" t="s">
        <v>3</v>
      </c>
      <c r="B1" t="s">
        <v>5</v>
      </c>
      <c r="C1" t="s">
        <v>165</v>
      </c>
      <c r="D1" t="s">
        <v>7</v>
      </c>
      <c r="E1" t="s">
        <v>1</v>
      </c>
      <c r="F1" t="s">
        <v>4</v>
      </c>
      <c r="G1" t="s">
        <v>6</v>
      </c>
      <c r="H1" t="s">
        <v>64</v>
      </c>
      <c r="I1" t="s">
        <v>48</v>
      </c>
      <c r="J1" t="s">
        <v>63</v>
      </c>
      <c r="K1" t="s">
        <v>62</v>
      </c>
      <c r="L1" t="s">
        <v>118</v>
      </c>
      <c r="M1" t="s">
        <v>115</v>
      </c>
      <c r="N1" t="s">
        <v>65</v>
      </c>
      <c r="O1" t="s">
        <v>116</v>
      </c>
    </row>
    <row r="2" spans="1:15" x14ac:dyDescent="0.3">
      <c r="A2">
        <v>1</v>
      </c>
      <c r="B2">
        <v>26</v>
      </c>
      <c r="C2">
        <v>1</v>
      </c>
      <c r="D2">
        <v>0</v>
      </c>
      <c r="E2">
        <v>2025</v>
      </c>
      <c r="F2" t="s">
        <v>8</v>
      </c>
      <c r="G2" t="s">
        <v>22</v>
      </c>
      <c r="H2" t="s">
        <v>12</v>
      </c>
      <c r="I2">
        <v>617482</v>
      </c>
      <c r="J2">
        <v>610657</v>
      </c>
      <c r="K2">
        <v>0.98894704622968765</v>
      </c>
      <c r="L2">
        <v>865</v>
      </c>
      <c r="M2">
        <v>6825</v>
      </c>
    </row>
    <row r="3" spans="1:15" x14ac:dyDescent="0.3">
      <c r="A3">
        <v>1</v>
      </c>
      <c r="B3">
        <v>15</v>
      </c>
      <c r="C3">
        <v>2</v>
      </c>
      <c r="D3">
        <v>0</v>
      </c>
      <c r="E3">
        <v>2025</v>
      </c>
      <c r="F3" t="s">
        <v>8</v>
      </c>
      <c r="G3" t="s">
        <v>20</v>
      </c>
      <c r="H3" t="s">
        <v>12</v>
      </c>
      <c r="I3">
        <v>36291</v>
      </c>
      <c r="J3">
        <v>35916</v>
      </c>
      <c r="K3">
        <v>0.98966685955195499</v>
      </c>
      <c r="L3">
        <v>28</v>
      </c>
      <c r="M3">
        <v>375</v>
      </c>
    </row>
    <row r="4" spans="1:15" x14ac:dyDescent="0.3">
      <c r="A4">
        <v>1</v>
      </c>
      <c r="B4">
        <v>15</v>
      </c>
      <c r="C4">
        <v>2</v>
      </c>
      <c r="D4">
        <v>1</v>
      </c>
      <c r="E4">
        <v>2025</v>
      </c>
      <c r="F4" t="s">
        <v>8</v>
      </c>
      <c r="G4" t="s">
        <v>20</v>
      </c>
      <c r="H4" t="s">
        <v>10</v>
      </c>
      <c r="I4">
        <v>140851</v>
      </c>
      <c r="J4">
        <v>138389</v>
      </c>
      <c r="K4">
        <v>0.98252053588543919</v>
      </c>
      <c r="L4">
        <v>114</v>
      </c>
      <c r="M4">
        <v>2462</v>
      </c>
      <c r="N4">
        <v>132623</v>
      </c>
      <c r="O4">
        <v>0.95833483875163483</v>
      </c>
    </row>
    <row r="5" spans="1:15" x14ac:dyDescent="0.3">
      <c r="A5">
        <v>1</v>
      </c>
      <c r="B5">
        <v>27</v>
      </c>
      <c r="C5">
        <v>3</v>
      </c>
      <c r="D5">
        <v>0</v>
      </c>
      <c r="E5">
        <v>2025</v>
      </c>
      <c r="F5" t="s">
        <v>8</v>
      </c>
      <c r="G5" t="s">
        <v>23</v>
      </c>
      <c r="H5" t="s">
        <v>12</v>
      </c>
      <c r="I5">
        <v>32175</v>
      </c>
      <c r="J5">
        <v>31757</v>
      </c>
      <c r="K5">
        <v>0.98700854700854701</v>
      </c>
      <c r="L5">
        <v>25</v>
      </c>
      <c r="M5">
        <v>418</v>
      </c>
    </row>
    <row r="6" spans="1:15" x14ac:dyDescent="0.3">
      <c r="A6">
        <v>1</v>
      </c>
      <c r="B6">
        <v>14</v>
      </c>
      <c r="C6">
        <v>4</v>
      </c>
      <c r="D6">
        <v>0</v>
      </c>
      <c r="E6">
        <v>2025</v>
      </c>
      <c r="F6" t="s">
        <v>8</v>
      </c>
      <c r="G6" t="s">
        <v>9</v>
      </c>
      <c r="H6" t="s">
        <v>12</v>
      </c>
      <c r="I6">
        <v>113619</v>
      </c>
      <c r="J6">
        <v>111907</v>
      </c>
      <c r="K6">
        <v>0.98493209762451706</v>
      </c>
      <c r="L6">
        <v>151</v>
      </c>
      <c r="M6">
        <v>1712</v>
      </c>
    </row>
    <row r="7" spans="1:15" x14ac:dyDescent="0.3">
      <c r="A7">
        <v>1</v>
      </c>
      <c r="B7">
        <v>14</v>
      </c>
      <c r="C7">
        <v>4</v>
      </c>
      <c r="D7">
        <v>1</v>
      </c>
      <c r="E7">
        <v>2025</v>
      </c>
      <c r="F7" t="s">
        <v>8</v>
      </c>
      <c r="G7" t="s">
        <v>9</v>
      </c>
      <c r="H7" t="s">
        <v>10</v>
      </c>
      <c r="I7">
        <v>1704170</v>
      </c>
      <c r="J7">
        <v>1687926</v>
      </c>
      <c r="K7">
        <v>0.99046808710398615</v>
      </c>
      <c r="L7">
        <v>2731</v>
      </c>
      <c r="M7">
        <v>16244</v>
      </c>
      <c r="N7">
        <v>1602785</v>
      </c>
      <c r="O7">
        <v>0.94955880767284817</v>
      </c>
    </row>
    <row r="8" spans="1:15" x14ac:dyDescent="0.3">
      <c r="A8">
        <v>1</v>
      </c>
      <c r="B8">
        <v>101</v>
      </c>
      <c r="C8">
        <v>5</v>
      </c>
      <c r="D8">
        <v>0</v>
      </c>
      <c r="E8">
        <v>2025</v>
      </c>
      <c r="F8" t="s">
        <v>8</v>
      </c>
      <c r="G8" t="s">
        <v>39</v>
      </c>
      <c r="H8" t="s">
        <v>12</v>
      </c>
      <c r="I8">
        <v>3154</v>
      </c>
      <c r="J8">
        <v>2898</v>
      </c>
      <c r="K8">
        <v>0.9188332276474318</v>
      </c>
      <c r="L8">
        <v>0</v>
      </c>
      <c r="M8">
        <v>256</v>
      </c>
    </row>
    <row r="9" spans="1:15" x14ac:dyDescent="0.3">
      <c r="A9">
        <v>1</v>
      </c>
      <c r="B9">
        <v>23</v>
      </c>
      <c r="C9">
        <v>6</v>
      </c>
      <c r="D9">
        <v>0</v>
      </c>
      <c r="E9">
        <v>2025</v>
      </c>
      <c r="F9" t="s">
        <v>8</v>
      </c>
      <c r="G9" t="s">
        <v>21</v>
      </c>
      <c r="H9" t="s">
        <v>12</v>
      </c>
      <c r="I9">
        <v>94672</v>
      </c>
      <c r="J9">
        <v>93412</v>
      </c>
      <c r="K9">
        <v>0.98669089065404769</v>
      </c>
      <c r="L9">
        <v>203</v>
      </c>
      <c r="M9">
        <v>1260</v>
      </c>
    </row>
    <row r="10" spans="1:15" x14ac:dyDescent="0.3">
      <c r="A10">
        <v>3</v>
      </c>
      <c r="B10">
        <v>34</v>
      </c>
      <c r="C10">
        <v>1</v>
      </c>
      <c r="D10">
        <v>0</v>
      </c>
      <c r="E10">
        <v>2025</v>
      </c>
      <c r="F10" t="s">
        <v>25</v>
      </c>
      <c r="G10" t="s">
        <v>29</v>
      </c>
      <c r="H10" t="s">
        <v>12</v>
      </c>
      <c r="I10">
        <v>15357</v>
      </c>
      <c r="J10">
        <v>15194</v>
      </c>
      <c r="K10">
        <v>0.98938594777625843</v>
      </c>
      <c r="L10">
        <v>18</v>
      </c>
      <c r="M10">
        <v>163</v>
      </c>
    </row>
    <row r="11" spans="1:15" x14ac:dyDescent="0.3">
      <c r="A11">
        <v>3</v>
      </c>
      <c r="B11">
        <v>34</v>
      </c>
      <c r="C11">
        <v>1</v>
      </c>
      <c r="D11">
        <v>1</v>
      </c>
      <c r="E11">
        <v>2025</v>
      </c>
      <c r="F11" t="s">
        <v>25</v>
      </c>
      <c r="G11" t="s">
        <v>29</v>
      </c>
      <c r="H11" t="s">
        <v>10</v>
      </c>
      <c r="I11">
        <v>137199</v>
      </c>
      <c r="J11">
        <v>136759</v>
      </c>
      <c r="K11">
        <v>0.99679297954066726</v>
      </c>
      <c r="L11">
        <v>95</v>
      </c>
      <c r="M11">
        <v>440</v>
      </c>
      <c r="N11">
        <v>133035</v>
      </c>
      <c r="O11">
        <v>0.97276961662486561</v>
      </c>
    </row>
    <row r="12" spans="1:15" x14ac:dyDescent="0.3">
      <c r="A12">
        <v>3</v>
      </c>
      <c r="B12">
        <v>30</v>
      </c>
      <c r="C12">
        <v>2</v>
      </c>
      <c r="D12">
        <v>0</v>
      </c>
      <c r="E12">
        <v>2025</v>
      </c>
      <c r="F12" t="s">
        <v>25</v>
      </c>
      <c r="G12" t="s">
        <v>26</v>
      </c>
      <c r="H12" t="s">
        <v>12</v>
      </c>
      <c r="I12">
        <v>7698</v>
      </c>
      <c r="J12">
        <v>7597</v>
      </c>
      <c r="K12">
        <v>0.98687970901532862</v>
      </c>
      <c r="L12">
        <v>29</v>
      </c>
      <c r="M12">
        <v>101</v>
      </c>
    </row>
    <row r="13" spans="1:15" x14ac:dyDescent="0.3">
      <c r="A13">
        <v>3</v>
      </c>
      <c r="B13">
        <v>30</v>
      </c>
      <c r="C13">
        <v>2</v>
      </c>
      <c r="D13">
        <v>1</v>
      </c>
      <c r="E13">
        <v>2025</v>
      </c>
      <c r="F13" t="s">
        <v>25</v>
      </c>
      <c r="G13" t="s">
        <v>26</v>
      </c>
      <c r="H13" t="s">
        <v>10</v>
      </c>
      <c r="I13">
        <v>93231</v>
      </c>
      <c r="J13">
        <v>92803</v>
      </c>
      <c r="K13">
        <v>0.99540925228732935</v>
      </c>
      <c r="L13">
        <v>122</v>
      </c>
      <c r="M13">
        <v>428</v>
      </c>
      <c r="N13">
        <v>89584</v>
      </c>
      <c r="O13">
        <v>0.9653136213268968</v>
      </c>
    </row>
    <row r="14" spans="1:15" x14ac:dyDescent="0.3">
      <c r="A14">
        <v>3</v>
      </c>
      <c r="B14">
        <v>31</v>
      </c>
      <c r="C14">
        <v>3</v>
      </c>
      <c r="D14">
        <v>0</v>
      </c>
      <c r="E14">
        <v>2025</v>
      </c>
      <c r="F14" t="s">
        <v>25</v>
      </c>
      <c r="G14" t="s">
        <v>27</v>
      </c>
      <c r="H14" t="s">
        <v>12</v>
      </c>
      <c r="I14">
        <v>5397</v>
      </c>
      <c r="J14">
        <v>5277</v>
      </c>
      <c r="K14">
        <v>0.97776542523624232</v>
      </c>
      <c r="L14">
        <v>11</v>
      </c>
      <c r="M14">
        <v>120</v>
      </c>
    </row>
    <row r="15" spans="1:15" x14ac:dyDescent="0.3">
      <c r="A15">
        <v>3</v>
      </c>
      <c r="B15">
        <v>31</v>
      </c>
      <c r="C15">
        <v>3</v>
      </c>
      <c r="D15">
        <v>1</v>
      </c>
      <c r="E15">
        <v>2025</v>
      </c>
      <c r="F15" t="s">
        <v>25</v>
      </c>
      <c r="G15" t="s">
        <v>27</v>
      </c>
      <c r="H15" t="s">
        <v>10</v>
      </c>
      <c r="I15">
        <v>93935</v>
      </c>
      <c r="J15">
        <v>93503</v>
      </c>
      <c r="K15">
        <v>0.9954010752115825</v>
      </c>
      <c r="L15">
        <v>72</v>
      </c>
      <c r="M15">
        <v>432</v>
      </c>
      <c r="N15">
        <v>91262</v>
      </c>
      <c r="O15">
        <v>0.97603285456081623</v>
      </c>
    </row>
    <row r="16" spans="1:15" x14ac:dyDescent="0.3">
      <c r="A16">
        <v>3</v>
      </c>
      <c r="B16">
        <v>32</v>
      </c>
      <c r="C16">
        <v>4</v>
      </c>
      <c r="D16">
        <v>0</v>
      </c>
      <c r="E16">
        <v>2025</v>
      </c>
      <c r="F16" t="s">
        <v>25</v>
      </c>
      <c r="G16" t="s">
        <v>28</v>
      </c>
      <c r="H16" t="s">
        <v>12</v>
      </c>
      <c r="I16">
        <v>10684</v>
      </c>
      <c r="J16">
        <v>10595</v>
      </c>
      <c r="K16">
        <v>0.99166978659678018</v>
      </c>
      <c r="L16">
        <v>15</v>
      </c>
      <c r="M16">
        <v>89</v>
      </c>
    </row>
    <row r="17" spans="1:15" x14ac:dyDescent="0.3">
      <c r="A17">
        <v>3</v>
      </c>
      <c r="B17">
        <v>32</v>
      </c>
      <c r="C17">
        <v>4</v>
      </c>
      <c r="D17">
        <v>1</v>
      </c>
      <c r="E17">
        <v>2025</v>
      </c>
      <c r="F17" t="s">
        <v>25</v>
      </c>
      <c r="G17" t="s">
        <v>28</v>
      </c>
      <c r="H17" t="s">
        <v>10</v>
      </c>
      <c r="I17">
        <v>170236</v>
      </c>
      <c r="J17">
        <v>169759</v>
      </c>
      <c r="K17">
        <v>0.99719800747198006</v>
      </c>
      <c r="L17">
        <v>140</v>
      </c>
      <c r="M17">
        <v>477</v>
      </c>
      <c r="N17">
        <v>165956</v>
      </c>
      <c r="O17">
        <v>0.97759765314357416</v>
      </c>
    </row>
    <row r="18" spans="1:15" x14ac:dyDescent="0.3">
      <c r="A18">
        <v>3</v>
      </c>
      <c r="B18">
        <v>102</v>
      </c>
      <c r="C18">
        <v>5</v>
      </c>
      <c r="D18">
        <v>0</v>
      </c>
      <c r="E18">
        <v>2025</v>
      </c>
      <c r="F18" t="s">
        <v>25</v>
      </c>
      <c r="G18" t="s">
        <v>40</v>
      </c>
      <c r="H18" t="s">
        <v>12</v>
      </c>
      <c r="I18">
        <v>52</v>
      </c>
      <c r="J18">
        <v>32</v>
      </c>
      <c r="K18">
        <v>0.61538461538461542</v>
      </c>
      <c r="L18">
        <v>0</v>
      </c>
      <c r="M18">
        <v>20</v>
      </c>
    </row>
    <row r="19" spans="1:15" x14ac:dyDescent="0.3">
      <c r="A19">
        <v>3</v>
      </c>
      <c r="B19">
        <v>43</v>
      </c>
      <c r="C19">
        <v>6</v>
      </c>
      <c r="D19">
        <v>0</v>
      </c>
      <c r="E19">
        <v>2025</v>
      </c>
      <c r="F19" t="s">
        <v>25</v>
      </c>
      <c r="G19" t="s">
        <v>30</v>
      </c>
      <c r="H19" t="s">
        <v>12</v>
      </c>
      <c r="I19">
        <v>8606</v>
      </c>
      <c r="J19">
        <v>8358</v>
      </c>
      <c r="K19">
        <v>0.9711828956541948</v>
      </c>
      <c r="L19">
        <v>12</v>
      </c>
      <c r="M19">
        <v>248</v>
      </c>
    </row>
    <row r="20" spans="1:15" x14ac:dyDescent="0.3">
      <c r="A20">
        <v>5</v>
      </c>
      <c r="B20">
        <v>51</v>
      </c>
      <c r="C20">
        <v>1</v>
      </c>
      <c r="D20">
        <v>0</v>
      </c>
      <c r="E20">
        <v>2025</v>
      </c>
      <c r="F20" t="s">
        <v>31</v>
      </c>
      <c r="G20" t="s">
        <v>32</v>
      </c>
      <c r="H20" t="s">
        <v>12</v>
      </c>
      <c r="I20">
        <v>977</v>
      </c>
      <c r="J20">
        <v>902</v>
      </c>
      <c r="K20">
        <v>0.92323439099283522</v>
      </c>
      <c r="L20">
        <v>6</v>
      </c>
      <c r="M20">
        <v>75</v>
      </c>
    </row>
    <row r="21" spans="1:15" x14ac:dyDescent="0.3">
      <c r="A21">
        <v>5</v>
      </c>
      <c r="B21">
        <v>51</v>
      </c>
      <c r="C21">
        <v>1</v>
      </c>
      <c r="D21">
        <v>1</v>
      </c>
      <c r="E21">
        <v>2025</v>
      </c>
      <c r="F21" t="s">
        <v>31</v>
      </c>
      <c r="G21" t="s">
        <v>32</v>
      </c>
      <c r="H21" t="s">
        <v>10</v>
      </c>
      <c r="I21">
        <v>33114</v>
      </c>
      <c r="J21">
        <v>32825</v>
      </c>
      <c r="K21">
        <v>0.99127257353385279</v>
      </c>
      <c r="L21">
        <v>22</v>
      </c>
      <c r="M21">
        <v>289</v>
      </c>
      <c r="N21">
        <v>30404</v>
      </c>
      <c r="O21">
        <v>0.9262452399086063</v>
      </c>
    </row>
    <row r="22" spans="1:15" x14ac:dyDescent="0.3">
      <c r="A22">
        <v>5</v>
      </c>
      <c r="B22">
        <v>54</v>
      </c>
      <c r="C22">
        <v>2</v>
      </c>
      <c r="D22">
        <v>0</v>
      </c>
      <c r="E22">
        <v>2025</v>
      </c>
      <c r="F22" t="s">
        <v>31</v>
      </c>
      <c r="G22" t="s">
        <v>34</v>
      </c>
      <c r="H22" t="s">
        <v>12</v>
      </c>
      <c r="I22">
        <v>105</v>
      </c>
      <c r="J22">
        <v>82</v>
      </c>
      <c r="K22">
        <v>0.78095238095238095</v>
      </c>
      <c r="L22">
        <v>5</v>
      </c>
      <c r="M22">
        <v>23</v>
      </c>
    </row>
    <row r="23" spans="1:15" x14ac:dyDescent="0.3">
      <c r="A23">
        <v>5</v>
      </c>
      <c r="B23">
        <v>54</v>
      </c>
      <c r="C23">
        <v>2</v>
      </c>
      <c r="D23">
        <v>1</v>
      </c>
      <c r="E23">
        <v>2025</v>
      </c>
      <c r="F23" t="s">
        <v>31</v>
      </c>
      <c r="G23" t="s">
        <v>34</v>
      </c>
      <c r="H23" t="s">
        <v>10</v>
      </c>
      <c r="I23">
        <v>371</v>
      </c>
      <c r="J23">
        <v>354</v>
      </c>
      <c r="K23">
        <v>0.95417789757412397</v>
      </c>
      <c r="L23">
        <v>1</v>
      </c>
      <c r="M23">
        <v>17</v>
      </c>
      <c r="N23">
        <v>299</v>
      </c>
      <c r="O23">
        <v>0.84463276836158196</v>
      </c>
    </row>
    <row r="24" spans="1:15" x14ac:dyDescent="0.3">
      <c r="A24">
        <v>5</v>
      </c>
      <c r="B24">
        <v>53</v>
      </c>
      <c r="C24">
        <v>3</v>
      </c>
      <c r="D24">
        <v>0</v>
      </c>
      <c r="E24">
        <v>2025</v>
      </c>
      <c r="F24" t="s">
        <v>31</v>
      </c>
      <c r="G24" t="s">
        <v>33</v>
      </c>
      <c r="H24" t="s">
        <v>12</v>
      </c>
      <c r="I24">
        <v>1473</v>
      </c>
      <c r="J24">
        <v>1273</v>
      </c>
      <c r="K24">
        <v>0.86422267481330617</v>
      </c>
      <c r="L24">
        <v>20</v>
      </c>
      <c r="M24">
        <v>200</v>
      </c>
    </row>
    <row r="25" spans="1:15" x14ac:dyDescent="0.3">
      <c r="A25">
        <v>5</v>
      </c>
      <c r="B25">
        <v>53</v>
      </c>
      <c r="C25">
        <v>3</v>
      </c>
      <c r="D25">
        <v>1</v>
      </c>
      <c r="E25">
        <v>2025</v>
      </c>
      <c r="F25" t="s">
        <v>31</v>
      </c>
      <c r="G25" t="s">
        <v>33</v>
      </c>
      <c r="H25" t="s">
        <v>10</v>
      </c>
      <c r="I25">
        <v>717</v>
      </c>
      <c r="J25">
        <v>665</v>
      </c>
      <c r="K25">
        <v>0.92747559274755931</v>
      </c>
      <c r="L25">
        <v>8</v>
      </c>
      <c r="M25">
        <v>52</v>
      </c>
      <c r="N25">
        <v>508</v>
      </c>
      <c r="O25">
        <v>0.76390977443609021</v>
      </c>
    </row>
    <row r="26" spans="1:15" x14ac:dyDescent="0.3">
      <c r="A26">
        <v>5</v>
      </c>
      <c r="B26">
        <v>103</v>
      </c>
      <c r="C26">
        <v>4</v>
      </c>
      <c r="D26">
        <v>0</v>
      </c>
      <c r="E26">
        <v>2025</v>
      </c>
      <c r="F26" t="s">
        <v>31</v>
      </c>
      <c r="G26" t="s">
        <v>41</v>
      </c>
      <c r="H26" t="s">
        <v>12</v>
      </c>
      <c r="I26">
        <v>17</v>
      </c>
      <c r="J26">
        <v>0</v>
      </c>
      <c r="K26">
        <v>0</v>
      </c>
      <c r="L26">
        <v>0</v>
      </c>
      <c r="M26">
        <v>17</v>
      </c>
    </row>
    <row r="27" spans="1:15" x14ac:dyDescent="0.3">
      <c r="A27">
        <v>5</v>
      </c>
      <c r="B27">
        <v>62</v>
      </c>
      <c r="C27">
        <v>5</v>
      </c>
      <c r="D27">
        <v>0</v>
      </c>
      <c r="E27">
        <v>2025</v>
      </c>
      <c r="F27" t="s">
        <v>31</v>
      </c>
      <c r="G27" t="s">
        <v>35</v>
      </c>
      <c r="H27" t="s">
        <v>12</v>
      </c>
      <c r="I27">
        <v>5616</v>
      </c>
      <c r="J27">
        <v>4253</v>
      </c>
      <c r="K27">
        <v>0.75730056980056981</v>
      </c>
      <c r="L27">
        <v>65</v>
      </c>
      <c r="M27">
        <v>1363</v>
      </c>
    </row>
    <row r="28" spans="1:15" x14ac:dyDescent="0.3">
      <c r="A28">
        <v>7</v>
      </c>
      <c r="B28">
        <v>71</v>
      </c>
      <c r="C28">
        <v>1</v>
      </c>
      <c r="D28">
        <v>0</v>
      </c>
      <c r="E28">
        <v>2025</v>
      </c>
      <c r="F28" t="s">
        <v>36</v>
      </c>
      <c r="G28" t="s">
        <v>37</v>
      </c>
      <c r="H28" t="s">
        <v>12</v>
      </c>
      <c r="I28">
        <v>215</v>
      </c>
      <c r="J28">
        <v>206</v>
      </c>
      <c r="K28">
        <v>0.95813953488372094</v>
      </c>
      <c r="L28">
        <v>0</v>
      </c>
      <c r="M28">
        <v>9</v>
      </c>
    </row>
    <row r="29" spans="1:15" x14ac:dyDescent="0.3">
      <c r="A29">
        <v>7</v>
      </c>
      <c r="B29">
        <v>71</v>
      </c>
      <c r="C29">
        <v>1</v>
      </c>
      <c r="D29">
        <v>1</v>
      </c>
      <c r="E29">
        <v>2025</v>
      </c>
      <c r="F29" t="s">
        <v>36</v>
      </c>
      <c r="G29" t="s">
        <v>37</v>
      </c>
      <c r="H29" t="s">
        <v>10</v>
      </c>
      <c r="I29">
        <v>13891</v>
      </c>
      <c r="J29">
        <v>13774</v>
      </c>
      <c r="K29">
        <v>0.99157728025340153</v>
      </c>
      <c r="L29">
        <v>17</v>
      </c>
      <c r="M29">
        <v>117</v>
      </c>
      <c r="N29">
        <v>13024</v>
      </c>
      <c r="O29">
        <v>0.94554958617685492</v>
      </c>
    </row>
    <row r="30" spans="1:15" x14ac:dyDescent="0.3">
      <c r="A30">
        <v>7</v>
      </c>
      <c r="B30">
        <v>104</v>
      </c>
      <c r="C30">
        <v>2</v>
      </c>
      <c r="D30">
        <v>0</v>
      </c>
      <c r="E30">
        <v>2025</v>
      </c>
      <c r="F30" t="s">
        <v>36</v>
      </c>
      <c r="G30" t="s">
        <v>42</v>
      </c>
      <c r="H30" t="s">
        <v>12</v>
      </c>
      <c r="I30">
        <v>7</v>
      </c>
      <c r="J30">
        <v>0</v>
      </c>
      <c r="K30">
        <v>0</v>
      </c>
      <c r="L30">
        <v>0</v>
      </c>
      <c r="M30">
        <v>7</v>
      </c>
    </row>
    <row r="31" spans="1:15" x14ac:dyDescent="0.3">
      <c r="A31">
        <v>7</v>
      </c>
      <c r="B31">
        <v>82</v>
      </c>
      <c r="C31">
        <v>3</v>
      </c>
      <c r="D31">
        <v>0</v>
      </c>
      <c r="E31">
        <v>2025</v>
      </c>
      <c r="F31" t="s">
        <v>36</v>
      </c>
      <c r="G31" t="s">
        <v>38</v>
      </c>
      <c r="H31" t="s">
        <v>12</v>
      </c>
      <c r="I31">
        <v>210</v>
      </c>
      <c r="J31">
        <v>144</v>
      </c>
      <c r="K31">
        <v>0.68571428571428572</v>
      </c>
      <c r="L31">
        <v>0</v>
      </c>
      <c r="M31">
        <v>66</v>
      </c>
    </row>
  </sheetData>
  <pageMargins left="0.7" right="0.7" top="0.75" bottom="0.75" header="0.3" footer="0.3"/>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0AEB3-CC8A-48FA-B8D0-506BF8AEEDD9}">
  <dimension ref="B2:J23"/>
  <sheetViews>
    <sheetView showGridLines="0" showRowColHeaders="0" zoomScaleNormal="100" workbookViewId="0">
      <pane xSplit="1" ySplit="8" topLeftCell="B9" activePane="bottomRight" state="frozen"/>
      <selection pane="topRight" activeCell="B1" sqref="B1"/>
      <selection pane="bottomLeft" activeCell="A8" sqref="A8"/>
      <selection pane="bottomRight" activeCell="B2" sqref="B2:D2"/>
    </sheetView>
  </sheetViews>
  <sheetFormatPr baseColWidth="10" defaultColWidth="9.109375" defaultRowHeight="14.4" x14ac:dyDescent="0.3"/>
  <cols>
    <col min="1" max="1" width="2.88671875" customWidth="1"/>
    <col min="2" max="2" width="15.88671875" customWidth="1"/>
    <col min="3" max="4" width="35" style="106" customWidth="1"/>
    <col min="5" max="5" width="0" style="182" hidden="1" customWidth="1"/>
    <col min="6" max="6" width="0" hidden="1" customWidth="1"/>
    <col min="10" max="10" width="90.44140625" hidden="1" customWidth="1"/>
  </cols>
  <sheetData>
    <row r="2" spans="2:10" ht="21" x14ac:dyDescent="0.3">
      <c r="B2" s="246" t="str">
        <f>"Verbrauchsmengen "&amp;Berichtsjahr&amp;" vor und nach der Plausibilisierung"&amp;" (Tabelle)"</f>
        <v>Verbrauchsmengen 2025 vor und nach der Plausibilisierung (Tabelle)</v>
      </c>
      <c r="C2" s="247"/>
      <c r="D2" s="248"/>
      <c r="E2" s="179"/>
      <c r="F2" s="58"/>
      <c r="G2" s="58"/>
      <c r="H2" s="206"/>
      <c r="I2" s="206"/>
      <c r="J2" s="210" t="str">
        <f t="shared" ref="J2:J3" si="0">B2</f>
        <v>Verbrauchsmengen 2025 vor und nach der Plausibilisierung (Tabelle)</v>
      </c>
    </row>
    <row r="3" spans="2:10" ht="21" x14ac:dyDescent="0.3">
      <c r="B3" s="58"/>
      <c r="C3" s="212"/>
      <c r="D3" s="212"/>
      <c r="E3" s="179"/>
      <c r="F3" s="58"/>
      <c r="G3" s="58"/>
      <c r="H3" s="206"/>
      <c r="I3" s="206"/>
      <c r="J3" s="38">
        <f t="shared" si="0"/>
        <v>0</v>
      </c>
    </row>
    <row r="4" spans="2:10" ht="43.2" x14ac:dyDescent="0.3">
      <c r="B4" s="245" t="s">
        <v>756</v>
      </c>
      <c r="C4" s="245"/>
      <c r="D4" s="245"/>
      <c r="E4" s="211"/>
      <c r="F4" s="38"/>
      <c r="G4" s="38"/>
      <c r="H4" s="38"/>
      <c r="I4" s="38"/>
      <c r="J4" s="38" t="str">
        <f>B4</f>
        <v>In der Tabelle enthalten sind die über alle Nutzungsarten und Antibiotikaanwendungen aggregierten Gesamtverbrauchsmengen in Tonnen je Wirkstoffklasse vor der durch das BfR durchgeführten Plausibilisierung und nach der Plausibilisierung.</v>
      </c>
    </row>
    <row r="5" spans="2:10" ht="28.8" x14ac:dyDescent="0.3">
      <c r="B5" s="249" t="s">
        <v>663</v>
      </c>
      <c r="C5" s="249"/>
      <c r="D5" s="249"/>
      <c r="E5" s="213"/>
      <c r="F5" s="214"/>
      <c r="G5" s="214"/>
      <c r="H5" s="206"/>
      <c r="I5" s="206"/>
      <c r="J5" s="38" t="str">
        <f>B5</f>
        <v>Abkürzungen: AB - Antibiotika; Ceph. - Cephalosporine; Folsäureantag. - Folsäureantagonisten; Gen. - Generation</v>
      </c>
    </row>
    <row r="6" spans="2:10" x14ac:dyDescent="0.3">
      <c r="B6" s="166"/>
      <c r="C6" s="148"/>
      <c r="D6" s="148"/>
      <c r="E6" s="180"/>
      <c r="F6" s="166"/>
      <c r="G6" s="166"/>
    </row>
    <row r="7" spans="2:10" x14ac:dyDescent="0.3">
      <c r="B7" s="75"/>
      <c r="C7" s="244" t="s">
        <v>57</v>
      </c>
      <c r="D7" s="244"/>
      <c r="E7" s="180"/>
      <c r="F7" s="166"/>
      <c r="G7" s="46"/>
    </row>
    <row r="8" spans="2:10" x14ac:dyDescent="0.3">
      <c r="B8" s="74" t="s">
        <v>47</v>
      </c>
      <c r="C8" s="149" t="s">
        <v>233</v>
      </c>
      <c r="D8" s="149" t="s">
        <v>234</v>
      </c>
      <c r="E8" s="181" t="s">
        <v>675</v>
      </c>
      <c r="F8" s="171" t="s">
        <v>676</v>
      </c>
    </row>
    <row r="9" spans="2:10" x14ac:dyDescent="0.3">
      <c r="B9" s="73" t="str">
        <f>_VMV!B2</f>
        <v>Aminoglykoside</v>
      </c>
      <c r="C9" s="150">
        <f>_VMV!C2</f>
        <v>81.786571820326571</v>
      </c>
      <c r="D9" s="150">
        <f>_VMV!D2</f>
        <v>35.605417180900957</v>
      </c>
      <c r="E9" s="182">
        <f>Tabelle13[[#This Row],[Nach Plausibilisierung]]-Tabelle13[[#This Row],[Vor Plausibilisierung]]</f>
        <v>-46.181154639425614</v>
      </c>
      <c r="F9" s="155">
        <f>Tabelle13[[#This Row],[Nach Plausibilisierung]]/Tabelle13[[#This Row],[Vor Plausibilisierung]]</f>
        <v>0.43534551440939484</v>
      </c>
    </row>
    <row r="10" spans="2:10" x14ac:dyDescent="0.3">
      <c r="B10" s="73" t="str">
        <f>_VMV!B3</f>
        <v>Ceph. 1. Gen.</v>
      </c>
      <c r="C10" s="150">
        <f>_VMV!C3</f>
        <v>1.022336828360503</v>
      </c>
      <c r="D10" s="150">
        <f>_VMV!D3</f>
        <v>1.006313699475516</v>
      </c>
      <c r="E10" s="182">
        <f>Tabelle13[[#This Row],[Nach Plausibilisierung]]-Tabelle13[[#This Row],[Vor Plausibilisierung]]</f>
        <v>-1.6023128884987026E-2</v>
      </c>
      <c r="F10" s="155">
        <f>Tabelle13[[#This Row],[Nach Plausibilisierung]]/Tabelle13[[#This Row],[Vor Plausibilisierung]]</f>
        <v>0.98432695718232521</v>
      </c>
    </row>
    <row r="11" spans="2:10" x14ac:dyDescent="0.3">
      <c r="B11" s="73" t="str">
        <f>_VMV!B4</f>
        <v>Ceph. 3. Gen.</v>
      </c>
      <c r="C11" s="150">
        <f>_VMV!C4</f>
        <v>0.45632258406770082</v>
      </c>
      <c r="D11" s="150">
        <f>_VMV!D4</f>
        <v>0.45882664414568569</v>
      </c>
      <c r="E11" s="182">
        <f>Tabelle13[[#This Row],[Nach Plausibilisierung]]-Tabelle13[[#This Row],[Vor Plausibilisierung]]</f>
        <v>2.504060077984871E-3</v>
      </c>
      <c r="F11" s="155">
        <f>Tabelle13[[#This Row],[Nach Plausibilisierung]]/Tabelle13[[#This Row],[Vor Plausibilisierung]]</f>
        <v>1.0054874778619625</v>
      </c>
    </row>
    <row r="12" spans="2:10" x14ac:dyDescent="0.3">
      <c r="B12" s="73" t="str">
        <f>_VMV!B5</f>
        <v>Ceph. 4. Gen.</v>
      </c>
      <c r="C12" s="150">
        <f>_VMV!C5</f>
        <v>0.14190135456171216</v>
      </c>
      <c r="D12" s="150">
        <f>_VMV!D5</f>
        <v>0.13758814738404695</v>
      </c>
      <c r="E12" s="182">
        <f>Tabelle13[[#This Row],[Nach Plausibilisierung]]-Tabelle13[[#This Row],[Vor Plausibilisierung]]</f>
        <v>-4.3132071776652015E-3</v>
      </c>
      <c r="F12" s="155">
        <f>Tabelle13[[#This Row],[Nach Plausibilisierung]]/Tabelle13[[#This Row],[Vor Plausibilisierung]]</f>
        <v>0.96960418601367748</v>
      </c>
    </row>
    <row r="13" spans="2:10" x14ac:dyDescent="0.3">
      <c r="B13" s="73" t="str">
        <f>_VMV!B6</f>
        <v>Fenicole</v>
      </c>
      <c r="C13" s="150">
        <f>_VMV!C6</f>
        <v>4.5336145700749997</v>
      </c>
      <c r="D13" s="150">
        <f>_VMV!D6</f>
        <v>4.4797838179172933</v>
      </c>
      <c r="E13" s="182">
        <f>Tabelle13[[#This Row],[Nach Plausibilisierung]]-Tabelle13[[#This Row],[Vor Plausibilisierung]]</f>
        <v>-5.3830752157706385E-2</v>
      </c>
      <c r="F13" s="155">
        <f>Tabelle13[[#This Row],[Nach Plausibilisierung]]/Tabelle13[[#This Row],[Vor Plausibilisierung]]</f>
        <v>0.98812630599146423</v>
      </c>
    </row>
    <row r="14" spans="2:10" x14ac:dyDescent="0.3">
      <c r="B14" s="73" t="str">
        <f>_VMV!B7</f>
        <v>Fluorchinolone</v>
      </c>
      <c r="C14" s="150">
        <f>_VMV!C7</f>
        <v>7.8067869772779481</v>
      </c>
      <c r="D14" s="150">
        <f>_VMV!D7</f>
        <v>4.9513701265134102</v>
      </c>
      <c r="E14" s="182">
        <f>Tabelle13[[#This Row],[Nach Plausibilisierung]]-Tabelle13[[#This Row],[Vor Plausibilisierung]]</f>
        <v>-2.8554168507645379</v>
      </c>
      <c r="F14" s="155">
        <f>Tabelle13[[#This Row],[Nach Plausibilisierung]]/Tabelle13[[#This Row],[Vor Plausibilisierung]]</f>
        <v>0.63423917431391741</v>
      </c>
    </row>
    <row r="15" spans="2:10" x14ac:dyDescent="0.3">
      <c r="B15" s="73" t="str">
        <f>_VMV!B8</f>
        <v>Folsäureantag.</v>
      </c>
      <c r="C15" s="150">
        <f>_VMV!C8</f>
        <v>5.9359898573999992</v>
      </c>
      <c r="D15" s="150">
        <f>_VMV!D8</f>
        <v>5.4140701561535227</v>
      </c>
      <c r="E15" s="182">
        <f>Tabelle13[[#This Row],[Nach Plausibilisierung]]-Tabelle13[[#This Row],[Vor Plausibilisierung]]</f>
        <v>-0.52191970124647646</v>
      </c>
      <c r="F15" s="155">
        <f>Tabelle13[[#This Row],[Nach Plausibilisierung]]/Tabelle13[[#This Row],[Vor Plausibilisierung]]</f>
        <v>0.91207537179400033</v>
      </c>
    </row>
    <row r="16" spans="2:10" x14ac:dyDescent="0.3">
      <c r="B16" s="73" t="str">
        <f>_VMV!B9</f>
        <v>Lincosamide</v>
      </c>
      <c r="C16" s="150">
        <f>_VMV!C9</f>
        <v>12.801740522307853</v>
      </c>
      <c r="D16" s="150">
        <f>_VMV!D9</f>
        <v>10.816782507113894</v>
      </c>
      <c r="E16" s="182">
        <f>Tabelle13[[#This Row],[Nach Plausibilisierung]]-Tabelle13[[#This Row],[Vor Plausibilisierung]]</f>
        <v>-1.9849580151939588</v>
      </c>
      <c r="F16" s="155">
        <f>Tabelle13[[#This Row],[Nach Plausibilisierung]]/Tabelle13[[#This Row],[Vor Plausibilisierung]]</f>
        <v>0.84494623901061916</v>
      </c>
    </row>
    <row r="17" spans="2:6" x14ac:dyDescent="0.3">
      <c r="B17" s="73" t="str">
        <f>_VMV!B10</f>
        <v>Makrolide</v>
      </c>
      <c r="C17" s="150">
        <f>_VMV!C10</f>
        <v>116.75873163993205</v>
      </c>
      <c r="D17" s="150">
        <f>_VMV!D10</f>
        <v>54.307484702113982</v>
      </c>
      <c r="E17" s="182">
        <f>Tabelle13[[#This Row],[Nach Plausibilisierung]]-Tabelle13[[#This Row],[Vor Plausibilisierung]]</f>
        <v>-62.45124693781807</v>
      </c>
      <c r="F17" s="155">
        <f>Tabelle13[[#This Row],[Nach Plausibilisierung]]/Tabelle13[[#This Row],[Vor Plausibilisierung]]</f>
        <v>0.4651256821596082</v>
      </c>
    </row>
    <row r="18" spans="2:6" x14ac:dyDescent="0.3">
      <c r="B18" s="73" t="str">
        <f>_VMV!B11</f>
        <v>Penicilline</v>
      </c>
      <c r="C18" s="150">
        <f>_VMV!C11</f>
        <v>335.5909785342721</v>
      </c>
      <c r="D18" s="150">
        <f>_VMV!D11</f>
        <v>201.46030063152949</v>
      </c>
      <c r="E18" s="182">
        <f>Tabelle13[[#This Row],[Nach Plausibilisierung]]-Tabelle13[[#This Row],[Vor Plausibilisierung]]</f>
        <v>-134.1306779027426</v>
      </c>
      <c r="F18" s="155">
        <f>Tabelle13[[#This Row],[Nach Plausibilisierung]]/Tabelle13[[#This Row],[Vor Plausibilisierung]]</f>
        <v>0.60031500701069951</v>
      </c>
    </row>
    <row r="19" spans="2:6" x14ac:dyDescent="0.3">
      <c r="B19" s="73" t="str">
        <f>_VMV!B12</f>
        <v>Pleuromutiline</v>
      </c>
      <c r="C19" s="150">
        <f>_VMV!C12</f>
        <v>9.3540982436629996</v>
      </c>
      <c r="D19" s="150">
        <f>_VMV!D12</f>
        <v>7.7111158748669189</v>
      </c>
      <c r="E19" s="182">
        <f>Tabelle13[[#This Row],[Nach Plausibilisierung]]-Tabelle13[[#This Row],[Vor Plausibilisierung]]</f>
        <v>-1.6429823687960807</v>
      </c>
      <c r="F19" s="155">
        <f>Tabelle13[[#This Row],[Nach Plausibilisierung]]/Tabelle13[[#This Row],[Vor Plausibilisierung]]</f>
        <v>0.82435694751130817</v>
      </c>
    </row>
    <row r="20" spans="2:6" x14ac:dyDescent="0.3">
      <c r="B20" s="73" t="str">
        <f>_VMV!B13</f>
        <v>Polypeptid-AB</v>
      </c>
      <c r="C20" s="150">
        <f>_VMV!C13</f>
        <v>23.712534010679999</v>
      </c>
      <c r="D20" s="150">
        <f>_VMV!D13</f>
        <v>23.709583584827836</v>
      </c>
      <c r="E20" s="182">
        <f>Tabelle13[[#This Row],[Nach Plausibilisierung]]-Tabelle13[[#This Row],[Vor Plausibilisierung]]</f>
        <v>-2.9504258521626525E-3</v>
      </c>
      <c r="F20" s="155">
        <f>Tabelle13[[#This Row],[Nach Plausibilisierung]]/Tabelle13[[#This Row],[Vor Plausibilisierung]]</f>
        <v>0.99987557526113102</v>
      </c>
    </row>
    <row r="21" spans="2:6" x14ac:dyDescent="0.3">
      <c r="B21" s="73" t="str">
        <f>_VMV!B14</f>
        <v>Sulfonamide</v>
      </c>
      <c r="C21" s="150">
        <f>_VMV!C14</f>
        <v>54.099049454858758</v>
      </c>
      <c r="D21" s="150">
        <f>_VMV!D14</f>
        <v>44.777820270821749</v>
      </c>
      <c r="E21" s="182">
        <f>Tabelle13[[#This Row],[Nach Plausibilisierung]]-Tabelle13[[#This Row],[Vor Plausibilisierung]]</f>
        <v>-9.3212291840370085</v>
      </c>
      <c r="F21" s="155">
        <f>Tabelle13[[#This Row],[Nach Plausibilisierung]]/Tabelle13[[#This Row],[Vor Plausibilisierung]]</f>
        <v>0.82770068461526491</v>
      </c>
    </row>
    <row r="22" spans="2:6" x14ac:dyDescent="0.3">
      <c r="B22" s="153" t="str">
        <f>_VMV!B15</f>
        <v>Tetrazykline</v>
      </c>
      <c r="C22" s="176">
        <f>_VMV!C15</f>
        <v>208.20670857052957</v>
      </c>
      <c r="D22" s="176">
        <f>_VMV!D15</f>
        <v>99.045519785147263</v>
      </c>
      <c r="E22" s="182">
        <f>Tabelle13[[#This Row],[Nach Plausibilisierung]]-Tabelle13[[#This Row],[Vor Plausibilisierung]]</f>
        <v>-109.16118878538231</v>
      </c>
      <c r="F22" s="155">
        <f>Tabelle13[[#This Row],[Nach Plausibilisierung]]/Tabelle13[[#This Row],[Vor Plausibilisierung]]</f>
        <v>0.47570762952431783</v>
      </c>
    </row>
    <row r="23" spans="2:6" x14ac:dyDescent="0.3">
      <c r="B23" s="76" t="str">
        <f>"Gesamt"</f>
        <v>Gesamt</v>
      </c>
      <c r="C23" s="177">
        <f>SUM(C9:C22)</f>
        <v>862.20736496831285</v>
      </c>
      <c r="D23" s="177">
        <f>SUM(D9:D22)</f>
        <v>493.88197712891156</v>
      </c>
      <c r="E23" s="183">
        <f>D23-C23</f>
        <v>-368.32538783940129</v>
      </c>
      <c r="F23" s="178">
        <f t="shared" ref="F23" si="1">D23/C23</f>
        <v>0.5728111324438323</v>
      </c>
    </row>
  </sheetData>
  <mergeCells count="4">
    <mergeCell ref="C7:D7"/>
    <mergeCell ref="B4:D4"/>
    <mergeCell ref="B2:D2"/>
    <mergeCell ref="B5:D5"/>
  </mergeCells>
  <pageMargins left="0.7" right="0.7" top="0.75" bottom="0.75" header="0.3" footer="0.3"/>
  <pageSetup paperSize="9" orientation="portrait"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D7525-CA9F-435D-80E0-E34258B07807}">
  <dimension ref="A1:D15"/>
  <sheetViews>
    <sheetView workbookViewId="0"/>
  </sheetViews>
  <sheetFormatPr baseColWidth="10" defaultColWidth="9.109375" defaultRowHeight="14.4" x14ac:dyDescent="0.3"/>
  <sheetData>
    <row r="1" spans="1:4" x14ac:dyDescent="0.3">
      <c r="A1" t="s">
        <v>1</v>
      </c>
      <c r="B1" t="s">
        <v>47</v>
      </c>
      <c r="C1" t="s">
        <v>233</v>
      </c>
      <c r="D1" t="s">
        <v>234</v>
      </c>
    </row>
    <row r="2" spans="1:4" x14ac:dyDescent="0.3">
      <c r="A2">
        <v>2025</v>
      </c>
      <c r="B2" t="s">
        <v>11</v>
      </c>
      <c r="C2">
        <v>81.786571820326571</v>
      </c>
      <c r="D2">
        <v>35.605417180900957</v>
      </c>
    </row>
    <row r="3" spans="1:4" x14ac:dyDescent="0.3">
      <c r="A3">
        <v>2025</v>
      </c>
      <c r="B3" t="s">
        <v>220</v>
      </c>
      <c r="C3">
        <v>1.022336828360503</v>
      </c>
      <c r="D3">
        <v>1.006313699475516</v>
      </c>
    </row>
    <row r="4" spans="1:4" x14ac:dyDescent="0.3">
      <c r="A4">
        <v>2025</v>
      </c>
      <c r="B4" t="s">
        <v>217</v>
      </c>
      <c r="C4">
        <v>0.45632258406770082</v>
      </c>
      <c r="D4">
        <v>0.45882664414568569</v>
      </c>
    </row>
    <row r="5" spans="1:4" x14ac:dyDescent="0.3">
      <c r="A5">
        <v>2025</v>
      </c>
      <c r="B5" t="s">
        <v>218</v>
      </c>
      <c r="C5">
        <v>0.14190135456171216</v>
      </c>
      <c r="D5">
        <v>0.13758814738404695</v>
      </c>
    </row>
    <row r="6" spans="1:4" x14ac:dyDescent="0.3">
      <c r="A6">
        <v>2025</v>
      </c>
      <c r="B6" t="s">
        <v>13</v>
      </c>
      <c r="C6">
        <v>4.5336145700749997</v>
      </c>
      <c r="D6">
        <v>4.4797838179172933</v>
      </c>
    </row>
    <row r="7" spans="1:4" x14ac:dyDescent="0.3">
      <c r="A7">
        <v>2025</v>
      </c>
      <c r="B7" t="s">
        <v>14</v>
      </c>
      <c r="C7">
        <v>7.8067869772779481</v>
      </c>
      <c r="D7">
        <v>4.9513701265134102</v>
      </c>
    </row>
    <row r="8" spans="1:4" x14ac:dyDescent="0.3">
      <c r="A8">
        <v>2025</v>
      </c>
      <c r="B8" t="s">
        <v>221</v>
      </c>
      <c r="C8">
        <v>5.9359898573999992</v>
      </c>
      <c r="D8">
        <v>5.4140701561535227</v>
      </c>
    </row>
    <row r="9" spans="1:4" x14ac:dyDescent="0.3">
      <c r="A9">
        <v>2025</v>
      </c>
      <c r="B9" t="s">
        <v>15</v>
      </c>
      <c r="C9">
        <v>12.801740522307853</v>
      </c>
      <c r="D9">
        <v>10.816782507113894</v>
      </c>
    </row>
    <row r="10" spans="1:4" x14ac:dyDescent="0.3">
      <c r="A10">
        <v>2025</v>
      </c>
      <c r="B10" t="s">
        <v>16</v>
      </c>
      <c r="C10">
        <v>116.75873163993205</v>
      </c>
      <c r="D10">
        <v>54.307484702113982</v>
      </c>
    </row>
    <row r="11" spans="1:4" x14ac:dyDescent="0.3">
      <c r="A11">
        <v>2025</v>
      </c>
      <c r="B11" t="s">
        <v>17</v>
      </c>
      <c r="C11">
        <v>335.5909785342721</v>
      </c>
      <c r="D11">
        <v>201.46030063152949</v>
      </c>
    </row>
    <row r="12" spans="1:4" x14ac:dyDescent="0.3">
      <c r="A12">
        <v>2025</v>
      </c>
      <c r="B12" t="s">
        <v>24</v>
      </c>
      <c r="C12">
        <v>9.3540982436629996</v>
      </c>
      <c r="D12">
        <v>7.7111158748669189</v>
      </c>
    </row>
    <row r="13" spans="1:4" x14ac:dyDescent="0.3">
      <c r="A13">
        <v>2025</v>
      </c>
      <c r="B13" t="s">
        <v>219</v>
      </c>
      <c r="C13">
        <v>23.712534010679999</v>
      </c>
      <c r="D13">
        <v>23.709583584827836</v>
      </c>
    </row>
    <row r="14" spans="1:4" x14ac:dyDescent="0.3">
      <c r="A14">
        <v>2025</v>
      </c>
      <c r="B14" t="s">
        <v>18</v>
      </c>
      <c r="C14">
        <v>54.099049454858758</v>
      </c>
      <c r="D14">
        <v>44.777820270821749</v>
      </c>
    </row>
    <row r="15" spans="1:4" x14ac:dyDescent="0.3">
      <c r="A15">
        <v>2025</v>
      </c>
      <c r="B15" t="s">
        <v>19</v>
      </c>
      <c r="C15">
        <v>208.20670857052957</v>
      </c>
      <c r="D15">
        <v>99.045519785147263</v>
      </c>
    </row>
  </sheetData>
  <pageMargins left="0.7" right="0.7" top="0.75" bottom="0.75" header="0.3" footer="0.3"/>
  <pageSetup paperSize="9"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FDC0A-B51B-4B5F-A3F5-B3952AE9F730}">
  <sheetPr>
    <pageSetUpPr autoPageBreaks="0"/>
  </sheetPr>
  <dimension ref="A2:K19"/>
  <sheetViews>
    <sheetView showGridLines="0" showRowColHeaders="0" zoomScaleNormal="100" workbookViewId="0">
      <pane xSplit="1" ySplit="9" topLeftCell="B10" activePane="bottomRight" state="frozen"/>
      <selection pane="topRight" activeCell="B1" sqref="B1"/>
      <selection pane="bottomLeft" activeCell="A9" sqref="A9"/>
      <selection pane="bottomRight" activeCell="I13" sqref="I13"/>
    </sheetView>
  </sheetViews>
  <sheetFormatPr baseColWidth="10" defaultColWidth="9.109375" defaultRowHeight="14.4" x14ac:dyDescent="0.3"/>
  <cols>
    <col min="1" max="1" width="2.88671875" style="14" customWidth="1"/>
    <col min="2" max="2" width="9.109375" style="14" collapsed="1"/>
    <col min="3" max="3" width="18.5546875" style="14" bestFit="1" customWidth="1" collapsed="1"/>
    <col min="4" max="5" width="14.33203125" style="15" customWidth="1" collapsed="1"/>
    <col min="6" max="6" width="2.6640625" style="15" customWidth="1"/>
    <col min="7" max="8" width="14.33203125" style="15" customWidth="1" collapsed="1"/>
    <col min="9" max="10" width="9.109375" style="14" collapsed="1"/>
    <col min="11" max="11" width="83.33203125" style="203" hidden="1" customWidth="1" collapsed="1"/>
    <col min="12" max="16384" width="9.109375" style="14" collapsed="1"/>
  </cols>
  <sheetData>
    <row r="2" spans="2:11" ht="21" x14ac:dyDescent="0.3">
      <c r="B2" s="215" t="str">
        <f>"Kennzahlen der betrieblichen Therapiehäufigkeiten "&amp;Berichtsjahr&amp;" (Tabelle)"</f>
        <v>Kennzahlen der betrieblichen Therapiehäufigkeiten 2025 (Tabelle)</v>
      </c>
      <c r="C2" s="225"/>
      <c r="D2" s="225"/>
      <c r="E2" s="225"/>
      <c r="F2" s="225"/>
      <c r="G2" s="225"/>
      <c r="H2" s="216"/>
    </row>
    <row r="3" spans="2:11" ht="21" x14ac:dyDescent="0.3">
      <c r="B3" s="57"/>
      <c r="C3" s="57"/>
      <c r="D3" s="57"/>
      <c r="E3" s="57"/>
      <c r="F3" s="57"/>
      <c r="G3" s="57"/>
      <c r="H3" s="57"/>
    </row>
    <row r="4" spans="2:11" ht="43.2" x14ac:dyDescent="0.3">
      <c r="B4" s="232" t="str">
        <f>"Vergleich der vom Bundesamt für Verbraucherschutz und Lebensmittelsicherheit (BVL) veröffentlichten Kennzahlen der betrieblichen Therapiehäufigkeiten mit den durch BfR nach Plausibilisierung berechneten Kennzahlen für das Jahr "&amp;Berichtsjahr</f>
        <v>Vergleich der vom Bundesamt für Verbraucherschutz und Lebensmittelsicherheit (BVL) veröffentlichten Kennzahlen der betrieblichen Therapiehäufigkeiten mit den durch BfR nach Plausibilisierung berechneten Kennzahlen für das Jahr 2025</v>
      </c>
      <c r="C4" s="232"/>
      <c r="D4" s="232"/>
      <c r="E4" s="232"/>
      <c r="F4" s="232"/>
      <c r="G4" s="232"/>
      <c r="H4" s="232"/>
      <c r="K4" s="203" t="str">
        <f>B4</f>
        <v>Vergleich der vom Bundesamt für Verbraucherschutz und Lebensmittelsicherheit (BVL) veröffentlichten Kennzahlen der betrieblichen Therapiehäufigkeiten mit den durch BfR nach Plausibilisierung berechneten Kennzahlen für das Jahr 2025</v>
      </c>
    </row>
    <row r="5" spans="2:11" ht="72" x14ac:dyDescent="0.3">
      <c r="B5" s="250" t="s">
        <v>162</v>
      </c>
      <c r="C5" s="250"/>
      <c r="D5" s="250"/>
      <c r="E5" s="250"/>
      <c r="F5" s="250"/>
      <c r="G5" s="250"/>
      <c r="H5" s="250"/>
      <c r="K5" s="203" t="str">
        <f t="shared" ref="K5:K6" si="0">B5</f>
        <v>Spaltenerläuterungen: Kennzahl 1 – Median aller halbjährlichen betrieblichen Therapiehäufigkeiten beider Halbjahre; Kennzahl 2 – 3. Quartil aller halbjährlichen betrieblichen Therapiehäufigkeiten beider Halbjahre; BVL – Durch das Bundesamt für Verbraucherschutz und Lebensmittelsicherheit veröffentlichte Kennzahlen; BfR – Durch das Bundesinstitut für Risikobewertung nach Plausibilisierung berechnete Kennzahlen.</v>
      </c>
    </row>
    <row r="6" spans="2:11" ht="43.2" x14ac:dyDescent="0.3">
      <c r="B6" s="250" t="str">
        <f>"Alle Kennzahlen beziehen sich auf das Jahr "&amp;Berichtsjahr&amp;" und wurden auf Basis der nach dem Berechnungsmodus gemäß TAMGÄndG (2022) bestimmten betrieblichen Therapiehäufigkeiten ermittelt."</f>
        <v>Alle Kennzahlen beziehen sich auf das Jahr 2025 und wurden auf Basis der nach dem Berechnungsmodus gemäß TAMGÄndG (2022) bestimmten betrieblichen Therapiehäufigkeiten ermittelt.</v>
      </c>
      <c r="C6" s="250"/>
      <c r="D6" s="250"/>
      <c r="E6" s="250"/>
      <c r="F6" s="250"/>
      <c r="G6" s="250"/>
      <c r="H6" s="250"/>
      <c r="K6" s="203" t="str">
        <f t="shared" si="0"/>
        <v>Alle Kennzahlen beziehen sich auf das Jahr 2025 und wurden auf Basis der nach dem Berechnungsmodus gemäß TAMGÄndG (2022) bestimmten betrieblichen Therapiehäufigkeiten ermittelt.</v>
      </c>
    </row>
    <row r="7" spans="2:11" x14ac:dyDescent="0.3">
      <c r="B7" s="34"/>
      <c r="C7" s="34"/>
      <c r="D7" s="34"/>
      <c r="E7" s="34"/>
      <c r="F7" s="46"/>
      <c r="G7" s="34"/>
      <c r="H7" s="34"/>
    </row>
    <row r="8" spans="2:11" x14ac:dyDescent="0.3">
      <c r="B8" s="242"/>
      <c r="C8" s="242"/>
      <c r="D8" s="254" t="s">
        <v>120</v>
      </c>
      <c r="E8" s="254"/>
      <c r="F8" s="72"/>
      <c r="G8" s="254" t="s">
        <v>121</v>
      </c>
      <c r="H8" s="254"/>
    </row>
    <row r="9" spans="2:11" x14ac:dyDescent="0.3">
      <c r="B9" s="70" t="s">
        <v>4</v>
      </c>
      <c r="C9" s="70" t="s">
        <v>6</v>
      </c>
      <c r="D9" s="66" t="s">
        <v>122</v>
      </c>
      <c r="E9" s="66" t="s">
        <v>123</v>
      </c>
      <c r="F9" s="71"/>
      <c r="G9" s="66" t="s">
        <v>122</v>
      </c>
      <c r="H9" s="66" t="s">
        <v>123</v>
      </c>
    </row>
    <row r="10" spans="2:11" x14ac:dyDescent="0.3">
      <c r="B10" s="251" t="str">
        <f>_bTH_KENN!E2</f>
        <v>Rind</v>
      </c>
      <c r="C10" s="67" t="str">
        <f>_bTH_KENN!F2</f>
        <v>Kälber, zugegangen</v>
      </c>
      <c r="D10" s="68">
        <f>_bTH_KENN!G2</f>
        <v>0</v>
      </c>
      <c r="E10" s="68">
        <f>_bTH_KENN!H2</f>
        <v>8.887815481222075E-2</v>
      </c>
      <c r="F10" s="68"/>
      <c r="G10" s="68">
        <f>_bTH_KENN!I2</f>
        <v>2.2690000000000001</v>
      </c>
      <c r="H10" s="68">
        <f>_bTH_KENN!J2</f>
        <v>2.6616905723436846</v>
      </c>
    </row>
    <row r="11" spans="2:11" x14ac:dyDescent="0.3">
      <c r="B11" s="252"/>
      <c r="C11" s="67" t="str">
        <f>_bTH_KENN!F3</f>
        <v>Milchkühe</v>
      </c>
      <c r="D11" s="68">
        <f>_bTH_KENN!G3</f>
        <v>1.998</v>
      </c>
      <c r="E11" s="68">
        <f>_bTH_KENN!H3</f>
        <v>2.0306978900996988</v>
      </c>
      <c r="F11" s="68"/>
      <c r="G11" s="68">
        <f>_bTH_KENN!I3</f>
        <v>3.4</v>
      </c>
      <c r="H11" s="68">
        <f>_bTH_KENN!J3</f>
        <v>3.4162092347433002</v>
      </c>
    </row>
    <row r="12" spans="2:11" x14ac:dyDescent="0.3">
      <c r="B12" s="251" t="str">
        <f>_bTH_KENN!E4</f>
        <v>Schwein</v>
      </c>
      <c r="C12" s="67" t="str">
        <f>_bTH_KENN!F4</f>
        <v>Zuchtschweine</v>
      </c>
      <c r="D12" s="68">
        <f>_bTH_KENN!G4</f>
        <v>1.3225</v>
      </c>
      <c r="E12" s="68">
        <f>_bTH_KENN!H4</f>
        <v>1.323177207027102</v>
      </c>
      <c r="F12" s="68"/>
      <c r="G12" s="68">
        <f>_bTH_KENN!I4</f>
        <v>3.8815</v>
      </c>
      <c r="H12" s="68">
        <f>_bTH_KENN!J4</f>
        <v>3.8128655864070038</v>
      </c>
    </row>
    <row r="13" spans="2:11" x14ac:dyDescent="0.3">
      <c r="B13" s="253"/>
      <c r="C13" s="67" t="str">
        <f>_bTH_KENN!F5</f>
        <v>Saugferkel</v>
      </c>
      <c r="D13" s="68">
        <f>_bTH_KENN!G5</f>
        <v>12.702500000000001</v>
      </c>
      <c r="E13" s="68">
        <f>_bTH_KENN!H5</f>
        <v>12.463407771212237</v>
      </c>
      <c r="F13" s="68"/>
      <c r="G13" s="68">
        <f>_bTH_KENN!I5</f>
        <v>30.710999999999999</v>
      </c>
      <c r="H13" s="68">
        <f>_bTH_KENN!J5</f>
        <v>30.005988304093567</v>
      </c>
    </row>
    <row r="14" spans="2:11" x14ac:dyDescent="0.3">
      <c r="B14" s="253"/>
      <c r="C14" s="67" t="str">
        <f>_bTH_KENN!F6</f>
        <v>Ferkel</v>
      </c>
      <c r="D14" s="68">
        <f>_bTH_KENN!G6</f>
        <v>2.37</v>
      </c>
      <c r="E14" s="68">
        <f>_bTH_KENN!H6</f>
        <v>2.5707916700950468</v>
      </c>
      <c r="F14" s="68"/>
      <c r="G14" s="68">
        <f>_bTH_KENN!I6</f>
        <v>12.087</v>
      </c>
      <c r="H14" s="68">
        <f>_bTH_KENN!J6</f>
        <v>12.353805746764111</v>
      </c>
    </row>
    <row r="15" spans="2:11" x14ac:dyDescent="0.3">
      <c r="B15" s="252"/>
      <c r="C15" s="67" t="str">
        <f>_bTH_KENN!F7</f>
        <v>Mastschweine</v>
      </c>
      <c r="D15" s="68">
        <f>_bTH_KENN!G7</f>
        <v>0.34799999999999998</v>
      </c>
      <c r="E15" s="68">
        <f>_bTH_KENN!H7</f>
        <v>0.39083015182455833</v>
      </c>
      <c r="F15" s="68"/>
      <c r="G15" s="68">
        <f>_bTH_KENN!I7</f>
        <v>3.7679999999999998</v>
      </c>
      <c r="H15" s="68">
        <f>_bTH_KENN!J7</f>
        <v>3.9845320959010055</v>
      </c>
    </row>
    <row r="16" spans="2:11" x14ac:dyDescent="0.3">
      <c r="B16" s="251" t="str">
        <f>_bTH_KENN!E8</f>
        <v>Huhn</v>
      </c>
      <c r="C16" s="67" t="str">
        <f>_bTH_KENN!F8</f>
        <v>Masthühner</v>
      </c>
      <c r="D16" s="68">
        <f>_bTH_KENN!G8</f>
        <v>23.797000000000001</v>
      </c>
      <c r="E16" s="68">
        <f>_bTH_KENN!H8</f>
        <v>23.473089440917931</v>
      </c>
      <c r="F16" s="68"/>
      <c r="G16" s="68">
        <f>_bTH_KENN!I8</f>
        <v>34.506999999999998</v>
      </c>
      <c r="H16" s="68">
        <f>_bTH_KENN!J8</f>
        <v>34.120634913023707</v>
      </c>
    </row>
    <row r="17" spans="2:8" x14ac:dyDescent="0.3">
      <c r="B17" s="253"/>
      <c r="C17" s="67" t="str">
        <f>_bTH_KENN!F9</f>
        <v>Junghennen</v>
      </c>
      <c r="D17" s="68">
        <f>_bTH_KENN!G9</f>
        <v>0</v>
      </c>
      <c r="E17" s="68">
        <f>_bTH_KENN!H9</f>
        <v>0</v>
      </c>
      <c r="F17" s="68"/>
      <c r="G17" s="68">
        <f>_bTH_KENN!I9</f>
        <v>0</v>
      </c>
      <c r="H17" s="68">
        <f>_bTH_KENN!J9</f>
        <v>0</v>
      </c>
    </row>
    <row r="18" spans="2:8" x14ac:dyDescent="0.3">
      <c r="B18" s="252"/>
      <c r="C18" s="67" t="str">
        <f>_bTH_KENN!F10</f>
        <v>Legehennen</v>
      </c>
      <c r="D18" s="68">
        <f>_bTH_KENN!G10</f>
        <v>0</v>
      </c>
      <c r="E18" s="68">
        <f>_bTH_KENN!H10</f>
        <v>0</v>
      </c>
      <c r="F18" s="68"/>
      <c r="G18" s="68">
        <f>_bTH_KENN!I10</f>
        <v>0</v>
      </c>
      <c r="H18" s="68">
        <f>_bTH_KENN!J10</f>
        <v>0</v>
      </c>
    </row>
    <row r="19" spans="2:8" x14ac:dyDescent="0.3">
      <c r="B19" s="69" t="str">
        <f>_bTH_KENN!E11</f>
        <v>Pute</v>
      </c>
      <c r="C19" s="67" t="str">
        <f>_bTH_KENN!F11</f>
        <v>Mastputen</v>
      </c>
      <c r="D19" s="68">
        <f>_bTH_KENN!G11</f>
        <v>18.845500000000001</v>
      </c>
      <c r="E19" s="68">
        <f>_bTH_KENN!H11</f>
        <v>18.951641957739628</v>
      </c>
      <c r="F19" s="68"/>
      <c r="G19" s="68">
        <f>_bTH_KENN!I11</f>
        <v>38.933999999999997</v>
      </c>
      <c r="H19" s="68">
        <f>_bTH_KENN!J11</f>
        <v>37.862924136496353</v>
      </c>
    </row>
  </sheetData>
  <mergeCells count="10">
    <mergeCell ref="B2:H2"/>
    <mergeCell ref="B5:H5"/>
    <mergeCell ref="B10:B11"/>
    <mergeCell ref="B12:B15"/>
    <mergeCell ref="B16:B18"/>
    <mergeCell ref="B8:C8"/>
    <mergeCell ref="D8:E8"/>
    <mergeCell ref="G8:H8"/>
    <mergeCell ref="B6:H6"/>
    <mergeCell ref="B4:H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B4418-FC7B-4B7D-B9D2-69FF9B2BD116}">
  <sheetPr>
    <pageSetUpPr autoPageBreaks="0"/>
  </sheetPr>
  <dimension ref="B2:Q53"/>
  <sheetViews>
    <sheetView showGridLines="0" showRowColHeaders="0" zoomScaleNormal="100" workbookViewId="0">
      <selection activeCell="B2" sqref="B2:E7"/>
    </sheetView>
  </sheetViews>
  <sheetFormatPr baseColWidth="10" defaultColWidth="9.109375" defaultRowHeight="14.4" x14ac:dyDescent="0.3"/>
  <cols>
    <col min="1" max="1" width="2.88671875" customWidth="1"/>
    <col min="2" max="2" width="59.33203125" customWidth="1" collapsed="1"/>
    <col min="3" max="3" width="82.88671875" customWidth="1" collapsed="1"/>
    <col min="4" max="4" width="2.88671875" customWidth="1" collapsed="1"/>
    <col min="5" max="5" width="82.88671875" customWidth="1" collapsed="1"/>
    <col min="6" max="6" width="17.88671875" customWidth="1" collapsed="1"/>
    <col min="7" max="7" width="12" bestFit="1" customWidth="1" collapsed="1"/>
    <col min="8" max="8" width="14.5546875" customWidth="1" collapsed="1"/>
    <col min="9" max="9" width="225.6640625" hidden="1" customWidth="1" collapsed="1"/>
    <col min="10" max="12" width="12" bestFit="1" customWidth="1" collapsed="1"/>
    <col min="13" max="13" width="14.5546875" bestFit="1" customWidth="1" collapsed="1"/>
    <col min="14" max="14" width="13.44140625" customWidth="1" collapsed="1"/>
    <col min="15" max="15" width="12.33203125" bestFit="1" customWidth="1" collapsed="1"/>
    <col min="16" max="17" width="12" bestFit="1" customWidth="1" collapsed="1"/>
  </cols>
  <sheetData>
    <row r="2" spans="2:14" ht="24.9" customHeight="1" x14ac:dyDescent="0.3">
      <c r="B2" s="215" t="str">
        <f>"Verbrauchsmengen "&amp;Berichtsjahr&amp;" (Dashboard)"</f>
        <v>Verbrauchsmengen 2025 (Dashboard)</v>
      </c>
      <c r="C2" s="225"/>
      <c r="D2" s="225"/>
      <c r="E2" s="216"/>
      <c r="F2" s="16"/>
      <c r="G2" s="16"/>
      <c r="H2" s="16"/>
      <c r="I2" s="16"/>
      <c r="J2" s="16"/>
      <c r="K2" s="16"/>
      <c r="L2" s="16"/>
      <c r="M2" s="16"/>
      <c r="N2" s="16"/>
    </row>
    <row r="3" spans="2:14" ht="21" x14ac:dyDescent="0.3">
      <c r="B3" s="57"/>
      <c r="C3" s="57"/>
      <c r="D3" s="62"/>
      <c r="E3" s="62"/>
      <c r="F3" s="16"/>
      <c r="G3" s="16"/>
      <c r="H3" s="16"/>
      <c r="I3" s="16"/>
      <c r="J3" s="16"/>
      <c r="K3" s="16"/>
      <c r="L3" s="16"/>
      <c r="M3" s="16"/>
      <c r="N3" s="16"/>
    </row>
    <row r="4" spans="2:14" ht="43.2" x14ac:dyDescent="0.3">
      <c r="B4" s="224" t="s">
        <v>735</v>
      </c>
      <c r="C4" s="224"/>
      <c r="D4" s="224"/>
      <c r="E4" s="224"/>
      <c r="F4" s="22"/>
      <c r="G4" s="22"/>
      <c r="H4" s="22"/>
      <c r="I4" s="22" t="str">
        <f>B4</f>
        <v>Dargestellt werden in Abbildung (a) die absoluten Verbrauchsmengen in Tonnen [t] je Nutzungsart in der Antibiotika-Beobachtung oder -Minimierung und Wirkstoffklasse, die sich aus den an das BfR übermittelten und plausibilisierten Anwendungsdaten ergeben, und in Abbildung (b) die entsprechenden prozentualen Verbrauchsmengenanteile. Dabei kann die Darstellung mit Hilfe von Datenschnitten gefiltert werden, und zwar nach (1) Kategorie der Antibiotika-Beobachtung oder -Minimierung, (2) Tierart, (3) Nutzungsart, (4) AMEG-Kategorie und (5) Wirkstoffklasse.</v>
      </c>
      <c r="J4" s="22"/>
      <c r="K4" s="22"/>
      <c r="L4" s="22"/>
      <c r="M4" s="22"/>
      <c r="N4" s="22"/>
    </row>
    <row r="5" spans="2:14" x14ac:dyDescent="0.3">
      <c r="B5" s="224" t="s">
        <v>736</v>
      </c>
      <c r="C5" s="224"/>
      <c r="D5" s="224"/>
      <c r="E5" s="224"/>
      <c r="F5" s="22"/>
      <c r="G5" s="22"/>
      <c r="H5" s="22"/>
      <c r="I5" s="22"/>
      <c r="J5" s="22"/>
      <c r="K5" s="22"/>
      <c r="L5" s="22"/>
      <c r="M5" s="22"/>
      <c r="N5" s="22"/>
    </row>
    <row r="6" spans="2:14" s="39" customFormat="1" x14ac:dyDescent="0.3">
      <c r="B6" s="224" t="s">
        <v>669</v>
      </c>
      <c r="C6" s="224"/>
      <c r="D6" s="224"/>
      <c r="E6" s="224"/>
      <c r="F6" s="37"/>
      <c r="G6" s="37"/>
      <c r="H6" s="37"/>
      <c r="I6" s="22" t="str">
        <f>B6</f>
        <v>Hinweis: Die Skalierung der Verbrauchsmengen-Achse in Abbildung (a) passt sich dynamisch an die jeweils ausgewählten Elemente der Datenschnitte an.  Die Anteilsachse in Abbildung (b) ist dagegen fixiert auf den Bereich 0 bis 100 %.</v>
      </c>
      <c r="J6" s="37"/>
      <c r="K6" s="37"/>
      <c r="L6" s="37"/>
      <c r="M6" s="37"/>
      <c r="N6" s="37"/>
    </row>
    <row r="7" spans="2:14" s="39" customFormat="1" ht="15" customHeight="1" x14ac:dyDescent="0.3">
      <c r="B7" s="224" t="s">
        <v>663</v>
      </c>
      <c r="C7" s="224"/>
      <c r="D7" s="224"/>
      <c r="E7" s="224"/>
      <c r="F7" s="22"/>
      <c r="G7" s="22"/>
      <c r="H7" s="22"/>
      <c r="I7" s="22"/>
      <c r="J7" s="165"/>
      <c r="K7" s="165"/>
      <c r="L7" s="165"/>
      <c r="M7" s="165"/>
      <c r="N7" s="165"/>
    </row>
    <row r="8" spans="2:14" s="39" customFormat="1" x14ac:dyDescent="0.3">
      <c r="B8" s="37"/>
      <c r="C8" s="37"/>
      <c r="D8" s="37"/>
      <c r="E8" s="37"/>
      <c r="F8" s="37"/>
      <c r="G8" s="37"/>
      <c r="H8" s="37"/>
      <c r="I8" s="37"/>
      <c r="J8" s="37"/>
      <c r="K8" s="37"/>
      <c r="L8" s="37"/>
      <c r="M8" s="37"/>
      <c r="N8" s="37"/>
    </row>
    <row r="9" spans="2:14" ht="15.6" x14ac:dyDescent="0.3">
      <c r="B9" s="17"/>
      <c r="C9" s="134" t="s">
        <v>241</v>
      </c>
      <c r="E9" s="134" t="s">
        <v>242</v>
      </c>
    </row>
    <row r="10" spans="2:14" x14ac:dyDescent="0.3">
      <c r="B10" s="17"/>
      <c r="C10" s="63" t="s">
        <v>246</v>
      </c>
      <c r="E10" s="63" t="s">
        <v>651</v>
      </c>
    </row>
    <row r="11" spans="2:14" x14ac:dyDescent="0.3">
      <c r="B11" s="17"/>
      <c r="C11" s="59"/>
      <c r="E11" s="59"/>
    </row>
    <row r="12" spans="2:14" x14ac:dyDescent="0.3">
      <c r="B12" s="17"/>
      <c r="C12" s="59"/>
      <c r="E12" s="59"/>
    </row>
    <row r="13" spans="2:14" x14ac:dyDescent="0.3">
      <c r="B13" s="17"/>
      <c r="C13" s="59"/>
      <c r="E13" s="59"/>
    </row>
    <row r="14" spans="2:14" x14ac:dyDescent="0.3">
      <c r="B14" s="17"/>
      <c r="C14" s="59"/>
      <c r="E14" s="59"/>
    </row>
    <row r="15" spans="2:14" x14ac:dyDescent="0.3">
      <c r="B15" s="17"/>
      <c r="C15" s="59"/>
      <c r="E15" s="59"/>
    </row>
    <row r="16" spans="2:14" x14ac:dyDescent="0.3">
      <c r="B16" s="17"/>
      <c r="C16" s="59"/>
      <c r="E16" s="59"/>
    </row>
    <row r="17" spans="2:5" x14ac:dyDescent="0.3">
      <c r="B17" s="17"/>
      <c r="C17" s="59"/>
      <c r="E17" s="59"/>
    </row>
    <row r="18" spans="2:5" x14ac:dyDescent="0.3">
      <c r="B18" s="17"/>
      <c r="C18" s="59"/>
      <c r="E18" s="59"/>
    </row>
    <row r="19" spans="2:5" x14ac:dyDescent="0.3">
      <c r="B19" s="17"/>
      <c r="C19" s="59"/>
      <c r="E19" s="59"/>
    </row>
    <row r="20" spans="2:5" x14ac:dyDescent="0.3">
      <c r="B20" s="17"/>
      <c r="C20" s="59"/>
      <c r="E20" s="59"/>
    </row>
    <row r="21" spans="2:5" x14ac:dyDescent="0.3">
      <c r="B21" s="17"/>
      <c r="C21" s="59"/>
      <c r="E21" s="59"/>
    </row>
    <row r="22" spans="2:5" x14ac:dyDescent="0.3">
      <c r="B22" s="17"/>
      <c r="C22" s="59"/>
      <c r="E22" s="59"/>
    </row>
    <row r="23" spans="2:5" x14ac:dyDescent="0.3">
      <c r="B23" s="17"/>
      <c r="C23" s="59"/>
      <c r="E23" s="59"/>
    </row>
    <row r="24" spans="2:5" x14ac:dyDescent="0.3">
      <c r="B24" s="17"/>
      <c r="C24" s="59"/>
      <c r="E24" s="59"/>
    </row>
    <row r="25" spans="2:5" x14ac:dyDescent="0.3">
      <c r="B25" s="17"/>
      <c r="C25" s="59"/>
      <c r="E25" s="59"/>
    </row>
    <row r="26" spans="2:5" x14ac:dyDescent="0.3">
      <c r="B26" s="17"/>
      <c r="C26" s="59"/>
      <c r="E26" s="59"/>
    </row>
    <row r="27" spans="2:5" x14ac:dyDescent="0.3">
      <c r="B27" s="17"/>
      <c r="C27" s="59"/>
      <c r="E27" s="59"/>
    </row>
    <row r="28" spans="2:5" x14ac:dyDescent="0.3">
      <c r="B28" s="17"/>
      <c r="C28" s="59"/>
      <c r="E28" s="59"/>
    </row>
    <row r="29" spans="2:5" x14ac:dyDescent="0.3">
      <c r="B29" s="17"/>
      <c r="C29" s="59"/>
      <c r="E29" s="59"/>
    </row>
    <row r="30" spans="2:5" x14ac:dyDescent="0.3">
      <c r="B30" s="17"/>
      <c r="C30" s="59"/>
      <c r="E30" s="59"/>
    </row>
    <row r="31" spans="2:5" x14ac:dyDescent="0.3">
      <c r="B31" s="17"/>
      <c r="C31" s="59"/>
      <c r="E31" s="59"/>
    </row>
    <row r="32" spans="2:5" x14ac:dyDescent="0.3">
      <c r="B32" s="17"/>
      <c r="C32" s="59"/>
      <c r="E32" s="59"/>
    </row>
    <row r="33" spans="2:5" x14ac:dyDescent="0.3">
      <c r="B33" s="17"/>
      <c r="C33" s="59"/>
      <c r="E33" s="59"/>
    </row>
    <row r="34" spans="2:5" x14ac:dyDescent="0.3">
      <c r="B34" s="17"/>
      <c r="C34" s="59"/>
      <c r="E34" s="59"/>
    </row>
    <row r="35" spans="2:5" x14ac:dyDescent="0.3">
      <c r="B35" s="17"/>
      <c r="C35" s="59"/>
      <c r="E35" s="59"/>
    </row>
    <row r="36" spans="2:5" x14ac:dyDescent="0.3">
      <c r="B36" s="17"/>
      <c r="C36" s="59"/>
      <c r="E36" s="59"/>
    </row>
    <row r="37" spans="2:5" x14ac:dyDescent="0.3">
      <c r="B37" s="17"/>
      <c r="C37" s="59"/>
      <c r="E37" s="59"/>
    </row>
    <row r="38" spans="2:5" x14ac:dyDescent="0.3">
      <c r="B38" s="17"/>
      <c r="C38" s="59"/>
      <c r="E38" s="59"/>
    </row>
    <row r="39" spans="2:5" x14ac:dyDescent="0.3">
      <c r="B39" s="17"/>
      <c r="C39" s="59"/>
      <c r="E39" s="59"/>
    </row>
    <row r="40" spans="2:5" x14ac:dyDescent="0.3">
      <c r="B40" s="17"/>
      <c r="C40" s="59"/>
      <c r="E40" s="59"/>
    </row>
    <row r="41" spans="2:5" x14ac:dyDescent="0.3">
      <c r="B41" s="17"/>
      <c r="C41" s="59"/>
      <c r="E41" s="59"/>
    </row>
    <row r="42" spans="2:5" x14ac:dyDescent="0.3">
      <c r="B42" s="17"/>
      <c r="C42" s="59"/>
      <c r="E42" s="59"/>
    </row>
    <row r="43" spans="2:5" x14ac:dyDescent="0.3">
      <c r="B43" s="17"/>
      <c r="C43" s="59"/>
      <c r="E43" s="59"/>
    </row>
    <row r="44" spans="2:5" x14ac:dyDescent="0.3">
      <c r="B44" s="17"/>
      <c r="C44" s="59"/>
      <c r="E44" s="59"/>
    </row>
    <row r="45" spans="2:5" x14ac:dyDescent="0.3">
      <c r="B45" s="17"/>
      <c r="C45" s="59"/>
      <c r="E45" s="59"/>
    </row>
    <row r="46" spans="2:5" x14ac:dyDescent="0.3">
      <c r="B46" s="17"/>
      <c r="C46" s="59"/>
      <c r="E46" s="59"/>
    </row>
    <row r="47" spans="2:5" x14ac:dyDescent="0.3">
      <c r="B47" s="17"/>
      <c r="C47" s="59"/>
      <c r="E47" s="59"/>
    </row>
    <row r="48" spans="2:5" x14ac:dyDescent="0.3">
      <c r="B48" s="17"/>
      <c r="C48" s="59"/>
      <c r="E48" s="59"/>
    </row>
    <row r="49" spans="2:5" x14ac:dyDescent="0.3">
      <c r="B49" s="17"/>
      <c r="C49" s="59"/>
      <c r="E49" s="59"/>
    </row>
    <row r="50" spans="2:5" x14ac:dyDescent="0.3">
      <c r="B50" s="17"/>
      <c r="C50" s="59"/>
      <c r="E50" s="59"/>
    </row>
    <row r="51" spans="2:5" x14ac:dyDescent="0.3">
      <c r="B51" s="17"/>
      <c r="C51" s="59"/>
      <c r="E51" s="59"/>
    </row>
    <row r="52" spans="2:5" x14ac:dyDescent="0.3">
      <c r="B52" s="17"/>
      <c r="C52" s="60"/>
      <c r="E52" s="60"/>
    </row>
    <row r="53" spans="2:5" x14ac:dyDescent="0.3">
      <c r="B53" s="17"/>
    </row>
  </sheetData>
  <sheetProtection pivotTables="0"/>
  <mergeCells count="5">
    <mergeCell ref="B7:E7"/>
    <mergeCell ref="B2:E2"/>
    <mergeCell ref="B4:E4"/>
    <mergeCell ref="B6:E6"/>
    <mergeCell ref="B5:E5"/>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AF690-9B3C-4C9E-8B7B-14B0713E60D7}">
  <dimension ref="A1:J11"/>
  <sheetViews>
    <sheetView workbookViewId="0"/>
  </sheetViews>
  <sheetFormatPr baseColWidth="10" defaultColWidth="9.109375" defaultRowHeight="14.4" x14ac:dyDescent="0.3"/>
  <sheetData>
    <row r="1" spans="1:10" x14ac:dyDescent="0.3">
      <c r="A1" t="s">
        <v>3</v>
      </c>
      <c r="B1" t="s">
        <v>5</v>
      </c>
      <c r="C1" t="s">
        <v>165</v>
      </c>
      <c r="D1" t="s">
        <v>1</v>
      </c>
      <c r="E1" t="s">
        <v>4</v>
      </c>
      <c r="F1" t="s">
        <v>6</v>
      </c>
      <c r="G1" t="s">
        <v>52</v>
      </c>
      <c r="H1" t="s">
        <v>53</v>
      </c>
      <c r="I1" t="s">
        <v>54</v>
      </c>
      <c r="J1" t="s">
        <v>55</v>
      </c>
    </row>
    <row r="2" spans="1:10" x14ac:dyDescent="0.3">
      <c r="A2">
        <v>1</v>
      </c>
      <c r="B2">
        <v>15</v>
      </c>
      <c r="C2">
        <v>2</v>
      </c>
      <c r="D2">
        <v>2025</v>
      </c>
      <c r="E2" t="s">
        <v>8</v>
      </c>
      <c r="F2" t="s">
        <v>20</v>
      </c>
      <c r="G2">
        <v>0</v>
      </c>
      <c r="H2">
        <v>8.887815481222075E-2</v>
      </c>
      <c r="I2">
        <v>2.2690000000000001</v>
      </c>
      <c r="J2">
        <v>2.6616905723436846</v>
      </c>
    </row>
    <row r="3" spans="1:10" x14ac:dyDescent="0.3">
      <c r="A3">
        <v>1</v>
      </c>
      <c r="B3">
        <v>14</v>
      </c>
      <c r="C3">
        <v>4</v>
      </c>
      <c r="D3">
        <v>2025</v>
      </c>
      <c r="E3" t="s">
        <v>8</v>
      </c>
      <c r="F3" t="s">
        <v>9</v>
      </c>
      <c r="G3">
        <v>1.998</v>
      </c>
      <c r="H3">
        <v>2.0306978900996988</v>
      </c>
      <c r="I3">
        <v>3.4</v>
      </c>
      <c r="J3">
        <v>3.4162092347433002</v>
      </c>
    </row>
    <row r="4" spans="1:10" x14ac:dyDescent="0.3">
      <c r="A4">
        <v>3</v>
      </c>
      <c r="B4">
        <v>34</v>
      </c>
      <c r="C4">
        <v>1</v>
      </c>
      <c r="D4">
        <v>2025</v>
      </c>
      <c r="E4" t="s">
        <v>25</v>
      </c>
      <c r="F4" t="s">
        <v>29</v>
      </c>
      <c r="G4">
        <v>1.3225</v>
      </c>
      <c r="H4">
        <v>1.323177207027102</v>
      </c>
      <c r="I4">
        <v>3.8815</v>
      </c>
      <c r="J4">
        <v>3.8128655864070038</v>
      </c>
    </row>
    <row r="5" spans="1:10" x14ac:dyDescent="0.3">
      <c r="A5">
        <v>3</v>
      </c>
      <c r="B5">
        <v>30</v>
      </c>
      <c r="C5">
        <v>2</v>
      </c>
      <c r="D5">
        <v>2025</v>
      </c>
      <c r="E5" t="s">
        <v>25</v>
      </c>
      <c r="F5" t="s">
        <v>26</v>
      </c>
      <c r="G5">
        <v>12.702500000000001</v>
      </c>
      <c r="H5">
        <v>12.463407771212237</v>
      </c>
      <c r="I5">
        <v>30.710999999999999</v>
      </c>
      <c r="J5">
        <v>30.005988304093567</v>
      </c>
    </row>
    <row r="6" spans="1:10" x14ac:dyDescent="0.3">
      <c r="A6">
        <v>3</v>
      </c>
      <c r="B6">
        <v>31</v>
      </c>
      <c r="C6">
        <v>3</v>
      </c>
      <c r="D6">
        <v>2025</v>
      </c>
      <c r="E6" t="s">
        <v>25</v>
      </c>
      <c r="F6" t="s">
        <v>27</v>
      </c>
      <c r="G6">
        <v>2.37</v>
      </c>
      <c r="H6">
        <v>2.5707916700950468</v>
      </c>
      <c r="I6">
        <v>12.087</v>
      </c>
      <c r="J6">
        <v>12.353805746764111</v>
      </c>
    </row>
    <row r="7" spans="1:10" x14ac:dyDescent="0.3">
      <c r="A7">
        <v>3</v>
      </c>
      <c r="B7">
        <v>32</v>
      </c>
      <c r="C7">
        <v>4</v>
      </c>
      <c r="D7">
        <v>2025</v>
      </c>
      <c r="E7" t="s">
        <v>25</v>
      </c>
      <c r="F7" t="s">
        <v>28</v>
      </c>
      <c r="G7">
        <v>0.34799999999999998</v>
      </c>
      <c r="H7">
        <v>0.39083015182455833</v>
      </c>
      <c r="I7">
        <v>3.7679999999999998</v>
      </c>
      <c r="J7">
        <v>3.9845320959010055</v>
      </c>
    </row>
    <row r="8" spans="1:10" x14ac:dyDescent="0.3">
      <c r="A8">
        <v>5</v>
      </c>
      <c r="B8">
        <v>51</v>
      </c>
      <c r="C8">
        <v>1</v>
      </c>
      <c r="D8">
        <v>2025</v>
      </c>
      <c r="E8" t="s">
        <v>31</v>
      </c>
      <c r="F8" t="s">
        <v>32</v>
      </c>
      <c r="G8">
        <v>23.797000000000001</v>
      </c>
      <c r="H8">
        <v>23.473089440917931</v>
      </c>
      <c r="I8">
        <v>34.506999999999998</v>
      </c>
      <c r="J8">
        <v>34.120634913023707</v>
      </c>
    </row>
    <row r="9" spans="1:10" x14ac:dyDescent="0.3">
      <c r="A9">
        <v>5</v>
      </c>
      <c r="B9">
        <v>54</v>
      </c>
      <c r="C9">
        <v>2</v>
      </c>
      <c r="D9">
        <v>2025</v>
      </c>
      <c r="E9" t="s">
        <v>31</v>
      </c>
      <c r="F9" t="s">
        <v>34</v>
      </c>
      <c r="G9">
        <v>0</v>
      </c>
      <c r="H9">
        <v>0</v>
      </c>
      <c r="I9">
        <v>0</v>
      </c>
      <c r="J9">
        <v>0</v>
      </c>
    </row>
    <row r="10" spans="1:10" x14ac:dyDescent="0.3">
      <c r="A10">
        <v>5</v>
      </c>
      <c r="B10">
        <v>53</v>
      </c>
      <c r="C10">
        <v>3</v>
      </c>
      <c r="D10">
        <v>2025</v>
      </c>
      <c r="E10" t="s">
        <v>31</v>
      </c>
      <c r="F10" t="s">
        <v>33</v>
      </c>
      <c r="G10">
        <v>0</v>
      </c>
      <c r="H10">
        <v>0</v>
      </c>
      <c r="I10">
        <v>0</v>
      </c>
      <c r="J10">
        <v>0</v>
      </c>
    </row>
    <row r="11" spans="1:10" x14ac:dyDescent="0.3">
      <c r="A11">
        <v>7</v>
      </c>
      <c r="B11">
        <v>71</v>
      </c>
      <c r="C11">
        <v>1</v>
      </c>
      <c r="D11">
        <v>2025</v>
      </c>
      <c r="E11" t="s">
        <v>36</v>
      </c>
      <c r="F11" t="s">
        <v>37</v>
      </c>
      <c r="G11">
        <v>18.845500000000001</v>
      </c>
      <c r="H11">
        <v>18.951641957739628</v>
      </c>
      <c r="I11">
        <v>38.933999999999997</v>
      </c>
      <c r="J11">
        <v>37.862924136496353</v>
      </c>
    </row>
  </sheetData>
  <pageMargins left="0.7" right="0.7" top="0.75" bottom="0.75" header="0.3" footer="0.3"/>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ADFC3-5685-4968-A373-8F3456AB9679}">
  <dimension ref="A1:I23"/>
  <sheetViews>
    <sheetView workbookViewId="0">
      <selection activeCell="G25" sqref="G25"/>
    </sheetView>
  </sheetViews>
  <sheetFormatPr baseColWidth="10" defaultColWidth="9.109375" defaultRowHeight="14.4" x14ac:dyDescent="0.3"/>
  <cols>
    <col min="1" max="1" width="36.6640625" customWidth="1"/>
    <col min="2" max="2" width="13.88671875" bestFit="1" customWidth="1"/>
    <col min="3" max="3" width="19" bestFit="1" customWidth="1"/>
    <col min="5" max="5" width="36" bestFit="1" customWidth="1"/>
    <col min="7" max="7" width="17.33203125" bestFit="1" customWidth="1"/>
  </cols>
  <sheetData>
    <row r="1" spans="1:9" x14ac:dyDescent="0.3">
      <c r="A1" t="s">
        <v>243</v>
      </c>
      <c r="C1" t="s">
        <v>245</v>
      </c>
      <c r="E1" t="s">
        <v>244</v>
      </c>
    </row>
    <row r="3" spans="1:9" x14ac:dyDescent="0.3">
      <c r="A3" t="s">
        <v>6</v>
      </c>
      <c r="C3" t="s">
        <v>6</v>
      </c>
      <c r="E3" s="108" t="s">
        <v>6</v>
      </c>
      <c r="G3" t="s">
        <v>47</v>
      </c>
      <c r="I3" t="s">
        <v>43</v>
      </c>
    </row>
    <row r="4" spans="1:9" x14ac:dyDescent="0.3">
      <c r="A4" s="18" t="s">
        <v>22</v>
      </c>
      <c r="C4" t="s">
        <v>240</v>
      </c>
      <c r="E4" s="109" t="s">
        <v>20</v>
      </c>
      <c r="G4" t="s">
        <v>11</v>
      </c>
      <c r="I4" t="s">
        <v>44</v>
      </c>
    </row>
    <row r="5" spans="1:9" x14ac:dyDescent="0.3">
      <c r="A5" s="18" t="s">
        <v>20</v>
      </c>
      <c r="C5" t="s">
        <v>28</v>
      </c>
      <c r="E5" s="110" t="s">
        <v>9</v>
      </c>
      <c r="G5" t="s">
        <v>220</v>
      </c>
      <c r="I5" t="s">
        <v>45</v>
      </c>
    </row>
    <row r="6" spans="1:9" x14ac:dyDescent="0.3">
      <c r="A6" t="s">
        <v>23</v>
      </c>
      <c r="C6" t="s">
        <v>32</v>
      </c>
      <c r="E6" s="110" t="s">
        <v>29</v>
      </c>
      <c r="G6" t="s">
        <v>217</v>
      </c>
      <c r="I6" t="s">
        <v>46</v>
      </c>
    </row>
    <row r="7" spans="1:9" x14ac:dyDescent="0.3">
      <c r="A7" t="s">
        <v>9</v>
      </c>
      <c r="C7" t="s">
        <v>37</v>
      </c>
      <c r="E7" s="110" t="s">
        <v>26</v>
      </c>
      <c r="G7" t="s">
        <v>218</v>
      </c>
    </row>
    <row r="8" spans="1:9" x14ac:dyDescent="0.3">
      <c r="A8" t="s">
        <v>39</v>
      </c>
      <c r="E8" s="110" t="s">
        <v>27</v>
      </c>
      <c r="G8" t="s">
        <v>13</v>
      </c>
    </row>
    <row r="9" spans="1:9" x14ac:dyDescent="0.3">
      <c r="A9" t="s">
        <v>21</v>
      </c>
      <c r="E9" s="110" t="s">
        <v>28</v>
      </c>
      <c r="G9" t="s">
        <v>14</v>
      </c>
    </row>
    <row r="10" spans="1:9" x14ac:dyDescent="0.3">
      <c r="A10" t="s">
        <v>29</v>
      </c>
      <c r="E10" s="110" t="s">
        <v>32</v>
      </c>
      <c r="G10" t="s">
        <v>221</v>
      </c>
    </row>
    <row r="11" spans="1:9" x14ac:dyDescent="0.3">
      <c r="A11" t="s">
        <v>26</v>
      </c>
      <c r="E11" s="110" t="s">
        <v>34</v>
      </c>
      <c r="G11" t="s">
        <v>15</v>
      </c>
    </row>
    <row r="12" spans="1:9" x14ac:dyDescent="0.3">
      <c r="A12" t="s">
        <v>27</v>
      </c>
      <c r="E12" s="110" t="s">
        <v>33</v>
      </c>
      <c r="G12" t="s">
        <v>16</v>
      </c>
    </row>
    <row r="13" spans="1:9" x14ac:dyDescent="0.3">
      <c r="A13" t="s">
        <v>28</v>
      </c>
      <c r="E13" s="110" t="s">
        <v>37</v>
      </c>
      <c r="G13" t="s">
        <v>17</v>
      </c>
    </row>
    <row r="14" spans="1:9" x14ac:dyDescent="0.3">
      <c r="A14" t="s">
        <v>40</v>
      </c>
      <c r="E14" s="109"/>
      <c r="G14" t="s">
        <v>24</v>
      </c>
    </row>
    <row r="15" spans="1:9" x14ac:dyDescent="0.3">
      <c r="A15" t="s">
        <v>30</v>
      </c>
      <c r="E15" s="110"/>
      <c r="G15" t="s">
        <v>219</v>
      </c>
    </row>
    <row r="16" spans="1:9" x14ac:dyDescent="0.3">
      <c r="A16" t="s">
        <v>32</v>
      </c>
      <c r="E16" s="110"/>
      <c r="G16" t="s">
        <v>18</v>
      </c>
    </row>
    <row r="17" spans="1:7" x14ac:dyDescent="0.3">
      <c r="A17" t="s">
        <v>34</v>
      </c>
      <c r="E17" s="110"/>
      <c r="G17" t="s">
        <v>19</v>
      </c>
    </row>
    <row r="18" spans="1:7" x14ac:dyDescent="0.3">
      <c r="A18" t="s">
        <v>33</v>
      </c>
      <c r="E18" s="110"/>
    </row>
    <row r="19" spans="1:7" x14ac:dyDescent="0.3">
      <c r="A19" t="s">
        <v>41</v>
      </c>
      <c r="E19" s="110"/>
    </row>
    <row r="20" spans="1:7" x14ac:dyDescent="0.3">
      <c r="A20" t="s">
        <v>35</v>
      </c>
      <c r="E20" s="110"/>
    </row>
    <row r="21" spans="1:7" x14ac:dyDescent="0.3">
      <c r="A21" t="s">
        <v>37</v>
      </c>
      <c r="E21" s="110"/>
    </row>
    <row r="22" spans="1:7" x14ac:dyDescent="0.3">
      <c r="A22" t="s">
        <v>42</v>
      </c>
      <c r="E22" s="110"/>
    </row>
    <row r="23" spans="1:7" x14ac:dyDescent="0.3">
      <c r="A23" t="s">
        <v>38</v>
      </c>
      <c r="E23" s="110"/>
    </row>
  </sheetData>
  <pageMargins left="0.7" right="0.7" top="0.75" bottom="0.75" header="0.3" footer="0.3"/>
  <tableParts count="5">
    <tablePart r:id="rId1"/>
    <tablePart r:id="rId2"/>
    <tablePart r:id="rId3"/>
    <tablePart r:id="rId4"/>
    <tablePart r:id="rId5"/>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479D0-2E37-460A-97D4-F650401DFA00}">
  <dimension ref="A1"/>
  <sheetViews>
    <sheetView workbookViewId="0">
      <selection activeCell="A2" sqref="A2"/>
    </sheetView>
  </sheetViews>
  <sheetFormatPr baseColWidth="10" defaultColWidth="9.109375" defaultRowHeight="14.4" x14ac:dyDescent="0.3"/>
  <sheetData>
    <row r="1" spans="1:1" x14ac:dyDescent="0.3">
      <c r="A1">
        <v>2025</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8C137-EFE1-4B65-B803-094AAD0A1279}">
  <dimension ref="A1:I15"/>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6.88671875" bestFit="1" customWidth="1"/>
    <col min="6" max="6" width="11.6640625"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1</v>
      </c>
      <c r="B2">
        <v>14</v>
      </c>
      <c r="C2">
        <v>4</v>
      </c>
      <c r="D2">
        <v>1</v>
      </c>
      <c r="E2" t="s">
        <v>8</v>
      </c>
      <c r="F2" t="s">
        <v>9</v>
      </c>
      <c r="G2" t="s">
        <v>11</v>
      </c>
      <c r="H2" t="s">
        <v>409</v>
      </c>
      <c r="I2" t="s">
        <v>410</v>
      </c>
    </row>
    <row r="3" spans="1:9" x14ac:dyDescent="0.3">
      <c r="A3">
        <v>1</v>
      </c>
      <c r="B3">
        <v>14</v>
      </c>
      <c r="C3">
        <v>4</v>
      </c>
      <c r="D3">
        <v>3</v>
      </c>
      <c r="E3" t="s">
        <v>8</v>
      </c>
      <c r="F3" t="s">
        <v>9</v>
      </c>
      <c r="G3" t="s">
        <v>220</v>
      </c>
      <c r="H3" t="s">
        <v>411</v>
      </c>
      <c r="I3" t="s">
        <v>412</v>
      </c>
    </row>
    <row r="4" spans="1:9" x14ac:dyDescent="0.3">
      <c r="A4">
        <v>1</v>
      </c>
      <c r="B4">
        <v>14</v>
      </c>
      <c r="C4">
        <v>4</v>
      </c>
      <c r="D4">
        <v>4</v>
      </c>
      <c r="E4" t="s">
        <v>8</v>
      </c>
      <c r="F4" t="s">
        <v>9</v>
      </c>
      <c r="G4" t="s">
        <v>217</v>
      </c>
      <c r="H4" t="s">
        <v>413</v>
      </c>
      <c r="I4" t="s">
        <v>414</v>
      </c>
    </row>
    <row r="5" spans="1:9" x14ac:dyDescent="0.3">
      <c r="A5">
        <v>1</v>
      </c>
      <c r="B5">
        <v>14</v>
      </c>
      <c r="C5">
        <v>4</v>
      </c>
      <c r="D5">
        <v>5</v>
      </c>
      <c r="E5" t="s">
        <v>8</v>
      </c>
      <c r="F5" t="s">
        <v>9</v>
      </c>
      <c r="G5" t="s">
        <v>218</v>
      </c>
      <c r="H5" t="s">
        <v>276</v>
      </c>
      <c r="I5" t="s">
        <v>415</v>
      </c>
    </row>
    <row r="6" spans="1:9" x14ac:dyDescent="0.3">
      <c r="A6">
        <v>1</v>
      </c>
      <c r="B6">
        <v>14</v>
      </c>
      <c r="C6">
        <v>4</v>
      </c>
      <c r="D6">
        <v>6</v>
      </c>
      <c r="E6" t="s">
        <v>8</v>
      </c>
      <c r="F6" t="s">
        <v>9</v>
      </c>
      <c r="G6" t="s">
        <v>13</v>
      </c>
      <c r="H6" t="s">
        <v>276</v>
      </c>
      <c r="I6" t="s">
        <v>277</v>
      </c>
    </row>
    <row r="7" spans="1:9" x14ac:dyDescent="0.3">
      <c r="A7">
        <v>1</v>
      </c>
      <c r="B7">
        <v>14</v>
      </c>
      <c r="C7">
        <v>4</v>
      </c>
      <c r="D7">
        <v>7</v>
      </c>
      <c r="E7" t="s">
        <v>8</v>
      </c>
      <c r="F7" t="s">
        <v>9</v>
      </c>
      <c r="G7" t="s">
        <v>14</v>
      </c>
      <c r="H7" t="s">
        <v>416</v>
      </c>
      <c r="I7" t="s">
        <v>417</v>
      </c>
    </row>
    <row r="8" spans="1:9" x14ac:dyDescent="0.3">
      <c r="A8">
        <v>1</v>
      </c>
      <c r="B8">
        <v>14</v>
      </c>
      <c r="C8">
        <v>4</v>
      </c>
      <c r="D8">
        <v>8</v>
      </c>
      <c r="E8" t="s">
        <v>8</v>
      </c>
      <c r="F8" t="s">
        <v>9</v>
      </c>
      <c r="G8" t="s">
        <v>221</v>
      </c>
      <c r="H8" t="s">
        <v>418</v>
      </c>
      <c r="I8" t="s">
        <v>277</v>
      </c>
    </row>
    <row r="9" spans="1:9" x14ac:dyDescent="0.3">
      <c r="A9">
        <v>1</v>
      </c>
      <c r="B9">
        <v>14</v>
      </c>
      <c r="C9">
        <v>4</v>
      </c>
      <c r="D9">
        <v>11</v>
      </c>
      <c r="E9" t="s">
        <v>8</v>
      </c>
      <c r="F9" t="s">
        <v>9</v>
      </c>
      <c r="G9" t="s">
        <v>15</v>
      </c>
      <c r="H9" t="s">
        <v>276</v>
      </c>
      <c r="I9" t="s">
        <v>277</v>
      </c>
    </row>
    <row r="10" spans="1:9" x14ac:dyDescent="0.3">
      <c r="A10">
        <v>1</v>
      </c>
      <c r="B10">
        <v>14</v>
      </c>
      <c r="C10">
        <v>4</v>
      </c>
      <c r="D10">
        <v>12</v>
      </c>
      <c r="E10" t="s">
        <v>8</v>
      </c>
      <c r="F10" t="s">
        <v>9</v>
      </c>
      <c r="G10" t="s">
        <v>16</v>
      </c>
      <c r="H10" t="s">
        <v>419</v>
      </c>
      <c r="I10" t="s">
        <v>277</v>
      </c>
    </row>
    <row r="11" spans="1:9" x14ac:dyDescent="0.3">
      <c r="A11">
        <v>1</v>
      </c>
      <c r="B11">
        <v>14</v>
      </c>
      <c r="C11">
        <v>4</v>
      </c>
      <c r="D11">
        <v>15</v>
      </c>
      <c r="E11" t="s">
        <v>8</v>
      </c>
      <c r="F11" t="s">
        <v>9</v>
      </c>
      <c r="G11" t="s">
        <v>17</v>
      </c>
      <c r="H11" t="s">
        <v>420</v>
      </c>
      <c r="I11" t="s">
        <v>421</v>
      </c>
    </row>
    <row r="12" spans="1:9" x14ac:dyDescent="0.3">
      <c r="A12">
        <v>1</v>
      </c>
      <c r="B12">
        <v>14</v>
      </c>
      <c r="C12">
        <v>4</v>
      </c>
      <c r="D12">
        <v>17</v>
      </c>
      <c r="E12" t="s">
        <v>8</v>
      </c>
      <c r="F12" t="s">
        <v>9</v>
      </c>
      <c r="G12" t="s">
        <v>219</v>
      </c>
      <c r="H12" t="s">
        <v>276</v>
      </c>
      <c r="I12" t="s">
        <v>277</v>
      </c>
    </row>
    <row r="13" spans="1:9" x14ac:dyDescent="0.3">
      <c r="A13">
        <v>1</v>
      </c>
      <c r="B13">
        <v>14</v>
      </c>
      <c r="C13">
        <v>4</v>
      </c>
      <c r="D13">
        <v>18</v>
      </c>
      <c r="E13" t="s">
        <v>8</v>
      </c>
      <c r="F13" t="s">
        <v>9</v>
      </c>
      <c r="G13" t="s">
        <v>18</v>
      </c>
      <c r="H13" t="s">
        <v>422</v>
      </c>
      <c r="I13" t="s">
        <v>277</v>
      </c>
    </row>
    <row r="14" spans="1:9" x14ac:dyDescent="0.3">
      <c r="A14">
        <v>1</v>
      </c>
      <c r="B14">
        <v>14</v>
      </c>
      <c r="C14">
        <v>4</v>
      </c>
      <c r="D14">
        <v>19</v>
      </c>
      <c r="E14" t="s">
        <v>8</v>
      </c>
      <c r="F14" t="s">
        <v>9</v>
      </c>
      <c r="G14" t="s">
        <v>19</v>
      </c>
      <c r="H14" t="s">
        <v>423</v>
      </c>
      <c r="I14" t="s">
        <v>280</v>
      </c>
    </row>
    <row r="15" spans="1:9" x14ac:dyDescent="0.3">
      <c r="A15">
        <v>1</v>
      </c>
      <c r="B15">
        <v>14</v>
      </c>
      <c r="C15">
        <v>4</v>
      </c>
      <c r="D15">
        <v>20</v>
      </c>
      <c r="E15" t="s">
        <v>8</v>
      </c>
      <c r="F15" t="s">
        <v>9</v>
      </c>
      <c r="G15" t="s">
        <v>48</v>
      </c>
      <c r="H15" t="s">
        <v>424</v>
      </c>
      <c r="I15" t="s">
        <v>425</v>
      </c>
    </row>
  </sheetData>
  <pageMargins left="0.7" right="0.7" top="0.75" bottom="0.75" header="0.3" footer="0.3"/>
  <pageSetup paperSize="9"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2268F-152C-425D-AB18-F3F5E882AA39}">
  <dimension ref="A1:I16"/>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6.88671875" bestFit="1" customWidth="1"/>
    <col min="6" max="6" width="18.44140625"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1</v>
      </c>
      <c r="B2">
        <v>15</v>
      </c>
      <c r="C2">
        <v>2</v>
      </c>
      <c r="D2">
        <v>1</v>
      </c>
      <c r="E2" t="s">
        <v>8</v>
      </c>
      <c r="F2" t="s">
        <v>20</v>
      </c>
      <c r="G2" t="s">
        <v>11</v>
      </c>
      <c r="H2" t="s">
        <v>426</v>
      </c>
      <c r="I2" t="s">
        <v>427</v>
      </c>
    </row>
    <row r="3" spans="1:9" x14ac:dyDescent="0.3">
      <c r="A3">
        <v>1</v>
      </c>
      <c r="B3">
        <v>15</v>
      </c>
      <c r="C3">
        <v>2</v>
      </c>
      <c r="D3">
        <v>3</v>
      </c>
      <c r="E3" t="s">
        <v>8</v>
      </c>
      <c r="F3" t="s">
        <v>20</v>
      </c>
      <c r="G3" t="s">
        <v>220</v>
      </c>
      <c r="H3" t="s">
        <v>276</v>
      </c>
      <c r="I3" t="s">
        <v>277</v>
      </c>
    </row>
    <row r="4" spans="1:9" x14ac:dyDescent="0.3">
      <c r="A4">
        <v>1</v>
      </c>
      <c r="B4">
        <v>15</v>
      </c>
      <c r="C4">
        <v>2</v>
      </c>
      <c r="D4">
        <v>4</v>
      </c>
      <c r="E4" t="s">
        <v>8</v>
      </c>
      <c r="F4" t="s">
        <v>20</v>
      </c>
      <c r="G4" t="s">
        <v>217</v>
      </c>
      <c r="H4" t="s">
        <v>276</v>
      </c>
      <c r="I4" t="s">
        <v>277</v>
      </c>
    </row>
    <row r="5" spans="1:9" x14ac:dyDescent="0.3">
      <c r="A5">
        <v>1</v>
      </c>
      <c r="B5">
        <v>15</v>
      </c>
      <c r="C5">
        <v>2</v>
      </c>
      <c r="D5">
        <v>5</v>
      </c>
      <c r="E5" t="s">
        <v>8</v>
      </c>
      <c r="F5" t="s">
        <v>20</v>
      </c>
      <c r="G5" t="s">
        <v>218</v>
      </c>
      <c r="H5" t="s">
        <v>276</v>
      </c>
      <c r="I5" t="s">
        <v>277</v>
      </c>
    </row>
    <row r="6" spans="1:9" x14ac:dyDescent="0.3">
      <c r="A6">
        <v>1</v>
      </c>
      <c r="B6">
        <v>15</v>
      </c>
      <c r="C6">
        <v>2</v>
      </c>
      <c r="D6">
        <v>6</v>
      </c>
      <c r="E6" t="s">
        <v>8</v>
      </c>
      <c r="F6" t="s">
        <v>20</v>
      </c>
      <c r="G6" t="s">
        <v>13</v>
      </c>
      <c r="H6" t="s">
        <v>428</v>
      </c>
      <c r="I6" t="s">
        <v>429</v>
      </c>
    </row>
    <row r="7" spans="1:9" x14ac:dyDescent="0.3">
      <c r="A7">
        <v>1</v>
      </c>
      <c r="B7">
        <v>15</v>
      </c>
      <c r="C7">
        <v>2</v>
      </c>
      <c r="D7">
        <v>7</v>
      </c>
      <c r="E7" t="s">
        <v>8</v>
      </c>
      <c r="F7" t="s">
        <v>20</v>
      </c>
      <c r="G7" t="s">
        <v>14</v>
      </c>
      <c r="H7" t="s">
        <v>430</v>
      </c>
      <c r="I7" t="s">
        <v>431</v>
      </c>
    </row>
    <row r="8" spans="1:9" x14ac:dyDescent="0.3">
      <c r="A8">
        <v>1</v>
      </c>
      <c r="B8">
        <v>15</v>
      </c>
      <c r="C8">
        <v>2</v>
      </c>
      <c r="D8">
        <v>8</v>
      </c>
      <c r="E8" t="s">
        <v>8</v>
      </c>
      <c r="F8" t="s">
        <v>20</v>
      </c>
      <c r="G8" t="s">
        <v>221</v>
      </c>
      <c r="H8" t="s">
        <v>432</v>
      </c>
      <c r="I8" t="s">
        <v>299</v>
      </c>
    </row>
    <row r="9" spans="1:9" x14ac:dyDescent="0.3">
      <c r="A9">
        <v>1</v>
      </c>
      <c r="B9">
        <v>15</v>
      </c>
      <c r="C9">
        <v>2</v>
      </c>
      <c r="D9">
        <v>11</v>
      </c>
      <c r="E9" t="s">
        <v>8</v>
      </c>
      <c r="F9" t="s">
        <v>20</v>
      </c>
      <c r="G9" t="s">
        <v>15</v>
      </c>
      <c r="H9" t="s">
        <v>276</v>
      </c>
      <c r="I9" t="s">
        <v>277</v>
      </c>
    </row>
    <row r="10" spans="1:9" x14ac:dyDescent="0.3">
      <c r="A10">
        <v>1</v>
      </c>
      <c r="B10">
        <v>15</v>
      </c>
      <c r="C10">
        <v>2</v>
      </c>
      <c r="D10">
        <v>12</v>
      </c>
      <c r="E10" t="s">
        <v>8</v>
      </c>
      <c r="F10" t="s">
        <v>20</v>
      </c>
      <c r="G10" t="s">
        <v>16</v>
      </c>
      <c r="H10" t="s">
        <v>433</v>
      </c>
      <c r="I10" t="s">
        <v>434</v>
      </c>
    </row>
    <row r="11" spans="1:9" x14ac:dyDescent="0.3">
      <c r="A11">
        <v>1</v>
      </c>
      <c r="B11">
        <v>15</v>
      </c>
      <c r="C11">
        <v>2</v>
      </c>
      <c r="D11">
        <v>15</v>
      </c>
      <c r="E11" t="s">
        <v>8</v>
      </c>
      <c r="F11" t="s">
        <v>20</v>
      </c>
      <c r="G11" t="s">
        <v>17</v>
      </c>
      <c r="H11" t="s">
        <v>435</v>
      </c>
      <c r="I11" t="s">
        <v>436</v>
      </c>
    </row>
    <row r="12" spans="1:9" x14ac:dyDescent="0.3">
      <c r="A12">
        <v>1</v>
      </c>
      <c r="B12">
        <v>15</v>
      </c>
      <c r="C12">
        <v>2</v>
      </c>
      <c r="D12">
        <v>16</v>
      </c>
      <c r="E12" t="s">
        <v>8</v>
      </c>
      <c r="F12" t="s">
        <v>20</v>
      </c>
      <c r="G12" t="s">
        <v>24</v>
      </c>
      <c r="H12" t="s">
        <v>281</v>
      </c>
      <c r="I12" t="s">
        <v>282</v>
      </c>
    </row>
    <row r="13" spans="1:9" x14ac:dyDescent="0.3">
      <c r="A13">
        <v>1</v>
      </c>
      <c r="B13">
        <v>15</v>
      </c>
      <c r="C13">
        <v>2</v>
      </c>
      <c r="D13">
        <v>17</v>
      </c>
      <c r="E13" t="s">
        <v>8</v>
      </c>
      <c r="F13" t="s">
        <v>20</v>
      </c>
      <c r="G13" t="s">
        <v>219</v>
      </c>
      <c r="H13" t="s">
        <v>276</v>
      </c>
      <c r="I13" t="s">
        <v>437</v>
      </c>
    </row>
    <row r="14" spans="1:9" x14ac:dyDescent="0.3">
      <c r="A14">
        <v>1</v>
      </c>
      <c r="B14">
        <v>15</v>
      </c>
      <c r="C14">
        <v>2</v>
      </c>
      <c r="D14">
        <v>18</v>
      </c>
      <c r="E14" t="s">
        <v>8</v>
      </c>
      <c r="F14" t="s">
        <v>20</v>
      </c>
      <c r="G14" t="s">
        <v>18</v>
      </c>
      <c r="H14" t="s">
        <v>438</v>
      </c>
      <c r="I14" t="s">
        <v>439</v>
      </c>
    </row>
    <row r="15" spans="1:9" x14ac:dyDescent="0.3">
      <c r="A15">
        <v>1</v>
      </c>
      <c r="B15">
        <v>15</v>
      </c>
      <c r="C15">
        <v>2</v>
      </c>
      <c r="D15">
        <v>19</v>
      </c>
      <c r="E15" t="s">
        <v>8</v>
      </c>
      <c r="F15" t="s">
        <v>20</v>
      </c>
      <c r="G15" t="s">
        <v>19</v>
      </c>
      <c r="H15" t="s">
        <v>440</v>
      </c>
      <c r="I15" t="s">
        <v>441</v>
      </c>
    </row>
    <row r="16" spans="1:9" x14ac:dyDescent="0.3">
      <c r="A16">
        <v>1</v>
      </c>
      <c r="B16">
        <v>15</v>
      </c>
      <c r="C16">
        <v>2</v>
      </c>
      <c r="D16">
        <v>20</v>
      </c>
      <c r="E16" t="s">
        <v>8</v>
      </c>
      <c r="F16" t="s">
        <v>20</v>
      </c>
      <c r="G16" t="s">
        <v>48</v>
      </c>
      <c r="H16" t="s">
        <v>442</v>
      </c>
      <c r="I16" t="s">
        <v>443</v>
      </c>
    </row>
  </sheetData>
  <pageMargins left="0.7" right="0.7" top="0.75" bottom="0.75" header="0.3" footer="0.3"/>
  <pageSetup paperSize="9"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F3B96-FC9C-4D72-B8C6-3CC2631B93BE}">
  <dimension ref="A1:I15"/>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8.44140625" bestFit="1" customWidth="1"/>
    <col min="6" max="6" width="11.6640625"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3</v>
      </c>
      <c r="B2">
        <v>30</v>
      </c>
      <c r="C2">
        <v>2</v>
      </c>
      <c r="D2">
        <v>1</v>
      </c>
      <c r="E2" t="s">
        <v>25</v>
      </c>
      <c r="F2" t="s">
        <v>26</v>
      </c>
      <c r="G2" t="s">
        <v>11</v>
      </c>
      <c r="H2" t="s">
        <v>444</v>
      </c>
      <c r="I2" t="s">
        <v>445</v>
      </c>
    </row>
    <row r="3" spans="1:9" x14ac:dyDescent="0.3">
      <c r="A3">
        <v>3</v>
      </c>
      <c r="B3">
        <v>30</v>
      </c>
      <c r="C3">
        <v>2</v>
      </c>
      <c r="D3">
        <v>4</v>
      </c>
      <c r="E3" t="s">
        <v>25</v>
      </c>
      <c r="F3" t="s">
        <v>26</v>
      </c>
      <c r="G3" t="s">
        <v>217</v>
      </c>
      <c r="H3" t="s">
        <v>276</v>
      </c>
      <c r="I3" t="s">
        <v>446</v>
      </c>
    </row>
    <row r="4" spans="1:9" x14ac:dyDescent="0.3">
      <c r="A4">
        <v>3</v>
      </c>
      <c r="B4">
        <v>30</v>
      </c>
      <c r="C4">
        <v>2</v>
      </c>
      <c r="D4">
        <v>5</v>
      </c>
      <c r="E4" t="s">
        <v>25</v>
      </c>
      <c r="F4" t="s">
        <v>26</v>
      </c>
      <c r="G4" t="s">
        <v>218</v>
      </c>
      <c r="H4" t="s">
        <v>276</v>
      </c>
      <c r="I4" t="s">
        <v>447</v>
      </c>
    </row>
    <row r="5" spans="1:9" x14ac:dyDescent="0.3">
      <c r="A5">
        <v>3</v>
      </c>
      <c r="B5">
        <v>30</v>
      </c>
      <c r="C5">
        <v>2</v>
      </c>
      <c r="D5">
        <v>6</v>
      </c>
      <c r="E5" t="s">
        <v>25</v>
      </c>
      <c r="F5" t="s">
        <v>26</v>
      </c>
      <c r="G5" t="s">
        <v>13</v>
      </c>
      <c r="H5" t="s">
        <v>276</v>
      </c>
      <c r="I5" t="s">
        <v>448</v>
      </c>
    </row>
    <row r="6" spans="1:9" x14ac:dyDescent="0.3">
      <c r="A6">
        <v>3</v>
      </c>
      <c r="B6">
        <v>30</v>
      </c>
      <c r="C6">
        <v>2</v>
      </c>
      <c r="D6">
        <v>7</v>
      </c>
      <c r="E6" t="s">
        <v>25</v>
      </c>
      <c r="F6" t="s">
        <v>26</v>
      </c>
      <c r="G6" t="s">
        <v>14</v>
      </c>
      <c r="H6" t="s">
        <v>276</v>
      </c>
      <c r="I6" t="s">
        <v>449</v>
      </c>
    </row>
    <row r="7" spans="1:9" x14ac:dyDescent="0.3">
      <c r="A7">
        <v>3</v>
      </c>
      <c r="B7">
        <v>30</v>
      </c>
      <c r="C7">
        <v>2</v>
      </c>
      <c r="D7">
        <v>8</v>
      </c>
      <c r="E7" t="s">
        <v>25</v>
      </c>
      <c r="F7" t="s">
        <v>26</v>
      </c>
      <c r="G7" t="s">
        <v>221</v>
      </c>
      <c r="H7" t="s">
        <v>276</v>
      </c>
      <c r="I7" t="s">
        <v>450</v>
      </c>
    </row>
    <row r="8" spans="1:9" x14ac:dyDescent="0.3">
      <c r="A8">
        <v>3</v>
      </c>
      <c r="B8">
        <v>30</v>
      </c>
      <c r="C8">
        <v>2</v>
      </c>
      <c r="D8">
        <v>11</v>
      </c>
      <c r="E8" t="s">
        <v>25</v>
      </c>
      <c r="F8" t="s">
        <v>26</v>
      </c>
      <c r="G8" t="s">
        <v>15</v>
      </c>
      <c r="H8" t="s">
        <v>276</v>
      </c>
      <c r="I8" t="s">
        <v>451</v>
      </c>
    </row>
    <row r="9" spans="1:9" x14ac:dyDescent="0.3">
      <c r="A9">
        <v>3</v>
      </c>
      <c r="B9">
        <v>30</v>
      </c>
      <c r="C9">
        <v>2</v>
      </c>
      <c r="D9">
        <v>12</v>
      </c>
      <c r="E9" t="s">
        <v>25</v>
      </c>
      <c r="F9" t="s">
        <v>26</v>
      </c>
      <c r="G9" t="s">
        <v>16</v>
      </c>
      <c r="H9" t="s">
        <v>452</v>
      </c>
      <c r="I9" t="s">
        <v>453</v>
      </c>
    </row>
    <row r="10" spans="1:9" x14ac:dyDescent="0.3">
      <c r="A10">
        <v>3</v>
      </c>
      <c r="B10">
        <v>30</v>
      </c>
      <c r="C10">
        <v>2</v>
      </c>
      <c r="D10">
        <v>15</v>
      </c>
      <c r="E10" t="s">
        <v>25</v>
      </c>
      <c r="F10" t="s">
        <v>26</v>
      </c>
      <c r="G10" t="s">
        <v>17</v>
      </c>
      <c r="H10" t="s">
        <v>454</v>
      </c>
      <c r="I10" t="s">
        <v>455</v>
      </c>
    </row>
    <row r="11" spans="1:9" x14ac:dyDescent="0.3">
      <c r="A11">
        <v>3</v>
      </c>
      <c r="B11">
        <v>30</v>
      </c>
      <c r="C11">
        <v>2</v>
      </c>
      <c r="D11">
        <v>16</v>
      </c>
      <c r="E11" t="s">
        <v>25</v>
      </c>
      <c r="F11" t="s">
        <v>26</v>
      </c>
      <c r="G11" t="s">
        <v>24</v>
      </c>
      <c r="H11" t="s">
        <v>276</v>
      </c>
      <c r="I11" t="s">
        <v>277</v>
      </c>
    </row>
    <row r="12" spans="1:9" x14ac:dyDescent="0.3">
      <c r="A12">
        <v>3</v>
      </c>
      <c r="B12">
        <v>30</v>
      </c>
      <c r="C12">
        <v>2</v>
      </c>
      <c r="D12">
        <v>17</v>
      </c>
      <c r="E12" t="s">
        <v>25</v>
      </c>
      <c r="F12" t="s">
        <v>26</v>
      </c>
      <c r="G12" t="s">
        <v>219</v>
      </c>
      <c r="H12" t="s">
        <v>276</v>
      </c>
      <c r="I12" t="s">
        <v>456</v>
      </c>
    </row>
    <row r="13" spans="1:9" x14ac:dyDescent="0.3">
      <c r="A13">
        <v>3</v>
      </c>
      <c r="B13">
        <v>30</v>
      </c>
      <c r="C13">
        <v>2</v>
      </c>
      <c r="D13">
        <v>18</v>
      </c>
      <c r="E13" t="s">
        <v>25</v>
      </c>
      <c r="F13" t="s">
        <v>26</v>
      </c>
      <c r="G13" t="s">
        <v>18</v>
      </c>
      <c r="H13" t="s">
        <v>457</v>
      </c>
      <c r="I13" t="s">
        <v>450</v>
      </c>
    </row>
    <row r="14" spans="1:9" x14ac:dyDescent="0.3">
      <c r="A14">
        <v>3</v>
      </c>
      <c r="B14">
        <v>30</v>
      </c>
      <c r="C14">
        <v>2</v>
      </c>
      <c r="D14">
        <v>19</v>
      </c>
      <c r="E14" t="s">
        <v>25</v>
      </c>
      <c r="F14" t="s">
        <v>26</v>
      </c>
      <c r="G14" t="s">
        <v>19</v>
      </c>
      <c r="H14" t="s">
        <v>458</v>
      </c>
      <c r="I14" t="s">
        <v>459</v>
      </c>
    </row>
    <row r="15" spans="1:9" x14ac:dyDescent="0.3">
      <c r="A15">
        <v>3</v>
      </c>
      <c r="B15">
        <v>30</v>
      </c>
      <c r="C15">
        <v>2</v>
      </c>
      <c r="D15">
        <v>20</v>
      </c>
      <c r="E15" t="s">
        <v>25</v>
      </c>
      <c r="F15" t="s">
        <v>26</v>
      </c>
      <c r="G15" t="s">
        <v>48</v>
      </c>
      <c r="H15" t="s">
        <v>460</v>
      </c>
      <c r="I15" t="s">
        <v>461</v>
      </c>
    </row>
  </sheetData>
  <pageMargins left="0.7" right="0.7" top="0.75" bottom="0.75" header="0.3" footer="0.3"/>
  <pageSetup paperSize="9"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145D1-EA23-4757-9E2B-A05634D51A13}">
  <dimension ref="A1:I15"/>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8.44140625" bestFit="1" customWidth="1"/>
    <col min="6" max="6" width="11.6640625"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3</v>
      </c>
      <c r="B2">
        <v>31</v>
      </c>
      <c r="C2">
        <v>3</v>
      </c>
      <c r="D2">
        <v>1</v>
      </c>
      <c r="E2" t="s">
        <v>25</v>
      </c>
      <c r="F2" t="s">
        <v>27</v>
      </c>
      <c r="G2" t="s">
        <v>11</v>
      </c>
      <c r="H2" t="s">
        <v>462</v>
      </c>
      <c r="I2" t="s">
        <v>463</v>
      </c>
    </row>
    <row r="3" spans="1:9" x14ac:dyDescent="0.3">
      <c r="A3">
        <v>3</v>
      </c>
      <c r="B3">
        <v>31</v>
      </c>
      <c r="C3">
        <v>3</v>
      </c>
      <c r="D3">
        <v>4</v>
      </c>
      <c r="E3" t="s">
        <v>25</v>
      </c>
      <c r="F3" t="s">
        <v>27</v>
      </c>
      <c r="G3" t="s">
        <v>217</v>
      </c>
      <c r="H3" t="s">
        <v>276</v>
      </c>
      <c r="I3" t="s">
        <v>277</v>
      </c>
    </row>
    <row r="4" spans="1:9" x14ac:dyDescent="0.3">
      <c r="A4">
        <v>3</v>
      </c>
      <c r="B4">
        <v>31</v>
      </c>
      <c r="C4">
        <v>3</v>
      </c>
      <c r="D4">
        <v>5</v>
      </c>
      <c r="E4" t="s">
        <v>25</v>
      </c>
      <c r="F4" t="s">
        <v>27</v>
      </c>
      <c r="G4" t="s">
        <v>218</v>
      </c>
      <c r="H4" t="s">
        <v>276</v>
      </c>
      <c r="I4" t="s">
        <v>277</v>
      </c>
    </row>
    <row r="5" spans="1:9" x14ac:dyDescent="0.3">
      <c r="A5">
        <v>3</v>
      </c>
      <c r="B5">
        <v>31</v>
      </c>
      <c r="C5">
        <v>3</v>
      </c>
      <c r="D5">
        <v>6</v>
      </c>
      <c r="E5" t="s">
        <v>25</v>
      </c>
      <c r="F5" t="s">
        <v>27</v>
      </c>
      <c r="G5" t="s">
        <v>13</v>
      </c>
      <c r="H5" t="s">
        <v>464</v>
      </c>
      <c r="I5" t="s">
        <v>465</v>
      </c>
    </row>
    <row r="6" spans="1:9" x14ac:dyDescent="0.3">
      <c r="A6">
        <v>3</v>
      </c>
      <c r="B6">
        <v>31</v>
      </c>
      <c r="C6">
        <v>3</v>
      </c>
      <c r="D6">
        <v>7</v>
      </c>
      <c r="E6" t="s">
        <v>25</v>
      </c>
      <c r="F6" t="s">
        <v>27</v>
      </c>
      <c r="G6" t="s">
        <v>14</v>
      </c>
      <c r="H6" t="s">
        <v>276</v>
      </c>
      <c r="I6" t="s">
        <v>466</v>
      </c>
    </row>
    <row r="7" spans="1:9" x14ac:dyDescent="0.3">
      <c r="A7">
        <v>3</v>
      </c>
      <c r="B7">
        <v>31</v>
      </c>
      <c r="C7">
        <v>3</v>
      </c>
      <c r="D7">
        <v>8</v>
      </c>
      <c r="E7" t="s">
        <v>25</v>
      </c>
      <c r="F7" t="s">
        <v>27</v>
      </c>
      <c r="G7" t="s">
        <v>221</v>
      </c>
      <c r="H7" t="s">
        <v>467</v>
      </c>
      <c r="I7" t="s">
        <v>468</v>
      </c>
    </row>
    <row r="8" spans="1:9" x14ac:dyDescent="0.3">
      <c r="A8">
        <v>3</v>
      </c>
      <c r="B8">
        <v>31</v>
      </c>
      <c r="C8">
        <v>3</v>
      </c>
      <c r="D8">
        <v>11</v>
      </c>
      <c r="E8" t="s">
        <v>25</v>
      </c>
      <c r="F8" t="s">
        <v>27</v>
      </c>
      <c r="G8" t="s">
        <v>15</v>
      </c>
      <c r="H8" t="s">
        <v>469</v>
      </c>
      <c r="I8" t="s">
        <v>470</v>
      </c>
    </row>
    <row r="9" spans="1:9" x14ac:dyDescent="0.3">
      <c r="A9">
        <v>3</v>
      </c>
      <c r="B9">
        <v>31</v>
      </c>
      <c r="C9">
        <v>3</v>
      </c>
      <c r="D9">
        <v>12</v>
      </c>
      <c r="E9" t="s">
        <v>25</v>
      </c>
      <c r="F9" t="s">
        <v>27</v>
      </c>
      <c r="G9" t="s">
        <v>16</v>
      </c>
      <c r="H9" t="s">
        <v>471</v>
      </c>
      <c r="I9" t="s">
        <v>472</v>
      </c>
    </row>
    <row r="10" spans="1:9" x14ac:dyDescent="0.3">
      <c r="A10">
        <v>3</v>
      </c>
      <c r="B10">
        <v>31</v>
      </c>
      <c r="C10">
        <v>3</v>
      </c>
      <c r="D10">
        <v>15</v>
      </c>
      <c r="E10" t="s">
        <v>25</v>
      </c>
      <c r="F10" t="s">
        <v>27</v>
      </c>
      <c r="G10" t="s">
        <v>17</v>
      </c>
      <c r="H10" t="s">
        <v>473</v>
      </c>
      <c r="I10" t="s">
        <v>474</v>
      </c>
    </row>
    <row r="11" spans="1:9" x14ac:dyDescent="0.3">
      <c r="A11">
        <v>3</v>
      </c>
      <c r="B11">
        <v>31</v>
      </c>
      <c r="C11">
        <v>3</v>
      </c>
      <c r="D11">
        <v>16</v>
      </c>
      <c r="E11" t="s">
        <v>25</v>
      </c>
      <c r="F11" t="s">
        <v>27</v>
      </c>
      <c r="G11" t="s">
        <v>24</v>
      </c>
      <c r="H11" t="s">
        <v>475</v>
      </c>
      <c r="I11" t="s">
        <v>476</v>
      </c>
    </row>
    <row r="12" spans="1:9" x14ac:dyDescent="0.3">
      <c r="A12">
        <v>3</v>
      </c>
      <c r="B12">
        <v>31</v>
      </c>
      <c r="C12">
        <v>3</v>
      </c>
      <c r="D12">
        <v>17</v>
      </c>
      <c r="E12" t="s">
        <v>25</v>
      </c>
      <c r="F12" t="s">
        <v>27</v>
      </c>
      <c r="G12" t="s">
        <v>219</v>
      </c>
      <c r="H12" t="s">
        <v>477</v>
      </c>
      <c r="I12" t="s">
        <v>478</v>
      </c>
    </row>
    <row r="13" spans="1:9" x14ac:dyDescent="0.3">
      <c r="A13">
        <v>3</v>
      </c>
      <c r="B13">
        <v>31</v>
      </c>
      <c r="C13">
        <v>3</v>
      </c>
      <c r="D13">
        <v>18</v>
      </c>
      <c r="E13" t="s">
        <v>25</v>
      </c>
      <c r="F13" t="s">
        <v>27</v>
      </c>
      <c r="G13" t="s">
        <v>18</v>
      </c>
      <c r="H13" t="s">
        <v>479</v>
      </c>
      <c r="I13" t="s">
        <v>468</v>
      </c>
    </row>
    <row r="14" spans="1:9" x14ac:dyDescent="0.3">
      <c r="A14">
        <v>3</v>
      </c>
      <c r="B14">
        <v>31</v>
      </c>
      <c r="C14">
        <v>3</v>
      </c>
      <c r="D14">
        <v>19</v>
      </c>
      <c r="E14" t="s">
        <v>25</v>
      </c>
      <c r="F14" t="s">
        <v>27</v>
      </c>
      <c r="G14" t="s">
        <v>19</v>
      </c>
      <c r="H14" t="s">
        <v>480</v>
      </c>
      <c r="I14" t="s">
        <v>481</v>
      </c>
    </row>
    <row r="15" spans="1:9" x14ac:dyDescent="0.3">
      <c r="A15">
        <v>3</v>
      </c>
      <c r="B15">
        <v>31</v>
      </c>
      <c r="C15">
        <v>3</v>
      </c>
      <c r="D15">
        <v>20</v>
      </c>
      <c r="E15" t="s">
        <v>25</v>
      </c>
      <c r="F15" t="s">
        <v>27</v>
      </c>
      <c r="G15" t="s">
        <v>48</v>
      </c>
      <c r="H15" t="s">
        <v>482</v>
      </c>
      <c r="I15" t="s">
        <v>483</v>
      </c>
    </row>
  </sheetData>
  <pageMargins left="0.7" right="0.7" top="0.75" bottom="0.75" header="0.3" footer="0.3"/>
  <pageSetup paperSize="9"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D4C7E-3B00-427F-9B3B-7FD64B273BBD}">
  <dimension ref="A1:I16"/>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8.44140625" bestFit="1" customWidth="1"/>
    <col min="6" max="6" width="13.6640625"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3</v>
      </c>
      <c r="B2">
        <v>32</v>
      </c>
      <c r="C2">
        <v>4</v>
      </c>
      <c r="D2">
        <v>1</v>
      </c>
      <c r="E2" t="s">
        <v>25</v>
      </c>
      <c r="F2" t="s">
        <v>28</v>
      </c>
      <c r="G2" t="s">
        <v>11</v>
      </c>
      <c r="H2" t="s">
        <v>484</v>
      </c>
      <c r="I2" t="s">
        <v>485</v>
      </c>
    </row>
    <row r="3" spans="1:9" x14ac:dyDescent="0.3">
      <c r="A3">
        <v>3</v>
      </c>
      <c r="B3">
        <v>32</v>
      </c>
      <c r="C3">
        <v>4</v>
      </c>
      <c r="D3">
        <v>3</v>
      </c>
      <c r="E3" t="s">
        <v>25</v>
      </c>
      <c r="F3" t="s">
        <v>28</v>
      </c>
      <c r="G3" t="s">
        <v>220</v>
      </c>
      <c r="H3" t="s">
        <v>281</v>
      </c>
      <c r="I3" t="s">
        <v>282</v>
      </c>
    </row>
    <row r="4" spans="1:9" x14ac:dyDescent="0.3">
      <c r="A4">
        <v>3</v>
      </c>
      <c r="B4">
        <v>32</v>
      </c>
      <c r="C4">
        <v>4</v>
      </c>
      <c r="D4">
        <v>4</v>
      </c>
      <c r="E4" t="s">
        <v>25</v>
      </c>
      <c r="F4" t="s">
        <v>28</v>
      </c>
      <c r="G4" t="s">
        <v>217</v>
      </c>
      <c r="H4" t="s">
        <v>276</v>
      </c>
      <c r="I4" t="s">
        <v>277</v>
      </c>
    </row>
    <row r="5" spans="1:9" x14ac:dyDescent="0.3">
      <c r="A5">
        <v>3</v>
      </c>
      <c r="B5">
        <v>32</v>
      </c>
      <c r="C5">
        <v>4</v>
      </c>
      <c r="D5">
        <v>5</v>
      </c>
      <c r="E5" t="s">
        <v>25</v>
      </c>
      <c r="F5" t="s">
        <v>28</v>
      </c>
      <c r="G5" t="s">
        <v>218</v>
      </c>
      <c r="H5" t="s">
        <v>276</v>
      </c>
      <c r="I5" t="s">
        <v>277</v>
      </c>
    </row>
    <row r="6" spans="1:9" x14ac:dyDescent="0.3">
      <c r="A6">
        <v>3</v>
      </c>
      <c r="B6">
        <v>32</v>
      </c>
      <c r="C6">
        <v>4</v>
      </c>
      <c r="D6">
        <v>6</v>
      </c>
      <c r="E6" t="s">
        <v>25</v>
      </c>
      <c r="F6" t="s">
        <v>28</v>
      </c>
      <c r="G6" t="s">
        <v>13</v>
      </c>
      <c r="H6" t="s">
        <v>298</v>
      </c>
      <c r="I6" t="s">
        <v>279</v>
      </c>
    </row>
    <row r="7" spans="1:9" x14ac:dyDescent="0.3">
      <c r="A7">
        <v>3</v>
      </c>
      <c r="B7">
        <v>32</v>
      </c>
      <c r="C7">
        <v>4</v>
      </c>
      <c r="D7">
        <v>7</v>
      </c>
      <c r="E7" t="s">
        <v>25</v>
      </c>
      <c r="F7" t="s">
        <v>28</v>
      </c>
      <c r="G7" t="s">
        <v>14</v>
      </c>
      <c r="H7" t="s">
        <v>486</v>
      </c>
      <c r="I7" t="s">
        <v>487</v>
      </c>
    </row>
    <row r="8" spans="1:9" x14ac:dyDescent="0.3">
      <c r="A8">
        <v>3</v>
      </c>
      <c r="B8">
        <v>32</v>
      </c>
      <c r="C8">
        <v>4</v>
      </c>
      <c r="D8">
        <v>8</v>
      </c>
      <c r="E8" t="s">
        <v>25</v>
      </c>
      <c r="F8" t="s">
        <v>28</v>
      </c>
      <c r="G8" t="s">
        <v>221</v>
      </c>
      <c r="H8" t="s">
        <v>488</v>
      </c>
      <c r="I8" t="s">
        <v>277</v>
      </c>
    </row>
    <row r="9" spans="1:9" x14ac:dyDescent="0.3">
      <c r="A9">
        <v>3</v>
      </c>
      <c r="B9">
        <v>32</v>
      </c>
      <c r="C9">
        <v>4</v>
      </c>
      <c r="D9">
        <v>11</v>
      </c>
      <c r="E9" t="s">
        <v>25</v>
      </c>
      <c r="F9" t="s">
        <v>28</v>
      </c>
      <c r="G9" t="s">
        <v>15</v>
      </c>
      <c r="H9" t="s">
        <v>489</v>
      </c>
      <c r="I9" t="s">
        <v>490</v>
      </c>
    </row>
    <row r="10" spans="1:9" x14ac:dyDescent="0.3">
      <c r="A10">
        <v>3</v>
      </c>
      <c r="B10">
        <v>32</v>
      </c>
      <c r="C10">
        <v>4</v>
      </c>
      <c r="D10">
        <v>12</v>
      </c>
      <c r="E10" t="s">
        <v>25</v>
      </c>
      <c r="F10" t="s">
        <v>28</v>
      </c>
      <c r="G10" t="s">
        <v>16</v>
      </c>
      <c r="H10" t="s">
        <v>491</v>
      </c>
      <c r="I10" t="s">
        <v>492</v>
      </c>
    </row>
    <row r="11" spans="1:9" x14ac:dyDescent="0.3">
      <c r="A11">
        <v>3</v>
      </c>
      <c r="B11">
        <v>32</v>
      </c>
      <c r="C11">
        <v>4</v>
      </c>
      <c r="D11">
        <v>15</v>
      </c>
      <c r="E11" t="s">
        <v>25</v>
      </c>
      <c r="F11" t="s">
        <v>28</v>
      </c>
      <c r="G11" t="s">
        <v>17</v>
      </c>
      <c r="H11" t="s">
        <v>493</v>
      </c>
      <c r="I11" t="s">
        <v>494</v>
      </c>
    </row>
    <row r="12" spans="1:9" x14ac:dyDescent="0.3">
      <c r="A12">
        <v>3</v>
      </c>
      <c r="B12">
        <v>32</v>
      </c>
      <c r="C12">
        <v>4</v>
      </c>
      <c r="D12">
        <v>16</v>
      </c>
      <c r="E12" t="s">
        <v>25</v>
      </c>
      <c r="F12" t="s">
        <v>28</v>
      </c>
      <c r="G12" t="s">
        <v>24</v>
      </c>
      <c r="H12" t="s">
        <v>495</v>
      </c>
      <c r="I12" t="s">
        <v>496</v>
      </c>
    </row>
    <row r="13" spans="1:9" x14ac:dyDescent="0.3">
      <c r="A13">
        <v>3</v>
      </c>
      <c r="B13">
        <v>32</v>
      </c>
      <c r="C13">
        <v>4</v>
      </c>
      <c r="D13">
        <v>17</v>
      </c>
      <c r="E13" t="s">
        <v>25</v>
      </c>
      <c r="F13" t="s">
        <v>28</v>
      </c>
      <c r="G13" t="s">
        <v>219</v>
      </c>
      <c r="H13" t="s">
        <v>497</v>
      </c>
      <c r="I13" t="s">
        <v>498</v>
      </c>
    </row>
    <row r="14" spans="1:9" x14ac:dyDescent="0.3">
      <c r="A14">
        <v>3</v>
      </c>
      <c r="B14">
        <v>32</v>
      </c>
      <c r="C14">
        <v>4</v>
      </c>
      <c r="D14">
        <v>18</v>
      </c>
      <c r="E14" t="s">
        <v>25</v>
      </c>
      <c r="F14" t="s">
        <v>28</v>
      </c>
      <c r="G14" t="s">
        <v>18</v>
      </c>
      <c r="H14" t="s">
        <v>499</v>
      </c>
      <c r="I14" t="s">
        <v>277</v>
      </c>
    </row>
    <row r="15" spans="1:9" x14ac:dyDescent="0.3">
      <c r="A15">
        <v>3</v>
      </c>
      <c r="B15">
        <v>32</v>
      </c>
      <c r="C15">
        <v>4</v>
      </c>
      <c r="D15">
        <v>19</v>
      </c>
      <c r="E15" t="s">
        <v>25</v>
      </c>
      <c r="F15" t="s">
        <v>28</v>
      </c>
      <c r="G15" t="s">
        <v>19</v>
      </c>
      <c r="H15" t="s">
        <v>500</v>
      </c>
      <c r="I15" t="s">
        <v>494</v>
      </c>
    </row>
    <row r="16" spans="1:9" x14ac:dyDescent="0.3">
      <c r="A16">
        <v>3</v>
      </c>
      <c r="B16">
        <v>32</v>
      </c>
      <c r="C16">
        <v>4</v>
      </c>
      <c r="D16">
        <v>20</v>
      </c>
      <c r="E16" t="s">
        <v>25</v>
      </c>
      <c r="F16" t="s">
        <v>28</v>
      </c>
      <c r="G16" t="s">
        <v>48</v>
      </c>
      <c r="H16" t="s">
        <v>501</v>
      </c>
      <c r="I16" t="s">
        <v>502</v>
      </c>
    </row>
  </sheetData>
  <pageMargins left="0.7" right="0.7" top="0.75" bottom="0.75" header="0.3" footer="0.3"/>
  <pageSetup paperSize="9"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E3EC2-BC82-4F39-AD26-DE5B6B8AEC9C}">
  <dimension ref="A1:I16"/>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8.44140625" bestFit="1" customWidth="1"/>
    <col min="6" max="6" width="14.33203125"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3</v>
      </c>
      <c r="B2">
        <v>34</v>
      </c>
      <c r="C2">
        <v>1</v>
      </c>
      <c r="D2">
        <v>1</v>
      </c>
      <c r="E2" t="s">
        <v>25</v>
      </c>
      <c r="F2" t="s">
        <v>29</v>
      </c>
      <c r="G2" t="s">
        <v>11</v>
      </c>
      <c r="H2" t="s">
        <v>503</v>
      </c>
      <c r="I2" t="s">
        <v>277</v>
      </c>
    </row>
    <row r="3" spans="1:9" x14ac:dyDescent="0.3">
      <c r="A3">
        <v>3</v>
      </c>
      <c r="B3">
        <v>34</v>
      </c>
      <c r="C3">
        <v>1</v>
      </c>
      <c r="D3">
        <v>3</v>
      </c>
      <c r="E3" t="s">
        <v>25</v>
      </c>
      <c r="F3" t="s">
        <v>29</v>
      </c>
      <c r="G3" t="s">
        <v>220</v>
      </c>
      <c r="H3" t="s">
        <v>276</v>
      </c>
      <c r="I3" t="s">
        <v>277</v>
      </c>
    </row>
    <row r="4" spans="1:9" x14ac:dyDescent="0.3">
      <c r="A4">
        <v>3</v>
      </c>
      <c r="B4">
        <v>34</v>
      </c>
      <c r="C4">
        <v>1</v>
      </c>
      <c r="D4">
        <v>4</v>
      </c>
      <c r="E4" t="s">
        <v>25</v>
      </c>
      <c r="F4" t="s">
        <v>29</v>
      </c>
      <c r="G4" t="s">
        <v>217</v>
      </c>
      <c r="H4" t="s">
        <v>276</v>
      </c>
      <c r="I4" t="s">
        <v>277</v>
      </c>
    </row>
    <row r="5" spans="1:9" x14ac:dyDescent="0.3">
      <c r="A5">
        <v>3</v>
      </c>
      <c r="B5">
        <v>34</v>
      </c>
      <c r="C5">
        <v>1</v>
      </c>
      <c r="D5">
        <v>5</v>
      </c>
      <c r="E5" t="s">
        <v>25</v>
      </c>
      <c r="F5" t="s">
        <v>29</v>
      </c>
      <c r="G5" t="s">
        <v>218</v>
      </c>
      <c r="H5" t="s">
        <v>276</v>
      </c>
      <c r="I5" t="s">
        <v>277</v>
      </c>
    </row>
    <row r="6" spans="1:9" x14ac:dyDescent="0.3">
      <c r="A6">
        <v>3</v>
      </c>
      <c r="B6">
        <v>34</v>
      </c>
      <c r="C6">
        <v>1</v>
      </c>
      <c r="D6">
        <v>6</v>
      </c>
      <c r="E6" t="s">
        <v>25</v>
      </c>
      <c r="F6" t="s">
        <v>29</v>
      </c>
      <c r="G6" t="s">
        <v>13</v>
      </c>
      <c r="H6" t="s">
        <v>504</v>
      </c>
      <c r="I6" t="s">
        <v>505</v>
      </c>
    </row>
    <row r="7" spans="1:9" x14ac:dyDescent="0.3">
      <c r="A7">
        <v>3</v>
      </c>
      <c r="B7">
        <v>34</v>
      </c>
      <c r="C7">
        <v>1</v>
      </c>
      <c r="D7">
        <v>7</v>
      </c>
      <c r="E7" t="s">
        <v>25</v>
      </c>
      <c r="F7" t="s">
        <v>29</v>
      </c>
      <c r="G7" t="s">
        <v>14</v>
      </c>
      <c r="H7" t="s">
        <v>506</v>
      </c>
      <c r="I7" t="s">
        <v>507</v>
      </c>
    </row>
    <row r="8" spans="1:9" x14ac:dyDescent="0.3">
      <c r="A8">
        <v>3</v>
      </c>
      <c r="B8">
        <v>34</v>
      </c>
      <c r="C8">
        <v>1</v>
      </c>
      <c r="D8">
        <v>8</v>
      </c>
      <c r="E8" t="s">
        <v>25</v>
      </c>
      <c r="F8" t="s">
        <v>29</v>
      </c>
      <c r="G8" t="s">
        <v>221</v>
      </c>
      <c r="H8" t="s">
        <v>508</v>
      </c>
      <c r="I8" t="s">
        <v>509</v>
      </c>
    </row>
    <row r="9" spans="1:9" x14ac:dyDescent="0.3">
      <c r="A9">
        <v>3</v>
      </c>
      <c r="B9">
        <v>34</v>
      </c>
      <c r="C9">
        <v>1</v>
      </c>
      <c r="D9">
        <v>11</v>
      </c>
      <c r="E9" t="s">
        <v>25</v>
      </c>
      <c r="F9" t="s">
        <v>29</v>
      </c>
      <c r="G9" t="s">
        <v>15</v>
      </c>
      <c r="H9" t="s">
        <v>510</v>
      </c>
      <c r="I9" t="s">
        <v>511</v>
      </c>
    </row>
    <row r="10" spans="1:9" x14ac:dyDescent="0.3">
      <c r="A10">
        <v>3</v>
      </c>
      <c r="B10">
        <v>34</v>
      </c>
      <c r="C10">
        <v>1</v>
      </c>
      <c r="D10">
        <v>12</v>
      </c>
      <c r="E10" t="s">
        <v>25</v>
      </c>
      <c r="F10" t="s">
        <v>29</v>
      </c>
      <c r="G10" t="s">
        <v>16</v>
      </c>
      <c r="H10" t="s">
        <v>512</v>
      </c>
      <c r="I10" t="s">
        <v>513</v>
      </c>
    </row>
    <row r="11" spans="1:9" x14ac:dyDescent="0.3">
      <c r="A11">
        <v>3</v>
      </c>
      <c r="B11">
        <v>34</v>
      </c>
      <c r="C11">
        <v>1</v>
      </c>
      <c r="D11">
        <v>15</v>
      </c>
      <c r="E11" t="s">
        <v>25</v>
      </c>
      <c r="F11" t="s">
        <v>29</v>
      </c>
      <c r="G11" t="s">
        <v>17</v>
      </c>
      <c r="H11" t="s">
        <v>514</v>
      </c>
      <c r="I11" t="s">
        <v>515</v>
      </c>
    </row>
    <row r="12" spans="1:9" x14ac:dyDescent="0.3">
      <c r="A12">
        <v>3</v>
      </c>
      <c r="B12">
        <v>34</v>
      </c>
      <c r="C12">
        <v>1</v>
      </c>
      <c r="D12">
        <v>16</v>
      </c>
      <c r="E12" t="s">
        <v>25</v>
      </c>
      <c r="F12" t="s">
        <v>29</v>
      </c>
      <c r="G12" t="s">
        <v>24</v>
      </c>
      <c r="H12" t="s">
        <v>516</v>
      </c>
      <c r="I12" t="s">
        <v>277</v>
      </c>
    </row>
    <row r="13" spans="1:9" x14ac:dyDescent="0.3">
      <c r="A13">
        <v>3</v>
      </c>
      <c r="B13">
        <v>34</v>
      </c>
      <c r="C13">
        <v>1</v>
      </c>
      <c r="D13">
        <v>17</v>
      </c>
      <c r="E13" t="s">
        <v>25</v>
      </c>
      <c r="F13" t="s">
        <v>29</v>
      </c>
      <c r="G13" t="s">
        <v>219</v>
      </c>
      <c r="H13" t="s">
        <v>276</v>
      </c>
      <c r="I13" t="s">
        <v>517</v>
      </c>
    </row>
    <row r="14" spans="1:9" x14ac:dyDescent="0.3">
      <c r="A14">
        <v>3</v>
      </c>
      <c r="B14">
        <v>34</v>
      </c>
      <c r="C14">
        <v>1</v>
      </c>
      <c r="D14">
        <v>18</v>
      </c>
      <c r="E14" t="s">
        <v>25</v>
      </c>
      <c r="F14" t="s">
        <v>29</v>
      </c>
      <c r="G14" t="s">
        <v>18</v>
      </c>
      <c r="H14" t="s">
        <v>518</v>
      </c>
      <c r="I14" t="s">
        <v>509</v>
      </c>
    </row>
    <row r="15" spans="1:9" x14ac:dyDescent="0.3">
      <c r="A15">
        <v>3</v>
      </c>
      <c r="B15">
        <v>34</v>
      </c>
      <c r="C15">
        <v>1</v>
      </c>
      <c r="D15">
        <v>19</v>
      </c>
      <c r="E15" t="s">
        <v>25</v>
      </c>
      <c r="F15" t="s">
        <v>29</v>
      </c>
      <c r="G15" t="s">
        <v>19</v>
      </c>
      <c r="H15" t="s">
        <v>519</v>
      </c>
      <c r="I15" t="s">
        <v>520</v>
      </c>
    </row>
    <row r="16" spans="1:9" x14ac:dyDescent="0.3">
      <c r="A16">
        <v>3</v>
      </c>
      <c r="B16">
        <v>34</v>
      </c>
      <c r="C16">
        <v>1</v>
      </c>
      <c r="D16">
        <v>20</v>
      </c>
      <c r="E16" t="s">
        <v>25</v>
      </c>
      <c r="F16" t="s">
        <v>29</v>
      </c>
      <c r="G16" t="s">
        <v>48</v>
      </c>
      <c r="H16" t="s">
        <v>521</v>
      </c>
      <c r="I16" t="s">
        <v>522</v>
      </c>
    </row>
  </sheetData>
  <pageMargins left="0.7" right="0.7" top="0.75" bottom="0.75" header="0.3" footer="0.3"/>
  <pageSetup paperSize="9"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ED435-652B-4CA3-81E1-DBEB930A9AE8}">
  <dimension ref="A1:I12"/>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6.88671875" bestFit="1" customWidth="1"/>
    <col min="6" max="6" width="11.6640625"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5</v>
      </c>
      <c r="B2">
        <v>51</v>
      </c>
      <c r="C2">
        <v>1</v>
      </c>
      <c r="D2">
        <v>1</v>
      </c>
      <c r="E2" t="s">
        <v>31</v>
      </c>
      <c r="F2" t="s">
        <v>32</v>
      </c>
      <c r="G2" t="s">
        <v>11</v>
      </c>
      <c r="H2" t="s">
        <v>523</v>
      </c>
      <c r="I2" t="s">
        <v>524</v>
      </c>
    </row>
    <row r="3" spans="1:9" x14ac:dyDescent="0.3">
      <c r="A3">
        <v>5</v>
      </c>
      <c r="B3">
        <v>51</v>
      </c>
      <c r="C3">
        <v>1</v>
      </c>
      <c r="D3">
        <v>7</v>
      </c>
      <c r="E3" t="s">
        <v>31</v>
      </c>
      <c r="F3" t="s">
        <v>32</v>
      </c>
      <c r="G3" t="s">
        <v>14</v>
      </c>
      <c r="H3" t="s">
        <v>525</v>
      </c>
      <c r="I3" t="s">
        <v>526</v>
      </c>
    </row>
    <row r="4" spans="1:9" x14ac:dyDescent="0.3">
      <c r="A4">
        <v>5</v>
      </c>
      <c r="B4">
        <v>51</v>
      </c>
      <c r="C4">
        <v>1</v>
      </c>
      <c r="D4">
        <v>8</v>
      </c>
      <c r="E4" t="s">
        <v>31</v>
      </c>
      <c r="F4" t="s">
        <v>32</v>
      </c>
      <c r="G4" t="s">
        <v>221</v>
      </c>
      <c r="H4" t="s">
        <v>527</v>
      </c>
      <c r="I4" t="s">
        <v>528</v>
      </c>
    </row>
    <row r="5" spans="1:9" x14ac:dyDescent="0.3">
      <c r="A5">
        <v>5</v>
      </c>
      <c r="B5">
        <v>51</v>
      </c>
      <c r="C5">
        <v>1</v>
      </c>
      <c r="D5">
        <v>11</v>
      </c>
      <c r="E5" t="s">
        <v>31</v>
      </c>
      <c r="F5" t="s">
        <v>32</v>
      </c>
      <c r="G5" t="s">
        <v>15</v>
      </c>
      <c r="H5" t="s">
        <v>529</v>
      </c>
      <c r="I5" t="s">
        <v>530</v>
      </c>
    </row>
    <row r="6" spans="1:9" x14ac:dyDescent="0.3">
      <c r="A6">
        <v>5</v>
      </c>
      <c r="B6">
        <v>51</v>
      </c>
      <c r="C6">
        <v>1</v>
      </c>
      <c r="D6">
        <v>12</v>
      </c>
      <c r="E6" t="s">
        <v>31</v>
      </c>
      <c r="F6" t="s">
        <v>32</v>
      </c>
      <c r="G6" t="s">
        <v>16</v>
      </c>
      <c r="H6" t="s">
        <v>531</v>
      </c>
      <c r="I6" t="s">
        <v>532</v>
      </c>
    </row>
    <row r="7" spans="1:9" x14ac:dyDescent="0.3">
      <c r="A7">
        <v>5</v>
      </c>
      <c r="B7">
        <v>51</v>
      </c>
      <c r="C7">
        <v>1</v>
      </c>
      <c r="D7">
        <v>15</v>
      </c>
      <c r="E7" t="s">
        <v>31</v>
      </c>
      <c r="F7" t="s">
        <v>32</v>
      </c>
      <c r="G7" t="s">
        <v>17</v>
      </c>
      <c r="H7" t="s">
        <v>533</v>
      </c>
      <c r="I7" t="s">
        <v>278</v>
      </c>
    </row>
    <row r="8" spans="1:9" x14ac:dyDescent="0.3">
      <c r="A8">
        <v>5</v>
      </c>
      <c r="B8">
        <v>51</v>
      </c>
      <c r="C8">
        <v>1</v>
      </c>
      <c r="D8">
        <v>16</v>
      </c>
      <c r="E8" t="s">
        <v>31</v>
      </c>
      <c r="F8" t="s">
        <v>32</v>
      </c>
      <c r="G8" t="s">
        <v>24</v>
      </c>
      <c r="H8" t="s">
        <v>281</v>
      </c>
      <c r="I8" t="s">
        <v>282</v>
      </c>
    </row>
    <row r="9" spans="1:9" x14ac:dyDescent="0.3">
      <c r="A9">
        <v>5</v>
      </c>
      <c r="B9">
        <v>51</v>
      </c>
      <c r="C9">
        <v>1</v>
      </c>
      <c r="D9">
        <v>17</v>
      </c>
      <c r="E9" t="s">
        <v>31</v>
      </c>
      <c r="F9" t="s">
        <v>32</v>
      </c>
      <c r="G9" t="s">
        <v>219</v>
      </c>
      <c r="H9" t="s">
        <v>534</v>
      </c>
      <c r="I9" t="s">
        <v>300</v>
      </c>
    </row>
    <row r="10" spans="1:9" x14ac:dyDescent="0.3">
      <c r="A10">
        <v>5</v>
      </c>
      <c r="B10">
        <v>51</v>
      </c>
      <c r="C10">
        <v>1</v>
      </c>
      <c r="D10">
        <v>18</v>
      </c>
      <c r="E10" t="s">
        <v>31</v>
      </c>
      <c r="F10" t="s">
        <v>32</v>
      </c>
      <c r="G10" t="s">
        <v>18</v>
      </c>
      <c r="H10" t="s">
        <v>535</v>
      </c>
      <c r="I10" t="s">
        <v>528</v>
      </c>
    </row>
    <row r="11" spans="1:9" x14ac:dyDescent="0.3">
      <c r="A11">
        <v>5</v>
      </c>
      <c r="B11">
        <v>51</v>
      </c>
      <c r="C11">
        <v>1</v>
      </c>
      <c r="D11">
        <v>19</v>
      </c>
      <c r="E11" t="s">
        <v>31</v>
      </c>
      <c r="F11" t="s">
        <v>32</v>
      </c>
      <c r="G11" t="s">
        <v>19</v>
      </c>
      <c r="H11" t="s">
        <v>536</v>
      </c>
      <c r="I11" t="s">
        <v>537</v>
      </c>
    </row>
    <row r="12" spans="1:9" x14ac:dyDescent="0.3">
      <c r="A12">
        <v>5</v>
      </c>
      <c r="B12">
        <v>51</v>
      </c>
      <c r="C12">
        <v>1</v>
      </c>
      <c r="D12">
        <v>20</v>
      </c>
      <c r="E12" t="s">
        <v>31</v>
      </c>
      <c r="F12" t="s">
        <v>32</v>
      </c>
      <c r="G12" t="s">
        <v>48</v>
      </c>
      <c r="H12" t="s">
        <v>538</v>
      </c>
      <c r="I12" t="s">
        <v>539</v>
      </c>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1D6A1-5C00-4213-8048-E2AA6E7ECB24}">
  <dimension ref="A1:AJ43"/>
  <sheetViews>
    <sheetView topLeftCell="J1" zoomScaleNormal="100" workbookViewId="0">
      <selection activeCell="A7" sqref="A7"/>
    </sheetView>
  </sheetViews>
  <sheetFormatPr baseColWidth="10" defaultRowHeight="14.4" x14ac:dyDescent="0.3"/>
  <cols>
    <col min="1" max="1" width="30.77734375" bestFit="1" customWidth="1"/>
    <col min="2" max="2" width="16" bestFit="1" customWidth="1"/>
    <col min="3" max="5" width="12.21875" bestFit="1" customWidth="1"/>
    <col min="6" max="6" width="8" bestFit="1" customWidth="1"/>
    <col min="7" max="7" width="13.5546875" bestFit="1" customWidth="1"/>
    <col min="8" max="8" width="13.33203125" bestFit="1" customWidth="1"/>
    <col min="9" max="9" width="11.44140625" bestFit="1" customWidth="1"/>
    <col min="10" max="10" width="9.5546875" bestFit="1" customWidth="1"/>
    <col min="11" max="11" width="9.44140625" bestFit="1" customWidth="1"/>
    <col min="12" max="12" width="13.33203125" bestFit="1" customWidth="1"/>
    <col min="13" max="13" width="13.109375" bestFit="1" customWidth="1"/>
    <col min="14" max="14" width="11.6640625" bestFit="1" customWidth="1"/>
    <col min="15" max="15" width="11.109375" bestFit="1" customWidth="1"/>
    <col min="16" max="16" width="14.44140625" bestFit="1" customWidth="1"/>
    <col min="21" max="21" width="30.77734375" bestFit="1" customWidth="1"/>
    <col min="22" max="22" width="16" bestFit="1" customWidth="1"/>
    <col min="23" max="25" width="12.21875" bestFit="1" customWidth="1"/>
    <col min="26" max="26" width="7.88671875" bestFit="1" customWidth="1"/>
    <col min="27" max="27" width="13.5546875" bestFit="1" customWidth="1"/>
    <col min="28" max="28" width="13.33203125" bestFit="1" customWidth="1"/>
    <col min="29" max="29" width="11.44140625" bestFit="1" customWidth="1"/>
    <col min="30" max="30" width="9.5546875" bestFit="1" customWidth="1"/>
    <col min="31" max="31" width="9.44140625" bestFit="1" customWidth="1"/>
    <col min="32" max="32" width="13.33203125" bestFit="1" customWidth="1"/>
    <col min="33" max="33" width="13.109375" bestFit="1" customWidth="1"/>
    <col min="34" max="34" width="11.6640625" bestFit="1" customWidth="1"/>
    <col min="35" max="35" width="11.109375" bestFit="1" customWidth="1"/>
    <col min="36" max="36" width="14.44140625" bestFit="1" customWidth="1"/>
  </cols>
  <sheetData>
    <row r="1" spans="1:36" x14ac:dyDescent="0.3">
      <c r="A1" s="1" t="s">
        <v>43</v>
      </c>
      <c r="B1" t="s" vm="7">
        <v>632</v>
      </c>
      <c r="U1" s="1" t="s">
        <v>43</v>
      </c>
      <c r="V1" t="s" vm="7">
        <v>632</v>
      </c>
    </row>
    <row r="3" spans="1:36" x14ac:dyDescent="0.3">
      <c r="A3" s="1" t="s">
        <v>649</v>
      </c>
      <c r="B3" s="1" t="s">
        <v>47</v>
      </c>
      <c r="U3" s="1" t="s">
        <v>647</v>
      </c>
      <c r="V3" s="1" t="s">
        <v>47</v>
      </c>
    </row>
    <row r="4" spans="1:36" x14ac:dyDescent="0.3">
      <c r="A4" s="1" t="s">
        <v>650</v>
      </c>
      <c r="B4" t="s">
        <v>11</v>
      </c>
      <c r="C4" t="s">
        <v>220</v>
      </c>
      <c r="D4" t="s">
        <v>217</v>
      </c>
      <c r="E4" t="s">
        <v>218</v>
      </c>
      <c r="F4" t="s">
        <v>13</v>
      </c>
      <c r="G4" t="s">
        <v>14</v>
      </c>
      <c r="H4" t="s">
        <v>221</v>
      </c>
      <c r="I4" t="s">
        <v>15</v>
      </c>
      <c r="J4" t="s">
        <v>16</v>
      </c>
      <c r="K4" t="s">
        <v>17</v>
      </c>
      <c r="L4" t="s">
        <v>24</v>
      </c>
      <c r="M4" t="s">
        <v>219</v>
      </c>
      <c r="N4" t="s">
        <v>18</v>
      </c>
      <c r="O4" t="s">
        <v>19</v>
      </c>
      <c r="P4" t="s">
        <v>635</v>
      </c>
      <c r="U4" s="1" t="s">
        <v>650</v>
      </c>
      <c r="V4" t="s">
        <v>11</v>
      </c>
      <c r="W4" t="s">
        <v>220</v>
      </c>
      <c r="X4" t="s">
        <v>217</v>
      </c>
      <c r="Y4" t="s">
        <v>218</v>
      </c>
      <c r="Z4" t="s">
        <v>13</v>
      </c>
      <c r="AA4" t="s">
        <v>14</v>
      </c>
      <c r="AB4" t="s">
        <v>221</v>
      </c>
      <c r="AC4" t="s">
        <v>15</v>
      </c>
      <c r="AD4" t="s">
        <v>16</v>
      </c>
      <c r="AE4" t="s">
        <v>17</v>
      </c>
      <c r="AF4" t="s">
        <v>24</v>
      </c>
      <c r="AG4" t="s">
        <v>219</v>
      </c>
      <c r="AH4" t="s">
        <v>18</v>
      </c>
      <c r="AI4" t="s">
        <v>19</v>
      </c>
      <c r="AJ4" t="s">
        <v>635</v>
      </c>
    </row>
    <row r="5" spans="1:36" x14ac:dyDescent="0.3">
      <c r="A5" s="2" t="s">
        <v>12</v>
      </c>
      <c r="B5" s="163"/>
      <c r="C5" s="163"/>
      <c r="D5" s="163"/>
      <c r="E5" s="163"/>
      <c r="F5" s="163"/>
      <c r="G5" s="163"/>
      <c r="H5" s="163"/>
      <c r="I5" s="163"/>
      <c r="J5" s="163"/>
      <c r="K5" s="163"/>
      <c r="L5" s="163"/>
      <c r="M5" s="163"/>
      <c r="N5" s="163"/>
      <c r="O5" s="163"/>
      <c r="P5" s="163"/>
      <c r="U5" s="2" t="s">
        <v>12</v>
      </c>
      <c r="V5" s="158"/>
      <c r="W5" s="158"/>
      <c r="X5" s="158"/>
      <c r="Y5" s="158"/>
      <c r="Z5" s="158"/>
      <c r="AA5" s="158"/>
      <c r="AB5" s="158"/>
      <c r="AC5" s="158"/>
      <c r="AD5" s="158"/>
      <c r="AE5" s="158"/>
      <c r="AF5" s="158"/>
      <c r="AG5" s="158"/>
      <c r="AH5" s="158"/>
      <c r="AI5" s="158"/>
      <c r="AJ5" s="158"/>
    </row>
    <row r="6" spans="1:36" x14ac:dyDescent="0.3">
      <c r="A6" s="3" t="s">
        <v>31</v>
      </c>
      <c r="B6" s="163"/>
      <c r="C6" s="163"/>
      <c r="D6" s="163"/>
      <c r="E6" s="163"/>
      <c r="F6" s="163"/>
      <c r="G6" s="163"/>
      <c r="H6" s="163"/>
      <c r="I6" s="163"/>
      <c r="J6" s="163"/>
      <c r="K6" s="163"/>
      <c r="L6" s="163"/>
      <c r="M6" s="163"/>
      <c r="N6" s="163"/>
      <c r="O6" s="163"/>
      <c r="P6" s="163"/>
      <c r="U6" s="3" t="s">
        <v>31</v>
      </c>
      <c r="V6" s="158"/>
      <c r="W6" s="158"/>
      <c r="X6" s="158"/>
      <c r="Y6" s="158"/>
      <c r="Z6" s="158"/>
      <c r="AA6" s="158"/>
      <c r="AB6" s="158"/>
      <c r="AC6" s="158"/>
      <c r="AD6" s="158"/>
      <c r="AE6" s="158"/>
      <c r="AF6" s="158"/>
      <c r="AG6" s="158"/>
      <c r="AH6" s="158"/>
      <c r="AI6" s="158"/>
      <c r="AJ6" s="158"/>
    </row>
    <row r="7" spans="1:36" x14ac:dyDescent="0.3">
      <c r="A7" s="5" t="s">
        <v>34</v>
      </c>
      <c r="B7" s="163">
        <v>1.8E-3</v>
      </c>
      <c r="C7" s="163"/>
      <c r="D7" s="163"/>
      <c r="E7" s="163"/>
      <c r="F7" s="163"/>
      <c r="G7" s="163">
        <v>2.7434734126984129E-3</v>
      </c>
      <c r="H7" s="163">
        <v>1.4999999999999999E-4</v>
      </c>
      <c r="I7" s="163"/>
      <c r="J7" s="163">
        <v>7.0418226110166279E-2</v>
      </c>
      <c r="K7" s="163">
        <v>6.985046790024001E-3</v>
      </c>
      <c r="L7" s="163"/>
      <c r="M7" s="163"/>
      <c r="N7" s="163">
        <v>7.5000000000000002E-4</v>
      </c>
      <c r="O7" s="163"/>
      <c r="P7" s="163">
        <v>8.2846746312888672E-2</v>
      </c>
      <c r="U7" s="5" t="s">
        <v>34</v>
      </c>
      <c r="V7" s="158">
        <v>2.1726864120914419E-2</v>
      </c>
      <c r="W7" s="158"/>
      <c r="X7" s="158"/>
      <c r="Y7" s="158"/>
      <c r="Z7" s="158"/>
      <c r="AA7" s="158">
        <v>3.3115041142799881E-2</v>
      </c>
      <c r="AB7" s="158">
        <v>1.8105720100762017E-3</v>
      </c>
      <c r="AC7" s="158"/>
      <c r="AD7" s="158">
        <v>0.8499817946285616</v>
      </c>
      <c r="AE7" s="158">
        <v>8.4312868047267175E-2</v>
      </c>
      <c r="AF7" s="158"/>
      <c r="AG7" s="158"/>
      <c r="AH7" s="158">
        <v>9.0528600503810095E-3</v>
      </c>
      <c r="AI7" s="158"/>
      <c r="AJ7" s="158">
        <v>1.0000000000000002</v>
      </c>
    </row>
    <row r="8" spans="1:36" x14ac:dyDescent="0.3">
      <c r="A8" s="5" t="s">
        <v>33</v>
      </c>
      <c r="B8" s="163">
        <v>0.23291788920472642</v>
      </c>
      <c r="C8" s="163"/>
      <c r="D8" s="163">
        <v>9.0729999999999994E-6</v>
      </c>
      <c r="E8" s="163"/>
      <c r="F8" s="163"/>
      <c r="G8" s="163">
        <v>6.3072500000000003E-5</v>
      </c>
      <c r="H8" s="163"/>
      <c r="I8" s="163"/>
      <c r="J8" s="163">
        <v>0.74769453399999986</v>
      </c>
      <c r="K8" s="163">
        <v>2.0836191517460006E-2</v>
      </c>
      <c r="L8" s="163">
        <v>9.8123492118529394E-3</v>
      </c>
      <c r="M8" s="163">
        <v>0.3601686138837793</v>
      </c>
      <c r="N8" s="163"/>
      <c r="O8" s="163">
        <v>2.4399094216960003E-3</v>
      </c>
      <c r="P8" s="163">
        <v>1.3739416327395146</v>
      </c>
      <c r="U8" s="5" t="s">
        <v>33</v>
      </c>
      <c r="V8" s="158">
        <v>0.16952531581731703</v>
      </c>
      <c r="W8" s="158"/>
      <c r="X8" s="158">
        <v>6.6036284102616952E-6</v>
      </c>
      <c r="Y8" s="158"/>
      <c r="Z8" s="158"/>
      <c r="AA8" s="158">
        <v>4.5906244120602982E-5</v>
      </c>
      <c r="AB8" s="158"/>
      <c r="AC8" s="158"/>
      <c r="AD8" s="158">
        <v>0.54419672290529908</v>
      </c>
      <c r="AE8" s="158">
        <v>1.5165266865022887E-2</v>
      </c>
      <c r="AF8" s="158">
        <v>7.1417511326794924E-3</v>
      </c>
      <c r="AG8" s="158">
        <v>0.26214258692025794</v>
      </c>
      <c r="AH8" s="158"/>
      <c r="AI8" s="158">
        <v>1.7758464868926364E-3</v>
      </c>
      <c r="AJ8" s="158">
        <v>0.99999999999999978</v>
      </c>
    </row>
    <row r="9" spans="1:36" x14ac:dyDescent="0.3">
      <c r="A9" s="5" t="s">
        <v>32</v>
      </c>
      <c r="B9" s="163">
        <v>0.18110710143371755</v>
      </c>
      <c r="C9" s="163"/>
      <c r="D9" s="163"/>
      <c r="E9" s="163"/>
      <c r="F9" s="163"/>
      <c r="G9" s="163">
        <v>1.8636515261117724E-2</v>
      </c>
      <c r="H9" s="163">
        <v>2.4766078114478115E-2</v>
      </c>
      <c r="I9" s="163">
        <v>8.4043253385668037E-2</v>
      </c>
      <c r="J9" s="163">
        <v>0.16313499999999997</v>
      </c>
      <c r="K9" s="163">
        <v>0.22191698749999997</v>
      </c>
      <c r="L9" s="163"/>
      <c r="M9" s="163">
        <v>0.12877338759999998</v>
      </c>
      <c r="N9" s="163">
        <v>0.12383039057239058</v>
      </c>
      <c r="O9" s="163">
        <v>3.0432203390425083E-2</v>
      </c>
      <c r="P9" s="163">
        <v>0.97664091725779678</v>
      </c>
      <c r="U9" s="5" t="s">
        <v>32</v>
      </c>
      <c r="V9" s="158">
        <v>0.18543878126899327</v>
      </c>
      <c r="W9" s="158"/>
      <c r="X9" s="158"/>
      <c r="Y9" s="158"/>
      <c r="Z9" s="158"/>
      <c r="AA9" s="158">
        <v>1.9082259335852073E-2</v>
      </c>
      <c r="AB9" s="158">
        <v>2.535842772594054E-2</v>
      </c>
      <c r="AC9" s="158">
        <v>8.6053381443042434E-2</v>
      </c>
      <c r="AD9" s="158">
        <v>0.16703682706439221</v>
      </c>
      <c r="AE9" s="158">
        <v>0.22722474921806107</v>
      </c>
      <c r="AF9" s="158"/>
      <c r="AG9" s="158">
        <v>0.13185336117348911</v>
      </c>
      <c r="AH9" s="158">
        <v>0.12679213862970271</v>
      </c>
      <c r="AI9" s="158">
        <v>3.116007414052684E-2</v>
      </c>
      <c r="AJ9" s="158">
        <v>1.0000000000000002</v>
      </c>
    </row>
    <row r="10" spans="1:36" x14ac:dyDescent="0.3">
      <c r="A10" s="5" t="s">
        <v>35</v>
      </c>
      <c r="B10" s="163">
        <v>0.45034296115472622</v>
      </c>
      <c r="C10" s="163"/>
      <c r="D10" s="163"/>
      <c r="E10" s="163"/>
      <c r="F10" s="163">
        <v>3.1350000000000001E-6</v>
      </c>
      <c r="G10" s="163">
        <v>0.44671072920454546</v>
      </c>
      <c r="H10" s="163">
        <v>4.2834999999999998E-4</v>
      </c>
      <c r="I10" s="163">
        <v>1.0098179373638114E-2</v>
      </c>
      <c r="J10" s="163">
        <v>0.34443391999999995</v>
      </c>
      <c r="K10" s="163">
        <v>0.87709306357020667</v>
      </c>
      <c r="L10" s="163">
        <v>1.727470659E-3</v>
      </c>
      <c r="M10" s="163">
        <v>0.34490417000000001</v>
      </c>
      <c r="N10" s="163">
        <v>2.1674899999999998E-3</v>
      </c>
      <c r="O10" s="163">
        <v>1.2455438202262905</v>
      </c>
      <c r="P10" s="163">
        <v>3.7234532891884062</v>
      </c>
      <c r="U10" s="5" t="s">
        <v>35</v>
      </c>
      <c r="V10" s="158">
        <v>0.12094765965303315</v>
      </c>
      <c r="W10" s="158"/>
      <c r="X10" s="158"/>
      <c r="Y10" s="158"/>
      <c r="Z10" s="158">
        <v>8.4196034071460842E-7</v>
      </c>
      <c r="AA10" s="158">
        <v>0.11997215877573533</v>
      </c>
      <c r="AB10" s="158">
        <v>1.1504105644181898E-4</v>
      </c>
      <c r="AC10" s="158">
        <v>2.712046745143725E-3</v>
      </c>
      <c r="AD10" s="158">
        <v>9.2503891750197173E-2</v>
      </c>
      <c r="AE10" s="158">
        <v>0.23555903497352182</v>
      </c>
      <c r="AF10" s="158">
        <v>4.639431529907908E-4</v>
      </c>
      <c r="AG10" s="158">
        <v>9.2630185801304388E-2</v>
      </c>
      <c r="AH10" s="158">
        <v>5.8211821974338328E-4</v>
      </c>
      <c r="AI10" s="158">
        <v>0.33451307791154788</v>
      </c>
      <c r="AJ10" s="158">
        <v>1.0000000000000004</v>
      </c>
    </row>
    <row r="11" spans="1:36" x14ac:dyDescent="0.3">
      <c r="A11" s="3" t="s">
        <v>36</v>
      </c>
      <c r="B11" s="163"/>
      <c r="C11" s="163"/>
      <c r="D11" s="163"/>
      <c r="E11" s="163"/>
      <c r="F11" s="163"/>
      <c r="G11" s="163"/>
      <c r="H11" s="163"/>
      <c r="I11" s="163"/>
      <c r="J11" s="163"/>
      <c r="K11" s="163"/>
      <c r="L11" s="163"/>
      <c r="M11" s="163"/>
      <c r="N11" s="163"/>
      <c r="O11" s="163"/>
      <c r="P11" s="163"/>
      <c r="U11" s="3" t="s">
        <v>36</v>
      </c>
      <c r="V11" s="158"/>
      <c r="W11" s="158"/>
      <c r="X11" s="158"/>
      <c r="Y11" s="158"/>
      <c r="Z11" s="158"/>
      <c r="AA11" s="158"/>
      <c r="AB11" s="158"/>
      <c r="AC11" s="158"/>
      <c r="AD11" s="158"/>
      <c r="AE11" s="158"/>
      <c r="AF11" s="158"/>
      <c r="AG11" s="158"/>
      <c r="AH11" s="158"/>
      <c r="AI11" s="158"/>
      <c r="AJ11" s="158"/>
    </row>
    <row r="12" spans="1:36" x14ac:dyDescent="0.3">
      <c r="A12" s="5" t="s">
        <v>37</v>
      </c>
      <c r="B12" s="163">
        <v>8.7347697259999996E-3</v>
      </c>
      <c r="C12" s="163"/>
      <c r="D12" s="163"/>
      <c r="E12" s="163"/>
      <c r="F12" s="163">
        <v>7.3940000000000004E-3</v>
      </c>
      <c r="G12" s="163">
        <v>1.7756000000000001E-2</v>
      </c>
      <c r="H12" s="163">
        <v>1.6000000000000001E-4</v>
      </c>
      <c r="I12" s="163">
        <v>4.322751142E-3</v>
      </c>
      <c r="J12" s="163">
        <v>0.29323730999999997</v>
      </c>
      <c r="K12" s="163">
        <v>0.2404823489</v>
      </c>
      <c r="L12" s="163">
        <v>4.250925E-3</v>
      </c>
      <c r="M12" s="163">
        <v>4.5531559999999999E-2</v>
      </c>
      <c r="N12" s="163">
        <v>9.8288043520000007E-2</v>
      </c>
      <c r="O12" s="163">
        <v>9.6892254003999992E-2</v>
      </c>
      <c r="P12" s="163">
        <v>0.81704996229200022</v>
      </c>
      <c r="U12" s="5" t="s">
        <v>37</v>
      </c>
      <c r="V12" s="158">
        <v>1.0690618847220919E-2</v>
      </c>
      <c r="W12" s="158"/>
      <c r="X12" s="158"/>
      <c r="Y12" s="158"/>
      <c r="Z12" s="158">
        <v>9.049630183273304E-3</v>
      </c>
      <c r="AA12" s="158">
        <v>2.1731841159616013E-2</v>
      </c>
      <c r="AB12" s="158">
        <v>1.958264578474072E-4</v>
      </c>
      <c r="AC12" s="158">
        <v>5.2906815268355884E-3</v>
      </c>
      <c r="AD12" s="158">
        <v>0.35889764828751292</v>
      </c>
      <c r="AE12" s="158">
        <v>0.29433004099944571</v>
      </c>
      <c r="AF12" s="158">
        <v>5.2027724082811836E-3</v>
      </c>
      <c r="AG12" s="158">
        <v>5.5726775719166816E-2</v>
      </c>
      <c r="AH12" s="158">
        <v>0.12029624632045878</v>
      </c>
      <c r="AI12" s="158">
        <v>0.1185879180903411</v>
      </c>
      <c r="AJ12" s="158">
        <v>0.99999999999999978</v>
      </c>
    </row>
    <row r="13" spans="1:36" x14ac:dyDescent="0.3">
      <c r="A13" s="5" t="s">
        <v>38</v>
      </c>
      <c r="B13" s="163"/>
      <c r="C13" s="163"/>
      <c r="D13" s="163"/>
      <c r="E13" s="163"/>
      <c r="F13" s="163"/>
      <c r="G13" s="163">
        <v>2.4306695E-2</v>
      </c>
      <c r="H13" s="163"/>
      <c r="I13" s="163"/>
      <c r="J13" s="163">
        <v>0.17464999999999997</v>
      </c>
      <c r="K13" s="163">
        <v>0.19203197921512</v>
      </c>
      <c r="L13" s="163"/>
      <c r="M13" s="163">
        <v>3.5992629999999998E-2</v>
      </c>
      <c r="N13" s="163"/>
      <c r="O13" s="163"/>
      <c r="P13" s="163">
        <v>0.42698130421511998</v>
      </c>
      <c r="U13" s="5" t="s">
        <v>38</v>
      </c>
      <c r="V13" s="158"/>
      <c r="W13" s="158"/>
      <c r="X13" s="158"/>
      <c r="Y13" s="158"/>
      <c r="Z13" s="158"/>
      <c r="AA13" s="158">
        <v>4.5295955086898883E-2</v>
      </c>
      <c r="AB13" s="158"/>
      <c r="AC13" s="158"/>
      <c r="AD13" s="158">
        <v>0.32546335715023733</v>
      </c>
      <c r="AE13" s="158">
        <v>0.35785498216752115</v>
      </c>
      <c r="AF13" s="158"/>
      <c r="AG13" s="158">
        <v>6.7072901187897785E-2</v>
      </c>
      <c r="AH13" s="158"/>
      <c r="AI13" s="158"/>
      <c r="AJ13" s="158">
        <v>0.79568719559255507</v>
      </c>
    </row>
    <row r="14" spans="1:36" x14ac:dyDescent="0.3">
      <c r="A14" s="3" t="s">
        <v>8</v>
      </c>
      <c r="B14" s="163"/>
      <c r="C14" s="163"/>
      <c r="D14" s="163"/>
      <c r="E14" s="163"/>
      <c r="F14" s="163"/>
      <c r="G14" s="163"/>
      <c r="H14" s="163"/>
      <c r="I14" s="163"/>
      <c r="J14" s="163"/>
      <c r="K14" s="163"/>
      <c r="L14" s="163"/>
      <c r="M14" s="163"/>
      <c r="N14" s="163"/>
      <c r="O14" s="163"/>
      <c r="P14" s="163"/>
      <c r="U14" s="3" t="s">
        <v>8</v>
      </c>
      <c r="V14" s="158"/>
      <c r="W14" s="158"/>
      <c r="X14" s="158"/>
      <c r="Y14" s="158"/>
      <c r="Z14" s="158"/>
      <c r="AA14" s="158"/>
      <c r="AB14" s="158"/>
      <c r="AC14" s="158"/>
      <c r="AD14" s="158"/>
      <c r="AE14" s="158"/>
      <c r="AF14" s="158"/>
      <c r="AG14" s="158"/>
      <c r="AH14" s="158"/>
      <c r="AI14" s="158"/>
      <c r="AJ14" s="158"/>
    </row>
    <row r="15" spans="1:36" x14ac:dyDescent="0.3">
      <c r="A15" s="5" t="s">
        <v>22</v>
      </c>
      <c r="B15" s="163">
        <v>6.9184066838040739</v>
      </c>
      <c r="C15" s="163">
        <v>1.8297158405745787E-3</v>
      </c>
      <c r="D15" s="163">
        <v>3.9706953390385999E-3</v>
      </c>
      <c r="E15" s="163">
        <v>6.9400629002950012E-3</v>
      </c>
      <c r="F15" s="163">
        <v>1.300788976</v>
      </c>
      <c r="G15" s="163">
        <v>8.639329429430051E-2</v>
      </c>
      <c r="H15" s="163">
        <v>0.30573487369000002</v>
      </c>
      <c r="I15" s="163">
        <v>5.8544079589404607E-2</v>
      </c>
      <c r="J15" s="163">
        <v>0.1950295728751</v>
      </c>
      <c r="K15" s="163">
        <v>1.7762878534158448</v>
      </c>
      <c r="L15" s="163"/>
      <c r="M15" s="163">
        <v>0.12570874082258066</v>
      </c>
      <c r="N15" s="163">
        <v>3.7273725236531177</v>
      </c>
      <c r="O15" s="163">
        <v>2.4986526281400168</v>
      </c>
      <c r="P15" s="163">
        <v>17.005659700364347</v>
      </c>
      <c r="U15" s="5" t="s">
        <v>22</v>
      </c>
      <c r="V15" s="158">
        <v>0.40682965587367637</v>
      </c>
      <c r="W15" s="158">
        <v>1.0759452281262438E-4</v>
      </c>
      <c r="X15" s="158">
        <v>2.3349257888263678E-4</v>
      </c>
      <c r="Y15" s="158">
        <v>4.0810312699285107E-4</v>
      </c>
      <c r="Z15" s="158">
        <v>7.6491532755540825E-2</v>
      </c>
      <c r="AA15" s="158">
        <v>5.0802671473221071E-3</v>
      </c>
      <c r="AB15" s="158">
        <v>1.7978418895648583E-2</v>
      </c>
      <c r="AC15" s="158">
        <v>3.4426232572530129E-3</v>
      </c>
      <c r="AD15" s="158">
        <v>1.1468509679217059E-2</v>
      </c>
      <c r="AE15" s="158">
        <v>0.10445274601007026</v>
      </c>
      <c r="AF15" s="158"/>
      <c r="AG15" s="158">
        <v>7.3921707853466774E-3</v>
      </c>
      <c r="AH15" s="158">
        <v>0.21918423567968129</v>
      </c>
      <c r="AI15" s="158">
        <v>0.14693064968755568</v>
      </c>
      <c r="AJ15" s="158">
        <v>0.99999999999999989</v>
      </c>
    </row>
    <row r="16" spans="1:36" x14ac:dyDescent="0.3">
      <c r="A16" s="5" t="s">
        <v>20</v>
      </c>
      <c r="B16" s="163">
        <v>0.15009983967746501</v>
      </c>
      <c r="C16" s="163">
        <v>6.9610483500000004E-4</v>
      </c>
      <c r="D16" s="163">
        <v>6.4878249137199993E-4</v>
      </c>
      <c r="E16" s="163">
        <v>3.8342872375500005E-4</v>
      </c>
      <c r="F16" s="163">
        <v>0.12709984299999999</v>
      </c>
      <c r="G16" s="163">
        <v>8.4539857535920002E-3</v>
      </c>
      <c r="H16" s="163">
        <v>4.7207539270000001E-2</v>
      </c>
      <c r="I16" s="163">
        <v>4.4939763765099996E-3</v>
      </c>
      <c r="J16" s="163">
        <v>4.3827223656828569E-2</v>
      </c>
      <c r="K16" s="163">
        <v>0.34442923569738348</v>
      </c>
      <c r="L16" s="163"/>
      <c r="M16" s="163">
        <v>1.86236E-3</v>
      </c>
      <c r="N16" s="163">
        <v>0.58731205867404002</v>
      </c>
      <c r="O16" s="163">
        <v>0.52606810420902861</v>
      </c>
      <c r="P16" s="163">
        <v>1.8425824823649746</v>
      </c>
      <c r="U16" s="5" t="s">
        <v>20</v>
      </c>
      <c r="V16" s="158">
        <v>8.1461666500166771E-2</v>
      </c>
      <c r="W16" s="158">
        <v>3.7778761149760958E-4</v>
      </c>
      <c r="X16" s="158">
        <v>3.5210499262930178E-4</v>
      </c>
      <c r="Y16" s="158">
        <v>2.0809311247921186E-4</v>
      </c>
      <c r="Z16" s="158">
        <v>6.8979187752217189E-2</v>
      </c>
      <c r="AA16" s="158">
        <v>4.5881179456027481E-3</v>
      </c>
      <c r="AB16" s="158">
        <v>2.5620312643702448E-2</v>
      </c>
      <c r="AC16" s="158">
        <v>2.4389553355255674E-3</v>
      </c>
      <c r="AD16" s="158">
        <v>2.378575943073976E-2</v>
      </c>
      <c r="AE16" s="158">
        <v>0.18692744503643868</v>
      </c>
      <c r="AF16" s="158"/>
      <c r="AG16" s="158">
        <v>1.0107335860534399E-3</v>
      </c>
      <c r="AH16" s="158">
        <v>0.31874397173266217</v>
      </c>
      <c r="AI16" s="158">
        <v>0.28550586432028513</v>
      </c>
      <c r="AJ16" s="158">
        <v>1.0000000000000002</v>
      </c>
    </row>
    <row r="17" spans="1:36" x14ac:dyDescent="0.3">
      <c r="A17" s="5" t="s">
        <v>23</v>
      </c>
      <c r="B17" s="163">
        <v>1.3853708774865E-2</v>
      </c>
      <c r="C17" s="163">
        <v>2.1901822062999997E-4</v>
      </c>
      <c r="D17" s="163">
        <v>7.944007334967999E-3</v>
      </c>
      <c r="E17" s="163">
        <v>1.8587771723500004E-3</v>
      </c>
      <c r="F17" s="163">
        <v>0.10542182</v>
      </c>
      <c r="G17" s="163">
        <v>1.3618351008906E-2</v>
      </c>
      <c r="H17" s="163">
        <v>3.4164586166666663E-2</v>
      </c>
      <c r="I17" s="163">
        <v>2.5212021735599999E-3</v>
      </c>
      <c r="J17" s="163">
        <v>2.38089932E-2</v>
      </c>
      <c r="K17" s="163">
        <v>0.4114498124981194</v>
      </c>
      <c r="L17" s="163"/>
      <c r="M17" s="163">
        <v>1.88E-5</v>
      </c>
      <c r="N17" s="163">
        <v>0.26251191340794672</v>
      </c>
      <c r="O17" s="163">
        <v>0.31538402554641998</v>
      </c>
      <c r="P17" s="163">
        <v>1.1927750155044317</v>
      </c>
      <c r="U17" s="5" t="s">
        <v>23</v>
      </c>
      <c r="V17" s="158">
        <v>1.1614687258523925E-2</v>
      </c>
      <c r="W17" s="158">
        <v>1.8362073130562335E-4</v>
      </c>
      <c r="X17" s="158">
        <v>6.6601054110849486E-3</v>
      </c>
      <c r="Y17" s="158">
        <v>1.5583636043582892E-3</v>
      </c>
      <c r="Z17" s="158">
        <v>8.8383658803765669E-2</v>
      </c>
      <c r="AA17" s="158">
        <v>1.1417367761636689E-2</v>
      </c>
      <c r="AB17" s="158">
        <v>2.8642942485023679E-2</v>
      </c>
      <c r="AC17" s="158">
        <v>2.1137281891285831E-3</v>
      </c>
      <c r="AD17" s="158">
        <v>1.9961009319038291E-2</v>
      </c>
      <c r="AE17" s="158">
        <v>0.34495173620325614</v>
      </c>
      <c r="AF17" s="158"/>
      <c r="AG17" s="158">
        <v>1.5761564214228086E-5</v>
      </c>
      <c r="AH17" s="158">
        <v>0.22008502022229967</v>
      </c>
      <c r="AI17" s="158">
        <v>0.26441199844636437</v>
      </c>
      <c r="AJ17" s="158">
        <v>1</v>
      </c>
    </row>
    <row r="18" spans="1:36" x14ac:dyDescent="0.3">
      <c r="A18" s="5" t="s">
        <v>9</v>
      </c>
      <c r="B18" s="163">
        <v>3.1692338467850113E-2</v>
      </c>
      <c r="C18" s="163">
        <v>3.5955581025894613E-2</v>
      </c>
      <c r="D18" s="163">
        <v>1.6687561835157582E-2</v>
      </c>
      <c r="E18" s="163">
        <v>4.7152774219992501E-3</v>
      </c>
      <c r="F18" s="163">
        <v>5.0372749999999999E-3</v>
      </c>
      <c r="G18" s="163">
        <v>3.2747814885824997E-2</v>
      </c>
      <c r="H18" s="163">
        <v>3.5005094E-2</v>
      </c>
      <c r="I18" s="163">
        <v>4.1786707783904005E-3</v>
      </c>
      <c r="J18" s="163">
        <v>2.5164958000000001E-2</v>
      </c>
      <c r="K18" s="163">
        <v>0.7282037384027088</v>
      </c>
      <c r="L18" s="163"/>
      <c r="M18" s="163">
        <v>1.0740000000000001E-5</v>
      </c>
      <c r="N18" s="163">
        <v>0.175076239108992</v>
      </c>
      <c r="O18" s="163">
        <v>0.1008405204494609</v>
      </c>
      <c r="P18" s="163">
        <v>1.1953158093762786</v>
      </c>
      <c r="U18" s="5" t="s">
        <v>9</v>
      </c>
      <c r="V18" s="158">
        <v>2.6513778383293808E-2</v>
      </c>
      <c r="W18" s="158">
        <v>3.0080402805561825E-2</v>
      </c>
      <c r="X18" s="158">
        <v>1.396079739283732E-2</v>
      </c>
      <c r="Y18" s="158">
        <v>3.9447963333302718E-3</v>
      </c>
      <c r="Z18" s="158">
        <v>4.2141791821765275E-3</v>
      </c>
      <c r="AA18" s="158">
        <v>2.7396788889551261E-2</v>
      </c>
      <c r="AB18" s="158">
        <v>2.9285226318779993E-2</v>
      </c>
      <c r="AC18" s="158">
        <v>3.4958717567459018E-3</v>
      </c>
      <c r="AD18" s="158">
        <v>2.1052978470293297E-2</v>
      </c>
      <c r="AE18" s="158">
        <v>0.6092145127593428</v>
      </c>
      <c r="AF18" s="158"/>
      <c r="AG18" s="158">
        <v>8.9850731628858681E-6</v>
      </c>
      <c r="AH18" s="158">
        <v>0.14646860497925449</v>
      </c>
      <c r="AI18" s="158">
        <v>8.4363077655669888E-2</v>
      </c>
      <c r="AJ18" s="158">
        <v>1.0000000000000002</v>
      </c>
    </row>
    <row r="19" spans="1:36" x14ac:dyDescent="0.3">
      <c r="A19" s="5" t="s">
        <v>39</v>
      </c>
      <c r="B19" s="163">
        <v>3.9255364688E-4</v>
      </c>
      <c r="C19" s="163"/>
      <c r="D19" s="163">
        <v>6.5997632716000007E-5</v>
      </c>
      <c r="E19" s="163">
        <v>4.0427166780000005E-5</v>
      </c>
      <c r="F19" s="163">
        <v>3.5159999999999997E-2</v>
      </c>
      <c r="G19" s="163">
        <v>1.03955E-3</v>
      </c>
      <c r="H19" s="163">
        <v>5.02075E-3</v>
      </c>
      <c r="I19" s="163">
        <v>4.9548077460000003E-5</v>
      </c>
      <c r="J19" s="163">
        <v>2.4877919999999998E-2</v>
      </c>
      <c r="K19" s="163">
        <v>7.03704115551778E-2</v>
      </c>
      <c r="L19" s="163"/>
      <c r="M19" s="163">
        <v>1.3079999999999999E-3</v>
      </c>
      <c r="N19" s="163">
        <v>2.5103828634799999E-2</v>
      </c>
      <c r="O19" s="163">
        <v>6.6931599514190199E-2</v>
      </c>
      <c r="P19" s="163">
        <v>0.23036058622800404</v>
      </c>
      <c r="U19" s="5" t="s">
        <v>39</v>
      </c>
      <c r="V19" s="158">
        <v>1.7040833820915098E-3</v>
      </c>
      <c r="W19" s="158"/>
      <c r="X19" s="158">
        <v>2.8649706877667655E-4</v>
      </c>
      <c r="Y19" s="158">
        <v>1.7549515497406487E-4</v>
      </c>
      <c r="Z19" s="158">
        <v>0.1526302766272685</v>
      </c>
      <c r="AA19" s="158">
        <v>4.512707737994226E-3</v>
      </c>
      <c r="AB19" s="158">
        <v>2.1795178082376521E-2</v>
      </c>
      <c r="AC19" s="158">
        <v>2.1508921413734725E-4</v>
      </c>
      <c r="AD19" s="158">
        <v>0.10799555777904027</v>
      </c>
      <c r="AE19" s="158">
        <v>0.30547939084304665</v>
      </c>
      <c r="AF19" s="158"/>
      <c r="AG19" s="158">
        <v>5.6780546595127197E-3</v>
      </c>
      <c r="AH19" s="158">
        <v>0.10897623176715213</v>
      </c>
      <c r="AI19" s="158">
        <v>0.29055143768362918</v>
      </c>
      <c r="AJ19" s="158">
        <v>1</v>
      </c>
    </row>
    <row r="20" spans="1:36" x14ac:dyDescent="0.3">
      <c r="A20" s="5" t="s">
        <v>21</v>
      </c>
      <c r="B20" s="163">
        <v>9.8946339697382008E-2</v>
      </c>
      <c r="C20" s="163">
        <v>2.4398900931666663E-3</v>
      </c>
      <c r="D20" s="163">
        <v>2.3089883159973061E-2</v>
      </c>
      <c r="E20" s="163">
        <v>3.2620213304175001E-3</v>
      </c>
      <c r="F20" s="163">
        <v>0.1025361005</v>
      </c>
      <c r="G20" s="163">
        <v>3.9649359940880001E-2</v>
      </c>
      <c r="H20" s="163">
        <v>5.3175786135999999E-2</v>
      </c>
      <c r="I20" s="163">
        <v>8.6422624890740013E-3</v>
      </c>
      <c r="J20" s="163">
        <v>6.7993544000000003E-2</v>
      </c>
      <c r="K20" s="163">
        <v>1.2478265557649368</v>
      </c>
      <c r="L20" s="163"/>
      <c r="M20" s="163">
        <v>4.3640000000000002E-5</v>
      </c>
      <c r="N20" s="163">
        <v>0.44374971341325603</v>
      </c>
      <c r="O20" s="163">
        <v>0.31296718810971336</v>
      </c>
      <c r="P20" s="163">
        <v>2.4043222846347998</v>
      </c>
      <c r="U20" s="5" t="s">
        <v>21</v>
      </c>
      <c r="V20" s="158">
        <v>4.1153526018418644E-2</v>
      </c>
      <c r="W20" s="158">
        <v>1.014793278238599E-3</v>
      </c>
      <c r="X20" s="158">
        <v>9.6034892275185385E-3</v>
      </c>
      <c r="Y20" s="158">
        <v>1.3567321449640761E-3</v>
      </c>
      <c r="Z20" s="158">
        <v>4.2646570784321679E-2</v>
      </c>
      <c r="AA20" s="158">
        <v>1.6490867382574076E-2</v>
      </c>
      <c r="AB20" s="158">
        <v>2.2116746359599225E-2</v>
      </c>
      <c r="AC20" s="158">
        <v>3.5944692374661005E-3</v>
      </c>
      <c r="AD20" s="158">
        <v>2.8279712929719716E-2</v>
      </c>
      <c r="AE20" s="158">
        <v>0.51899305003300467</v>
      </c>
      <c r="AF20" s="158"/>
      <c r="AG20" s="158">
        <v>1.815064489435892E-5</v>
      </c>
      <c r="AH20" s="158">
        <v>0.18456332424696492</v>
      </c>
      <c r="AI20" s="158">
        <v>0.13016856771231519</v>
      </c>
      <c r="AJ20" s="158">
        <v>0.99999999999999978</v>
      </c>
    </row>
    <row r="21" spans="1:36" x14ac:dyDescent="0.3">
      <c r="A21" s="3" t="s">
        <v>25</v>
      </c>
      <c r="B21" s="163"/>
      <c r="C21" s="163"/>
      <c r="D21" s="163"/>
      <c r="E21" s="163"/>
      <c r="F21" s="163"/>
      <c r="G21" s="163"/>
      <c r="H21" s="163"/>
      <c r="I21" s="163"/>
      <c r="J21" s="163"/>
      <c r="K21" s="163"/>
      <c r="L21" s="163"/>
      <c r="M21" s="163"/>
      <c r="N21" s="163"/>
      <c r="O21" s="163"/>
      <c r="P21" s="163"/>
      <c r="U21" s="3" t="s">
        <v>25</v>
      </c>
      <c r="V21" s="158"/>
      <c r="W21" s="158"/>
      <c r="X21" s="158"/>
      <c r="Y21" s="158"/>
      <c r="Z21" s="158"/>
      <c r="AA21" s="158"/>
      <c r="AB21" s="158"/>
      <c r="AC21" s="158"/>
      <c r="AD21" s="158"/>
      <c r="AE21" s="158"/>
      <c r="AF21" s="158"/>
      <c r="AG21" s="158"/>
      <c r="AH21" s="158"/>
      <c r="AI21" s="158"/>
      <c r="AJ21" s="158"/>
    </row>
    <row r="22" spans="1:36" x14ac:dyDescent="0.3">
      <c r="A22" s="5" t="s">
        <v>27</v>
      </c>
      <c r="B22" s="163">
        <v>6.5462155411119993E-2</v>
      </c>
      <c r="C22" s="163"/>
      <c r="D22" s="163">
        <v>1.009E-4</v>
      </c>
      <c r="E22" s="163">
        <v>3.2239227930000002E-5</v>
      </c>
      <c r="F22" s="163">
        <v>7.7886600000000002E-3</v>
      </c>
      <c r="G22" s="163">
        <v>2.4038115818779998E-3</v>
      </c>
      <c r="H22" s="163">
        <v>7.3093764000000004E-3</v>
      </c>
      <c r="I22" s="163">
        <v>1.4937565284724803E-2</v>
      </c>
      <c r="J22" s="163">
        <v>0.11547543426079999</v>
      </c>
      <c r="K22" s="163">
        <v>0.98369472351532561</v>
      </c>
      <c r="L22" s="163">
        <v>2.158863015E-2</v>
      </c>
      <c r="M22" s="163">
        <v>9.3295729609022562E-2</v>
      </c>
      <c r="N22" s="163">
        <v>3.6547072247599996E-2</v>
      </c>
      <c r="O22" s="163">
        <v>0.35347037601564252</v>
      </c>
      <c r="P22" s="163">
        <v>1.7021066737040436</v>
      </c>
      <c r="U22" s="5" t="s">
        <v>27</v>
      </c>
      <c r="V22" s="158">
        <v>3.8459490478739727E-2</v>
      </c>
      <c r="W22" s="158"/>
      <c r="X22" s="158">
        <v>5.9279480868508796E-5</v>
      </c>
      <c r="Y22" s="158">
        <v>1.894077993351764E-5</v>
      </c>
      <c r="Z22" s="158">
        <v>4.575894167109215E-3</v>
      </c>
      <c r="AA22" s="158">
        <v>1.4122567163472426E-3</v>
      </c>
      <c r="AB22" s="158">
        <v>4.2943115804215037E-3</v>
      </c>
      <c r="AC22" s="158">
        <v>8.7759278049350364E-3</v>
      </c>
      <c r="AD22" s="158">
        <v>6.7842654073794237E-2</v>
      </c>
      <c r="AE22" s="158">
        <v>0.57792777545173235</v>
      </c>
      <c r="AF22" s="158">
        <v>1.2683476590230299E-2</v>
      </c>
      <c r="AG22" s="158">
        <v>5.4811916932325302E-2</v>
      </c>
      <c r="AH22" s="158">
        <v>2.1471669673950575E-2</v>
      </c>
      <c r="AI22" s="158">
        <v>0.20766640626961241</v>
      </c>
      <c r="AJ22" s="158">
        <v>1</v>
      </c>
    </row>
    <row r="23" spans="1:36" x14ac:dyDescent="0.3">
      <c r="A23" s="5" t="s">
        <v>28</v>
      </c>
      <c r="B23" s="163">
        <v>6.3892029508399992E-2</v>
      </c>
      <c r="C23" s="163"/>
      <c r="D23" s="163">
        <v>1.00665627684E-4</v>
      </c>
      <c r="E23" s="163">
        <v>1.4968302258000003E-4</v>
      </c>
      <c r="F23" s="163">
        <v>3.1509046428571427E-2</v>
      </c>
      <c r="G23" s="163">
        <v>3.8336464643249999E-3</v>
      </c>
      <c r="H23" s="163">
        <v>8.2521443E-3</v>
      </c>
      <c r="I23" s="163">
        <v>9.5992623212243541E-2</v>
      </c>
      <c r="J23" s="163">
        <v>0.37342571400000002</v>
      </c>
      <c r="K23" s="163">
        <v>1.7407414344268544</v>
      </c>
      <c r="L23" s="163">
        <v>0.11272968026250001</v>
      </c>
      <c r="M23" s="163">
        <v>1.4838501926423987E-2</v>
      </c>
      <c r="N23" s="163">
        <v>4.496800170296001E-2</v>
      </c>
      <c r="O23" s="163">
        <v>0.98950143723922868</v>
      </c>
      <c r="P23" s="163">
        <v>3.4799346081217708</v>
      </c>
      <c r="U23" s="5" t="s">
        <v>28</v>
      </c>
      <c r="V23" s="158">
        <v>1.8360123595220233E-2</v>
      </c>
      <c r="W23" s="158"/>
      <c r="X23" s="158">
        <v>2.8927448075908638E-5</v>
      </c>
      <c r="Y23" s="158">
        <v>4.3013171060932268E-5</v>
      </c>
      <c r="Z23" s="158">
        <v>9.0544938272785098E-3</v>
      </c>
      <c r="AA23" s="158">
        <v>1.1016432479442877E-3</v>
      </c>
      <c r="AB23" s="158">
        <v>2.3713503928322202E-3</v>
      </c>
      <c r="AC23" s="158">
        <v>2.7584605465921026E-2</v>
      </c>
      <c r="AD23" s="158">
        <v>0.10730825605988886</v>
      </c>
      <c r="AE23" s="158">
        <v>0.50022245543469757</v>
      </c>
      <c r="AF23" s="158">
        <v>3.23941949941823E-2</v>
      </c>
      <c r="AG23" s="158">
        <v>4.2640174593489817E-3</v>
      </c>
      <c r="AH23" s="158">
        <v>1.2922082385689034E-2</v>
      </c>
      <c r="AI23" s="158">
        <v>0.28434483651786019</v>
      </c>
      <c r="AJ23" s="158">
        <v>1</v>
      </c>
    </row>
    <row r="24" spans="1:36" x14ac:dyDescent="0.3">
      <c r="A24" s="5" t="s">
        <v>26</v>
      </c>
      <c r="B24" s="163">
        <v>6.7031802792983999E-2</v>
      </c>
      <c r="C24" s="163"/>
      <c r="D24" s="163">
        <v>1.7772031673999999E-3</v>
      </c>
      <c r="E24" s="163">
        <v>2.3215827635000004E-4</v>
      </c>
      <c r="F24" s="163">
        <v>2.0820000000000001E-3</v>
      </c>
      <c r="G24" s="163">
        <v>4.059656442696717E-3</v>
      </c>
      <c r="H24" s="163">
        <v>9.7426800000000003E-4</v>
      </c>
      <c r="I24" s="163">
        <v>1.2698157292380002E-3</v>
      </c>
      <c r="J24" s="163">
        <v>1.7817165555555556E-2</v>
      </c>
      <c r="K24" s="163">
        <v>0.15223234193157745</v>
      </c>
      <c r="L24" s="163">
        <v>4.0499999999999998E-4</v>
      </c>
      <c r="M24" s="163">
        <v>3.7522800000000002E-3</v>
      </c>
      <c r="N24" s="163">
        <v>4.8713810034239999E-3</v>
      </c>
      <c r="O24" s="163">
        <v>1.4800464467175556E-2</v>
      </c>
      <c r="P24" s="163">
        <v>0.27130553736640123</v>
      </c>
      <c r="U24" s="5" t="s">
        <v>26</v>
      </c>
      <c r="V24" s="158">
        <v>0.24707126674844376</v>
      </c>
      <c r="W24" s="158"/>
      <c r="X24" s="158">
        <v>6.550559876704126E-3</v>
      </c>
      <c r="Y24" s="158">
        <v>8.5570784364960323E-4</v>
      </c>
      <c r="Z24" s="158">
        <v>7.6740048146832895E-3</v>
      </c>
      <c r="AA24" s="158">
        <v>1.4963411665328838E-2</v>
      </c>
      <c r="AB24" s="158">
        <v>3.5910361780940726E-3</v>
      </c>
      <c r="AC24" s="158">
        <v>4.6803900191801084E-3</v>
      </c>
      <c r="AD24" s="158">
        <v>6.5671956895937827E-2</v>
      </c>
      <c r="AE24" s="158">
        <v>0.56111033858474446</v>
      </c>
      <c r="AF24" s="158">
        <v>1.4927819164009279E-3</v>
      </c>
      <c r="AG24" s="158">
        <v>1.3830458590797221E-2</v>
      </c>
      <c r="AH24" s="158">
        <v>1.79553320242231E-2</v>
      </c>
      <c r="AI24" s="158">
        <v>5.4552754841812753E-2</v>
      </c>
      <c r="AJ24" s="158">
        <v>1</v>
      </c>
    </row>
    <row r="25" spans="1:36" x14ac:dyDescent="0.3">
      <c r="A25" s="5" t="s">
        <v>40</v>
      </c>
      <c r="B25" s="163"/>
      <c r="C25" s="163"/>
      <c r="D25" s="163"/>
      <c r="E25" s="163"/>
      <c r="F25" s="163"/>
      <c r="G25" s="163"/>
      <c r="H25" s="163"/>
      <c r="I25" s="163"/>
      <c r="J25" s="163">
        <v>5.9809999999999996E-4</v>
      </c>
      <c r="K25" s="163"/>
      <c r="L25" s="163"/>
      <c r="M25" s="163"/>
      <c r="N25" s="163"/>
      <c r="O25" s="163"/>
      <c r="P25" s="163">
        <v>5.9809999999999996E-4</v>
      </c>
      <c r="U25" s="5" t="s">
        <v>40</v>
      </c>
      <c r="V25" s="158"/>
      <c r="W25" s="158"/>
      <c r="X25" s="158"/>
      <c r="Y25" s="158"/>
      <c r="Z25" s="158"/>
      <c r="AA25" s="158"/>
      <c r="AB25" s="158"/>
      <c r="AC25" s="158"/>
      <c r="AD25" s="158">
        <v>1</v>
      </c>
      <c r="AE25" s="158"/>
      <c r="AF25" s="158"/>
      <c r="AG25" s="158"/>
      <c r="AH25" s="158"/>
      <c r="AI25" s="158"/>
      <c r="AJ25" s="158">
        <v>1</v>
      </c>
    </row>
    <row r="26" spans="1:36" x14ac:dyDescent="0.3">
      <c r="A26" s="5" t="s">
        <v>30</v>
      </c>
      <c r="B26" s="163">
        <v>1.55347880788E-2</v>
      </c>
      <c r="C26" s="163"/>
      <c r="D26" s="163">
        <v>7.7220000000000001E-4</v>
      </c>
      <c r="E26" s="163">
        <v>1.2825687420000003E-4</v>
      </c>
      <c r="F26" s="163">
        <v>8.5413360000000001E-3</v>
      </c>
      <c r="G26" s="163">
        <v>1.7491274747899999E-3</v>
      </c>
      <c r="H26" s="163">
        <v>1.1040849667703703E-2</v>
      </c>
      <c r="I26" s="163">
        <v>5.7677643088610002E-2</v>
      </c>
      <c r="J26" s="163">
        <v>0.166120305</v>
      </c>
      <c r="K26" s="163">
        <v>1.6464899989660173</v>
      </c>
      <c r="L26" s="163">
        <v>8.8456821599999999E-2</v>
      </c>
      <c r="M26" s="163">
        <v>2.0840000000000001E-2</v>
      </c>
      <c r="N26" s="163">
        <v>5.5199435859679999E-2</v>
      </c>
      <c r="O26" s="163">
        <v>1.2713349323936858</v>
      </c>
      <c r="P26" s="163">
        <v>3.3438856950034874</v>
      </c>
      <c r="U26" s="5" t="s">
        <v>30</v>
      </c>
      <c r="V26" s="158">
        <v>4.6457293985893251E-3</v>
      </c>
      <c r="W26" s="158"/>
      <c r="X26" s="158">
        <v>2.3092894627165018E-4</v>
      </c>
      <c r="Y26" s="158">
        <v>3.8355639486016063E-5</v>
      </c>
      <c r="Z26" s="158">
        <v>2.5543145846051692E-3</v>
      </c>
      <c r="AA26" s="158">
        <v>5.2308231630153728E-4</v>
      </c>
      <c r="AB26" s="158">
        <v>3.3018023565222938E-3</v>
      </c>
      <c r="AC26" s="158">
        <v>1.7248688606429727E-2</v>
      </c>
      <c r="AD26" s="158">
        <v>4.9678822828250639E-2</v>
      </c>
      <c r="AE26" s="158">
        <v>0.49238824204614451</v>
      </c>
      <c r="AF26" s="158">
        <v>2.6453303033705446E-2</v>
      </c>
      <c r="AG26" s="158">
        <v>6.2322704484604899E-3</v>
      </c>
      <c r="AH26" s="158">
        <v>1.6507572595008343E-2</v>
      </c>
      <c r="AI26" s="158">
        <v>0.38019688720022471</v>
      </c>
      <c r="AJ26" s="158">
        <v>0.99999999999999978</v>
      </c>
    </row>
    <row r="27" spans="1:36" x14ac:dyDescent="0.3">
      <c r="A27" s="5" t="s">
        <v>29</v>
      </c>
      <c r="B27" s="163">
        <v>1.2012718481759999E-2</v>
      </c>
      <c r="C27" s="163"/>
      <c r="D27" s="163">
        <v>5.1780259616139536E-4</v>
      </c>
      <c r="E27" s="163">
        <v>1.0488347859600002E-3</v>
      </c>
      <c r="F27" s="163">
        <v>1.8251549999999998E-2</v>
      </c>
      <c r="G27" s="163">
        <v>1.35438470757E-2</v>
      </c>
      <c r="H27" s="163">
        <v>3.7772897999999999E-2</v>
      </c>
      <c r="I27" s="163">
        <v>3.3057390211936405E-2</v>
      </c>
      <c r="J27" s="163">
        <v>8.0269500000000008E-2</v>
      </c>
      <c r="K27" s="163">
        <v>0.7574414668157079</v>
      </c>
      <c r="L27" s="163">
        <v>6.9874520159999998E-3</v>
      </c>
      <c r="M27" s="163">
        <v>9.4619999999999999E-3</v>
      </c>
      <c r="N27" s="163">
        <v>0.18886575303254399</v>
      </c>
      <c r="O27" s="163">
        <v>1.2106815051377802</v>
      </c>
      <c r="P27" s="163">
        <v>2.3699127181535498</v>
      </c>
      <c r="U27" s="5" t="s">
        <v>29</v>
      </c>
      <c r="V27" s="158">
        <v>5.068844261538614E-3</v>
      </c>
      <c r="W27" s="158"/>
      <c r="X27" s="158">
        <v>2.1849015459304619E-4</v>
      </c>
      <c r="Y27" s="158">
        <v>4.4256262179021092E-4</v>
      </c>
      <c r="Z27" s="158">
        <v>7.7013595733686664E-3</v>
      </c>
      <c r="AA27" s="158">
        <v>5.7149138750781942E-3</v>
      </c>
      <c r="AB27" s="158">
        <v>1.5938518625879892E-2</v>
      </c>
      <c r="AC27" s="158">
        <v>1.3948779614842581E-2</v>
      </c>
      <c r="AD27" s="158">
        <v>3.3870234707436699E-2</v>
      </c>
      <c r="AE27" s="158">
        <v>0.31960732604779085</v>
      </c>
      <c r="AF27" s="158">
        <v>2.9484005729308355E-3</v>
      </c>
      <c r="AG27" s="158">
        <v>3.9925521001347459E-3</v>
      </c>
      <c r="AH27" s="158">
        <v>7.9693126074150689E-2</v>
      </c>
      <c r="AI27" s="158">
        <v>0.51085489177046495</v>
      </c>
      <c r="AJ27" s="158">
        <v>1</v>
      </c>
    </row>
    <row r="28" spans="1:36" x14ac:dyDescent="0.3">
      <c r="A28" s="2" t="s">
        <v>10</v>
      </c>
      <c r="B28" s="163"/>
      <c r="C28" s="163"/>
      <c r="D28" s="163"/>
      <c r="E28" s="163"/>
      <c r="F28" s="163"/>
      <c r="G28" s="163"/>
      <c r="H28" s="163"/>
      <c r="I28" s="163"/>
      <c r="J28" s="163"/>
      <c r="K28" s="163"/>
      <c r="L28" s="163"/>
      <c r="M28" s="163"/>
      <c r="N28" s="163"/>
      <c r="O28" s="163"/>
      <c r="P28" s="163"/>
      <c r="U28" s="2" t="s">
        <v>10</v>
      </c>
      <c r="V28" s="158"/>
      <c r="W28" s="158"/>
      <c r="X28" s="158"/>
      <c r="Y28" s="158"/>
      <c r="Z28" s="158"/>
      <c r="AA28" s="158"/>
      <c r="AB28" s="158"/>
      <c r="AC28" s="158"/>
      <c r="AD28" s="158"/>
      <c r="AE28" s="158"/>
      <c r="AF28" s="158"/>
      <c r="AG28" s="158"/>
      <c r="AH28" s="158"/>
      <c r="AI28" s="158"/>
      <c r="AJ28" s="158"/>
    </row>
    <row r="29" spans="1:36" x14ac:dyDescent="0.3">
      <c r="A29" s="3" t="s">
        <v>31</v>
      </c>
      <c r="B29" s="163"/>
      <c r="C29" s="163"/>
      <c r="D29" s="163"/>
      <c r="E29" s="163"/>
      <c r="F29" s="163"/>
      <c r="G29" s="163"/>
      <c r="H29" s="163"/>
      <c r="I29" s="163"/>
      <c r="J29" s="163"/>
      <c r="K29" s="163"/>
      <c r="L29" s="163"/>
      <c r="M29" s="163"/>
      <c r="N29" s="163"/>
      <c r="O29" s="163"/>
      <c r="P29" s="163"/>
      <c r="U29" s="3" t="s">
        <v>31</v>
      </c>
      <c r="V29" s="158"/>
      <c r="W29" s="158"/>
      <c r="X29" s="158"/>
      <c r="Y29" s="158"/>
      <c r="Z29" s="158"/>
      <c r="AA29" s="158"/>
      <c r="AB29" s="158"/>
      <c r="AC29" s="158"/>
      <c r="AD29" s="158"/>
      <c r="AE29" s="158"/>
      <c r="AF29" s="158"/>
      <c r="AG29" s="158"/>
      <c r="AH29" s="158"/>
      <c r="AI29" s="158"/>
      <c r="AJ29" s="158"/>
    </row>
    <row r="30" spans="1:36" x14ac:dyDescent="0.3">
      <c r="A30" s="5" t="s">
        <v>34</v>
      </c>
      <c r="B30" s="163">
        <v>5.2081081081081081E-2</v>
      </c>
      <c r="C30" s="163"/>
      <c r="D30" s="163"/>
      <c r="E30" s="163"/>
      <c r="F30" s="163"/>
      <c r="G30" s="163">
        <v>1.2999999999999999E-2</v>
      </c>
      <c r="H30" s="163">
        <v>3.64E-3</v>
      </c>
      <c r="I30" s="163"/>
      <c r="J30" s="163">
        <v>0.57089999999999985</v>
      </c>
      <c r="K30" s="163">
        <v>0.28370843200000001</v>
      </c>
      <c r="L30" s="163"/>
      <c r="M30" s="163"/>
      <c r="N30" s="163">
        <v>1.8200000000000001E-2</v>
      </c>
      <c r="O30" s="163"/>
      <c r="P30" s="163">
        <v>0.94152951308108079</v>
      </c>
      <c r="U30" s="5" t="s">
        <v>34</v>
      </c>
      <c r="V30" s="158">
        <v>5.5315399419238451E-2</v>
      </c>
      <c r="W30" s="158"/>
      <c r="X30" s="158"/>
      <c r="Y30" s="158"/>
      <c r="Z30" s="158"/>
      <c r="AA30" s="158">
        <v>1.3807320768372442E-2</v>
      </c>
      <c r="AB30" s="158">
        <v>3.866049815144284E-3</v>
      </c>
      <c r="AC30" s="158"/>
      <c r="AD30" s="158">
        <v>0.60635380205106348</v>
      </c>
      <c r="AE30" s="158">
        <v>0.30132717887046001</v>
      </c>
      <c r="AF30" s="158"/>
      <c r="AG30" s="158"/>
      <c r="AH30" s="158">
        <v>1.9330249075721419E-2</v>
      </c>
      <c r="AI30" s="158"/>
      <c r="AJ30" s="158">
        <v>1</v>
      </c>
    </row>
    <row r="31" spans="1:36" x14ac:dyDescent="0.3">
      <c r="A31" s="5" t="s">
        <v>33</v>
      </c>
      <c r="B31" s="163">
        <v>1.6736699530386956</v>
      </c>
      <c r="C31" s="163"/>
      <c r="D31" s="163"/>
      <c r="E31" s="163"/>
      <c r="F31" s="163"/>
      <c r="G31" s="163"/>
      <c r="H31" s="163"/>
      <c r="I31" s="163"/>
      <c r="J31" s="163">
        <v>1.9289859999999999</v>
      </c>
      <c r="K31" s="163">
        <v>0.30976621555000006</v>
      </c>
      <c r="L31" s="163">
        <v>5.4059620500000002E-2</v>
      </c>
      <c r="M31" s="163">
        <v>1.6873816811942588</v>
      </c>
      <c r="N31" s="163"/>
      <c r="O31" s="163"/>
      <c r="P31" s="163">
        <v>5.6538634702829542</v>
      </c>
      <c r="U31" s="5" t="s">
        <v>33</v>
      </c>
      <c r="V31" s="158">
        <v>0.29602235035133151</v>
      </c>
      <c r="W31" s="158"/>
      <c r="X31" s="158"/>
      <c r="Y31" s="158"/>
      <c r="Z31" s="158"/>
      <c r="AA31" s="158"/>
      <c r="AB31" s="158"/>
      <c r="AC31" s="158"/>
      <c r="AD31" s="158">
        <v>0.34118015232218923</v>
      </c>
      <c r="AE31" s="158">
        <v>5.4788414537802317E-2</v>
      </c>
      <c r="AF31" s="158">
        <v>9.561536245815027E-3</v>
      </c>
      <c r="AG31" s="158">
        <v>0.29844754654286193</v>
      </c>
      <c r="AH31" s="158"/>
      <c r="AI31" s="158"/>
      <c r="AJ31" s="158">
        <v>1</v>
      </c>
    </row>
    <row r="32" spans="1:36" x14ac:dyDescent="0.3">
      <c r="A32" s="5" t="s">
        <v>32</v>
      </c>
      <c r="B32" s="163">
        <v>13.110211422388691</v>
      </c>
      <c r="C32" s="163"/>
      <c r="D32" s="163"/>
      <c r="E32" s="163"/>
      <c r="F32" s="163"/>
      <c r="G32" s="163">
        <v>0.50881100000000001</v>
      </c>
      <c r="H32" s="163">
        <v>1.1402586198026778</v>
      </c>
      <c r="I32" s="163">
        <v>5.7623144700440694</v>
      </c>
      <c r="J32" s="163">
        <v>6.6131199999999994</v>
      </c>
      <c r="K32" s="163">
        <v>9.4503257589960477</v>
      </c>
      <c r="L32" s="163"/>
      <c r="M32" s="163">
        <v>13.780756258682352</v>
      </c>
      <c r="N32" s="163">
        <v>5.7012930990133892</v>
      </c>
      <c r="O32" s="163">
        <v>0.84169487036750001</v>
      </c>
      <c r="P32" s="163">
        <v>56.90878549929473</v>
      </c>
      <c r="U32" s="5" t="s">
        <v>32</v>
      </c>
      <c r="V32" s="158">
        <v>0.23037236355274471</v>
      </c>
      <c r="W32" s="158"/>
      <c r="X32" s="158"/>
      <c r="Y32" s="158"/>
      <c r="Z32" s="158"/>
      <c r="AA32" s="158">
        <v>8.9408163526228431E-3</v>
      </c>
      <c r="AB32" s="158">
        <v>2.0036600848155669E-2</v>
      </c>
      <c r="AC32" s="158">
        <v>0.10125527050854884</v>
      </c>
      <c r="AD32" s="158">
        <v>0.11620560765757258</v>
      </c>
      <c r="AE32" s="158">
        <v>0.16606092848551771</v>
      </c>
      <c r="AF32" s="158"/>
      <c r="AG32" s="158">
        <v>0.24215516352660763</v>
      </c>
      <c r="AH32" s="158">
        <v>0.10018300424077835</v>
      </c>
      <c r="AI32" s="158">
        <v>1.4790244827451662E-2</v>
      </c>
      <c r="AJ32" s="158">
        <v>1</v>
      </c>
    </row>
    <row r="33" spans="1:36" x14ac:dyDescent="0.3">
      <c r="A33" s="3" t="s">
        <v>36</v>
      </c>
      <c r="B33" s="163"/>
      <c r="C33" s="163"/>
      <c r="D33" s="163"/>
      <c r="E33" s="163"/>
      <c r="F33" s="163"/>
      <c r="G33" s="163"/>
      <c r="H33" s="163"/>
      <c r="I33" s="163"/>
      <c r="J33" s="163"/>
      <c r="K33" s="163"/>
      <c r="L33" s="163"/>
      <c r="M33" s="163"/>
      <c r="N33" s="163"/>
      <c r="O33" s="163"/>
      <c r="P33" s="163"/>
      <c r="U33" s="3" t="s">
        <v>36</v>
      </c>
      <c r="V33" s="158"/>
      <c r="W33" s="158"/>
      <c r="X33" s="158"/>
      <c r="Y33" s="158"/>
      <c r="Z33" s="158"/>
      <c r="AA33" s="158"/>
      <c r="AB33" s="158"/>
      <c r="AC33" s="158"/>
      <c r="AD33" s="158"/>
      <c r="AE33" s="158"/>
      <c r="AF33" s="158"/>
      <c r="AG33" s="158"/>
      <c r="AH33" s="158"/>
      <c r="AI33" s="158"/>
      <c r="AJ33" s="158"/>
    </row>
    <row r="34" spans="1:36" x14ac:dyDescent="0.3">
      <c r="A34" s="5" t="s">
        <v>37</v>
      </c>
      <c r="B34" s="163">
        <v>3.9765125914419999</v>
      </c>
      <c r="C34" s="163"/>
      <c r="D34" s="163"/>
      <c r="E34" s="163"/>
      <c r="F34" s="163">
        <v>0.19620000000000001</v>
      </c>
      <c r="G34" s="163">
        <v>2.1494789999999999</v>
      </c>
      <c r="H34" s="163">
        <v>0.21354000000000001</v>
      </c>
      <c r="I34" s="163">
        <v>0.68750447899400002</v>
      </c>
      <c r="J34" s="163">
        <v>18.759434168674698</v>
      </c>
      <c r="K34" s="163">
        <v>29.58224361906456</v>
      </c>
      <c r="L34" s="163">
        <v>2.4266547059999999</v>
      </c>
      <c r="M34" s="163">
        <v>3.2413059452038837</v>
      </c>
      <c r="N34" s="163">
        <v>4.9664312140800009</v>
      </c>
      <c r="O34" s="163">
        <v>10.068080649935714</v>
      </c>
      <c r="P34" s="163">
        <v>76.267386373394828</v>
      </c>
      <c r="U34" s="5" t="s">
        <v>37</v>
      </c>
      <c r="V34" s="158">
        <v>5.2139096152758288E-2</v>
      </c>
      <c r="W34" s="158"/>
      <c r="X34" s="158"/>
      <c r="Y34" s="158"/>
      <c r="Z34" s="158">
        <v>2.5725281713395985E-3</v>
      </c>
      <c r="AA34" s="158">
        <v>2.8183462187578331E-2</v>
      </c>
      <c r="AB34" s="158">
        <v>2.799886165687349E-3</v>
      </c>
      <c r="AC34" s="158">
        <v>9.0143967387065153E-3</v>
      </c>
      <c r="AD34" s="158">
        <v>0.24596928072021559</v>
      </c>
      <c r="AE34" s="158">
        <v>0.38787540816246002</v>
      </c>
      <c r="AF34" s="158">
        <v>3.1817724736487314E-2</v>
      </c>
      <c r="AG34" s="158">
        <v>4.249923983673555E-2</v>
      </c>
      <c r="AH34" s="158">
        <v>6.5118675888079139E-2</v>
      </c>
      <c r="AI34" s="158">
        <v>0.13201030123995269</v>
      </c>
      <c r="AJ34" s="158">
        <v>1.0000000000000002</v>
      </c>
    </row>
    <row r="35" spans="1:36" x14ac:dyDescent="0.3">
      <c r="A35" s="3" t="s">
        <v>8</v>
      </c>
      <c r="B35" s="163"/>
      <c r="C35" s="163"/>
      <c r="D35" s="163"/>
      <c r="E35" s="163"/>
      <c r="F35" s="163"/>
      <c r="G35" s="163"/>
      <c r="H35" s="163"/>
      <c r="I35" s="163"/>
      <c r="J35" s="163"/>
      <c r="K35" s="163"/>
      <c r="L35" s="163"/>
      <c r="M35" s="163"/>
      <c r="N35" s="163"/>
      <c r="O35" s="163"/>
      <c r="P35" s="163"/>
      <c r="U35" s="3" t="s">
        <v>8</v>
      </c>
      <c r="V35" s="158"/>
      <c r="W35" s="158"/>
      <c r="X35" s="158"/>
      <c r="Y35" s="158"/>
      <c r="Z35" s="158"/>
      <c r="AA35" s="158"/>
      <c r="AB35" s="158"/>
      <c r="AC35" s="158"/>
      <c r="AD35" s="158"/>
      <c r="AE35" s="158"/>
      <c r="AF35" s="158"/>
      <c r="AG35" s="158"/>
      <c r="AH35" s="158"/>
      <c r="AI35" s="158"/>
      <c r="AJ35" s="158"/>
    </row>
    <row r="36" spans="1:36" x14ac:dyDescent="0.3">
      <c r="A36" s="5" t="s">
        <v>20</v>
      </c>
      <c r="B36" s="163">
        <v>1.0370880203075901</v>
      </c>
      <c r="C36" s="163">
        <v>5.8954113999999997E-5</v>
      </c>
      <c r="D36" s="163">
        <v>4.685347376336628E-3</v>
      </c>
      <c r="E36" s="163">
        <v>4.3753134516E-3</v>
      </c>
      <c r="F36" s="163">
        <v>1.0850200750000001</v>
      </c>
      <c r="G36" s="163">
        <v>0.15859114130309901</v>
      </c>
      <c r="H36" s="163">
        <v>1.1564861203222223</v>
      </c>
      <c r="I36" s="163">
        <v>3.4869108357670001E-2</v>
      </c>
      <c r="J36" s="163">
        <v>3.0576571191028412</v>
      </c>
      <c r="K36" s="163">
        <v>14.957812432011018</v>
      </c>
      <c r="L36" s="163"/>
      <c r="M36" s="163">
        <v>4.6584869799999998E-2</v>
      </c>
      <c r="N36" s="163">
        <v>16.586175649578482</v>
      </c>
      <c r="O36" s="163">
        <v>18.347147739835993</v>
      </c>
      <c r="P36" s="163">
        <v>56.476551890560849</v>
      </c>
      <c r="U36" s="5" t="s">
        <v>20</v>
      </c>
      <c r="V36" s="158">
        <v>1.8363161092363408E-2</v>
      </c>
      <c r="W36" s="158">
        <v>1.0438688628555107E-6</v>
      </c>
      <c r="X36" s="158">
        <v>8.2960931917653227E-5</v>
      </c>
      <c r="Y36" s="158">
        <v>7.7471327571102368E-5</v>
      </c>
      <c r="Z36" s="158">
        <v>1.9211868265302929E-2</v>
      </c>
      <c r="AA36" s="158">
        <v>2.8080882418320052E-3</v>
      </c>
      <c r="AB36" s="158">
        <v>2.0477279182398358E-2</v>
      </c>
      <c r="AC36" s="158">
        <v>6.1740859153793014E-4</v>
      </c>
      <c r="AD36" s="158">
        <v>5.4140293922828528E-2</v>
      </c>
      <c r="AE36" s="158">
        <v>0.26484995863408889</v>
      </c>
      <c r="AF36" s="158"/>
      <c r="AG36" s="158">
        <v>8.2485329292537619E-4</v>
      </c>
      <c r="AH36" s="158">
        <v>0.29368251237644338</v>
      </c>
      <c r="AI36" s="158">
        <v>0.32486310027192761</v>
      </c>
      <c r="AJ36" s="158">
        <v>1</v>
      </c>
    </row>
    <row r="37" spans="1:36" x14ac:dyDescent="0.3">
      <c r="A37" s="5" t="s">
        <v>9</v>
      </c>
      <c r="B37" s="163">
        <v>0.70193113131433549</v>
      </c>
      <c r="C37" s="163">
        <v>0.96499821949657016</v>
      </c>
      <c r="D37" s="163">
        <v>0.34260273481412901</v>
      </c>
      <c r="E37" s="163">
        <v>9.283889894594019E-2</v>
      </c>
      <c r="F37" s="163">
        <v>3.0176676999999999E-2</v>
      </c>
      <c r="G37" s="163">
        <v>0.77851265846159634</v>
      </c>
      <c r="H37" s="163">
        <v>0.77026786052999996</v>
      </c>
      <c r="I37" s="163">
        <v>6.4699659370458601E-2</v>
      </c>
      <c r="J37" s="163">
        <v>0.41643181333333334</v>
      </c>
      <c r="K37" s="163">
        <v>15.897805278877359</v>
      </c>
      <c r="L37" s="163"/>
      <c r="M37" s="163">
        <v>1.1346E-4</v>
      </c>
      <c r="N37" s="163">
        <v>3.8719071368943943</v>
      </c>
      <c r="O37" s="163">
        <v>2.1566296791421795</v>
      </c>
      <c r="P37" s="163">
        <v>26.088915208180296</v>
      </c>
      <c r="U37" s="5" t="s">
        <v>9</v>
      </c>
      <c r="V37" s="158">
        <v>2.6905339900611964E-2</v>
      </c>
      <c r="W37" s="158">
        <v>3.6988821183105029E-2</v>
      </c>
      <c r="X37" s="158">
        <v>1.3132118835922484E-2</v>
      </c>
      <c r="Y37" s="158">
        <v>3.5585572725089828E-3</v>
      </c>
      <c r="Z37" s="158">
        <v>1.1566857709184462E-3</v>
      </c>
      <c r="AA37" s="158">
        <v>2.9840744708982389E-2</v>
      </c>
      <c r="AB37" s="158">
        <v>2.9524717849842948E-2</v>
      </c>
      <c r="AC37" s="158">
        <v>2.4799674058571712E-3</v>
      </c>
      <c r="AD37" s="158">
        <v>1.5962021035001075E-2</v>
      </c>
      <c r="AE37" s="158">
        <v>0.60937011569927324</v>
      </c>
      <c r="AF37" s="158"/>
      <c r="AG37" s="158">
        <v>4.348973466111159E-6</v>
      </c>
      <c r="AH37" s="158">
        <v>0.14841196370174642</v>
      </c>
      <c r="AI37" s="158">
        <v>8.2664597662763628E-2</v>
      </c>
      <c r="AJ37" s="158">
        <v>1.0000000000000002</v>
      </c>
    </row>
    <row r="38" spans="1:36" x14ac:dyDescent="0.3">
      <c r="A38" s="3" t="s">
        <v>25</v>
      </c>
      <c r="B38" s="163"/>
      <c r="C38" s="163"/>
      <c r="D38" s="163"/>
      <c r="E38" s="163"/>
      <c r="F38" s="163"/>
      <c r="G38" s="163"/>
      <c r="H38" s="163"/>
      <c r="I38" s="163"/>
      <c r="J38" s="163"/>
      <c r="K38" s="163"/>
      <c r="L38" s="163"/>
      <c r="M38" s="163"/>
      <c r="N38" s="163"/>
      <c r="O38" s="163"/>
      <c r="P38" s="163"/>
      <c r="U38" s="3" t="s">
        <v>25</v>
      </c>
      <c r="V38" s="158"/>
      <c r="W38" s="158"/>
      <c r="X38" s="158"/>
      <c r="Y38" s="158"/>
      <c r="Z38" s="158"/>
      <c r="AA38" s="158"/>
      <c r="AB38" s="158"/>
      <c r="AC38" s="158"/>
      <c r="AD38" s="158"/>
      <c r="AE38" s="158"/>
      <c r="AF38" s="158"/>
      <c r="AG38" s="158"/>
      <c r="AH38" s="158"/>
      <c r="AI38" s="158"/>
      <c r="AJ38" s="158"/>
    </row>
    <row r="39" spans="1:36" x14ac:dyDescent="0.3">
      <c r="A39" s="5" t="s">
        <v>27</v>
      </c>
      <c r="B39" s="163">
        <v>4.4575286481392684</v>
      </c>
      <c r="C39" s="163"/>
      <c r="D39" s="163">
        <v>2.727596120394E-3</v>
      </c>
      <c r="E39" s="163">
        <v>2.3669918639640003E-3</v>
      </c>
      <c r="F39" s="163">
        <v>0.32201662263157893</v>
      </c>
      <c r="G39" s="163">
        <v>9.4027495768845448E-2</v>
      </c>
      <c r="H39" s="163">
        <v>0.47981894768004807</v>
      </c>
      <c r="I39" s="163">
        <v>0.46580720256015207</v>
      </c>
      <c r="J39" s="163">
        <v>2.9010696744794426</v>
      </c>
      <c r="K39" s="163">
        <v>52.920286617241729</v>
      </c>
      <c r="L39" s="163">
        <v>0.74747573746640061</v>
      </c>
      <c r="M39" s="163">
        <v>3.022426181378183</v>
      </c>
      <c r="N39" s="163">
        <v>2.3991097193855255</v>
      </c>
      <c r="O39" s="163">
        <v>12.991590797509074</v>
      </c>
      <c r="P39" s="163">
        <v>80.806252232224608</v>
      </c>
      <c r="U39" s="5" t="s">
        <v>27</v>
      </c>
      <c r="V39" s="158">
        <v>5.5163165287371863E-2</v>
      </c>
      <c r="W39" s="158"/>
      <c r="X39" s="158">
        <v>3.3754765813854513E-5</v>
      </c>
      <c r="Y39" s="158">
        <v>2.9292187158508896E-5</v>
      </c>
      <c r="Z39" s="158">
        <v>3.9850458811795057E-3</v>
      </c>
      <c r="AA39" s="158">
        <v>1.1636165911843683E-3</v>
      </c>
      <c r="AB39" s="158">
        <v>5.9378938439209258E-3</v>
      </c>
      <c r="AC39" s="158">
        <v>5.7644945742749533E-3</v>
      </c>
      <c r="AD39" s="158">
        <v>3.590154962443029E-2</v>
      </c>
      <c r="AE39" s="158">
        <v>0.65490336645185643</v>
      </c>
      <c r="AF39" s="158">
        <v>9.2502215709530933E-3</v>
      </c>
      <c r="AG39" s="158">
        <v>3.7403370381442765E-2</v>
      </c>
      <c r="AH39" s="158">
        <v>2.9689654613492746E-2</v>
      </c>
      <c r="AI39" s="158">
        <v>0.16077457422692076</v>
      </c>
      <c r="AJ39" s="158">
        <v>1.0000000000000002</v>
      </c>
    </row>
    <row r="40" spans="1:36" x14ac:dyDescent="0.3">
      <c r="A40" s="5" t="s">
        <v>28</v>
      </c>
      <c r="B40" s="163">
        <v>1.2625494786770308</v>
      </c>
      <c r="C40" s="163"/>
      <c r="D40" s="163">
        <v>2.1104205786075816E-3</v>
      </c>
      <c r="E40" s="163">
        <v>2.4601668578760004E-3</v>
      </c>
      <c r="F40" s="163">
        <v>0.73196357135714274</v>
      </c>
      <c r="G40" s="163">
        <v>0.15235116950481881</v>
      </c>
      <c r="H40" s="163">
        <v>0.21620960147222221</v>
      </c>
      <c r="I40" s="163">
        <v>2.8368362935067135</v>
      </c>
      <c r="J40" s="163">
        <v>16.084162825865217</v>
      </c>
      <c r="K40" s="163">
        <v>51.255878295066445</v>
      </c>
      <c r="L40" s="163">
        <v>4.0956803678011653</v>
      </c>
      <c r="M40" s="163">
        <v>0.63603790500000001</v>
      </c>
      <c r="N40" s="163">
        <v>1.1446128985225086</v>
      </c>
      <c r="O40" s="163">
        <v>28.92473447504193</v>
      </c>
      <c r="P40" s="163">
        <v>107.34558746925165</v>
      </c>
      <c r="U40" s="5" t="s">
        <v>28</v>
      </c>
      <c r="V40" s="158">
        <v>1.1761540538763913E-2</v>
      </c>
      <c r="W40" s="158"/>
      <c r="X40" s="158">
        <v>1.9660058958754089E-5</v>
      </c>
      <c r="Y40" s="158">
        <v>2.2918192688457705E-5</v>
      </c>
      <c r="Z40" s="158">
        <v>6.8187578885513878E-3</v>
      </c>
      <c r="AA40" s="158">
        <v>1.4192587985832081E-3</v>
      </c>
      <c r="AB40" s="158">
        <v>2.0141452161147643E-3</v>
      </c>
      <c r="AC40" s="158">
        <v>2.6427134644163217E-2</v>
      </c>
      <c r="AD40" s="158">
        <v>0.14983534214177555</v>
      </c>
      <c r="AE40" s="158">
        <v>0.47748472483555326</v>
      </c>
      <c r="AF40" s="158">
        <v>3.8154156722784181E-2</v>
      </c>
      <c r="AG40" s="158">
        <v>5.9251425232750097E-3</v>
      </c>
      <c r="AH40" s="158">
        <v>1.0662877958075124E-2</v>
      </c>
      <c r="AI40" s="158">
        <v>0.26945434048071332</v>
      </c>
      <c r="AJ40" s="158">
        <v>1.0000000000000002</v>
      </c>
    </row>
    <row r="41" spans="1:36" x14ac:dyDescent="0.3">
      <c r="A41" s="5" t="s">
        <v>26</v>
      </c>
      <c r="B41" s="163">
        <v>0.80308758078613918</v>
      </c>
      <c r="C41" s="163"/>
      <c r="D41" s="163">
        <v>4.4795905079115225E-2</v>
      </c>
      <c r="E41" s="163">
        <v>3.9006090614400009E-3</v>
      </c>
      <c r="F41" s="163">
        <v>3.3391379999999998E-2</v>
      </c>
      <c r="G41" s="163">
        <v>9.6416285763196052E-2</v>
      </c>
      <c r="H41" s="163">
        <v>3.3692424601503762E-2</v>
      </c>
      <c r="I41" s="163">
        <v>2.0012316825311998E-2</v>
      </c>
      <c r="J41" s="163">
        <v>0.22175618</v>
      </c>
      <c r="K41" s="163">
        <v>3.167765938394115</v>
      </c>
      <c r="L41" s="163">
        <v>3.2171140000000001E-3</v>
      </c>
      <c r="M41" s="163">
        <v>6.6027684535714282E-2</v>
      </c>
      <c r="N41" s="163">
        <v>0.16847277550806508</v>
      </c>
      <c r="O41" s="163">
        <v>0.1368366025829649</v>
      </c>
      <c r="P41" s="163">
        <v>4.7993727971375657</v>
      </c>
      <c r="U41" s="5" t="s">
        <v>26</v>
      </c>
      <c r="V41" s="158">
        <v>0.1673317774491524</v>
      </c>
      <c r="W41" s="158"/>
      <c r="X41" s="158">
        <v>9.3336998338266891E-3</v>
      </c>
      <c r="Y41" s="158">
        <v>8.1273308540782572E-4</v>
      </c>
      <c r="Z41" s="158">
        <v>6.9574466105061126E-3</v>
      </c>
      <c r="AA41" s="158">
        <v>2.0089351221205511E-2</v>
      </c>
      <c r="AB41" s="158">
        <v>7.0201724320308155E-3</v>
      </c>
      <c r="AC41" s="158">
        <v>4.1697775253565867E-3</v>
      </c>
      <c r="AD41" s="158">
        <v>4.6205241679133459E-2</v>
      </c>
      <c r="AE41" s="158">
        <v>0.66003748245675542</v>
      </c>
      <c r="AF41" s="158">
        <v>6.7031967217023565E-4</v>
      </c>
      <c r="AG41" s="158">
        <v>1.375756527500727E-2</v>
      </c>
      <c r="AH41" s="158">
        <v>3.5103081721125182E-2</v>
      </c>
      <c r="AI41" s="158">
        <v>2.8511351038322502E-2</v>
      </c>
      <c r="AJ41" s="158">
        <v>1</v>
      </c>
    </row>
    <row r="42" spans="1:36" x14ac:dyDescent="0.3">
      <c r="A42" s="5" t="s">
        <v>29</v>
      </c>
      <c r="B42" s="163">
        <v>0.21852959386537846</v>
      </c>
      <c r="C42" s="163">
        <v>1.1621584968E-4</v>
      </c>
      <c r="D42" s="163">
        <v>6.219867992632605E-3</v>
      </c>
      <c r="E42" s="163">
        <v>1.2855000300610002E-2</v>
      </c>
      <c r="F42" s="163">
        <v>0.32940174999999999</v>
      </c>
      <c r="G42" s="163">
        <v>0.28247244541060001</v>
      </c>
      <c r="H42" s="163">
        <v>0.82899398800000001</v>
      </c>
      <c r="I42" s="163">
        <v>0.56491001654306006</v>
      </c>
      <c r="J42" s="163">
        <v>0.82598950000000004</v>
      </c>
      <c r="K42" s="163">
        <v>12.216194853845762</v>
      </c>
      <c r="L42" s="163">
        <v>0.13807000019999999</v>
      </c>
      <c r="M42" s="163">
        <v>4.2438445191637628E-2</v>
      </c>
      <c r="N42" s="163">
        <v>4.1450039330086321</v>
      </c>
      <c r="O42" s="163">
        <v>16.433225757467159</v>
      </c>
      <c r="P42" s="163">
        <v>36.044421367675149</v>
      </c>
      <c r="U42" s="5" t="s">
        <v>29</v>
      </c>
      <c r="V42" s="158">
        <v>6.06278546231171E-3</v>
      </c>
      <c r="W42" s="158">
        <v>3.2242395707931398E-6</v>
      </c>
      <c r="X42" s="158">
        <v>1.7256118302430622E-4</v>
      </c>
      <c r="Y42" s="158">
        <v>3.5664326996627673E-4</v>
      </c>
      <c r="Z42" s="158">
        <v>9.1387720346485981E-3</v>
      </c>
      <c r="AA42" s="158">
        <v>7.836786795082885E-3</v>
      </c>
      <c r="AB42" s="158">
        <v>2.2999231407927295E-2</v>
      </c>
      <c r="AC42" s="158">
        <v>1.5672606054086213E-2</v>
      </c>
      <c r="AD42" s="158">
        <v>2.291587626208233E-2</v>
      </c>
      <c r="AE42" s="158">
        <v>0.33892054277229483</v>
      </c>
      <c r="AF42" s="158">
        <v>3.8305511632882525E-3</v>
      </c>
      <c r="AG42" s="158">
        <v>1.1773928830411653E-3</v>
      </c>
      <c r="AH42" s="158">
        <v>0.11499710012617642</v>
      </c>
      <c r="AI42" s="158">
        <v>0.45591592634649902</v>
      </c>
      <c r="AJ42" s="158">
        <v>1</v>
      </c>
    </row>
    <row r="43" spans="1:36" x14ac:dyDescent="0.3">
      <c r="A43" s="2" t="s">
        <v>635</v>
      </c>
      <c r="B43" s="163">
        <v>35.605417180900957</v>
      </c>
      <c r="C43" s="163">
        <v>1.006313699475516</v>
      </c>
      <c r="D43" s="163">
        <v>0.45882664414568575</v>
      </c>
      <c r="E43" s="163">
        <v>0.13758814738404698</v>
      </c>
      <c r="F43" s="163">
        <v>4.4797838179172942</v>
      </c>
      <c r="G43" s="163">
        <v>4.9513701265134102</v>
      </c>
      <c r="H43" s="163">
        <v>5.4140701561535218</v>
      </c>
      <c r="I43" s="163">
        <v>10.816782507113894</v>
      </c>
      <c r="J43" s="163">
        <v>54.307484702113982</v>
      </c>
      <c r="K43" s="163">
        <v>201.46030063152946</v>
      </c>
      <c r="L43" s="163">
        <v>7.7111158748669197</v>
      </c>
      <c r="M43" s="163">
        <v>23.709583584827836</v>
      </c>
      <c r="N43" s="163">
        <v>44.777820270821763</v>
      </c>
      <c r="O43" s="163">
        <v>98.935881540147292</v>
      </c>
      <c r="P43" s="163">
        <v>493.77233888391146</v>
      </c>
    </row>
  </sheetData>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4765D-4550-4B7B-BCD3-02C13A476456}">
  <dimension ref="A1:I10"/>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6.88671875" bestFit="1" customWidth="1"/>
    <col min="6" max="6" width="12"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5</v>
      </c>
      <c r="B2">
        <v>53</v>
      </c>
      <c r="C2">
        <v>3</v>
      </c>
      <c r="D2">
        <v>1</v>
      </c>
      <c r="E2" t="s">
        <v>31</v>
      </c>
      <c r="F2" t="s">
        <v>33</v>
      </c>
      <c r="G2" t="s">
        <v>11</v>
      </c>
      <c r="H2" t="s">
        <v>540</v>
      </c>
      <c r="I2" t="s">
        <v>541</v>
      </c>
    </row>
    <row r="3" spans="1:9" x14ac:dyDescent="0.3">
      <c r="A3">
        <v>5</v>
      </c>
      <c r="B3">
        <v>53</v>
      </c>
      <c r="C3">
        <v>3</v>
      </c>
      <c r="D3">
        <v>8</v>
      </c>
      <c r="E3" t="s">
        <v>31</v>
      </c>
      <c r="F3" t="s">
        <v>33</v>
      </c>
      <c r="G3" t="s">
        <v>221</v>
      </c>
      <c r="H3" t="s">
        <v>281</v>
      </c>
      <c r="I3" t="s">
        <v>282</v>
      </c>
    </row>
    <row r="4" spans="1:9" x14ac:dyDescent="0.3">
      <c r="A4">
        <v>5</v>
      </c>
      <c r="B4">
        <v>53</v>
      </c>
      <c r="C4">
        <v>3</v>
      </c>
      <c r="D4">
        <v>12</v>
      </c>
      <c r="E4" t="s">
        <v>31</v>
      </c>
      <c r="F4" t="s">
        <v>33</v>
      </c>
      <c r="G4" t="s">
        <v>16</v>
      </c>
      <c r="H4" t="s">
        <v>542</v>
      </c>
      <c r="I4" t="s">
        <v>301</v>
      </c>
    </row>
    <row r="5" spans="1:9" x14ac:dyDescent="0.3">
      <c r="A5">
        <v>5</v>
      </c>
      <c r="B5">
        <v>53</v>
      </c>
      <c r="C5">
        <v>3</v>
      </c>
      <c r="D5">
        <v>15</v>
      </c>
      <c r="E5" t="s">
        <v>31</v>
      </c>
      <c r="F5" t="s">
        <v>33</v>
      </c>
      <c r="G5" t="s">
        <v>17</v>
      </c>
      <c r="H5" t="s">
        <v>543</v>
      </c>
      <c r="I5" t="s">
        <v>544</v>
      </c>
    </row>
    <row r="6" spans="1:9" x14ac:dyDescent="0.3">
      <c r="A6">
        <v>5</v>
      </c>
      <c r="B6">
        <v>53</v>
      </c>
      <c r="C6">
        <v>3</v>
      </c>
      <c r="D6">
        <v>16</v>
      </c>
      <c r="E6" t="s">
        <v>31</v>
      </c>
      <c r="F6" t="s">
        <v>33</v>
      </c>
      <c r="G6" t="s">
        <v>24</v>
      </c>
      <c r="H6" t="s">
        <v>276</v>
      </c>
      <c r="I6" t="s">
        <v>277</v>
      </c>
    </row>
    <row r="7" spans="1:9" x14ac:dyDescent="0.3">
      <c r="A7">
        <v>5</v>
      </c>
      <c r="B7">
        <v>53</v>
      </c>
      <c r="C7">
        <v>3</v>
      </c>
      <c r="D7">
        <v>17</v>
      </c>
      <c r="E7" t="s">
        <v>31</v>
      </c>
      <c r="F7" t="s">
        <v>33</v>
      </c>
      <c r="G7" t="s">
        <v>219</v>
      </c>
      <c r="H7" t="s">
        <v>545</v>
      </c>
      <c r="I7" t="s">
        <v>546</v>
      </c>
    </row>
    <row r="8" spans="1:9" x14ac:dyDescent="0.3">
      <c r="A8">
        <v>5</v>
      </c>
      <c r="B8">
        <v>53</v>
      </c>
      <c r="C8">
        <v>3</v>
      </c>
      <c r="D8">
        <v>18</v>
      </c>
      <c r="E8" t="s">
        <v>31</v>
      </c>
      <c r="F8" t="s">
        <v>33</v>
      </c>
      <c r="G8" t="s">
        <v>18</v>
      </c>
      <c r="H8" t="s">
        <v>281</v>
      </c>
      <c r="I8" t="s">
        <v>282</v>
      </c>
    </row>
    <row r="9" spans="1:9" x14ac:dyDescent="0.3">
      <c r="A9">
        <v>5</v>
      </c>
      <c r="B9">
        <v>53</v>
      </c>
      <c r="C9">
        <v>3</v>
      </c>
      <c r="D9">
        <v>19</v>
      </c>
      <c r="E9" t="s">
        <v>31</v>
      </c>
      <c r="F9" t="s">
        <v>33</v>
      </c>
      <c r="G9" t="s">
        <v>19</v>
      </c>
      <c r="H9" t="s">
        <v>281</v>
      </c>
      <c r="I9" t="s">
        <v>282</v>
      </c>
    </row>
    <row r="10" spans="1:9" x14ac:dyDescent="0.3">
      <c r="A10">
        <v>5</v>
      </c>
      <c r="B10">
        <v>53</v>
      </c>
      <c r="C10">
        <v>3</v>
      </c>
      <c r="D10">
        <v>20</v>
      </c>
      <c r="E10" t="s">
        <v>31</v>
      </c>
      <c r="F10" t="s">
        <v>33</v>
      </c>
      <c r="G10" t="s">
        <v>48</v>
      </c>
      <c r="H10" t="s">
        <v>547</v>
      </c>
      <c r="I10" t="s">
        <v>548</v>
      </c>
    </row>
  </sheetData>
  <pageMargins left="0.7" right="0.7" top="0.75" bottom="0.75" header="0.3" footer="0.3"/>
  <pageSetup paperSize="9"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43C9E-127C-4DE3-A2C5-6BF4CE2942C5}">
  <dimension ref="A1:I10"/>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6.88671875" bestFit="1" customWidth="1"/>
    <col min="6" max="6" width="11.88671875"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5</v>
      </c>
      <c r="B2">
        <v>54</v>
      </c>
      <c r="C2">
        <v>2</v>
      </c>
      <c r="D2">
        <v>1</v>
      </c>
      <c r="E2" t="s">
        <v>31</v>
      </c>
      <c r="F2" t="s">
        <v>34</v>
      </c>
      <c r="G2" t="s">
        <v>11</v>
      </c>
      <c r="H2" t="s">
        <v>276</v>
      </c>
      <c r="I2" t="s">
        <v>549</v>
      </c>
    </row>
    <row r="3" spans="1:9" x14ac:dyDescent="0.3">
      <c r="A3">
        <v>5</v>
      </c>
      <c r="B3">
        <v>54</v>
      </c>
      <c r="C3">
        <v>2</v>
      </c>
      <c r="D3">
        <v>7</v>
      </c>
      <c r="E3" t="s">
        <v>31</v>
      </c>
      <c r="F3" t="s">
        <v>34</v>
      </c>
      <c r="G3" t="s">
        <v>14</v>
      </c>
      <c r="H3" t="s">
        <v>276</v>
      </c>
      <c r="I3" t="s">
        <v>550</v>
      </c>
    </row>
    <row r="4" spans="1:9" x14ac:dyDescent="0.3">
      <c r="A4">
        <v>5</v>
      </c>
      <c r="B4">
        <v>54</v>
      </c>
      <c r="C4">
        <v>2</v>
      </c>
      <c r="D4">
        <v>8</v>
      </c>
      <c r="E4" t="s">
        <v>31</v>
      </c>
      <c r="F4" t="s">
        <v>34</v>
      </c>
      <c r="G4" t="s">
        <v>221</v>
      </c>
      <c r="H4" t="s">
        <v>276</v>
      </c>
      <c r="I4" t="s">
        <v>551</v>
      </c>
    </row>
    <row r="5" spans="1:9" x14ac:dyDescent="0.3">
      <c r="A5">
        <v>5</v>
      </c>
      <c r="B5">
        <v>54</v>
      </c>
      <c r="C5">
        <v>2</v>
      </c>
      <c r="D5">
        <v>12</v>
      </c>
      <c r="E5" t="s">
        <v>31</v>
      </c>
      <c r="F5" t="s">
        <v>34</v>
      </c>
      <c r="G5" t="s">
        <v>16</v>
      </c>
      <c r="H5" t="s">
        <v>552</v>
      </c>
      <c r="I5" t="s">
        <v>553</v>
      </c>
    </row>
    <row r="6" spans="1:9" x14ac:dyDescent="0.3">
      <c r="A6">
        <v>5</v>
      </c>
      <c r="B6">
        <v>54</v>
      </c>
      <c r="C6">
        <v>2</v>
      </c>
      <c r="D6">
        <v>15</v>
      </c>
      <c r="E6" t="s">
        <v>31</v>
      </c>
      <c r="F6" t="s">
        <v>34</v>
      </c>
      <c r="G6" t="s">
        <v>17</v>
      </c>
      <c r="H6" t="s">
        <v>554</v>
      </c>
      <c r="I6" t="s">
        <v>555</v>
      </c>
    </row>
    <row r="7" spans="1:9" x14ac:dyDescent="0.3">
      <c r="A7">
        <v>5</v>
      </c>
      <c r="B7">
        <v>54</v>
      </c>
      <c r="C7">
        <v>2</v>
      </c>
      <c r="D7">
        <v>16</v>
      </c>
      <c r="E7" t="s">
        <v>31</v>
      </c>
      <c r="F7" t="s">
        <v>34</v>
      </c>
      <c r="G7" t="s">
        <v>24</v>
      </c>
      <c r="H7" t="s">
        <v>281</v>
      </c>
      <c r="I7" t="s">
        <v>282</v>
      </c>
    </row>
    <row r="8" spans="1:9" x14ac:dyDescent="0.3">
      <c r="A8">
        <v>5</v>
      </c>
      <c r="B8">
        <v>54</v>
      </c>
      <c r="C8">
        <v>2</v>
      </c>
      <c r="D8">
        <v>17</v>
      </c>
      <c r="E8" t="s">
        <v>31</v>
      </c>
      <c r="F8" t="s">
        <v>34</v>
      </c>
      <c r="G8" t="s">
        <v>219</v>
      </c>
      <c r="H8" t="s">
        <v>281</v>
      </c>
      <c r="I8" t="s">
        <v>556</v>
      </c>
    </row>
    <row r="9" spans="1:9" x14ac:dyDescent="0.3">
      <c r="A9">
        <v>5</v>
      </c>
      <c r="B9">
        <v>54</v>
      </c>
      <c r="C9">
        <v>2</v>
      </c>
      <c r="D9">
        <v>18</v>
      </c>
      <c r="E9" t="s">
        <v>31</v>
      </c>
      <c r="F9" t="s">
        <v>34</v>
      </c>
      <c r="G9" t="s">
        <v>18</v>
      </c>
      <c r="H9" t="s">
        <v>276</v>
      </c>
      <c r="I9" t="s">
        <v>557</v>
      </c>
    </row>
    <row r="10" spans="1:9" x14ac:dyDescent="0.3">
      <c r="A10">
        <v>5</v>
      </c>
      <c r="B10">
        <v>54</v>
      </c>
      <c r="C10">
        <v>2</v>
      </c>
      <c r="D10">
        <v>20</v>
      </c>
      <c r="E10" t="s">
        <v>31</v>
      </c>
      <c r="F10" t="s">
        <v>34</v>
      </c>
      <c r="G10" t="s">
        <v>48</v>
      </c>
      <c r="H10" t="s">
        <v>558</v>
      </c>
      <c r="I10" t="s">
        <v>559</v>
      </c>
    </row>
  </sheetData>
  <pageMargins left="0.7" right="0.7" top="0.75" bottom="0.75" header="0.3" footer="0.3"/>
  <pageSetup paperSize="9"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B409E-FE6D-4691-8D81-CA212614A48C}">
  <dimension ref="A1:I13"/>
  <sheetViews>
    <sheetView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9.5546875" bestFit="1" customWidth="1"/>
    <col min="5" max="5" width="6.88671875" bestFit="1" customWidth="1"/>
    <col min="6" max="6" width="11.6640625" bestFit="1" customWidth="1"/>
    <col min="7" max="7" width="15.33203125" bestFit="1" customWidth="1"/>
    <col min="8" max="8" width="17.33203125" bestFit="1" customWidth="1"/>
    <col min="9" max="9" width="34.5546875" bestFit="1" customWidth="1"/>
  </cols>
  <sheetData>
    <row r="1" spans="1:9" x14ac:dyDescent="0.3">
      <c r="A1" t="s">
        <v>3</v>
      </c>
      <c r="B1" t="s">
        <v>5</v>
      </c>
      <c r="C1" t="s">
        <v>165</v>
      </c>
      <c r="D1" t="s">
        <v>275</v>
      </c>
      <c r="E1" t="s">
        <v>4</v>
      </c>
      <c r="F1" t="s">
        <v>6</v>
      </c>
      <c r="G1" t="s">
        <v>47</v>
      </c>
      <c r="H1" t="s">
        <v>57</v>
      </c>
      <c r="I1" t="s">
        <v>125</v>
      </c>
    </row>
    <row r="2" spans="1:9" x14ac:dyDescent="0.3">
      <c r="A2">
        <v>7</v>
      </c>
      <c r="B2">
        <v>71</v>
      </c>
      <c r="C2">
        <v>1</v>
      </c>
      <c r="D2">
        <v>1</v>
      </c>
      <c r="E2" t="s">
        <v>36</v>
      </c>
      <c r="F2" t="s">
        <v>37</v>
      </c>
      <c r="G2" t="s">
        <v>11</v>
      </c>
      <c r="H2" t="s">
        <v>560</v>
      </c>
      <c r="I2" t="s">
        <v>561</v>
      </c>
    </row>
    <row r="3" spans="1:9" x14ac:dyDescent="0.3">
      <c r="A3">
        <v>7</v>
      </c>
      <c r="B3">
        <v>71</v>
      </c>
      <c r="C3">
        <v>1</v>
      </c>
      <c r="D3">
        <v>6</v>
      </c>
      <c r="E3" t="s">
        <v>36</v>
      </c>
      <c r="F3" t="s">
        <v>37</v>
      </c>
      <c r="G3" t="s">
        <v>13</v>
      </c>
      <c r="H3" t="s">
        <v>562</v>
      </c>
      <c r="I3" t="s">
        <v>563</v>
      </c>
    </row>
    <row r="4" spans="1:9" x14ac:dyDescent="0.3">
      <c r="A4">
        <v>7</v>
      </c>
      <c r="B4">
        <v>71</v>
      </c>
      <c r="C4">
        <v>1</v>
      </c>
      <c r="D4">
        <v>7</v>
      </c>
      <c r="E4" t="s">
        <v>36</v>
      </c>
      <c r="F4" t="s">
        <v>37</v>
      </c>
      <c r="G4" t="s">
        <v>14</v>
      </c>
      <c r="H4" t="s">
        <v>564</v>
      </c>
      <c r="I4" t="s">
        <v>565</v>
      </c>
    </row>
    <row r="5" spans="1:9" x14ac:dyDescent="0.3">
      <c r="A5">
        <v>7</v>
      </c>
      <c r="B5">
        <v>71</v>
      </c>
      <c r="C5">
        <v>1</v>
      </c>
      <c r="D5">
        <v>8</v>
      </c>
      <c r="E5" t="s">
        <v>36</v>
      </c>
      <c r="F5" t="s">
        <v>37</v>
      </c>
      <c r="G5" t="s">
        <v>221</v>
      </c>
      <c r="H5" t="s">
        <v>566</v>
      </c>
      <c r="I5" t="s">
        <v>567</v>
      </c>
    </row>
    <row r="6" spans="1:9" x14ac:dyDescent="0.3">
      <c r="A6">
        <v>7</v>
      </c>
      <c r="B6">
        <v>71</v>
      </c>
      <c r="C6">
        <v>1</v>
      </c>
      <c r="D6">
        <v>11</v>
      </c>
      <c r="E6" t="s">
        <v>36</v>
      </c>
      <c r="F6" t="s">
        <v>37</v>
      </c>
      <c r="G6" t="s">
        <v>15</v>
      </c>
      <c r="H6" t="s">
        <v>298</v>
      </c>
      <c r="I6" t="s">
        <v>568</v>
      </c>
    </row>
    <row r="7" spans="1:9" x14ac:dyDescent="0.3">
      <c r="A7">
        <v>7</v>
      </c>
      <c r="B7">
        <v>71</v>
      </c>
      <c r="C7">
        <v>1</v>
      </c>
      <c r="D7">
        <v>12</v>
      </c>
      <c r="E7" t="s">
        <v>36</v>
      </c>
      <c r="F7" t="s">
        <v>37</v>
      </c>
      <c r="G7" t="s">
        <v>16</v>
      </c>
      <c r="H7" t="s">
        <v>569</v>
      </c>
      <c r="I7" t="s">
        <v>570</v>
      </c>
    </row>
    <row r="8" spans="1:9" x14ac:dyDescent="0.3">
      <c r="A8">
        <v>7</v>
      </c>
      <c r="B8">
        <v>71</v>
      </c>
      <c r="C8">
        <v>1</v>
      </c>
      <c r="D8">
        <v>15</v>
      </c>
      <c r="E8" t="s">
        <v>36</v>
      </c>
      <c r="F8" t="s">
        <v>37</v>
      </c>
      <c r="G8" t="s">
        <v>17</v>
      </c>
      <c r="H8" t="s">
        <v>571</v>
      </c>
      <c r="I8" t="s">
        <v>572</v>
      </c>
    </row>
    <row r="9" spans="1:9" x14ac:dyDescent="0.3">
      <c r="A9">
        <v>7</v>
      </c>
      <c r="B9">
        <v>71</v>
      </c>
      <c r="C9">
        <v>1</v>
      </c>
      <c r="D9">
        <v>16</v>
      </c>
      <c r="E9" t="s">
        <v>36</v>
      </c>
      <c r="F9" t="s">
        <v>37</v>
      </c>
      <c r="G9" t="s">
        <v>24</v>
      </c>
      <c r="H9" t="s">
        <v>573</v>
      </c>
      <c r="I9" t="s">
        <v>410</v>
      </c>
    </row>
    <row r="10" spans="1:9" x14ac:dyDescent="0.3">
      <c r="A10">
        <v>7</v>
      </c>
      <c r="B10">
        <v>71</v>
      </c>
      <c r="C10">
        <v>1</v>
      </c>
      <c r="D10">
        <v>17</v>
      </c>
      <c r="E10" t="s">
        <v>36</v>
      </c>
      <c r="F10" t="s">
        <v>37</v>
      </c>
      <c r="G10" t="s">
        <v>219</v>
      </c>
      <c r="H10" t="s">
        <v>574</v>
      </c>
      <c r="I10" t="s">
        <v>575</v>
      </c>
    </row>
    <row r="11" spans="1:9" x14ac:dyDescent="0.3">
      <c r="A11">
        <v>7</v>
      </c>
      <c r="B11">
        <v>71</v>
      </c>
      <c r="C11">
        <v>1</v>
      </c>
      <c r="D11">
        <v>18</v>
      </c>
      <c r="E11" t="s">
        <v>36</v>
      </c>
      <c r="F11" t="s">
        <v>37</v>
      </c>
      <c r="G11" t="s">
        <v>18</v>
      </c>
      <c r="H11" t="s">
        <v>576</v>
      </c>
      <c r="I11" t="s">
        <v>577</v>
      </c>
    </row>
    <row r="12" spans="1:9" x14ac:dyDescent="0.3">
      <c r="A12">
        <v>7</v>
      </c>
      <c r="B12">
        <v>71</v>
      </c>
      <c r="C12">
        <v>1</v>
      </c>
      <c r="D12">
        <v>19</v>
      </c>
      <c r="E12" t="s">
        <v>36</v>
      </c>
      <c r="F12" t="s">
        <v>37</v>
      </c>
      <c r="G12" t="s">
        <v>19</v>
      </c>
      <c r="H12" t="s">
        <v>578</v>
      </c>
      <c r="I12" t="s">
        <v>579</v>
      </c>
    </row>
    <row r="13" spans="1:9" x14ac:dyDescent="0.3">
      <c r="A13">
        <v>7</v>
      </c>
      <c r="B13">
        <v>71</v>
      </c>
      <c r="C13">
        <v>1</v>
      </c>
      <c r="D13">
        <v>20</v>
      </c>
      <c r="E13" t="s">
        <v>36</v>
      </c>
      <c r="F13" t="s">
        <v>37</v>
      </c>
      <c r="G13" t="s">
        <v>48</v>
      </c>
      <c r="H13" t="s">
        <v>580</v>
      </c>
      <c r="I13" t="s">
        <v>581</v>
      </c>
    </row>
  </sheetData>
  <pageMargins left="0.7" right="0.7" top="0.75" bottom="0.75" header="0.3" footer="0.3"/>
  <pageSetup paperSize="9"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15"/>
  <sheetViews>
    <sheetView workbookViewId="0">
      <selection activeCell="G2" sqref="G2:I15"/>
    </sheetView>
  </sheetViews>
  <sheetFormatPr baseColWidth="10" defaultColWidth="9.109375" defaultRowHeight="14.4" x14ac:dyDescent="0.3"/>
  <cols>
    <col min="1" max="1" width="3.33203125" bestFit="1" customWidth="1"/>
    <col min="2" max="2" width="9.5546875" bestFit="1" customWidth="1"/>
    <col min="3" max="3" width="6.88671875" bestFit="1" customWidth="1"/>
    <col min="4" max="4" width="15.33203125" bestFit="1" customWidth="1"/>
    <col min="5" max="5" width="12.6640625" bestFit="1" customWidth="1"/>
    <col min="6" max="6" width="13.44140625" bestFit="1" customWidth="1"/>
    <col min="7" max="7" width="12.6640625" bestFit="1" customWidth="1"/>
    <col min="8" max="8" width="20.109375" bestFit="1" customWidth="1"/>
    <col min="9" max="9" width="15.5546875" bestFit="1" customWidth="1"/>
    <col min="10" max="10" width="13.44140625" bestFit="1" customWidth="1"/>
  </cols>
  <sheetData>
    <row r="1" spans="1:10" x14ac:dyDescent="0.3">
      <c r="A1" t="s">
        <v>3</v>
      </c>
      <c r="B1" t="s">
        <v>275</v>
      </c>
      <c r="C1" t="s">
        <v>4</v>
      </c>
      <c r="D1" t="s">
        <v>47</v>
      </c>
      <c r="E1" t="s">
        <v>32</v>
      </c>
      <c r="F1" t="s">
        <v>34</v>
      </c>
      <c r="G1" t="s">
        <v>33</v>
      </c>
      <c r="H1" t="s">
        <v>41</v>
      </c>
      <c r="I1" t="s">
        <v>35</v>
      </c>
      <c r="J1" t="s">
        <v>48</v>
      </c>
    </row>
    <row r="2" spans="1:10" x14ac:dyDescent="0.3">
      <c r="A2">
        <v>5</v>
      </c>
      <c r="B2">
        <v>1</v>
      </c>
      <c r="C2" t="s">
        <v>31</v>
      </c>
      <c r="D2" t="s">
        <v>11</v>
      </c>
      <c r="E2" t="s">
        <v>344</v>
      </c>
      <c r="F2" t="s">
        <v>283</v>
      </c>
      <c r="G2" t="s">
        <v>345</v>
      </c>
      <c r="H2" t="s">
        <v>285</v>
      </c>
      <c r="I2" t="s">
        <v>346</v>
      </c>
      <c r="J2" t="s">
        <v>687</v>
      </c>
    </row>
    <row r="3" spans="1:10" x14ac:dyDescent="0.3">
      <c r="A3">
        <v>5</v>
      </c>
      <c r="B3">
        <v>3</v>
      </c>
      <c r="C3" t="s">
        <v>31</v>
      </c>
      <c r="D3" t="s">
        <v>220</v>
      </c>
      <c r="E3" t="s">
        <v>285</v>
      </c>
      <c r="F3" t="s">
        <v>285</v>
      </c>
      <c r="G3" t="s">
        <v>285</v>
      </c>
      <c r="H3" t="s">
        <v>285</v>
      </c>
      <c r="I3" t="s">
        <v>284</v>
      </c>
      <c r="J3" t="s">
        <v>284</v>
      </c>
    </row>
    <row r="4" spans="1:10" x14ac:dyDescent="0.3">
      <c r="A4">
        <v>5</v>
      </c>
      <c r="B4">
        <v>4</v>
      </c>
      <c r="C4" t="s">
        <v>31</v>
      </c>
      <c r="D4" t="s">
        <v>217</v>
      </c>
      <c r="E4" t="s">
        <v>285</v>
      </c>
      <c r="F4" t="s">
        <v>285</v>
      </c>
      <c r="G4" t="s">
        <v>283</v>
      </c>
      <c r="H4" t="s">
        <v>285</v>
      </c>
      <c r="I4" t="s">
        <v>285</v>
      </c>
      <c r="J4" t="s">
        <v>283</v>
      </c>
    </row>
    <row r="5" spans="1:10" x14ac:dyDescent="0.3">
      <c r="A5">
        <v>5</v>
      </c>
      <c r="B5">
        <v>6</v>
      </c>
      <c r="C5" t="s">
        <v>31</v>
      </c>
      <c r="D5" t="s">
        <v>13</v>
      </c>
      <c r="E5" t="s">
        <v>284</v>
      </c>
      <c r="F5" t="s">
        <v>284</v>
      </c>
      <c r="G5" t="s">
        <v>284</v>
      </c>
      <c r="H5" t="s">
        <v>284</v>
      </c>
      <c r="I5" t="s">
        <v>283</v>
      </c>
      <c r="J5" t="s">
        <v>283</v>
      </c>
    </row>
    <row r="6" spans="1:10" x14ac:dyDescent="0.3">
      <c r="A6">
        <v>5</v>
      </c>
      <c r="B6">
        <v>7</v>
      </c>
      <c r="C6" t="s">
        <v>31</v>
      </c>
      <c r="D6" t="s">
        <v>14</v>
      </c>
      <c r="E6" t="s">
        <v>283</v>
      </c>
      <c r="F6" t="s">
        <v>283</v>
      </c>
      <c r="G6" t="s">
        <v>283</v>
      </c>
      <c r="H6" t="s">
        <v>284</v>
      </c>
      <c r="I6" t="s">
        <v>347</v>
      </c>
      <c r="J6" t="s">
        <v>688</v>
      </c>
    </row>
    <row r="7" spans="1:10" x14ac:dyDescent="0.3">
      <c r="A7">
        <v>5</v>
      </c>
      <c r="B7">
        <v>8</v>
      </c>
      <c r="C7" t="s">
        <v>31</v>
      </c>
      <c r="D7" t="s">
        <v>221</v>
      </c>
      <c r="E7" t="s">
        <v>283</v>
      </c>
      <c r="F7" t="s">
        <v>283</v>
      </c>
      <c r="G7" t="s">
        <v>284</v>
      </c>
      <c r="H7" t="s">
        <v>284</v>
      </c>
      <c r="I7" t="s">
        <v>283</v>
      </c>
      <c r="J7" t="s">
        <v>283</v>
      </c>
    </row>
    <row r="8" spans="1:10" x14ac:dyDescent="0.3">
      <c r="A8">
        <v>5</v>
      </c>
      <c r="B8">
        <v>11</v>
      </c>
      <c r="C8" t="s">
        <v>31</v>
      </c>
      <c r="D8" t="s">
        <v>15</v>
      </c>
      <c r="E8" t="s">
        <v>283</v>
      </c>
      <c r="F8" t="s">
        <v>285</v>
      </c>
      <c r="G8" t="s">
        <v>284</v>
      </c>
      <c r="H8" t="s">
        <v>285</v>
      </c>
      <c r="I8" t="s">
        <v>283</v>
      </c>
      <c r="J8" t="s">
        <v>689</v>
      </c>
    </row>
    <row r="9" spans="1:10" x14ac:dyDescent="0.3">
      <c r="A9">
        <v>5</v>
      </c>
      <c r="B9">
        <v>12</v>
      </c>
      <c r="C9" t="s">
        <v>31</v>
      </c>
      <c r="D9" t="s">
        <v>16</v>
      </c>
      <c r="E9" t="s">
        <v>286</v>
      </c>
      <c r="F9" t="s">
        <v>283</v>
      </c>
      <c r="G9" t="s">
        <v>348</v>
      </c>
      <c r="H9" t="s">
        <v>284</v>
      </c>
      <c r="I9" t="s">
        <v>349</v>
      </c>
      <c r="J9" t="s">
        <v>690</v>
      </c>
    </row>
    <row r="10" spans="1:10" x14ac:dyDescent="0.3">
      <c r="A10">
        <v>5</v>
      </c>
      <c r="B10">
        <v>15</v>
      </c>
      <c r="C10" t="s">
        <v>31</v>
      </c>
      <c r="D10" t="s">
        <v>17</v>
      </c>
      <c r="E10" t="s">
        <v>350</v>
      </c>
      <c r="F10" t="s">
        <v>283</v>
      </c>
      <c r="G10" t="s">
        <v>283</v>
      </c>
      <c r="H10" t="s">
        <v>284</v>
      </c>
      <c r="I10" t="s">
        <v>351</v>
      </c>
      <c r="J10" t="s">
        <v>691</v>
      </c>
    </row>
    <row r="11" spans="1:10" x14ac:dyDescent="0.3">
      <c r="A11">
        <v>5</v>
      </c>
      <c r="B11">
        <v>16</v>
      </c>
      <c r="C11" t="s">
        <v>31</v>
      </c>
      <c r="D11" t="s">
        <v>24</v>
      </c>
      <c r="E11" t="s">
        <v>284</v>
      </c>
      <c r="F11" t="s">
        <v>284</v>
      </c>
      <c r="G11" t="s">
        <v>283</v>
      </c>
      <c r="H11" t="s">
        <v>285</v>
      </c>
      <c r="I11" t="s">
        <v>283</v>
      </c>
      <c r="J11" t="s">
        <v>283</v>
      </c>
    </row>
    <row r="12" spans="1:10" x14ac:dyDescent="0.3">
      <c r="A12">
        <v>5</v>
      </c>
      <c r="B12">
        <v>17</v>
      </c>
      <c r="C12" t="s">
        <v>31</v>
      </c>
      <c r="D12" t="s">
        <v>219</v>
      </c>
      <c r="E12" t="s">
        <v>295</v>
      </c>
      <c r="F12" t="s">
        <v>284</v>
      </c>
      <c r="G12" t="s">
        <v>352</v>
      </c>
      <c r="H12" t="s">
        <v>285</v>
      </c>
      <c r="I12" t="s">
        <v>289</v>
      </c>
      <c r="J12" t="s">
        <v>692</v>
      </c>
    </row>
    <row r="13" spans="1:10" x14ac:dyDescent="0.3">
      <c r="A13">
        <v>5</v>
      </c>
      <c r="B13">
        <v>18</v>
      </c>
      <c r="C13" t="s">
        <v>31</v>
      </c>
      <c r="D13" t="s">
        <v>18</v>
      </c>
      <c r="E13" t="s">
        <v>353</v>
      </c>
      <c r="F13" t="s">
        <v>283</v>
      </c>
      <c r="G13" t="s">
        <v>284</v>
      </c>
      <c r="H13" t="s">
        <v>284</v>
      </c>
      <c r="I13" t="s">
        <v>283</v>
      </c>
      <c r="J13" t="s">
        <v>693</v>
      </c>
    </row>
    <row r="14" spans="1:10" x14ac:dyDescent="0.3">
      <c r="A14">
        <v>5</v>
      </c>
      <c r="B14">
        <v>19</v>
      </c>
      <c r="C14" t="s">
        <v>31</v>
      </c>
      <c r="D14" t="s">
        <v>19</v>
      </c>
      <c r="E14" t="s">
        <v>283</v>
      </c>
      <c r="F14" t="s">
        <v>284</v>
      </c>
      <c r="G14" t="s">
        <v>283</v>
      </c>
      <c r="H14" t="s">
        <v>285</v>
      </c>
      <c r="I14" t="s">
        <v>354</v>
      </c>
      <c r="J14" t="s">
        <v>694</v>
      </c>
    </row>
    <row r="15" spans="1:10" x14ac:dyDescent="0.3">
      <c r="A15">
        <v>5</v>
      </c>
      <c r="B15">
        <v>20</v>
      </c>
      <c r="C15" t="s">
        <v>31</v>
      </c>
      <c r="D15" t="s">
        <v>48</v>
      </c>
      <c r="E15" t="s">
        <v>355</v>
      </c>
      <c r="F15" t="s">
        <v>287</v>
      </c>
      <c r="G15" t="s">
        <v>356</v>
      </c>
      <c r="H15" t="s">
        <v>284</v>
      </c>
      <c r="I15" t="s">
        <v>357</v>
      </c>
      <c r="J15" t="s">
        <v>695</v>
      </c>
    </row>
  </sheetData>
  <pageMargins left="0.7" right="0.7" top="0.75" bottom="0.75" header="0.3" footer="0.3"/>
  <pageSetup paperSize="9"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3"/>
  <sheetViews>
    <sheetView workbookViewId="0">
      <selection activeCell="G2" sqref="G2:I15"/>
    </sheetView>
  </sheetViews>
  <sheetFormatPr baseColWidth="10" defaultColWidth="9.109375" defaultRowHeight="14.4" x14ac:dyDescent="0.3"/>
  <sheetData>
    <row r="1" spans="1:8" x14ac:dyDescent="0.3">
      <c r="A1" t="s">
        <v>3</v>
      </c>
      <c r="B1" t="s">
        <v>275</v>
      </c>
      <c r="C1" t="s">
        <v>4</v>
      </c>
      <c r="D1" t="s">
        <v>47</v>
      </c>
      <c r="E1" t="s">
        <v>37</v>
      </c>
      <c r="F1" t="s">
        <v>42</v>
      </c>
      <c r="G1" t="s">
        <v>38</v>
      </c>
      <c r="H1" t="s">
        <v>48</v>
      </c>
    </row>
    <row r="2" spans="1:8" x14ac:dyDescent="0.3">
      <c r="A2">
        <v>7</v>
      </c>
      <c r="B2">
        <v>1</v>
      </c>
      <c r="C2" t="s">
        <v>36</v>
      </c>
      <c r="D2" t="s">
        <v>11</v>
      </c>
      <c r="E2" t="s">
        <v>283</v>
      </c>
      <c r="F2" t="s">
        <v>285</v>
      </c>
      <c r="G2" t="s">
        <v>285</v>
      </c>
      <c r="H2" t="s">
        <v>283</v>
      </c>
    </row>
    <row r="3" spans="1:8" x14ac:dyDescent="0.3">
      <c r="A3">
        <v>7</v>
      </c>
      <c r="B3">
        <v>6</v>
      </c>
      <c r="C3" t="s">
        <v>36</v>
      </c>
      <c r="D3" t="s">
        <v>13</v>
      </c>
      <c r="E3" t="s">
        <v>283</v>
      </c>
      <c r="F3" t="s">
        <v>285</v>
      </c>
      <c r="G3" t="s">
        <v>284</v>
      </c>
      <c r="H3" t="s">
        <v>283</v>
      </c>
    </row>
    <row r="4" spans="1:8" x14ac:dyDescent="0.3">
      <c r="A4">
        <v>7</v>
      </c>
      <c r="B4">
        <v>7</v>
      </c>
      <c r="C4" t="s">
        <v>36</v>
      </c>
      <c r="D4" t="s">
        <v>14</v>
      </c>
      <c r="E4" t="s">
        <v>283</v>
      </c>
      <c r="F4" t="s">
        <v>284</v>
      </c>
      <c r="G4" t="s">
        <v>283</v>
      </c>
      <c r="H4" t="s">
        <v>283</v>
      </c>
    </row>
    <row r="5" spans="1:8" x14ac:dyDescent="0.3">
      <c r="A5">
        <v>7</v>
      </c>
      <c r="B5">
        <v>8</v>
      </c>
      <c r="C5" t="s">
        <v>36</v>
      </c>
      <c r="D5" t="s">
        <v>221</v>
      </c>
      <c r="E5" t="s">
        <v>283</v>
      </c>
      <c r="F5" t="s">
        <v>285</v>
      </c>
      <c r="G5" t="s">
        <v>285</v>
      </c>
      <c r="H5" t="s">
        <v>283</v>
      </c>
    </row>
    <row r="6" spans="1:8" x14ac:dyDescent="0.3">
      <c r="A6">
        <v>7</v>
      </c>
      <c r="B6">
        <v>11</v>
      </c>
      <c r="C6" t="s">
        <v>36</v>
      </c>
      <c r="D6" t="s">
        <v>15</v>
      </c>
      <c r="E6" t="s">
        <v>283</v>
      </c>
      <c r="F6" t="s">
        <v>285</v>
      </c>
      <c r="G6" t="s">
        <v>284</v>
      </c>
      <c r="H6" t="s">
        <v>283</v>
      </c>
    </row>
    <row r="7" spans="1:8" x14ac:dyDescent="0.3">
      <c r="A7">
        <v>7</v>
      </c>
      <c r="B7">
        <v>12</v>
      </c>
      <c r="C7" t="s">
        <v>36</v>
      </c>
      <c r="D7" t="s">
        <v>16</v>
      </c>
      <c r="E7" t="s">
        <v>358</v>
      </c>
      <c r="F7" t="s">
        <v>284</v>
      </c>
      <c r="G7" t="s">
        <v>359</v>
      </c>
      <c r="H7" t="s">
        <v>696</v>
      </c>
    </row>
    <row r="8" spans="1:8" x14ac:dyDescent="0.3">
      <c r="A8">
        <v>7</v>
      </c>
      <c r="B8">
        <v>15</v>
      </c>
      <c r="C8" t="s">
        <v>36</v>
      </c>
      <c r="D8" t="s">
        <v>17</v>
      </c>
      <c r="E8" t="s">
        <v>360</v>
      </c>
      <c r="F8" t="s">
        <v>284</v>
      </c>
      <c r="G8" t="s">
        <v>361</v>
      </c>
      <c r="H8" t="s">
        <v>697</v>
      </c>
    </row>
    <row r="9" spans="1:8" x14ac:dyDescent="0.3">
      <c r="A9">
        <v>7</v>
      </c>
      <c r="B9">
        <v>16</v>
      </c>
      <c r="C9" t="s">
        <v>36</v>
      </c>
      <c r="D9" t="s">
        <v>24</v>
      </c>
      <c r="E9" t="s">
        <v>283</v>
      </c>
      <c r="F9" t="s">
        <v>285</v>
      </c>
      <c r="G9" t="s">
        <v>284</v>
      </c>
      <c r="H9" t="s">
        <v>283</v>
      </c>
    </row>
    <row r="10" spans="1:8" x14ac:dyDescent="0.3">
      <c r="A10">
        <v>7</v>
      </c>
      <c r="B10">
        <v>17</v>
      </c>
      <c r="C10" t="s">
        <v>36</v>
      </c>
      <c r="D10" t="s">
        <v>219</v>
      </c>
      <c r="E10" t="s">
        <v>283</v>
      </c>
      <c r="F10" t="s">
        <v>285</v>
      </c>
      <c r="G10" t="s">
        <v>283</v>
      </c>
      <c r="H10" t="s">
        <v>698</v>
      </c>
    </row>
    <row r="11" spans="1:8" x14ac:dyDescent="0.3">
      <c r="A11">
        <v>7</v>
      </c>
      <c r="B11">
        <v>18</v>
      </c>
      <c r="C11" t="s">
        <v>36</v>
      </c>
      <c r="D11" t="s">
        <v>18</v>
      </c>
      <c r="E11" t="s">
        <v>283</v>
      </c>
      <c r="F11" t="s">
        <v>285</v>
      </c>
      <c r="G11" t="s">
        <v>284</v>
      </c>
      <c r="H11" t="s">
        <v>283</v>
      </c>
    </row>
    <row r="12" spans="1:8" x14ac:dyDescent="0.3">
      <c r="A12">
        <v>7</v>
      </c>
      <c r="B12">
        <v>19</v>
      </c>
      <c r="C12" t="s">
        <v>36</v>
      </c>
      <c r="D12" t="s">
        <v>19</v>
      </c>
      <c r="E12" t="s">
        <v>283</v>
      </c>
      <c r="F12" t="s">
        <v>285</v>
      </c>
      <c r="G12" t="s">
        <v>362</v>
      </c>
      <c r="H12" t="s">
        <v>699</v>
      </c>
    </row>
    <row r="13" spans="1:8" x14ac:dyDescent="0.3">
      <c r="A13">
        <v>7</v>
      </c>
      <c r="B13">
        <v>20</v>
      </c>
      <c r="C13" t="s">
        <v>36</v>
      </c>
      <c r="D13" t="s">
        <v>48</v>
      </c>
      <c r="E13" t="s">
        <v>363</v>
      </c>
      <c r="F13" t="s">
        <v>284</v>
      </c>
      <c r="G13" t="s">
        <v>364</v>
      </c>
      <c r="H13" t="s">
        <v>700</v>
      </c>
    </row>
  </sheetData>
  <pageMargins left="0.7" right="0.7" top="0.75" bottom="0.75" header="0.3" footer="0.3"/>
  <pageSetup paperSize="9"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15"/>
  <sheetViews>
    <sheetView workbookViewId="0">
      <selection activeCell="G2" sqref="G2:I15"/>
    </sheetView>
  </sheetViews>
  <sheetFormatPr baseColWidth="10" defaultColWidth="9.109375" defaultRowHeight="14.4" x14ac:dyDescent="0.3"/>
  <sheetData>
    <row r="1" spans="1:11" x14ac:dyDescent="0.3">
      <c r="A1" t="s">
        <v>3</v>
      </c>
      <c r="B1" t="s">
        <v>275</v>
      </c>
      <c r="C1" t="s">
        <v>4</v>
      </c>
      <c r="D1" t="s">
        <v>47</v>
      </c>
      <c r="E1" t="s">
        <v>22</v>
      </c>
      <c r="F1" t="s">
        <v>20</v>
      </c>
      <c r="G1" t="s">
        <v>23</v>
      </c>
      <c r="H1" t="s">
        <v>9</v>
      </c>
      <c r="I1" t="s">
        <v>39</v>
      </c>
      <c r="J1" t="s">
        <v>21</v>
      </c>
      <c r="K1" t="s">
        <v>48</v>
      </c>
    </row>
    <row r="2" spans="1:11" x14ac:dyDescent="0.3">
      <c r="A2">
        <v>1</v>
      </c>
      <c r="B2">
        <v>1</v>
      </c>
      <c r="C2" t="s">
        <v>8</v>
      </c>
      <c r="D2" t="s">
        <v>11</v>
      </c>
      <c r="E2" t="s">
        <v>365</v>
      </c>
      <c r="F2" t="s">
        <v>366</v>
      </c>
      <c r="G2" t="s">
        <v>283</v>
      </c>
      <c r="H2" t="s">
        <v>283</v>
      </c>
      <c r="I2" t="s">
        <v>283</v>
      </c>
      <c r="J2" t="s">
        <v>283</v>
      </c>
      <c r="K2" t="s">
        <v>701</v>
      </c>
    </row>
    <row r="3" spans="1:11" x14ac:dyDescent="0.3">
      <c r="A3">
        <v>1</v>
      </c>
      <c r="B3">
        <v>3</v>
      </c>
      <c r="C3" t="s">
        <v>8</v>
      </c>
      <c r="D3" t="s">
        <v>220</v>
      </c>
      <c r="E3" t="s">
        <v>283</v>
      </c>
      <c r="F3" t="s">
        <v>283</v>
      </c>
      <c r="G3" t="s">
        <v>283</v>
      </c>
      <c r="H3" t="s">
        <v>283</v>
      </c>
      <c r="I3" t="s">
        <v>284</v>
      </c>
      <c r="J3" t="s">
        <v>283</v>
      </c>
      <c r="K3" t="s">
        <v>283</v>
      </c>
    </row>
    <row r="4" spans="1:11" x14ac:dyDescent="0.3">
      <c r="A4">
        <v>1</v>
      </c>
      <c r="B4">
        <v>4</v>
      </c>
      <c r="C4" t="s">
        <v>8</v>
      </c>
      <c r="D4" t="s">
        <v>217</v>
      </c>
      <c r="E4" t="s">
        <v>283</v>
      </c>
      <c r="F4" t="s">
        <v>283</v>
      </c>
      <c r="G4" t="s">
        <v>283</v>
      </c>
      <c r="H4" t="s">
        <v>283</v>
      </c>
      <c r="I4" t="s">
        <v>283</v>
      </c>
      <c r="J4" t="s">
        <v>283</v>
      </c>
      <c r="K4" t="s">
        <v>283</v>
      </c>
    </row>
    <row r="5" spans="1:11" x14ac:dyDescent="0.3">
      <c r="A5">
        <v>1</v>
      </c>
      <c r="B5">
        <v>5</v>
      </c>
      <c r="C5" t="s">
        <v>8</v>
      </c>
      <c r="D5" t="s">
        <v>218</v>
      </c>
      <c r="E5" t="s">
        <v>283</v>
      </c>
      <c r="F5" t="s">
        <v>283</v>
      </c>
      <c r="G5" t="s">
        <v>283</v>
      </c>
      <c r="H5" t="s">
        <v>283</v>
      </c>
      <c r="I5" t="s">
        <v>283</v>
      </c>
      <c r="J5" t="s">
        <v>283</v>
      </c>
      <c r="K5" t="s">
        <v>283</v>
      </c>
    </row>
    <row r="6" spans="1:11" x14ac:dyDescent="0.3">
      <c r="A6">
        <v>1</v>
      </c>
      <c r="B6">
        <v>6</v>
      </c>
      <c r="C6" t="s">
        <v>8</v>
      </c>
      <c r="D6" t="s">
        <v>13</v>
      </c>
      <c r="E6" t="s">
        <v>367</v>
      </c>
      <c r="F6" t="s">
        <v>368</v>
      </c>
      <c r="G6" t="s">
        <v>369</v>
      </c>
      <c r="H6" t="s">
        <v>283</v>
      </c>
      <c r="I6" t="s">
        <v>283</v>
      </c>
      <c r="J6" t="s">
        <v>288</v>
      </c>
      <c r="K6" t="s">
        <v>394</v>
      </c>
    </row>
    <row r="7" spans="1:11" x14ac:dyDescent="0.3">
      <c r="A7">
        <v>1</v>
      </c>
      <c r="B7">
        <v>7</v>
      </c>
      <c r="C7" t="s">
        <v>8</v>
      </c>
      <c r="D7" t="s">
        <v>14</v>
      </c>
      <c r="E7" t="s">
        <v>283</v>
      </c>
      <c r="F7" t="s">
        <v>283</v>
      </c>
      <c r="G7" t="s">
        <v>283</v>
      </c>
      <c r="H7" t="s">
        <v>283</v>
      </c>
      <c r="I7" t="s">
        <v>283</v>
      </c>
      <c r="J7" t="s">
        <v>283</v>
      </c>
      <c r="K7" t="s">
        <v>702</v>
      </c>
    </row>
    <row r="8" spans="1:11" x14ac:dyDescent="0.3">
      <c r="A8">
        <v>1</v>
      </c>
      <c r="B8">
        <v>8</v>
      </c>
      <c r="C8" t="s">
        <v>8</v>
      </c>
      <c r="D8" t="s">
        <v>221</v>
      </c>
      <c r="E8" t="s">
        <v>370</v>
      </c>
      <c r="F8" t="s">
        <v>283</v>
      </c>
      <c r="G8" t="s">
        <v>283</v>
      </c>
      <c r="H8" t="s">
        <v>283</v>
      </c>
      <c r="I8" t="s">
        <v>283</v>
      </c>
      <c r="J8" t="s">
        <v>283</v>
      </c>
      <c r="K8" t="s">
        <v>703</v>
      </c>
    </row>
    <row r="9" spans="1:11" x14ac:dyDescent="0.3">
      <c r="A9">
        <v>1</v>
      </c>
      <c r="B9">
        <v>11</v>
      </c>
      <c r="C9" t="s">
        <v>8</v>
      </c>
      <c r="D9" t="s">
        <v>15</v>
      </c>
      <c r="E9" t="s">
        <v>283</v>
      </c>
      <c r="F9" t="s">
        <v>283</v>
      </c>
      <c r="G9" t="s">
        <v>283</v>
      </c>
      <c r="H9" t="s">
        <v>283</v>
      </c>
      <c r="I9" t="s">
        <v>283</v>
      </c>
      <c r="J9" t="s">
        <v>283</v>
      </c>
      <c r="K9" t="s">
        <v>283</v>
      </c>
    </row>
    <row r="10" spans="1:11" x14ac:dyDescent="0.3">
      <c r="A10">
        <v>1</v>
      </c>
      <c r="B10">
        <v>12</v>
      </c>
      <c r="C10" t="s">
        <v>8</v>
      </c>
      <c r="D10" t="s">
        <v>16</v>
      </c>
      <c r="E10" t="s">
        <v>296</v>
      </c>
      <c r="F10" t="s">
        <v>283</v>
      </c>
      <c r="G10" t="s">
        <v>283</v>
      </c>
      <c r="H10" t="s">
        <v>283</v>
      </c>
      <c r="I10" t="s">
        <v>283</v>
      </c>
      <c r="J10" t="s">
        <v>283</v>
      </c>
      <c r="K10" t="s">
        <v>704</v>
      </c>
    </row>
    <row r="11" spans="1:11" x14ac:dyDescent="0.3">
      <c r="A11">
        <v>1</v>
      </c>
      <c r="B11">
        <v>15</v>
      </c>
      <c r="C11" t="s">
        <v>8</v>
      </c>
      <c r="D11" t="s">
        <v>17</v>
      </c>
      <c r="E11" t="s">
        <v>371</v>
      </c>
      <c r="F11" t="s">
        <v>372</v>
      </c>
      <c r="G11" t="s">
        <v>307</v>
      </c>
      <c r="H11" t="s">
        <v>373</v>
      </c>
      <c r="I11" t="s">
        <v>283</v>
      </c>
      <c r="J11" t="s">
        <v>374</v>
      </c>
      <c r="K11" t="s">
        <v>705</v>
      </c>
    </row>
    <row r="12" spans="1:11" x14ac:dyDescent="0.3">
      <c r="A12">
        <v>1</v>
      </c>
      <c r="B12">
        <v>17</v>
      </c>
      <c r="C12" t="s">
        <v>8</v>
      </c>
      <c r="D12" t="s">
        <v>219</v>
      </c>
      <c r="E12" t="s">
        <v>369</v>
      </c>
      <c r="F12" t="s">
        <v>283</v>
      </c>
      <c r="G12" t="s">
        <v>283</v>
      </c>
      <c r="H12" t="s">
        <v>283</v>
      </c>
      <c r="I12" t="s">
        <v>283</v>
      </c>
      <c r="J12" t="s">
        <v>283</v>
      </c>
      <c r="K12" t="s">
        <v>706</v>
      </c>
    </row>
    <row r="13" spans="1:11" x14ac:dyDescent="0.3">
      <c r="A13">
        <v>1</v>
      </c>
      <c r="B13">
        <v>18</v>
      </c>
      <c r="C13" t="s">
        <v>8</v>
      </c>
      <c r="D13" t="s">
        <v>18</v>
      </c>
      <c r="E13" t="s">
        <v>375</v>
      </c>
      <c r="F13" t="s">
        <v>376</v>
      </c>
      <c r="G13" t="s">
        <v>377</v>
      </c>
      <c r="H13" t="s">
        <v>378</v>
      </c>
      <c r="I13" t="s">
        <v>283</v>
      </c>
      <c r="J13" t="s">
        <v>379</v>
      </c>
      <c r="K13" t="s">
        <v>707</v>
      </c>
    </row>
    <row r="14" spans="1:11" x14ac:dyDescent="0.3">
      <c r="A14">
        <v>1</v>
      </c>
      <c r="B14">
        <v>19</v>
      </c>
      <c r="C14" t="s">
        <v>8</v>
      </c>
      <c r="D14" t="s">
        <v>19</v>
      </c>
      <c r="E14" t="s">
        <v>380</v>
      </c>
      <c r="F14" t="s">
        <v>308</v>
      </c>
      <c r="G14" t="s">
        <v>381</v>
      </c>
      <c r="H14" t="s">
        <v>382</v>
      </c>
      <c r="I14" t="s">
        <v>283</v>
      </c>
      <c r="J14" t="s">
        <v>383</v>
      </c>
      <c r="K14" t="s">
        <v>708</v>
      </c>
    </row>
    <row r="15" spans="1:11" x14ac:dyDescent="0.3">
      <c r="A15">
        <v>1</v>
      </c>
      <c r="B15">
        <v>20</v>
      </c>
      <c r="C15" t="s">
        <v>8</v>
      </c>
      <c r="D15" t="s">
        <v>48</v>
      </c>
      <c r="E15" t="s">
        <v>384</v>
      </c>
      <c r="F15" t="s">
        <v>385</v>
      </c>
      <c r="G15" t="s">
        <v>386</v>
      </c>
      <c r="H15" t="s">
        <v>387</v>
      </c>
      <c r="I15" t="s">
        <v>388</v>
      </c>
      <c r="J15" t="s">
        <v>389</v>
      </c>
      <c r="K15" t="s">
        <v>709</v>
      </c>
    </row>
  </sheetData>
  <pageMargins left="0.7" right="0.7" top="0.75" bottom="0.75" header="0.3" footer="0.3"/>
  <pageSetup paperSize="9"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K16"/>
  <sheetViews>
    <sheetView workbookViewId="0">
      <selection activeCell="G2" sqref="G2:I15"/>
    </sheetView>
  </sheetViews>
  <sheetFormatPr baseColWidth="10" defaultColWidth="9.109375" defaultRowHeight="14.4" x14ac:dyDescent="0.3"/>
  <sheetData>
    <row r="1" spans="1:11" x14ac:dyDescent="0.3">
      <c r="A1" t="s">
        <v>3</v>
      </c>
      <c r="B1" t="s">
        <v>275</v>
      </c>
      <c r="C1" t="s">
        <v>4</v>
      </c>
      <c r="D1" t="s">
        <v>47</v>
      </c>
      <c r="E1" t="s">
        <v>29</v>
      </c>
      <c r="F1" t="s">
        <v>26</v>
      </c>
      <c r="G1" t="s">
        <v>27</v>
      </c>
      <c r="H1" t="s">
        <v>28</v>
      </c>
      <c r="I1" t="s">
        <v>40</v>
      </c>
      <c r="J1" t="s">
        <v>30</v>
      </c>
      <c r="K1" t="s">
        <v>48</v>
      </c>
    </row>
    <row r="2" spans="1:11" x14ac:dyDescent="0.3">
      <c r="A2">
        <v>3</v>
      </c>
      <c r="B2">
        <v>1</v>
      </c>
      <c r="C2" t="s">
        <v>25</v>
      </c>
      <c r="D2" t="s">
        <v>11</v>
      </c>
      <c r="E2" t="s">
        <v>283</v>
      </c>
      <c r="F2" t="s">
        <v>283</v>
      </c>
      <c r="G2" t="s">
        <v>283</v>
      </c>
      <c r="H2" t="s">
        <v>283</v>
      </c>
      <c r="I2" t="s">
        <v>285</v>
      </c>
      <c r="J2" t="s">
        <v>283</v>
      </c>
      <c r="K2" t="s">
        <v>710</v>
      </c>
    </row>
    <row r="3" spans="1:11" x14ac:dyDescent="0.3">
      <c r="A3">
        <v>3</v>
      </c>
      <c r="B3">
        <v>3</v>
      </c>
      <c r="C3" t="s">
        <v>25</v>
      </c>
      <c r="D3" t="s">
        <v>220</v>
      </c>
      <c r="E3" t="s">
        <v>284</v>
      </c>
      <c r="F3" t="s">
        <v>285</v>
      </c>
      <c r="G3" t="s">
        <v>285</v>
      </c>
      <c r="H3" t="s">
        <v>285</v>
      </c>
      <c r="I3" t="s">
        <v>285</v>
      </c>
      <c r="J3" t="s">
        <v>285</v>
      </c>
      <c r="K3" t="s">
        <v>284</v>
      </c>
    </row>
    <row r="4" spans="1:11" x14ac:dyDescent="0.3">
      <c r="A4">
        <v>3</v>
      </c>
      <c r="B4">
        <v>4</v>
      </c>
      <c r="C4" t="s">
        <v>25</v>
      </c>
      <c r="D4" t="s">
        <v>217</v>
      </c>
      <c r="E4" t="s">
        <v>283</v>
      </c>
      <c r="F4" t="s">
        <v>283</v>
      </c>
      <c r="G4" t="s">
        <v>283</v>
      </c>
      <c r="H4" t="s">
        <v>283</v>
      </c>
      <c r="I4" t="s">
        <v>285</v>
      </c>
      <c r="J4" t="s">
        <v>283</v>
      </c>
      <c r="K4" t="s">
        <v>283</v>
      </c>
    </row>
    <row r="5" spans="1:11" x14ac:dyDescent="0.3">
      <c r="A5">
        <v>3</v>
      </c>
      <c r="B5">
        <v>5</v>
      </c>
      <c r="C5" t="s">
        <v>25</v>
      </c>
      <c r="D5" t="s">
        <v>218</v>
      </c>
      <c r="E5" t="s">
        <v>283</v>
      </c>
      <c r="F5" t="s">
        <v>283</v>
      </c>
      <c r="G5" t="s">
        <v>283</v>
      </c>
      <c r="H5" t="s">
        <v>283</v>
      </c>
      <c r="I5" t="s">
        <v>285</v>
      </c>
      <c r="J5" t="s">
        <v>283</v>
      </c>
      <c r="K5" t="s">
        <v>283</v>
      </c>
    </row>
    <row r="6" spans="1:11" x14ac:dyDescent="0.3">
      <c r="A6">
        <v>3</v>
      </c>
      <c r="B6">
        <v>6</v>
      </c>
      <c r="C6" t="s">
        <v>25</v>
      </c>
      <c r="D6" t="s">
        <v>13</v>
      </c>
      <c r="E6" t="s">
        <v>283</v>
      </c>
      <c r="F6" t="s">
        <v>283</v>
      </c>
      <c r="G6" t="s">
        <v>283</v>
      </c>
      <c r="H6" t="s">
        <v>283</v>
      </c>
      <c r="I6" t="s">
        <v>285</v>
      </c>
      <c r="J6" t="s">
        <v>283</v>
      </c>
      <c r="K6" t="s">
        <v>283</v>
      </c>
    </row>
    <row r="7" spans="1:11" x14ac:dyDescent="0.3">
      <c r="A7">
        <v>3</v>
      </c>
      <c r="B7">
        <v>7</v>
      </c>
      <c r="C7" t="s">
        <v>25</v>
      </c>
      <c r="D7" t="s">
        <v>14</v>
      </c>
      <c r="E7" t="s">
        <v>283</v>
      </c>
      <c r="F7" t="s">
        <v>283</v>
      </c>
      <c r="G7" t="s">
        <v>283</v>
      </c>
      <c r="H7" t="s">
        <v>283</v>
      </c>
      <c r="I7" t="s">
        <v>285</v>
      </c>
      <c r="J7" t="s">
        <v>283</v>
      </c>
      <c r="K7" t="s">
        <v>283</v>
      </c>
    </row>
    <row r="8" spans="1:11" x14ac:dyDescent="0.3">
      <c r="A8">
        <v>3</v>
      </c>
      <c r="B8">
        <v>8</v>
      </c>
      <c r="C8" t="s">
        <v>25</v>
      </c>
      <c r="D8" t="s">
        <v>221</v>
      </c>
      <c r="E8" t="s">
        <v>283</v>
      </c>
      <c r="F8" t="s">
        <v>283</v>
      </c>
      <c r="G8" t="s">
        <v>283</v>
      </c>
      <c r="H8" t="s">
        <v>283</v>
      </c>
      <c r="I8" t="s">
        <v>285</v>
      </c>
      <c r="J8" t="s">
        <v>283</v>
      </c>
      <c r="K8" t="s">
        <v>711</v>
      </c>
    </row>
    <row r="9" spans="1:11" x14ac:dyDescent="0.3">
      <c r="A9">
        <v>3</v>
      </c>
      <c r="B9">
        <v>11</v>
      </c>
      <c r="C9" t="s">
        <v>25</v>
      </c>
      <c r="D9" t="s">
        <v>15</v>
      </c>
      <c r="E9" t="s">
        <v>283</v>
      </c>
      <c r="F9" t="s">
        <v>283</v>
      </c>
      <c r="G9" t="s">
        <v>283</v>
      </c>
      <c r="H9" t="s">
        <v>283</v>
      </c>
      <c r="I9" t="s">
        <v>285</v>
      </c>
      <c r="J9" t="s">
        <v>283</v>
      </c>
      <c r="K9" t="s">
        <v>712</v>
      </c>
    </row>
    <row r="10" spans="1:11" x14ac:dyDescent="0.3">
      <c r="A10">
        <v>3</v>
      </c>
      <c r="B10">
        <v>12</v>
      </c>
      <c r="C10" t="s">
        <v>25</v>
      </c>
      <c r="D10" t="s">
        <v>16</v>
      </c>
      <c r="E10" t="s">
        <v>283</v>
      </c>
      <c r="F10" t="s">
        <v>283</v>
      </c>
      <c r="G10" t="s">
        <v>390</v>
      </c>
      <c r="H10" t="s">
        <v>297</v>
      </c>
      <c r="I10" t="s">
        <v>283</v>
      </c>
      <c r="J10" t="s">
        <v>391</v>
      </c>
      <c r="K10" t="s">
        <v>713</v>
      </c>
    </row>
    <row r="11" spans="1:11" x14ac:dyDescent="0.3">
      <c r="A11">
        <v>3</v>
      </c>
      <c r="B11">
        <v>15</v>
      </c>
      <c r="C11" t="s">
        <v>25</v>
      </c>
      <c r="D11" t="s">
        <v>17</v>
      </c>
      <c r="E11" t="s">
        <v>392</v>
      </c>
      <c r="F11" t="s">
        <v>350</v>
      </c>
      <c r="G11" t="s">
        <v>393</v>
      </c>
      <c r="H11" t="s">
        <v>394</v>
      </c>
      <c r="I11" t="s">
        <v>284</v>
      </c>
      <c r="J11" t="s">
        <v>395</v>
      </c>
      <c r="K11" t="s">
        <v>714</v>
      </c>
    </row>
    <row r="12" spans="1:11" x14ac:dyDescent="0.3">
      <c r="A12">
        <v>3</v>
      </c>
      <c r="B12">
        <v>16</v>
      </c>
      <c r="C12" t="s">
        <v>25</v>
      </c>
      <c r="D12" t="s">
        <v>24</v>
      </c>
      <c r="E12" t="s">
        <v>283</v>
      </c>
      <c r="F12" t="s">
        <v>283</v>
      </c>
      <c r="G12" t="s">
        <v>283</v>
      </c>
      <c r="H12" t="s">
        <v>396</v>
      </c>
      <c r="I12" t="s">
        <v>285</v>
      </c>
      <c r="J12" t="s">
        <v>397</v>
      </c>
      <c r="K12" t="s">
        <v>715</v>
      </c>
    </row>
    <row r="13" spans="1:11" x14ac:dyDescent="0.3">
      <c r="A13">
        <v>3</v>
      </c>
      <c r="B13">
        <v>17</v>
      </c>
      <c r="C13" t="s">
        <v>25</v>
      </c>
      <c r="D13" t="s">
        <v>219</v>
      </c>
      <c r="E13" t="s">
        <v>283</v>
      </c>
      <c r="F13" t="s">
        <v>283</v>
      </c>
      <c r="G13" t="s">
        <v>398</v>
      </c>
      <c r="H13" t="s">
        <v>283</v>
      </c>
      <c r="I13" t="s">
        <v>285</v>
      </c>
      <c r="J13" t="s">
        <v>283</v>
      </c>
      <c r="K13" t="s">
        <v>716</v>
      </c>
    </row>
    <row r="14" spans="1:11" x14ac:dyDescent="0.3">
      <c r="A14">
        <v>3</v>
      </c>
      <c r="B14">
        <v>18</v>
      </c>
      <c r="C14" t="s">
        <v>25</v>
      </c>
      <c r="D14" t="s">
        <v>18</v>
      </c>
      <c r="E14" t="s">
        <v>399</v>
      </c>
      <c r="F14" t="s">
        <v>283</v>
      </c>
      <c r="G14" t="s">
        <v>283</v>
      </c>
      <c r="H14" t="s">
        <v>283</v>
      </c>
      <c r="I14" t="s">
        <v>285</v>
      </c>
      <c r="J14" t="s">
        <v>283</v>
      </c>
      <c r="K14" t="s">
        <v>717</v>
      </c>
    </row>
    <row r="15" spans="1:11" x14ac:dyDescent="0.3">
      <c r="A15">
        <v>3</v>
      </c>
      <c r="B15">
        <v>19</v>
      </c>
      <c r="C15" t="s">
        <v>25</v>
      </c>
      <c r="D15" t="s">
        <v>19</v>
      </c>
      <c r="E15" t="s">
        <v>400</v>
      </c>
      <c r="F15" t="s">
        <v>283</v>
      </c>
      <c r="G15" t="s">
        <v>401</v>
      </c>
      <c r="H15" t="s">
        <v>402</v>
      </c>
      <c r="I15" t="s">
        <v>284</v>
      </c>
      <c r="J15" t="s">
        <v>403</v>
      </c>
      <c r="K15" t="s">
        <v>718</v>
      </c>
    </row>
    <row r="16" spans="1:11" x14ac:dyDescent="0.3">
      <c r="A16">
        <v>3</v>
      </c>
      <c r="B16">
        <v>20</v>
      </c>
      <c r="C16" t="s">
        <v>25</v>
      </c>
      <c r="D16" t="s">
        <v>48</v>
      </c>
      <c r="E16" t="s">
        <v>404</v>
      </c>
      <c r="F16" t="s">
        <v>405</v>
      </c>
      <c r="G16" t="s">
        <v>406</v>
      </c>
      <c r="H16" t="s">
        <v>407</v>
      </c>
      <c r="I16" t="s">
        <v>283</v>
      </c>
      <c r="J16" t="s">
        <v>408</v>
      </c>
      <c r="K16" t="s">
        <v>719</v>
      </c>
    </row>
  </sheetData>
  <pageMargins left="0.7" right="0.7" top="0.75" bottom="0.75" header="0.3" footer="0.3"/>
  <pageSetup paperSize="9"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0A30-223B-4785-AC14-308672D52AB5}">
  <dimension ref="A1:E16"/>
  <sheetViews>
    <sheetView zoomScale="130" zoomScaleNormal="130" workbookViewId="0">
      <selection activeCell="G2" sqref="G2:I15"/>
    </sheetView>
  </sheetViews>
  <sheetFormatPr baseColWidth="10" defaultColWidth="9.109375" defaultRowHeight="14.4" x14ac:dyDescent="0.3"/>
  <cols>
    <col min="1" max="1" width="9.5546875" bestFit="1" customWidth="1"/>
    <col min="2" max="2" width="15.33203125" bestFit="1" customWidth="1"/>
    <col min="3" max="3" width="13.33203125" bestFit="1" customWidth="1"/>
    <col min="4" max="4" width="13" bestFit="1" customWidth="1"/>
    <col min="5" max="5" width="13.33203125" bestFit="1" customWidth="1"/>
  </cols>
  <sheetData>
    <row r="1" spans="1:5" x14ac:dyDescent="0.3">
      <c r="A1" s="193" t="s">
        <v>275</v>
      </c>
      <c r="B1" s="193" t="s">
        <v>47</v>
      </c>
      <c r="C1" s="194" t="s">
        <v>10</v>
      </c>
      <c r="D1" s="194" t="s">
        <v>12</v>
      </c>
      <c r="E1" s="194" t="s">
        <v>48</v>
      </c>
    </row>
    <row r="2" spans="1:5" ht="28.8" x14ac:dyDescent="0.3">
      <c r="A2" s="192">
        <v>1</v>
      </c>
      <c r="B2" s="192" t="s">
        <v>11</v>
      </c>
      <c r="C2" s="189" t="s">
        <v>302</v>
      </c>
      <c r="D2" s="189" t="s">
        <v>303</v>
      </c>
      <c r="E2" s="195" t="s">
        <v>304</v>
      </c>
    </row>
    <row r="3" spans="1:5" ht="28.8" x14ac:dyDescent="0.3">
      <c r="A3" s="192">
        <v>3</v>
      </c>
      <c r="B3" s="192" t="s">
        <v>220</v>
      </c>
      <c r="C3" s="189" t="s">
        <v>305</v>
      </c>
      <c r="D3" s="189" t="s">
        <v>283</v>
      </c>
      <c r="E3" s="195" t="s">
        <v>306</v>
      </c>
    </row>
    <row r="4" spans="1:5" ht="28.8" x14ac:dyDescent="0.3">
      <c r="A4" s="192">
        <v>4</v>
      </c>
      <c r="B4" s="192" t="s">
        <v>217</v>
      </c>
      <c r="C4" s="189" t="s">
        <v>307</v>
      </c>
      <c r="D4" s="189" t="s">
        <v>283</v>
      </c>
      <c r="E4" s="195" t="s">
        <v>308</v>
      </c>
    </row>
    <row r="5" spans="1:5" ht="28.8" x14ac:dyDescent="0.3">
      <c r="A5" s="192">
        <v>5</v>
      </c>
      <c r="B5" s="192" t="s">
        <v>218</v>
      </c>
      <c r="C5" s="189" t="s">
        <v>309</v>
      </c>
      <c r="D5" s="189" t="s">
        <v>283</v>
      </c>
      <c r="E5" s="195" t="s">
        <v>310</v>
      </c>
    </row>
    <row r="6" spans="1:5" ht="28.8" x14ac:dyDescent="0.3">
      <c r="A6" s="192">
        <v>6</v>
      </c>
      <c r="B6" s="192" t="s">
        <v>13</v>
      </c>
      <c r="C6" s="189" t="s">
        <v>311</v>
      </c>
      <c r="D6" s="189" t="s">
        <v>312</v>
      </c>
      <c r="E6" s="195" t="s">
        <v>313</v>
      </c>
    </row>
    <row r="7" spans="1:5" ht="28.8" x14ac:dyDescent="0.3">
      <c r="A7" s="192">
        <v>7</v>
      </c>
      <c r="B7" s="192" t="s">
        <v>14</v>
      </c>
      <c r="C7" s="189" t="s">
        <v>314</v>
      </c>
      <c r="D7" s="189" t="s">
        <v>315</v>
      </c>
      <c r="E7" s="195" t="s">
        <v>316</v>
      </c>
    </row>
    <row r="8" spans="1:5" ht="28.8" x14ac:dyDescent="0.3">
      <c r="A8" s="192">
        <v>8</v>
      </c>
      <c r="B8" s="192" t="s">
        <v>221</v>
      </c>
      <c r="C8" s="189" t="s">
        <v>317</v>
      </c>
      <c r="D8" s="189" t="s">
        <v>318</v>
      </c>
      <c r="E8" s="195" t="s">
        <v>319</v>
      </c>
    </row>
    <row r="9" spans="1:5" ht="28.8" x14ac:dyDescent="0.3">
      <c r="A9" s="192">
        <v>11</v>
      </c>
      <c r="B9" s="192" t="s">
        <v>15</v>
      </c>
      <c r="C9" s="189" t="s">
        <v>320</v>
      </c>
      <c r="D9" s="189" t="s">
        <v>321</v>
      </c>
      <c r="E9" s="195" t="s">
        <v>322</v>
      </c>
    </row>
    <row r="10" spans="1:5" ht="28.8" x14ac:dyDescent="0.3">
      <c r="A10" s="192">
        <v>12</v>
      </c>
      <c r="B10" s="192" t="s">
        <v>16</v>
      </c>
      <c r="C10" s="189" t="s">
        <v>323</v>
      </c>
      <c r="D10" s="189" t="s">
        <v>324</v>
      </c>
      <c r="E10" s="195" t="s">
        <v>325</v>
      </c>
    </row>
    <row r="11" spans="1:5" ht="28.8" x14ac:dyDescent="0.3">
      <c r="A11" s="192">
        <v>15</v>
      </c>
      <c r="B11" s="192" t="s">
        <v>17</v>
      </c>
      <c r="C11" s="189" t="s">
        <v>326</v>
      </c>
      <c r="D11" s="189" t="s">
        <v>327</v>
      </c>
      <c r="E11" s="195" t="s">
        <v>328</v>
      </c>
    </row>
    <row r="12" spans="1:5" ht="28.8" x14ac:dyDescent="0.3">
      <c r="A12" s="192">
        <v>16</v>
      </c>
      <c r="B12" s="192" t="s">
        <v>24</v>
      </c>
      <c r="C12" s="189" t="s">
        <v>329</v>
      </c>
      <c r="D12" s="189" t="s">
        <v>330</v>
      </c>
      <c r="E12" s="195" t="s">
        <v>331</v>
      </c>
    </row>
    <row r="13" spans="1:5" ht="28.8" x14ac:dyDescent="0.3">
      <c r="A13" s="192">
        <v>17</v>
      </c>
      <c r="B13" s="192" t="s">
        <v>219</v>
      </c>
      <c r="C13" s="189" t="s">
        <v>332</v>
      </c>
      <c r="D13" s="189" t="s">
        <v>333</v>
      </c>
      <c r="E13" s="195" t="s">
        <v>334</v>
      </c>
    </row>
    <row r="14" spans="1:5" ht="28.8" x14ac:dyDescent="0.3">
      <c r="A14" s="192">
        <v>18</v>
      </c>
      <c r="B14" s="192" t="s">
        <v>18</v>
      </c>
      <c r="C14" s="189" t="s">
        <v>335</v>
      </c>
      <c r="D14" s="189" t="s">
        <v>336</v>
      </c>
      <c r="E14" s="195" t="s">
        <v>337</v>
      </c>
    </row>
    <row r="15" spans="1:5" ht="28.8" x14ac:dyDescent="0.3">
      <c r="A15" s="192">
        <v>19</v>
      </c>
      <c r="B15" s="192" t="s">
        <v>19</v>
      </c>
      <c r="C15" s="189" t="s">
        <v>338</v>
      </c>
      <c r="D15" s="189" t="s">
        <v>339</v>
      </c>
      <c r="E15" s="195" t="s">
        <v>340</v>
      </c>
    </row>
    <row r="16" spans="1:5" ht="28.8" x14ac:dyDescent="0.3">
      <c r="A16" s="192">
        <v>20</v>
      </c>
      <c r="B16" s="196" t="s">
        <v>48</v>
      </c>
      <c r="C16" s="195" t="s">
        <v>341</v>
      </c>
      <c r="D16" s="195" t="s">
        <v>342</v>
      </c>
      <c r="E16" s="195" t="s">
        <v>343</v>
      </c>
    </row>
  </sheetData>
  <conditionalFormatting sqref="C2:E16">
    <cfRule type="expression" dxfId="24" priority="1">
      <formula>ISNUMBER(SEARCH("-",C2))</formula>
    </cfRule>
    <cfRule type="expression" dxfId="23" priority="2">
      <formula>ISNUMBER(SEARCH("+",C2))</formula>
    </cfRule>
  </conditionalFormatting>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4DFC6-2BA3-431F-B04A-5CABD993DB2D}">
  <dimension ref="A1:E16"/>
  <sheetViews>
    <sheetView workbookViewId="0">
      <selection activeCell="G2" sqref="G2:I15"/>
    </sheetView>
  </sheetViews>
  <sheetFormatPr baseColWidth="10" defaultColWidth="9.109375" defaultRowHeight="14.4" x14ac:dyDescent="0.3"/>
  <cols>
    <col min="1" max="1" width="9.5546875" bestFit="1" customWidth="1"/>
    <col min="2" max="2" width="15.33203125" bestFit="1" customWidth="1"/>
    <col min="3" max="3" width="13.33203125" bestFit="1" customWidth="1"/>
    <col min="4" max="4" width="13" bestFit="1" customWidth="1"/>
    <col min="5" max="5" width="13.33203125" bestFit="1" customWidth="1"/>
  </cols>
  <sheetData>
    <row r="1" spans="1:5" x14ac:dyDescent="0.3">
      <c r="A1" t="s">
        <v>275</v>
      </c>
      <c r="B1" t="s">
        <v>47</v>
      </c>
      <c r="C1" t="s">
        <v>10</v>
      </c>
      <c r="D1" t="s">
        <v>12</v>
      </c>
      <c r="E1" t="s">
        <v>48</v>
      </c>
    </row>
    <row r="2" spans="1:5" x14ac:dyDescent="0.3">
      <c r="A2">
        <v>1</v>
      </c>
      <c r="B2" t="s">
        <v>11</v>
      </c>
      <c r="C2" t="s">
        <v>302</v>
      </c>
      <c r="D2" t="s">
        <v>303</v>
      </c>
      <c r="E2" t="s">
        <v>304</v>
      </c>
    </row>
    <row r="3" spans="1:5" x14ac:dyDescent="0.3">
      <c r="A3">
        <v>3</v>
      </c>
      <c r="B3" t="s">
        <v>220</v>
      </c>
      <c r="C3" t="s">
        <v>305</v>
      </c>
      <c r="D3" t="s">
        <v>283</v>
      </c>
      <c r="E3" t="s">
        <v>306</v>
      </c>
    </row>
    <row r="4" spans="1:5" x14ac:dyDescent="0.3">
      <c r="A4">
        <v>4</v>
      </c>
      <c r="B4" t="s">
        <v>217</v>
      </c>
      <c r="C4" t="s">
        <v>307</v>
      </c>
      <c r="D4" t="s">
        <v>283</v>
      </c>
      <c r="E4" t="s">
        <v>308</v>
      </c>
    </row>
    <row r="5" spans="1:5" x14ac:dyDescent="0.3">
      <c r="A5">
        <v>5</v>
      </c>
      <c r="B5" t="s">
        <v>218</v>
      </c>
      <c r="C5" t="s">
        <v>309</v>
      </c>
      <c r="D5" t="s">
        <v>283</v>
      </c>
      <c r="E5" t="s">
        <v>310</v>
      </c>
    </row>
    <row r="6" spans="1:5" x14ac:dyDescent="0.3">
      <c r="A6">
        <v>6</v>
      </c>
      <c r="B6" t="s">
        <v>13</v>
      </c>
      <c r="C6" t="s">
        <v>311</v>
      </c>
      <c r="D6" t="s">
        <v>312</v>
      </c>
      <c r="E6" t="s">
        <v>313</v>
      </c>
    </row>
    <row r="7" spans="1:5" x14ac:dyDescent="0.3">
      <c r="A7">
        <v>7</v>
      </c>
      <c r="B7" t="s">
        <v>14</v>
      </c>
      <c r="C7" t="s">
        <v>314</v>
      </c>
      <c r="D7" t="s">
        <v>315</v>
      </c>
      <c r="E7" t="s">
        <v>316</v>
      </c>
    </row>
    <row r="8" spans="1:5" x14ac:dyDescent="0.3">
      <c r="A8">
        <v>8</v>
      </c>
      <c r="B8" t="s">
        <v>221</v>
      </c>
      <c r="C8" t="s">
        <v>317</v>
      </c>
      <c r="D8" t="s">
        <v>318</v>
      </c>
      <c r="E8" t="s">
        <v>319</v>
      </c>
    </row>
    <row r="9" spans="1:5" x14ac:dyDescent="0.3">
      <c r="A9">
        <v>11</v>
      </c>
      <c r="B9" t="s">
        <v>15</v>
      </c>
      <c r="C9" t="s">
        <v>320</v>
      </c>
      <c r="D9" t="s">
        <v>321</v>
      </c>
      <c r="E9" t="s">
        <v>322</v>
      </c>
    </row>
    <row r="10" spans="1:5" x14ac:dyDescent="0.3">
      <c r="A10">
        <v>12</v>
      </c>
      <c r="B10" t="s">
        <v>16</v>
      </c>
      <c r="C10" t="s">
        <v>323</v>
      </c>
      <c r="D10" t="s">
        <v>324</v>
      </c>
      <c r="E10" t="s">
        <v>325</v>
      </c>
    </row>
    <row r="11" spans="1:5" x14ac:dyDescent="0.3">
      <c r="A11">
        <v>15</v>
      </c>
      <c r="B11" t="s">
        <v>17</v>
      </c>
      <c r="C11" t="s">
        <v>326</v>
      </c>
      <c r="D11" t="s">
        <v>327</v>
      </c>
      <c r="E11" t="s">
        <v>328</v>
      </c>
    </row>
    <row r="12" spans="1:5" x14ac:dyDescent="0.3">
      <c r="A12">
        <v>16</v>
      </c>
      <c r="B12" t="s">
        <v>24</v>
      </c>
      <c r="C12" t="s">
        <v>329</v>
      </c>
      <c r="D12" t="s">
        <v>330</v>
      </c>
      <c r="E12" t="s">
        <v>331</v>
      </c>
    </row>
    <row r="13" spans="1:5" x14ac:dyDescent="0.3">
      <c r="A13">
        <v>17</v>
      </c>
      <c r="B13" t="s">
        <v>219</v>
      </c>
      <c r="C13" t="s">
        <v>332</v>
      </c>
      <c r="D13" t="s">
        <v>333</v>
      </c>
      <c r="E13" t="s">
        <v>334</v>
      </c>
    </row>
    <row r="14" spans="1:5" x14ac:dyDescent="0.3">
      <c r="A14">
        <v>18</v>
      </c>
      <c r="B14" t="s">
        <v>18</v>
      </c>
      <c r="C14" t="s">
        <v>335</v>
      </c>
      <c r="D14" t="s">
        <v>336</v>
      </c>
      <c r="E14" t="s">
        <v>337</v>
      </c>
    </row>
    <row r="15" spans="1:5" x14ac:dyDescent="0.3">
      <c r="A15">
        <v>19</v>
      </c>
      <c r="B15" t="s">
        <v>19</v>
      </c>
      <c r="C15" t="s">
        <v>338</v>
      </c>
      <c r="D15" t="s">
        <v>339</v>
      </c>
      <c r="E15" t="s">
        <v>340</v>
      </c>
    </row>
    <row r="16" spans="1:5" x14ac:dyDescent="0.3">
      <c r="A16">
        <v>20</v>
      </c>
      <c r="B16" t="s">
        <v>48</v>
      </c>
      <c r="C16" t="s">
        <v>341</v>
      </c>
      <c r="D16" t="s">
        <v>342</v>
      </c>
      <c r="E16" t="s">
        <v>343</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94231-D7B0-493B-98F9-F4B21FF3C7B5}">
  <dimension ref="A3:G60"/>
  <sheetViews>
    <sheetView workbookViewId="0">
      <selection activeCell="G2" sqref="G2:I15"/>
    </sheetView>
  </sheetViews>
  <sheetFormatPr baseColWidth="10" defaultColWidth="9.109375" defaultRowHeight="14.4" x14ac:dyDescent="0.3"/>
  <cols>
    <col min="1" max="1" width="14.5546875" bestFit="1" customWidth="1"/>
    <col min="2" max="2" width="24.44140625" bestFit="1" customWidth="1"/>
    <col min="3" max="3" width="6.88671875" bestFit="1" customWidth="1"/>
    <col min="4" max="4" width="10.6640625" bestFit="1" customWidth="1"/>
    <col min="5" max="6" width="12.5546875" bestFit="1" customWidth="1"/>
    <col min="7" max="7" width="12.6640625" bestFit="1" customWidth="1"/>
    <col min="8" max="8" width="15.88671875" bestFit="1" customWidth="1"/>
    <col min="9" max="10" width="12.5546875" bestFit="1" customWidth="1"/>
    <col min="11" max="11" width="15.44140625" bestFit="1" customWidth="1"/>
    <col min="12" max="12" width="18" bestFit="1" customWidth="1"/>
    <col min="13" max="13" width="21.109375" bestFit="1" customWidth="1"/>
    <col min="14" max="14" width="16.88671875" bestFit="1" customWidth="1"/>
    <col min="15" max="15" width="20" bestFit="1" customWidth="1"/>
    <col min="16" max="16" width="16.33203125" bestFit="1" customWidth="1"/>
    <col min="17" max="17" width="12.5546875" bestFit="1" customWidth="1"/>
    <col min="18" max="18" width="19.44140625" bestFit="1" customWidth="1"/>
    <col min="19" max="20" width="12.5546875" bestFit="1" customWidth="1"/>
    <col min="21" max="21" width="15.44140625" bestFit="1" customWidth="1"/>
    <col min="22" max="23" width="12.5546875" bestFit="1" customWidth="1"/>
    <col min="24" max="24" width="11.44140625" bestFit="1" customWidth="1"/>
    <col min="25" max="25" width="15.88671875" bestFit="1" customWidth="1"/>
    <col min="26" max="26" width="12.5546875" bestFit="1" customWidth="1"/>
    <col min="27" max="27" width="19" bestFit="1" customWidth="1"/>
    <col min="28" max="28" width="20.88671875" bestFit="1" customWidth="1"/>
    <col min="29" max="29" width="24" bestFit="1" customWidth="1"/>
    <col min="30" max="30" width="19.6640625" bestFit="1" customWidth="1"/>
    <col min="31" max="31" width="22.88671875" bestFit="1" customWidth="1"/>
    <col min="32" max="32" width="13.6640625" bestFit="1" customWidth="1"/>
    <col min="33" max="33" width="12.5546875" bestFit="1" customWidth="1"/>
    <col min="34" max="34" width="16.88671875" bestFit="1" customWidth="1"/>
    <col min="35" max="35" width="13.6640625" bestFit="1" customWidth="1"/>
    <col min="36" max="36" width="12.5546875" bestFit="1" customWidth="1"/>
    <col min="37" max="37" width="16.88671875" bestFit="1" customWidth="1"/>
    <col min="38" max="38" width="13.88671875" bestFit="1" customWidth="1"/>
    <col min="39" max="39" width="12.5546875" bestFit="1" customWidth="1"/>
    <col min="40" max="40" width="17" bestFit="1" customWidth="1"/>
    <col min="41" max="41" width="22.109375" bestFit="1" customWidth="1"/>
    <col min="42" max="42" width="25.33203125" bestFit="1" customWidth="1"/>
    <col min="43" max="43" width="17.5546875" bestFit="1" customWidth="1"/>
    <col min="44" max="44" width="20.6640625" bestFit="1" customWidth="1"/>
    <col min="45" max="46" width="12.5546875" bestFit="1" customWidth="1"/>
    <col min="47" max="47" width="15.6640625" bestFit="1" customWidth="1"/>
    <col min="48" max="48" width="20.88671875" bestFit="1" customWidth="1"/>
    <col min="49" max="49" width="24" bestFit="1" customWidth="1"/>
    <col min="50" max="50" width="16.33203125" bestFit="1" customWidth="1"/>
    <col min="51" max="51" width="19.44140625" bestFit="1" customWidth="1"/>
    <col min="52" max="52" width="5" bestFit="1" customWidth="1"/>
    <col min="53" max="53" width="9.88671875" bestFit="1" customWidth="1"/>
    <col min="54" max="54" width="6.88671875" bestFit="1" customWidth="1"/>
    <col min="55" max="55" width="5" bestFit="1" customWidth="1"/>
    <col min="56" max="56" width="9.88671875" bestFit="1" customWidth="1"/>
    <col min="57" max="57" width="15.44140625" bestFit="1" customWidth="1"/>
    <col min="58" max="58" width="8.44140625" bestFit="1" customWidth="1"/>
    <col min="59" max="59" width="5" bestFit="1" customWidth="1"/>
    <col min="60" max="60" width="9.88671875" bestFit="1" customWidth="1"/>
    <col min="61" max="61" width="6.88671875" bestFit="1" customWidth="1"/>
    <col min="62" max="62" width="5" bestFit="1" customWidth="1"/>
    <col min="63" max="63" width="9.88671875" bestFit="1" customWidth="1"/>
    <col min="64" max="64" width="11.44140625" bestFit="1" customWidth="1"/>
    <col min="65" max="65" width="15.88671875" bestFit="1" customWidth="1"/>
    <col min="66" max="66" width="6" bestFit="1" customWidth="1"/>
    <col min="67" max="67" width="9.88671875" bestFit="1" customWidth="1"/>
    <col min="68" max="68" width="6.88671875" bestFit="1" customWidth="1"/>
    <col min="69" max="69" width="6" bestFit="1" customWidth="1"/>
    <col min="70" max="70" width="9.88671875" bestFit="1" customWidth="1"/>
    <col min="71" max="71" width="19" bestFit="1" customWidth="1"/>
    <col min="72" max="72" width="20.88671875" bestFit="1" customWidth="1"/>
    <col min="73" max="73" width="2" bestFit="1" customWidth="1"/>
    <col min="74" max="74" width="9.88671875" bestFit="1" customWidth="1"/>
    <col min="75" max="75" width="6.88671875" bestFit="1" customWidth="1"/>
    <col min="76" max="76" width="2" bestFit="1" customWidth="1"/>
    <col min="77" max="77" width="9.88671875" bestFit="1" customWidth="1"/>
    <col min="78" max="78" width="24" bestFit="1" customWidth="1"/>
    <col min="79" max="79" width="19.6640625" bestFit="1" customWidth="1"/>
    <col min="80" max="80" width="4" bestFit="1" customWidth="1"/>
    <col min="81" max="81" width="9.88671875" bestFit="1" customWidth="1"/>
    <col min="82" max="82" width="6.88671875" bestFit="1" customWidth="1"/>
    <col min="83" max="83" width="4" bestFit="1" customWidth="1"/>
    <col min="84" max="84" width="9.88671875" bestFit="1" customWidth="1"/>
    <col min="85" max="85" width="22.88671875" bestFit="1" customWidth="1"/>
    <col min="86" max="86" width="13.6640625" bestFit="1" customWidth="1"/>
    <col min="87" max="87" width="5" bestFit="1" customWidth="1"/>
    <col min="88" max="88" width="9.88671875" bestFit="1" customWidth="1"/>
    <col min="89" max="89" width="6.88671875" bestFit="1" customWidth="1"/>
    <col min="90" max="90" width="5" bestFit="1" customWidth="1"/>
    <col min="91" max="91" width="9.88671875" bestFit="1" customWidth="1"/>
    <col min="92" max="92" width="16.88671875" bestFit="1" customWidth="1"/>
    <col min="93" max="93" width="13.6640625" bestFit="1" customWidth="1"/>
    <col min="94" max="94" width="4" bestFit="1" customWidth="1"/>
    <col min="95" max="95" width="9.88671875" bestFit="1" customWidth="1"/>
    <col min="96" max="96" width="6.88671875" bestFit="1" customWidth="1"/>
    <col min="97" max="97" width="4" bestFit="1" customWidth="1"/>
    <col min="98" max="98" width="9.88671875" bestFit="1" customWidth="1"/>
    <col min="99" max="99" width="16.88671875" bestFit="1" customWidth="1"/>
    <col min="100" max="100" width="13.88671875" bestFit="1" customWidth="1"/>
    <col min="101" max="101" width="5" bestFit="1" customWidth="1"/>
    <col min="102" max="102" width="9.88671875" bestFit="1" customWidth="1"/>
    <col min="103" max="103" width="6.88671875" bestFit="1" customWidth="1"/>
    <col min="104" max="104" width="5" bestFit="1" customWidth="1"/>
    <col min="105" max="105" width="9.88671875" bestFit="1" customWidth="1"/>
    <col min="106" max="106" width="17" bestFit="1" customWidth="1"/>
    <col min="107" max="107" width="22.109375" bestFit="1" customWidth="1"/>
    <col min="108" max="108" width="2" bestFit="1" customWidth="1"/>
    <col min="109" max="109" width="9.88671875" bestFit="1" customWidth="1"/>
    <col min="110" max="110" width="6.88671875" bestFit="1" customWidth="1"/>
    <col min="111" max="111" width="2" bestFit="1" customWidth="1"/>
    <col min="112" max="112" width="9.88671875" bestFit="1" customWidth="1"/>
    <col min="113" max="113" width="25.33203125" bestFit="1" customWidth="1"/>
    <col min="114" max="114" width="17.5546875" bestFit="1" customWidth="1"/>
    <col min="115" max="115" width="4" bestFit="1" customWidth="1"/>
    <col min="116" max="116" width="9.88671875" bestFit="1" customWidth="1"/>
    <col min="117" max="117" width="6.88671875" bestFit="1" customWidth="1"/>
    <col min="118" max="118" width="4" bestFit="1" customWidth="1"/>
    <col min="119" max="119" width="9.88671875" bestFit="1" customWidth="1"/>
    <col min="120" max="120" width="20.6640625" bestFit="1" customWidth="1"/>
    <col min="121" max="121" width="12.5546875" bestFit="1" customWidth="1"/>
    <col min="122" max="122" width="5" bestFit="1" customWidth="1"/>
    <col min="123" max="123" width="9.88671875" bestFit="1" customWidth="1"/>
    <col min="124" max="124" width="6.88671875" bestFit="1" customWidth="1"/>
    <col min="125" max="125" width="5" bestFit="1" customWidth="1"/>
    <col min="126" max="126" width="9.88671875" bestFit="1" customWidth="1"/>
    <col min="127" max="127" width="15.6640625" bestFit="1" customWidth="1"/>
    <col min="128" max="128" width="20.88671875" bestFit="1" customWidth="1"/>
    <col min="129" max="129" width="2" bestFit="1" customWidth="1"/>
    <col min="130" max="130" width="9.88671875" bestFit="1" customWidth="1"/>
    <col min="131" max="131" width="6.88671875" bestFit="1" customWidth="1"/>
    <col min="132" max="132" width="2" bestFit="1" customWidth="1"/>
    <col min="133" max="133" width="9.88671875" bestFit="1" customWidth="1"/>
    <col min="134" max="134" width="24" bestFit="1" customWidth="1"/>
    <col min="135" max="135" width="16.33203125" bestFit="1" customWidth="1"/>
    <col min="136" max="136" width="3" bestFit="1" customWidth="1"/>
    <col min="137" max="137" width="9.88671875" bestFit="1" customWidth="1"/>
    <col min="138" max="138" width="6.88671875" bestFit="1" customWidth="1"/>
    <col min="139" max="139" width="3" bestFit="1" customWidth="1"/>
    <col min="140" max="140" width="9.88671875" bestFit="1" customWidth="1"/>
    <col min="141" max="141" width="19.44140625" bestFit="1" customWidth="1"/>
    <col min="142" max="142" width="11.33203125" bestFit="1" customWidth="1"/>
    <col min="143" max="143" width="9.88671875" bestFit="1" customWidth="1"/>
    <col min="144" max="144" width="19.44140625" bestFit="1" customWidth="1"/>
    <col min="145" max="145" width="10" bestFit="1" customWidth="1"/>
    <col min="146" max="146" width="11.33203125" bestFit="1" customWidth="1"/>
  </cols>
  <sheetData>
    <row r="3" spans="1:7" x14ac:dyDescent="0.3">
      <c r="A3" s="1" t="s">
        <v>290</v>
      </c>
      <c r="E3" s="1" t="s">
        <v>64</v>
      </c>
    </row>
    <row r="4" spans="1:7" x14ac:dyDescent="0.3">
      <c r="A4" s="1" t="s">
        <v>4</v>
      </c>
      <c r="B4" s="1" t="s">
        <v>6</v>
      </c>
      <c r="C4" s="1" t="s">
        <v>1</v>
      </c>
      <c r="D4" s="1" t="s">
        <v>2</v>
      </c>
      <c r="E4" t="s">
        <v>12</v>
      </c>
      <c r="F4" t="s">
        <v>10</v>
      </c>
      <c r="G4" t="s">
        <v>48</v>
      </c>
    </row>
    <row r="5" spans="1:7" x14ac:dyDescent="0.3">
      <c r="A5" t="s">
        <v>25</v>
      </c>
      <c r="B5" t="s">
        <v>29</v>
      </c>
      <c r="C5">
        <v>2024</v>
      </c>
      <c r="D5">
        <v>1</v>
      </c>
      <c r="E5" s="154">
        <v>1562</v>
      </c>
      <c r="F5" s="154">
        <v>3540</v>
      </c>
      <c r="G5" s="154">
        <v>5102</v>
      </c>
    </row>
    <row r="6" spans="1:7" x14ac:dyDescent="0.3">
      <c r="D6">
        <v>2</v>
      </c>
      <c r="E6" s="154">
        <v>1510</v>
      </c>
      <c r="F6" s="154">
        <v>3574</v>
      </c>
      <c r="G6" s="154">
        <v>5084</v>
      </c>
    </row>
    <row r="7" spans="1:7" x14ac:dyDescent="0.3">
      <c r="C7">
        <v>2025</v>
      </c>
      <c r="D7">
        <v>1</v>
      </c>
      <c r="E7" s="154">
        <v>1364</v>
      </c>
      <c r="F7" s="154">
        <v>3572</v>
      </c>
      <c r="G7" s="154">
        <v>4936</v>
      </c>
    </row>
    <row r="8" spans="1:7" x14ac:dyDescent="0.3">
      <c r="D8">
        <v>2</v>
      </c>
      <c r="E8" s="154">
        <v>1365</v>
      </c>
      <c r="F8" s="154">
        <v>3597</v>
      </c>
      <c r="G8" s="154">
        <v>4962</v>
      </c>
    </row>
    <row r="9" spans="1:7" x14ac:dyDescent="0.3">
      <c r="B9" t="s">
        <v>26</v>
      </c>
      <c r="C9">
        <v>2024</v>
      </c>
      <c r="D9">
        <v>1</v>
      </c>
      <c r="E9" s="154">
        <v>1070</v>
      </c>
      <c r="F9" s="154">
        <v>3357</v>
      </c>
      <c r="G9" s="154">
        <v>4427</v>
      </c>
    </row>
    <row r="10" spans="1:7" x14ac:dyDescent="0.3">
      <c r="D10">
        <v>2</v>
      </c>
      <c r="E10" s="154">
        <v>994</v>
      </c>
      <c r="F10" s="154">
        <v>3387</v>
      </c>
      <c r="G10" s="154">
        <v>4381</v>
      </c>
    </row>
    <row r="11" spans="1:7" x14ac:dyDescent="0.3">
      <c r="C11">
        <v>2025</v>
      </c>
      <c r="D11">
        <v>1</v>
      </c>
      <c r="E11" s="154">
        <v>910</v>
      </c>
      <c r="F11" s="154">
        <v>3389</v>
      </c>
      <c r="G11" s="154">
        <v>4299</v>
      </c>
    </row>
    <row r="12" spans="1:7" x14ac:dyDescent="0.3">
      <c r="D12">
        <v>2</v>
      </c>
      <c r="E12" s="154">
        <v>848</v>
      </c>
      <c r="F12" s="154">
        <v>3401</v>
      </c>
      <c r="G12" s="154">
        <v>4249</v>
      </c>
    </row>
    <row r="13" spans="1:7" x14ac:dyDescent="0.3">
      <c r="B13" t="s">
        <v>27</v>
      </c>
      <c r="C13">
        <v>2024</v>
      </c>
      <c r="D13">
        <v>1</v>
      </c>
      <c r="E13" s="154">
        <v>1180</v>
      </c>
      <c r="F13" s="154">
        <v>5611</v>
      </c>
      <c r="G13" s="154">
        <v>6791</v>
      </c>
    </row>
    <row r="14" spans="1:7" x14ac:dyDescent="0.3">
      <c r="D14">
        <v>2</v>
      </c>
      <c r="E14" s="154">
        <v>1138</v>
      </c>
      <c r="F14" s="154">
        <v>5475</v>
      </c>
      <c r="G14" s="154">
        <v>6613</v>
      </c>
    </row>
    <row r="15" spans="1:7" x14ac:dyDescent="0.3">
      <c r="C15">
        <v>2025</v>
      </c>
      <c r="D15">
        <v>1</v>
      </c>
      <c r="E15" s="154">
        <v>1116</v>
      </c>
      <c r="F15" s="154">
        <v>5274</v>
      </c>
      <c r="G15" s="154">
        <v>6390</v>
      </c>
    </row>
    <row r="16" spans="1:7" x14ac:dyDescent="0.3">
      <c r="D16">
        <v>2</v>
      </c>
      <c r="E16" s="154">
        <v>1058</v>
      </c>
      <c r="F16" s="154">
        <v>5247</v>
      </c>
      <c r="G16" s="154">
        <v>6305</v>
      </c>
    </row>
    <row r="17" spans="1:7" x14ac:dyDescent="0.3">
      <c r="B17" t="s">
        <v>28</v>
      </c>
      <c r="C17">
        <v>2024</v>
      </c>
      <c r="D17">
        <v>1</v>
      </c>
      <c r="E17" s="154">
        <v>2803</v>
      </c>
      <c r="F17" s="154">
        <v>16516</v>
      </c>
      <c r="G17" s="154">
        <v>19319</v>
      </c>
    </row>
    <row r="18" spans="1:7" x14ac:dyDescent="0.3">
      <c r="D18">
        <v>2</v>
      </c>
      <c r="E18" s="154">
        <v>2786</v>
      </c>
      <c r="F18" s="154">
        <v>16316</v>
      </c>
      <c r="G18" s="154">
        <v>19102</v>
      </c>
    </row>
    <row r="19" spans="1:7" x14ac:dyDescent="0.3">
      <c r="C19">
        <v>2025</v>
      </c>
      <c r="D19">
        <v>1</v>
      </c>
      <c r="E19" s="154">
        <v>2567</v>
      </c>
      <c r="F19" s="154">
        <v>15723</v>
      </c>
      <c r="G19" s="154">
        <v>18290</v>
      </c>
    </row>
    <row r="20" spans="1:7" x14ac:dyDescent="0.3">
      <c r="D20">
        <v>2</v>
      </c>
      <c r="E20" s="154">
        <v>2613</v>
      </c>
      <c r="F20" s="154">
        <v>15529</v>
      </c>
      <c r="G20" s="154">
        <v>18142</v>
      </c>
    </row>
    <row r="21" spans="1:7" x14ac:dyDescent="0.3">
      <c r="B21" t="s">
        <v>40</v>
      </c>
      <c r="C21">
        <v>2024</v>
      </c>
      <c r="D21">
        <v>1</v>
      </c>
      <c r="E21" s="154">
        <v>1</v>
      </c>
      <c r="F21" s="154">
        <v>0</v>
      </c>
      <c r="G21" s="154">
        <v>1</v>
      </c>
    </row>
    <row r="22" spans="1:7" x14ac:dyDescent="0.3">
      <c r="D22">
        <v>2</v>
      </c>
      <c r="E22" s="154">
        <v>1</v>
      </c>
      <c r="F22" s="154">
        <v>0</v>
      </c>
      <c r="G22" s="154">
        <v>1</v>
      </c>
    </row>
    <row r="23" spans="1:7" x14ac:dyDescent="0.3">
      <c r="C23">
        <v>2025</v>
      </c>
      <c r="D23">
        <v>1</v>
      </c>
      <c r="E23" s="154">
        <v>2</v>
      </c>
      <c r="F23" s="154">
        <v>0</v>
      </c>
      <c r="G23" s="154">
        <v>2</v>
      </c>
    </row>
    <row r="24" spans="1:7" x14ac:dyDescent="0.3">
      <c r="D24">
        <v>2</v>
      </c>
      <c r="E24" s="154">
        <v>4</v>
      </c>
      <c r="F24" s="154">
        <v>0</v>
      </c>
      <c r="G24" s="154">
        <v>4</v>
      </c>
    </row>
    <row r="25" spans="1:7" x14ac:dyDescent="0.3">
      <c r="B25" t="s">
        <v>30</v>
      </c>
      <c r="C25">
        <v>2024</v>
      </c>
      <c r="D25">
        <v>1</v>
      </c>
      <c r="E25" s="154">
        <v>730</v>
      </c>
      <c r="F25" s="154">
        <v>0</v>
      </c>
      <c r="G25" s="154">
        <v>730</v>
      </c>
    </row>
    <row r="26" spans="1:7" x14ac:dyDescent="0.3">
      <c r="D26">
        <v>2</v>
      </c>
      <c r="E26" s="154">
        <v>738</v>
      </c>
      <c r="F26" s="154">
        <v>0</v>
      </c>
      <c r="G26" s="154">
        <v>738</v>
      </c>
    </row>
    <row r="27" spans="1:7" x14ac:dyDescent="0.3">
      <c r="C27">
        <v>2025</v>
      </c>
      <c r="D27">
        <v>1</v>
      </c>
      <c r="E27" s="154">
        <v>772</v>
      </c>
      <c r="F27" s="154">
        <v>0</v>
      </c>
      <c r="G27" s="154">
        <v>772</v>
      </c>
    </row>
    <row r="28" spans="1:7" x14ac:dyDescent="0.3">
      <c r="D28">
        <v>2</v>
      </c>
      <c r="E28" s="154">
        <v>779</v>
      </c>
      <c r="F28" s="154">
        <v>0</v>
      </c>
      <c r="G28" s="154">
        <v>779</v>
      </c>
    </row>
    <row r="29" spans="1:7" x14ac:dyDescent="0.3">
      <c r="A29" t="s">
        <v>31</v>
      </c>
      <c r="B29" t="s">
        <v>32</v>
      </c>
      <c r="C29">
        <v>2024</v>
      </c>
      <c r="D29">
        <v>1</v>
      </c>
      <c r="E29" s="154">
        <v>171</v>
      </c>
      <c r="F29" s="154">
        <v>2257</v>
      </c>
      <c r="G29" s="154">
        <v>2428</v>
      </c>
    </row>
    <row r="30" spans="1:7" x14ac:dyDescent="0.3">
      <c r="D30">
        <v>2</v>
      </c>
      <c r="E30" s="154">
        <v>149</v>
      </c>
      <c r="F30" s="154">
        <v>2243</v>
      </c>
      <c r="G30" s="154">
        <v>2392</v>
      </c>
    </row>
    <row r="31" spans="1:7" x14ac:dyDescent="0.3">
      <c r="C31">
        <v>2025</v>
      </c>
      <c r="D31">
        <v>1</v>
      </c>
      <c r="E31" s="154">
        <v>137</v>
      </c>
      <c r="F31" s="154">
        <v>2264</v>
      </c>
      <c r="G31" s="154">
        <v>2401</v>
      </c>
    </row>
    <row r="32" spans="1:7" x14ac:dyDescent="0.3">
      <c r="D32">
        <v>2</v>
      </c>
      <c r="E32" s="154">
        <v>136</v>
      </c>
      <c r="F32" s="154">
        <v>2249</v>
      </c>
      <c r="G32" s="154">
        <v>2385</v>
      </c>
    </row>
    <row r="33" spans="2:7" x14ac:dyDescent="0.3">
      <c r="B33" t="s">
        <v>34</v>
      </c>
      <c r="C33">
        <v>2024</v>
      </c>
      <c r="D33">
        <v>1</v>
      </c>
      <c r="E33" s="154">
        <v>58</v>
      </c>
      <c r="F33" s="154">
        <v>335</v>
      </c>
      <c r="G33" s="154">
        <v>393</v>
      </c>
    </row>
    <row r="34" spans="2:7" x14ac:dyDescent="0.3">
      <c r="D34">
        <v>2</v>
      </c>
      <c r="E34" s="154">
        <v>42</v>
      </c>
      <c r="F34" s="154">
        <v>345</v>
      </c>
      <c r="G34" s="154">
        <v>387</v>
      </c>
    </row>
    <row r="35" spans="2:7" x14ac:dyDescent="0.3">
      <c r="C35">
        <v>2025</v>
      </c>
      <c r="D35">
        <v>1</v>
      </c>
      <c r="E35" s="154">
        <v>42</v>
      </c>
      <c r="F35" s="154">
        <v>361</v>
      </c>
      <c r="G35" s="154">
        <v>403</v>
      </c>
    </row>
    <row r="36" spans="2:7" x14ac:dyDescent="0.3">
      <c r="D36">
        <v>2</v>
      </c>
      <c r="E36" s="154">
        <v>40</v>
      </c>
      <c r="F36" s="154">
        <v>368</v>
      </c>
      <c r="G36" s="154">
        <v>408</v>
      </c>
    </row>
    <row r="37" spans="2:7" x14ac:dyDescent="0.3">
      <c r="B37" t="s">
        <v>33</v>
      </c>
      <c r="C37">
        <v>2024</v>
      </c>
      <c r="D37">
        <v>1</v>
      </c>
      <c r="E37" s="154">
        <v>517</v>
      </c>
      <c r="F37" s="154">
        <v>1769</v>
      </c>
      <c r="G37" s="154">
        <v>2286</v>
      </c>
    </row>
    <row r="38" spans="2:7" x14ac:dyDescent="0.3">
      <c r="D38">
        <v>2</v>
      </c>
      <c r="E38" s="154">
        <v>561</v>
      </c>
      <c r="F38" s="154">
        <v>1807</v>
      </c>
      <c r="G38" s="154">
        <v>2368</v>
      </c>
    </row>
    <row r="39" spans="2:7" x14ac:dyDescent="0.3">
      <c r="C39">
        <v>2025</v>
      </c>
      <c r="D39">
        <v>1</v>
      </c>
      <c r="E39" s="154">
        <v>431</v>
      </c>
      <c r="F39" s="154">
        <v>1892</v>
      </c>
      <c r="G39" s="154">
        <v>2323</v>
      </c>
    </row>
    <row r="40" spans="2:7" x14ac:dyDescent="0.3">
      <c r="D40">
        <v>2</v>
      </c>
      <c r="E40" s="154">
        <v>546</v>
      </c>
      <c r="F40" s="154">
        <v>1925</v>
      </c>
      <c r="G40" s="154">
        <v>2471</v>
      </c>
    </row>
    <row r="41" spans="2:7" x14ac:dyDescent="0.3">
      <c r="B41" t="s">
        <v>41</v>
      </c>
      <c r="C41">
        <v>2024</v>
      </c>
      <c r="D41">
        <v>1</v>
      </c>
      <c r="E41" s="154">
        <v>2</v>
      </c>
      <c r="F41" s="154">
        <v>0</v>
      </c>
      <c r="G41" s="154">
        <v>2</v>
      </c>
    </row>
    <row r="42" spans="2:7" x14ac:dyDescent="0.3">
      <c r="D42">
        <v>2</v>
      </c>
      <c r="E42" s="154">
        <v>2</v>
      </c>
      <c r="F42" s="154">
        <v>0</v>
      </c>
      <c r="G42" s="154">
        <v>2</v>
      </c>
    </row>
    <row r="43" spans="2:7" x14ac:dyDescent="0.3">
      <c r="C43">
        <v>2025</v>
      </c>
      <c r="D43">
        <v>1</v>
      </c>
      <c r="E43" s="154">
        <v>5</v>
      </c>
      <c r="F43" s="154">
        <v>0</v>
      </c>
      <c r="G43" s="154">
        <v>5</v>
      </c>
    </row>
    <row r="44" spans="2:7" x14ac:dyDescent="0.3">
      <c r="D44">
        <v>2</v>
      </c>
      <c r="E44" s="154">
        <v>3</v>
      </c>
      <c r="F44" s="154">
        <v>0</v>
      </c>
      <c r="G44" s="154">
        <v>3</v>
      </c>
    </row>
    <row r="45" spans="2:7" x14ac:dyDescent="0.3">
      <c r="B45" t="s">
        <v>35</v>
      </c>
      <c r="C45">
        <v>2024</v>
      </c>
      <c r="D45">
        <v>1</v>
      </c>
      <c r="E45" s="154">
        <v>595</v>
      </c>
      <c r="F45" s="154">
        <v>0</v>
      </c>
      <c r="G45" s="154">
        <v>595</v>
      </c>
    </row>
    <row r="46" spans="2:7" x14ac:dyDescent="0.3">
      <c r="D46">
        <v>2</v>
      </c>
      <c r="E46" s="154">
        <v>567</v>
      </c>
      <c r="F46" s="154">
        <v>0</v>
      </c>
      <c r="G46" s="154">
        <v>567</v>
      </c>
    </row>
    <row r="47" spans="2:7" x14ac:dyDescent="0.3">
      <c r="C47">
        <v>2025</v>
      </c>
      <c r="D47">
        <v>1</v>
      </c>
      <c r="E47" s="154">
        <v>587</v>
      </c>
      <c r="F47" s="154">
        <v>0</v>
      </c>
      <c r="G47" s="154">
        <v>587</v>
      </c>
    </row>
    <row r="48" spans="2:7" x14ac:dyDescent="0.3">
      <c r="D48">
        <v>2</v>
      </c>
      <c r="E48" s="154">
        <v>589</v>
      </c>
      <c r="F48" s="154">
        <v>0</v>
      </c>
      <c r="G48" s="154">
        <v>589</v>
      </c>
    </row>
    <row r="49" spans="1:7" x14ac:dyDescent="0.3">
      <c r="A49" t="s">
        <v>36</v>
      </c>
      <c r="B49" t="s">
        <v>37</v>
      </c>
      <c r="C49">
        <v>2024</v>
      </c>
      <c r="D49">
        <v>1</v>
      </c>
      <c r="E49" s="154">
        <v>48</v>
      </c>
      <c r="F49" s="154">
        <v>1135</v>
      </c>
      <c r="G49" s="154">
        <v>1183</v>
      </c>
    </row>
    <row r="50" spans="1:7" x14ac:dyDescent="0.3">
      <c r="D50">
        <v>2</v>
      </c>
      <c r="E50" s="154">
        <v>48</v>
      </c>
      <c r="F50" s="154">
        <v>1134</v>
      </c>
      <c r="G50" s="154">
        <v>1182</v>
      </c>
    </row>
    <row r="51" spans="1:7" x14ac:dyDescent="0.3">
      <c r="C51">
        <v>2025</v>
      </c>
      <c r="D51">
        <v>1</v>
      </c>
      <c r="E51" s="154">
        <v>37</v>
      </c>
      <c r="F51" s="154">
        <v>1099</v>
      </c>
      <c r="G51" s="154">
        <v>1136</v>
      </c>
    </row>
    <row r="52" spans="1:7" x14ac:dyDescent="0.3">
      <c r="D52">
        <v>2</v>
      </c>
      <c r="E52" s="154">
        <v>44</v>
      </c>
      <c r="F52" s="154">
        <v>1102</v>
      </c>
      <c r="G52" s="154">
        <v>1146</v>
      </c>
    </row>
    <row r="53" spans="1:7" x14ac:dyDescent="0.3">
      <c r="B53" t="s">
        <v>42</v>
      </c>
      <c r="C53">
        <v>2024</v>
      </c>
      <c r="D53">
        <v>1</v>
      </c>
      <c r="E53" s="154">
        <v>3</v>
      </c>
      <c r="F53" s="154">
        <v>0</v>
      </c>
      <c r="G53" s="154">
        <v>3</v>
      </c>
    </row>
    <row r="54" spans="1:7" x14ac:dyDescent="0.3">
      <c r="D54">
        <v>2</v>
      </c>
      <c r="E54" s="154">
        <v>3</v>
      </c>
      <c r="F54" s="154">
        <v>0</v>
      </c>
      <c r="G54" s="154">
        <v>3</v>
      </c>
    </row>
    <row r="55" spans="1:7" x14ac:dyDescent="0.3">
      <c r="C55">
        <v>2025</v>
      </c>
      <c r="D55">
        <v>1</v>
      </c>
      <c r="E55" s="154">
        <v>3</v>
      </c>
      <c r="F55" s="154">
        <v>0</v>
      </c>
      <c r="G55" s="154">
        <v>3</v>
      </c>
    </row>
    <row r="56" spans="1:7" x14ac:dyDescent="0.3">
      <c r="D56">
        <v>2</v>
      </c>
      <c r="E56" s="154">
        <v>2</v>
      </c>
      <c r="F56" s="154">
        <v>0</v>
      </c>
      <c r="G56" s="154">
        <v>2</v>
      </c>
    </row>
    <row r="57" spans="1:7" x14ac:dyDescent="0.3">
      <c r="B57" t="s">
        <v>38</v>
      </c>
      <c r="C57">
        <v>2024</v>
      </c>
      <c r="D57">
        <v>1</v>
      </c>
      <c r="E57" s="154">
        <v>39</v>
      </c>
      <c r="F57" s="154">
        <v>0</v>
      </c>
      <c r="G57" s="154">
        <v>39</v>
      </c>
    </row>
    <row r="58" spans="1:7" x14ac:dyDescent="0.3">
      <c r="D58">
        <v>2</v>
      </c>
      <c r="E58" s="154">
        <v>33</v>
      </c>
      <c r="F58" s="154">
        <v>0</v>
      </c>
      <c r="G58" s="154">
        <v>33</v>
      </c>
    </row>
    <row r="59" spans="1:7" x14ac:dyDescent="0.3">
      <c r="C59">
        <v>2025</v>
      </c>
      <c r="D59">
        <v>1</v>
      </c>
      <c r="E59" s="154">
        <v>38</v>
      </c>
      <c r="F59" s="154">
        <v>0</v>
      </c>
      <c r="G59" s="154">
        <v>38</v>
      </c>
    </row>
    <row r="60" spans="1:7" x14ac:dyDescent="0.3">
      <c r="D60">
        <v>2</v>
      </c>
      <c r="E60" s="154">
        <v>50</v>
      </c>
      <c r="F60" s="154">
        <v>0</v>
      </c>
      <c r="G60" s="154">
        <v>50</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559B9-756D-444B-B929-4210A290C972}">
  <dimension ref="A1:J9"/>
  <sheetViews>
    <sheetView workbookViewId="0">
      <selection activeCell="H5" sqref="H5"/>
    </sheetView>
  </sheetViews>
  <sheetFormatPr baseColWidth="10" defaultRowHeight="14.4" x14ac:dyDescent="0.3"/>
  <cols>
    <col min="1" max="1" width="28.44140625" bestFit="1" customWidth="1"/>
    <col min="2" max="2" width="23.6640625" bestFit="1" customWidth="1"/>
    <col min="3" max="3" width="12.5546875" bestFit="1" customWidth="1"/>
    <col min="4" max="4" width="15.5546875" bestFit="1" customWidth="1"/>
    <col min="7" max="7" width="28.44140625" bestFit="1" customWidth="1"/>
    <col min="8" max="8" width="23.6640625" bestFit="1" customWidth="1"/>
    <col min="9" max="9" width="12.5546875" bestFit="1" customWidth="1"/>
    <col min="10" max="10" width="15.5546875" bestFit="1" customWidth="1"/>
  </cols>
  <sheetData>
    <row r="1" spans="1:10" x14ac:dyDescent="0.3">
      <c r="A1" s="1" t="s">
        <v>1</v>
      </c>
      <c r="B1" s="2">
        <v>2025</v>
      </c>
      <c r="G1" s="1" t="s">
        <v>1</v>
      </c>
      <c r="H1" t="s">
        <v>636</v>
      </c>
    </row>
    <row r="3" spans="1:10" x14ac:dyDescent="0.3">
      <c r="A3" s="1" t="s">
        <v>686</v>
      </c>
      <c r="B3" s="1" t="s">
        <v>633</v>
      </c>
      <c r="G3" s="1" t="s">
        <v>686</v>
      </c>
      <c r="H3" s="1" t="s">
        <v>633</v>
      </c>
    </row>
    <row r="4" spans="1:10" x14ac:dyDescent="0.3">
      <c r="A4" s="1" t="s">
        <v>634</v>
      </c>
      <c r="B4" t="s">
        <v>10</v>
      </c>
      <c r="C4" t="s">
        <v>12</v>
      </c>
      <c r="D4" t="s">
        <v>635</v>
      </c>
      <c r="G4" s="1" t="s">
        <v>634</v>
      </c>
      <c r="H4" t="s">
        <v>10</v>
      </c>
      <c r="I4" t="s">
        <v>12</v>
      </c>
      <c r="J4" t="s">
        <v>635</v>
      </c>
    </row>
    <row r="5" spans="1:10" x14ac:dyDescent="0.3">
      <c r="A5" s="2" t="s">
        <v>8</v>
      </c>
      <c r="B5" s="106">
        <v>82.565467098741166</v>
      </c>
      <c r="C5" s="106">
        <v>23.87101587847285</v>
      </c>
      <c r="D5" s="106">
        <v>106.43648297721401</v>
      </c>
      <c r="G5" s="2" t="s">
        <v>8</v>
      </c>
      <c r="H5" s="155">
        <v>0.16721363388918539</v>
      </c>
      <c r="I5" s="155">
        <v>4.8344174022443676E-2</v>
      </c>
      <c r="J5" s="155">
        <v>0.21555780791162907</v>
      </c>
    </row>
    <row r="6" spans="1:10" x14ac:dyDescent="0.3">
      <c r="A6" s="2" t="s">
        <v>25</v>
      </c>
      <c r="B6" s="106">
        <v>228.99563386628896</v>
      </c>
      <c r="C6" s="106">
        <v>11.167743332349255</v>
      </c>
      <c r="D6" s="106">
        <v>240.16337719863822</v>
      </c>
      <c r="G6" s="2" t="s">
        <v>25</v>
      </c>
      <c r="H6" s="155">
        <v>0.4637676431691064</v>
      </c>
      <c r="I6" s="155">
        <v>2.2617191067430067E-2</v>
      </c>
      <c r="J6" s="155">
        <v>0.4863848342365365</v>
      </c>
    </row>
    <row r="7" spans="1:10" x14ac:dyDescent="0.3">
      <c r="A7" s="2" t="s">
        <v>31</v>
      </c>
      <c r="B7" s="106">
        <v>63.504178482658766</v>
      </c>
      <c r="C7" s="106">
        <v>6.1568825854986065</v>
      </c>
      <c r="D7" s="106">
        <v>69.661061068157366</v>
      </c>
      <c r="G7" s="2" t="s">
        <v>31</v>
      </c>
      <c r="H7" s="155">
        <v>0.12861023893359269</v>
      </c>
      <c r="I7" s="155">
        <v>1.2469071474143719E-2</v>
      </c>
      <c r="J7" s="155">
        <v>0.14107931040773641</v>
      </c>
    </row>
    <row r="8" spans="1:10" x14ac:dyDescent="0.3">
      <c r="A8" s="2" t="s">
        <v>36</v>
      </c>
      <c r="B8" s="106">
        <v>76.267386373394828</v>
      </c>
      <c r="C8" s="106">
        <v>1.2440312665071205</v>
      </c>
      <c r="D8" s="106">
        <v>77.51141763990195</v>
      </c>
      <c r="G8" s="2" t="s">
        <v>36</v>
      </c>
      <c r="H8" s="155">
        <v>0.15445860443657961</v>
      </c>
      <c r="I8" s="155">
        <v>2.519443007518489E-3</v>
      </c>
      <c r="J8" s="155">
        <v>0.1569780474440981</v>
      </c>
    </row>
    <row r="9" spans="1:10" x14ac:dyDescent="0.3">
      <c r="A9" s="2" t="s">
        <v>635</v>
      </c>
      <c r="B9" s="106">
        <v>451.33266582108365</v>
      </c>
      <c r="C9" s="106">
        <v>42.439673062827836</v>
      </c>
      <c r="D9" s="106">
        <v>493.77233888391152</v>
      </c>
      <c r="G9" s="2" t="s">
        <v>635</v>
      </c>
      <c r="H9" s="155">
        <v>0.91405012042846401</v>
      </c>
      <c r="I9" s="155">
        <v>8.5949879571535964E-2</v>
      </c>
      <c r="J9" s="155">
        <v>1</v>
      </c>
    </row>
  </sheetData>
  <pageMargins left="0.7" right="0.7" top="0.78740157499999996" bottom="0.78740157499999996"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4F8E7-EF32-4FEA-A73A-A0AC7CD5C035}">
  <dimension ref="A1:M121"/>
  <sheetViews>
    <sheetView workbookViewId="0">
      <selection activeCell="G2" sqref="G2:I15"/>
    </sheetView>
  </sheetViews>
  <sheetFormatPr baseColWidth="10" defaultColWidth="9.109375" defaultRowHeight="14.4" x14ac:dyDescent="0.3"/>
  <cols>
    <col min="1" max="1" width="7.5546875" bestFit="1" customWidth="1"/>
    <col min="2" max="2" width="3.33203125" bestFit="1" customWidth="1"/>
    <col min="3" max="3" width="6.33203125" bestFit="1" customWidth="1"/>
    <col min="4" max="4" width="5.5546875" bestFit="1" customWidth="1"/>
    <col min="5" max="5" width="7.88671875" bestFit="1" customWidth="1"/>
    <col min="6" max="6" width="5" bestFit="1" customWidth="1"/>
    <col min="7" max="8" width="8.44140625" bestFit="1" customWidth="1"/>
    <col min="9" max="9" width="22.44140625" bestFit="1" customWidth="1"/>
    <col min="10" max="10" width="12.5546875" bestFit="1" customWidth="1"/>
    <col min="11" max="11" width="7.6640625" bestFit="1" customWidth="1"/>
    <col min="12" max="13" width="12" bestFit="1" customWidth="1"/>
  </cols>
  <sheetData>
    <row r="1" spans="1:13" x14ac:dyDescent="0.3">
      <c r="A1" t="s">
        <v>0</v>
      </c>
      <c r="B1" t="s">
        <v>3</v>
      </c>
      <c r="C1" t="s">
        <v>5</v>
      </c>
      <c r="D1" t="s">
        <v>165</v>
      </c>
      <c r="E1" t="s">
        <v>7</v>
      </c>
      <c r="F1" t="s">
        <v>1</v>
      </c>
      <c r="G1" t="s">
        <v>2</v>
      </c>
      <c r="H1" t="s">
        <v>4</v>
      </c>
      <c r="I1" t="s">
        <v>6</v>
      </c>
      <c r="J1" t="s">
        <v>64</v>
      </c>
      <c r="K1" t="s">
        <v>48</v>
      </c>
      <c r="L1" t="s">
        <v>62</v>
      </c>
      <c r="M1" t="s">
        <v>116</v>
      </c>
    </row>
    <row r="2" spans="1:13" x14ac:dyDescent="0.3">
      <c r="A2">
        <v>241</v>
      </c>
      <c r="B2">
        <v>1</v>
      </c>
      <c r="C2">
        <v>26</v>
      </c>
      <c r="D2">
        <v>1</v>
      </c>
      <c r="E2">
        <v>0</v>
      </c>
      <c r="F2">
        <v>2024</v>
      </c>
      <c r="G2">
        <v>1</v>
      </c>
      <c r="H2" t="s">
        <v>8</v>
      </c>
      <c r="I2" t="s">
        <v>22</v>
      </c>
      <c r="J2" t="s">
        <v>12</v>
      </c>
      <c r="K2">
        <v>33704</v>
      </c>
      <c r="L2">
        <v>0.99290885354854019</v>
      </c>
    </row>
    <row r="3" spans="1:13" x14ac:dyDescent="0.3">
      <c r="A3">
        <v>242</v>
      </c>
      <c r="B3">
        <v>1</v>
      </c>
      <c r="C3">
        <v>26</v>
      </c>
      <c r="D3">
        <v>1</v>
      </c>
      <c r="E3">
        <v>0</v>
      </c>
      <c r="F3">
        <v>2024</v>
      </c>
      <c r="G3">
        <v>2</v>
      </c>
      <c r="H3" t="s">
        <v>8</v>
      </c>
      <c r="I3" t="s">
        <v>22</v>
      </c>
      <c r="J3" t="s">
        <v>12</v>
      </c>
      <c r="K3">
        <v>31885</v>
      </c>
      <c r="L3">
        <v>0.99172024462913599</v>
      </c>
    </row>
    <row r="4" spans="1:13" x14ac:dyDescent="0.3">
      <c r="A4">
        <v>251</v>
      </c>
      <c r="B4">
        <v>1</v>
      </c>
      <c r="C4">
        <v>26</v>
      </c>
      <c r="D4">
        <v>1</v>
      </c>
      <c r="E4">
        <v>0</v>
      </c>
      <c r="F4">
        <v>2025</v>
      </c>
      <c r="G4">
        <v>1</v>
      </c>
      <c r="H4" t="s">
        <v>8</v>
      </c>
      <c r="I4" t="s">
        <v>22</v>
      </c>
      <c r="J4" t="s">
        <v>12</v>
      </c>
      <c r="K4">
        <v>32640</v>
      </c>
      <c r="L4">
        <v>0.99139093137254897</v>
      </c>
    </row>
    <row r="5" spans="1:13" x14ac:dyDescent="0.3">
      <c r="A5">
        <v>252</v>
      </c>
      <c r="B5">
        <v>1</v>
      </c>
      <c r="C5">
        <v>26</v>
      </c>
      <c r="D5">
        <v>1</v>
      </c>
      <c r="E5">
        <v>0</v>
      </c>
      <c r="F5">
        <v>2025</v>
      </c>
      <c r="G5">
        <v>2</v>
      </c>
      <c r="H5" t="s">
        <v>8</v>
      </c>
      <c r="I5" t="s">
        <v>22</v>
      </c>
      <c r="J5" t="s">
        <v>12</v>
      </c>
      <c r="K5">
        <v>31843</v>
      </c>
      <c r="L5">
        <v>0.99249442577646574</v>
      </c>
    </row>
    <row r="6" spans="1:13" x14ac:dyDescent="0.3">
      <c r="A6">
        <v>241</v>
      </c>
      <c r="B6">
        <v>1</v>
      </c>
      <c r="C6">
        <v>15</v>
      </c>
      <c r="D6">
        <v>2</v>
      </c>
      <c r="E6">
        <v>0</v>
      </c>
      <c r="F6">
        <v>2024</v>
      </c>
      <c r="G6">
        <v>1</v>
      </c>
      <c r="H6" t="s">
        <v>8</v>
      </c>
      <c r="I6" t="s">
        <v>20</v>
      </c>
      <c r="J6" t="s">
        <v>12</v>
      </c>
      <c r="K6">
        <v>5392</v>
      </c>
      <c r="L6">
        <v>0.97106824925816027</v>
      </c>
    </row>
    <row r="7" spans="1:13" x14ac:dyDescent="0.3">
      <c r="A7">
        <v>242</v>
      </c>
      <c r="B7">
        <v>1</v>
      </c>
      <c r="C7">
        <v>15</v>
      </c>
      <c r="D7">
        <v>2</v>
      </c>
      <c r="E7">
        <v>0</v>
      </c>
      <c r="F7">
        <v>2024</v>
      </c>
      <c r="G7">
        <v>2</v>
      </c>
      <c r="H7" t="s">
        <v>8</v>
      </c>
      <c r="I7" t="s">
        <v>20</v>
      </c>
      <c r="J7" t="s">
        <v>12</v>
      </c>
      <c r="K7">
        <v>5162</v>
      </c>
      <c r="L7">
        <v>0.96299883765982175</v>
      </c>
    </row>
    <row r="8" spans="1:13" x14ac:dyDescent="0.3">
      <c r="A8">
        <v>251</v>
      </c>
      <c r="B8">
        <v>1</v>
      </c>
      <c r="C8">
        <v>15</v>
      </c>
      <c r="D8">
        <v>2</v>
      </c>
      <c r="E8">
        <v>0</v>
      </c>
      <c r="F8">
        <v>2025</v>
      </c>
      <c r="G8">
        <v>1</v>
      </c>
      <c r="H8" t="s">
        <v>8</v>
      </c>
      <c r="I8" t="s">
        <v>20</v>
      </c>
      <c r="J8" t="s">
        <v>12</v>
      </c>
      <c r="K8">
        <v>4930</v>
      </c>
      <c r="L8">
        <v>0.95801217038539555</v>
      </c>
    </row>
    <row r="9" spans="1:13" x14ac:dyDescent="0.3">
      <c r="A9">
        <v>252</v>
      </c>
      <c r="B9">
        <v>1</v>
      </c>
      <c r="C9">
        <v>15</v>
      </c>
      <c r="D9">
        <v>2</v>
      </c>
      <c r="E9">
        <v>0</v>
      </c>
      <c r="F9">
        <v>2025</v>
      </c>
      <c r="G9">
        <v>2</v>
      </c>
      <c r="H9" t="s">
        <v>8</v>
      </c>
      <c r="I9" t="s">
        <v>20</v>
      </c>
      <c r="J9" t="s">
        <v>12</v>
      </c>
      <c r="K9">
        <v>4871</v>
      </c>
      <c r="L9">
        <v>0.9626360090330528</v>
      </c>
    </row>
    <row r="10" spans="1:13" x14ac:dyDescent="0.3">
      <c r="A10">
        <v>241</v>
      </c>
      <c r="B10">
        <v>1</v>
      </c>
      <c r="C10">
        <v>15</v>
      </c>
      <c r="D10">
        <v>2</v>
      </c>
      <c r="E10">
        <v>1</v>
      </c>
      <c r="F10">
        <v>2024</v>
      </c>
      <c r="G10">
        <v>1</v>
      </c>
      <c r="H10" t="s">
        <v>8</v>
      </c>
      <c r="I10" t="s">
        <v>20</v>
      </c>
      <c r="J10" t="s">
        <v>10</v>
      </c>
      <c r="K10">
        <v>8981</v>
      </c>
      <c r="L10">
        <v>0.99176038303084291</v>
      </c>
      <c r="M10">
        <v>0.97821937801728975</v>
      </c>
    </row>
    <row r="11" spans="1:13" x14ac:dyDescent="0.3">
      <c r="A11">
        <v>242</v>
      </c>
      <c r="B11">
        <v>1</v>
      </c>
      <c r="C11">
        <v>15</v>
      </c>
      <c r="D11">
        <v>2</v>
      </c>
      <c r="E11">
        <v>1</v>
      </c>
      <c r="F11">
        <v>2024</v>
      </c>
      <c r="G11">
        <v>2</v>
      </c>
      <c r="H11" t="s">
        <v>8</v>
      </c>
      <c r="I11" t="s">
        <v>20</v>
      </c>
      <c r="J11" t="s">
        <v>10</v>
      </c>
      <c r="K11">
        <v>9087</v>
      </c>
      <c r="L11">
        <v>0.99361725541983048</v>
      </c>
      <c r="M11">
        <v>0.97164691549451765</v>
      </c>
    </row>
    <row r="12" spans="1:13" x14ac:dyDescent="0.3">
      <c r="A12">
        <v>251</v>
      </c>
      <c r="B12">
        <v>1</v>
      </c>
      <c r="C12">
        <v>15</v>
      </c>
      <c r="D12">
        <v>2</v>
      </c>
      <c r="E12">
        <v>1</v>
      </c>
      <c r="F12">
        <v>2025</v>
      </c>
      <c r="G12">
        <v>1</v>
      </c>
      <c r="H12" t="s">
        <v>8</v>
      </c>
      <c r="I12" t="s">
        <v>20</v>
      </c>
      <c r="J12" t="s">
        <v>10</v>
      </c>
      <c r="K12">
        <v>9292</v>
      </c>
      <c r="L12">
        <v>0.99182092122255705</v>
      </c>
      <c r="M12">
        <v>0.97829861111111116</v>
      </c>
    </row>
    <row r="13" spans="1:13" x14ac:dyDescent="0.3">
      <c r="A13">
        <v>252</v>
      </c>
      <c r="B13">
        <v>1</v>
      </c>
      <c r="C13">
        <v>15</v>
      </c>
      <c r="D13">
        <v>2</v>
      </c>
      <c r="E13">
        <v>1</v>
      </c>
      <c r="F13">
        <v>2025</v>
      </c>
      <c r="G13">
        <v>2</v>
      </c>
      <c r="H13" t="s">
        <v>8</v>
      </c>
      <c r="I13" t="s">
        <v>20</v>
      </c>
      <c r="J13" t="s">
        <v>10</v>
      </c>
      <c r="K13">
        <v>9302</v>
      </c>
      <c r="L13">
        <v>0.99387228552999352</v>
      </c>
      <c r="M13">
        <v>0.96365603028664137</v>
      </c>
    </row>
    <row r="14" spans="1:13" x14ac:dyDescent="0.3">
      <c r="A14">
        <v>241</v>
      </c>
      <c r="B14">
        <v>1</v>
      </c>
      <c r="C14">
        <v>27</v>
      </c>
      <c r="D14">
        <v>3</v>
      </c>
      <c r="E14">
        <v>0</v>
      </c>
      <c r="F14">
        <v>2024</v>
      </c>
      <c r="G14">
        <v>1</v>
      </c>
      <c r="H14" t="s">
        <v>8</v>
      </c>
      <c r="I14" t="s">
        <v>23</v>
      </c>
      <c r="J14" t="s">
        <v>12</v>
      </c>
      <c r="K14">
        <v>5210</v>
      </c>
      <c r="L14">
        <v>0.95278310940499045</v>
      </c>
    </row>
    <row r="15" spans="1:13" x14ac:dyDescent="0.3">
      <c r="A15">
        <v>242</v>
      </c>
      <c r="B15">
        <v>1</v>
      </c>
      <c r="C15">
        <v>27</v>
      </c>
      <c r="D15">
        <v>3</v>
      </c>
      <c r="E15">
        <v>0</v>
      </c>
      <c r="F15">
        <v>2024</v>
      </c>
      <c r="G15">
        <v>2</v>
      </c>
      <c r="H15" t="s">
        <v>8</v>
      </c>
      <c r="I15" t="s">
        <v>23</v>
      </c>
      <c r="J15" t="s">
        <v>12</v>
      </c>
      <c r="K15">
        <v>5431</v>
      </c>
      <c r="L15">
        <v>0.95875529368440437</v>
      </c>
    </row>
    <row r="16" spans="1:13" x14ac:dyDescent="0.3">
      <c r="A16">
        <v>251</v>
      </c>
      <c r="B16">
        <v>1</v>
      </c>
      <c r="C16">
        <v>27</v>
      </c>
      <c r="D16">
        <v>3</v>
      </c>
      <c r="E16">
        <v>0</v>
      </c>
      <c r="F16">
        <v>2025</v>
      </c>
      <c r="G16">
        <v>1</v>
      </c>
      <c r="H16" t="s">
        <v>8</v>
      </c>
      <c r="I16" t="s">
        <v>23</v>
      </c>
      <c r="J16" t="s">
        <v>12</v>
      </c>
      <c r="K16">
        <v>5123</v>
      </c>
      <c r="L16">
        <v>0.95139566660160058</v>
      </c>
    </row>
    <row r="17" spans="1:13" x14ac:dyDescent="0.3">
      <c r="A17">
        <v>252</v>
      </c>
      <c r="B17">
        <v>1</v>
      </c>
      <c r="C17">
        <v>27</v>
      </c>
      <c r="D17">
        <v>3</v>
      </c>
      <c r="E17">
        <v>0</v>
      </c>
      <c r="F17">
        <v>2025</v>
      </c>
      <c r="G17">
        <v>2</v>
      </c>
      <c r="H17" t="s">
        <v>8</v>
      </c>
      <c r="I17" t="s">
        <v>23</v>
      </c>
      <c r="J17" t="s">
        <v>12</v>
      </c>
      <c r="K17">
        <v>5380</v>
      </c>
      <c r="L17">
        <v>0.95501858736059475</v>
      </c>
    </row>
    <row r="18" spans="1:13" x14ac:dyDescent="0.3">
      <c r="A18">
        <v>241</v>
      </c>
      <c r="B18">
        <v>1</v>
      </c>
      <c r="C18">
        <v>14</v>
      </c>
      <c r="D18">
        <v>4</v>
      </c>
      <c r="E18">
        <v>0</v>
      </c>
      <c r="F18">
        <v>2024</v>
      </c>
      <c r="G18">
        <v>1</v>
      </c>
      <c r="H18" t="s">
        <v>8</v>
      </c>
      <c r="I18" t="s">
        <v>9</v>
      </c>
      <c r="J18" t="s">
        <v>12</v>
      </c>
      <c r="K18">
        <v>9648</v>
      </c>
      <c r="L18">
        <v>0.99585406301824209</v>
      </c>
    </row>
    <row r="19" spans="1:13" x14ac:dyDescent="0.3">
      <c r="A19">
        <v>242</v>
      </c>
      <c r="B19">
        <v>1</v>
      </c>
      <c r="C19">
        <v>14</v>
      </c>
      <c r="D19">
        <v>4</v>
      </c>
      <c r="E19">
        <v>0</v>
      </c>
      <c r="F19">
        <v>2024</v>
      </c>
      <c r="G19">
        <v>2</v>
      </c>
      <c r="H19" t="s">
        <v>8</v>
      </c>
      <c r="I19" t="s">
        <v>9</v>
      </c>
      <c r="J19" t="s">
        <v>12</v>
      </c>
      <c r="K19">
        <v>8954</v>
      </c>
      <c r="L19">
        <v>0.99497431315613138</v>
      </c>
    </row>
    <row r="20" spans="1:13" x14ac:dyDescent="0.3">
      <c r="A20">
        <v>251</v>
      </c>
      <c r="B20">
        <v>1</v>
      </c>
      <c r="C20">
        <v>14</v>
      </c>
      <c r="D20">
        <v>4</v>
      </c>
      <c r="E20">
        <v>0</v>
      </c>
      <c r="F20">
        <v>2025</v>
      </c>
      <c r="G20">
        <v>1</v>
      </c>
      <c r="H20" t="s">
        <v>8</v>
      </c>
      <c r="I20" t="s">
        <v>9</v>
      </c>
      <c r="J20" t="s">
        <v>12</v>
      </c>
      <c r="K20">
        <v>8016</v>
      </c>
      <c r="L20">
        <v>0.9945109780439122</v>
      </c>
    </row>
    <row r="21" spans="1:13" x14ac:dyDescent="0.3">
      <c r="A21">
        <v>252</v>
      </c>
      <c r="B21">
        <v>1</v>
      </c>
      <c r="C21">
        <v>14</v>
      </c>
      <c r="D21">
        <v>4</v>
      </c>
      <c r="E21">
        <v>0</v>
      </c>
      <c r="F21">
        <v>2025</v>
      </c>
      <c r="G21">
        <v>2</v>
      </c>
      <c r="H21" t="s">
        <v>8</v>
      </c>
      <c r="I21" t="s">
        <v>9</v>
      </c>
      <c r="J21" t="s">
        <v>12</v>
      </c>
      <c r="K21">
        <v>7589</v>
      </c>
      <c r="L21">
        <v>0.99433390433522206</v>
      </c>
    </row>
    <row r="22" spans="1:13" x14ac:dyDescent="0.3">
      <c r="A22">
        <v>241</v>
      </c>
      <c r="B22">
        <v>1</v>
      </c>
      <c r="C22">
        <v>14</v>
      </c>
      <c r="D22">
        <v>4</v>
      </c>
      <c r="E22">
        <v>1</v>
      </c>
      <c r="F22">
        <v>2024</v>
      </c>
      <c r="G22">
        <v>1</v>
      </c>
      <c r="H22" t="s">
        <v>8</v>
      </c>
      <c r="I22" t="s">
        <v>9</v>
      </c>
      <c r="J22" t="s">
        <v>10</v>
      </c>
      <c r="K22">
        <v>32272</v>
      </c>
      <c r="L22">
        <v>0.99826474962816059</v>
      </c>
      <c r="M22">
        <v>0.94083685125403527</v>
      </c>
    </row>
    <row r="23" spans="1:13" x14ac:dyDescent="0.3">
      <c r="A23">
        <v>242</v>
      </c>
      <c r="B23">
        <v>1</v>
      </c>
      <c r="C23">
        <v>14</v>
      </c>
      <c r="D23">
        <v>4</v>
      </c>
      <c r="E23">
        <v>1</v>
      </c>
      <c r="F23">
        <v>2024</v>
      </c>
      <c r="G23">
        <v>2</v>
      </c>
      <c r="H23" t="s">
        <v>8</v>
      </c>
      <c r="I23" t="s">
        <v>9</v>
      </c>
      <c r="J23" t="s">
        <v>10</v>
      </c>
      <c r="K23">
        <v>32417</v>
      </c>
      <c r="L23">
        <v>0.99824166332479869</v>
      </c>
      <c r="M23">
        <v>0.93328182941903581</v>
      </c>
    </row>
    <row r="24" spans="1:13" x14ac:dyDescent="0.3">
      <c r="A24">
        <v>251</v>
      </c>
      <c r="B24">
        <v>1</v>
      </c>
      <c r="C24">
        <v>14</v>
      </c>
      <c r="D24">
        <v>4</v>
      </c>
      <c r="E24">
        <v>1</v>
      </c>
      <c r="F24">
        <v>2025</v>
      </c>
      <c r="G24">
        <v>1</v>
      </c>
      <c r="H24" t="s">
        <v>8</v>
      </c>
      <c r="I24" t="s">
        <v>9</v>
      </c>
      <c r="J24" t="s">
        <v>10</v>
      </c>
      <c r="K24">
        <v>32348</v>
      </c>
      <c r="L24">
        <v>0.99792877457648077</v>
      </c>
      <c r="M24">
        <v>0.94699668535671133</v>
      </c>
    </row>
    <row r="25" spans="1:13" x14ac:dyDescent="0.3">
      <c r="A25">
        <v>252</v>
      </c>
      <c r="B25">
        <v>1</v>
      </c>
      <c r="C25">
        <v>14</v>
      </c>
      <c r="D25">
        <v>4</v>
      </c>
      <c r="E25">
        <v>1</v>
      </c>
      <c r="F25">
        <v>2025</v>
      </c>
      <c r="G25">
        <v>2</v>
      </c>
      <c r="H25" t="s">
        <v>8</v>
      </c>
      <c r="I25" t="s">
        <v>9</v>
      </c>
      <c r="J25" t="s">
        <v>10</v>
      </c>
      <c r="K25">
        <v>32199</v>
      </c>
      <c r="L25">
        <v>0.99782601944159754</v>
      </c>
      <c r="M25">
        <v>0.92959631485573779</v>
      </c>
    </row>
    <row r="26" spans="1:13" x14ac:dyDescent="0.3">
      <c r="A26">
        <v>241</v>
      </c>
      <c r="B26">
        <v>1</v>
      </c>
      <c r="C26">
        <v>101</v>
      </c>
      <c r="D26">
        <v>5</v>
      </c>
      <c r="E26">
        <v>0</v>
      </c>
      <c r="F26">
        <v>2024</v>
      </c>
      <c r="G26">
        <v>1</v>
      </c>
      <c r="H26" t="s">
        <v>8</v>
      </c>
      <c r="I26" t="s">
        <v>39</v>
      </c>
      <c r="J26" t="s">
        <v>12</v>
      </c>
      <c r="K26">
        <v>169</v>
      </c>
      <c r="L26">
        <v>0.96449704142011838</v>
      </c>
    </row>
    <row r="27" spans="1:13" x14ac:dyDescent="0.3">
      <c r="A27">
        <v>242</v>
      </c>
      <c r="B27">
        <v>1</v>
      </c>
      <c r="C27">
        <v>101</v>
      </c>
      <c r="D27">
        <v>5</v>
      </c>
      <c r="E27">
        <v>0</v>
      </c>
      <c r="F27">
        <v>2024</v>
      </c>
      <c r="G27">
        <v>2</v>
      </c>
      <c r="H27" t="s">
        <v>8</v>
      </c>
      <c r="I27" t="s">
        <v>39</v>
      </c>
      <c r="J27" t="s">
        <v>12</v>
      </c>
      <c r="K27">
        <v>159</v>
      </c>
      <c r="L27">
        <v>0.96855345911949686</v>
      </c>
    </row>
    <row r="28" spans="1:13" x14ac:dyDescent="0.3">
      <c r="A28">
        <v>251</v>
      </c>
      <c r="B28">
        <v>1</v>
      </c>
      <c r="C28">
        <v>101</v>
      </c>
      <c r="D28">
        <v>5</v>
      </c>
      <c r="E28">
        <v>0</v>
      </c>
      <c r="F28">
        <v>2025</v>
      </c>
      <c r="G28">
        <v>1</v>
      </c>
      <c r="H28" t="s">
        <v>8</v>
      </c>
      <c r="I28" t="s">
        <v>39</v>
      </c>
      <c r="J28" t="s">
        <v>12</v>
      </c>
      <c r="K28">
        <v>147</v>
      </c>
      <c r="L28">
        <v>0.92517006802721091</v>
      </c>
    </row>
    <row r="29" spans="1:13" x14ac:dyDescent="0.3">
      <c r="A29">
        <v>252</v>
      </c>
      <c r="B29">
        <v>1</v>
      </c>
      <c r="C29">
        <v>101</v>
      </c>
      <c r="D29">
        <v>5</v>
      </c>
      <c r="E29">
        <v>0</v>
      </c>
      <c r="F29">
        <v>2025</v>
      </c>
      <c r="G29">
        <v>2</v>
      </c>
      <c r="H29" t="s">
        <v>8</v>
      </c>
      <c r="I29" t="s">
        <v>39</v>
      </c>
      <c r="J29" t="s">
        <v>12</v>
      </c>
      <c r="K29">
        <v>179</v>
      </c>
      <c r="L29">
        <v>0.88826815642458101</v>
      </c>
    </row>
    <row r="30" spans="1:13" x14ac:dyDescent="0.3">
      <c r="A30">
        <v>241</v>
      </c>
      <c r="B30">
        <v>1</v>
      </c>
      <c r="C30">
        <v>23</v>
      </c>
      <c r="D30">
        <v>6</v>
      </c>
      <c r="E30">
        <v>0</v>
      </c>
      <c r="F30">
        <v>2024</v>
      </c>
      <c r="G30">
        <v>1</v>
      </c>
      <c r="H30" t="s">
        <v>8</v>
      </c>
      <c r="I30" t="s">
        <v>21</v>
      </c>
      <c r="J30" t="s">
        <v>12</v>
      </c>
      <c r="K30">
        <v>15291</v>
      </c>
      <c r="L30">
        <v>0.9813615852462233</v>
      </c>
    </row>
    <row r="31" spans="1:13" x14ac:dyDescent="0.3">
      <c r="A31">
        <v>242</v>
      </c>
      <c r="B31">
        <v>1</v>
      </c>
      <c r="C31">
        <v>23</v>
      </c>
      <c r="D31">
        <v>6</v>
      </c>
      <c r="E31">
        <v>0</v>
      </c>
      <c r="F31">
        <v>2024</v>
      </c>
      <c r="G31">
        <v>2</v>
      </c>
      <c r="H31" t="s">
        <v>8</v>
      </c>
      <c r="I31" t="s">
        <v>21</v>
      </c>
      <c r="J31" t="s">
        <v>12</v>
      </c>
      <c r="K31">
        <v>14767</v>
      </c>
      <c r="L31">
        <v>0.97941355725604384</v>
      </c>
    </row>
    <row r="32" spans="1:13" x14ac:dyDescent="0.3">
      <c r="A32">
        <v>251</v>
      </c>
      <c r="B32">
        <v>1</v>
      </c>
      <c r="C32">
        <v>23</v>
      </c>
      <c r="D32">
        <v>6</v>
      </c>
      <c r="E32">
        <v>0</v>
      </c>
      <c r="F32">
        <v>2025</v>
      </c>
      <c r="G32">
        <v>1</v>
      </c>
      <c r="H32" t="s">
        <v>8</v>
      </c>
      <c r="I32" t="s">
        <v>21</v>
      </c>
      <c r="J32" t="s">
        <v>12</v>
      </c>
      <c r="K32">
        <v>15896</v>
      </c>
      <c r="L32">
        <v>0.9800578761952693</v>
      </c>
    </row>
    <row r="33" spans="1:13" x14ac:dyDescent="0.3">
      <c r="A33">
        <v>252</v>
      </c>
      <c r="B33">
        <v>1</v>
      </c>
      <c r="C33">
        <v>23</v>
      </c>
      <c r="D33">
        <v>6</v>
      </c>
      <c r="E33">
        <v>0</v>
      </c>
      <c r="F33">
        <v>2025</v>
      </c>
      <c r="G33">
        <v>2</v>
      </c>
      <c r="H33" t="s">
        <v>8</v>
      </c>
      <c r="I33" t="s">
        <v>21</v>
      </c>
      <c r="J33" t="s">
        <v>12</v>
      </c>
      <c r="K33">
        <v>15388</v>
      </c>
      <c r="L33">
        <v>0.98063426046269819</v>
      </c>
    </row>
    <row r="34" spans="1:13" x14ac:dyDescent="0.3">
      <c r="A34">
        <v>241</v>
      </c>
      <c r="B34">
        <v>3</v>
      </c>
      <c r="C34">
        <v>34</v>
      </c>
      <c r="D34">
        <v>1</v>
      </c>
      <c r="E34">
        <v>0</v>
      </c>
      <c r="F34">
        <v>2024</v>
      </c>
      <c r="G34">
        <v>1</v>
      </c>
      <c r="H34" t="s">
        <v>25</v>
      </c>
      <c r="I34" t="s">
        <v>29</v>
      </c>
      <c r="J34" t="s">
        <v>12</v>
      </c>
      <c r="K34">
        <v>1562</v>
      </c>
      <c r="L34">
        <v>0.99359795134443019</v>
      </c>
    </row>
    <row r="35" spans="1:13" x14ac:dyDescent="0.3">
      <c r="A35">
        <v>242</v>
      </c>
      <c r="B35">
        <v>3</v>
      </c>
      <c r="C35">
        <v>34</v>
      </c>
      <c r="D35">
        <v>1</v>
      </c>
      <c r="E35">
        <v>0</v>
      </c>
      <c r="F35">
        <v>2024</v>
      </c>
      <c r="G35">
        <v>2</v>
      </c>
      <c r="H35" t="s">
        <v>25</v>
      </c>
      <c r="I35" t="s">
        <v>29</v>
      </c>
      <c r="J35" t="s">
        <v>12</v>
      </c>
      <c r="K35">
        <v>1510</v>
      </c>
      <c r="L35">
        <v>0.99668874172185429</v>
      </c>
    </row>
    <row r="36" spans="1:13" x14ac:dyDescent="0.3">
      <c r="A36">
        <v>251</v>
      </c>
      <c r="B36">
        <v>3</v>
      </c>
      <c r="C36">
        <v>34</v>
      </c>
      <c r="D36">
        <v>1</v>
      </c>
      <c r="E36">
        <v>0</v>
      </c>
      <c r="F36">
        <v>2025</v>
      </c>
      <c r="G36">
        <v>1</v>
      </c>
      <c r="H36" t="s">
        <v>25</v>
      </c>
      <c r="I36" t="s">
        <v>29</v>
      </c>
      <c r="J36" t="s">
        <v>12</v>
      </c>
      <c r="K36">
        <v>1364</v>
      </c>
      <c r="L36">
        <v>0.99340175953079179</v>
      </c>
    </row>
    <row r="37" spans="1:13" x14ac:dyDescent="0.3">
      <c r="A37">
        <v>252</v>
      </c>
      <c r="B37">
        <v>3</v>
      </c>
      <c r="C37">
        <v>34</v>
      </c>
      <c r="D37">
        <v>1</v>
      </c>
      <c r="E37">
        <v>0</v>
      </c>
      <c r="F37">
        <v>2025</v>
      </c>
      <c r="G37">
        <v>2</v>
      </c>
      <c r="H37" t="s">
        <v>25</v>
      </c>
      <c r="I37" t="s">
        <v>29</v>
      </c>
      <c r="J37" t="s">
        <v>12</v>
      </c>
      <c r="K37">
        <v>1365</v>
      </c>
      <c r="L37">
        <v>0.99487179487179489</v>
      </c>
    </row>
    <row r="38" spans="1:13" x14ac:dyDescent="0.3">
      <c r="A38">
        <v>241</v>
      </c>
      <c r="B38">
        <v>3</v>
      </c>
      <c r="C38">
        <v>34</v>
      </c>
      <c r="D38">
        <v>1</v>
      </c>
      <c r="E38">
        <v>1</v>
      </c>
      <c r="F38">
        <v>2024</v>
      </c>
      <c r="G38">
        <v>1</v>
      </c>
      <c r="H38" t="s">
        <v>25</v>
      </c>
      <c r="I38" t="s">
        <v>29</v>
      </c>
      <c r="J38" t="s">
        <v>10</v>
      </c>
      <c r="K38">
        <v>3540</v>
      </c>
      <c r="L38">
        <v>0.99858757062146897</v>
      </c>
      <c r="M38">
        <v>0.96407355021216412</v>
      </c>
    </row>
    <row r="39" spans="1:13" x14ac:dyDescent="0.3">
      <c r="A39">
        <v>242</v>
      </c>
      <c r="B39">
        <v>3</v>
      </c>
      <c r="C39">
        <v>34</v>
      </c>
      <c r="D39">
        <v>1</v>
      </c>
      <c r="E39">
        <v>1</v>
      </c>
      <c r="F39">
        <v>2024</v>
      </c>
      <c r="G39">
        <v>2</v>
      </c>
      <c r="H39" t="s">
        <v>25</v>
      </c>
      <c r="I39" t="s">
        <v>29</v>
      </c>
      <c r="J39" t="s">
        <v>10</v>
      </c>
      <c r="K39">
        <v>3574</v>
      </c>
      <c r="L39">
        <v>0.9986010072747622</v>
      </c>
      <c r="M39">
        <v>0.9571308489773046</v>
      </c>
    </row>
    <row r="40" spans="1:13" x14ac:dyDescent="0.3">
      <c r="A40">
        <v>251</v>
      </c>
      <c r="B40">
        <v>3</v>
      </c>
      <c r="C40">
        <v>34</v>
      </c>
      <c r="D40">
        <v>1</v>
      </c>
      <c r="E40">
        <v>1</v>
      </c>
      <c r="F40">
        <v>2025</v>
      </c>
      <c r="G40">
        <v>1</v>
      </c>
      <c r="H40" t="s">
        <v>25</v>
      </c>
      <c r="I40" t="s">
        <v>29</v>
      </c>
      <c r="J40" t="s">
        <v>10</v>
      </c>
      <c r="K40">
        <v>3572</v>
      </c>
      <c r="L40">
        <v>0.99776035834266519</v>
      </c>
      <c r="M40">
        <v>0.96773288439955107</v>
      </c>
    </row>
    <row r="41" spans="1:13" x14ac:dyDescent="0.3">
      <c r="A41">
        <v>252</v>
      </c>
      <c r="B41">
        <v>3</v>
      </c>
      <c r="C41">
        <v>34</v>
      </c>
      <c r="D41">
        <v>1</v>
      </c>
      <c r="E41">
        <v>1</v>
      </c>
      <c r="F41">
        <v>2025</v>
      </c>
      <c r="G41">
        <v>2</v>
      </c>
      <c r="H41" t="s">
        <v>25</v>
      </c>
      <c r="I41" t="s">
        <v>29</v>
      </c>
      <c r="J41" t="s">
        <v>10</v>
      </c>
      <c r="K41">
        <v>3597</v>
      </c>
      <c r="L41">
        <v>0.99888796219071452</v>
      </c>
      <c r="M41">
        <v>0.95602560534372394</v>
      </c>
    </row>
    <row r="42" spans="1:13" x14ac:dyDescent="0.3">
      <c r="A42">
        <v>241</v>
      </c>
      <c r="B42">
        <v>3</v>
      </c>
      <c r="C42">
        <v>30</v>
      </c>
      <c r="D42">
        <v>2</v>
      </c>
      <c r="E42">
        <v>0</v>
      </c>
      <c r="F42">
        <v>2024</v>
      </c>
      <c r="G42">
        <v>1</v>
      </c>
      <c r="H42" t="s">
        <v>25</v>
      </c>
      <c r="I42" t="s">
        <v>26</v>
      </c>
      <c r="J42" t="s">
        <v>12</v>
      </c>
      <c r="K42">
        <v>1070</v>
      </c>
      <c r="L42">
        <v>0.99252336448598133</v>
      </c>
    </row>
    <row r="43" spans="1:13" x14ac:dyDescent="0.3">
      <c r="A43">
        <v>242</v>
      </c>
      <c r="B43">
        <v>3</v>
      </c>
      <c r="C43">
        <v>30</v>
      </c>
      <c r="D43">
        <v>2</v>
      </c>
      <c r="E43">
        <v>0</v>
      </c>
      <c r="F43">
        <v>2024</v>
      </c>
      <c r="G43">
        <v>2</v>
      </c>
      <c r="H43" t="s">
        <v>25</v>
      </c>
      <c r="I43" t="s">
        <v>26</v>
      </c>
      <c r="J43" t="s">
        <v>12</v>
      </c>
      <c r="K43">
        <v>994</v>
      </c>
      <c r="L43">
        <v>0.99496981891348091</v>
      </c>
    </row>
    <row r="44" spans="1:13" x14ac:dyDescent="0.3">
      <c r="A44">
        <v>251</v>
      </c>
      <c r="B44">
        <v>3</v>
      </c>
      <c r="C44">
        <v>30</v>
      </c>
      <c r="D44">
        <v>2</v>
      </c>
      <c r="E44">
        <v>0</v>
      </c>
      <c r="F44">
        <v>2025</v>
      </c>
      <c r="G44">
        <v>1</v>
      </c>
      <c r="H44" t="s">
        <v>25</v>
      </c>
      <c r="I44" t="s">
        <v>26</v>
      </c>
      <c r="J44" t="s">
        <v>12</v>
      </c>
      <c r="K44">
        <v>910</v>
      </c>
      <c r="L44">
        <v>0.98571428571428577</v>
      </c>
    </row>
    <row r="45" spans="1:13" x14ac:dyDescent="0.3">
      <c r="A45">
        <v>252</v>
      </c>
      <c r="B45">
        <v>3</v>
      </c>
      <c r="C45">
        <v>30</v>
      </c>
      <c r="D45">
        <v>2</v>
      </c>
      <c r="E45">
        <v>0</v>
      </c>
      <c r="F45">
        <v>2025</v>
      </c>
      <c r="G45">
        <v>2</v>
      </c>
      <c r="H45" t="s">
        <v>25</v>
      </c>
      <c r="I45" t="s">
        <v>26</v>
      </c>
      <c r="J45" t="s">
        <v>12</v>
      </c>
      <c r="K45">
        <v>848</v>
      </c>
      <c r="L45">
        <v>0.98938679245283023</v>
      </c>
    </row>
    <row r="46" spans="1:13" x14ac:dyDescent="0.3">
      <c r="A46">
        <v>241</v>
      </c>
      <c r="B46">
        <v>3</v>
      </c>
      <c r="C46">
        <v>30</v>
      </c>
      <c r="D46">
        <v>2</v>
      </c>
      <c r="E46">
        <v>1</v>
      </c>
      <c r="F46">
        <v>2024</v>
      </c>
      <c r="G46">
        <v>1</v>
      </c>
      <c r="H46" t="s">
        <v>25</v>
      </c>
      <c r="I46" t="s">
        <v>26</v>
      </c>
      <c r="J46" t="s">
        <v>10</v>
      </c>
      <c r="K46">
        <v>3357</v>
      </c>
      <c r="L46">
        <v>0.99791480488531425</v>
      </c>
      <c r="M46">
        <v>0.95910447761194029</v>
      </c>
    </row>
    <row r="47" spans="1:13" x14ac:dyDescent="0.3">
      <c r="A47">
        <v>242</v>
      </c>
      <c r="B47">
        <v>3</v>
      </c>
      <c r="C47">
        <v>30</v>
      </c>
      <c r="D47">
        <v>2</v>
      </c>
      <c r="E47">
        <v>1</v>
      </c>
      <c r="F47">
        <v>2024</v>
      </c>
      <c r="G47">
        <v>2</v>
      </c>
      <c r="H47" t="s">
        <v>25</v>
      </c>
      <c r="I47" t="s">
        <v>26</v>
      </c>
      <c r="J47" t="s">
        <v>10</v>
      </c>
      <c r="K47">
        <v>3387</v>
      </c>
      <c r="L47">
        <v>0.99940950693829345</v>
      </c>
      <c r="M47">
        <v>0.95864106351550959</v>
      </c>
    </row>
    <row r="48" spans="1:13" x14ac:dyDescent="0.3">
      <c r="A48">
        <v>251</v>
      </c>
      <c r="B48">
        <v>3</v>
      </c>
      <c r="C48">
        <v>30</v>
      </c>
      <c r="D48">
        <v>2</v>
      </c>
      <c r="E48">
        <v>1</v>
      </c>
      <c r="F48">
        <v>2025</v>
      </c>
      <c r="G48">
        <v>1</v>
      </c>
      <c r="H48" t="s">
        <v>25</v>
      </c>
      <c r="I48" t="s">
        <v>26</v>
      </c>
      <c r="J48" t="s">
        <v>10</v>
      </c>
      <c r="K48">
        <v>3389</v>
      </c>
      <c r="L48">
        <v>0.99763942165830632</v>
      </c>
      <c r="M48">
        <v>0.96125406684412895</v>
      </c>
    </row>
    <row r="49" spans="1:13" x14ac:dyDescent="0.3">
      <c r="A49">
        <v>252</v>
      </c>
      <c r="B49">
        <v>3</v>
      </c>
      <c r="C49">
        <v>30</v>
      </c>
      <c r="D49">
        <v>2</v>
      </c>
      <c r="E49">
        <v>1</v>
      </c>
      <c r="F49">
        <v>2025</v>
      </c>
      <c r="G49">
        <v>2</v>
      </c>
      <c r="H49" t="s">
        <v>25</v>
      </c>
      <c r="I49" t="s">
        <v>26</v>
      </c>
      <c r="J49" t="s">
        <v>10</v>
      </c>
      <c r="K49">
        <v>3401</v>
      </c>
      <c r="L49">
        <v>0.99823581299617758</v>
      </c>
      <c r="M49">
        <v>0.95640648011782037</v>
      </c>
    </row>
    <row r="50" spans="1:13" x14ac:dyDescent="0.3">
      <c r="A50">
        <v>241</v>
      </c>
      <c r="B50">
        <v>3</v>
      </c>
      <c r="C50">
        <v>31</v>
      </c>
      <c r="D50">
        <v>3</v>
      </c>
      <c r="E50">
        <v>0</v>
      </c>
      <c r="F50">
        <v>2024</v>
      </c>
      <c r="G50">
        <v>1</v>
      </c>
      <c r="H50" t="s">
        <v>25</v>
      </c>
      <c r="I50" t="s">
        <v>27</v>
      </c>
      <c r="J50" t="s">
        <v>12</v>
      </c>
      <c r="K50">
        <v>1180</v>
      </c>
      <c r="L50">
        <v>0.98305084745762716</v>
      </c>
    </row>
    <row r="51" spans="1:13" x14ac:dyDescent="0.3">
      <c r="A51">
        <v>242</v>
      </c>
      <c r="B51">
        <v>3</v>
      </c>
      <c r="C51">
        <v>31</v>
      </c>
      <c r="D51">
        <v>3</v>
      </c>
      <c r="E51">
        <v>0</v>
      </c>
      <c r="F51">
        <v>2024</v>
      </c>
      <c r="G51">
        <v>2</v>
      </c>
      <c r="H51" t="s">
        <v>25</v>
      </c>
      <c r="I51" t="s">
        <v>27</v>
      </c>
      <c r="J51" t="s">
        <v>12</v>
      </c>
      <c r="K51">
        <v>1138</v>
      </c>
      <c r="L51">
        <v>0.98594024604569419</v>
      </c>
    </row>
    <row r="52" spans="1:13" x14ac:dyDescent="0.3">
      <c r="A52">
        <v>251</v>
      </c>
      <c r="B52">
        <v>3</v>
      </c>
      <c r="C52">
        <v>31</v>
      </c>
      <c r="D52">
        <v>3</v>
      </c>
      <c r="E52">
        <v>0</v>
      </c>
      <c r="F52">
        <v>2025</v>
      </c>
      <c r="G52">
        <v>1</v>
      </c>
      <c r="H52" t="s">
        <v>25</v>
      </c>
      <c r="I52" t="s">
        <v>27</v>
      </c>
      <c r="J52" t="s">
        <v>12</v>
      </c>
      <c r="K52">
        <v>1116</v>
      </c>
      <c r="L52">
        <v>0.98655913978494625</v>
      </c>
    </row>
    <row r="53" spans="1:13" x14ac:dyDescent="0.3">
      <c r="A53">
        <v>252</v>
      </c>
      <c r="B53">
        <v>3</v>
      </c>
      <c r="C53">
        <v>31</v>
      </c>
      <c r="D53">
        <v>3</v>
      </c>
      <c r="E53">
        <v>0</v>
      </c>
      <c r="F53">
        <v>2025</v>
      </c>
      <c r="G53">
        <v>2</v>
      </c>
      <c r="H53" t="s">
        <v>25</v>
      </c>
      <c r="I53" t="s">
        <v>27</v>
      </c>
      <c r="J53" t="s">
        <v>12</v>
      </c>
      <c r="K53">
        <v>1058</v>
      </c>
      <c r="L53">
        <v>0.98204158790170137</v>
      </c>
    </row>
    <row r="54" spans="1:13" x14ac:dyDescent="0.3">
      <c r="A54">
        <v>241</v>
      </c>
      <c r="B54">
        <v>3</v>
      </c>
      <c r="C54">
        <v>31</v>
      </c>
      <c r="D54">
        <v>3</v>
      </c>
      <c r="E54">
        <v>1</v>
      </c>
      <c r="F54">
        <v>2024</v>
      </c>
      <c r="G54">
        <v>1</v>
      </c>
      <c r="H54" t="s">
        <v>25</v>
      </c>
      <c r="I54" t="s">
        <v>27</v>
      </c>
      <c r="J54" t="s">
        <v>10</v>
      </c>
      <c r="K54">
        <v>5611</v>
      </c>
      <c r="L54">
        <v>0.99500980217430046</v>
      </c>
      <c r="M54">
        <v>0.9731327243417518</v>
      </c>
    </row>
    <row r="55" spans="1:13" x14ac:dyDescent="0.3">
      <c r="A55">
        <v>242</v>
      </c>
      <c r="B55">
        <v>3</v>
      </c>
      <c r="C55">
        <v>31</v>
      </c>
      <c r="D55">
        <v>3</v>
      </c>
      <c r="E55">
        <v>1</v>
      </c>
      <c r="F55">
        <v>2024</v>
      </c>
      <c r="G55">
        <v>2</v>
      </c>
      <c r="H55" t="s">
        <v>25</v>
      </c>
      <c r="I55" t="s">
        <v>27</v>
      </c>
      <c r="J55" t="s">
        <v>10</v>
      </c>
      <c r="K55">
        <v>5475</v>
      </c>
      <c r="L55">
        <v>0.99707762557077628</v>
      </c>
      <c r="M55">
        <v>0.97252244000732735</v>
      </c>
    </row>
    <row r="56" spans="1:13" x14ac:dyDescent="0.3">
      <c r="A56">
        <v>251</v>
      </c>
      <c r="B56">
        <v>3</v>
      </c>
      <c r="C56">
        <v>31</v>
      </c>
      <c r="D56">
        <v>3</v>
      </c>
      <c r="E56">
        <v>1</v>
      </c>
      <c r="F56">
        <v>2025</v>
      </c>
      <c r="G56">
        <v>1</v>
      </c>
      <c r="H56" t="s">
        <v>25</v>
      </c>
      <c r="I56" t="s">
        <v>27</v>
      </c>
      <c r="J56" t="s">
        <v>10</v>
      </c>
      <c r="K56">
        <v>5274</v>
      </c>
      <c r="L56">
        <v>0.99601820250284412</v>
      </c>
      <c r="M56">
        <v>0.97525223681705697</v>
      </c>
    </row>
    <row r="57" spans="1:13" x14ac:dyDescent="0.3">
      <c r="A57">
        <v>252</v>
      </c>
      <c r="B57">
        <v>3</v>
      </c>
      <c r="C57">
        <v>31</v>
      </c>
      <c r="D57">
        <v>3</v>
      </c>
      <c r="E57">
        <v>1</v>
      </c>
      <c r="F57">
        <v>2025</v>
      </c>
      <c r="G57">
        <v>2</v>
      </c>
      <c r="H57" t="s">
        <v>25</v>
      </c>
      <c r="I57" t="s">
        <v>27</v>
      </c>
      <c r="J57" t="s">
        <v>10</v>
      </c>
      <c r="K57">
        <v>5247</v>
      </c>
      <c r="L57">
        <v>0.99695063846007237</v>
      </c>
      <c r="M57">
        <v>0.97017778627413498</v>
      </c>
    </row>
    <row r="58" spans="1:13" x14ac:dyDescent="0.3">
      <c r="A58">
        <v>241</v>
      </c>
      <c r="B58">
        <v>3</v>
      </c>
      <c r="C58">
        <v>32</v>
      </c>
      <c r="D58">
        <v>4</v>
      </c>
      <c r="E58">
        <v>0</v>
      </c>
      <c r="F58">
        <v>2024</v>
      </c>
      <c r="G58">
        <v>1</v>
      </c>
      <c r="H58" t="s">
        <v>25</v>
      </c>
      <c r="I58" t="s">
        <v>28</v>
      </c>
      <c r="J58" t="s">
        <v>12</v>
      </c>
      <c r="K58">
        <v>2803</v>
      </c>
      <c r="L58">
        <v>0.97324295397788085</v>
      </c>
    </row>
    <row r="59" spans="1:13" x14ac:dyDescent="0.3">
      <c r="A59">
        <v>242</v>
      </c>
      <c r="B59">
        <v>3</v>
      </c>
      <c r="C59">
        <v>32</v>
      </c>
      <c r="D59">
        <v>4</v>
      </c>
      <c r="E59">
        <v>0</v>
      </c>
      <c r="F59">
        <v>2024</v>
      </c>
      <c r="G59">
        <v>2</v>
      </c>
      <c r="H59" t="s">
        <v>25</v>
      </c>
      <c r="I59" t="s">
        <v>28</v>
      </c>
      <c r="J59" t="s">
        <v>12</v>
      </c>
      <c r="K59">
        <v>2786</v>
      </c>
      <c r="L59">
        <v>0.98277099784637478</v>
      </c>
    </row>
    <row r="60" spans="1:13" x14ac:dyDescent="0.3">
      <c r="A60">
        <v>251</v>
      </c>
      <c r="B60">
        <v>3</v>
      </c>
      <c r="C60">
        <v>32</v>
      </c>
      <c r="D60">
        <v>4</v>
      </c>
      <c r="E60">
        <v>0</v>
      </c>
      <c r="F60">
        <v>2025</v>
      </c>
      <c r="G60">
        <v>1</v>
      </c>
      <c r="H60" t="s">
        <v>25</v>
      </c>
      <c r="I60" t="s">
        <v>28</v>
      </c>
      <c r="J60" t="s">
        <v>12</v>
      </c>
      <c r="K60">
        <v>2567</v>
      </c>
      <c r="L60">
        <v>0.97039345539540323</v>
      </c>
    </row>
    <row r="61" spans="1:13" x14ac:dyDescent="0.3">
      <c r="A61">
        <v>252</v>
      </c>
      <c r="B61">
        <v>3</v>
      </c>
      <c r="C61">
        <v>32</v>
      </c>
      <c r="D61">
        <v>4</v>
      </c>
      <c r="E61">
        <v>0</v>
      </c>
      <c r="F61">
        <v>2025</v>
      </c>
      <c r="G61">
        <v>2</v>
      </c>
      <c r="H61" t="s">
        <v>25</v>
      </c>
      <c r="I61" t="s">
        <v>28</v>
      </c>
      <c r="J61" t="s">
        <v>12</v>
      </c>
      <c r="K61">
        <v>2613</v>
      </c>
      <c r="L61">
        <v>0.97780329123612708</v>
      </c>
    </row>
    <row r="62" spans="1:13" x14ac:dyDescent="0.3">
      <c r="A62">
        <v>241</v>
      </c>
      <c r="B62">
        <v>3</v>
      </c>
      <c r="C62">
        <v>32</v>
      </c>
      <c r="D62">
        <v>4</v>
      </c>
      <c r="E62">
        <v>1</v>
      </c>
      <c r="F62">
        <v>2024</v>
      </c>
      <c r="G62">
        <v>1</v>
      </c>
      <c r="H62" t="s">
        <v>25</v>
      </c>
      <c r="I62" t="s">
        <v>28</v>
      </c>
      <c r="J62" t="s">
        <v>10</v>
      </c>
      <c r="K62">
        <v>16516</v>
      </c>
      <c r="L62">
        <v>0.9979413901671107</v>
      </c>
      <c r="M62">
        <v>0.9802815192331028</v>
      </c>
    </row>
    <row r="63" spans="1:13" x14ac:dyDescent="0.3">
      <c r="A63">
        <v>242</v>
      </c>
      <c r="B63">
        <v>3</v>
      </c>
      <c r="C63">
        <v>32</v>
      </c>
      <c r="D63">
        <v>4</v>
      </c>
      <c r="E63">
        <v>1</v>
      </c>
      <c r="F63">
        <v>2024</v>
      </c>
      <c r="G63">
        <v>2</v>
      </c>
      <c r="H63" t="s">
        <v>25</v>
      </c>
      <c r="I63" t="s">
        <v>28</v>
      </c>
      <c r="J63" t="s">
        <v>10</v>
      </c>
      <c r="K63">
        <v>16316</v>
      </c>
      <c r="L63">
        <v>0.9981000245158127</v>
      </c>
      <c r="M63">
        <v>0.97789376727049437</v>
      </c>
    </row>
    <row r="64" spans="1:13" x14ac:dyDescent="0.3">
      <c r="A64">
        <v>251</v>
      </c>
      <c r="B64">
        <v>3</v>
      </c>
      <c r="C64">
        <v>32</v>
      </c>
      <c r="D64">
        <v>4</v>
      </c>
      <c r="E64">
        <v>1</v>
      </c>
      <c r="F64">
        <v>2025</v>
      </c>
      <c r="G64">
        <v>1</v>
      </c>
      <c r="H64" t="s">
        <v>25</v>
      </c>
      <c r="I64" t="s">
        <v>28</v>
      </c>
      <c r="J64" t="s">
        <v>10</v>
      </c>
      <c r="K64">
        <v>15723</v>
      </c>
      <c r="L64">
        <v>0.99631113655154868</v>
      </c>
      <c r="M64">
        <v>0.98123204596233637</v>
      </c>
    </row>
    <row r="65" spans="1:13" x14ac:dyDescent="0.3">
      <c r="A65">
        <v>252</v>
      </c>
      <c r="B65">
        <v>3</v>
      </c>
      <c r="C65">
        <v>32</v>
      </c>
      <c r="D65">
        <v>4</v>
      </c>
      <c r="E65">
        <v>1</v>
      </c>
      <c r="F65">
        <v>2025</v>
      </c>
      <c r="G65">
        <v>2</v>
      </c>
      <c r="H65" t="s">
        <v>25</v>
      </c>
      <c r="I65" t="s">
        <v>28</v>
      </c>
      <c r="J65" t="s">
        <v>10</v>
      </c>
      <c r="K65">
        <v>15529</v>
      </c>
      <c r="L65">
        <v>0.99697340459784922</v>
      </c>
      <c r="M65">
        <v>0.97571373207595913</v>
      </c>
    </row>
    <row r="66" spans="1:13" x14ac:dyDescent="0.3">
      <c r="A66">
        <v>241</v>
      </c>
      <c r="B66">
        <v>3</v>
      </c>
      <c r="C66">
        <v>102</v>
      </c>
      <c r="D66">
        <v>5</v>
      </c>
      <c r="E66">
        <v>0</v>
      </c>
      <c r="F66">
        <v>2024</v>
      </c>
      <c r="G66">
        <v>1</v>
      </c>
      <c r="H66" t="s">
        <v>25</v>
      </c>
      <c r="I66" t="s">
        <v>40</v>
      </c>
      <c r="J66" t="s">
        <v>12</v>
      </c>
      <c r="K66">
        <v>1</v>
      </c>
      <c r="L66">
        <v>1</v>
      </c>
    </row>
    <row r="67" spans="1:13" x14ac:dyDescent="0.3">
      <c r="A67">
        <v>242</v>
      </c>
      <c r="B67">
        <v>3</v>
      </c>
      <c r="C67">
        <v>102</v>
      </c>
      <c r="D67">
        <v>5</v>
      </c>
      <c r="E67">
        <v>0</v>
      </c>
      <c r="F67">
        <v>2024</v>
      </c>
      <c r="G67">
        <v>2</v>
      </c>
      <c r="H67" t="s">
        <v>25</v>
      </c>
      <c r="I67" t="s">
        <v>40</v>
      </c>
      <c r="J67" t="s">
        <v>12</v>
      </c>
      <c r="K67">
        <v>1</v>
      </c>
      <c r="L67">
        <v>1</v>
      </c>
    </row>
    <row r="68" spans="1:13" x14ac:dyDescent="0.3">
      <c r="A68">
        <v>251</v>
      </c>
      <c r="B68">
        <v>3</v>
      </c>
      <c r="C68">
        <v>102</v>
      </c>
      <c r="D68">
        <v>5</v>
      </c>
      <c r="E68">
        <v>0</v>
      </c>
      <c r="F68">
        <v>2025</v>
      </c>
      <c r="G68">
        <v>1</v>
      </c>
      <c r="H68" t="s">
        <v>25</v>
      </c>
      <c r="I68" t="s">
        <v>40</v>
      </c>
      <c r="J68" t="s">
        <v>12</v>
      </c>
      <c r="K68">
        <v>2</v>
      </c>
      <c r="L68">
        <v>0</v>
      </c>
    </row>
    <row r="69" spans="1:13" x14ac:dyDescent="0.3">
      <c r="A69">
        <v>252</v>
      </c>
      <c r="B69">
        <v>3</v>
      </c>
      <c r="C69">
        <v>102</v>
      </c>
      <c r="D69">
        <v>5</v>
      </c>
      <c r="E69">
        <v>0</v>
      </c>
      <c r="F69">
        <v>2025</v>
      </c>
      <c r="G69">
        <v>2</v>
      </c>
      <c r="H69" t="s">
        <v>25</v>
      </c>
      <c r="I69" t="s">
        <v>40</v>
      </c>
      <c r="J69" t="s">
        <v>12</v>
      </c>
      <c r="K69">
        <v>4</v>
      </c>
      <c r="L69">
        <v>0.5</v>
      </c>
    </row>
    <row r="70" spans="1:13" x14ac:dyDescent="0.3">
      <c r="A70">
        <v>241</v>
      </c>
      <c r="B70">
        <v>3</v>
      </c>
      <c r="C70">
        <v>43</v>
      </c>
      <c r="D70">
        <v>6</v>
      </c>
      <c r="E70">
        <v>0</v>
      </c>
      <c r="F70">
        <v>2024</v>
      </c>
      <c r="G70">
        <v>1</v>
      </c>
      <c r="H70" t="s">
        <v>25</v>
      </c>
      <c r="I70" t="s">
        <v>30</v>
      </c>
      <c r="J70" t="s">
        <v>12</v>
      </c>
      <c r="K70">
        <v>730</v>
      </c>
      <c r="L70">
        <v>0.989041095890411</v>
      </c>
    </row>
    <row r="71" spans="1:13" x14ac:dyDescent="0.3">
      <c r="A71">
        <v>242</v>
      </c>
      <c r="B71">
        <v>3</v>
      </c>
      <c r="C71">
        <v>43</v>
      </c>
      <c r="D71">
        <v>6</v>
      </c>
      <c r="E71">
        <v>0</v>
      </c>
      <c r="F71">
        <v>2024</v>
      </c>
      <c r="G71">
        <v>2</v>
      </c>
      <c r="H71" t="s">
        <v>25</v>
      </c>
      <c r="I71" t="s">
        <v>30</v>
      </c>
      <c r="J71" t="s">
        <v>12</v>
      </c>
      <c r="K71">
        <v>738</v>
      </c>
      <c r="L71">
        <v>0.99322493224932251</v>
      </c>
    </row>
    <row r="72" spans="1:13" x14ac:dyDescent="0.3">
      <c r="A72">
        <v>251</v>
      </c>
      <c r="B72">
        <v>3</v>
      </c>
      <c r="C72">
        <v>43</v>
      </c>
      <c r="D72">
        <v>6</v>
      </c>
      <c r="E72">
        <v>0</v>
      </c>
      <c r="F72">
        <v>2025</v>
      </c>
      <c r="G72">
        <v>1</v>
      </c>
      <c r="H72" t="s">
        <v>25</v>
      </c>
      <c r="I72" t="s">
        <v>30</v>
      </c>
      <c r="J72" t="s">
        <v>12</v>
      </c>
      <c r="K72">
        <v>772</v>
      </c>
      <c r="L72">
        <v>0.97538860103626945</v>
      </c>
    </row>
    <row r="73" spans="1:13" x14ac:dyDescent="0.3">
      <c r="A73">
        <v>252</v>
      </c>
      <c r="B73">
        <v>3</v>
      </c>
      <c r="C73">
        <v>43</v>
      </c>
      <c r="D73">
        <v>6</v>
      </c>
      <c r="E73">
        <v>0</v>
      </c>
      <c r="F73">
        <v>2025</v>
      </c>
      <c r="G73">
        <v>2</v>
      </c>
      <c r="H73" t="s">
        <v>25</v>
      </c>
      <c r="I73" t="s">
        <v>30</v>
      </c>
      <c r="J73" t="s">
        <v>12</v>
      </c>
      <c r="K73">
        <v>779</v>
      </c>
      <c r="L73">
        <v>0.97560975609756095</v>
      </c>
    </row>
    <row r="74" spans="1:13" x14ac:dyDescent="0.3">
      <c r="A74">
        <v>241</v>
      </c>
      <c r="B74">
        <v>5</v>
      </c>
      <c r="C74">
        <v>51</v>
      </c>
      <c r="D74">
        <v>1</v>
      </c>
      <c r="E74">
        <v>0</v>
      </c>
      <c r="F74">
        <v>2024</v>
      </c>
      <c r="G74">
        <v>1</v>
      </c>
      <c r="H74" t="s">
        <v>31</v>
      </c>
      <c r="I74" t="s">
        <v>32</v>
      </c>
      <c r="J74" t="s">
        <v>12</v>
      </c>
      <c r="K74">
        <v>171</v>
      </c>
      <c r="L74">
        <v>0.9707602339181286</v>
      </c>
    </row>
    <row r="75" spans="1:13" x14ac:dyDescent="0.3">
      <c r="A75">
        <v>242</v>
      </c>
      <c r="B75">
        <v>5</v>
      </c>
      <c r="C75">
        <v>51</v>
      </c>
      <c r="D75">
        <v>1</v>
      </c>
      <c r="E75">
        <v>0</v>
      </c>
      <c r="F75">
        <v>2024</v>
      </c>
      <c r="G75">
        <v>2</v>
      </c>
      <c r="H75" t="s">
        <v>31</v>
      </c>
      <c r="I75" t="s">
        <v>32</v>
      </c>
      <c r="J75" t="s">
        <v>12</v>
      </c>
      <c r="K75">
        <v>149</v>
      </c>
      <c r="L75">
        <v>0.96644295302013428</v>
      </c>
    </row>
    <row r="76" spans="1:13" x14ac:dyDescent="0.3">
      <c r="A76">
        <v>251</v>
      </c>
      <c r="B76">
        <v>5</v>
      </c>
      <c r="C76">
        <v>51</v>
      </c>
      <c r="D76">
        <v>1</v>
      </c>
      <c r="E76">
        <v>0</v>
      </c>
      <c r="F76">
        <v>2025</v>
      </c>
      <c r="G76">
        <v>1</v>
      </c>
      <c r="H76" t="s">
        <v>31</v>
      </c>
      <c r="I76" t="s">
        <v>32</v>
      </c>
      <c r="J76" t="s">
        <v>12</v>
      </c>
      <c r="K76">
        <v>137</v>
      </c>
      <c r="L76">
        <v>0.94160583941605835</v>
      </c>
    </row>
    <row r="77" spans="1:13" x14ac:dyDescent="0.3">
      <c r="A77">
        <v>252</v>
      </c>
      <c r="B77">
        <v>5</v>
      </c>
      <c r="C77">
        <v>51</v>
      </c>
      <c r="D77">
        <v>1</v>
      </c>
      <c r="E77">
        <v>0</v>
      </c>
      <c r="F77">
        <v>2025</v>
      </c>
      <c r="G77">
        <v>2</v>
      </c>
      <c r="H77" t="s">
        <v>31</v>
      </c>
      <c r="I77" t="s">
        <v>32</v>
      </c>
      <c r="J77" t="s">
        <v>12</v>
      </c>
      <c r="K77">
        <v>136</v>
      </c>
      <c r="L77">
        <v>0.96323529411764708</v>
      </c>
    </row>
    <row r="78" spans="1:13" x14ac:dyDescent="0.3">
      <c r="A78">
        <v>241</v>
      </c>
      <c r="B78">
        <v>5</v>
      </c>
      <c r="C78">
        <v>51</v>
      </c>
      <c r="D78">
        <v>1</v>
      </c>
      <c r="E78">
        <v>1</v>
      </c>
      <c r="F78">
        <v>2024</v>
      </c>
      <c r="G78">
        <v>1</v>
      </c>
      <c r="H78" t="s">
        <v>31</v>
      </c>
      <c r="I78" t="s">
        <v>32</v>
      </c>
      <c r="J78" t="s">
        <v>10</v>
      </c>
      <c r="K78">
        <v>2257</v>
      </c>
      <c r="L78">
        <v>0.99778466991581749</v>
      </c>
      <c r="M78">
        <v>0.94138543516873885</v>
      </c>
    </row>
    <row r="79" spans="1:13" x14ac:dyDescent="0.3">
      <c r="A79">
        <v>242</v>
      </c>
      <c r="B79">
        <v>5</v>
      </c>
      <c r="C79">
        <v>51</v>
      </c>
      <c r="D79">
        <v>1</v>
      </c>
      <c r="E79">
        <v>1</v>
      </c>
      <c r="F79">
        <v>2024</v>
      </c>
      <c r="G79">
        <v>2</v>
      </c>
      <c r="H79" t="s">
        <v>31</v>
      </c>
      <c r="I79" t="s">
        <v>32</v>
      </c>
      <c r="J79" t="s">
        <v>10</v>
      </c>
      <c r="K79">
        <v>2243</v>
      </c>
      <c r="L79">
        <v>0.99821667409719128</v>
      </c>
      <c r="M79">
        <v>0.93166592228673517</v>
      </c>
    </row>
    <row r="80" spans="1:13" x14ac:dyDescent="0.3">
      <c r="A80">
        <v>251</v>
      </c>
      <c r="B80">
        <v>5</v>
      </c>
      <c r="C80">
        <v>51</v>
      </c>
      <c r="D80">
        <v>1</v>
      </c>
      <c r="E80">
        <v>1</v>
      </c>
      <c r="F80">
        <v>2025</v>
      </c>
      <c r="G80">
        <v>1</v>
      </c>
      <c r="H80" t="s">
        <v>31</v>
      </c>
      <c r="I80" t="s">
        <v>32</v>
      </c>
      <c r="J80" t="s">
        <v>10</v>
      </c>
      <c r="K80">
        <v>2264</v>
      </c>
      <c r="L80">
        <v>0.99823321554770317</v>
      </c>
      <c r="M80">
        <v>0.94203539823008853</v>
      </c>
    </row>
    <row r="81" spans="1:13" x14ac:dyDescent="0.3">
      <c r="A81">
        <v>252</v>
      </c>
      <c r="B81">
        <v>5</v>
      </c>
      <c r="C81">
        <v>51</v>
      </c>
      <c r="D81">
        <v>1</v>
      </c>
      <c r="E81">
        <v>1</v>
      </c>
      <c r="F81">
        <v>2025</v>
      </c>
      <c r="G81">
        <v>2</v>
      </c>
      <c r="H81" t="s">
        <v>31</v>
      </c>
      <c r="I81" t="s">
        <v>32</v>
      </c>
      <c r="J81" t="s">
        <v>10</v>
      </c>
      <c r="K81">
        <v>2249</v>
      </c>
      <c r="L81">
        <v>0.99777678968430417</v>
      </c>
      <c r="M81">
        <v>0.91399286987522277</v>
      </c>
    </row>
    <row r="82" spans="1:13" x14ac:dyDescent="0.3">
      <c r="A82">
        <v>241</v>
      </c>
      <c r="B82">
        <v>5</v>
      </c>
      <c r="C82">
        <v>54</v>
      </c>
      <c r="D82">
        <v>2</v>
      </c>
      <c r="E82">
        <v>0</v>
      </c>
      <c r="F82">
        <v>2024</v>
      </c>
      <c r="G82">
        <v>1</v>
      </c>
      <c r="H82" t="s">
        <v>31</v>
      </c>
      <c r="I82" t="s">
        <v>34</v>
      </c>
      <c r="J82" t="s">
        <v>12</v>
      </c>
      <c r="K82">
        <v>58</v>
      </c>
      <c r="L82">
        <v>0.91379310344827591</v>
      </c>
    </row>
    <row r="83" spans="1:13" x14ac:dyDescent="0.3">
      <c r="A83">
        <v>242</v>
      </c>
      <c r="B83">
        <v>5</v>
      </c>
      <c r="C83">
        <v>54</v>
      </c>
      <c r="D83">
        <v>2</v>
      </c>
      <c r="E83">
        <v>0</v>
      </c>
      <c r="F83">
        <v>2024</v>
      </c>
      <c r="G83">
        <v>2</v>
      </c>
      <c r="H83" t="s">
        <v>31</v>
      </c>
      <c r="I83" t="s">
        <v>34</v>
      </c>
      <c r="J83" t="s">
        <v>12</v>
      </c>
      <c r="K83">
        <v>42</v>
      </c>
      <c r="L83">
        <v>0.95238095238095233</v>
      </c>
    </row>
    <row r="84" spans="1:13" x14ac:dyDescent="0.3">
      <c r="A84">
        <v>251</v>
      </c>
      <c r="B84">
        <v>5</v>
      </c>
      <c r="C84">
        <v>54</v>
      </c>
      <c r="D84">
        <v>2</v>
      </c>
      <c r="E84">
        <v>0</v>
      </c>
      <c r="F84">
        <v>2025</v>
      </c>
      <c r="G84">
        <v>1</v>
      </c>
      <c r="H84" t="s">
        <v>31</v>
      </c>
      <c r="I84" t="s">
        <v>34</v>
      </c>
      <c r="J84" t="s">
        <v>12</v>
      </c>
      <c r="K84">
        <v>42</v>
      </c>
      <c r="L84">
        <v>0.90476190476190477</v>
      </c>
    </row>
    <row r="85" spans="1:13" x14ac:dyDescent="0.3">
      <c r="A85">
        <v>252</v>
      </c>
      <c r="B85">
        <v>5</v>
      </c>
      <c r="C85">
        <v>54</v>
      </c>
      <c r="D85">
        <v>2</v>
      </c>
      <c r="E85">
        <v>0</v>
      </c>
      <c r="F85">
        <v>2025</v>
      </c>
      <c r="G85">
        <v>2</v>
      </c>
      <c r="H85" t="s">
        <v>31</v>
      </c>
      <c r="I85" t="s">
        <v>34</v>
      </c>
      <c r="J85" t="s">
        <v>12</v>
      </c>
      <c r="K85">
        <v>40</v>
      </c>
      <c r="L85">
        <v>0.82499999999999996</v>
      </c>
    </row>
    <row r="86" spans="1:13" x14ac:dyDescent="0.3">
      <c r="A86">
        <v>241</v>
      </c>
      <c r="B86">
        <v>5</v>
      </c>
      <c r="C86">
        <v>54</v>
      </c>
      <c r="D86">
        <v>2</v>
      </c>
      <c r="E86">
        <v>1</v>
      </c>
      <c r="F86">
        <v>2024</v>
      </c>
      <c r="G86">
        <v>1</v>
      </c>
      <c r="H86" t="s">
        <v>31</v>
      </c>
      <c r="I86" t="s">
        <v>34</v>
      </c>
      <c r="J86" t="s">
        <v>10</v>
      </c>
      <c r="K86">
        <v>335</v>
      </c>
      <c r="L86">
        <v>0.9970149253731343</v>
      </c>
      <c r="M86">
        <v>0.9760479041916168</v>
      </c>
    </row>
    <row r="87" spans="1:13" x14ac:dyDescent="0.3">
      <c r="A87">
        <v>242</v>
      </c>
      <c r="B87">
        <v>5</v>
      </c>
      <c r="C87">
        <v>54</v>
      </c>
      <c r="D87">
        <v>2</v>
      </c>
      <c r="E87">
        <v>1</v>
      </c>
      <c r="F87">
        <v>2024</v>
      </c>
      <c r="G87">
        <v>2</v>
      </c>
      <c r="H87" t="s">
        <v>31</v>
      </c>
      <c r="I87" t="s">
        <v>34</v>
      </c>
      <c r="J87" t="s">
        <v>10</v>
      </c>
      <c r="K87">
        <v>345</v>
      </c>
      <c r="L87">
        <v>0.99420289855072463</v>
      </c>
      <c r="M87">
        <v>0.96501457725947526</v>
      </c>
    </row>
    <row r="88" spans="1:13" x14ac:dyDescent="0.3">
      <c r="A88">
        <v>251</v>
      </c>
      <c r="B88">
        <v>5</v>
      </c>
      <c r="C88">
        <v>54</v>
      </c>
      <c r="D88">
        <v>2</v>
      </c>
      <c r="E88">
        <v>1</v>
      </c>
      <c r="F88">
        <v>2025</v>
      </c>
      <c r="G88">
        <v>1</v>
      </c>
      <c r="H88" t="s">
        <v>31</v>
      </c>
      <c r="I88" t="s">
        <v>34</v>
      </c>
      <c r="J88" t="s">
        <v>10</v>
      </c>
      <c r="K88">
        <v>361</v>
      </c>
      <c r="L88">
        <v>0.99722991689750695</v>
      </c>
      <c r="M88">
        <v>0.97777777777777775</v>
      </c>
    </row>
    <row r="89" spans="1:13" x14ac:dyDescent="0.3">
      <c r="A89">
        <v>252</v>
      </c>
      <c r="B89">
        <v>5</v>
      </c>
      <c r="C89">
        <v>54</v>
      </c>
      <c r="D89">
        <v>2</v>
      </c>
      <c r="E89">
        <v>1</v>
      </c>
      <c r="F89">
        <v>2025</v>
      </c>
      <c r="G89">
        <v>2</v>
      </c>
      <c r="H89" t="s">
        <v>31</v>
      </c>
      <c r="I89" t="s">
        <v>34</v>
      </c>
      <c r="J89" t="s">
        <v>10</v>
      </c>
      <c r="K89">
        <v>368</v>
      </c>
      <c r="L89">
        <v>0.98641304347826086</v>
      </c>
      <c r="M89">
        <v>0.96418732782369143</v>
      </c>
    </row>
    <row r="90" spans="1:13" x14ac:dyDescent="0.3">
      <c r="A90">
        <v>241</v>
      </c>
      <c r="B90">
        <v>5</v>
      </c>
      <c r="C90">
        <v>53</v>
      </c>
      <c r="D90">
        <v>3</v>
      </c>
      <c r="E90">
        <v>0</v>
      </c>
      <c r="F90">
        <v>2024</v>
      </c>
      <c r="G90">
        <v>1</v>
      </c>
      <c r="H90" t="s">
        <v>31</v>
      </c>
      <c r="I90" t="s">
        <v>33</v>
      </c>
      <c r="J90" t="s">
        <v>12</v>
      </c>
      <c r="K90">
        <v>517</v>
      </c>
      <c r="L90">
        <v>0.98065764023210833</v>
      </c>
    </row>
    <row r="91" spans="1:13" x14ac:dyDescent="0.3">
      <c r="A91">
        <v>242</v>
      </c>
      <c r="B91">
        <v>5</v>
      </c>
      <c r="C91">
        <v>53</v>
      </c>
      <c r="D91">
        <v>3</v>
      </c>
      <c r="E91">
        <v>0</v>
      </c>
      <c r="F91">
        <v>2024</v>
      </c>
      <c r="G91">
        <v>2</v>
      </c>
      <c r="H91" t="s">
        <v>31</v>
      </c>
      <c r="I91" t="s">
        <v>33</v>
      </c>
      <c r="J91" t="s">
        <v>12</v>
      </c>
      <c r="K91">
        <v>561</v>
      </c>
      <c r="L91">
        <v>0.96256684491978606</v>
      </c>
    </row>
    <row r="92" spans="1:13" x14ac:dyDescent="0.3">
      <c r="A92">
        <v>251</v>
      </c>
      <c r="B92">
        <v>5</v>
      </c>
      <c r="C92">
        <v>53</v>
      </c>
      <c r="D92">
        <v>3</v>
      </c>
      <c r="E92">
        <v>0</v>
      </c>
      <c r="F92">
        <v>2025</v>
      </c>
      <c r="G92">
        <v>1</v>
      </c>
      <c r="H92" t="s">
        <v>31</v>
      </c>
      <c r="I92" t="s">
        <v>33</v>
      </c>
      <c r="J92" t="s">
        <v>12</v>
      </c>
      <c r="K92">
        <v>431</v>
      </c>
      <c r="L92">
        <v>0.89791183294663568</v>
      </c>
    </row>
    <row r="93" spans="1:13" x14ac:dyDescent="0.3">
      <c r="A93">
        <v>252</v>
      </c>
      <c r="B93">
        <v>5</v>
      </c>
      <c r="C93">
        <v>53</v>
      </c>
      <c r="D93">
        <v>3</v>
      </c>
      <c r="E93">
        <v>0</v>
      </c>
      <c r="F93">
        <v>2025</v>
      </c>
      <c r="G93">
        <v>2</v>
      </c>
      <c r="H93" t="s">
        <v>31</v>
      </c>
      <c r="I93" t="s">
        <v>33</v>
      </c>
      <c r="J93" t="s">
        <v>12</v>
      </c>
      <c r="K93">
        <v>546</v>
      </c>
      <c r="L93">
        <v>0.93040293040293043</v>
      </c>
    </row>
    <row r="94" spans="1:13" x14ac:dyDescent="0.3">
      <c r="A94">
        <v>241</v>
      </c>
      <c r="B94">
        <v>5</v>
      </c>
      <c r="C94">
        <v>53</v>
      </c>
      <c r="D94">
        <v>3</v>
      </c>
      <c r="E94">
        <v>1</v>
      </c>
      <c r="F94">
        <v>2024</v>
      </c>
      <c r="G94">
        <v>1</v>
      </c>
      <c r="H94" t="s">
        <v>31</v>
      </c>
      <c r="I94" t="s">
        <v>33</v>
      </c>
      <c r="J94" t="s">
        <v>10</v>
      </c>
      <c r="K94">
        <v>1769</v>
      </c>
      <c r="L94">
        <v>0.99491237987563597</v>
      </c>
      <c r="M94">
        <v>0.98352272727272727</v>
      </c>
    </row>
    <row r="95" spans="1:13" x14ac:dyDescent="0.3">
      <c r="A95">
        <v>242</v>
      </c>
      <c r="B95">
        <v>5</v>
      </c>
      <c r="C95">
        <v>53</v>
      </c>
      <c r="D95">
        <v>3</v>
      </c>
      <c r="E95">
        <v>1</v>
      </c>
      <c r="F95">
        <v>2024</v>
      </c>
      <c r="G95">
        <v>2</v>
      </c>
      <c r="H95" t="s">
        <v>31</v>
      </c>
      <c r="I95" t="s">
        <v>33</v>
      </c>
      <c r="J95" t="s">
        <v>10</v>
      </c>
      <c r="K95">
        <v>1807</v>
      </c>
      <c r="L95">
        <v>0.99335915882678472</v>
      </c>
      <c r="M95">
        <v>0.97158774373259049</v>
      </c>
    </row>
    <row r="96" spans="1:13" x14ac:dyDescent="0.3">
      <c r="A96">
        <v>251</v>
      </c>
      <c r="B96">
        <v>5</v>
      </c>
      <c r="C96">
        <v>53</v>
      </c>
      <c r="D96">
        <v>3</v>
      </c>
      <c r="E96">
        <v>1</v>
      </c>
      <c r="F96">
        <v>2025</v>
      </c>
      <c r="G96">
        <v>1</v>
      </c>
      <c r="H96" t="s">
        <v>31</v>
      </c>
      <c r="I96" t="s">
        <v>33</v>
      </c>
      <c r="J96" t="s">
        <v>10</v>
      </c>
      <c r="K96">
        <v>1892</v>
      </c>
      <c r="L96">
        <v>0.99207188160676529</v>
      </c>
      <c r="M96">
        <v>0.98135322322855623</v>
      </c>
    </row>
    <row r="97" spans="1:13" x14ac:dyDescent="0.3">
      <c r="A97">
        <v>252</v>
      </c>
      <c r="B97">
        <v>5</v>
      </c>
      <c r="C97">
        <v>53</v>
      </c>
      <c r="D97">
        <v>3</v>
      </c>
      <c r="E97">
        <v>1</v>
      </c>
      <c r="F97">
        <v>2025</v>
      </c>
      <c r="G97">
        <v>2</v>
      </c>
      <c r="H97" t="s">
        <v>31</v>
      </c>
      <c r="I97" t="s">
        <v>33</v>
      </c>
      <c r="J97" t="s">
        <v>10</v>
      </c>
      <c r="K97">
        <v>1925</v>
      </c>
      <c r="L97">
        <v>0.98909090909090913</v>
      </c>
      <c r="M97">
        <v>0.96953781512605042</v>
      </c>
    </row>
    <row r="98" spans="1:13" x14ac:dyDescent="0.3">
      <c r="A98">
        <v>241</v>
      </c>
      <c r="B98">
        <v>5</v>
      </c>
      <c r="C98">
        <v>103</v>
      </c>
      <c r="D98">
        <v>4</v>
      </c>
      <c r="E98">
        <v>0</v>
      </c>
      <c r="F98">
        <v>2024</v>
      </c>
      <c r="G98">
        <v>1</v>
      </c>
      <c r="H98" t="s">
        <v>31</v>
      </c>
      <c r="I98" t="s">
        <v>41</v>
      </c>
      <c r="J98" t="s">
        <v>12</v>
      </c>
      <c r="K98">
        <v>2</v>
      </c>
      <c r="L98">
        <v>1</v>
      </c>
    </row>
    <row r="99" spans="1:13" x14ac:dyDescent="0.3">
      <c r="A99">
        <v>242</v>
      </c>
      <c r="B99">
        <v>5</v>
      </c>
      <c r="C99">
        <v>103</v>
      </c>
      <c r="D99">
        <v>4</v>
      </c>
      <c r="E99">
        <v>0</v>
      </c>
      <c r="F99">
        <v>2024</v>
      </c>
      <c r="G99">
        <v>2</v>
      </c>
      <c r="H99" t="s">
        <v>31</v>
      </c>
      <c r="I99" t="s">
        <v>41</v>
      </c>
      <c r="J99" t="s">
        <v>12</v>
      </c>
      <c r="K99">
        <v>2</v>
      </c>
      <c r="L99">
        <v>1</v>
      </c>
    </row>
    <row r="100" spans="1:13" x14ac:dyDescent="0.3">
      <c r="A100">
        <v>251</v>
      </c>
      <c r="B100">
        <v>5</v>
      </c>
      <c r="C100">
        <v>103</v>
      </c>
      <c r="D100">
        <v>4</v>
      </c>
      <c r="E100">
        <v>0</v>
      </c>
      <c r="F100">
        <v>2025</v>
      </c>
      <c r="G100">
        <v>1</v>
      </c>
      <c r="H100" t="s">
        <v>31</v>
      </c>
      <c r="I100" t="s">
        <v>41</v>
      </c>
      <c r="J100" t="s">
        <v>12</v>
      </c>
      <c r="K100">
        <v>5</v>
      </c>
      <c r="L100">
        <v>0</v>
      </c>
    </row>
    <row r="101" spans="1:13" x14ac:dyDescent="0.3">
      <c r="A101">
        <v>252</v>
      </c>
      <c r="B101">
        <v>5</v>
      </c>
      <c r="C101">
        <v>103</v>
      </c>
      <c r="D101">
        <v>4</v>
      </c>
      <c r="E101">
        <v>0</v>
      </c>
      <c r="F101">
        <v>2025</v>
      </c>
      <c r="G101">
        <v>2</v>
      </c>
      <c r="H101" t="s">
        <v>31</v>
      </c>
      <c r="I101" t="s">
        <v>41</v>
      </c>
      <c r="J101" t="s">
        <v>12</v>
      </c>
      <c r="K101">
        <v>3</v>
      </c>
      <c r="L101">
        <v>0</v>
      </c>
    </row>
    <row r="102" spans="1:13" x14ac:dyDescent="0.3">
      <c r="A102">
        <v>241</v>
      </c>
      <c r="B102">
        <v>5</v>
      </c>
      <c r="C102">
        <v>62</v>
      </c>
      <c r="D102">
        <v>5</v>
      </c>
      <c r="E102">
        <v>0</v>
      </c>
      <c r="F102">
        <v>2024</v>
      </c>
      <c r="G102">
        <v>1</v>
      </c>
      <c r="H102" t="s">
        <v>31</v>
      </c>
      <c r="I102" t="s">
        <v>35</v>
      </c>
      <c r="J102" t="s">
        <v>12</v>
      </c>
      <c r="K102">
        <v>595</v>
      </c>
      <c r="L102">
        <v>0.94117647058823528</v>
      </c>
    </row>
    <row r="103" spans="1:13" x14ac:dyDescent="0.3">
      <c r="A103">
        <v>242</v>
      </c>
      <c r="B103">
        <v>5</v>
      </c>
      <c r="C103">
        <v>62</v>
      </c>
      <c r="D103">
        <v>5</v>
      </c>
      <c r="E103">
        <v>0</v>
      </c>
      <c r="F103">
        <v>2024</v>
      </c>
      <c r="G103">
        <v>2</v>
      </c>
      <c r="H103" t="s">
        <v>31</v>
      </c>
      <c r="I103" t="s">
        <v>35</v>
      </c>
      <c r="J103" t="s">
        <v>12</v>
      </c>
      <c r="K103">
        <v>567</v>
      </c>
      <c r="L103">
        <v>0.95767195767195767</v>
      </c>
    </row>
    <row r="104" spans="1:13" x14ac:dyDescent="0.3">
      <c r="A104">
        <v>251</v>
      </c>
      <c r="B104">
        <v>5</v>
      </c>
      <c r="C104">
        <v>62</v>
      </c>
      <c r="D104">
        <v>5</v>
      </c>
      <c r="E104">
        <v>0</v>
      </c>
      <c r="F104">
        <v>2025</v>
      </c>
      <c r="G104">
        <v>1</v>
      </c>
      <c r="H104" t="s">
        <v>31</v>
      </c>
      <c r="I104" t="s">
        <v>35</v>
      </c>
      <c r="J104" t="s">
        <v>12</v>
      </c>
      <c r="K104">
        <v>587</v>
      </c>
      <c r="L104">
        <v>0.92163543441226581</v>
      </c>
    </row>
    <row r="105" spans="1:13" x14ac:dyDescent="0.3">
      <c r="A105">
        <v>252</v>
      </c>
      <c r="B105">
        <v>5</v>
      </c>
      <c r="C105">
        <v>62</v>
      </c>
      <c r="D105">
        <v>5</v>
      </c>
      <c r="E105">
        <v>0</v>
      </c>
      <c r="F105">
        <v>2025</v>
      </c>
      <c r="G105">
        <v>2</v>
      </c>
      <c r="H105" t="s">
        <v>31</v>
      </c>
      <c r="I105" t="s">
        <v>35</v>
      </c>
      <c r="J105" t="s">
        <v>12</v>
      </c>
      <c r="K105">
        <v>589</v>
      </c>
      <c r="L105">
        <v>0.94057724957555178</v>
      </c>
    </row>
    <row r="106" spans="1:13" x14ac:dyDescent="0.3">
      <c r="A106">
        <v>241</v>
      </c>
      <c r="B106">
        <v>7</v>
      </c>
      <c r="C106">
        <v>71</v>
      </c>
      <c r="D106">
        <v>1</v>
      </c>
      <c r="E106">
        <v>0</v>
      </c>
      <c r="F106">
        <v>2024</v>
      </c>
      <c r="G106">
        <v>1</v>
      </c>
      <c r="H106" t="s">
        <v>36</v>
      </c>
      <c r="I106" t="s">
        <v>37</v>
      </c>
      <c r="J106" t="s">
        <v>12</v>
      </c>
      <c r="K106">
        <v>48</v>
      </c>
      <c r="L106">
        <v>0.95833333333333337</v>
      </c>
    </row>
    <row r="107" spans="1:13" x14ac:dyDescent="0.3">
      <c r="A107">
        <v>242</v>
      </c>
      <c r="B107">
        <v>7</v>
      </c>
      <c r="C107">
        <v>71</v>
      </c>
      <c r="D107">
        <v>1</v>
      </c>
      <c r="E107">
        <v>0</v>
      </c>
      <c r="F107">
        <v>2024</v>
      </c>
      <c r="G107">
        <v>2</v>
      </c>
      <c r="H107" t="s">
        <v>36</v>
      </c>
      <c r="I107" t="s">
        <v>37</v>
      </c>
      <c r="J107" t="s">
        <v>12</v>
      </c>
      <c r="K107">
        <v>48</v>
      </c>
      <c r="L107">
        <v>0.97916666666666663</v>
      </c>
    </row>
    <row r="108" spans="1:13" x14ac:dyDescent="0.3">
      <c r="A108">
        <v>251</v>
      </c>
      <c r="B108">
        <v>7</v>
      </c>
      <c r="C108">
        <v>71</v>
      </c>
      <c r="D108">
        <v>1</v>
      </c>
      <c r="E108">
        <v>0</v>
      </c>
      <c r="F108">
        <v>2025</v>
      </c>
      <c r="G108">
        <v>1</v>
      </c>
      <c r="H108" t="s">
        <v>36</v>
      </c>
      <c r="I108" t="s">
        <v>37</v>
      </c>
      <c r="J108" t="s">
        <v>12</v>
      </c>
      <c r="K108">
        <v>37</v>
      </c>
      <c r="L108">
        <v>0.91891891891891897</v>
      </c>
    </row>
    <row r="109" spans="1:13" x14ac:dyDescent="0.3">
      <c r="A109">
        <v>252</v>
      </c>
      <c r="B109">
        <v>7</v>
      </c>
      <c r="C109">
        <v>71</v>
      </c>
      <c r="D109">
        <v>1</v>
      </c>
      <c r="E109">
        <v>0</v>
      </c>
      <c r="F109">
        <v>2025</v>
      </c>
      <c r="G109">
        <v>2</v>
      </c>
      <c r="H109" t="s">
        <v>36</v>
      </c>
      <c r="I109" t="s">
        <v>37</v>
      </c>
      <c r="J109" t="s">
        <v>12</v>
      </c>
      <c r="K109">
        <v>44</v>
      </c>
      <c r="L109">
        <v>0.86363636363636365</v>
      </c>
    </row>
    <row r="110" spans="1:13" x14ac:dyDescent="0.3">
      <c r="A110">
        <v>241</v>
      </c>
      <c r="B110">
        <v>7</v>
      </c>
      <c r="C110">
        <v>71</v>
      </c>
      <c r="D110">
        <v>1</v>
      </c>
      <c r="E110">
        <v>1</v>
      </c>
      <c r="F110">
        <v>2024</v>
      </c>
      <c r="G110">
        <v>1</v>
      </c>
      <c r="H110" t="s">
        <v>36</v>
      </c>
      <c r="I110" t="s">
        <v>37</v>
      </c>
      <c r="J110" t="s">
        <v>10</v>
      </c>
      <c r="K110">
        <v>1135</v>
      </c>
      <c r="L110">
        <v>0.9982378854625551</v>
      </c>
      <c r="M110">
        <v>0.95057369814651371</v>
      </c>
    </row>
    <row r="111" spans="1:13" x14ac:dyDescent="0.3">
      <c r="A111">
        <v>242</v>
      </c>
      <c r="B111">
        <v>7</v>
      </c>
      <c r="C111">
        <v>71</v>
      </c>
      <c r="D111">
        <v>1</v>
      </c>
      <c r="E111">
        <v>1</v>
      </c>
      <c r="F111">
        <v>2024</v>
      </c>
      <c r="G111">
        <v>2</v>
      </c>
      <c r="H111" t="s">
        <v>36</v>
      </c>
      <c r="I111" t="s">
        <v>37</v>
      </c>
      <c r="J111" t="s">
        <v>10</v>
      </c>
      <c r="K111">
        <v>1134</v>
      </c>
      <c r="L111">
        <v>0.99735449735449733</v>
      </c>
      <c r="M111">
        <v>0.95844385499557916</v>
      </c>
    </row>
    <row r="112" spans="1:13" x14ac:dyDescent="0.3">
      <c r="A112">
        <v>251</v>
      </c>
      <c r="B112">
        <v>7</v>
      </c>
      <c r="C112">
        <v>71</v>
      </c>
      <c r="D112">
        <v>1</v>
      </c>
      <c r="E112">
        <v>1</v>
      </c>
      <c r="F112">
        <v>2025</v>
      </c>
      <c r="G112">
        <v>1</v>
      </c>
      <c r="H112" t="s">
        <v>36</v>
      </c>
      <c r="I112" t="s">
        <v>37</v>
      </c>
      <c r="J112" t="s">
        <v>10</v>
      </c>
      <c r="K112">
        <v>1099</v>
      </c>
      <c r="L112">
        <v>1</v>
      </c>
      <c r="M112">
        <v>0.95814376706096449</v>
      </c>
    </row>
    <row r="113" spans="1:13" x14ac:dyDescent="0.3">
      <c r="A113">
        <v>252</v>
      </c>
      <c r="B113">
        <v>7</v>
      </c>
      <c r="C113">
        <v>71</v>
      </c>
      <c r="D113">
        <v>1</v>
      </c>
      <c r="E113">
        <v>1</v>
      </c>
      <c r="F113">
        <v>2025</v>
      </c>
      <c r="G113">
        <v>2</v>
      </c>
      <c r="H113" t="s">
        <v>36</v>
      </c>
      <c r="I113" t="s">
        <v>37</v>
      </c>
      <c r="J113" t="s">
        <v>10</v>
      </c>
      <c r="K113">
        <v>1102</v>
      </c>
      <c r="L113">
        <v>0.99727767695099823</v>
      </c>
      <c r="M113">
        <v>0.93539581437670605</v>
      </c>
    </row>
    <row r="114" spans="1:13" x14ac:dyDescent="0.3">
      <c r="A114">
        <v>241</v>
      </c>
      <c r="B114">
        <v>7</v>
      </c>
      <c r="C114">
        <v>104</v>
      </c>
      <c r="D114">
        <v>2</v>
      </c>
      <c r="E114">
        <v>0</v>
      </c>
      <c r="F114">
        <v>2024</v>
      </c>
      <c r="G114">
        <v>1</v>
      </c>
      <c r="H114" t="s">
        <v>36</v>
      </c>
      <c r="I114" t="s">
        <v>42</v>
      </c>
      <c r="J114" t="s">
        <v>12</v>
      </c>
      <c r="K114">
        <v>3</v>
      </c>
      <c r="L114">
        <v>1</v>
      </c>
    </row>
    <row r="115" spans="1:13" x14ac:dyDescent="0.3">
      <c r="A115">
        <v>242</v>
      </c>
      <c r="B115">
        <v>7</v>
      </c>
      <c r="C115">
        <v>104</v>
      </c>
      <c r="D115">
        <v>2</v>
      </c>
      <c r="E115">
        <v>0</v>
      </c>
      <c r="F115">
        <v>2024</v>
      </c>
      <c r="G115">
        <v>2</v>
      </c>
      <c r="H115" t="s">
        <v>36</v>
      </c>
      <c r="I115" t="s">
        <v>42</v>
      </c>
      <c r="J115" t="s">
        <v>12</v>
      </c>
      <c r="K115">
        <v>3</v>
      </c>
      <c r="L115">
        <v>1</v>
      </c>
    </row>
    <row r="116" spans="1:13" x14ac:dyDescent="0.3">
      <c r="A116">
        <v>251</v>
      </c>
      <c r="B116">
        <v>7</v>
      </c>
      <c r="C116">
        <v>104</v>
      </c>
      <c r="D116">
        <v>2</v>
      </c>
      <c r="E116">
        <v>0</v>
      </c>
      <c r="F116">
        <v>2025</v>
      </c>
      <c r="G116">
        <v>1</v>
      </c>
      <c r="H116" t="s">
        <v>36</v>
      </c>
      <c r="I116" t="s">
        <v>42</v>
      </c>
      <c r="J116" t="s">
        <v>12</v>
      </c>
      <c r="K116">
        <v>3</v>
      </c>
      <c r="L116">
        <v>0</v>
      </c>
    </row>
    <row r="117" spans="1:13" x14ac:dyDescent="0.3">
      <c r="A117">
        <v>252</v>
      </c>
      <c r="B117">
        <v>7</v>
      </c>
      <c r="C117">
        <v>104</v>
      </c>
      <c r="D117">
        <v>2</v>
      </c>
      <c r="E117">
        <v>0</v>
      </c>
      <c r="F117">
        <v>2025</v>
      </c>
      <c r="G117">
        <v>2</v>
      </c>
      <c r="H117" t="s">
        <v>36</v>
      </c>
      <c r="I117" t="s">
        <v>42</v>
      </c>
      <c r="J117" t="s">
        <v>12</v>
      </c>
      <c r="K117">
        <v>2</v>
      </c>
      <c r="L117">
        <v>0</v>
      </c>
    </row>
    <row r="118" spans="1:13" x14ac:dyDescent="0.3">
      <c r="A118">
        <v>241</v>
      </c>
      <c r="B118">
        <v>7</v>
      </c>
      <c r="C118">
        <v>82</v>
      </c>
      <c r="D118">
        <v>3</v>
      </c>
      <c r="E118">
        <v>0</v>
      </c>
      <c r="F118">
        <v>2024</v>
      </c>
      <c r="G118">
        <v>1</v>
      </c>
      <c r="H118" t="s">
        <v>36</v>
      </c>
      <c r="I118" t="s">
        <v>38</v>
      </c>
      <c r="J118" t="s">
        <v>12</v>
      </c>
      <c r="K118">
        <v>39</v>
      </c>
      <c r="L118">
        <v>0.92307692307692313</v>
      </c>
    </row>
    <row r="119" spans="1:13" x14ac:dyDescent="0.3">
      <c r="A119">
        <v>242</v>
      </c>
      <c r="B119">
        <v>7</v>
      </c>
      <c r="C119">
        <v>82</v>
      </c>
      <c r="D119">
        <v>3</v>
      </c>
      <c r="E119">
        <v>0</v>
      </c>
      <c r="F119">
        <v>2024</v>
      </c>
      <c r="G119">
        <v>2</v>
      </c>
      <c r="H119" t="s">
        <v>36</v>
      </c>
      <c r="I119" t="s">
        <v>38</v>
      </c>
      <c r="J119" t="s">
        <v>12</v>
      </c>
      <c r="K119">
        <v>33</v>
      </c>
      <c r="L119">
        <v>0.87878787878787878</v>
      </c>
    </row>
    <row r="120" spans="1:13" x14ac:dyDescent="0.3">
      <c r="A120">
        <v>251</v>
      </c>
      <c r="B120">
        <v>7</v>
      </c>
      <c r="C120">
        <v>82</v>
      </c>
      <c r="D120">
        <v>3</v>
      </c>
      <c r="E120">
        <v>0</v>
      </c>
      <c r="F120">
        <v>2025</v>
      </c>
      <c r="G120">
        <v>1</v>
      </c>
      <c r="H120" t="s">
        <v>36</v>
      </c>
      <c r="I120" t="s">
        <v>38</v>
      </c>
      <c r="J120" t="s">
        <v>12</v>
      </c>
      <c r="K120">
        <v>38</v>
      </c>
      <c r="L120">
        <v>0.73684210526315785</v>
      </c>
    </row>
    <row r="121" spans="1:13" x14ac:dyDescent="0.3">
      <c r="A121">
        <v>252</v>
      </c>
      <c r="B121">
        <v>7</v>
      </c>
      <c r="C121">
        <v>82</v>
      </c>
      <c r="D121">
        <v>3</v>
      </c>
      <c r="E121">
        <v>0</v>
      </c>
      <c r="F121">
        <v>2025</v>
      </c>
      <c r="G121">
        <v>2</v>
      </c>
      <c r="H121" t="s">
        <v>36</v>
      </c>
      <c r="I121" t="s">
        <v>38</v>
      </c>
      <c r="J121" t="s">
        <v>12</v>
      </c>
      <c r="K121">
        <v>50</v>
      </c>
      <c r="L121">
        <v>0.64</v>
      </c>
    </row>
  </sheetData>
  <pageMargins left="0.7" right="0.7" top="0.75" bottom="0.75" header="0.3" footer="0.3"/>
  <pageSetup paperSize="9"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89DE8-7811-41D9-B38E-6A30A66CE51B}">
  <dimension ref="A1:J21"/>
  <sheetViews>
    <sheetView zoomScaleNormal="100" workbookViewId="0">
      <selection activeCell="G2" sqref="G2:I15"/>
    </sheetView>
  </sheetViews>
  <sheetFormatPr baseColWidth="10" defaultColWidth="9.109375" defaultRowHeight="14.4" x14ac:dyDescent="0.3"/>
  <cols>
    <col min="1" max="1" width="5" customWidth="1"/>
    <col min="2" max="2" width="8.109375" customWidth="1"/>
    <col min="3" max="3" width="7.109375" customWidth="1"/>
    <col min="4" max="4" width="8.44140625" bestFit="1" customWidth="1"/>
    <col min="5" max="5" width="22.44140625" bestFit="1" customWidth="1"/>
    <col min="6" max="6" width="21.88671875" customWidth="1"/>
    <col min="7" max="7" width="19.5546875" customWidth="1"/>
    <col min="8" max="8" width="22.44140625" customWidth="1"/>
    <col min="9" max="9" width="14.44140625" bestFit="1" customWidth="1"/>
    <col min="10" max="10" width="27" bestFit="1" customWidth="1"/>
  </cols>
  <sheetData>
    <row r="1" spans="1:10" x14ac:dyDescent="0.3">
      <c r="A1" t="s">
        <v>3</v>
      </c>
      <c r="B1" t="s">
        <v>5</v>
      </c>
      <c r="C1" t="s">
        <v>165</v>
      </c>
      <c r="D1" t="s">
        <v>4</v>
      </c>
      <c r="E1" t="s">
        <v>6</v>
      </c>
      <c r="F1" t="s">
        <v>291</v>
      </c>
      <c r="G1" t="s">
        <v>292</v>
      </c>
      <c r="H1" t="s">
        <v>293</v>
      </c>
      <c r="I1" t="s">
        <v>294</v>
      </c>
      <c r="J1" t="s">
        <v>685</v>
      </c>
    </row>
    <row r="2" spans="1:10" ht="28.8" x14ac:dyDescent="0.3">
      <c r="A2" s="185">
        <v>1</v>
      </c>
      <c r="B2" s="185">
        <v>26</v>
      </c>
      <c r="C2" s="185">
        <v>1</v>
      </c>
      <c r="D2" s="185" t="s">
        <v>8</v>
      </c>
      <c r="E2" s="185" t="s">
        <v>22</v>
      </c>
      <c r="F2" s="187" t="s">
        <v>582</v>
      </c>
      <c r="G2" s="188"/>
      <c r="H2" s="188"/>
      <c r="I2" s="188"/>
      <c r="J2" s="188" t="s">
        <v>683</v>
      </c>
    </row>
    <row r="3" spans="1:10" ht="28.8" x14ac:dyDescent="0.3">
      <c r="A3" s="186">
        <v>1</v>
      </c>
      <c r="B3" s="186">
        <v>15</v>
      </c>
      <c r="C3" s="186">
        <v>2</v>
      </c>
      <c r="D3" s="186" t="s">
        <v>8</v>
      </c>
      <c r="E3" s="186" t="s">
        <v>20</v>
      </c>
      <c r="F3" s="189" t="s">
        <v>583</v>
      </c>
      <c r="G3" s="189" t="s">
        <v>584</v>
      </c>
      <c r="H3" s="189" t="s">
        <v>585</v>
      </c>
      <c r="I3" s="189" t="s">
        <v>586</v>
      </c>
      <c r="J3" s="89" t="s">
        <v>683</v>
      </c>
    </row>
    <row r="4" spans="1:10" ht="28.8" x14ac:dyDescent="0.3">
      <c r="A4" s="186">
        <v>1</v>
      </c>
      <c r="B4" s="186">
        <v>27</v>
      </c>
      <c r="C4" s="186">
        <v>3</v>
      </c>
      <c r="D4" s="186" t="s">
        <v>8</v>
      </c>
      <c r="E4" s="186" t="s">
        <v>23</v>
      </c>
      <c r="F4" s="189" t="s">
        <v>587</v>
      </c>
      <c r="G4" s="89"/>
      <c r="H4" s="89"/>
      <c r="I4" s="89"/>
      <c r="J4" s="89" t="s">
        <v>683</v>
      </c>
    </row>
    <row r="5" spans="1:10" ht="28.8" x14ac:dyDescent="0.3">
      <c r="A5" s="186">
        <v>1</v>
      </c>
      <c r="B5" s="186">
        <v>14</v>
      </c>
      <c r="C5" s="186">
        <v>4</v>
      </c>
      <c r="D5" s="186" t="s">
        <v>8</v>
      </c>
      <c r="E5" s="186" t="s">
        <v>9</v>
      </c>
      <c r="F5" s="189" t="s">
        <v>588</v>
      </c>
      <c r="G5" s="189" t="s">
        <v>678</v>
      </c>
      <c r="H5" s="189" t="s">
        <v>590</v>
      </c>
      <c r="I5" s="189" t="s">
        <v>679</v>
      </c>
      <c r="J5" s="89" t="s">
        <v>683</v>
      </c>
    </row>
    <row r="6" spans="1:10" ht="28.8" x14ac:dyDescent="0.3">
      <c r="A6" s="186">
        <v>1</v>
      </c>
      <c r="B6" s="186">
        <v>101</v>
      </c>
      <c r="C6" s="186">
        <v>5</v>
      </c>
      <c r="D6" s="186" t="s">
        <v>8</v>
      </c>
      <c r="E6" s="186" t="s">
        <v>39</v>
      </c>
      <c r="F6" s="189" t="s">
        <v>592</v>
      </c>
      <c r="G6" s="89"/>
      <c r="H6" s="89"/>
      <c r="I6" s="89"/>
      <c r="J6" s="89" t="s">
        <v>683</v>
      </c>
    </row>
    <row r="7" spans="1:10" ht="28.8" x14ac:dyDescent="0.3">
      <c r="A7" s="186">
        <v>1</v>
      </c>
      <c r="B7" s="186">
        <v>23</v>
      </c>
      <c r="C7" s="186">
        <v>6</v>
      </c>
      <c r="D7" s="186" t="s">
        <v>8</v>
      </c>
      <c r="E7" s="186" t="s">
        <v>21</v>
      </c>
      <c r="F7" s="189" t="s">
        <v>593</v>
      </c>
      <c r="G7" s="89"/>
      <c r="H7" s="89"/>
      <c r="I7" s="89"/>
      <c r="J7" s="89" t="s">
        <v>684</v>
      </c>
    </row>
    <row r="8" spans="1:10" ht="28.8" x14ac:dyDescent="0.3">
      <c r="A8" s="186">
        <v>3</v>
      </c>
      <c r="B8" s="186">
        <v>34</v>
      </c>
      <c r="C8" s="186">
        <v>1</v>
      </c>
      <c r="D8" s="186" t="s">
        <v>25</v>
      </c>
      <c r="E8" s="186" t="s">
        <v>29</v>
      </c>
      <c r="F8" s="189" t="s">
        <v>594</v>
      </c>
      <c r="G8" s="189" t="s">
        <v>595</v>
      </c>
      <c r="H8" s="189" t="s">
        <v>596</v>
      </c>
      <c r="I8" s="189" t="s">
        <v>597</v>
      </c>
      <c r="J8" s="89" t="s">
        <v>683</v>
      </c>
    </row>
    <row r="9" spans="1:10" ht="28.8" x14ac:dyDescent="0.3">
      <c r="A9" s="186">
        <v>3</v>
      </c>
      <c r="B9" s="186">
        <v>30</v>
      </c>
      <c r="C9" s="186">
        <v>2</v>
      </c>
      <c r="D9" s="186" t="s">
        <v>25</v>
      </c>
      <c r="E9" s="186" t="s">
        <v>26</v>
      </c>
      <c r="F9" s="189" t="s">
        <v>598</v>
      </c>
      <c r="G9" s="189" t="s">
        <v>599</v>
      </c>
      <c r="H9" s="189" t="s">
        <v>600</v>
      </c>
      <c r="I9" s="189" t="s">
        <v>601</v>
      </c>
      <c r="J9" s="89" t="s">
        <v>683</v>
      </c>
    </row>
    <row r="10" spans="1:10" ht="28.8" x14ac:dyDescent="0.3">
      <c r="A10" s="186">
        <v>3</v>
      </c>
      <c r="B10" s="186">
        <v>31</v>
      </c>
      <c r="C10" s="186">
        <v>3</v>
      </c>
      <c r="D10" s="186" t="s">
        <v>25</v>
      </c>
      <c r="E10" s="186" t="s">
        <v>27</v>
      </c>
      <c r="F10" s="189" t="s">
        <v>602</v>
      </c>
      <c r="G10" s="189" t="s">
        <v>603</v>
      </c>
      <c r="H10" s="189" t="s">
        <v>604</v>
      </c>
      <c r="I10" s="189" t="s">
        <v>605</v>
      </c>
      <c r="J10" s="89" t="s">
        <v>683</v>
      </c>
    </row>
    <row r="11" spans="1:10" ht="28.8" x14ac:dyDescent="0.3">
      <c r="A11" s="186">
        <v>3</v>
      </c>
      <c r="B11" s="186">
        <v>32</v>
      </c>
      <c r="C11" s="186">
        <v>4</v>
      </c>
      <c r="D11" s="186" t="s">
        <v>25</v>
      </c>
      <c r="E11" s="186" t="s">
        <v>28</v>
      </c>
      <c r="F11" s="189" t="s">
        <v>606</v>
      </c>
      <c r="G11" s="189" t="s">
        <v>607</v>
      </c>
      <c r="H11" s="189" t="s">
        <v>608</v>
      </c>
      <c r="I11" s="189" t="s">
        <v>609</v>
      </c>
      <c r="J11" s="89" t="s">
        <v>683</v>
      </c>
    </row>
    <row r="12" spans="1:10" ht="28.8" x14ac:dyDescent="0.3">
      <c r="A12" s="186">
        <v>3</v>
      </c>
      <c r="B12" s="186">
        <v>102</v>
      </c>
      <c r="C12" s="186">
        <v>5</v>
      </c>
      <c r="D12" s="186" t="s">
        <v>25</v>
      </c>
      <c r="E12" s="186" t="s">
        <v>40</v>
      </c>
      <c r="F12" s="189" t="s">
        <v>682</v>
      </c>
      <c r="G12" s="89"/>
      <c r="H12" s="89"/>
      <c r="I12" s="89"/>
      <c r="J12" s="89"/>
    </row>
    <row r="13" spans="1:10" ht="28.8" x14ac:dyDescent="0.3">
      <c r="A13" s="186">
        <v>3</v>
      </c>
      <c r="B13" s="186">
        <v>43</v>
      </c>
      <c r="C13" s="186">
        <v>6</v>
      </c>
      <c r="D13" s="186" t="s">
        <v>25</v>
      </c>
      <c r="E13" s="186" t="s">
        <v>30</v>
      </c>
      <c r="F13" s="189" t="s">
        <v>611</v>
      </c>
      <c r="G13" s="89"/>
      <c r="H13" s="89"/>
      <c r="I13" s="89"/>
      <c r="J13" s="89" t="s">
        <v>684</v>
      </c>
    </row>
    <row r="14" spans="1:10" ht="28.8" x14ac:dyDescent="0.3">
      <c r="A14" s="186">
        <v>5</v>
      </c>
      <c r="B14" s="186">
        <v>51</v>
      </c>
      <c r="C14" s="186">
        <v>1</v>
      </c>
      <c r="D14" s="186" t="s">
        <v>31</v>
      </c>
      <c r="E14" s="186" t="s">
        <v>32</v>
      </c>
      <c r="F14" s="189" t="s">
        <v>612</v>
      </c>
      <c r="G14" s="189" t="s">
        <v>680</v>
      </c>
      <c r="H14" s="189" t="s">
        <v>614</v>
      </c>
      <c r="I14" s="189" t="s">
        <v>615</v>
      </c>
      <c r="J14" s="89" t="s">
        <v>683</v>
      </c>
    </row>
    <row r="15" spans="1:10" ht="28.8" x14ac:dyDescent="0.3">
      <c r="A15" s="186">
        <v>5</v>
      </c>
      <c r="B15" s="186">
        <v>54</v>
      </c>
      <c r="C15" s="186">
        <v>2</v>
      </c>
      <c r="D15" s="186" t="s">
        <v>31</v>
      </c>
      <c r="E15" s="186" t="s">
        <v>34</v>
      </c>
      <c r="F15" s="189" t="s">
        <v>616</v>
      </c>
      <c r="G15" s="189" t="s">
        <v>617</v>
      </c>
      <c r="H15" s="189" t="s">
        <v>618</v>
      </c>
      <c r="I15" s="189" t="s">
        <v>619</v>
      </c>
      <c r="J15" s="89" t="s">
        <v>684</v>
      </c>
    </row>
    <row r="16" spans="1:10" ht="28.8" x14ac:dyDescent="0.3">
      <c r="A16" s="186">
        <v>5</v>
      </c>
      <c r="B16" s="186">
        <v>53</v>
      </c>
      <c r="C16" s="186">
        <v>3</v>
      </c>
      <c r="D16" s="186" t="s">
        <v>31</v>
      </c>
      <c r="E16" s="186" t="s">
        <v>33</v>
      </c>
      <c r="F16" s="189" t="s">
        <v>620</v>
      </c>
      <c r="G16" s="189" t="s">
        <v>621</v>
      </c>
      <c r="H16" s="189" t="s">
        <v>622</v>
      </c>
      <c r="I16" s="189" t="s">
        <v>623</v>
      </c>
      <c r="J16" s="89" t="s">
        <v>684</v>
      </c>
    </row>
    <row r="17" spans="1:10" ht="28.8" x14ac:dyDescent="0.3">
      <c r="A17" s="186">
        <v>5</v>
      </c>
      <c r="B17" s="186">
        <v>103</v>
      </c>
      <c r="C17" s="186">
        <v>4</v>
      </c>
      <c r="D17" s="186" t="s">
        <v>31</v>
      </c>
      <c r="E17" s="186" t="s">
        <v>41</v>
      </c>
      <c r="F17" s="189" t="s">
        <v>681</v>
      </c>
      <c r="G17" s="89"/>
      <c r="H17" s="89"/>
      <c r="I17" s="89"/>
      <c r="J17" s="89"/>
    </row>
    <row r="18" spans="1:10" ht="28.8" x14ac:dyDescent="0.3">
      <c r="A18" s="186">
        <v>5</v>
      </c>
      <c r="B18" s="186">
        <v>62</v>
      </c>
      <c r="C18" s="186">
        <v>5</v>
      </c>
      <c r="D18" s="186" t="s">
        <v>31</v>
      </c>
      <c r="E18" s="186" t="s">
        <v>35</v>
      </c>
      <c r="F18" s="189" t="s">
        <v>625</v>
      </c>
      <c r="G18" s="89"/>
      <c r="H18" s="89"/>
      <c r="I18" s="89"/>
      <c r="J18" s="89" t="s">
        <v>683</v>
      </c>
    </row>
    <row r="19" spans="1:10" ht="28.8" x14ac:dyDescent="0.3">
      <c r="A19" s="186">
        <v>7</v>
      </c>
      <c r="B19" s="186">
        <v>71</v>
      </c>
      <c r="C19" s="186">
        <v>1</v>
      </c>
      <c r="D19" s="186" t="s">
        <v>36</v>
      </c>
      <c r="E19" s="186" t="s">
        <v>37</v>
      </c>
      <c r="F19" s="89" t="s">
        <v>626</v>
      </c>
      <c r="G19" s="189" t="s">
        <v>627</v>
      </c>
      <c r="H19" s="189" t="s">
        <v>628</v>
      </c>
      <c r="I19" s="89" t="s">
        <v>629</v>
      </c>
      <c r="J19" s="89" t="s">
        <v>683</v>
      </c>
    </row>
    <row r="20" spans="1:10" ht="28.8" x14ac:dyDescent="0.3">
      <c r="A20" s="186">
        <v>7</v>
      </c>
      <c r="B20" s="186">
        <v>104</v>
      </c>
      <c r="C20" s="186">
        <v>2</v>
      </c>
      <c r="D20" s="186" t="s">
        <v>36</v>
      </c>
      <c r="E20" s="186" t="s">
        <v>42</v>
      </c>
      <c r="F20" s="189" t="s">
        <v>681</v>
      </c>
      <c r="G20" s="89"/>
      <c r="H20" s="89"/>
      <c r="I20" s="89"/>
      <c r="J20" s="89"/>
    </row>
    <row r="21" spans="1:10" ht="28.8" x14ac:dyDescent="0.3">
      <c r="A21" s="184">
        <v>7</v>
      </c>
      <c r="B21" s="184">
        <v>82</v>
      </c>
      <c r="C21" s="184">
        <v>3</v>
      </c>
      <c r="D21" s="184" t="s">
        <v>36</v>
      </c>
      <c r="E21" s="184" t="s">
        <v>38</v>
      </c>
      <c r="F21" s="190" t="s">
        <v>630</v>
      </c>
      <c r="G21" s="191"/>
      <c r="H21" s="191"/>
      <c r="I21" s="191"/>
      <c r="J21" s="191" t="s">
        <v>683</v>
      </c>
    </row>
  </sheetData>
  <conditionalFormatting sqref="F2:J21">
    <cfRule type="expression" dxfId="22" priority="1">
      <formula>ISNUMBER(SEARCH("+",F2))</formula>
    </cfRule>
    <cfRule type="expression" dxfId="21" priority="2">
      <formula>ISNUMBER(SEARCH("-",F2))</formula>
    </cfRule>
  </conditionalFormatting>
  <pageMargins left="0.7" right="0.7" top="0.75" bottom="0.75" header="0.3" footer="0.3"/>
  <pageSetup paperSize="9"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D5E0-3BB4-4072-91B9-B20F5D18B0B2}">
  <dimension ref="A1:I21"/>
  <sheetViews>
    <sheetView zoomScale="115" zoomScaleNormal="115" workbookViewId="0">
      <selection activeCell="G2" sqref="G2:I15"/>
    </sheetView>
  </sheetViews>
  <sheetFormatPr baseColWidth="10" defaultColWidth="9.109375" defaultRowHeight="14.4" x14ac:dyDescent="0.3"/>
  <cols>
    <col min="1" max="1" width="3.33203125" bestFit="1" customWidth="1"/>
    <col min="2" max="2" width="6.33203125" bestFit="1" customWidth="1"/>
    <col min="3" max="3" width="5.5546875" bestFit="1" customWidth="1"/>
    <col min="4" max="4" width="8.44140625" bestFit="1" customWidth="1"/>
    <col min="5" max="5" width="22.44140625" bestFit="1" customWidth="1"/>
    <col min="6" max="6" width="14.6640625" bestFit="1" customWidth="1"/>
    <col min="7" max="7" width="14.44140625" bestFit="1" customWidth="1"/>
    <col min="8" max="8" width="15" bestFit="1" customWidth="1"/>
    <col min="9" max="9" width="14.44140625" bestFit="1" customWidth="1"/>
  </cols>
  <sheetData>
    <row r="1" spans="1:9" x14ac:dyDescent="0.3">
      <c r="A1" t="s">
        <v>3</v>
      </c>
      <c r="B1" t="s">
        <v>5</v>
      </c>
      <c r="C1" t="s">
        <v>165</v>
      </c>
      <c r="D1" t="s">
        <v>4</v>
      </c>
      <c r="E1" t="s">
        <v>6</v>
      </c>
      <c r="F1" t="s">
        <v>291</v>
      </c>
      <c r="G1" t="s">
        <v>292</v>
      </c>
      <c r="H1" t="s">
        <v>293</v>
      </c>
      <c r="I1" t="s">
        <v>294</v>
      </c>
    </row>
    <row r="2" spans="1:9" x14ac:dyDescent="0.3">
      <c r="A2">
        <v>1</v>
      </c>
      <c r="B2">
        <v>26</v>
      </c>
      <c r="C2">
        <v>1</v>
      </c>
      <c r="D2" t="s">
        <v>8</v>
      </c>
      <c r="E2" t="s">
        <v>22</v>
      </c>
      <c r="F2" t="s">
        <v>582</v>
      </c>
    </row>
    <row r="3" spans="1:9" x14ac:dyDescent="0.3">
      <c r="A3">
        <v>1</v>
      </c>
      <c r="B3">
        <v>15</v>
      </c>
      <c r="C3">
        <v>2</v>
      </c>
      <c r="D3" t="s">
        <v>8</v>
      </c>
      <c r="E3" t="s">
        <v>20</v>
      </c>
      <c r="F3" t="s">
        <v>583</v>
      </c>
      <c r="G3" t="s">
        <v>584</v>
      </c>
      <c r="H3" t="s">
        <v>585</v>
      </c>
      <c r="I3" t="s">
        <v>586</v>
      </c>
    </row>
    <row r="4" spans="1:9" x14ac:dyDescent="0.3">
      <c r="A4">
        <v>1</v>
      </c>
      <c r="B4">
        <v>27</v>
      </c>
      <c r="C4">
        <v>3</v>
      </c>
      <c r="D4" t="s">
        <v>8</v>
      </c>
      <c r="E4" t="s">
        <v>23</v>
      </c>
      <c r="F4" t="s">
        <v>587</v>
      </c>
    </row>
    <row r="5" spans="1:9" x14ac:dyDescent="0.3">
      <c r="A5">
        <v>1</v>
      </c>
      <c r="B5">
        <v>14</v>
      </c>
      <c r="C5">
        <v>4</v>
      </c>
      <c r="D5" t="s">
        <v>8</v>
      </c>
      <c r="E5" t="s">
        <v>9</v>
      </c>
      <c r="F5" t="s">
        <v>588</v>
      </c>
      <c r="G5" t="s">
        <v>589</v>
      </c>
      <c r="H5" t="s">
        <v>590</v>
      </c>
      <c r="I5" t="s">
        <v>591</v>
      </c>
    </row>
    <row r="6" spans="1:9" x14ac:dyDescent="0.3">
      <c r="A6">
        <v>1</v>
      </c>
      <c r="B6">
        <v>101</v>
      </c>
      <c r="C6">
        <v>5</v>
      </c>
      <c r="D6" t="s">
        <v>8</v>
      </c>
      <c r="E6" t="s">
        <v>39</v>
      </c>
      <c r="F6" t="s">
        <v>592</v>
      </c>
    </row>
    <row r="7" spans="1:9" x14ac:dyDescent="0.3">
      <c r="A7">
        <v>1</v>
      </c>
      <c r="B7">
        <v>23</v>
      </c>
      <c r="C7">
        <v>6</v>
      </c>
      <c r="D7" t="s">
        <v>8</v>
      </c>
      <c r="E7" t="s">
        <v>21</v>
      </c>
      <c r="F7" t="s">
        <v>593</v>
      </c>
    </row>
    <row r="8" spans="1:9" x14ac:dyDescent="0.3">
      <c r="A8">
        <v>3</v>
      </c>
      <c r="B8">
        <v>34</v>
      </c>
      <c r="C8">
        <v>1</v>
      </c>
      <c r="D8" t="s">
        <v>25</v>
      </c>
      <c r="E8" t="s">
        <v>29</v>
      </c>
      <c r="F8" t="s">
        <v>594</v>
      </c>
      <c r="G8" t="s">
        <v>595</v>
      </c>
      <c r="H8" t="s">
        <v>596</v>
      </c>
      <c r="I8" t="s">
        <v>597</v>
      </c>
    </row>
    <row r="9" spans="1:9" x14ac:dyDescent="0.3">
      <c r="A9">
        <v>3</v>
      </c>
      <c r="B9">
        <v>30</v>
      </c>
      <c r="C9">
        <v>2</v>
      </c>
      <c r="D9" t="s">
        <v>25</v>
      </c>
      <c r="E9" t="s">
        <v>26</v>
      </c>
      <c r="F9" t="s">
        <v>598</v>
      </c>
      <c r="G9" t="s">
        <v>599</v>
      </c>
      <c r="H9" t="s">
        <v>600</v>
      </c>
      <c r="I9" t="s">
        <v>601</v>
      </c>
    </row>
    <row r="10" spans="1:9" x14ac:dyDescent="0.3">
      <c r="A10">
        <v>3</v>
      </c>
      <c r="B10">
        <v>31</v>
      </c>
      <c r="C10">
        <v>3</v>
      </c>
      <c r="D10" t="s">
        <v>25</v>
      </c>
      <c r="E10" t="s">
        <v>27</v>
      </c>
      <c r="F10" t="s">
        <v>602</v>
      </c>
      <c r="G10" t="s">
        <v>603</v>
      </c>
      <c r="H10" t="s">
        <v>604</v>
      </c>
      <c r="I10" t="s">
        <v>605</v>
      </c>
    </row>
    <row r="11" spans="1:9" x14ac:dyDescent="0.3">
      <c r="A11">
        <v>3</v>
      </c>
      <c r="B11">
        <v>32</v>
      </c>
      <c r="C11">
        <v>4</v>
      </c>
      <c r="D11" t="s">
        <v>25</v>
      </c>
      <c r="E11" t="s">
        <v>28</v>
      </c>
      <c r="F11" t="s">
        <v>606</v>
      </c>
      <c r="G11" t="s">
        <v>607</v>
      </c>
      <c r="H11" t="s">
        <v>608</v>
      </c>
      <c r="I11" t="s">
        <v>609</v>
      </c>
    </row>
    <row r="12" spans="1:9" x14ac:dyDescent="0.3">
      <c r="A12">
        <v>3</v>
      </c>
      <c r="B12">
        <v>102</v>
      </c>
      <c r="C12">
        <v>5</v>
      </c>
      <c r="D12" t="s">
        <v>25</v>
      </c>
      <c r="E12" t="s">
        <v>40</v>
      </c>
      <c r="F12" t="s">
        <v>610</v>
      </c>
    </row>
    <row r="13" spans="1:9" x14ac:dyDescent="0.3">
      <c r="A13">
        <v>3</v>
      </c>
      <c r="B13">
        <v>43</v>
      </c>
      <c r="C13">
        <v>6</v>
      </c>
      <c r="D13" t="s">
        <v>25</v>
      </c>
      <c r="E13" t="s">
        <v>30</v>
      </c>
      <c r="F13" t="s">
        <v>611</v>
      </c>
    </row>
    <row r="14" spans="1:9" x14ac:dyDescent="0.3">
      <c r="A14">
        <v>5</v>
      </c>
      <c r="B14">
        <v>51</v>
      </c>
      <c r="C14">
        <v>1</v>
      </c>
      <c r="D14" t="s">
        <v>31</v>
      </c>
      <c r="E14" t="s">
        <v>32</v>
      </c>
      <c r="F14" t="s">
        <v>612</v>
      </c>
      <c r="G14" t="s">
        <v>613</v>
      </c>
      <c r="H14" t="s">
        <v>614</v>
      </c>
      <c r="I14" t="s">
        <v>615</v>
      </c>
    </row>
    <row r="15" spans="1:9" x14ac:dyDescent="0.3">
      <c r="A15">
        <v>5</v>
      </c>
      <c r="B15">
        <v>54</v>
      </c>
      <c r="C15">
        <v>2</v>
      </c>
      <c r="D15" t="s">
        <v>31</v>
      </c>
      <c r="E15" t="s">
        <v>34</v>
      </c>
      <c r="F15" t="s">
        <v>616</v>
      </c>
      <c r="G15" t="s">
        <v>617</v>
      </c>
      <c r="H15" t="s">
        <v>618</v>
      </c>
      <c r="I15" t="s">
        <v>619</v>
      </c>
    </row>
    <row r="16" spans="1:9" x14ac:dyDescent="0.3">
      <c r="A16">
        <v>5</v>
      </c>
      <c r="B16">
        <v>53</v>
      </c>
      <c r="C16">
        <v>3</v>
      </c>
      <c r="D16" t="s">
        <v>31</v>
      </c>
      <c r="E16" t="s">
        <v>33</v>
      </c>
      <c r="F16" t="s">
        <v>620</v>
      </c>
      <c r="G16" t="s">
        <v>621</v>
      </c>
      <c r="H16" t="s">
        <v>622</v>
      </c>
      <c r="I16" t="s">
        <v>623</v>
      </c>
    </row>
    <row r="17" spans="1:9" x14ac:dyDescent="0.3">
      <c r="A17">
        <v>5</v>
      </c>
      <c r="B17">
        <v>103</v>
      </c>
      <c r="C17">
        <v>4</v>
      </c>
      <c r="D17" t="s">
        <v>31</v>
      </c>
      <c r="E17" t="s">
        <v>41</v>
      </c>
      <c r="F17" t="s">
        <v>624</v>
      </c>
    </row>
    <row r="18" spans="1:9" x14ac:dyDescent="0.3">
      <c r="A18">
        <v>5</v>
      </c>
      <c r="B18">
        <v>62</v>
      </c>
      <c r="C18">
        <v>5</v>
      </c>
      <c r="D18" t="s">
        <v>31</v>
      </c>
      <c r="E18" t="s">
        <v>35</v>
      </c>
      <c r="F18" t="s">
        <v>625</v>
      </c>
    </row>
    <row r="19" spans="1:9" x14ac:dyDescent="0.3">
      <c r="A19">
        <v>7</v>
      </c>
      <c r="B19">
        <v>71</v>
      </c>
      <c r="C19">
        <v>1</v>
      </c>
      <c r="D19" t="s">
        <v>36</v>
      </c>
      <c r="E19" t="s">
        <v>37</v>
      </c>
      <c r="F19" t="s">
        <v>626</v>
      </c>
      <c r="G19" t="s">
        <v>627</v>
      </c>
      <c r="H19" t="s">
        <v>628</v>
      </c>
      <c r="I19" t="s">
        <v>629</v>
      </c>
    </row>
    <row r="20" spans="1:9" x14ac:dyDescent="0.3">
      <c r="A20">
        <v>7</v>
      </c>
      <c r="B20">
        <v>104</v>
      </c>
      <c r="C20">
        <v>2</v>
      </c>
      <c r="D20" t="s">
        <v>36</v>
      </c>
      <c r="E20" t="s">
        <v>42</v>
      </c>
      <c r="F20" t="s">
        <v>624</v>
      </c>
    </row>
    <row r="21" spans="1:9" x14ac:dyDescent="0.3">
      <c r="A21">
        <v>7</v>
      </c>
      <c r="B21">
        <v>82</v>
      </c>
      <c r="C21">
        <v>3</v>
      </c>
      <c r="D21" t="s">
        <v>36</v>
      </c>
      <c r="E21" t="s">
        <v>38</v>
      </c>
      <c r="F21" t="s">
        <v>630</v>
      </c>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FB00-EA10-4F40-840C-8E223F235CC7}">
  <sheetPr>
    <pageSetUpPr autoPageBreaks="0"/>
  </sheetPr>
  <dimension ref="B2:N664"/>
  <sheetViews>
    <sheetView showGridLines="0" showRowColHeaders="0" zoomScaleNormal="100" workbookViewId="0">
      <pane xSplit="1" ySplit="7" topLeftCell="B8" activePane="bottomRight" state="frozen"/>
      <selection pane="topRight" activeCell="B1" sqref="B1"/>
      <selection pane="bottomLeft" activeCell="A8" sqref="A8"/>
      <selection pane="bottomRight" activeCell="B3" sqref="B3"/>
    </sheetView>
  </sheetViews>
  <sheetFormatPr baseColWidth="10" defaultColWidth="9.109375" defaultRowHeight="14.4" x14ac:dyDescent="0.3"/>
  <cols>
    <col min="1" max="1" width="2.88671875" customWidth="1"/>
    <col min="2" max="2" width="9.109375" style="19" bestFit="1" customWidth="1" collapsed="1"/>
    <col min="3" max="3" width="11.44140625" style="19" bestFit="1" customWidth="1" collapsed="1"/>
    <col min="4" max="4" width="22.44140625" style="19" bestFit="1" customWidth="1" collapsed="1"/>
    <col min="5" max="5" width="14.109375" style="19" bestFit="1" customWidth="1" collapsed="1"/>
    <col min="6" max="6" width="11.109375" style="19" bestFit="1" customWidth="1" collapsed="1"/>
    <col min="7" max="7" width="19.44140625" style="19" bestFit="1" customWidth="1" collapsed="1"/>
    <col min="8" max="8" width="23.5546875" style="19" bestFit="1" customWidth="1" collapsed="1"/>
    <col min="9" max="9" width="21.88671875" style="116" bestFit="1" customWidth="1" collapsed="1"/>
    <col min="10" max="10" width="21.88671875" style="21" hidden="1" customWidth="1" collapsed="1"/>
    <col min="11" max="11" width="18.109375" bestFit="1" customWidth="1" collapsed="1"/>
    <col min="14" max="14" width="133.109375" style="18" hidden="1" customWidth="1"/>
  </cols>
  <sheetData>
    <row r="2" spans="2:14" ht="24.9" customHeight="1" x14ac:dyDescent="0.3">
      <c r="B2" s="215" t="str">
        <f>"Verbrauchsmengen "&amp;Berichtsjahr&amp;" (Tabelle)"</f>
        <v>Verbrauchsmengen 2025 (Tabelle)</v>
      </c>
      <c r="C2" s="225"/>
      <c r="D2" s="225"/>
      <c r="E2" s="225"/>
      <c r="F2" s="225"/>
      <c r="G2" s="225"/>
      <c r="H2" s="225"/>
      <c r="I2" s="216"/>
      <c r="J2" s="167"/>
    </row>
    <row r="3" spans="2:14" ht="21" x14ac:dyDescent="0.3">
      <c r="B3" s="57"/>
      <c r="C3" s="57"/>
      <c r="D3" s="57"/>
      <c r="E3" s="57"/>
      <c r="F3" s="57"/>
      <c r="G3" s="57"/>
      <c r="H3" s="57"/>
      <c r="I3" s="113"/>
    </row>
    <row r="4" spans="2:14" ht="43.2" x14ac:dyDescent="0.3">
      <c r="B4" s="224" t="s">
        <v>741</v>
      </c>
      <c r="C4" s="224"/>
      <c r="D4" s="224"/>
      <c r="E4" s="224"/>
      <c r="F4" s="224"/>
      <c r="G4" s="224"/>
      <c r="H4" s="224"/>
      <c r="I4" s="224"/>
      <c r="J4" s="22"/>
      <c r="N4" s="18" t="str">
        <f>B4</f>
        <v>In der Tabelle enthalten sind die absoluten Verbrauchsmengen in Tonnen [t] Nutzungsart und Wirkstoff, die sich aus den für das Jahr 2025 an das BfR übermittelten Anwendungsdaten ergeben. Die Tabelle kann gefiltert werden nach Tierart, Nutzungsart, Kategorie (Antibiotika-Beobachtung und -Minimierung), AMEG-Kategorie, Wirkstoffklasse und Wirkstoff.</v>
      </c>
    </row>
    <row r="5" spans="2:14" x14ac:dyDescent="0.3">
      <c r="B5" s="224" t="s">
        <v>663</v>
      </c>
      <c r="C5" s="224"/>
      <c r="D5" s="224"/>
      <c r="E5" s="224"/>
      <c r="F5" s="224"/>
      <c r="G5" s="224"/>
      <c r="H5" s="224"/>
      <c r="I5" s="224"/>
      <c r="J5" s="22"/>
      <c r="N5" s="18" t="str">
        <f>B5</f>
        <v>Abkürzungen: AB - Antibiotika; Ceph. - Cephalosporine; Folsäureantag. - Folsäureantagonisten; Gen. - Generation</v>
      </c>
    </row>
    <row r="6" spans="2:14" x14ac:dyDescent="0.3">
      <c r="B6" s="33"/>
      <c r="C6" s="33"/>
      <c r="D6" s="33"/>
      <c r="E6" s="33"/>
      <c r="F6" s="33"/>
      <c r="G6" s="33"/>
      <c r="H6" s="33"/>
      <c r="I6" s="114"/>
    </row>
    <row r="7" spans="2:14" s="23" customFormat="1" x14ac:dyDescent="0.3">
      <c r="B7" s="98" t="s">
        <v>1</v>
      </c>
      <c r="C7" s="98" t="s">
        <v>4</v>
      </c>
      <c r="D7" s="98" t="s">
        <v>6</v>
      </c>
      <c r="E7" s="98" t="s">
        <v>64</v>
      </c>
      <c r="F7" s="98" t="s">
        <v>43</v>
      </c>
      <c r="G7" s="98" t="s">
        <v>47</v>
      </c>
      <c r="H7" s="98" t="s">
        <v>124</v>
      </c>
      <c r="I7" s="172" t="s">
        <v>57</v>
      </c>
      <c r="J7" s="98" t="s">
        <v>646</v>
      </c>
      <c r="N7" s="18"/>
    </row>
    <row r="8" spans="2:14" x14ac:dyDescent="0.3">
      <c r="B8" s="99">
        <f>_VM!F2</f>
        <v>2025</v>
      </c>
      <c r="C8" s="99" t="str">
        <f>_VM!G2</f>
        <v>Rind</v>
      </c>
      <c r="D8" s="99" t="str">
        <f>_VM!H2</f>
        <v>Kälber, eigene Aufzucht</v>
      </c>
      <c r="E8" s="99" t="str">
        <f>_VM!I2</f>
        <v>Beobachtung</v>
      </c>
      <c r="F8" s="99" t="str">
        <f>_VM!J2</f>
        <v>B</v>
      </c>
      <c r="G8" s="99" t="str">
        <f>_VM!K2</f>
        <v>Ceph. 3. Gen.</v>
      </c>
      <c r="H8" s="99" t="str">
        <f>_VM!L2</f>
        <v>Ceftiofur</v>
      </c>
      <c r="I8" s="115">
        <f>_VM!M2</f>
        <v>3.9706953390385999E-3</v>
      </c>
      <c r="J8" s="162">
        <f>_VM!N2</f>
        <v>2.3349257888263678E-4</v>
      </c>
    </row>
    <row r="9" spans="2:14" x14ac:dyDescent="0.3">
      <c r="B9" s="99">
        <f>_VM!F3</f>
        <v>2025</v>
      </c>
      <c r="C9" s="99" t="str">
        <f>_VM!G3</f>
        <v>Rind</v>
      </c>
      <c r="D9" s="99" t="str">
        <f>_VM!H3</f>
        <v>Kälber, eigene Aufzucht</v>
      </c>
      <c r="E9" s="99" t="str">
        <f>_VM!I3</f>
        <v>Beobachtung</v>
      </c>
      <c r="F9" s="99" t="str">
        <f>_VM!J3</f>
        <v>B</v>
      </c>
      <c r="G9" s="99" t="str">
        <f>_VM!K3</f>
        <v>Ceph. 4. Gen.</v>
      </c>
      <c r="H9" s="99" t="str">
        <f>_VM!L3</f>
        <v>Cefquinom</v>
      </c>
      <c r="I9" s="115">
        <f>_VM!M3</f>
        <v>6.9400629002950012E-3</v>
      </c>
      <c r="J9" s="162">
        <f>_VM!N3</f>
        <v>4.0810312699285107E-4</v>
      </c>
    </row>
    <row r="10" spans="2:14" x14ac:dyDescent="0.3">
      <c r="B10" s="99">
        <f>_VM!F4</f>
        <v>2025</v>
      </c>
      <c r="C10" s="99" t="str">
        <f>_VM!G4</f>
        <v>Rind</v>
      </c>
      <c r="D10" s="99" t="str">
        <f>_VM!H4</f>
        <v>Kälber, eigene Aufzucht</v>
      </c>
      <c r="E10" s="99" t="str">
        <f>_VM!I4</f>
        <v>Beobachtung</v>
      </c>
      <c r="F10" s="99" t="str">
        <f>_VM!J4</f>
        <v>B</v>
      </c>
      <c r="G10" s="99" t="str">
        <f>_VM!K4</f>
        <v>Fluorchinolone</v>
      </c>
      <c r="H10" s="99" t="str">
        <f>_VM!L4</f>
        <v>Danofloxacin</v>
      </c>
      <c r="I10" s="115">
        <f>_VM!M4</f>
        <v>2.2336137943005001E-3</v>
      </c>
      <c r="J10" s="162">
        <f>_VM!N4</f>
        <v>1.3134531877364599E-4</v>
      </c>
    </row>
    <row r="11" spans="2:14" x14ac:dyDescent="0.3">
      <c r="B11" s="99">
        <f>_VM!F5</f>
        <v>2025</v>
      </c>
      <c r="C11" s="99" t="str">
        <f>_VM!G5</f>
        <v>Rind</v>
      </c>
      <c r="D11" s="99" t="str">
        <f>_VM!H5</f>
        <v>Kälber, eigene Aufzucht</v>
      </c>
      <c r="E11" s="99" t="str">
        <f>_VM!I5</f>
        <v>Beobachtung</v>
      </c>
      <c r="F11" s="99" t="str">
        <f>_VM!J5</f>
        <v>B</v>
      </c>
      <c r="G11" s="99" t="str">
        <f>_VM!K5</f>
        <v>Fluorchinolone</v>
      </c>
      <c r="H11" s="99" t="str">
        <f>_VM!L5</f>
        <v>Enrofloxacin</v>
      </c>
      <c r="I11" s="115">
        <f>_VM!M5</f>
        <v>4.9397960499999997E-2</v>
      </c>
      <c r="J11" s="162">
        <f>_VM!N5</f>
        <v>2.9047953075846651E-3</v>
      </c>
    </row>
    <row r="12" spans="2:14" x14ac:dyDescent="0.3">
      <c r="B12" s="99">
        <f>_VM!F6</f>
        <v>2025</v>
      </c>
      <c r="C12" s="99" t="str">
        <f>_VM!G6</f>
        <v>Rind</v>
      </c>
      <c r="D12" s="99" t="str">
        <f>_VM!H6</f>
        <v>Kälber, eigene Aufzucht</v>
      </c>
      <c r="E12" s="99" t="str">
        <f>_VM!I6</f>
        <v>Beobachtung</v>
      </c>
      <c r="F12" s="99" t="str">
        <f>_VM!J6</f>
        <v>B</v>
      </c>
      <c r="G12" s="99" t="str">
        <f>_VM!K6</f>
        <v>Fluorchinolone</v>
      </c>
      <c r="H12" s="99" t="str">
        <f>_VM!L6</f>
        <v>Marbofloxacin</v>
      </c>
      <c r="I12" s="115">
        <f>_VM!M6</f>
        <v>3.4761720000000003E-2</v>
      </c>
      <c r="J12" s="162">
        <f>_VM!N6</f>
        <v>2.0441265209637958E-3</v>
      </c>
    </row>
    <row r="13" spans="2:14" x14ac:dyDescent="0.3">
      <c r="B13" s="99">
        <f>_VM!F7</f>
        <v>2025</v>
      </c>
      <c r="C13" s="99" t="str">
        <f>_VM!G7</f>
        <v>Rind</v>
      </c>
      <c r="D13" s="99" t="str">
        <f>_VM!H7</f>
        <v>Kälber, eigene Aufzucht</v>
      </c>
      <c r="E13" s="99" t="str">
        <f>_VM!I7</f>
        <v>Beobachtung</v>
      </c>
      <c r="F13" s="99" t="str">
        <f>_VM!J7</f>
        <v>B</v>
      </c>
      <c r="G13" s="99" t="str">
        <f>_VM!K7</f>
        <v>Polypeptid-AB</v>
      </c>
      <c r="H13" s="99" t="str">
        <f>_VM!L7</f>
        <v>Colistin</v>
      </c>
      <c r="I13" s="115">
        <f>_VM!M7</f>
        <v>0.12570874082258066</v>
      </c>
      <c r="J13" s="162">
        <f>_VM!N7</f>
        <v>7.3921707853466774E-3</v>
      </c>
    </row>
    <row r="14" spans="2:14" x14ac:dyDescent="0.3">
      <c r="B14" s="99">
        <f>_VM!F8</f>
        <v>2025</v>
      </c>
      <c r="C14" s="99" t="str">
        <f>_VM!G8</f>
        <v>Rind</v>
      </c>
      <c r="D14" s="99" t="str">
        <f>_VM!H8</f>
        <v>Kälber, eigene Aufzucht</v>
      </c>
      <c r="E14" s="99" t="str">
        <f>_VM!I8</f>
        <v>Beobachtung</v>
      </c>
      <c r="F14" s="99" t="str">
        <f>_VM!J8</f>
        <v>C</v>
      </c>
      <c r="G14" s="99" t="str">
        <f>_VM!K8</f>
        <v>Aminoglykoside</v>
      </c>
      <c r="H14" s="99" t="str">
        <f>_VM!L8</f>
        <v>Dihydrostreptomycin</v>
      </c>
      <c r="I14" s="115">
        <f>_VM!M8</f>
        <v>3.2182611907120497E-2</v>
      </c>
      <c r="J14" s="162">
        <f>_VM!N8</f>
        <v>1.8924647719741788E-3</v>
      </c>
    </row>
    <row r="15" spans="2:14" x14ac:dyDescent="0.3">
      <c r="B15" s="99">
        <f>_VM!F9</f>
        <v>2025</v>
      </c>
      <c r="C15" s="99" t="str">
        <f>_VM!G9</f>
        <v>Rind</v>
      </c>
      <c r="D15" s="99" t="str">
        <f>_VM!H9</f>
        <v>Kälber, eigene Aufzucht</v>
      </c>
      <c r="E15" s="99" t="str">
        <f>_VM!I9</f>
        <v>Beobachtung</v>
      </c>
      <c r="F15" s="99" t="str">
        <f>_VM!J9</f>
        <v>C</v>
      </c>
      <c r="G15" s="99" t="str">
        <f>_VM!K9</f>
        <v>Aminoglykoside</v>
      </c>
      <c r="H15" s="99" t="str">
        <f>_VM!L9</f>
        <v>Framycetin</v>
      </c>
      <c r="I15" s="115">
        <f>_VM!M9</f>
        <v>3.1483999999999999E-4</v>
      </c>
      <c r="J15" s="162">
        <f>_VM!N9</f>
        <v>1.8513836307876636E-5</v>
      </c>
    </row>
    <row r="16" spans="2:14" x14ac:dyDescent="0.3">
      <c r="B16" s="99">
        <f>_VM!F10</f>
        <v>2025</v>
      </c>
      <c r="C16" s="99" t="str">
        <f>_VM!G10</f>
        <v>Rind</v>
      </c>
      <c r="D16" s="99" t="str">
        <f>_VM!H10</f>
        <v>Kälber, eigene Aufzucht</v>
      </c>
      <c r="E16" s="99" t="str">
        <f>_VM!I10</f>
        <v>Beobachtung</v>
      </c>
      <c r="F16" s="99" t="str">
        <f>_VM!J10</f>
        <v>C</v>
      </c>
      <c r="G16" s="99" t="str">
        <f>_VM!K10</f>
        <v>Aminoglykoside</v>
      </c>
      <c r="H16" s="99" t="str">
        <f>_VM!L10</f>
        <v>Gentamicin</v>
      </c>
      <c r="I16" s="115">
        <f>_VM!M10</f>
        <v>5.6635092742063492E-2</v>
      </c>
      <c r="J16" s="162">
        <f>_VM!N10</f>
        <v>3.3303672859483413E-3</v>
      </c>
    </row>
    <row r="17" spans="2:10" x14ac:dyDescent="0.3">
      <c r="B17" s="99">
        <f>_VM!F11</f>
        <v>2025</v>
      </c>
      <c r="C17" s="99" t="str">
        <f>_VM!G11</f>
        <v>Rind</v>
      </c>
      <c r="D17" s="99" t="str">
        <f>_VM!H11</f>
        <v>Kälber, eigene Aufzucht</v>
      </c>
      <c r="E17" s="99" t="str">
        <f>_VM!I11</f>
        <v>Beobachtung</v>
      </c>
      <c r="F17" s="99" t="str">
        <f>_VM!J11</f>
        <v>C</v>
      </c>
      <c r="G17" s="99" t="str">
        <f>_VM!K11</f>
        <v>Aminoglykoside</v>
      </c>
      <c r="H17" s="99" t="str">
        <f>_VM!L11</f>
        <v>Kanamycin</v>
      </c>
      <c r="I17" s="115">
        <f>_VM!M11</f>
        <v>3.5885471822130001E-4</v>
      </c>
      <c r="J17" s="162">
        <f>_VM!N11</f>
        <v>2.1102075693870997E-5</v>
      </c>
    </row>
    <row r="18" spans="2:10" x14ac:dyDescent="0.3">
      <c r="B18" s="99">
        <f>_VM!F12</f>
        <v>2025</v>
      </c>
      <c r="C18" s="99" t="str">
        <f>_VM!G12</f>
        <v>Rind</v>
      </c>
      <c r="D18" s="99" t="str">
        <f>_VM!H12</f>
        <v>Kälber, eigene Aufzucht</v>
      </c>
      <c r="E18" s="99" t="str">
        <f>_VM!I12</f>
        <v>Beobachtung</v>
      </c>
      <c r="F18" s="99" t="str">
        <f>_VM!J12</f>
        <v>C</v>
      </c>
      <c r="G18" s="99" t="str">
        <f>_VM!K12</f>
        <v>Aminoglykoside</v>
      </c>
      <c r="H18" s="99" t="str">
        <f>_VM!L12</f>
        <v>Neomycin</v>
      </c>
      <c r="I18" s="115">
        <f>_VM!M12</f>
        <v>0.48581989835483874</v>
      </c>
      <c r="J18" s="162">
        <f>_VM!N12</f>
        <v>2.8568130076390391E-2</v>
      </c>
    </row>
    <row r="19" spans="2:10" x14ac:dyDescent="0.3">
      <c r="B19" s="99">
        <f>_VM!F13</f>
        <v>2025</v>
      </c>
      <c r="C19" s="99" t="str">
        <f>_VM!G13</f>
        <v>Rind</v>
      </c>
      <c r="D19" s="99" t="str">
        <f>_VM!H13</f>
        <v>Kälber, eigene Aufzucht</v>
      </c>
      <c r="E19" s="99" t="str">
        <f>_VM!I13</f>
        <v>Beobachtung</v>
      </c>
      <c r="F19" s="99" t="str">
        <f>_VM!J13</f>
        <v>C</v>
      </c>
      <c r="G19" s="99" t="str">
        <f>_VM!K13</f>
        <v>Aminoglykoside</v>
      </c>
      <c r="H19" s="99" t="str">
        <f>_VM!L13</f>
        <v>Paromomycin</v>
      </c>
      <c r="I19" s="115">
        <f>_VM!M13</f>
        <v>6.2266486600000004</v>
      </c>
      <c r="J19" s="162">
        <f>_VM!N13</f>
        <v>0.36615155011402434</v>
      </c>
    </row>
    <row r="20" spans="2:10" x14ac:dyDescent="0.3">
      <c r="B20" s="99">
        <f>_VM!F14</f>
        <v>2025</v>
      </c>
      <c r="C20" s="99" t="str">
        <f>_VM!G14</f>
        <v>Rind</v>
      </c>
      <c r="D20" s="99" t="str">
        <f>_VM!H14</f>
        <v>Kälber, eigene Aufzucht</v>
      </c>
      <c r="E20" s="99" t="str">
        <f>_VM!I14</f>
        <v>Beobachtung</v>
      </c>
      <c r="F20" s="99" t="str">
        <f>_VM!J14</f>
        <v>C</v>
      </c>
      <c r="G20" s="99" t="str">
        <f>_VM!K14</f>
        <v>Ceph. 1. Gen.</v>
      </c>
      <c r="H20" s="99" t="str">
        <f>_VM!L14</f>
        <v>Cefalexin</v>
      </c>
      <c r="I20" s="115">
        <f>_VM!M14</f>
        <v>9.745401851529999E-4</v>
      </c>
      <c r="J20" s="162">
        <f>_VM!N14</f>
        <v>5.7306814456137816E-5</v>
      </c>
    </row>
    <row r="21" spans="2:10" x14ac:dyDescent="0.3">
      <c r="B21" s="99">
        <f>_VM!F15</f>
        <v>2025</v>
      </c>
      <c r="C21" s="99" t="str">
        <f>_VM!G15</f>
        <v>Rind</v>
      </c>
      <c r="D21" s="99" t="str">
        <f>_VM!H15</f>
        <v>Kälber, eigene Aufzucht</v>
      </c>
      <c r="E21" s="99" t="str">
        <f>_VM!I15</f>
        <v>Beobachtung</v>
      </c>
      <c r="F21" s="99" t="str">
        <f>_VM!J15</f>
        <v>C</v>
      </c>
      <c r="G21" s="99" t="str">
        <f>_VM!K15</f>
        <v>Ceph. 1. Gen.</v>
      </c>
      <c r="H21" s="99" t="str">
        <f>_VM!L15</f>
        <v>Cefapirin</v>
      </c>
      <c r="I21" s="115">
        <f>_VM!M15</f>
        <v>8.5517565542157889E-4</v>
      </c>
      <c r="J21" s="162">
        <f>_VM!N15</f>
        <v>5.028770835648656E-5</v>
      </c>
    </row>
    <row r="22" spans="2:10" x14ac:dyDescent="0.3">
      <c r="B22" s="99">
        <f>_VM!F16</f>
        <v>2025</v>
      </c>
      <c r="C22" s="99" t="str">
        <f>_VM!G16</f>
        <v>Rind</v>
      </c>
      <c r="D22" s="99" t="str">
        <f>_VM!H16</f>
        <v>Kälber, eigene Aufzucht</v>
      </c>
      <c r="E22" s="99" t="str">
        <f>_VM!I16</f>
        <v>Beobachtung</v>
      </c>
      <c r="F22" s="99" t="str">
        <f>_VM!J16</f>
        <v>C</v>
      </c>
      <c r="G22" s="99" t="str">
        <f>_VM!K16</f>
        <v>Fenicole</v>
      </c>
      <c r="H22" s="99" t="str">
        <f>_VM!L16</f>
        <v>Florfenicol</v>
      </c>
      <c r="I22" s="115">
        <f>_VM!M16</f>
        <v>1.300644481</v>
      </c>
      <c r="J22" s="162">
        <f>_VM!N16</f>
        <v>7.6483035878468955E-2</v>
      </c>
    </row>
    <row r="23" spans="2:10" x14ac:dyDescent="0.3">
      <c r="B23" s="99">
        <f>_VM!F17</f>
        <v>2025</v>
      </c>
      <c r="C23" s="99" t="str">
        <f>_VM!G17</f>
        <v>Rind</v>
      </c>
      <c r="D23" s="99" t="str">
        <f>_VM!H17</f>
        <v>Kälber, eigene Aufzucht</v>
      </c>
      <c r="E23" s="99" t="str">
        <f>_VM!I17</f>
        <v>Beobachtung</v>
      </c>
      <c r="F23" s="99" t="str">
        <f>_VM!J17</f>
        <v>C</v>
      </c>
      <c r="G23" s="99" t="str">
        <f>_VM!K17</f>
        <v>Fenicole</v>
      </c>
      <c r="H23" s="99" t="str">
        <f>_VM!L17</f>
        <v>Thiamphenicol</v>
      </c>
      <c r="I23" s="115">
        <f>_VM!M17</f>
        <v>1.4449499999999999E-4</v>
      </c>
      <c r="J23" s="162">
        <f>_VM!N17</f>
        <v>8.4968770718670901E-6</v>
      </c>
    </row>
    <row r="24" spans="2:10" x14ac:dyDescent="0.3">
      <c r="B24" s="99">
        <f>_VM!F18</f>
        <v>2025</v>
      </c>
      <c r="C24" s="99" t="str">
        <f>_VM!G18</f>
        <v>Rind</v>
      </c>
      <c r="D24" s="99" t="str">
        <f>_VM!H18</f>
        <v>Kälber, eigene Aufzucht</v>
      </c>
      <c r="E24" s="99" t="str">
        <f>_VM!I18</f>
        <v>Beobachtung</v>
      </c>
      <c r="F24" s="99" t="str">
        <f>_VM!J18</f>
        <v>C</v>
      </c>
      <c r="G24" s="99" t="str">
        <f>_VM!K18</f>
        <v>Lincosamide</v>
      </c>
      <c r="H24" s="99" t="str">
        <f>_VM!L18</f>
        <v>Lincomycin</v>
      </c>
      <c r="I24" s="115">
        <f>_VM!M18</f>
        <v>5.8544079589404607E-2</v>
      </c>
      <c r="J24" s="162">
        <f>_VM!N18</f>
        <v>3.4426232572530129E-3</v>
      </c>
    </row>
    <row r="25" spans="2:10" x14ac:dyDescent="0.3">
      <c r="B25" s="99">
        <f>_VM!F19</f>
        <v>2025</v>
      </c>
      <c r="C25" s="99" t="str">
        <f>_VM!G19</f>
        <v>Rind</v>
      </c>
      <c r="D25" s="99" t="str">
        <f>_VM!H19</f>
        <v>Kälber, eigene Aufzucht</v>
      </c>
      <c r="E25" s="99" t="str">
        <f>_VM!I19</f>
        <v>Beobachtung</v>
      </c>
      <c r="F25" s="99" t="str">
        <f>_VM!J19</f>
        <v>C</v>
      </c>
      <c r="G25" s="99" t="str">
        <f>_VM!K19</f>
        <v>Makrolide</v>
      </c>
      <c r="H25" s="99" t="str">
        <f>_VM!L19</f>
        <v>Gamithromycin</v>
      </c>
      <c r="I25" s="115">
        <f>_VM!M19</f>
        <v>4.0211474999999998E-3</v>
      </c>
      <c r="J25" s="162">
        <f>_VM!N19</f>
        <v>2.3645936534375355E-4</v>
      </c>
    </row>
    <row r="26" spans="2:10" x14ac:dyDescent="0.3">
      <c r="B26" s="99">
        <f>_VM!F20</f>
        <v>2025</v>
      </c>
      <c r="C26" s="99" t="str">
        <f>_VM!G20</f>
        <v>Rind</v>
      </c>
      <c r="D26" s="99" t="str">
        <f>_VM!H20</f>
        <v>Kälber, eigene Aufzucht</v>
      </c>
      <c r="E26" s="99" t="str">
        <f>_VM!I20</f>
        <v>Beobachtung</v>
      </c>
      <c r="F26" s="99" t="str">
        <f>_VM!J20</f>
        <v>C</v>
      </c>
      <c r="G26" s="99" t="str">
        <f>_VM!K20</f>
        <v>Makrolide</v>
      </c>
      <c r="H26" s="99" t="str">
        <f>_VM!L20</f>
        <v>Tildipirosin</v>
      </c>
      <c r="I26" s="115">
        <f>_VM!M20</f>
        <v>8.2735547999999992E-3</v>
      </c>
      <c r="J26" s="162">
        <f>_VM!N20</f>
        <v>4.8651772091045297E-4</v>
      </c>
    </row>
    <row r="27" spans="2:10" x14ac:dyDescent="0.3">
      <c r="B27" s="99">
        <f>_VM!F21</f>
        <v>2025</v>
      </c>
      <c r="C27" s="99" t="str">
        <f>_VM!G21</f>
        <v>Rind</v>
      </c>
      <c r="D27" s="99" t="str">
        <f>_VM!H21</f>
        <v>Kälber, eigene Aufzucht</v>
      </c>
      <c r="E27" s="99" t="str">
        <f>_VM!I21</f>
        <v>Beobachtung</v>
      </c>
      <c r="F27" s="99" t="str">
        <f>_VM!J21</f>
        <v>C</v>
      </c>
      <c r="G27" s="99" t="str">
        <f>_VM!K21</f>
        <v>Makrolide</v>
      </c>
      <c r="H27" s="99" t="str">
        <f>_VM!L21</f>
        <v>Tilmicosin</v>
      </c>
      <c r="I27" s="115">
        <f>_VM!M21</f>
        <v>2.60185190751E-2</v>
      </c>
      <c r="J27" s="162">
        <f>_VM!N21</f>
        <v>1.5299917517779421E-3</v>
      </c>
    </row>
    <row r="28" spans="2:10" x14ac:dyDescent="0.3">
      <c r="B28" s="99">
        <f>_VM!F22</f>
        <v>2025</v>
      </c>
      <c r="C28" s="99" t="str">
        <f>_VM!G22</f>
        <v>Rind</v>
      </c>
      <c r="D28" s="99" t="str">
        <f>_VM!H22</f>
        <v>Kälber, eigene Aufzucht</v>
      </c>
      <c r="E28" s="99" t="str">
        <f>_VM!I22</f>
        <v>Beobachtung</v>
      </c>
      <c r="F28" s="99" t="str">
        <f>_VM!J22</f>
        <v>C</v>
      </c>
      <c r="G28" s="99" t="str">
        <f>_VM!K22</f>
        <v>Makrolide</v>
      </c>
      <c r="H28" s="99" t="str">
        <f>_VM!L22</f>
        <v>Tulathromycin</v>
      </c>
      <c r="I28" s="115">
        <f>_VM!M22</f>
        <v>9.4470153500000001E-2</v>
      </c>
      <c r="J28" s="162">
        <f>_VM!N22</f>
        <v>5.5552183899090944E-3</v>
      </c>
    </row>
    <row r="29" spans="2:10" x14ac:dyDescent="0.3">
      <c r="B29" s="99">
        <f>_VM!F23</f>
        <v>2025</v>
      </c>
      <c r="C29" s="99" t="str">
        <f>_VM!G23</f>
        <v>Rind</v>
      </c>
      <c r="D29" s="99" t="str">
        <f>_VM!H23</f>
        <v>Kälber, eigene Aufzucht</v>
      </c>
      <c r="E29" s="99" t="str">
        <f>_VM!I23</f>
        <v>Beobachtung</v>
      </c>
      <c r="F29" s="99" t="str">
        <f>_VM!J23</f>
        <v>C</v>
      </c>
      <c r="G29" s="99" t="str">
        <f>_VM!K23</f>
        <v>Makrolide</v>
      </c>
      <c r="H29" s="99" t="str">
        <f>_VM!L23</f>
        <v>Tylosin</v>
      </c>
      <c r="I29" s="115">
        <f>_VM!M23</f>
        <v>6.2246198000000003E-2</v>
      </c>
      <c r="J29" s="162">
        <f>_VM!N23</f>
        <v>3.6603224512758168E-3</v>
      </c>
    </row>
    <row r="30" spans="2:10" x14ac:dyDescent="0.3">
      <c r="B30" s="99">
        <f>_VM!F24</f>
        <v>2025</v>
      </c>
      <c r="C30" s="99" t="str">
        <f>_VM!G24</f>
        <v>Rind</v>
      </c>
      <c r="D30" s="99" t="str">
        <f>_VM!H24</f>
        <v>Kälber, eigene Aufzucht</v>
      </c>
      <c r="E30" s="99" t="str">
        <f>_VM!I24</f>
        <v>Beobachtung</v>
      </c>
      <c r="F30" s="99" t="str">
        <f>_VM!J24</f>
        <v>D</v>
      </c>
      <c r="G30" s="99" t="str">
        <f>_VM!K24</f>
        <v>Aminoglykoside</v>
      </c>
      <c r="H30" s="99" t="str">
        <f>_VM!L24</f>
        <v>Spectinomycin</v>
      </c>
      <c r="I30" s="115">
        <f>_VM!M24</f>
        <v>0.11644672608182879</v>
      </c>
      <c r="J30" s="162">
        <f>_VM!N24</f>
        <v>6.8475277133373379E-3</v>
      </c>
    </row>
    <row r="31" spans="2:10" x14ac:dyDescent="0.3">
      <c r="B31" s="99">
        <f>_VM!F25</f>
        <v>2025</v>
      </c>
      <c r="C31" s="99" t="str">
        <f>_VM!G25</f>
        <v>Rind</v>
      </c>
      <c r="D31" s="99" t="str">
        <f>_VM!H25</f>
        <v>Kälber, eigene Aufzucht</v>
      </c>
      <c r="E31" s="99" t="str">
        <f>_VM!I25</f>
        <v>Beobachtung</v>
      </c>
      <c r="F31" s="99" t="str">
        <f>_VM!J25</f>
        <v>D</v>
      </c>
      <c r="G31" s="99" t="str">
        <f>_VM!K25</f>
        <v>Folsäureantag.</v>
      </c>
      <c r="H31" s="99" t="str">
        <f>_VM!L25</f>
        <v>Trimethoprim</v>
      </c>
      <c r="I31" s="115">
        <f>_VM!M25</f>
        <v>0.30573487369000002</v>
      </c>
      <c r="J31" s="162">
        <f>_VM!N25</f>
        <v>1.7978418895648583E-2</v>
      </c>
    </row>
    <row r="32" spans="2:10" x14ac:dyDescent="0.3">
      <c r="B32" s="99">
        <f>_VM!F26</f>
        <v>2025</v>
      </c>
      <c r="C32" s="99" t="str">
        <f>_VM!G26</f>
        <v>Rind</v>
      </c>
      <c r="D32" s="99" t="str">
        <f>_VM!H26</f>
        <v>Kälber, eigene Aufzucht</v>
      </c>
      <c r="E32" s="99" t="str">
        <f>_VM!I26</f>
        <v>Beobachtung</v>
      </c>
      <c r="F32" s="99" t="str">
        <f>_VM!J26</f>
        <v>D</v>
      </c>
      <c r="G32" s="99" t="str">
        <f>_VM!K26</f>
        <v>Penicilline</v>
      </c>
      <c r="H32" s="99" t="str">
        <f>_VM!L26</f>
        <v>Amoxicillin</v>
      </c>
      <c r="I32" s="115">
        <f>_VM!M26</f>
        <v>1.4210186246345609</v>
      </c>
      <c r="J32" s="162">
        <f>_VM!N26</f>
        <v>8.3561511265812016E-2</v>
      </c>
    </row>
    <row r="33" spans="2:10" x14ac:dyDescent="0.3">
      <c r="B33" s="99">
        <f>_VM!F27</f>
        <v>2025</v>
      </c>
      <c r="C33" s="99" t="str">
        <f>_VM!G27</f>
        <v>Rind</v>
      </c>
      <c r="D33" s="99" t="str">
        <f>_VM!H27</f>
        <v>Kälber, eigene Aufzucht</v>
      </c>
      <c r="E33" s="99" t="str">
        <f>_VM!I27</f>
        <v>Beobachtung</v>
      </c>
      <c r="F33" s="99" t="str">
        <f>_VM!J27</f>
        <v>D</v>
      </c>
      <c r="G33" s="99" t="str">
        <f>_VM!K27</f>
        <v>Penicilline</v>
      </c>
      <c r="H33" s="99" t="str">
        <f>_VM!L27</f>
        <v>Ampicillin</v>
      </c>
      <c r="I33" s="115">
        <f>_VM!M27</f>
        <v>5.5017983999999997E-6</v>
      </c>
      <c r="J33" s="162">
        <f>_VM!N27</f>
        <v>3.2352749007920715E-7</v>
      </c>
    </row>
    <row r="34" spans="2:10" x14ac:dyDescent="0.3">
      <c r="B34" s="99">
        <f>_VM!F28</f>
        <v>2025</v>
      </c>
      <c r="C34" s="99" t="str">
        <f>_VM!G28</f>
        <v>Rind</v>
      </c>
      <c r="D34" s="99" t="str">
        <f>_VM!H28</f>
        <v>Kälber, eigene Aufzucht</v>
      </c>
      <c r="E34" s="99" t="str">
        <f>_VM!I28</f>
        <v>Beobachtung</v>
      </c>
      <c r="F34" s="99" t="str">
        <f>_VM!J28</f>
        <v>D</v>
      </c>
      <c r="G34" s="99" t="str">
        <f>_VM!K28</f>
        <v>Penicilline</v>
      </c>
      <c r="H34" s="99" t="str">
        <f>_VM!L28</f>
        <v>Benzylpenicillin</v>
      </c>
      <c r="I34" s="115">
        <f>_VM!M28</f>
        <v>0.35057093857083865</v>
      </c>
      <c r="J34" s="162">
        <f>_VM!N28</f>
        <v>2.0614956711342849E-2</v>
      </c>
    </row>
    <row r="35" spans="2:10" x14ac:dyDescent="0.3">
      <c r="B35" s="99">
        <f>_VM!F29</f>
        <v>2025</v>
      </c>
      <c r="C35" s="99" t="str">
        <f>_VM!G29</f>
        <v>Rind</v>
      </c>
      <c r="D35" s="99" t="str">
        <f>_VM!H29</f>
        <v>Kälber, eigene Aufzucht</v>
      </c>
      <c r="E35" s="99" t="str">
        <f>_VM!I29</f>
        <v>Beobachtung</v>
      </c>
      <c r="F35" s="99" t="str">
        <f>_VM!J29</f>
        <v>D</v>
      </c>
      <c r="G35" s="99" t="str">
        <f>_VM!K29</f>
        <v>Penicilline</v>
      </c>
      <c r="H35" s="99" t="str">
        <f>_VM!L29</f>
        <v>Cloxacillin</v>
      </c>
      <c r="I35" s="115">
        <f>_VM!M29</f>
        <v>4.6927884120454002E-3</v>
      </c>
      <c r="J35" s="162">
        <f>_VM!N29</f>
        <v>2.7595450542532358E-4</v>
      </c>
    </row>
    <row r="36" spans="2:10" x14ac:dyDescent="0.3">
      <c r="B36" s="99">
        <f>_VM!F30</f>
        <v>2025</v>
      </c>
      <c r="C36" s="99" t="str">
        <f>_VM!G30</f>
        <v>Rind</v>
      </c>
      <c r="D36" s="99" t="str">
        <f>_VM!H30</f>
        <v>Kälber, eigene Aufzucht</v>
      </c>
      <c r="E36" s="99" t="str">
        <f>_VM!I30</f>
        <v>Beobachtung</v>
      </c>
      <c r="F36" s="99" t="str">
        <f>_VM!J30</f>
        <v>D</v>
      </c>
      <c r="G36" s="99" t="str">
        <f>_VM!K30</f>
        <v>Sulfonamide</v>
      </c>
      <c r="H36" s="99" t="str">
        <f>_VM!L30</f>
        <v>Sulfadiazin</v>
      </c>
      <c r="I36" s="115">
        <f>_VM!M30</f>
        <v>0.83909859934932007</v>
      </c>
      <c r="J36" s="162">
        <f>_VM!N30</f>
        <v>4.9342313919838246E-2</v>
      </c>
    </row>
    <row r="37" spans="2:10" x14ac:dyDescent="0.3">
      <c r="B37" s="99">
        <f>_VM!F31</f>
        <v>2025</v>
      </c>
      <c r="C37" s="99" t="str">
        <f>_VM!G31</f>
        <v>Rind</v>
      </c>
      <c r="D37" s="99" t="str">
        <f>_VM!H31</f>
        <v>Kälber, eigene Aufzucht</v>
      </c>
      <c r="E37" s="99" t="str">
        <f>_VM!I31</f>
        <v>Beobachtung</v>
      </c>
      <c r="F37" s="99" t="str">
        <f>_VM!J31</f>
        <v>D</v>
      </c>
      <c r="G37" s="99" t="str">
        <f>_VM!K31</f>
        <v>Sulfonamide</v>
      </c>
      <c r="H37" s="99" t="str">
        <f>_VM!L31</f>
        <v>Sulfadimethoxin</v>
      </c>
      <c r="I37" s="115">
        <f>_VM!M31</f>
        <v>0.35363408946714286</v>
      </c>
      <c r="J37" s="162">
        <f>_VM!N31</f>
        <v>2.0795082090203549E-2</v>
      </c>
    </row>
    <row r="38" spans="2:10" x14ac:dyDescent="0.3">
      <c r="B38" s="99">
        <f>_VM!F32</f>
        <v>2025</v>
      </c>
      <c r="C38" s="99" t="str">
        <f>_VM!G32</f>
        <v>Rind</v>
      </c>
      <c r="D38" s="99" t="str">
        <f>_VM!H32</f>
        <v>Kälber, eigene Aufzucht</v>
      </c>
      <c r="E38" s="99" t="str">
        <f>_VM!I32</f>
        <v>Beobachtung</v>
      </c>
      <c r="F38" s="99" t="str">
        <f>_VM!J32</f>
        <v>D</v>
      </c>
      <c r="G38" s="99" t="str">
        <f>_VM!K32</f>
        <v>Sulfonamide</v>
      </c>
      <c r="H38" s="99" t="str">
        <f>_VM!L32</f>
        <v>Sulfadimidin</v>
      </c>
      <c r="I38" s="115">
        <f>_VM!M32</f>
        <v>2.3446448815033216</v>
      </c>
      <c r="J38" s="162">
        <f>_VM!N32</f>
        <v>0.13787438551725736</v>
      </c>
    </row>
    <row r="39" spans="2:10" x14ac:dyDescent="0.3">
      <c r="B39" s="99">
        <f>_VM!F33</f>
        <v>2025</v>
      </c>
      <c r="C39" s="99" t="str">
        <f>_VM!G33</f>
        <v>Rind</v>
      </c>
      <c r="D39" s="99" t="str">
        <f>_VM!H33</f>
        <v>Kälber, eigene Aufzucht</v>
      </c>
      <c r="E39" s="99" t="str">
        <f>_VM!I33</f>
        <v>Beobachtung</v>
      </c>
      <c r="F39" s="99" t="str">
        <f>_VM!J33</f>
        <v>D</v>
      </c>
      <c r="G39" s="99" t="str">
        <f>_VM!K33</f>
        <v>Sulfonamide</v>
      </c>
      <c r="H39" s="99" t="str">
        <f>_VM!L33</f>
        <v>Sulfadoxin</v>
      </c>
      <c r="I39" s="115">
        <f>_VM!M33</f>
        <v>0.18999495333333336</v>
      </c>
      <c r="J39" s="162">
        <f>_VM!N33</f>
        <v>1.1172454152382145E-2</v>
      </c>
    </row>
    <row r="40" spans="2:10" x14ac:dyDescent="0.3">
      <c r="B40" s="99">
        <f>_VM!F34</f>
        <v>2025</v>
      </c>
      <c r="C40" s="99" t="str">
        <f>_VM!G34</f>
        <v>Rind</v>
      </c>
      <c r="D40" s="99" t="str">
        <f>_VM!H34</f>
        <v>Kälber, eigene Aufzucht</v>
      </c>
      <c r="E40" s="99" t="str">
        <f>_VM!I34</f>
        <v>Beobachtung</v>
      </c>
      <c r="F40" s="99" t="str">
        <f>_VM!J34</f>
        <v>D</v>
      </c>
      <c r="G40" s="99" t="str">
        <f>_VM!K34</f>
        <v>Tetrazykline</v>
      </c>
      <c r="H40" s="99" t="str">
        <f>_VM!L34</f>
        <v>Chlortetracyclin</v>
      </c>
      <c r="I40" s="115">
        <f>_VM!M34</f>
        <v>1.6164067403438882</v>
      </c>
      <c r="J40" s="162">
        <f>_VM!N34</f>
        <v>9.5051104680711485E-2</v>
      </c>
    </row>
    <row r="41" spans="2:10" x14ac:dyDescent="0.3">
      <c r="B41" s="99">
        <f>_VM!F35</f>
        <v>2025</v>
      </c>
      <c r="C41" s="99" t="str">
        <f>_VM!G35</f>
        <v>Rind</v>
      </c>
      <c r="D41" s="99" t="str">
        <f>_VM!H35</f>
        <v>Kälber, eigene Aufzucht</v>
      </c>
      <c r="E41" s="99" t="str">
        <f>_VM!I35</f>
        <v>Beobachtung</v>
      </c>
      <c r="F41" s="99" t="str">
        <f>_VM!J35</f>
        <v>D</v>
      </c>
      <c r="G41" s="99" t="str">
        <f>_VM!K35</f>
        <v>Tetrazykline</v>
      </c>
      <c r="H41" s="99" t="str">
        <f>_VM!L35</f>
        <v>Doxycyclin</v>
      </c>
      <c r="I41" s="115">
        <f>_VM!M35</f>
        <v>0.1492990401395238</v>
      </c>
      <c r="J41" s="162">
        <f>_VM!N35</f>
        <v>8.7793736185562427E-3</v>
      </c>
    </row>
    <row r="42" spans="2:10" x14ac:dyDescent="0.3">
      <c r="B42" s="99">
        <f>_VM!F36</f>
        <v>2025</v>
      </c>
      <c r="C42" s="99" t="str">
        <f>_VM!G36</f>
        <v>Rind</v>
      </c>
      <c r="D42" s="99" t="str">
        <f>_VM!H36</f>
        <v>Kälber, eigene Aufzucht</v>
      </c>
      <c r="E42" s="99" t="str">
        <f>_VM!I36</f>
        <v>Beobachtung</v>
      </c>
      <c r="F42" s="99" t="str">
        <f>_VM!J36</f>
        <v>D</v>
      </c>
      <c r="G42" s="99" t="str">
        <f>_VM!K36</f>
        <v>Tetrazykline</v>
      </c>
      <c r="H42" s="99" t="str">
        <f>_VM!L36</f>
        <v>Oxytetracyclin</v>
      </c>
      <c r="I42" s="115">
        <f>_VM!M36</f>
        <v>0.47091692429660476</v>
      </c>
      <c r="J42" s="162">
        <f>_VM!N36</f>
        <v>2.7691776302363344E-2</v>
      </c>
    </row>
    <row r="43" spans="2:10" x14ac:dyDescent="0.3">
      <c r="B43" s="99">
        <f>_VM!F37</f>
        <v>2025</v>
      </c>
      <c r="C43" s="99" t="str">
        <f>_VM!G37</f>
        <v>Rind</v>
      </c>
      <c r="D43" s="99" t="str">
        <f>_VM!H37</f>
        <v>Kälber, eigene Aufzucht</v>
      </c>
      <c r="E43" s="99" t="str">
        <f>_VM!I37</f>
        <v>Beobachtung</v>
      </c>
      <c r="F43" s="99" t="str">
        <f>_VM!J37</f>
        <v>D</v>
      </c>
      <c r="G43" s="99" t="str">
        <f>_VM!K37</f>
        <v>Tetrazykline</v>
      </c>
      <c r="H43" s="99" t="str">
        <f>_VM!L37</f>
        <v>Tetracyclin</v>
      </c>
      <c r="I43" s="115">
        <f>_VM!M37</f>
        <v>0.26202992336000003</v>
      </c>
      <c r="J43" s="162">
        <f>_VM!N37</f>
        <v>1.5408395085924601E-2</v>
      </c>
    </row>
    <row r="44" spans="2:10" x14ac:dyDescent="0.3">
      <c r="B44" s="99">
        <f>_VM!F38</f>
        <v>2025</v>
      </c>
      <c r="C44" s="99" t="str">
        <f>_VM!G38</f>
        <v>Rind</v>
      </c>
      <c r="D44" s="99" t="str">
        <f>_VM!H38</f>
        <v>Kälber, zugegangen</v>
      </c>
      <c r="E44" s="99" t="str">
        <f>_VM!I38</f>
        <v>Beobachtung</v>
      </c>
      <c r="F44" s="99" t="str">
        <f>_VM!J38</f>
        <v>B</v>
      </c>
      <c r="G44" s="99" t="str">
        <f>_VM!K38</f>
        <v>Ceph. 3. Gen.</v>
      </c>
      <c r="H44" s="99" t="str">
        <f>_VM!L38</f>
        <v>Ceftiofur</v>
      </c>
      <c r="I44" s="115">
        <f>_VM!M38</f>
        <v>6.4878249137199993E-4</v>
      </c>
      <c r="J44" s="162">
        <f>_VM!N38</f>
        <v>3.5210499262930178E-4</v>
      </c>
    </row>
    <row r="45" spans="2:10" x14ac:dyDescent="0.3">
      <c r="B45" s="99">
        <f>_VM!F39</f>
        <v>2025</v>
      </c>
      <c r="C45" s="99" t="str">
        <f>_VM!G39</f>
        <v>Rind</v>
      </c>
      <c r="D45" s="99" t="str">
        <f>_VM!H39</f>
        <v>Kälber, zugegangen</v>
      </c>
      <c r="E45" s="99" t="str">
        <f>_VM!I39</f>
        <v>Beobachtung</v>
      </c>
      <c r="F45" s="99" t="str">
        <f>_VM!J39</f>
        <v>B</v>
      </c>
      <c r="G45" s="99" t="str">
        <f>_VM!K39</f>
        <v>Ceph. 4. Gen.</v>
      </c>
      <c r="H45" s="99" t="str">
        <f>_VM!L39</f>
        <v>Cefquinom</v>
      </c>
      <c r="I45" s="115">
        <f>_VM!M39</f>
        <v>3.8342872375500005E-4</v>
      </c>
      <c r="J45" s="162">
        <f>_VM!N39</f>
        <v>2.0809311247921186E-4</v>
      </c>
    </row>
    <row r="46" spans="2:10" x14ac:dyDescent="0.3">
      <c r="B46" s="99">
        <f>_VM!F40</f>
        <v>2025</v>
      </c>
      <c r="C46" s="99" t="str">
        <f>_VM!G40</f>
        <v>Rind</v>
      </c>
      <c r="D46" s="99" t="str">
        <f>_VM!H40</f>
        <v>Kälber, zugegangen</v>
      </c>
      <c r="E46" s="99" t="str">
        <f>_VM!I40</f>
        <v>Beobachtung</v>
      </c>
      <c r="F46" s="99" t="str">
        <f>_VM!J40</f>
        <v>B</v>
      </c>
      <c r="G46" s="99" t="str">
        <f>_VM!K40</f>
        <v>Fluorchinolone</v>
      </c>
      <c r="H46" s="99" t="str">
        <f>_VM!L40</f>
        <v>Danofloxacin</v>
      </c>
      <c r="I46" s="115">
        <f>_VM!M40</f>
        <v>2.3508575359200003E-4</v>
      </c>
      <c r="J46" s="162">
        <f>_VM!N40</f>
        <v>1.2758492813318454E-4</v>
      </c>
    </row>
    <row r="47" spans="2:10" x14ac:dyDescent="0.3">
      <c r="B47" s="99">
        <f>_VM!F41</f>
        <v>2025</v>
      </c>
      <c r="C47" s="99" t="str">
        <f>_VM!G41</f>
        <v>Rind</v>
      </c>
      <c r="D47" s="99" t="str">
        <f>_VM!H41</f>
        <v>Kälber, zugegangen</v>
      </c>
      <c r="E47" s="99" t="str">
        <f>_VM!I41</f>
        <v>Beobachtung</v>
      </c>
      <c r="F47" s="99" t="str">
        <f>_VM!J41</f>
        <v>B</v>
      </c>
      <c r="G47" s="99" t="str">
        <f>_VM!K41</f>
        <v>Fluorchinolone</v>
      </c>
      <c r="H47" s="99" t="str">
        <f>_VM!L41</f>
        <v>Enrofloxacin</v>
      </c>
      <c r="I47" s="115">
        <f>_VM!M41</f>
        <v>4.1906900000000004E-3</v>
      </c>
      <c r="J47" s="162">
        <f>_VM!N41</f>
        <v>2.2743568009076067E-3</v>
      </c>
    </row>
    <row r="48" spans="2:10" x14ac:dyDescent="0.3">
      <c r="B48" s="99">
        <f>_VM!F42</f>
        <v>2025</v>
      </c>
      <c r="C48" s="99" t="str">
        <f>_VM!G42</f>
        <v>Rind</v>
      </c>
      <c r="D48" s="99" t="str">
        <f>_VM!H42</f>
        <v>Kälber, zugegangen</v>
      </c>
      <c r="E48" s="99" t="str">
        <f>_VM!I42</f>
        <v>Beobachtung</v>
      </c>
      <c r="F48" s="99" t="str">
        <f>_VM!J42</f>
        <v>B</v>
      </c>
      <c r="G48" s="99" t="str">
        <f>_VM!K42</f>
        <v>Fluorchinolone</v>
      </c>
      <c r="H48" s="99" t="str">
        <f>_VM!L42</f>
        <v>Marbofloxacin</v>
      </c>
      <c r="I48" s="115">
        <f>_VM!M42</f>
        <v>4.02821E-3</v>
      </c>
      <c r="J48" s="162">
        <f>_VM!N42</f>
        <v>2.1861762165619573E-3</v>
      </c>
    </row>
    <row r="49" spans="2:10" x14ac:dyDescent="0.3">
      <c r="B49" s="99">
        <f>_VM!F43</f>
        <v>2025</v>
      </c>
      <c r="C49" s="99" t="str">
        <f>_VM!G43</f>
        <v>Rind</v>
      </c>
      <c r="D49" s="99" t="str">
        <f>_VM!H43</f>
        <v>Kälber, zugegangen</v>
      </c>
      <c r="E49" s="99" t="str">
        <f>_VM!I43</f>
        <v>Beobachtung</v>
      </c>
      <c r="F49" s="99" t="str">
        <f>_VM!J43</f>
        <v>B</v>
      </c>
      <c r="G49" s="99" t="str">
        <f>_VM!K43</f>
        <v>Polypeptid-AB</v>
      </c>
      <c r="H49" s="99" t="str">
        <f>_VM!L43</f>
        <v>Colistin</v>
      </c>
      <c r="I49" s="115">
        <f>_VM!M43</f>
        <v>1.86236E-3</v>
      </c>
      <c r="J49" s="162">
        <f>_VM!N43</f>
        <v>1.0107335860534399E-3</v>
      </c>
    </row>
    <row r="50" spans="2:10" x14ac:dyDescent="0.3">
      <c r="B50" s="99">
        <f>_VM!F44</f>
        <v>2025</v>
      </c>
      <c r="C50" s="99" t="str">
        <f>_VM!G44</f>
        <v>Rind</v>
      </c>
      <c r="D50" s="99" t="str">
        <f>_VM!H44</f>
        <v>Kälber, zugegangen</v>
      </c>
      <c r="E50" s="99" t="str">
        <f>_VM!I44</f>
        <v>Beobachtung</v>
      </c>
      <c r="F50" s="99" t="str">
        <f>_VM!J44</f>
        <v>C</v>
      </c>
      <c r="G50" s="99" t="str">
        <f>_VM!K44</f>
        <v>Aminoglykoside</v>
      </c>
      <c r="H50" s="99" t="str">
        <f>_VM!L44</f>
        <v>Dihydrostreptomycin</v>
      </c>
      <c r="I50" s="115">
        <f>_VM!M44</f>
        <v>2.045953234605E-3</v>
      </c>
      <c r="J50" s="162">
        <f>_VM!N44</f>
        <v>1.1103726721525089E-3</v>
      </c>
    </row>
    <row r="51" spans="2:10" x14ac:dyDescent="0.3">
      <c r="B51" s="99">
        <f>_VM!F45</f>
        <v>2025</v>
      </c>
      <c r="C51" s="99" t="str">
        <f>_VM!G45</f>
        <v>Rind</v>
      </c>
      <c r="D51" s="99" t="str">
        <f>_VM!H45</f>
        <v>Kälber, zugegangen</v>
      </c>
      <c r="E51" s="99" t="str">
        <f>_VM!I45</f>
        <v>Beobachtung</v>
      </c>
      <c r="F51" s="99" t="str">
        <f>_VM!J45</f>
        <v>C</v>
      </c>
      <c r="G51" s="99" t="str">
        <f>_VM!K45</f>
        <v>Aminoglykoside</v>
      </c>
      <c r="H51" s="99" t="str">
        <f>_VM!L45</f>
        <v>Framycetin</v>
      </c>
      <c r="I51" s="115">
        <f>_VM!M45</f>
        <v>5.7299999999999997E-5</v>
      </c>
      <c r="J51" s="162">
        <f>_VM!N45</f>
        <v>3.109765806872039E-5</v>
      </c>
    </row>
    <row r="52" spans="2:10" x14ac:dyDescent="0.3">
      <c r="B52" s="99">
        <f>_VM!F46</f>
        <v>2025</v>
      </c>
      <c r="C52" s="99" t="str">
        <f>_VM!G46</f>
        <v>Rind</v>
      </c>
      <c r="D52" s="99" t="str">
        <f>_VM!H46</f>
        <v>Kälber, zugegangen</v>
      </c>
      <c r="E52" s="99" t="str">
        <f>_VM!I46</f>
        <v>Beobachtung</v>
      </c>
      <c r="F52" s="99" t="str">
        <f>_VM!J46</f>
        <v>C</v>
      </c>
      <c r="G52" s="99" t="str">
        <f>_VM!K46</f>
        <v>Aminoglykoside</v>
      </c>
      <c r="H52" s="99" t="str">
        <f>_VM!L46</f>
        <v>Gentamicin</v>
      </c>
      <c r="I52" s="115">
        <f>_VM!M46</f>
        <v>1.7419305E-3</v>
      </c>
      <c r="J52" s="162">
        <f>_VM!N46</f>
        <v>9.453745038128298E-4</v>
      </c>
    </row>
    <row r="53" spans="2:10" x14ac:dyDescent="0.3">
      <c r="B53" s="99">
        <f>_VM!F47</f>
        <v>2025</v>
      </c>
      <c r="C53" s="99" t="str">
        <f>_VM!G47</f>
        <v>Rind</v>
      </c>
      <c r="D53" s="99" t="str">
        <f>_VM!H47</f>
        <v>Kälber, zugegangen</v>
      </c>
      <c r="E53" s="99" t="str">
        <f>_VM!I47</f>
        <v>Beobachtung</v>
      </c>
      <c r="F53" s="99" t="str">
        <f>_VM!J47</f>
        <v>C</v>
      </c>
      <c r="G53" s="99" t="str">
        <f>_VM!K47</f>
        <v>Aminoglykoside</v>
      </c>
      <c r="H53" s="99" t="str">
        <f>_VM!L47</f>
        <v>Kanamycin</v>
      </c>
      <c r="I53" s="115">
        <f>_VM!M47</f>
        <v>3.2723785500000004E-5</v>
      </c>
      <c r="J53" s="162">
        <f>_VM!N47</f>
        <v>1.7759739828850794E-5</v>
      </c>
    </row>
    <row r="54" spans="2:10" x14ac:dyDescent="0.3">
      <c r="B54" s="99">
        <f>_VM!F48</f>
        <v>2025</v>
      </c>
      <c r="C54" s="99" t="str">
        <f>_VM!G48</f>
        <v>Rind</v>
      </c>
      <c r="D54" s="99" t="str">
        <f>_VM!H48</f>
        <v>Kälber, zugegangen</v>
      </c>
      <c r="E54" s="99" t="str">
        <f>_VM!I48</f>
        <v>Beobachtung</v>
      </c>
      <c r="F54" s="99" t="str">
        <f>_VM!J48</f>
        <v>C</v>
      </c>
      <c r="G54" s="99" t="str">
        <f>_VM!K48</f>
        <v>Aminoglykoside</v>
      </c>
      <c r="H54" s="99" t="str">
        <f>_VM!L48</f>
        <v>Neomycin</v>
      </c>
      <c r="I54" s="115">
        <f>_VM!M48</f>
        <v>2.2854459000000001E-2</v>
      </c>
      <c r="J54" s="162">
        <f>_VM!N48</f>
        <v>1.2403493042366306E-2</v>
      </c>
    </row>
    <row r="55" spans="2:10" x14ac:dyDescent="0.3">
      <c r="B55" s="99">
        <f>_VM!F49</f>
        <v>2025</v>
      </c>
      <c r="C55" s="99" t="str">
        <f>_VM!G49</f>
        <v>Rind</v>
      </c>
      <c r="D55" s="99" t="str">
        <f>_VM!H49</f>
        <v>Kälber, zugegangen</v>
      </c>
      <c r="E55" s="99" t="str">
        <f>_VM!I49</f>
        <v>Beobachtung</v>
      </c>
      <c r="F55" s="99" t="str">
        <f>_VM!J49</f>
        <v>C</v>
      </c>
      <c r="G55" s="99" t="str">
        <f>_VM!K49</f>
        <v>Aminoglykoside</v>
      </c>
      <c r="H55" s="99" t="str">
        <f>_VM!L49</f>
        <v>Paromomycin</v>
      </c>
      <c r="I55" s="115">
        <f>_VM!M49</f>
        <v>0.1145857</v>
      </c>
      <c r="J55" s="162">
        <f>_VM!N49</f>
        <v>6.2187555290837242E-2</v>
      </c>
    </row>
    <row r="56" spans="2:10" x14ac:dyDescent="0.3">
      <c r="B56" s="99">
        <f>_VM!F50</f>
        <v>2025</v>
      </c>
      <c r="C56" s="99" t="str">
        <f>_VM!G50</f>
        <v>Rind</v>
      </c>
      <c r="D56" s="99" t="str">
        <f>_VM!H50</f>
        <v>Kälber, zugegangen</v>
      </c>
      <c r="E56" s="99" t="str">
        <f>_VM!I50</f>
        <v>Beobachtung</v>
      </c>
      <c r="F56" s="99" t="str">
        <f>_VM!J50</f>
        <v>C</v>
      </c>
      <c r="G56" s="99" t="str">
        <f>_VM!K50</f>
        <v>Ceph. 1. Gen.</v>
      </c>
      <c r="H56" s="99" t="str">
        <f>_VM!L50</f>
        <v>Cefalexin</v>
      </c>
      <c r="I56" s="115">
        <f>_VM!M50</f>
        <v>4.7882983500000003E-4</v>
      </c>
      <c r="J56" s="162">
        <f>_VM!N50</f>
        <v>2.5986887403022348E-4</v>
      </c>
    </row>
    <row r="57" spans="2:10" x14ac:dyDescent="0.3">
      <c r="B57" s="99">
        <f>_VM!F51</f>
        <v>2025</v>
      </c>
      <c r="C57" s="99" t="str">
        <f>_VM!G51</f>
        <v>Rind</v>
      </c>
      <c r="D57" s="99" t="str">
        <f>_VM!H51</f>
        <v>Kälber, zugegangen</v>
      </c>
      <c r="E57" s="99" t="str">
        <f>_VM!I51</f>
        <v>Beobachtung</v>
      </c>
      <c r="F57" s="99" t="str">
        <f>_VM!J51</f>
        <v>C</v>
      </c>
      <c r="G57" s="99" t="str">
        <f>_VM!K51</f>
        <v>Ceph. 1. Gen.</v>
      </c>
      <c r="H57" s="99" t="str">
        <f>_VM!L51</f>
        <v>Cefapirin</v>
      </c>
      <c r="I57" s="115">
        <f>_VM!M51</f>
        <v>2.1727500000000001E-4</v>
      </c>
      <c r="J57" s="162">
        <f>_VM!N51</f>
        <v>1.179187374673861E-4</v>
      </c>
    </row>
    <row r="58" spans="2:10" x14ac:dyDescent="0.3">
      <c r="B58" s="99">
        <f>_VM!F52</f>
        <v>2025</v>
      </c>
      <c r="C58" s="99" t="str">
        <f>_VM!G52</f>
        <v>Rind</v>
      </c>
      <c r="D58" s="99" t="str">
        <f>_VM!H52</f>
        <v>Kälber, zugegangen</v>
      </c>
      <c r="E58" s="99" t="str">
        <f>_VM!I52</f>
        <v>Beobachtung</v>
      </c>
      <c r="F58" s="99" t="str">
        <f>_VM!J52</f>
        <v>C</v>
      </c>
      <c r="G58" s="99" t="str">
        <f>_VM!K52</f>
        <v>Fenicole</v>
      </c>
      <c r="H58" s="99" t="str">
        <f>_VM!L52</f>
        <v>Florfenicol</v>
      </c>
      <c r="I58" s="115">
        <f>_VM!M52</f>
        <v>0.12709984299999999</v>
      </c>
      <c r="J58" s="162">
        <f>_VM!N52</f>
        <v>6.8979187752217189E-2</v>
      </c>
    </row>
    <row r="59" spans="2:10" x14ac:dyDescent="0.3">
      <c r="B59" s="99">
        <f>_VM!F53</f>
        <v>2025</v>
      </c>
      <c r="C59" s="99" t="str">
        <f>_VM!G53</f>
        <v>Rind</v>
      </c>
      <c r="D59" s="99" t="str">
        <f>_VM!H53</f>
        <v>Kälber, zugegangen</v>
      </c>
      <c r="E59" s="99" t="str">
        <f>_VM!I53</f>
        <v>Beobachtung</v>
      </c>
      <c r="F59" s="99" t="str">
        <f>_VM!J53</f>
        <v>C</v>
      </c>
      <c r="G59" s="99" t="str">
        <f>_VM!K53</f>
        <v>Lincosamide</v>
      </c>
      <c r="H59" s="99" t="str">
        <f>_VM!L53</f>
        <v>Lincomycin</v>
      </c>
      <c r="I59" s="115">
        <f>_VM!M53</f>
        <v>4.4939763765099996E-3</v>
      </c>
      <c r="J59" s="162">
        <f>_VM!N53</f>
        <v>2.4389553355255674E-3</v>
      </c>
    </row>
    <row r="60" spans="2:10" x14ac:dyDescent="0.3">
      <c r="B60" s="99">
        <f>_VM!F54</f>
        <v>2025</v>
      </c>
      <c r="C60" s="99" t="str">
        <f>_VM!G54</f>
        <v>Rind</v>
      </c>
      <c r="D60" s="99" t="str">
        <f>_VM!H54</f>
        <v>Kälber, zugegangen</v>
      </c>
      <c r="E60" s="99" t="str">
        <f>_VM!I54</f>
        <v>Beobachtung</v>
      </c>
      <c r="F60" s="99" t="str">
        <f>_VM!J54</f>
        <v>C</v>
      </c>
      <c r="G60" s="99" t="str">
        <f>_VM!K54</f>
        <v>Makrolide</v>
      </c>
      <c r="H60" s="99" t="str">
        <f>_VM!L54</f>
        <v>Gamithromycin</v>
      </c>
      <c r="I60" s="115">
        <f>_VM!M54</f>
        <v>6.40575E-4</v>
      </c>
      <c r="J60" s="162">
        <f>_VM!N54</f>
        <v>3.4765065126301158E-4</v>
      </c>
    </row>
    <row r="61" spans="2:10" x14ac:dyDescent="0.3">
      <c r="B61" s="99">
        <f>_VM!F55</f>
        <v>2025</v>
      </c>
      <c r="C61" s="99" t="str">
        <f>_VM!G55</f>
        <v>Rind</v>
      </c>
      <c r="D61" s="99" t="str">
        <f>_VM!H55</f>
        <v>Kälber, zugegangen</v>
      </c>
      <c r="E61" s="99" t="str">
        <f>_VM!I55</f>
        <v>Beobachtung</v>
      </c>
      <c r="F61" s="99" t="str">
        <f>_VM!J55</f>
        <v>C</v>
      </c>
      <c r="G61" s="99" t="str">
        <f>_VM!K55</f>
        <v>Makrolide</v>
      </c>
      <c r="H61" s="99" t="str">
        <f>_VM!L55</f>
        <v>Tildipirosin</v>
      </c>
      <c r="I61" s="115">
        <f>_VM!M55</f>
        <v>1.0099782E-3</v>
      </c>
      <c r="J61" s="162">
        <f>_VM!N55</f>
        <v>5.4813187993824953E-4</v>
      </c>
    </row>
    <row r="62" spans="2:10" x14ac:dyDescent="0.3">
      <c r="B62" s="99">
        <f>_VM!F56</f>
        <v>2025</v>
      </c>
      <c r="C62" s="99" t="str">
        <f>_VM!G56</f>
        <v>Rind</v>
      </c>
      <c r="D62" s="99" t="str">
        <f>_VM!H56</f>
        <v>Kälber, zugegangen</v>
      </c>
      <c r="E62" s="99" t="str">
        <f>_VM!I56</f>
        <v>Beobachtung</v>
      </c>
      <c r="F62" s="99" t="str">
        <f>_VM!J56</f>
        <v>C</v>
      </c>
      <c r="G62" s="99" t="str">
        <f>_VM!K56</f>
        <v>Makrolide</v>
      </c>
      <c r="H62" s="99" t="str">
        <f>_VM!L56</f>
        <v>Tilmicosin</v>
      </c>
      <c r="I62" s="115">
        <f>_VM!M56</f>
        <v>1.1805574385399999E-2</v>
      </c>
      <c r="J62" s="162">
        <f>_VM!N56</f>
        <v>6.4070805504714322E-3</v>
      </c>
    </row>
    <row r="63" spans="2:10" x14ac:dyDescent="0.3">
      <c r="B63" s="99">
        <f>_VM!F57</f>
        <v>2025</v>
      </c>
      <c r="C63" s="99" t="str">
        <f>_VM!G57</f>
        <v>Rind</v>
      </c>
      <c r="D63" s="99" t="str">
        <f>_VM!H57</f>
        <v>Kälber, zugegangen</v>
      </c>
      <c r="E63" s="99" t="str">
        <f>_VM!I57</f>
        <v>Beobachtung</v>
      </c>
      <c r="F63" s="99" t="str">
        <f>_VM!J57</f>
        <v>C</v>
      </c>
      <c r="G63" s="99" t="str">
        <f>_VM!K57</f>
        <v>Makrolide</v>
      </c>
      <c r="H63" s="99" t="str">
        <f>_VM!L57</f>
        <v>Tulathromycin</v>
      </c>
      <c r="I63" s="115">
        <f>_VM!M57</f>
        <v>2.1703609499999998E-2</v>
      </c>
      <c r="J63" s="162">
        <f>_VM!N57</f>
        <v>1.1778907977103516E-2</v>
      </c>
    </row>
    <row r="64" spans="2:10" x14ac:dyDescent="0.3">
      <c r="B64" s="99">
        <f>_VM!F58</f>
        <v>2025</v>
      </c>
      <c r="C64" s="99" t="str">
        <f>_VM!G58</f>
        <v>Rind</v>
      </c>
      <c r="D64" s="99" t="str">
        <f>_VM!H58</f>
        <v>Kälber, zugegangen</v>
      </c>
      <c r="E64" s="99" t="str">
        <f>_VM!I58</f>
        <v>Beobachtung</v>
      </c>
      <c r="F64" s="99" t="str">
        <f>_VM!J58</f>
        <v>C</v>
      </c>
      <c r="G64" s="99" t="str">
        <f>_VM!K58</f>
        <v>Makrolide</v>
      </c>
      <c r="H64" s="99" t="str">
        <f>_VM!L58</f>
        <v>Tylosin</v>
      </c>
      <c r="I64" s="115">
        <f>_VM!M58</f>
        <v>8.6674865714285714E-3</v>
      </c>
      <c r="J64" s="162">
        <f>_VM!N58</f>
        <v>4.7039883719635486E-3</v>
      </c>
    </row>
    <row r="65" spans="2:10" x14ac:dyDescent="0.3">
      <c r="B65" s="99">
        <f>_VM!F59</f>
        <v>2025</v>
      </c>
      <c r="C65" s="99" t="str">
        <f>_VM!G59</f>
        <v>Rind</v>
      </c>
      <c r="D65" s="99" t="str">
        <f>_VM!H59</f>
        <v>Kälber, zugegangen</v>
      </c>
      <c r="E65" s="99" t="str">
        <f>_VM!I59</f>
        <v>Beobachtung</v>
      </c>
      <c r="F65" s="99" t="str">
        <f>_VM!J59</f>
        <v>D</v>
      </c>
      <c r="G65" s="99" t="str">
        <f>_VM!K59</f>
        <v>Aminoglykoside</v>
      </c>
      <c r="H65" s="99" t="str">
        <f>_VM!L59</f>
        <v>Spectinomycin</v>
      </c>
      <c r="I65" s="115">
        <f>_VM!M59</f>
        <v>8.781773157359998E-3</v>
      </c>
      <c r="J65" s="162">
        <f>_VM!N59</f>
        <v>4.7660135931003192E-3</v>
      </c>
    </row>
    <row r="66" spans="2:10" x14ac:dyDescent="0.3">
      <c r="B66" s="99">
        <f>_VM!F60</f>
        <v>2025</v>
      </c>
      <c r="C66" s="99" t="str">
        <f>_VM!G60</f>
        <v>Rind</v>
      </c>
      <c r="D66" s="99" t="str">
        <f>_VM!H60</f>
        <v>Kälber, zugegangen</v>
      </c>
      <c r="E66" s="99" t="str">
        <f>_VM!I60</f>
        <v>Beobachtung</v>
      </c>
      <c r="F66" s="99" t="str">
        <f>_VM!J60</f>
        <v>D</v>
      </c>
      <c r="G66" s="99" t="str">
        <f>_VM!K60</f>
        <v>Folsäureantag.</v>
      </c>
      <c r="H66" s="99" t="str">
        <f>_VM!L60</f>
        <v>Trimethoprim</v>
      </c>
      <c r="I66" s="115">
        <f>_VM!M60</f>
        <v>4.7207539270000001E-2</v>
      </c>
      <c r="J66" s="162">
        <f>_VM!N60</f>
        <v>2.5620312643702448E-2</v>
      </c>
    </row>
    <row r="67" spans="2:10" x14ac:dyDescent="0.3">
      <c r="B67" s="99">
        <f>_VM!F61</f>
        <v>2025</v>
      </c>
      <c r="C67" s="99" t="str">
        <f>_VM!G61</f>
        <v>Rind</v>
      </c>
      <c r="D67" s="99" t="str">
        <f>_VM!H61</f>
        <v>Kälber, zugegangen</v>
      </c>
      <c r="E67" s="99" t="str">
        <f>_VM!I61</f>
        <v>Beobachtung</v>
      </c>
      <c r="F67" s="99" t="str">
        <f>_VM!J61</f>
        <v>D</v>
      </c>
      <c r="G67" s="99" t="str">
        <f>_VM!K61</f>
        <v>Penicilline</v>
      </c>
      <c r="H67" s="99" t="str">
        <f>_VM!L61</f>
        <v>Amoxicillin</v>
      </c>
      <c r="I67" s="115">
        <f>_VM!M61</f>
        <v>0.31481305192273284</v>
      </c>
      <c r="J67" s="162">
        <f>_VM!N61</f>
        <v>0.17085425208138683</v>
      </c>
    </row>
    <row r="68" spans="2:10" x14ac:dyDescent="0.3">
      <c r="B68" s="99">
        <f>_VM!F62</f>
        <v>2025</v>
      </c>
      <c r="C68" s="99" t="str">
        <f>_VM!G62</f>
        <v>Rind</v>
      </c>
      <c r="D68" s="99" t="str">
        <f>_VM!H62</f>
        <v>Kälber, zugegangen</v>
      </c>
      <c r="E68" s="99" t="str">
        <f>_VM!I62</f>
        <v>Beobachtung</v>
      </c>
      <c r="F68" s="99" t="str">
        <f>_VM!J62</f>
        <v>D</v>
      </c>
      <c r="G68" s="99" t="str">
        <f>_VM!K62</f>
        <v>Penicilline</v>
      </c>
      <c r="H68" s="99" t="str">
        <f>_VM!L62</f>
        <v>Benzylpenicillin</v>
      </c>
      <c r="I68" s="115">
        <f>_VM!M62</f>
        <v>2.9536688318870654E-2</v>
      </c>
      <c r="J68" s="162">
        <f>_VM!N62</f>
        <v>1.6030049455891926E-2</v>
      </c>
    </row>
    <row r="69" spans="2:10" x14ac:dyDescent="0.3">
      <c r="B69" s="99">
        <f>_VM!F63</f>
        <v>2025</v>
      </c>
      <c r="C69" s="99" t="str">
        <f>_VM!G63</f>
        <v>Rind</v>
      </c>
      <c r="D69" s="99" t="str">
        <f>_VM!H63</f>
        <v>Kälber, zugegangen</v>
      </c>
      <c r="E69" s="99" t="str">
        <f>_VM!I63</f>
        <v>Beobachtung</v>
      </c>
      <c r="F69" s="99" t="str">
        <f>_VM!J63</f>
        <v>D</v>
      </c>
      <c r="G69" s="99" t="str">
        <f>_VM!K63</f>
        <v>Penicilline</v>
      </c>
      <c r="H69" s="99" t="str">
        <f>_VM!L63</f>
        <v>Cloxacillin</v>
      </c>
      <c r="I69" s="115">
        <f>_VM!M63</f>
        <v>7.9495455780000002E-5</v>
      </c>
      <c r="J69" s="162">
        <f>_VM!N63</f>
        <v>4.3143499159921855E-5</v>
      </c>
    </row>
    <row r="70" spans="2:10" x14ac:dyDescent="0.3">
      <c r="B70" s="99">
        <f>_VM!F64</f>
        <v>2025</v>
      </c>
      <c r="C70" s="99" t="str">
        <f>_VM!G64</f>
        <v>Rind</v>
      </c>
      <c r="D70" s="99" t="str">
        <f>_VM!H64</f>
        <v>Kälber, zugegangen</v>
      </c>
      <c r="E70" s="99" t="str">
        <f>_VM!I64</f>
        <v>Beobachtung</v>
      </c>
      <c r="F70" s="99" t="str">
        <f>_VM!J64</f>
        <v>D</v>
      </c>
      <c r="G70" s="99" t="str">
        <f>_VM!K64</f>
        <v>Sulfonamide</v>
      </c>
      <c r="H70" s="99" t="str">
        <f>_VM!L64</f>
        <v>Sulfadiazin</v>
      </c>
      <c r="I70" s="115">
        <f>_VM!M64</f>
        <v>0.16497736518720002</v>
      </c>
      <c r="J70" s="162">
        <f>_VM!N64</f>
        <v>8.9535945753402471E-2</v>
      </c>
    </row>
    <row r="71" spans="2:10" x14ac:dyDescent="0.3">
      <c r="B71" s="99">
        <f>_VM!F65</f>
        <v>2025</v>
      </c>
      <c r="C71" s="99" t="str">
        <f>_VM!G65</f>
        <v>Rind</v>
      </c>
      <c r="D71" s="99" t="str">
        <f>_VM!H65</f>
        <v>Kälber, zugegangen</v>
      </c>
      <c r="E71" s="99" t="str">
        <f>_VM!I65</f>
        <v>Beobachtung</v>
      </c>
      <c r="F71" s="99" t="str">
        <f>_VM!J65</f>
        <v>D</v>
      </c>
      <c r="G71" s="99" t="str">
        <f>_VM!K65</f>
        <v>Sulfonamide</v>
      </c>
      <c r="H71" s="99" t="str">
        <f>_VM!L65</f>
        <v>Sulfadimethoxin</v>
      </c>
      <c r="I71" s="115">
        <f>_VM!M65</f>
        <v>4.1690773930000001E-2</v>
      </c>
      <c r="J71" s="162">
        <f>_VM!N65</f>
        <v>2.2626272814929533E-2</v>
      </c>
    </row>
    <row r="72" spans="2:10" x14ac:dyDescent="0.3">
      <c r="B72" s="99">
        <f>_VM!F66</f>
        <v>2025</v>
      </c>
      <c r="C72" s="99" t="str">
        <f>_VM!G66</f>
        <v>Rind</v>
      </c>
      <c r="D72" s="99" t="str">
        <f>_VM!H66</f>
        <v>Kälber, zugegangen</v>
      </c>
      <c r="E72" s="99" t="str">
        <f>_VM!I66</f>
        <v>Beobachtung</v>
      </c>
      <c r="F72" s="99" t="str">
        <f>_VM!J66</f>
        <v>D</v>
      </c>
      <c r="G72" s="99" t="str">
        <f>_VM!K66</f>
        <v>Sulfonamide</v>
      </c>
      <c r="H72" s="99" t="str">
        <f>_VM!L66</f>
        <v>Sulfadimidin</v>
      </c>
      <c r="I72" s="115">
        <f>_VM!M66</f>
        <v>0.36490761955683998</v>
      </c>
      <c r="J72" s="162">
        <f>_VM!N66</f>
        <v>0.19804140278620097</v>
      </c>
    </row>
    <row r="73" spans="2:10" x14ac:dyDescent="0.3">
      <c r="B73" s="99">
        <f>_VM!F67</f>
        <v>2025</v>
      </c>
      <c r="C73" s="99" t="str">
        <f>_VM!G67</f>
        <v>Rind</v>
      </c>
      <c r="D73" s="99" t="str">
        <f>_VM!H67</f>
        <v>Kälber, zugegangen</v>
      </c>
      <c r="E73" s="99" t="str">
        <f>_VM!I67</f>
        <v>Beobachtung</v>
      </c>
      <c r="F73" s="99" t="str">
        <f>_VM!J67</f>
        <v>D</v>
      </c>
      <c r="G73" s="99" t="str">
        <f>_VM!K67</f>
        <v>Sulfonamide</v>
      </c>
      <c r="H73" s="99" t="str">
        <f>_VM!L67</f>
        <v>Sulfadoxin</v>
      </c>
      <c r="I73" s="115">
        <f>_VM!M67</f>
        <v>1.5736300000000002E-2</v>
      </c>
      <c r="J73" s="162">
        <f>_VM!N67</f>
        <v>8.540350378129228E-3</v>
      </c>
    </row>
    <row r="74" spans="2:10" x14ac:dyDescent="0.3">
      <c r="B74" s="99">
        <f>_VM!F68</f>
        <v>2025</v>
      </c>
      <c r="C74" s="99" t="str">
        <f>_VM!G68</f>
        <v>Rind</v>
      </c>
      <c r="D74" s="99" t="str">
        <f>_VM!H68</f>
        <v>Kälber, zugegangen</v>
      </c>
      <c r="E74" s="99" t="str">
        <f>_VM!I68</f>
        <v>Beobachtung</v>
      </c>
      <c r="F74" s="99" t="str">
        <f>_VM!J68</f>
        <v>D</v>
      </c>
      <c r="G74" s="99" t="str">
        <f>_VM!K68</f>
        <v>Tetrazykline</v>
      </c>
      <c r="H74" s="99" t="str">
        <f>_VM!L68</f>
        <v>Chlortetracyclin</v>
      </c>
      <c r="I74" s="115">
        <f>_VM!M68</f>
        <v>0.40148128850009429</v>
      </c>
      <c r="J74" s="162">
        <f>_VM!N68</f>
        <v>0.21789053805872979</v>
      </c>
    </row>
    <row r="75" spans="2:10" x14ac:dyDescent="0.3">
      <c r="B75" s="99">
        <f>_VM!F69</f>
        <v>2025</v>
      </c>
      <c r="C75" s="99" t="str">
        <f>_VM!G69</f>
        <v>Rind</v>
      </c>
      <c r="D75" s="99" t="str">
        <f>_VM!H69</f>
        <v>Kälber, zugegangen</v>
      </c>
      <c r="E75" s="99" t="str">
        <f>_VM!I69</f>
        <v>Beobachtung</v>
      </c>
      <c r="F75" s="99" t="str">
        <f>_VM!J69</f>
        <v>D</v>
      </c>
      <c r="G75" s="99" t="str">
        <f>_VM!K69</f>
        <v>Tetrazykline</v>
      </c>
      <c r="H75" s="99" t="str">
        <f>_VM!L69</f>
        <v>Doxycyclin</v>
      </c>
      <c r="I75" s="115">
        <f>_VM!M69</f>
        <v>7.563436065000001E-2</v>
      </c>
      <c r="J75" s="162">
        <f>_VM!N69</f>
        <v>4.1048018948341723E-2</v>
      </c>
    </row>
    <row r="76" spans="2:10" x14ac:dyDescent="0.3">
      <c r="B76" s="99">
        <f>_VM!F70</f>
        <v>2025</v>
      </c>
      <c r="C76" s="99" t="str">
        <f>_VM!G70</f>
        <v>Rind</v>
      </c>
      <c r="D76" s="99" t="str">
        <f>_VM!H70</f>
        <v>Kälber, zugegangen</v>
      </c>
      <c r="E76" s="99" t="str">
        <f>_VM!I70</f>
        <v>Beobachtung</v>
      </c>
      <c r="F76" s="99" t="str">
        <f>_VM!J70</f>
        <v>D</v>
      </c>
      <c r="G76" s="99" t="str">
        <f>_VM!K70</f>
        <v>Tetrazykline</v>
      </c>
      <c r="H76" s="99" t="str">
        <f>_VM!L70</f>
        <v>Oxytetracyclin</v>
      </c>
      <c r="I76" s="115">
        <f>_VM!M70</f>
        <v>2.4997191058934286E-2</v>
      </c>
      <c r="J76" s="162">
        <f>_VM!N70</f>
        <v>1.3566389183755899E-2</v>
      </c>
    </row>
    <row r="77" spans="2:10" x14ac:dyDescent="0.3">
      <c r="B77" s="99">
        <f>_VM!F71</f>
        <v>2025</v>
      </c>
      <c r="C77" s="99" t="str">
        <f>_VM!G71</f>
        <v>Rind</v>
      </c>
      <c r="D77" s="99" t="str">
        <f>_VM!H71</f>
        <v>Kälber, zugegangen</v>
      </c>
      <c r="E77" s="99" t="str">
        <f>_VM!I71</f>
        <v>Beobachtung</v>
      </c>
      <c r="F77" s="99" t="str">
        <f>_VM!J71</f>
        <v>D</v>
      </c>
      <c r="G77" s="99" t="str">
        <f>_VM!K71</f>
        <v>Tetrazykline</v>
      </c>
      <c r="H77" s="99" t="str">
        <f>_VM!L71</f>
        <v>Tetracyclin</v>
      </c>
      <c r="I77" s="115">
        <f>_VM!M71</f>
        <v>2.3955264E-2</v>
      </c>
      <c r="J77" s="162">
        <f>_VM!N71</f>
        <v>1.3000918129457716E-2</v>
      </c>
    </row>
    <row r="78" spans="2:10" x14ac:dyDescent="0.3">
      <c r="B78" s="99">
        <f>_VM!F72</f>
        <v>2025</v>
      </c>
      <c r="C78" s="99" t="str">
        <f>_VM!G72</f>
        <v>Rind</v>
      </c>
      <c r="D78" s="99" t="str">
        <f>_VM!H72</f>
        <v>Kälber, zugegangen</v>
      </c>
      <c r="E78" s="99" t="str">
        <f>_VM!I72</f>
        <v>Minimierung</v>
      </c>
      <c r="F78" s="99" t="str">
        <f>_VM!J72</f>
        <v>B</v>
      </c>
      <c r="G78" s="99" t="str">
        <f>_VM!K72</f>
        <v>Ceph. 3. Gen.</v>
      </c>
      <c r="H78" s="99" t="str">
        <f>_VM!L72</f>
        <v>Ceftiofur</v>
      </c>
      <c r="I78" s="115">
        <f>_VM!M72</f>
        <v>4.685347376336628E-3</v>
      </c>
      <c r="J78" s="162">
        <f>_VM!N72</f>
        <v>8.2960931917653227E-5</v>
      </c>
    </row>
    <row r="79" spans="2:10" x14ac:dyDescent="0.3">
      <c r="B79" s="99">
        <f>_VM!F73</f>
        <v>2025</v>
      </c>
      <c r="C79" s="99" t="str">
        <f>_VM!G73</f>
        <v>Rind</v>
      </c>
      <c r="D79" s="99" t="str">
        <f>_VM!H73</f>
        <v>Kälber, zugegangen</v>
      </c>
      <c r="E79" s="99" t="str">
        <f>_VM!I73</f>
        <v>Minimierung</v>
      </c>
      <c r="F79" s="99" t="str">
        <f>_VM!J73</f>
        <v>B</v>
      </c>
      <c r="G79" s="99" t="str">
        <f>_VM!K73</f>
        <v>Ceph. 4. Gen.</v>
      </c>
      <c r="H79" s="99" t="str">
        <f>_VM!L73</f>
        <v>Cefquinom</v>
      </c>
      <c r="I79" s="115">
        <f>_VM!M73</f>
        <v>4.3753134516E-3</v>
      </c>
      <c r="J79" s="162">
        <f>_VM!N73</f>
        <v>7.7471327571102368E-5</v>
      </c>
    </row>
    <row r="80" spans="2:10" x14ac:dyDescent="0.3">
      <c r="B80" s="99">
        <f>_VM!F74</f>
        <v>2025</v>
      </c>
      <c r="C80" s="99" t="str">
        <f>_VM!G74</f>
        <v>Rind</v>
      </c>
      <c r="D80" s="99" t="str">
        <f>_VM!H74</f>
        <v>Kälber, zugegangen</v>
      </c>
      <c r="E80" s="99" t="str">
        <f>_VM!I74</f>
        <v>Minimierung</v>
      </c>
      <c r="F80" s="99" t="str">
        <f>_VM!J74</f>
        <v>B</v>
      </c>
      <c r="G80" s="99" t="str">
        <f>_VM!K74</f>
        <v>Fluorchinolone</v>
      </c>
      <c r="H80" s="99" t="str">
        <f>_VM!L74</f>
        <v>Danofloxacin</v>
      </c>
      <c r="I80" s="115">
        <f>_VM!M74</f>
        <v>4.2269001030990003E-3</v>
      </c>
      <c r="J80" s="162">
        <f>_VM!N74</f>
        <v>7.4843452045192214E-5</v>
      </c>
    </row>
    <row r="81" spans="2:10" x14ac:dyDescent="0.3">
      <c r="B81" s="99">
        <f>_VM!F75</f>
        <v>2025</v>
      </c>
      <c r="C81" s="99" t="str">
        <f>_VM!G75</f>
        <v>Rind</v>
      </c>
      <c r="D81" s="99" t="str">
        <f>_VM!H75</f>
        <v>Kälber, zugegangen</v>
      </c>
      <c r="E81" s="99" t="str">
        <f>_VM!I75</f>
        <v>Minimierung</v>
      </c>
      <c r="F81" s="99" t="str">
        <f>_VM!J75</f>
        <v>B</v>
      </c>
      <c r="G81" s="99" t="str">
        <f>_VM!K75</f>
        <v>Fluorchinolone</v>
      </c>
      <c r="H81" s="99" t="str">
        <f>_VM!L75</f>
        <v>Enrofloxacin</v>
      </c>
      <c r="I81" s="115">
        <f>_VM!M75</f>
        <v>9.5346122000000005E-2</v>
      </c>
      <c r="J81" s="162">
        <f>_VM!N75</f>
        <v>1.6882426211989685E-3</v>
      </c>
    </row>
    <row r="82" spans="2:10" x14ac:dyDescent="0.3">
      <c r="B82" s="99">
        <f>_VM!F76</f>
        <v>2025</v>
      </c>
      <c r="C82" s="99" t="str">
        <f>_VM!G76</f>
        <v>Rind</v>
      </c>
      <c r="D82" s="99" t="str">
        <f>_VM!H76</f>
        <v>Kälber, zugegangen</v>
      </c>
      <c r="E82" s="99" t="str">
        <f>_VM!I76</f>
        <v>Minimierung</v>
      </c>
      <c r="F82" s="99" t="str">
        <f>_VM!J76</f>
        <v>B</v>
      </c>
      <c r="G82" s="99" t="str">
        <f>_VM!K76</f>
        <v>Fluorchinolone</v>
      </c>
      <c r="H82" s="99" t="str">
        <f>_VM!L76</f>
        <v>Marbofloxacin</v>
      </c>
      <c r="I82" s="115">
        <f>_VM!M76</f>
        <v>5.9018119200000003E-2</v>
      </c>
      <c r="J82" s="162">
        <f>_VM!N76</f>
        <v>1.0450021685878444E-3</v>
      </c>
    </row>
    <row r="83" spans="2:10" x14ac:dyDescent="0.3">
      <c r="B83" s="99">
        <f>_VM!F77</f>
        <v>2025</v>
      </c>
      <c r="C83" s="99" t="str">
        <f>_VM!G77</f>
        <v>Rind</v>
      </c>
      <c r="D83" s="99" t="str">
        <f>_VM!H77</f>
        <v>Kälber, zugegangen</v>
      </c>
      <c r="E83" s="99" t="str">
        <f>_VM!I77</f>
        <v>Minimierung</v>
      </c>
      <c r="F83" s="99" t="str">
        <f>_VM!J77</f>
        <v>B</v>
      </c>
      <c r="G83" s="99" t="str">
        <f>_VM!K77</f>
        <v>Polypeptid-AB</v>
      </c>
      <c r="H83" s="99" t="str">
        <f>_VM!L77</f>
        <v>Colistin</v>
      </c>
      <c r="I83" s="115">
        <f>_VM!M77</f>
        <v>4.6584869799999998E-2</v>
      </c>
      <c r="J83" s="162">
        <f>_VM!N77</f>
        <v>8.2485329292537619E-4</v>
      </c>
    </row>
    <row r="84" spans="2:10" x14ac:dyDescent="0.3">
      <c r="B84" s="99">
        <f>_VM!F78</f>
        <v>2025</v>
      </c>
      <c r="C84" s="99" t="str">
        <f>_VM!G78</f>
        <v>Rind</v>
      </c>
      <c r="D84" s="99" t="str">
        <f>_VM!H78</f>
        <v>Kälber, zugegangen</v>
      </c>
      <c r="E84" s="99" t="str">
        <f>_VM!I78</f>
        <v>Minimierung</v>
      </c>
      <c r="F84" s="99" t="str">
        <f>_VM!J78</f>
        <v>C</v>
      </c>
      <c r="G84" s="99" t="str">
        <f>_VM!K78</f>
        <v>Aminoglykoside</v>
      </c>
      <c r="H84" s="99" t="str">
        <f>_VM!L78</f>
        <v>Dihydrostreptomycin</v>
      </c>
      <c r="I84" s="115">
        <f>_VM!M78</f>
        <v>3.5599535796299996E-3</v>
      </c>
      <c r="J84" s="162">
        <f>_VM!N78</f>
        <v>6.3034187825921232E-5</v>
      </c>
    </row>
    <row r="85" spans="2:10" x14ac:dyDescent="0.3">
      <c r="B85" s="99">
        <f>_VM!F79</f>
        <v>2025</v>
      </c>
      <c r="C85" s="99" t="str">
        <f>_VM!G79</f>
        <v>Rind</v>
      </c>
      <c r="D85" s="99" t="str">
        <f>_VM!H79</f>
        <v>Kälber, zugegangen</v>
      </c>
      <c r="E85" s="99" t="str">
        <f>_VM!I79</f>
        <v>Minimierung</v>
      </c>
      <c r="F85" s="99" t="str">
        <f>_VM!J79</f>
        <v>C</v>
      </c>
      <c r="G85" s="99" t="str">
        <f>_VM!K79</f>
        <v>Aminoglykoside</v>
      </c>
      <c r="H85" s="99" t="str">
        <f>_VM!L79</f>
        <v>Framycetin</v>
      </c>
      <c r="I85" s="115">
        <f>_VM!M79</f>
        <v>2.2000000000000001E-6</v>
      </c>
      <c r="J85" s="162">
        <f>_VM!N79</f>
        <v>3.8954219518626362E-8</v>
      </c>
    </row>
    <row r="86" spans="2:10" x14ac:dyDescent="0.3">
      <c r="B86" s="99">
        <f>_VM!F80</f>
        <v>2025</v>
      </c>
      <c r="C86" s="99" t="str">
        <f>_VM!G80</f>
        <v>Rind</v>
      </c>
      <c r="D86" s="99" t="str">
        <f>_VM!H80</f>
        <v>Kälber, zugegangen</v>
      </c>
      <c r="E86" s="99" t="str">
        <f>_VM!I80</f>
        <v>Minimierung</v>
      </c>
      <c r="F86" s="99" t="str">
        <f>_VM!J80</f>
        <v>C</v>
      </c>
      <c r="G86" s="99" t="str">
        <f>_VM!K80</f>
        <v>Aminoglykoside</v>
      </c>
      <c r="H86" s="99" t="str">
        <f>_VM!L80</f>
        <v>Gentamicin</v>
      </c>
      <c r="I86" s="115">
        <f>_VM!M80</f>
        <v>8.7591225000000009E-3</v>
      </c>
      <c r="J86" s="162">
        <f>_VM!N80</f>
        <v>1.5509308211615426E-4</v>
      </c>
    </row>
    <row r="87" spans="2:10" x14ac:dyDescent="0.3">
      <c r="B87" s="99">
        <f>_VM!F81</f>
        <v>2025</v>
      </c>
      <c r="C87" s="99" t="str">
        <f>_VM!G81</f>
        <v>Rind</v>
      </c>
      <c r="D87" s="99" t="str">
        <f>_VM!H81</f>
        <v>Kälber, zugegangen</v>
      </c>
      <c r="E87" s="99" t="str">
        <f>_VM!I81</f>
        <v>Minimierung</v>
      </c>
      <c r="F87" s="99" t="str">
        <f>_VM!J81</f>
        <v>C</v>
      </c>
      <c r="G87" s="99" t="str">
        <f>_VM!K81</f>
        <v>Aminoglykoside</v>
      </c>
      <c r="H87" s="99" t="str">
        <f>_VM!L81</f>
        <v>Kanamycin</v>
      </c>
      <c r="I87" s="115">
        <f>_VM!M81</f>
        <v>6.6520482000000004E-6</v>
      </c>
      <c r="J87" s="162">
        <f>_VM!N81</f>
        <v>1.1778424810512881E-7</v>
      </c>
    </row>
    <row r="88" spans="2:10" x14ac:dyDescent="0.3">
      <c r="B88" s="99">
        <f>_VM!F82</f>
        <v>2025</v>
      </c>
      <c r="C88" s="99" t="str">
        <f>_VM!G82</f>
        <v>Rind</v>
      </c>
      <c r="D88" s="99" t="str">
        <f>_VM!H82</f>
        <v>Kälber, zugegangen</v>
      </c>
      <c r="E88" s="99" t="str">
        <f>_VM!I82</f>
        <v>Minimierung</v>
      </c>
      <c r="F88" s="99" t="str">
        <f>_VM!J82</f>
        <v>C</v>
      </c>
      <c r="G88" s="99" t="str">
        <f>_VM!K82</f>
        <v>Aminoglykoside</v>
      </c>
      <c r="H88" s="99" t="str">
        <f>_VM!L82</f>
        <v>Neomycin</v>
      </c>
      <c r="I88" s="115">
        <f>_VM!M82</f>
        <v>0.90180437999999996</v>
      </c>
      <c r="J88" s="162">
        <f>_VM!N82</f>
        <v>1.5967766264263064E-2</v>
      </c>
    </row>
    <row r="89" spans="2:10" x14ac:dyDescent="0.3">
      <c r="B89" s="99">
        <f>_VM!F83</f>
        <v>2025</v>
      </c>
      <c r="C89" s="99" t="str">
        <f>_VM!G83</f>
        <v>Rind</v>
      </c>
      <c r="D89" s="99" t="str">
        <f>_VM!H83</f>
        <v>Kälber, zugegangen</v>
      </c>
      <c r="E89" s="99" t="str">
        <f>_VM!I83</f>
        <v>Minimierung</v>
      </c>
      <c r="F89" s="99" t="str">
        <f>_VM!J83</f>
        <v>C</v>
      </c>
      <c r="G89" s="99" t="str">
        <f>_VM!K83</f>
        <v>Aminoglykoside</v>
      </c>
      <c r="H89" s="99" t="str">
        <f>_VM!L83</f>
        <v>Paromomycin</v>
      </c>
      <c r="I89" s="115">
        <f>_VM!M83</f>
        <v>5.33287E-2</v>
      </c>
      <c r="J89" s="162">
        <f>_VM!N83</f>
        <v>9.4426267565589535E-4</v>
      </c>
    </row>
    <row r="90" spans="2:10" x14ac:dyDescent="0.3">
      <c r="B90" s="99">
        <f>_VM!F84</f>
        <v>2025</v>
      </c>
      <c r="C90" s="99" t="str">
        <f>_VM!G84</f>
        <v>Rind</v>
      </c>
      <c r="D90" s="99" t="str">
        <f>_VM!H84</f>
        <v>Kälber, zugegangen</v>
      </c>
      <c r="E90" s="99" t="str">
        <f>_VM!I84</f>
        <v>Minimierung</v>
      </c>
      <c r="F90" s="99" t="str">
        <f>_VM!J84</f>
        <v>C</v>
      </c>
      <c r="G90" s="99" t="str">
        <f>_VM!K84</f>
        <v>Ceph. 1. Gen.</v>
      </c>
      <c r="H90" s="99" t="str">
        <f>_VM!L84</f>
        <v>Cefalexin</v>
      </c>
      <c r="I90" s="115">
        <f>_VM!M84</f>
        <v>3.6154113999999998E-5</v>
      </c>
      <c r="J90" s="162">
        <f>_VM!N84</f>
        <v>6.4016149693520115E-7</v>
      </c>
    </row>
    <row r="91" spans="2:10" x14ac:dyDescent="0.3">
      <c r="B91" s="99">
        <f>_VM!F85</f>
        <v>2025</v>
      </c>
      <c r="C91" s="99" t="str">
        <f>_VM!G85</f>
        <v>Rind</v>
      </c>
      <c r="D91" s="99" t="str">
        <f>_VM!H85</f>
        <v>Kälber, zugegangen</v>
      </c>
      <c r="E91" s="99" t="str">
        <f>_VM!I85</f>
        <v>Minimierung</v>
      </c>
      <c r="F91" s="99" t="str">
        <f>_VM!J85</f>
        <v>C</v>
      </c>
      <c r="G91" s="99" t="str">
        <f>_VM!K85</f>
        <v>Ceph. 1. Gen.</v>
      </c>
      <c r="H91" s="99" t="str">
        <f>_VM!L85</f>
        <v>Cefapirin</v>
      </c>
      <c r="I91" s="115">
        <f>_VM!M85</f>
        <v>2.2799999999999999E-5</v>
      </c>
      <c r="J91" s="162">
        <f>_VM!N85</f>
        <v>4.0370736592030953E-7</v>
      </c>
    </row>
    <row r="92" spans="2:10" x14ac:dyDescent="0.3">
      <c r="B92" s="99">
        <f>_VM!F86</f>
        <v>2025</v>
      </c>
      <c r="C92" s="99" t="str">
        <f>_VM!G86</f>
        <v>Rind</v>
      </c>
      <c r="D92" s="99" t="str">
        <f>_VM!H86</f>
        <v>Kälber, zugegangen</v>
      </c>
      <c r="E92" s="99" t="str">
        <f>_VM!I86</f>
        <v>Minimierung</v>
      </c>
      <c r="F92" s="99" t="str">
        <f>_VM!J86</f>
        <v>C</v>
      </c>
      <c r="G92" s="99" t="str">
        <f>_VM!K86</f>
        <v>Fenicole</v>
      </c>
      <c r="H92" s="99" t="str">
        <f>_VM!L86</f>
        <v>Florfenicol</v>
      </c>
      <c r="I92" s="115">
        <f>_VM!M86</f>
        <v>1.0850200750000001</v>
      </c>
      <c r="J92" s="162">
        <f>_VM!N86</f>
        <v>1.9211868265302929E-2</v>
      </c>
    </row>
    <row r="93" spans="2:10" x14ac:dyDescent="0.3">
      <c r="B93" s="99">
        <f>_VM!F87</f>
        <v>2025</v>
      </c>
      <c r="C93" s="99" t="str">
        <f>_VM!G87</f>
        <v>Rind</v>
      </c>
      <c r="D93" s="99" t="str">
        <f>_VM!H87</f>
        <v>Kälber, zugegangen</v>
      </c>
      <c r="E93" s="99" t="str">
        <f>_VM!I87</f>
        <v>Minimierung</v>
      </c>
      <c r="F93" s="99" t="str">
        <f>_VM!J87</f>
        <v>C</v>
      </c>
      <c r="G93" s="99" t="str">
        <f>_VM!K87</f>
        <v>Lincosamide</v>
      </c>
      <c r="H93" s="99" t="str">
        <f>_VM!L87</f>
        <v>Lincomycin</v>
      </c>
      <c r="I93" s="115">
        <f>_VM!M87</f>
        <v>3.4869108357670001E-2</v>
      </c>
      <c r="J93" s="162">
        <f>_VM!N87</f>
        <v>6.1740859153793014E-4</v>
      </c>
    </row>
    <row r="94" spans="2:10" x14ac:dyDescent="0.3">
      <c r="B94" s="99">
        <f>_VM!F88</f>
        <v>2025</v>
      </c>
      <c r="C94" s="99" t="str">
        <f>_VM!G88</f>
        <v>Rind</v>
      </c>
      <c r="D94" s="99" t="str">
        <f>_VM!H88</f>
        <v>Kälber, zugegangen</v>
      </c>
      <c r="E94" s="99" t="str">
        <f>_VM!I88</f>
        <v>Minimierung</v>
      </c>
      <c r="F94" s="99" t="str">
        <f>_VM!J88</f>
        <v>C</v>
      </c>
      <c r="G94" s="99" t="str">
        <f>_VM!K88</f>
        <v>Makrolide</v>
      </c>
      <c r="H94" s="99" t="str">
        <f>_VM!L88</f>
        <v>Gamithromycin</v>
      </c>
      <c r="I94" s="115">
        <f>_VM!M88</f>
        <v>2.2271249999999999E-3</v>
      </c>
      <c r="J94" s="162">
        <f>_VM!N88</f>
        <v>3.9434507338827608E-5</v>
      </c>
    </row>
    <row r="95" spans="2:10" x14ac:dyDescent="0.3">
      <c r="B95" s="99">
        <f>_VM!F89</f>
        <v>2025</v>
      </c>
      <c r="C95" s="99" t="str">
        <f>_VM!G89</f>
        <v>Rind</v>
      </c>
      <c r="D95" s="99" t="str">
        <f>_VM!H89</f>
        <v>Kälber, zugegangen</v>
      </c>
      <c r="E95" s="99" t="str">
        <f>_VM!I89</f>
        <v>Minimierung</v>
      </c>
      <c r="F95" s="99" t="str">
        <f>_VM!J89</f>
        <v>C</v>
      </c>
      <c r="G95" s="99" t="str">
        <f>_VM!K89</f>
        <v>Makrolide</v>
      </c>
      <c r="H95" s="99" t="str">
        <f>_VM!L89</f>
        <v>Tildipirosin</v>
      </c>
      <c r="I95" s="115">
        <f>_VM!M89</f>
        <v>8.7212961999999991E-3</v>
      </c>
      <c r="J95" s="162">
        <f>_VM!N89</f>
        <v>1.5442331211898267E-4</v>
      </c>
    </row>
    <row r="96" spans="2:10" x14ac:dyDescent="0.3">
      <c r="B96" s="99">
        <f>_VM!F90</f>
        <v>2025</v>
      </c>
      <c r="C96" s="99" t="str">
        <f>_VM!G90</f>
        <v>Rind</v>
      </c>
      <c r="D96" s="99" t="str">
        <f>_VM!H90</f>
        <v>Kälber, zugegangen</v>
      </c>
      <c r="E96" s="99" t="str">
        <f>_VM!I90</f>
        <v>Minimierung</v>
      </c>
      <c r="F96" s="99" t="str">
        <f>_VM!J90</f>
        <v>C</v>
      </c>
      <c r="G96" s="99" t="str">
        <f>_VM!K90</f>
        <v>Makrolide</v>
      </c>
      <c r="H96" s="99" t="str">
        <f>_VM!L90</f>
        <v>Tilmicosin</v>
      </c>
      <c r="I96" s="115">
        <f>_VM!M90</f>
        <v>1.8131648959028415</v>
      </c>
      <c r="J96" s="162">
        <f>_VM!N90</f>
        <v>3.2104737899303001E-2</v>
      </c>
    </row>
    <row r="97" spans="2:10" x14ac:dyDescent="0.3">
      <c r="B97" s="99">
        <f>_VM!F91</f>
        <v>2025</v>
      </c>
      <c r="C97" s="99" t="str">
        <f>_VM!G91</f>
        <v>Rind</v>
      </c>
      <c r="D97" s="99" t="str">
        <f>_VM!H91</f>
        <v>Kälber, zugegangen</v>
      </c>
      <c r="E97" s="99" t="str">
        <f>_VM!I91</f>
        <v>Minimierung</v>
      </c>
      <c r="F97" s="99" t="str">
        <f>_VM!J91</f>
        <v>C</v>
      </c>
      <c r="G97" s="99" t="str">
        <f>_VM!K91</f>
        <v>Makrolide</v>
      </c>
      <c r="H97" s="99" t="str">
        <f>_VM!L91</f>
        <v>Tulathromycin</v>
      </c>
      <c r="I97" s="115">
        <f>_VM!M91</f>
        <v>0.14539271200000001</v>
      </c>
      <c r="J97" s="162">
        <f>_VM!N91</f>
        <v>2.5743907362074645E-3</v>
      </c>
    </row>
    <row r="98" spans="2:10" x14ac:dyDescent="0.3">
      <c r="B98" s="99">
        <f>_VM!F92</f>
        <v>2025</v>
      </c>
      <c r="C98" s="99" t="str">
        <f>_VM!G92</f>
        <v>Rind</v>
      </c>
      <c r="D98" s="99" t="str">
        <f>_VM!H92</f>
        <v>Kälber, zugegangen</v>
      </c>
      <c r="E98" s="99" t="str">
        <f>_VM!I92</f>
        <v>Minimierung</v>
      </c>
      <c r="F98" s="99" t="str">
        <f>_VM!J92</f>
        <v>C</v>
      </c>
      <c r="G98" s="99" t="str">
        <f>_VM!K92</f>
        <v>Makrolide</v>
      </c>
      <c r="H98" s="99" t="str">
        <f>_VM!L92</f>
        <v>Tylosin</v>
      </c>
      <c r="I98" s="115">
        <f>_VM!M92</f>
        <v>1.0881510899999998</v>
      </c>
      <c r="J98" s="162">
        <f>_VM!N92</f>
        <v>1.9267307467860248E-2</v>
      </c>
    </row>
    <row r="99" spans="2:10" x14ac:dyDescent="0.3">
      <c r="B99" s="99">
        <f>_VM!F93</f>
        <v>2025</v>
      </c>
      <c r="C99" s="99" t="str">
        <f>_VM!G93</f>
        <v>Rind</v>
      </c>
      <c r="D99" s="99" t="str">
        <f>_VM!H93</f>
        <v>Kälber, zugegangen</v>
      </c>
      <c r="E99" s="99" t="str">
        <f>_VM!I93</f>
        <v>Minimierung</v>
      </c>
      <c r="F99" s="99" t="str">
        <f>_VM!J93</f>
        <v>D</v>
      </c>
      <c r="G99" s="99" t="str">
        <f>_VM!K93</f>
        <v>Aminoglykoside</v>
      </c>
      <c r="H99" s="99" t="str">
        <f>_VM!L93</f>
        <v>Spectinomycin</v>
      </c>
      <c r="I99" s="115">
        <f>_VM!M93</f>
        <v>6.9627012179760001E-2</v>
      </c>
      <c r="J99" s="162">
        <f>_VM!N93</f>
        <v>1.2328481440347465E-3</v>
      </c>
    </row>
    <row r="100" spans="2:10" x14ac:dyDescent="0.3">
      <c r="B100" s="99">
        <f>_VM!F94</f>
        <v>2025</v>
      </c>
      <c r="C100" s="99" t="str">
        <f>_VM!G94</f>
        <v>Rind</v>
      </c>
      <c r="D100" s="99" t="str">
        <f>_VM!H94</f>
        <v>Kälber, zugegangen</v>
      </c>
      <c r="E100" s="99" t="str">
        <f>_VM!I94</f>
        <v>Minimierung</v>
      </c>
      <c r="F100" s="99" t="str">
        <f>_VM!J94</f>
        <v>D</v>
      </c>
      <c r="G100" s="99" t="str">
        <f>_VM!K94</f>
        <v>Folsäureantag.</v>
      </c>
      <c r="H100" s="99" t="str">
        <f>_VM!L94</f>
        <v>Trimethoprim</v>
      </c>
      <c r="I100" s="115">
        <f>_VM!M94</f>
        <v>1.1564861203222223</v>
      </c>
      <c r="J100" s="162">
        <f>_VM!N94</f>
        <v>2.0477279182398358E-2</v>
      </c>
    </row>
    <row r="101" spans="2:10" x14ac:dyDescent="0.3">
      <c r="B101" s="99">
        <f>_VM!F95</f>
        <v>2025</v>
      </c>
      <c r="C101" s="99" t="str">
        <f>_VM!G95</f>
        <v>Rind</v>
      </c>
      <c r="D101" s="99" t="str">
        <f>_VM!H95</f>
        <v>Kälber, zugegangen</v>
      </c>
      <c r="E101" s="99" t="str">
        <f>_VM!I95</f>
        <v>Minimierung</v>
      </c>
      <c r="F101" s="99" t="str">
        <f>_VM!J95</f>
        <v>D</v>
      </c>
      <c r="G101" s="99" t="str">
        <f>_VM!K95</f>
        <v>Penicilline</v>
      </c>
      <c r="H101" s="99" t="str">
        <f>_VM!L95</f>
        <v>Amoxicillin</v>
      </c>
      <c r="I101" s="115">
        <f>_VM!M95</f>
        <v>14.725127466927091</v>
      </c>
      <c r="J101" s="162">
        <f>_VM!N95</f>
        <v>0.26072993081201473</v>
      </c>
    </row>
    <row r="102" spans="2:10" x14ac:dyDescent="0.3">
      <c r="B102" s="99">
        <f>_VM!F96</f>
        <v>2025</v>
      </c>
      <c r="C102" s="99" t="str">
        <f>_VM!G96</f>
        <v>Rind</v>
      </c>
      <c r="D102" s="99" t="str">
        <f>_VM!H96</f>
        <v>Kälber, zugegangen</v>
      </c>
      <c r="E102" s="99" t="str">
        <f>_VM!I96</f>
        <v>Minimierung</v>
      </c>
      <c r="F102" s="99" t="str">
        <f>_VM!J96</f>
        <v>D</v>
      </c>
      <c r="G102" s="99" t="str">
        <f>_VM!K96</f>
        <v>Penicilline</v>
      </c>
      <c r="H102" s="99" t="str">
        <f>_VM!L96</f>
        <v>Benzylpenicillin</v>
      </c>
      <c r="I102" s="115">
        <f>_VM!M96</f>
        <v>0.23184834624112585</v>
      </c>
      <c r="J102" s="162">
        <f>_VM!N96</f>
        <v>4.1052142611396857E-3</v>
      </c>
    </row>
    <row r="103" spans="2:10" x14ac:dyDescent="0.3">
      <c r="B103" s="99">
        <f>_VM!F97</f>
        <v>2025</v>
      </c>
      <c r="C103" s="99" t="str">
        <f>_VM!G97</f>
        <v>Rind</v>
      </c>
      <c r="D103" s="99" t="str">
        <f>_VM!H97</f>
        <v>Kälber, zugegangen</v>
      </c>
      <c r="E103" s="99" t="str">
        <f>_VM!I97</f>
        <v>Minimierung</v>
      </c>
      <c r="F103" s="99" t="str">
        <f>_VM!J97</f>
        <v>D</v>
      </c>
      <c r="G103" s="99" t="str">
        <f>_VM!K97</f>
        <v>Penicilline</v>
      </c>
      <c r="H103" s="99" t="str">
        <f>_VM!L97</f>
        <v>Cloxacillin</v>
      </c>
      <c r="I103" s="115">
        <f>_VM!M97</f>
        <v>8.3661884279999995E-4</v>
      </c>
      <c r="J103" s="162">
        <f>_VM!N97</f>
        <v>1.4813560934477436E-5</v>
      </c>
    </row>
    <row r="104" spans="2:10" x14ac:dyDescent="0.3">
      <c r="B104" s="99">
        <f>_VM!F98</f>
        <v>2025</v>
      </c>
      <c r="C104" s="99" t="str">
        <f>_VM!G98</f>
        <v>Rind</v>
      </c>
      <c r="D104" s="99" t="str">
        <f>_VM!H98</f>
        <v>Kälber, zugegangen</v>
      </c>
      <c r="E104" s="99" t="str">
        <f>_VM!I98</f>
        <v>Minimierung</v>
      </c>
      <c r="F104" s="99" t="str">
        <f>_VM!J98</f>
        <v>D</v>
      </c>
      <c r="G104" s="99" t="str">
        <f>_VM!K98</f>
        <v>Sulfonamide</v>
      </c>
      <c r="H104" s="99" t="str">
        <f>_VM!L98</f>
        <v>Sulfadiazin</v>
      </c>
      <c r="I104" s="115">
        <f>_VM!M98</f>
        <v>4.9527277636261893</v>
      </c>
      <c r="J104" s="162">
        <f>_VM!N98</f>
        <v>8.7695292963768184E-2</v>
      </c>
    </row>
    <row r="105" spans="2:10" x14ac:dyDescent="0.3">
      <c r="B105" s="99">
        <f>_VM!F99</f>
        <v>2025</v>
      </c>
      <c r="C105" s="99" t="str">
        <f>_VM!G99</f>
        <v>Rind</v>
      </c>
      <c r="D105" s="99" t="str">
        <f>_VM!H99</f>
        <v>Kälber, zugegangen</v>
      </c>
      <c r="E105" s="99" t="str">
        <f>_VM!I99</f>
        <v>Minimierung</v>
      </c>
      <c r="F105" s="99" t="str">
        <f>_VM!J99</f>
        <v>D</v>
      </c>
      <c r="G105" s="99" t="str">
        <f>_VM!K99</f>
        <v>Sulfonamide</v>
      </c>
      <c r="H105" s="99" t="str">
        <f>_VM!L99</f>
        <v>Sulfadimethoxin</v>
      </c>
      <c r="I105" s="115">
        <f>_VM!M99</f>
        <v>0.65966334670000004</v>
      </c>
      <c r="J105" s="162">
        <f>_VM!N99</f>
        <v>1.168030491624706E-2</v>
      </c>
    </row>
    <row r="106" spans="2:10" x14ac:dyDescent="0.3">
      <c r="B106" s="99">
        <f>_VM!F100</f>
        <v>2025</v>
      </c>
      <c r="C106" s="99" t="str">
        <f>_VM!G100</f>
        <v>Rind</v>
      </c>
      <c r="D106" s="99" t="str">
        <f>_VM!H100</f>
        <v>Kälber, zugegangen</v>
      </c>
      <c r="E106" s="99" t="str">
        <f>_VM!I100</f>
        <v>Minimierung</v>
      </c>
      <c r="F106" s="99" t="str">
        <f>_VM!J100</f>
        <v>D</v>
      </c>
      <c r="G106" s="99" t="str">
        <f>_VM!K100</f>
        <v>Sulfonamide</v>
      </c>
      <c r="H106" s="99" t="str">
        <f>_VM!L100</f>
        <v>Sulfadimidin</v>
      </c>
      <c r="I106" s="115">
        <f>_VM!M100</f>
        <v>10.895984065252293</v>
      </c>
      <c r="J106" s="162">
        <f>_VM!N100</f>
        <v>0.1929293432496785</v>
      </c>
    </row>
    <row r="107" spans="2:10" x14ac:dyDescent="0.3">
      <c r="B107" s="99">
        <f>_VM!F101</f>
        <v>2025</v>
      </c>
      <c r="C107" s="99" t="str">
        <f>_VM!G101</f>
        <v>Rind</v>
      </c>
      <c r="D107" s="99" t="str">
        <f>_VM!H101</f>
        <v>Kälber, zugegangen</v>
      </c>
      <c r="E107" s="99" t="str">
        <f>_VM!I101</f>
        <v>Minimierung</v>
      </c>
      <c r="F107" s="99" t="str">
        <f>_VM!J101</f>
        <v>D</v>
      </c>
      <c r="G107" s="99" t="str">
        <f>_VM!K101</f>
        <v>Sulfonamide</v>
      </c>
      <c r="H107" s="99" t="str">
        <f>_VM!L101</f>
        <v>Sulfadoxin</v>
      </c>
      <c r="I107" s="115">
        <f>_VM!M101</f>
        <v>7.7800473999999994E-2</v>
      </c>
      <c r="J107" s="162">
        <f>_VM!N101</f>
        <v>1.3775712467496285E-3</v>
      </c>
    </row>
    <row r="108" spans="2:10" x14ac:dyDescent="0.3">
      <c r="B108" s="99">
        <f>_VM!F102</f>
        <v>2025</v>
      </c>
      <c r="C108" s="99" t="str">
        <f>_VM!G102</f>
        <v>Rind</v>
      </c>
      <c r="D108" s="99" t="str">
        <f>_VM!H102</f>
        <v>Kälber, zugegangen</v>
      </c>
      <c r="E108" s="99" t="str">
        <f>_VM!I102</f>
        <v>Minimierung</v>
      </c>
      <c r="F108" s="99" t="str">
        <f>_VM!J102</f>
        <v>D</v>
      </c>
      <c r="G108" s="99" t="str">
        <f>_VM!K102</f>
        <v>Tetrazykline</v>
      </c>
      <c r="H108" s="99" t="str">
        <f>_VM!L102</f>
        <v>Chlortetracyclin</v>
      </c>
      <c r="I108" s="115">
        <f>_VM!M102</f>
        <v>10.639369991576835</v>
      </c>
      <c r="J108" s="162">
        <f>_VM!N102</f>
        <v>0.18838561554171362</v>
      </c>
    </row>
    <row r="109" spans="2:10" x14ac:dyDescent="0.3">
      <c r="B109" s="99">
        <f>_VM!F103</f>
        <v>2025</v>
      </c>
      <c r="C109" s="99" t="str">
        <f>_VM!G103</f>
        <v>Rind</v>
      </c>
      <c r="D109" s="99" t="str">
        <f>_VM!H103</f>
        <v>Kälber, zugegangen</v>
      </c>
      <c r="E109" s="99" t="str">
        <f>_VM!I103</f>
        <v>Minimierung</v>
      </c>
      <c r="F109" s="99" t="str">
        <f>_VM!J103</f>
        <v>D</v>
      </c>
      <c r="G109" s="99" t="str">
        <f>_VM!K103</f>
        <v>Tetrazykline</v>
      </c>
      <c r="H109" s="99" t="str">
        <f>_VM!L103</f>
        <v>Doxycyclin</v>
      </c>
      <c r="I109" s="115">
        <f>_VM!M103</f>
        <v>6.9023558658416659</v>
      </c>
      <c r="J109" s="162">
        <f>_VM!N103</f>
        <v>0.12221631163348845</v>
      </c>
    </row>
    <row r="110" spans="2:10" x14ac:dyDescent="0.3">
      <c r="B110" s="99">
        <f>_VM!F104</f>
        <v>2025</v>
      </c>
      <c r="C110" s="99" t="str">
        <f>_VM!G104</f>
        <v>Rind</v>
      </c>
      <c r="D110" s="99" t="str">
        <f>_VM!H104</f>
        <v>Kälber, zugegangen</v>
      </c>
      <c r="E110" s="99" t="str">
        <f>_VM!I104</f>
        <v>Minimierung</v>
      </c>
      <c r="F110" s="99" t="str">
        <f>_VM!J104</f>
        <v>D</v>
      </c>
      <c r="G110" s="99" t="str">
        <f>_VM!K104</f>
        <v>Tetrazykline</v>
      </c>
      <c r="H110" s="99" t="str">
        <f>_VM!L104</f>
        <v>Oxytetracyclin</v>
      </c>
      <c r="I110" s="115">
        <f>_VM!M104</f>
        <v>0.13988112515082418</v>
      </c>
      <c r="J110" s="162">
        <f>_VM!N104</f>
        <v>2.4768000252898418E-3</v>
      </c>
    </row>
    <row r="111" spans="2:10" x14ac:dyDescent="0.3">
      <c r="B111" s="99">
        <f>_VM!F105</f>
        <v>2025</v>
      </c>
      <c r="C111" s="99" t="str">
        <f>_VM!G105</f>
        <v>Rind</v>
      </c>
      <c r="D111" s="99" t="str">
        <f>_VM!H105</f>
        <v>Kälber, zugegangen</v>
      </c>
      <c r="E111" s="99" t="str">
        <f>_VM!I105</f>
        <v>Minimierung</v>
      </c>
      <c r="F111" s="99" t="str">
        <f>_VM!J105</f>
        <v>D</v>
      </c>
      <c r="G111" s="99" t="str">
        <f>_VM!K105</f>
        <v>Tetrazykline</v>
      </c>
      <c r="H111" s="99" t="str">
        <f>_VM!L105</f>
        <v>Tetracyclin</v>
      </c>
      <c r="I111" s="115">
        <f>_VM!M105</f>
        <v>0.66554075726666662</v>
      </c>
      <c r="J111" s="162">
        <f>_VM!N105</f>
        <v>1.1784373071435707E-2</v>
      </c>
    </row>
    <row r="112" spans="2:10" x14ac:dyDescent="0.3">
      <c r="B112" s="99">
        <f>_VM!F106</f>
        <v>2025</v>
      </c>
      <c r="C112" s="99" t="str">
        <f>_VM!G106</f>
        <v>Rind</v>
      </c>
      <c r="D112" s="99" t="str">
        <f>_VM!H106</f>
        <v>Mastrinder</v>
      </c>
      <c r="E112" s="99" t="str">
        <f>_VM!I106</f>
        <v>Beobachtung</v>
      </c>
      <c r="F112" s="99" t="str">
        <f>_VM!J106</f>
        <v>B</v>
      </c>
      <c r="G112" s="99" t="str">
        <f>_VM!K106</f>
        <v>Ceph. 3. Gen.</v>
      </c>
      <c r="H112" s="99" t="str">
        <f>_VM!L106</f>
        <v>Ceftiofur</v>
      </c>
      <c r="I112" s="115">
        <f>_VM!M106</f>
        <v>7.944007334967999E-3</v>
      </c>
      <c r="J112" s="162">
        <f>_VM!N106</f>
        <v>6.6601054110849486E-3</v>
      </c>
    </row>
    <row r="113" spans="2:10" x14ac:dyDescent="0.3">
      <c r="B113" s="99">
        <f>_VM!F107</f>
        <v>2025</v>
      </c>
      <c r="C113" s="99" t="str">
        <f>_VM!G107</f>
        <v>Rind</v>
      </c>
      <c r="D113" s="99" t="str">
        <f>_VM!H107</f>
        <v>Mastrinder</v>
      </c>
      <c r="E113" s="99" t="str">
        <f>_VM!I107</f>
        <v>Beobachtung</v>
      </c>
      <c r="F113" s="99" t="str">
        <f>_VM!J107</f>
        <v>B</v>
      </c>
      <c r="G113" s="99" t="str">
        <f>_VM!K107</f>
        <v>Ceph. 4. Gen.</v>
      </c>
      <c r="H113" s="99" t="str">
        <f>_VM!L107</f>
        <v>Cefquinom</v>
      </c>
      <c r="I113" s="115">
        <f>_VM!M107</f>
        <v>1.8587771723500004E-3</v>
      </c>
      <c r="J113" s="162">
        <f>_VM!N107</f>
        <v>1.5583636043582892E-3</v>
      </c>
    </row>
    <row r="114" spans="2:10" x14ac:dyDescent="0.3">
      <c r="B114" s="99">
        <f>_VM!F108</f>
        <v>2025</v>
      </c>
      <c r="C114" s="99" t="str">
        <f>_VM!G108</f>
        <v>Rind</v>
      </c>
      <c r="D114" s="99" t="str">
        <f>_VM!H108</f>
        <v>Mastrinder</v>
      </c>
      <c r="E114" s="99" t="str">
        <f>_VM!I108</f>
        <v>Beobachtung</v>
      </c>
      <c r="F114" s="99" t="str">
        <f>_VM!J108</f>
        <v>B</v>
      </c>
      <c r="G114" s="99" t="str">
        <f>_VM!K108</f>
        <v>Fluorchinolone</v>
      </c>
      <c r="H114" s="99" t="str">
        <f>_VM!L108</f>
        <v>Danofloxacin</v>
      </c>
      <c r="I114" s="115">
        <f>_VM!M108</f>
        <v>3.5373100890600005E-4</v>
      </c>
      <c r="J114" s="162">
        <f>_VM!N108</f>
        <v>2.9656138358700036E-4</v>
      </c>
    </row>
    <row r="115" spans="2:10" x14ac:dyDescent="0.3">
      <c r="B115" s="99">
        <f>_VM!F109</f>
        <v>2025</v>
      </c>
      <c r="C115" s="99" t="str">
        <f>_VM!G109</f>
        <v>Rind</v>
      </c>
      <c r="D115" s="99" t="str">
        <f>_VM!H109</f>
        <v>Mastrinder</v>
      </c>
      <c r="E115" s="99" t="str">
        <f>_VM!I109</f>
        <v>Beobachtung</v>
      </c>
      <c r="F115" s="99" t="str">
        <f>_VM!J109</f>
        <v>B</v>
      </c>
      <c r="G115" s="99" t="str">
        <f>_VM!K109</f>
        <v>Fluorchinolone</v>
      </c>
      <c r="H115" s="99" t="str">
        <f>_VM!L109</f>
        <v>Enrofloxacin</v>
      </c>
      <c r="I115" s="115">
        <f>_VM!M109</f>
        <v>4.6919500000000003E-3</v>
      </c>
      <c r="J115" s="162">
        <f>_VM!N109</f>
        <v>3.9336420859014615E-3</v>
      </c>
    </row>
    <row r="116" spans="2:10" x14ac:dyDescent="0.3">
      <c r="B116" s="99">
        <f>_VM!F110</f>
        <v>2025</v>
      </c>
      <c r="C116" s="99" t="str">
        <f>_VM!G110</f>
        <v>Rind</v>
      </c>
      <c r="D116" s="99" t="str">
        <f>_VM!H110</f>
        <v>Mastrinder</v>
      </c>
      <c r="E116" s="99" t="str">
        <f>_VM!I110</f>
        <v>Beobachtung</v>
      </c>
      <c r="F116" s="99" t="str">
        <f>_VM!J110</f>
        <v>B</v>
      </c>
      <c r="G116" s="99" t="str">
        <f>_VM!K110</f>
        <v>Fluorchinolone</v>
      </c>
      <c r="H116" s="99" t="str">
        <f>_VM!L110</f>
        <v>Marbofloxacin</v>
      </c>
      <c r="I116" s="115">
        <f>_VM!M110</f>
        <v>8.5726699999999992E-3</v>
      </c>
      <c r="J116" s="162">
        <f>_VM!N110</f>
        <v>7.1871642921482268E-3</v>
      </c>
    </row>
    <row r="117" spans="2:10" x14ac:dyDescent="0.3">
      <c r="B117" s="99">
        <f>_VM!F111</f>
        <v>2025</v>
      </c>
      <c r="C117" s="99" t="str">
        <f>_VM!G111</f>
        <v>Rind</v>
      </c>
      <c r="D117" s="99" t="str">
        <f>_VM!H111</f>
        <v>Mastrinder</v>
      </c>
      <c r="E117" s="99" t="str">
        <f>_VM!I111</f>
        <v>Beobachtung</v>
      </c>
      <c r="F117" s="99" t="str">
        <f>_VM!J111</f>
        <v>B</v>
      </c>
      <c r="G117" s="99" t="str">
        <f>_VM!K111</f>
        <v>Polypeptid-AB</v>
      </c>
      <c r="H117" s="99" t="str">
        <f>_VM!L111</f>
        <v>Colistin</v>
      </c>
      <c r="I117" s="115">
        <f>_VM!M111</f>
        <v>1.88E-5</v>
      </c>
      <c r="J117" s="162">
        <f>_VM!N111</f>
        <v>1.5761564214228086E-5</v>
      </c>
    </row>
    <row r="118" spans="2:10" x14ac:dyDescent="0.3">
      <c r="B118" s="99">
        <f>_VM!F112</f>
        <v>2025</v>
      </c>
      <c r="C118" s="99" t="str">
        <f>_VM!G112</f>
        <v>Rind</v>
      </c>
      <c r="D118" s="99" t="str">
        <f>_VM!H112</f>
        <v>Mastrinder</v>
      </c>
      <c r="E118" s="99" t="str">
        <f>_VM!I112</f>
        <v>Beobachtung</v>
      </c>
      <c r="F118" s="99" t="str">
        <f>_VM!J112</f>
        <v>C</v>
      </c>
      <c r="G118" s="99" t="str">
        <f>_VM!K112</f>
        <v>Aminoglykoside</v>
      </c>
      <c r="H118" s="99" t="str">
        <f>_VM!L112</f>
        <v>Dihydrostreptomycin</v>
      </c>
      <c r="I118" s="115">
        <f>_VM!M112</f>
        <v>7.9815229147499995E-4</v>
      </c>
      <c r="J118" s="162">
        <f>_VM!N112</f>
        <v>6.6915577632002676E-4</v>
      </c>
    </row>
    <row r="119" spans="2:10" x14ac:dyDescent="0.3">
      <c r="B119" s="99">
        <f>_VM!F113</f>
        <v>2025</v>
      </c>
      <c r="C119" s="99" t="str">
        <f>_VM!G113</f>
        <v>Rind</v>
      </c>
      <c r="D119" s="99" t="str">
        <f>_VM!H113</f>
        <v>Mastrinder</v>
      </c>
      <c r="E119" s="99" t="str">
        <f>_VM!I113</f>
        <v>Beobachtung</v>
      </c>
      <c r="F119" s="99" t="str">
        <f>_VM!J113</f>
        <v>C</v>
      </c>
      <c r="G119" s="99" t="str">
        <f>_VM!K113</f>
        <v>Aminoglykoside</v>
      </c>
      <c r="H119" s="99" t="str">
        <f>_VM!L113</f>
        <v>Framycetin</v>
      </c>
      <c r="I119" s="115">
        <f>_VM!M113</f>
        <v>1.032E-4</v>
      </c>
      <c r="J119" s="162">
        <f>_VM!N113</f>
        <v>8.6520926963209497E-5</v>
      </c>
    </row>
    <row r="120" spans="2:10" x14ac:dyDescent="0.3">
      <c r="B120" s="99">
        <f>_VM!F114</f>
        <v>2025</v>
      </c>
      <c r="C120" s="99" t="str">
        <f>_VM!G114</f>
        <v>Rind</v>
      </c>
      <c r="D120" s="99" t="str">
        <f>_VM!H114</f>
        <v>Mastrinder</v>
      </c>
      <c r="E120" s="99" t="str">
        <f>_VM!I114</f>
        <v>Beobachtung</v>
      </c>
      <c r="F120" s="99" t="str">
        <f>_VM!J114</f>
        <v>C</v>
      </c>
      <c r="G120" s="99" t="str">
        <f>_VM!K114</f>
        <v>Aminoglykoside</v>
      </c>
      <c r="H120" s="99" t="str">
        <f>_VM!L114</f>
        <v>Gentamicin</v>
      </c>
      <c r="I120" s="115">
        <f>_VM!M114</f>
        <v>3.0557499999999999E-4</v>
      </c>
      <c r="J120" s="162">
        <f>_VM!N114</f>
        <v>2.5618829706184823E-4</v>
      </c>
    </row>
    <row r="121" spans="2:10" x14ac:dyDescent="0.3">
      <c r="B121" s="99">
        <f>_VM!F115</f>
        <v>2025</v>
      </c>
      <c r="C121" s="99" t="str">
        <f>_VM!G115</f>
        <v>Rind</v>
      </c>
      <c r="D121" s="99" t="str">
        <f>_VM!H115</f>
        <v>Mastrinder</v>
      </c>
      <c r="E121" s="99" t="str">
        <f>_VM!I115</f>
        <v>Beobachtung</v>
      </c>
      <c r="F121" s="99" t="str">
        <f>_VM!J115</f>
        <v>C</v>
      </c>
      <c r="G121" s="99" t="str">
        <f>_VM!K115</f>
        <v>Aminoglykoside</v>
      </c>
      <c r="H121" s="99" t="str">
        <f>_VM!L115</f>
        <v>Kanamycin</v>
      </c>
      <c r="I121" s="115">
        <f>_VM!M115</f>
        <v>4.3570915709999999E-5</v>
      </c>
      <c r="J121" s="162">
        <f>_VM!N115</f>
        <v>3.6529031161483206E-5</v>
      </c>
    </row>
    <row r="122" spans="2:10" x14ac:dyDescent="0.3">
      <c r="B122" s="99">
        <f>_VM!F116</f>
        <v>2025</v>
      </c>
      <c r="C122" s="99" t="str">
        <f>_VM!G116</f>
        <v>Rind</v>
      </c>
      <c r="D122" s="99" t="str">
        <f>_VM!H116</f>
        <v>Mastrinder</v>
      </c>
      <c r="E122" s="99" t="str">
        <f>_VM!I116</f>
        <v>Beobachtung</v>
      </c>
      <c r="F122" s="99" t="str">
        <f>_VM!J116</f>
        <v>C</v>
      </c>
      <c r="G122" s="99" t="str">
        <f>_VM!K116</f>
        <v>Aminoglykoside</v>
      </c>
      <c r="H122" s="99" t="str">
        <f>_VM!L116</f>
        <v>Neomycin</v>
      </c>
      <c r="I122" s="115">
        <f>_VM!M116</f>
        <v>3.9824250000000004E-3</v>
      </c>
      <c r="J122" s="162">
        <f>_VM!N116</f>
        <v>3.3387897535025156E-3</v>
      </c>
    </row>
    <row r="123" spans="2:10" x14ac:dyDescent="0.3">
      <c r="B123" s="99">
        <f>_VM!F117</f>
        <v>2025</v>
      </c>
      <c r="C123" s="99" t="str">
        <f>_VM!G117</f>
        <v>Rind</v>
      </c>
      <c r="D123" s="99" t="str">
        <f>_VM!H117</f>
        <v>Mastrinder</v>
      </c>
      <c r="E123" s="99" t="str">
        <f>_VM!I117</f>
        <v>Beobachtung</v>
      </c>
      <c r="F123" s="99" t="str">
        <f>_VM!J117</f>
        <v>C</v>
      </c>
      <c r="G123" s="99" t="str">
        <f>_VM!K117</f>
        <v>Aminoglykoside</v>
      </c>
      <c r="H123" s="99" t="str">
        <f>_VM!L117</f>
        <v>Paromomycin</v>
      </c>
      <c r="I123" s="115">
        <f>_VM!M117</f>
        <v>3.578E-3</v>
      </c>
      <c r="J123" s="162">
        <f>_VM!N117</f>
        <v>2.9997274871546857E-3</v>
      </c>
    </row>
    <row r="124" spans="2:10" x14ac:dyDescent="0.3">
      <c r="B124" s="99">
        <f>_VM!F118</f>
        <v>2025</v>
      </c>
      <c r="C124" s="99" t="str">
        <f>_VM!G118</f>
        <v>Rind</v>
      </c>
      <c r="D124" s="99" t="str">
        <f>_VM!H118</f>
        <v>Mastrinder</v>
      </c>
      <c r="E124" s="99" t="str">
        <f>_VM!I118</f>
        <v>Beobachtung</v>
      </c>
      <c r="F124" s="99" t="str">
        <f>_VM!J118</f>
        <v>C</v>
      </c>
      <c r="G124" s="99" t="str">
        <f>_VM!K118</f>
        <v>Ceph. 1. Gen.</v>
      </c>
      <c r="H124" s="99" t="str">
        <f>_VM!L118</f>
        <v>Cefalexin</v>
      </c>
      <c r="I124" s="115">
        <f>_VM!M118</f>
        <v>1.0708019309999999E-4</v>
      </c>
      <c r="J124" s="162">
        <f>_VM!N118</f>
        <v>8.977400742646771E-5</v>
      </c>
    </row>
    <row r="125" spans="2:10" x14ac:dyDescent="0.3">
      <c r="B125" s="99">
        <f>_VM!F119</f>
        <v>2025</v>
      </c>
      <c r="C125" s="99" t="str">
        <f>_VM!G119</f>
        <v>Rind</v>
      </c>
      <c r="D125" s="99" t="str">
        <f>_VM!H119</f>
        <v>Mastrinder</v>
      </c>
      <c r="E125" s="99" t="str">
        <f>_VM!I119</f>
        <v>Beobachtung</v>
      </c>
      <c r="F125" s="99" t="str">
        <f>_VM!J119</f>
        <v>C</v>
      </c>
      <c r="G125" s="99" t="str">
        <f>_VM!K119</f>
        <v>Ceph. 1. Gen.</v>
      </c>
      <c r="H125" s="99" t="str">
        <f>_VM!L119</f>
        <v>Cefapirin</v>
      </c>
      <c r="I125" s="115">
        <f>_VM!M119</f>
        <v>1.1193802752999999E-4</v>
      </c>
      <c r="J125" s="162">
        <f>_VM!N119</f>
        <v>9.3846723879155642E-5</v>
      </c>
    </row>
    <row r="126" spans="2:10" x14ac:dyDescent="0.3">
      <c r="B126" s="99">
        <f>_VM!F120</f>
        <v>2025</v>
      </c>
      <c r="C126" s="99" t="str">
        <f>_VM!G120</f>
        <v>Rind</v>
      </c>
      <c r="D126" s="99" t="str">
        <f>_VM!H120</f>
        <v>Mastrinder</v>
      </c>
      <c r="E126" s="99" t="str">
        <f>_VM!I120</f>
        <v>Beobachtung</v>
      </c>
      <c r="F126" s="99" t="str">
        <f>_VM!J120</f>
        <v>C</v>
      </c>
      <c r="G126" s="99" t="str">
        <f>_VM!K120</f>
        <v>Fenicole</v>
      </c>
      <c r="H126" s="99" t="str">
        <f>_VM!L120</f>
        <v>Florfenicol</v>
      </c>
      <c r="I126" s="115">
        <f>_VM!M120</f>
        <v>0.10542182</v>
      </c>
      <c r="J126" s="162">
        <f>_VM!N120</f>
        <v>8.8383658803765669E-2</v>
      </c>
    </row>
    <row r="127" spans="2:10" x14ac:dyDescent="0.3">
      <c r="B127" s="99">
        <f>_VM!F121</f>
        <v>2025</v>
      </c>
      <c r="C127" s="99" t="str">
        <f>_VM!G121</f>
        <v>Rind</v>
      </c>
      <c r="D127" s="99" t="str">
        <f>_VM!H121</f>
        <v>Mastrinder</v>
      </c>
      <c r="E127" s="99" t="str">
        <f>_VM!I121</f>
        <v>Beobachtung</v>
      </c>
      <c r="F127" s="99" t="str">
        <f>_VM!J121</f>
        <v>C</v>
      </c>
      <c r="G127" s="99" t="str">
        <f>_VM!K121</f>
        <v>Lincosamide</v>
      </c>
      <c r="H127" s="99" t="str">
        <f>_VM!L121</f>
        <v>Lincomycin</v>
      </c>
      <c r="I127" s="115">
        <f>_VM!M121</f>
        <v>2.5212021735599999E-3</v>
      </c>
      <c r="J127" s="162">
        <f>_VM!N121</f>
        <v>2.1137281891285831E-3</v>
      </c>
    </row>
    <row r="128" spans="2:10" x14ac:dyDescent="0.3">
      <c r="B128" s="99">
        <f>_VM!F122</f>
        <v>2025</v>
      </c>
      <c r="C128" s="99" t="str">
        <f>_VM!G122</f>
        <v>Rind</v>
      </c>
      <c r="D128" s="99" t="str">
        <f>_VM!H122</f>
        <v>Mastrinder</v>
      </c>
      <c r="E128" s="99" t="str">
        <f>_VM!I122</f>
        <v>Beobachtung</v>
      </c>
      <c r="F128" s="99" t="str">
        <f>_VM!J122</f>
        <v>C</v>
      </c>
      <c r="G128" s="99" t="str">
        <f>_VM!K122</f>
        <v>Makrolide</v>
      </c>
      <c r="H128" s="99" t="str">
        <f>_VM!L122</f>
        <v>Gamithromycin</v>
      </c>
      <c r="I128" s="115">
        <f>_VM!M122</f>
        <v>4.4729999999999998E-4</v>
      </c>
      <c r="J128" s="162">
        <f>_VM!N122</f>
        <v>3.7500785494809692E-4</v>
      </c>
    </row>
    <row r="129" spans="2:10" x14ac:dyDescent="0.3">
      <c r="B129" s="99">
        <f>_VM!F123</f>
        <v>2025</v>
      </c>
      <c r="C129" s="99" t="str">
        <f>_VM!G123</f>
        <v>Rind</v>
      </c>
      <c r="D129" s="99" t="str">
        <f>_VM!H123</f>
        <v>Mastrinder</v>
      </c>
      <c r="E129" s="99" t="str">
        <f>_VM!I123</f>
        <v>Beobachtung</v>
      </c>
      <c r="F129" s="99" t="str">
        <f>_VM!J123</f>
        <v>C</v>
      </c>
      <c r="G129" s="99" t="str">
        <f>_VM!K123</f>
        <v>Makrolide</v>
      </c>
      <c r="H129" s="99" t="str">
        <f>_VM!L123</f>
        <v>Tildipirosin</v>
      </c>
      <c r="I129" s="115">
        <f>_VM!M123</f>
        <v>1.4950961999999999E-3</v>
      </c>
      <c r="J129" s="162">
        <f>_VM!N123</f>
        <v>1.2534603597206594E-3</v>
      </c>
    </row>
    <row r="130" spans="2:10" x14ac:dyDescent="0.3">
      <c r="B130" s="99">
        <f>_VM!F124</f>
        <v>2025</v>
      </c>
      <c r="C130" s="99" t="str">
        <f>_VM!G124</f>
        <v>Rind</v>
      </c>
      <c r="D130" s="99" t="str">
        <f>_VM!H124</f>
        <v>Mastrinder</v>
      </c>
      <c r="E130" s="99" t="str">
        <f>_VM!I124</f>
        <v>Beobachtung</v>
      </c>
      <c r="F130" s="99" t="str">
        <f>_VM!J124</f>
        <v>C</v>
      </c>
      <c r="G130" s="99" t="str">
        <f>_VM!K124</f>
        <v>Makrolide</v>
      </c>
      <c r="H130" s="99" t="str">
        <f>_VM!L124</f>
        <v>Tilmicosin</v>
      </c>
      <c r="I130" s="115">
        <f>_VM!M124</f>
        <v>1.2899879999999999E-3</v>
      </c>
      <c r="J130" s="162">
        <f>_VM!N124</f>
        <v>1.0815015264672159E-3</v>
      </c>
    </row>
    <row r="131" spans="2:10" x14ac:dyDescent="0.3">
      <c r="B131" s="99">
        <f>_VM!F125</f>
        <v>2025</v>
      </c>
      <c r="C131" s="99" t="str">
        <f>_VM!G125</f>
        <v>Rind</v>
      </c>
      <c r="D131" s="99" t="str">
        <f>_VM!H125</f>
        <v>Mastrinder</v>
      </c>
      <c r="E131" s="99" t="str">
        <f>_VM!I125</f>
        <v>Beobachtung</v>
      </c>
      <c r="F131" s="99" t="str">
        <f>_VM!J125</f>
        <v>C</v>
      </c>
      <c r="G131" s="99" t="str">
        <f>_VM!K125</f>
        <v>Makrolide</v>
      </c>
      <c r="H131" s="99" t="str">
        <f>_VM!L125</f>
        <v>Tulathromycin</v>
      </c>
      <c r="I131" s="115">
        <f>_VM!M125</f>
        <v>1.3577811E-2</v>
      </c>
      <c r="J131" s="162">
        <f>_VM!N125</f>
        <v>1.1383379785380451E-2</v>
      </c>
    </row>
    <row r="132" spans="2:10" x14ac:dyDescent="0.3">
      <c r="B132" s="99">
        <f>_VM!F126</f>
        <v>2025</v>
      </c>
      <c r="C132" s="99" t="str">
        <f>_VM!G126</f>
        <v>Rind</v>
      </c>
      <c r="D132" s="99" t="str">
        <f>_VM!H126</f>
        <v>Mastrinder</v>
      </c>
      <c r="E132" s="99" t="str">
        <f>_VM!I126</f>
        <v>Beobachtung</v>
      </c>
      <c r="F132" s="99" t="str">
        <f>_VM!J126</f>
        <v>C</v>
      </c>
      <c r="G132" s="99" t="str">
        <f>_VM!K126</f>
        <v>Makrolide</v>
      </c>
      <c r="H132" s="99" t="str">
        <f>_VM!L126</f>
        <v>Tylosin</v>
      </c>
      <c r="I132" s="115">
        <f>_VM!M126</f>
        <v>6.9987979999999997E-3</v>
      </c>
      <c r="J132" s="162">
        <f>_VM!N126</f>
        <v>5.8676597925218666E-3</v>
      </c>
    </row>
    <row r="133" spans="2:10" x14ac:dyDescent="0.3">
      <c r="B133" s="99">
        <f>_VM!F127</f>
        <v>2025</v>
      </c>
      <c r="C133" s="99" t="str">
        <f>_VM!G127</f>
        <v>Rind</v>
      </c>
      <c r="D133" s="99" t="str">
        <f>_VM!H127</f>
        <v>Mastrinder</v>
      </c>
      <c r="E133" s="99" t="str">
        <f>_VM!I127</f>
        <v>Beobachtung</v>
      </c>
      <c r="F133" s="99" t="str">
        <f>_VM!J127</f>
        <v>D</v>
      </c>
      <c r="G133" s="99" t="str">
        <f>_VM!K127</f>
        <v>Aminoglykoside</v>
      </c>
      <c r="H133" s="99" t="str">
        <f>_VM!L127</f>
        <v>Spectinomycin</v>
      </c>
      <c r="I133" s="115">
        <f>_VM!M127</f>
        <v>5.0427855676799995E-3</v>
      </c>
      <c r="J133" s="162">
        <f>_VM!N127</f>
        <v>4.2277759863601563E-3</v>
      </c>
    </row>
    <row r="134" spans="2:10" x14ac:dyDescent="0.3">
      <c r="B134" s="99">
        <f>_VM!F128</f>
        <v>2025</v>
      </c>
      <c r="C134" s="99" t="str">
        <f>_VM!G128</f>
        <v>Rind</v>
      </c>
      <c r="D134" s="99" t="str">
        <f>_VM!H128</f>
        <v>Mastrinder</v>
      </c>
      <c r="E134" s="99" t="str">
        <f>_VM!I128</f>
        <v>Beobachtung</v>
      </c>
      <c r="F134" s="99" t="str">
        <f>_VM!J128</f>
        <v>D</v>
      </c>
      <c r="G134" s="99" t="str">
        <f>_VM!K128</f>
        <v>Folsäureantag.</v>
      </c>
      <c r="H134" s="99" t="str">
        <f>_VM!L128</f>
        <v>Trimethoprim</v>
      </c>
      <c r="I134" s="115">
        <f>_VM!M128</f>
        <v>3.4164586166666663E-2</v>
      </c>
      <c r="J134" s="162">
        <f>_VM!N128</f>
        <v>2.8642942485023679E-2</v>
      </c>
    </row>
    <row r="135" spans="2:10" x14ac:dyDescent="0.3">
      <c r="B135" s="99">
        <f>_VM!F129</f>
        <v>2025</v>
      </c>
      <c r="C135" s="99" t="str">
        <f>_VM!G129</f>
        <v>Rind</v>
      </c>
      <c r="D135" s="99" t="str">
        <f>_VM!H129</f>
        <v>Mastrinder</v>
      </c>
      <c r="E135" s="99" t="str">
        <f>_VM!I129</f>
        <v>Beobachtung</v>
      </c>
      <c r="F135" s="99" t="str">
        <f>_VM!J129</f>
        <v>D</v>
      </c>
      <c r="G135" s="99" t="str">
        <f>_VM!K129</f>
        <v>Penicilline</v>
      </c>
      <c r="H135" s="99" t="str">
        <f>_VM!L129</f>
        <v>Amoxicillin</v>
      </c>
      <c r="I135" s="115">
        <f>_VM!M129</f>
        <v>0.20705814255483143</v>
      </c>
      <c r="J135" s="162">
        <f>_VM!N129</f>
        <v>0.17359362818918983</v>
      </c>
    </row>
    <row r="136" spans="2:10" x14ac:dyDescent="0.3">
      <c r="B136" s="99">
        <f>_VM!F130</f>
        <v>2025</v>
      </c>
      <c r="C136" s="99" t="str">
        <f>_VM!G130</f>
        <v>Rind</v>
      </c>
      <c r="D136" s="99" t="str">
        <f>_VM!H130</f>
        <v>Mastrinder</v>
      </c>
      <c r="E136" s="99" t="str">
        <f>_VM!I130</f>
        <v>Beobachtung</v>
      </c>
      <c r="F136" s="99" t="str">
        <f>_VM!J130</f>
        <v>D</v>
      </c>
      <c r="G136" s="99" t="str">
        <f>_VM!K130</f>
        <v>Penicilline</v>
      </c>
      <c r="H136" s="99" t="str">
        <f>_VM!L130</f>
        <v>Benzylpenicillin</v>
      </c>
      <c r="I136" s="115">
        <f>_VM!M130</f>
        <v>0.20397912736062795</v>
      </c>
      <c r="J136" s="162">
        <f>_VM!N130</f>
        <v>0.17101224012003971</v>
      </c>
    </row>
    <row r="137" spans="2:10" x14ac:dyDescent="0.3">
      <c r="B137" s="99">
        <f>_VM!F131</f>
        <v>2025</v>
      </c>
      <c r="C137" s="99" t="str">
        <f>_VM!G131</f>
        <v>Rind</v>
      </c>
      <c r="D137" s="99" t="str">
        <f>_VM!H131</f>
        <v>Mastrinder</v>
      </c>
      <c r="E137" s="99" t="str">
        <f>_VM!I131</f>
        <v>Beobachtung</v>
      </c>
      <c r="F137" s="99" t="str">
        <f>_VM!J131</f>
        <v>D</v>
      </c>
      <c r="G137" s="99" t="str">
        <f>_VM!K131</f>
        <v>Penicilline</v>
      </c>
      <c r="H137" s="99" t="str">
        <f>_VM!L131</f>
        <v>Cloxacillin</v>
      </c>
      <c r="I137" s="115">
        <f>_VM!M131</f>
        <v>4.1254258266000001E-4</v>
      </c>
      <c r="J137" s="162">
        <f>_VM!N131</f>
        <v>3.4586789402654727E-4</v>
      </c>
    </row>
    <row r="138" spans="2:10" x14ac:dyDescent="0.3">
      <c r="B138" s="99">
        <f>_VM!F132</f>
        <v>2025</v>
      </c>
      <c r="C138" s="99" t="str">
        <f>_VM!G132</f>
        <v>Rind</v>
      </c>
      <c r="D138" s="99" t="str">
        <f>_VM!H132</f>
        <v>Mastrinder</v>
      </c>
      <c r="E138" s="99" t="str">
        <f>_VM!I132</f>
        <v>Beobachtung</v>
      </c>
      <c r="F138" s="99" t="str">
        <f>_VM!J132</f>
        <v>D</v>
      </c>
      <c r="G138" s="99" t="str">
        <f>_VM!K132</f>
        <v>Sulfonamide</v>
      </c>
      <c r="H138" s="99" t="str">
        <f>_VM!L132</f>
        <v>Sulfadiazin</v>
      </c>
      <c r="I138" s="115">
        <f>_VM!M132</f>
        <v>8.3101566666666668E-2</v>
      </c>
      <c r="J138" s="162">
        <f>_VM!N132</f>
        <v>6.9670780814873559E-2</v>
      </c>
    </row>
    <row r="139" spans="2:10" x14ac:dyDescent="0.3">
      <c r="B139" s="99">
        <f>_VM!F133</f>
        <v>2025</v>
      </c>
      <c r="C139" s="99" t="str">
        <f>_VM!G133</f>
        <v>Rind</v>
      </c>
      <c r="D139" s="99" t="str">
        <f>_VM!H133</f>
        <v>Mastrinder</v>
      </c>
      <c r="E139" s="99" t="str">
        <f>_VM!I133</f>
        <v>Beobachtung</v>
      </c>
      <c r="F139" s="99" t="str">
        <f>_VM!J133</f>
        <v>D</v>
      </c>
      <c r="G139" s="99" t="str">
        <f>_VM!K133</f>
        <v>Sulfonamide</v>
      </c>
      <c r="H139" s="99" t="str">
        <f>_VM!L133</f>
        <v>Sulfadimethoxin</v>
      </c>
      <c r="I139" s="115">
        <f>_VM!M133</f>
        <v>5.2747580500000002E-2</v>
      </c>
      <c r="J139" s="162">
        <f>_VM!N133</f>
        <v>4.4222573255101871E-2</v>
      </c>
    </row>
    <row r="140" spans="2:10" x14ac:dyDescent="0.3">
      <c r="B140" s="99">
        <f>_VM!F134</f>
        <v>2025</v>
      </c>
      <c r="C140" s="99" t="str">
        <f>_VM!G134</f>
        <v>Rind</v>
      </c>
      <c r="D140" s="99" t="str">
        <f>_VM!H134</f>
        <v>Mastrinder</v>
      </c>
      <c r="E140" s="99" t="str">
        <f>_VM!I134</f>
        <v>Beobachtung</v>
      </c>
      <c r="F140" s="99" t="str">
        <f>_VM!J134</f>
        <v>D</v>
      </c>
      <c r="G140" s="99" t="str">
        <f>_VM!K134</f>
        <v>Sulfonamide</v>
      </c>
      <c r="H140" s="99" t="str">
        <f>_VM!L134</f>
        <v>Sulfadimidin</v>
      </c>
      <c r="I140" s="115">
        <f>_VM!M134</f>
        <v>9.886756624128E-2</v>
      </c>
      <c r="J140" s="162">
        <f>_VM!N134</f>
        <v>8.2888696490233171E-2</v>
      </c>
    </row>
    <row r="141" spans="2:10" x14ac:dyDescent="0.3">
      <c r="B141" s="99">
        <f>_VM!F135</f>
        <v>2025</v>
      </c>
      <c r="C141" s="99" t="str">
        <f>_VM!G135</f>
        <v>Rind</v>
      </c>
      <c r="D141" s="99" t="str">
        <f>_VM!H135</f>
        <v>Mastrinder</v>
      </c>
      <c r="E141" s="99" t="str">
        <f>_VM!I135</f>
        <v>Beobachtung</v>
      </c>
      <c r="F141" s="99" t="str">
        <f>_VM!J135</f>
        <v>D</v>
      </c>
      <c r="G141" s="99" t="str">
        <f>_VM!K135</f>
        <v>Sulfonamide</v>
      </c>
      <c r="H141" s="99" t="str">
        <f>_VM!L135</f>
        <v>Sulfadoxin</v>
      </c>
      <c r="I141" s="115">
        <f>_VM!M135</f>
        <v>2.7795199999999999E-2</v>
      </c>
      <c r="J141" s="162">
        <f>_VM!N135</f>
        <v>2.330296966209109E-2</v>
      </c>
    </row>
    <row r="142" spans="2:10" x14ac:dyDescent="0.3">
      <c r="B142" s="99">
        <f>_VM!F136</f>
        <v>2025</v>
      </c>
      <c r="C142" s="99" t="str">
        <f>_VM!G136</f>
        <v>Rind</v>
      </c>
      <c r="D142" s="99" t="str">
        <f>_VM!H136</f>
        <v>Mastrinder</v>
      </c>
      <c r="E142" s="99" t="str">
        <f>_VM!I136</f>
        <v>Beobachtung</v>
      </c>
      <c r="F142" s="99" t="str">
        <f>_VM!J136</f>
        <v>D</v>
      </c>
      <c r="G142" s="99" t="str">
        <f>_VM!K136</f>
        <v>Tetrazykline</v>
      </c>
      <c r="H142" s="99" t="str">
        <f>_VM!L136</f>
        <v>Chlortetracyclin</v>
      </c>
      <c r="I142" s="115">
        <f>_VM!M136</f>
        <v>0.17463227348608668</v>
      </c>
      <c r="J142" s="162">
        <f>_VM!N136</f>
        <v>0.14640839321423382</v>
      </c>
    </row>
    <row r="143" spans="2:10" x14ac:dyDescent="0.3">
      <c r="B143" s="99">
        <f>_VM!F137</f>
        <v>2025</v>
      </c>
      <c r="C143" s="99" t="str">
        <f>_VM!G137</f>
        <v>Rind</v>
      </c>
      <c r="D143" s="99" t="str">
        <f>_VM!H137</f>
        <v>Mastrinder</v>
      </c>
      <c r="E143" s="99" t="str">
        <f>_VM!I137</f>
        <v>Beobachtung</v>
      </c>
      <c r="F143" s="99" t="str">
        <f>_VM!J137</f>
        <v>D</v>
      </c>
      <c r="G143" s="99" t="str">
        <f>_VM!K137</f>
        <v>Tetrazykline</v>
      </c>
      <c r="H143" s="99" t="str">
        <f>_VM!L137</f>
        <v>Doxycyclin</v>
      </c>
      <c r="I143" s="115">
        <f>_VM!M137</f>
        <v>8.2163696250000001E-2</v>
      </c>
      <c r="J143" s="162">
        <f>_VM!N137</f>
        <v>6.8884488006526939E-2</v>
      </c>
    </row>
    <row r="144" spans="2:10" x14ac:dyDescent="0.3">
      <c r="B144" s="99">
        <f>_VM!F138</f>
        <v>2025</v>
      </c>
      <c r="C144" s="99" t="str">
        <f>_VM!G138</f>
        <v>Rind</v>
      </c>
      <c r="D144" s="99" t="str">
        <f>_VM!H138</f>
        <v>Mastrinder</v>
      </c>
      <c r="E144" s="99" t="str">
        <f>_VM!I138</f>
        <v>Beobachtung</v>
      </c>
      <c r="F144" s="99" t="str">
        <f>_VM!J138</f>
        <v>D</v>
      </c>
      <c r="G144" s="99" t="str">
        <f>_VM!K138</f>
        <v>Tetrazykline</v>
      </c>
      <c r="H144" s="99" t="str">
        <f>_VM!L138</f>
        <v>Oxytetracyclin</v>
      </c>
      <c r="I144" s="115">
        <f>_VM!M138</f>
        <v>4.1596823650333327E-2</v>
      </c>
      <c r="J144" s="162">
        <f>_VM!N138</f>
        <v>3.4873989737906931E-2</v>
      </c>
    </row>
    <row r="145" spans="2:10" x14ac:dyDescent="0.3">
      <c r="B145" s="99">
        <f>_VM!F139</f>
        <v>2025</v>
      </c>
      <c r="C145" s="99" t="str">
        <f>_VM!G139</f>
        <v>Rind</v>
      </c>
      <c r="D145" s="99" t="str">
        <f>_VM!H139</f>
        <v>Mastrinder</v>
      </c>
      <c r="E145" s="99" t="str">
        <f>_VM!I139</f>
        <v>Beobachtung</v>
      </c>
      <c r="F145" s="99" t="str">
        <f>_VM!J139</f>
        <v>D</v>
      </c>
      <c r="G145" s="99" t="str">
        <f>_VM!K139</f>
        <v>Tetrazykline</v>
      </c>
      <c r="H145" s="99" t="str">
        <f>_VM!L139</f>
        <v>Tetracyclin</v>
      </c>
      <c r="I145" s="115">
        <f>_VM!M139</f>
        <v>1.6991232160000001E-2</v>
      </c>
      <c r="J145" s="162">
        <f>_VM!N139</f>
        <v>1.4245127487696669E-2</v>
      </c>
    </row>
    <row r="146" spans="2:10" x14ac:dyDescent="0.3">
      <c r="B146" s="99">
        <f>_VM!F140</f>
        <v>2025</v>
      </c>
      <c r="C146" s="99" t="str">
        <f>_VM!G140</f>
        <v>Rind</v>
      </c>
      <c r="D146" s="99" t="str">
        <f>_VM!H140</f>
        <v>Milchkühe</v>
      </c>
      <c r="E146" s="99" t="str">
        <f>_VM!I140</f>
        <v>Beobachtung</v>
      </c>
      <c r="F146" s="99" t="str">
        <f>_VM!J140</f>
        <v>B</v>
      </c>
      <c r="G146" s="99" t="str">
        <f>_VM!K140</f>
        <v>Ceph. 3. Gen.</v>
      </c>
      <c r="H146" s="99" t="str">
        <f>_VM!L140</f>
        <v>Cefoperazon</v>
      </c>
      <c r="I146" s="115">
        <f>_VM!M140</f>
        <v>2.20030272E-6</v>
      </c>
      <c r="J146" s="162">
        <f>_VM!N140</f>
        <v>1.8407710353535175E-6</v>
      </c>
    </row>
    <row r="147" spans="2:10" x14ac:dyDescent="0.3">
      <c r="B147" s="99">
        <f>_VM!F141</f>
        <v>2025</v>
      </c>
      <c r="C147" s="99" t="str">
        <f>_VM!G141</f>
        <v>Rind</v>
      </c>
      <c r="D147" s="99" t="str">
        <f>_VM!H141</f>
        <v>Milchkühe</v>
      </c>
      <c r="E147" s="99" t="str">
        <f>_VM!I141</f>
        <v>Beobachtung</v>
      </c>
      <c r="F147" s="99" t="str">
        <f>_VM!J141</f>
        <v>B</v>
      </c>
      <c r="G147" s="99" t="str">
        <f>_VM!K141</f>
        <v>Ceph. 3. Gen.</v>
      </c>
      <c r="H147" s="99" t="str">
        <f>_VM!L141</f>
        <v>Ceftiofur</v>
      </c>
      <c r="I147" s="115">
        <f>_VM!M141</f>
        <v>1.6685361532437583E-2</v>
      </c>
      <c r="J147" s="162">
        <f>_VM!N141</f>
        <v>1.3958956621801967E-2</v>
      </c>
    </row>
    <row r="148" spans="2:10" x14ac:dyDescent="0.3">
      <c r="B148" s="99">
        <f>_VM!F142</f>
        <v>2025</v>
      </c>
      <c r="C148" s="99" t="str">
        <f>_VM!G142</f>
        <v>Rind</v>
      </c>
      <c r="D148" s="99" t="str">
        <f>_VM!H142</f>
        <v>Milchkühe</v>
      </c>
      <c r="E148" s="99" t="str">
        <f>_VM!I142</f>
        <v>Beobachtung</v>
      </c>
      <c r="F148" s="99" t="str">
        <f>_VM!J142</f>
        <v>B</v>
      </c>
      <c r="G148" s="99" t="str">
        <f>_VM!K142</f>
        <v>Ceph. 4. Gen.</v>
      </c>
      <c r="H148" s="99" t="str">
        <f>_VM!L142</f>
        <v>Cefquinom</v>
      </c>
      <c r="I148" s="115">
        <f>_VM!M142</f>
        <v>4.7152774219992501E-3</v>
      </c>
      <c r="J148" s="162">
        <f>_VM!N142</f>
        <v>3.9447963333302718E-3</v>
      </c>
    </row>
    <row r="149" spans="2:10" x14ac:dyDescent="0.3">
      <c r="B149" s="99">
        <f>_VM!F143</f>
        <v>2025</v>
      </c>
      <c r="C149" s="99" t="str">
        <f>_VM!G143</f>
        <v>Rind</v>
      </c>
      <c r="D149" s="99" t="str">
        <f>_VM!H143</f>
        <v>Milchkühe</v>
      </c>
      <c r="E149" s="99" t="str">
        <f>_VM!I143</f>
        <v>Beobachtung</v>
      </c>
      <c r="F149" s="99" t="str">
        <f>_VM!J143</f>
        <v>B</v>
      </c>
      <c r="G149" s="99" t="str">
        <f>_VM!K143</f>
        <v>Fluorchinolone</v>
      </c>
      <c r="H149" s="99" t="str">
        <f>_VM!L143</f>
        <v>Danofloxacin</v>
      </c>
      <c r="I149" s="115">
        <f>_VM!M143</f>
        <v>3.7879888582500006E-4</v>
      </c>
      <c r="J149" s="162">
        <f>_VM!N143</f>
        <v>3.1690276565710205E-4</v>
      </c>
    </row>
    <row r="150" spans="2:10" x14ac:dyDescent="0.3">
      <c r="B150" s="99">
        <f>_VM!F144</f>
        <v>2025</v>
      </c>
      <c r="C150" s="99" t="str">
        <f>_VM!G144</f>
        <v>Rind</v>
      </c>
      <c r="D150" s="99" t="str">
        <f>_VM!H144</f>
        <v>Milchkühe</v>
      </c>
      <c r="E150" s="99" t="str">
        <f>_VM!I144</f>
        <v>Beobachtung</v>
      </c>
      <c r="F150" s="99" t="str">
        <f>_VM!J144</f>
        <v>B</v>
      </c>
      <c r="G150" s="99" t="str">
        <f>_VM!K144</f>
        <v>Fluorchinolone</v>
      </c>
      <c r="H150" s="99" t="str">
        <f>_VM!L144</f>
        <v>Enrofloxacin</v>
      </c>
      <c r="I150" s="115">
        <f>_VM!M144</f>
        <v>1.5119666E-2</v>
      </c>
      <c r="J150" s="162">
        <f>_VM!N144</f>
        <v>1.2649097319217683E-2</v>
      </c>
    </row>
    <row r="151" spans="2:10" x14ac:dyDescent="0.3">
      <c r="B151" s="99">
        <f>_VM!F145</f>
        <v>2025</v>
      </c>
      <c r="C151" s="99" t="str">
        <f>_VM!G145</f>
        <v>Rind</v>
      </c>
      <c r="D151" s="99" t="str">
        <f>_VM!H145</f>
        <v>Milchkühe</v>
      </c>
      <c r="E151" s="99" t="str">
        <f>_VM!I145</f>
        <v>Beobachtung</v>
      </c>
      <c r="F151" s="99" t="str">
        <f>_VM!J145</f>
        <v>B</v>
      </c>
      <c r="G151" s="99" t="str">
        <f>_VM!K145</f>
        <v>Fluorchinolone</v>
      </c>
      <c r="H151" s="99" t="str">
        <f>_VM!L145</f>
        <v>Marbofloxacin</v>
      </c>
      <c r="I151" s="115">
        <f>_VM!M145</f>
        <v>1.724935E-2</v>
      </c>
      <c r="J151" s="162">
        <f>_VM!N145</f>
        <v>1.4430788804676475E-2</v>
      </c>
    </row>
    <row r="152" spans="2:10" x14ac:dyDescent="0.3">
      <c r="B152" s="99">
        <f>_VM!F146</f>
        <v>2025</v>
      </c>
      <c r="C152" s="99" t="str">
        <f>_VM!G146</f>
        <v>Rind</v>
      </c>
      <c r="D152" s="99" t="str">
        <f>_VM!H146</f>
        <v>Milchkühe</v>
      </c>
      <c r="E152" s="99" t="str">
        <f>_VM!I146</f>
        <v>Beobachtung</v>
      </c>
      <c r="F152" s="99" t="str">
        <f>_VM!J146</f>
        <v>B</v>
      </c>
      <c r="G152" s="99" t="str">
        <f>_VM!K146</f>
        <v>Polypeptid-AB</v>
      </c>
      <c r="H152" s="99" t="str">
        <f>_VM!L146</f>
        <v>Colistin</v>
      </c>
      <c r="I152" s="115">
        <f>_VM!M146</f>
        <v>1.0740000000000001E-5</v>
      </c>
      <c r="J152" s="162">
        <f>_VM!N146</f>
        <v>8.9850731628858681E-6</v>
      </c>
    </row>
    <row r="153" spans="2:10" x14ac:dyDescent="0.3">
      <c r="B153" s="99">
        <f>_VM!F147</f>
        <v>2025</v>
      </c>
      <c r="C153" s="99" t="str">
        <f>_VM!G147</f>
        <v>Rind</v>
      </c>
      <c r="D153" s="99" t="str">
        <f>_VM!H147</f>
        <v>Milchkühe</v>
      </c>
      <c r="E153" s="99" t="str">
        <f>_VM!I147</f>
        <v>Beobachtung</v>
      </c>
      <c r="F153" s="99" t="str">
        <f>_VM!J147</f>
        <v>C</v>
      </c>
      <c r="G153" s="99" t="str">
        <f>_VM!K147</f>
        <v>Aminoglykoside</v>
      </c>
      <c r="H153" s="99" t="str">
        <f>_VM!L147</f>
        <v>Dihydrostreptomycin</v>
      </c>
      <c r="I153" s="115">
        <f>_VM!M147</f>
        <v>1.240727592034E-3</v>
      </c>
      <c r="J153" s="162">
        <f>_VM!N147</f>
        <v>1.0379914515490408E-3</v>
      </c>
    </row>
    <row r="154" spans="2:10" x14ac:dyDescent="0.3">
      <c r="B154" s="99">
        <f>_VM!F148</f>
        <v>2025</v>
      </c>
      <c r="C154" s="99" t="str">
        <f>_VM!G148</f>
        <v>Rind</v>
      </c>
      <c r="D154" s="99" t="str">
        <f>_VM!H148</f>
        <v>Milchkühe</v>
      </c>
      <c r="E154" s="99" t="str">
        <f>_VM!I148</f>
        <v>Beobachtung</v>
      </c>
      <c r="F154" s="99" t="str">
        <f>_VM!J148</f>
        <v>C</v>
      </c>
      <c r="G154" s="99" t="str">
        <f>_VM!K148</f>
        <v>Aminoglykoside</v>
      </c>
      <c r="H154" s="99" t="str">
        <f>_VM!L148</f>
        <v>Framycetin</v>
      </c>
      <c r="I154" s="115">
        <f>_VM!M148</f>
        <v>7.8566360000000002E-3</v>
      </c>
      <c r="J154" s="162">
        <f>_VM!N148</f>
        <v>6.5728537499220646E-3</v>
      </c>
    </row>
    <row r="155" spans="2:10" x14ac:dyDescent="0.3">
      <c r="B155" s="99">
        <f>_VM!F149</f>
        <v>2025</v>
      </c>
      <c r="C155" s="99" t="str">
        <f>_VM!G149</f>
        <v>Rind</v>
      </c>
      <c r="D155" s="99" t="str">
        <f>_VM!H149</f>
        <v>Milchkühe</v>
      </c>
      <c r="E155" s="99" t="str">
        <f>_VM!I149</f>
        <v>Beobachtung</v>
      </c>
      <c r="F155" s="99" t="str">
        <f>_VM!J149</f>
        <v>C</v>
      </c>
      <c r="G155" s="99" t="str">
        <f>_VM!K149</f>
        <v>Aminoglykoside</v>
      </c>
      <c r="H155" s="99" t="str">
        <f>_VM!L149</f>
        <v>Gentamicin</v>
      </c>
      <c r="I155" s="115">
        <f>_VM!M149</f>
        <v>7.7673E-4</v>
      </c>
      <c r="J155" s="162">
        <f>_VM!N149</f>
        <v>6.4981153424658656E-4</v>
      </c>
    </row>
    <row r="156" spans="2:10" x14ac:dyDescent="0.3">
      <c r="B156" s="99">
        <f>_VM!F150</f>
        <v>2025</v>
      </c>
      <c r="C156" s="99" t="str">
        <f>_VM!G150</f>
        <v>Rind</v>
      </c>
      <c r="D156" s="99" t="str">
        <f>_VM!H150</f>
        <v>Milchkühe</v>
      </c>
      <c r="E156" s="99" t="str">
        <f>_VM!I150</f>
        <v>Beobachtung</v>
      </c>
      <c r="F156" s="99" t="str">
        <f>_VM!J150</f>
        <v>C</v>
      </c>
      <c r="G156" s="99" t="str">
        <f>_VM!K150</f>
        <v>Aminoglykoside</v>
      </c>
      <c r="H156" s="99" t="str">
        <f>_VM!L150</f>
        <v>Kanamycin</v>
      </c>
      <c r="I156" s="115">
        <f>_VM!M150</f>
        <v>6.9116229227849995E-3</v>
      </c>
      <c r="J156" s="162">
        <f>_VM!N150</f>
        <v>5.7822567630821491E-3</v>
      </c>
    </row>
    <row r="157" spans="2:10" x14ac:dyDescent="0.3">
      <c r="B157" s="99">
        <f>_VM!F151</f>
        <v>2025</v>
      </c>
      <c r="C157" s="99" t="str">
        <f>_VM!G151</f>
        <v>Rind</v>
      </c>
      <c r="D157" s="99" t="str">
        <f>_VM!H151</f>
        <v>Milchkühe</v>
      </c>
      <c r="E157" s="99" t="str">
        <f>_VM!I151</f>
        <v>Beobachtung</v>
      </c>
      <c r="F157" s="99" t="str">
        <f>_VM!J151</f>
        <v>C</v>
      </c>
      <c r="G157" s="99" t="str">
        <f>_VM!K151</f>
        <v>Aminoglykoside</v>
      </c>
      <c r="H157" s="99" t="str">
        <f>_VM!L151</f>
        <v>Neomycin</v>
      </c>
      <c r="I157" s="115">
        <f>_VM!M151</f>
        <v>1.2505599343111112E-2</v>
      </c>
      <c r="J157" s="162">
        <f>_VM!N151</f>
        <v>1.046217179176823E-2</v>
      </c>
    </row>
    <row r="158" spans="2:10" x14ac:dyDescent="0.3">
      <c r="B158" s="99">
        <f>_VM!F152</f>
        <v>2025</v>
      </c>
      <c r="C158" s="99" t="str">
        <f>_VM!G152</f>
        <v>Rind</v>
      </c>
      <c r="D158" s="99" t="str">
        <f>_VM!H152</f>
        <v>Milchkühe</v>
      </c>
      <c r="E158" s="99" t="str">
        <f>_VM!I152</f>
        <v>Beobachtung</v>
      </c>
      <c r="F158" s="99" t="str">
        <f>_VM!J152</f>
        <v>C</v>
      </c>
      <c r="G158" s="99" t="str">
        <f>_VM!K152</f>
        <v>Aminoglykoside</v>
      </c>
      <c r="H158" s="99" t="str">
        <f>_VM!L152</f>
        <v>Paromomycin</v>
      </c>
      <c r="I158" s="115">
        <f>_VM!M152</f>
        <v>1.7866E-3</v>
      </c>
      <c r="J158" s="162">
        <f>_VM!N152</f>
        <v>1.4946677572450549E-3</v>
      </c>
    </row>
    <row r="159" spans="2:10" x14ac:dyDescent="0.3">
      <c r="B159" s="99">
        <f>_VM!F153</f>
        <v>2025</v>
      </c>
      <c r="C159" s="99" t="str">
        <f>_VM!G153</f>
        <v>Rind</v>
      </c>
      <c r="D159" s="99" t="str">
        <f>_VM!H153</f>
        <v>Milchkühe</v>
      </c>
      <c r="E159" s="99" t="str">
        <f>_VM!I153</f>
        <v>Beobachtung</v>
      </c>
      <c r="F159" s="99" t="str">
        <f>_VM!J153</f>
        <v>C</v>
      </c>
      <c r="G159" s="99" t="str">
        <f>_VM!K153</f>
        <v>Ceph. 1. Gen.</v>
      </c>
      <c r="H159" s="99" t="str">
        <f>_VM!L153</f>
        <v>Cefalexin</v>
      </c>
      <c r="I159" s="115">
        <f>_VM!M153</f>
        <v>2.2381896753578E-2</v>
      </c>
      <c r="J159" s="162">
        <f>_VM!N153</f>
        <v>1.8724672239763131E-2</v>
      </c>
    </row>
    <row r="160" spans="2:10" x14ac:dyDescent="0.3">
      <c r="B160" s="99">
        <f>_VM!F154</f>
        <v>2025</v>
      </c>
      <c r="C160" s="99" t="str">
        <f>_VM!G154</f>
        <v>Rind</v>
      </c>
      <c r="D160" s="99" t="str">
        <f>_VM!H154</f>
        <v>Milchkühe</v>
      </c>
      <c r="E160" s="99" t="str">
        <f>_VM!I154</f>
        <v>Beobachtung</v>
      </c>
      <c r="F160" s="99" t="str">
        <f>_VM!J154</f>
        <v>C</v>
      </c>
      <c r="G160" s="99" t="str">
        <f>_VM!K154</f>
        <v>Ceph. 1. Gen.</v>
      </c>
      <c r="H160" s="99" t="str">
        <f>_VM!L154</f>
        <v>Cefalonium</v>
      </c>
      <c r="I160" s="115">
        <f>_VM!M154</f>
        <v>6.9695636066666677E-4</v>
      </c>
      <c r="J160" s="162">
        <f>_VM!N154</f>
        <v>5.8307298807529521E-4</v>
      </c>
    </row>
    <row r="161" spans="2:10" x14ac:dyDescent="0.3">
      <c r="B161" s="99">
        <f>_VM!F155</f>
        <v>2025</v>
      </c>
      <c r="C161" s="99" t="str">
        <f>_VM!G155</f>
        <v>Rind</v>
      </c>
      <c r="D161" s="99" t="str">
        <f>_VM!H155</f>
        <v>Milchkühe</v>
      </c>
      <c r="E161" s="99" t="str">
        <f>_VM!I155</f>
        <v>Beobachtung</v>
      </c>
      <c r="F161" s="99" t="str">
        <f>_VM!J155</f>
        <v>C</v>
      </c>
      <c r="G161" s="99" t="str">
        <f>_VM!K155</f>
        <v>Ceph. 1. Gen.</v>
      </c>
      <c r="H161" s="99" t="str">
        <f>_VM!L155</f>
        <v>Cefapirin</v>
      </c>
      <c r="I161" s="115">
        <f>_VM!M155</f>
        <v>1.2876727911649948E-2</v>
      </c>
      <c r="J161" s="162">
        <f>_VM!N155</f>
        <v>1.07726575777234E-2</v>
      </c>
    </row>
    <row r="162" spans="2:10" x14ac:dyDescent="0.3">
      <c r="B162" s="99">
        <f>_VM!F156</f>
        <v>2025</v>
      </c>
      <c r="C162" s="99" t="str">
        <f>_VM!G156</f>
        <v>Rind</v>
      </c>
      <c r="D162" s="99" t="str">
        <f>_VM!H156</f>
        <v>Milchkühe</v>
      </c>
      <c r="E162" s="99" t="str">
        <f>_VM!I156</f>
        <v>Beobachtung</v>
      </c>
      <c r="F162" s="99" t="str">
        <f>_VM!J156</f>
        <v>C</v>
      </c>
      <c r="G162" s="99" t="str">
        <f>_VM!K156</f>
        <v>Fenicole</v>
      </c>
      <c r="H162" s="99" t="str">
        <f>_VM!L156</f>
        <v>Florfenicol</v>
      </c>
      <c r="I162" s="115">
        <f>_VM!M156</f>
        <v>4.9218500000000002E-3</v>
      </c>
      <c r="J162" s="162">
        <f>_VM!N156</f>
        <v>4.1176147436452334E-3</v>
      </c>
    </row>
    <row r="163" spans="2:10" x14ac:dyDescent="0.3">
      <c r="B163" s="99">
        <f>_VM!F157</f>
        <v>2025</v>
      </c>
      <c r="C163" s="99" t="str">
        <f>_VM!G157</f>
        <v>Rind</v>
      </c>
      <c r="D163" s="99" t="str">
        <f>_VM!H157</f>
        <v>Milchkühe</v>
      </c>
      <c r="E163" s="99" t="str">
        <f>_VM!I157</f>
        <v>Beobachtung</v>
      </c>
      <c r="F163" s="99" t="str">
        <f>_VM!J157</f>
        <v>C</v>
      </c>
      <c r="G163" s="99" t="str">
        <f>_VM!K157</f>
        <v>Fenicole</v>
      </c>
      <c r="H163" s="99" t="str">
        <f>_VM!L157</f>
        <v>Thiamphenicol</v>
      </c>
      <c r="I163" s="115">
        <f>_VM!M157</f>
        <v>1.15425E-4</v>
      </c>
      <c r="J163" s="162">
        <f>_VM!N157</f>
        <v>9.6564438531294346E-5</v>
      </c>
    </row>
    <row r="164" spans="2:10" x14ac:dyDescent="0.3">
      <c r="B164" s="99">
        <f>_VM!F158</f>
        <v>2025</v>
      </c>
      <c r="C164" s="99" t="str">
        <f>_VM!G158</f>
        <v>Rind</v>
      </c>
      <c r="D164" s="99" t="str">
        <f>_VM!H158</f>
        <v>Milchkühe</v>
      </c>
      <c r="E164" s="99" t="str">
        <f>_VM!I158</f>
        <v>Beobachtung</v>
      </c>
      <c r="F164" s="99" t="str">
        <f>_VM!J158</f>
        <v>C</v>
      </c>
      <c r="G164" s="99" t="str">
        <f>_VM!K158</f>
        <v>Lincosamide</v>
      </c>
      <c r="H164" s="99" t="str">
        <f>_VM!L158</f>
        <v>Lincomycin</v>
      </c>
      <c r="I164" s="115">
        <f>_VM!M158</f>
        <v>4.1786707783904005E-3</v>
      </c>
      <c r="J164" s="162">
        <f>_VM!N158</f>
        <v>3.4958717567459018E-3</v>
      </c>
    </row>
    <row r="165" spans="2:10" x14ac:dyDescent="0.3">
      <c r="B165" s="99">
        <f>_VM!F159</f>
        <v>2025</v>
      </c>
      <c r="C165" s="99" t="str">
        <f>_VM!G159</f>
        <v>Rind</v>
      </c>
      <c r="D165" s="99" t="str">
        <f>_VM!H159</f>
        <v>Milchkühe</v>
      </c>
      <c r="E165" s="99" t="str">
        <f>_VM!I159</f>
        <v>Beobachtung</v>
      </c>
      <c r="F165" s="99" t="str">
        <f>_VM!J159</f>
        <v>C</v>
      </c>
      <c r="G165" s="99" t="str">
        <f>_VM!K159</f>
        <v>Makrolide</v>
      </c>
      <c r="H165" s="99" t="str">
        <f>_VM!L159</f>
        <v>Gamithromycin</v>
      </c>
      <c r="I165" s="115">
        <f>_VM!M159</f>
        <v>5.9999999999999997E-7</v>
      </c>
      <c r="J165" s="162">
        <f>_VM!N159</f>
        <v>5.0195939457462948E-7</v>
      </c>
    </row>
    <row r="166" spans="2:10" x14ac:dyDescent="0.3">
      <c r="B166" s="99">
        <f>_VM!F160</f>
        <v>2025</v>
      </c>
      <c r="C166" s="99" t="str">
        <f>_VM!G160</f>
        <v>Rind</v>
      </c>
      <c r="D166" s="99" t="str">
        <f>_VM!H160</f>
        <v>Milchkühe</v>
      </c>
      <c r="E166" s="99" t="str">
        <f>_VM!I160</f>
        <v>Beobachtung</v>
      </c>
      <c r="F166" s="99" t="str">
        <f>_VM!J160</f>
        <v>C</v>
      </c>
      <c r="G166" s="99" t="str">
        <f>_VM!K160</f>
        <v>Makrolide</v>
      </c>
      <c r="H166" s="99" t="str">
        <f>_VM!L160</f>
        <v>Tildipirosin</v>
      </c>
      <c r="I166" s="115">
        <f>_VM!M160</f>
        <v>4.2899999999999999E-5</v>
      </c>
      <c r="J166" s="162">
        <f>_VM!N160</f>
        <v>3.5890096712086009E-5</v>
      </c>
    </row>
    <row r="167" spans="2:10" x14ac:dyDescent="0.3">
      <c r="B167" s="99">
        <f>_VM!F161</f>
        <v>2025</v>
      </c>
      <c r="C167" s="99" t="str">
        <f>_VM!G161</f>
        <v>Rind</v>
      </c>
      <c r="D167" s="99" t="str">
        <f>_VM!H161</f>
        <v>Milchkühe</v>
      </c>
      <c r="E167" s="99" t="str">
        <f>_VM!I161</f>
        <v>Beobachtung</v>
      </c>
      <c r="F167" s="99" t="str">
        <f>_VM!J161</f>
        <v>C</v>
      </c>
      <c r="G167" s="99" t="str">
        <f>_VM!K161</f>
        <v>Makrolide</v>
      </c>
      <c r="H167" s="99" t="str">
        <f>_VM!L161</f>
        <v>Tilmicosin</v>
      </c>
      <c r="I167" s="115">
        <f>_VM!M161</f>
        <v>1.4205000000000001E-4</v>
      </c>
      <c r="J167" s="162">
        <f>_VM!N161</f>
        <v>1.1883888666554353E-4</v>
      </c>
    </row>
    <row r="168" spans="2:10" x14ac:dyDescent="0.3">
      <c r="B168" s="99">
        <f>_VM!F162</f>
        <v>2025</v>
      </c>
      <c r="C168" s="99" t="str">
        <f>_VM!G162</f>
        <v>Rind</v>
      </c>
      <c r="D168" s="99" t="str">
        <f>_VM!H162</f>
        <v>Milchkühe</v>
      </c>
      <c r="E168" s="99" t="str">
        <f>_VM!I162</f>
        <v>Beobachtung</v>
      </c>
      <c r="F168" s="99" t="str">
        <f>_VM!J162</f>
        <v>C</v>
      </c>
      <c r="G168" s="99" t="str">
        <f>_VM!K162</f>
        <v>Makrolide</v>
      </c>
      <c r="H168" s="99" t="str">
        <f>_VM!L162</f>
        <v>Tulathromycin</v>
      </c>
      <c r="I168" s="115">
        <f>_VM!M162</f>
        <v>4.1727000000000002E-4</v>
      </c>
      <c r="J168" s="162">
        <f>_VM!N162</f>
        <v>3.4908766095692606E-4</v>
      </c>
    </row>
    <row r="169" spans="2:10" x14ac:dyDescent="0.3">
      <c r="B169" s="99">
        <f>_VM!F163</f>
        <v>2025</v>
      </c>
      <c r="C169" s="99" t="str">
        <f>_VM!G163</f>
        <v>Rind</v>
      </c>
      <c r="D169" s="99" t="str">
        <f>_VM!H163</f>
        <v>Milchkühe</v>
      </c>
      <c r="E169" s="99" t="str">
        <f>_VM!I163</f>
        <v>Beobachtung</v>
      </c>
      <c r="F169" s="99" t="str">
        <f>_VM!J163</f>
        <v>C</v>
      </c>
      <c r="G169" s="99" t="str">
        <f>_VM!K163</f>
        <v>Makrolide</v>
      </c>
      <c r="H169" s="99" t="str">
        <f>_VM!L163</f>
        <v>Tylosin</v>
      </c>
      <c r="I169" s="115">
        <f>_VM!M163</f>
        <v>2.4562138000000001E-2</v>
      </c>
      <c r="J169" s="162">
        <f>_VM!N163</f>
        <v>2.0548659866564168E-2</v>
      </c>
    </row>
    <row r="170" spans="2:10" x14ac:dyDescent="0.3">
      <c r="B170" s="99">
        <f>_VM!F164</f>
        <v>2025</v>
      </c>
      <c r="C170" s="99" t="str">
        <f>_VM!G164</f>
        <v>Rind</v>
      </c>
      <c r="D170" s="99" t="str">
        <f>_VM!H164</f>
        <v>Milchkühe</v>
      </c>
      <c r="E170" s="99" t="str">
        <f>_VM!I164</f>
        <v>Beobachtung</v>
      </c>
      <c r="F170" s="99" t="str">
        <f>_VM!J164</f>
        <v>D</v>
      </c>
      <c r="G170" s="99" t="str">
        <f>_VM!K164</f>
        <v>Aminoglykoside</v>
      </c>
      <c r="H170" s="99" t="str">
        <f>_VM!L164</f>
        <v>Spectinomycin</v>
      </c>
      <c r="I170" s="115">
        <f>_VM!M164</f>
        <v>6.1442260991999992E-4</v>
      </c>
      <c r="J170" s="162">
        <f>_VM!N164</f>
        <v>5.1402533548067816E-4</v>
      </c>
    </row>
    <row r="171" spans="2:10" x14ac:dyDescent="0.3">
      <c r="B171" s="99">
        <f>_VM!F165</f>
        <v>2025</v>
      </c>
      <c r="C171" s="99" t="str">
        <f>_VM!G165</f>
        <v>Rind</v>
      </c>
      <c r="D171" s="99" t="str">
        <f>_VM!H165</f>
        <v>Milchkühe</v>
      </c>
      <c r="E171" s="99" t="str">
        <f>_VM!I165</f>
        <v>Beobachtung</v>
      </c>
      <c r="F171" s="99" t="str">
        <f>_VM!J165</f>
        <v>D</v>
      </c>
      <c r="G171" s="99" t="str">
        <f>_VM!K165</f>
        <v>Folsäureantag.</v>
      </c>
      <c r="H171" s="99" t="str">
        <f>_VM!L165</f>
        <v>Trimethoprim</v>
      </c>
      <c r="I171" s="115">
        <f>_VM!M165</f>
        <v>3.5005094E-2</v>
      </c>
      <c r="J171" s="162">
        <f>_VM!N165</f>
        <v>2.9285226318779993E-2</v>
      </c>
    </row>
    <row r="172" spans="2:10" x14ac:dyDescent="0.3">
      <c r="B172" s="99">
        <f>_VM!F166</f>
        <v>2025</v>
      </c>
      <c r="C172" s="99" t="str">
        <f>_VM!G166</f>
        <v>Rind</v>
      </c>
      <c r="D172" s="99" t="str">
        <f>_VM!H166</f>
        <v>Milchkühe</v>
      </c>
      <c r="E172" s="99" t="str">
        <f>_VM!I166</f>
        <v>Beobachtung</v>
      </c>
      <c r="F172" s="99" t="str">
        <f>_VM!J166</f>
        <v>D</v>
      </c>
      <c r="G172" s="99" t="str">
        <f>_VM!K166</f>
        <v>Penicilline</v>
      </c>
      <c r="H172" s="99" t="str">
        <f>_VM!L166</f>
        <v>Amoxicillin</v>
      </c>
      <c r="I172" s="115">
        <f>_VM!M166</f>
        <v>0.28965519670090972</v>
      </c>
      <c r="J172" s="162">
        <f>_VM!N166</f>
        <v>0.24232524528563976</v>
      </c>
    </row>
    <row r="173" spans="2:10" x14ac:dyDescent="0.3">
      <c r="B173" s="99">
        <f>_VM!F167</f>
        <v>2025</v>
      </c>
      <c r="C173" s="99" t="str">
        <f>_VM!G167</f>
        <v>Rind</v>
      </c>
      <c r="D173" s="99" t="str">
        <f>_VM!H167</f>
        <v>Milchkühe</v>
      </c>
      <c r="E173" s="99" t="str">
        <f>_VM!I167</f>
        <v>Beobachtung</v>
      </c>
      <c r="F173" s="99" t="str">
        <f>_VM!J167</f>
        <v>D</v>
      </c>
      <c r="G173" s="99" t="str">
        <f>_VM!K167</f>
        <v>Penicilline</v>
      </c>
      <c r="H173" s="99" t="str">
        <f>_VM!L167</f>
        <v>Ampicillin</v>
      </c>
      <c r="I173" s="115">
        <f>_VM!M167</f>
        <v>1.4510581775199999E-3</v>
      </c>
      <c r="J173" s="162">
        <f>_VM!N167</f>
        <v>1.213953807134174E-3</v>
      </c>
    </row>
    <row r="174" spans="2:10" x14ac:dyDescent="0.3">
      <c r="B174" s="99">
        <f>_VM!F168</f>
        <v>2025</v>
      </c>
      <c r="C174" s="99" t="str">
        <f>_VM!G168</f>
        <v>Rind</v>
      </c>
      <c r="D174" s="99" t="str">
        <f>_VM!H168</f>
        <v>Milchkühe</v>
      </c>
      <c r="E174" s="99" t="str">
        <f>_VM!I168</f>
        <v>Beobachtung</v>
      </c>
      <c r="F174" s="99" t="str">
        <f>_VM!J168</f>
        <v>D</v>
      </c>
      <c r="G174" s="99" t="str">
        <f>_VM!K168</f>
        <v>Penicilline</v>
      </c>
      <c r="H174" s="99" t="str">
        <f>_VM!L168</f>
        <v>Benzylpenicillin</v>
      </c>
      <c r="I174" s="115">
        <f>_VM!M168</f>
        <v>0.36137304801567482</v>
      </c>
      <c r="J174" s="162">
        <f>_VM!N168</f>
        <v>0.30232432732922776</v>
      </c>
    </row>
    <row r="175" spans="2:10" x14ac:dyDescent="0.3">
      <c r="B175" s="99">
        <f>_VM!F169</f>
        <v>2025</v>
      </c>
      <c r="C175" s="99" t="str">
        <f>_VM!G169</f>
        <v>Rind</v>
      </c>
      <c r="D175" s="99" t="str">
        <f>_VM!H169</f>
        <v>Milchkühe</v>
      </c>
      <c r="E175" s="99" t="str">
        <f>_VM!I169</f>
        <v>Beobachtung</v>
      </c>
      <c r="F175" s="99" t="str">
        <f>_VM!J169</f>
        <v>D</v>
      </c>
      <c r="G175" s="99" t="str">
        <f>_VM!K169</f>
        <v>Penicilline</v>
      </c>
      <c r="H175" s="99" t="str">
        <f>_VM!L169</f>
        <v>Cloxacillin</v>
      </c>
      <c r="I175" s="115">
        <f>_VM!M169</f>
        <v>7.3817595182604348E-2</v>
      </c>
      <c r="J175" s="162">
        <f>_VM!N169</f>
        <v>6.1755725644691936E-2</v>
      </c>
    </row>
    <row r="176" spans="2:10" x14ac:dyDescent="0.3">
      <c r="B176" s="99">
        <f>_VM!F170</f>
        <v>2025</v>
      </c>
      <c r="C176" s="99" t="str">
        <f>_VM!G170</f>
        <v>Rind</v>
      </c>
      <c r="D176" s="99" t="str">
        <f>_VM!H170</f>
        <v>Milchkühe</v>
      </c>
      <c r="E176" s="99" t="str">
        <f>_VM!I170</f>
        <v>Beobachtung</v>
      </c>
      <c r="F176" s="99" t="str">
        <f>_VM!J170</f>
        <v>D</v>
      </c>
      <c r="G176" s="99" t="str">
        <f>_VM!K170</f>
        <v>Penicilline</v>
      </c>
      <c r="H176" s="99" t="str">
        <f>_VM!L170</f>
        <v>Nafcillin</v>
      </c>
      <c r="I176" s="115">
        <f>_VM!M170</f>
        <v>9.7471805760000003E-4</v>
      </c>
      <c r="J176" s="162">
        <f>_VM!N170</f>
        <v>8.1544814345642478E-4</v>
      </c>
    </row>
    <row r="177" spans="2:10" x14ac:dyDescent="0.3">
      <c r="B177" s="99">
        <f>_VM!F171</f>
        <v>2025</v>
      </c>
      <c r="C177" s="99" t="str">
        <f>_VM!G171</f>
        <v>Rind</v>
      </c>
      <c r="D177" s="99" t="str">
        <f>_VM!H171</f>
        <v>Milchkühe</v>
      </c>
      <c r="E177" s="99" t="str">
        <f>_VM!I171</f>
        <v>Beobachtung</v>
      </c>
      <c r="F177" s="99" t="str">
        <f>_VM!J171</f>
        <v>D</v>
      </c>
      <c r="G177" s="99" t="str">
        <f>_VM!K171</f>
        <v>Penicilline</v>
      </c>
      <c r="H177" s="99" t="str">
        <f>_VM!L171</f>
        <v>Oxacillin</v>
      </c>
      <c r="I177" s="115">
        <f>_VM!M171</f>
        <v>9.3212226839999989E-4</v>
      </c>
      <c r="J177" s="162">
        <f>_VM!N171</f>
        <v>7.7981254919265702E-4</v>
      </c>
    </row>
    <row r="178" spans="2:10" x14ac:dyDescent="0.3">
      <c r="B178" s="99">
        <f>_VM!F172</f>
        <v>2025</v>
      </c>
      <c r="C178" s="99" t="str">
        <f>_VM!G172</f>
        <v>Rind</v>
      </c>
      <c r="D178" s="99" t="str">
        <f>_VM!H172</f>
        <v>Milchkühe</v>
      </c>
      <c r="E178" s="99" t="str">
        <f>_VM!I172</f>
        <v>Beobachtung</v>
      </c>
      <c r="F178" s="99" t="str">
        <f>_VM!J172</f>
        <v>D</v>
      </c>
      <c r="G178" s="99" t="str">
        <f>_VM!K172</f>
        <v>Sulfonamide</v>
      </c>
      <c r="H178" s="99" t="str">
        <f>_VM!L172</f>
        <v>Sulfadiazin</v>
      </c>
      <c r="I178" s="115">
        <f>_VM!M172</f>
        <v>4.0819979999999999E-2</v>
      </c>
      <c r="J178" s="162">
        <f>_VM!N172</f>
        <v>3.4149954078914135E-2</v>
      </c>
    </row>
    <row r="179" spans="2:10" x14ac:dyDescent="0.3">
      <c r="B179" s="99">
        <f>_VM!F173</f>
        <v>2025</v>
      </c>
      <c r="C179" s="99" t="str">
        <f>_VM!G173</f>
        <v>Rind</v>
      </c>
      <c r="D179" s="99" t="str">
        <f>_VM!H173</f>
        <v>Milchkühe</v>
      </c>
      <c r="E179" s="99" t="str">
        <f>_VM!I173</f>
        <v>Beobachtung</v>
      </c>
      <c r="F179" s="99" t="str">
        <f>_VM!J173</f>
        <v>D</v>
      </c>
      <c r="G179" s="99" t="str">
        <f>_VM!K173</f>
        <v>Sulfonamide</v>
      </c>
      <c r="H179" s="99" t="str">
        <f>_VM!L173</f>
        <v>Sulfadimethoxin</v>
      </c>
      <c r="I179" s="115">
        <f>_VM!M173</f>
        <v>7.2692199999999996E-4</v>
      </c>
      <c r="J179" s="162">
        <f>_VM!N173</f>
        <v>6.0814221170496464E-4</v>
      </c>
    </row>
    <row r="180" spans="2:10" x14ac:dyDescent="0.3">
      <c r="B180" s="99">
        <f>_VM!F174</f>
        <v>2025</v>
      </c>
      <c r="C180" s="99" t="str">
        <f>_VM!G174</f>
        <v>Rind</v>
      </c>
      <c r="D180" s="99" t="str">
        <f>_VM!H174</f>
        <v>Milchkühe</v>
      </c>
      <c r="E180" s="99" t="str">
        <f>_VM!I174</f>
        <v>Beobachtung</v>
      </c>
      <c r="F180" s="99" t="str">
        <f>_VM!J174</f>
        <v>D</v>
      </c>
      <c r="G180" s="99" t="str">
        <f>_VM!K174</f>
        <v>Sulfonamide</v>
      </c>
      <c r="H180" s="99" t="str">
        <f>_VM!L174</f>
        <v>Sulfadimidin</v>
      </c>
      <c r="I180" s="115">
        <f>_VM!M174</f>
        <v>4.5550097108992001E-2</v>
      </c>
      <c r="J180" s="162">
        <f>_VM!N174</f>
        <v>3.8107165279408675E-2</v>
      </c>
    </row>
    <row r="181" spans="2:10" x14ac:dyDescent="0.3">
      <c r="B181" s="99">
        <f>_VM!F175</f>
        <v>2025</v>
      </c>
      <c r="C181" s="99" t="str">
        <f>_VM!G175</f>
        <v>Rind</v>
      </c>
      <c r="D181" s="99" t="str">
        <f>_VM!H175</f>
        <v>Milchkühe</v>
      </c>
      <c r="E181" s="99" t="str">
        <f>_VM!I175</f>
        <v>Beobachtung</v>
      </c>
      <c r="F181" s="99" t="str">
        <f>_VM!J175</f>
        <v>D</v>
      </c>
      <c r="G181" s="99" t="str">
        <f>_VM!K175</f>
        <v>Sulfonamide</v>
      </c>
      <c r="H181" s="99" t="str">
        <f>_VM!L175</f>
        <v>Sulfadoxin</v>
      </c>
      <c r="I181" s="115">
        <f>_VM!M175</f>
        <v>8.797924E-2</v>
      </c>
      <c r="J181" s="162">
        <f>_VM!N175</f>
        <v>7.360334340922671E-2</v>
      </c>
    </row>
    <row r="182" spans="2:10" x14ac:dyDescent="0.3">
      <c r="B182" s="99">
        <f>_VM!F176</f>
        <v>2025</v>
      </c>
      <c r="C182" s="99" t="str">
        <f>_VM!G176</f>
        <v>Rind</v>
      </c>
      <c r="D182" s="99" t="str">
        <f>_VM!H176</f>
        <v>Milchkühe</v>
      </c>
      <c r="E182" s="99" t="str">
        <f>_VM!I176</f>
        <v>Beobachtung</v>
      </c>
      <c r="F182" s="99" t="str">
        <f>_VM!J176</f>
        <v>D</v>
      </c>
      <c r="G182" s="99" t="str">
        <f>_VM!K176</f>
        <v>Tetrazykline</v>
      </c>
      <c r="H182" s="99" t="str">
        <f>_VM!L176</f>
        <v>Chlortetracyclin</v>
      </c>
      <c r="I182" s="115">
        <f>_VM!M176</f>
        <v>5.7216701976208892E-3</v>
      </c>
      <c r="J182" s="162">
        <f>_VM!N176</f>
        <v>4.7867435139224701E-3</v>
      </c>
    </row>
    <row r="183" spans="2:10" x14ac:dyDescent="0.3">
      <c r="B183" s="99">
        <f>_VM!F177</f>
        <v>2025</v>
      </c>
      <c r="C183" s="99" t="str">
        <f>_VM!G177</f>
        <v>Rind</v>
      </c>
      <c r="D183" s="99" t="str">
        <f>_VM!H177</f>
        <v>Milchkühe</v>
      </c>
      <c r="E183" s="99" t="str">
        <f>_VM!I177</f>
        <v>Beobachtung</v>
      </c>
      <c r="F183" s="99" t="str">
        <f>_VM!J177</f>
        <v>D</v>
      </c>
      <c r="G183" s="99" t="str">
        <f>_VM!K177</f>
        <v>Tetrazykline</v>
      </c>
      <c r="H183" s="99" t="str">
        <f>_VM!L177</f>
        <v>Oxytetracyclin</v>
      </c>
      <c r="I183" s="115">
        <f>_VM!M177</f>
        <v>3.724452205184E-2</v>
      </c>
      <c r="J183" s="162">
        <f>_VM!N177</f>
        <v>3.115872956727174E-2</v>
      </c>
    </row>
    <row r="184" spans="2:10" x14ac:dyDescent="0.3">
      <c r="B184" s="99">
        <f>_VM!F178</f>
        <v>2025</v>
      </c>
      <c r="C184" s="99" t="str">
        <f>_VM!G178</f>
        <v>Rind</v>
      </c>
      <c r="D184" s="99" t="str">
        <f>_VM!H178</f>
        <v>Milchkühe</v>
      </c>
      <c r="E184" s="99" t="str">
        <f>_VM!I178</f>
        <v>Beobachtung</v>
      </c>
      <c r="F184" s="99" t="str">
        <f>_VM!J178</f>
        <v>D</v>
      </c>
      <c r="G184" s="99" t="str">
        <f>_VM!K178</f>
        <v>Tetrazykline</v>
      </c>
      <c r="H184" s="99" t="str">
        <f>_VM!L178</f>
        <v>Tetracyclin</v>
      </c>
      <c r="I184" s="115">
        <f>_VM!M178</f>
        <v>5.7874328200000005E-2</v>
      </c>
      <c r="J184" s="162">
        <f>_VM!N178</f>
        <v>4.8417604574475678E-2</v>
      </c>
    </row>
    <row r="185" spans="2:10" x14ac:dyDescent="0.3">
      <c r="B185" s="99">
        <f>_VM!F179</f>
        <v>2025</v>
      </c>
      <c r="C185" s="99" t="str">
        <f>_VM!G179</f>
        <v>Rind</v>
      </c>
      <c r="D185" s="99" t="str">
        <f>_VM!H179</f>
        <v>Milchkühe</v>
      </c>
      <c r="E185" s="99" t="str">
        <f>_VM!I179</f>
        <v>Minimierung</v>
      </c>
      <c r="F185" s="99" t="str">
        <f>_VM!J179</f>
        <v>B</v>
      </c>
      <c r="G185" s="99" t="str">
        <f>_VM!K179</f>
        <v>Ceph. 3. Gen.</v>
      </c>
      <c r="H185" s="99" t="str">
        <f>_VM!L179</f>
        <v>Cefoperazon</v>
      </c>
      <c r="I185" s="115">
        <f>_VM!M179</f>
        <v>2.9104004159999999E-5</v>
      </c>
      <c r="J185" s="162">
        <f>_VM!N179</f>
        <v>1.115569732499813E-6</v>
      </c>
    </row>
    <row r="186" spans="2:10" x14ac:dyDescent="0.3">
      <c r="B186" s="99">
        <f>_VM!F180</f>
        <v>2025</v>
      </c>
      <c r="C186" s="99" t="str">
        <f>_VM!G180</f>
        <v>Rind</v>
      </c>
      <c r="D186" s="99" t="str">
        <f>_VM!H180</f>
        <v>Milchkühe</v>
      </c>
      <c r="E186" s="99" t="str">
        <f>_VM!I180</f>
        <v>Minimierung</v>
      </c>
      <c r="F186" s="99" t="str">
        <f>_VM!J180</f>
        <v>B</v>
      </c>
      <c r="G186" s="99" t="str">
        <f>_VM!K180</f>
        <v>Ceph. 3. Gen.</v>
      </c>
      <c r="H186" s="99" t="str">
        <f>_VM!L180</f>
        <v>Ceftiofur</v>
      </c>
      <c r="I186" s="115">
        <f>_VM!M180</f>
        <v>0.342573630809969</v>
      </c>
      <c r="J186" s="162">
        <f>_VM!N180</f>
        <v>1.3131003266189984E-2</v>
      </c>
    </row>
    <row r="187" spans="2:10" x14ac:dyDescent="0.3">
      <c r="B187" s="99">
        <f>_VM!F181</f>
        <v>2025</v>
      </c>
      <c r="C187" s="99" t="str">
        <f>_VM!G181</f>
        <v>Rind</v>
      </c>
      <c r="D187" s="99" t="str">
        <f>_VM!H181</f>
        <v>Milchkühe</v>
      </c>
      <c r="E187" s="99" t="str">
        <f>_VM!I181</f>
        <v>Minimierung</v>
      </c>
      <c r="F187" s="99" t="str">
        <f>_VM!J181</f>
        <v>B</v>
      </c>
      <c r="G187" s="99" t="str">
        <f>_VM!K181</f>
        <v>Ceph. 4. Gen.</v>
      </c>
      <c r="H187" s="99" t="str">
        <f>_VM!L181</f>
        <v>Cefquinom</v>
      </c>
      <c r="I187" s="115">
        <f>_VM!M181</f>
        <v>9.283889894594019E-2</v>
      </c>
      <c r="J187" s="162">
        <f>_VM!N181</f>
        <v>3.5585572725089828E-3</v>
      </c>
    </row>
    <row r="188" spans="2:10" x14ac:dyDescent="0.3">
      <c r="B188" s="99">
        <f>_VM!F182</f>
        <v>2025</v>
      </c>
      <c r="C188" s="99" t="str">
        <f>_VM!G182</f>
        <v>Rind</v>
      </c>
      <c r="D188" s="99" t="str">
        <f>_VM!H182</f>
        <v>Milchkühe</v>
      </c>
      <c r="E188" s="99" t="str">
        <f>_VM!I182</f>
        <v>Minimierung</v>
      </c>
      <c r="F188" s="99" t="str">
        <f>_VM!J182</f>
        <v>B</v>
      </c>
      <c r="G188" s="99" t="str">
        <f>_VM!K182</f>
        <v>Fluorchinolone</v>
      </c>
      <c r="H188" s="99" t="str">
        <f>_VM!L182</f>
        <v>Danofloxacin</v>
      </c>
      <c r="I188" s="115">
        <f>_VM!M182</f>
        <v>1.0949759128263001E-2</v>
      </c>
      <c r="J188" s="162">
        <f>_VM!N182</f>
        <v>4.1970925356182132E-4</v>
      </c>
    </row>
    <row r="189" spans="2:10" x14ac:dyDescent="0.3">
      <c r="B189" s="99">
        <f>_VM!F183</f>
        <v>2025</v>
      </c>
      <c r="C189" s="99" t="str">
        <f>_VM!G183</f>
        <v>Rind</v>
      </c>
      <c r="D189" s="99" t="str">
        <f>_VM!H183</f>
        <v>Milchkühe</v>
      </c>
      <c r="E189" s="99" t="str">
        <f>_VM!I183</f>
        <v>Minimierung</v>
      </c>
      <c r="F189" s="99" t="str">
        <f>_VM!J183</f>
        <v>B</v>
      </c>
      <c r="G189" s="99" t="str">
        <f>_VM!K183</f>
        <v>Fluorchinolone</v>
      </c>
      <c r="H189" s="99" t="str">
        <f>_VM!L183</f>
        <v>Enrofloxacin</v>
      </c>
      <c r="I189" s="115">
        <f>_VM!M183</f>
        <v>0.40667047933333333</v>
      </c>
      <c r="J189" s="162">
        <f>_VM!N183</f>
        <v>1.5587864657776954E-2</v>
      </c>
    </row>
    <row r="190" spans="2:10" x14ac:dyDescent="0.3">
      <c r="B190" s="99">
        <f>_VM!F184</f>
        <v>2025</v>
      </c>
      <c r="C190" s="99" t="str">
        <f>_VM!G184</f>
        <v>Rind</v>
      </c>
      <c r="D190" s="99" t="str">
        <f>_VM!H184</f>
        <v>Milchkühe</v>
      </c>
      <c r="E190" s="99" t="str">
        <f>_VM!I184</f>
        <v>Minimierung</v>
      </c>
      <c r="F190" s="99" t="str">
        <f>_VM!J184</f>
        <v>B</v>
      </c>
      <c r="G190" s="99" t="str">
        <f>_VM!K184</f>
        <v>Fluorchinolone</v>
      </c>
      <c r="H190" s="99" t="str">
        <f>_VM!L184</f>
        <v>Marbofloxacin</v>
      </c>
      <c r="I190" s="115">
        <f>_VM!M184</f>
        <v>0.36089241999999999</v>
      </c>
      <c r="J190" s="162">
        <f>_VM!N184</f>
        <v>1.3833170797643611E-2</v>
      </c>
    </row>
    <row r="191" spans="2:10" x14ac:dyDescent="0.3">
      <c r="B191" s="99">
        <f>_VM!F185</f>
        <v>2025</v>
      </c>
      <c r="C191" s="99" t="str">
        <f>_VM!G185</f>
        <v>Rind</v>
      </c>
      <c r="D191" s="99" t="str">
        <f>_VM!H185</f>
        <v>Milchkühe</v>
      </c>
      <c r="E191" s="99" t="str">
        <f>_VM!I185</f>
        <v>Minimierung</v>
      </c>
      <c r="F191" s="99" t="str">
        <f>_VM!J185</f>
        <v>B</v>
      </c>
      <c r="G191" s="99" t="str">
        <f>_VM!K185</f>
        <v>Polypeptid-AB</v>
      </c>
      <c r="H191" s="99" t="str">
        <f>_VM!L185</f>
        <v>Colistin</v>
      </c>
      <c r="I191" s="115">
        <f>_VM!M185</f>
        <v>1.1346E-4</v>
      </c>
      <c r="J191" s="162">
        <f>_VM!N185</f>
        <v>4.348973466111159E-6</v>
      </c>
    </row>
    <row r="192" spans="2:10" x14ac:dyDescent="0.3">
      <c r="B192" s="99">
        <f>_VM!F186</f>
        <v>2025</v>
      </c>
      <c r="C192" s="99" t="str">
        <f>_VM!G186</f>
        <v>Rind</v>
      </c>
      <c r="D192" s="99" t="str">
        <f>_VM!H186</f>
        <v>Milchkühe</v>
      </c>
      <c r="E192" s="99" t="str">
        <f>_VM!I186</f>
        <v>Minimierung</v>
      </c>
      <c r="F192" s="99" t="str">
        <f>_VM!J186</f>
        <v>C</v>
      </c>
      <c r="G192" s="99" t="str">
        <f>_VM!K186</f>
        <v>Aminoglykoside</v>
      </c>
      <c r="H192" s="99" t="str">
        <f>_VM!L186</f>
        <v>Dihydrostreptomycin</v>
      </c>
      <c r="I192" s="115">
        <f>_VM!M186</f>
        <v>2.2141356066210496E-2</v>
      </c>
      <c r="J192" s="162">
        <f>_VM!N186</f>
        <v>8.4868826049417246E-4</v>
      </c>
    </row>
    <row r="193" spans="2:10" x14ac:dyDescent="0.3">
      <c r="B193" s="99">
        <f>_VM!F187</f>
        <v>2025</v>
      </c>
      <c r="C193" s="99" t="str">
        <f>_VM!G187</f>
        <v>Rind</v>
      </c>
      <c r="D193" s="99" t="str">
        <f>_VM!H187</f>
        <v>Milchkühe</v>
      </c>
      <c r="E193" s="99" t="str">
        <f>_VM!I187</f>
        <v>Minimierung</v>
      </c>
      <c r="F193" s="99" t="str">
        <f>_VM!J187</f>
        <v>C</v>
      </c>
      <c r="G193" s="99" t="str">
        <f>_VM!K187</f>
        <v>Aminoglykoside</v>
      </c>
      <c r="H193" s="99" t="str">
        <f>_VM!L187</f>
        <v>Framycetin</v>
      </c>
      <c r="I193" s="115">
        <f>_VM!M187</f>
        <v>0.178947089</v>
      </c>
      <c r="J193" s="162">
        <f>_VM!N187</f>
        <v>6.8591234082393104E-3</v>
      </c>
    </row>
    <row r="194" spans="2:10" x14ac:dyDescent="0.3">
      <c r="B194" s="99">
        <f>_VM!F188</f>
        <v>2025</v>
      </c>
      <c r="C194" s="99" t="str">
        <f>_VM!G188</f>
        <v>Rind</v>
      </c>
      <c r="D194" s="99" t="str">
        <f>_VM!H188</f>
        <v>Milchkühe</v>
      </c>
      <c r="E194" s="99" t="str">
        <f>_VM!I188</f>
        <v>Minimierung</v>
      </c>
      <c r="F194" s="99" t="str">
        <f>_VM!J188</f>
        <v>C</v>
      </c>
      <c r="G194" s="99" t="str">
        <f>_VM!K188</f>
        <v>Aminoglykoside</v>
      </c>
      <c r="H194" s="99" t="str">
        <f>_VM!L188</f>
        <v>Gentamicin</v>
      </c>
      <c r="I194" s="115">
        <f>_VM!M188</f>
        <v>1.3214864999999999E-2</v>
      </c>
      <c r="J194" s="162">
        <f>_VM!N188</f>
        <v>5.0653179308338657E-4</v>
      </c>
    </row>
    <row r="195" spans="2:10" x14ac:dyDescent="0.3">
      <c r="B195" s="99">
        <f>_VM!F189</f>
        <v>2025</v>
      </c>
      <c r="C195" s="99" t="str">
        <f>_VM!G189</f>
        <v>Rind</v>
      </c>
      <c r="D195" s="99" t="str">
        <f>_VM!H189</f>
        <v>Milchkühe</v>
      </c>
      <c r="E195" s="99" t="str">
        <f>_VM!I189</f>
        <v>Minimierung</v>
      </c>
      <c r="F195" s="99" t="str">
        <f>_VM!J189</f>
        <v>C</v>
      </c>
      <c r="G195" s="99" t="str">
        <f>_VM!K189</f>
        <v>Aminoglykoside</v>
      </c>
      <c r="H195" s="99" t="str">
        <f>_VM!L189</f>
        <v>Kanamycin</v>
      </c>
      <c r="I195" s="115">
        <f>_VM!M189</f>
        <v>0.13898625782861398</v>
      </c>
      <c r="J195" s="162">
        <f>_VM!N189</f>
        <v>5.32740655253593E-3</v>
      </c>
    </row>
    <row r="196" spans="2:10" x14ac:dyDescent="0.3">
      <c r="B196" s="99">
        <f>_VM!F190</f>
        <v>2025</v>
      </c>
      <c r="C196" s="99" t="str">
        <f>_VM!G190</f>
        <v>Rind</v>
      </c>
      <c r="D196" s="99" t="str">
        <f>_VM!H190</f>
        <v>Milchkühe</v>
      </c>
      <c r="E196" s="99" t="str">
        <f>_VM!I190</f>
        <v>Minimierung</v>
      </c>
      <c r="F196" s="99" t="str">
        <f>_VM!J190</f>
        <v>C</v>
      </c>
      <c r="G196" s="99" t="str">
        <f>_VM!K190</f>
        <v>Aminoglykoside</v>
      </c>
      <c r="H196" s="99" t="str">
        <f>_VM!L190</f>
        <v>Neomycin</v>
      </c>
      <c r="I196" s="115">
        <f>_VM!M190</f>
        <v>0.27368083687250794</v>
      </c>
      <c r="J196" s="162">
        <f>_VM!N190</f>
        <v>1.0490311102958167E-2</v>
      </c>
    </row>
    <row r="197" spans="2:10" x14ac:dyDescent="0.3">
      <c r="B197" s="99">
        <f>_VM!F191</f>
        <v>2025</v>
      </c>
      <c r="C197" s="99" t="str">
        <f>_VM!G191</f>
        <v>Rind</v>
      </c>
      <c r="D197" s="99" t="str">
        <f>_VM!H191</f>
        <v>Milchkühe</v>
      </c>
      <c r="E197" s="99" t="str">
        <f>_VM!I191</f>
        <v>Minimierung</v>
      </c>
      <c r="F197" s="99" t="str">
        <f>_VM!J191</f>
        <v>C</v>
      </c>
      <c r="G197" s="99" t="str">
        <f>_VM!K191</f>
        <v>Aminoglykoside</v>
      </c>
      <c r="H197" s="99" t="str">
        <f>_VM!L191</f>
        <v>Paromomycin</v>
      </c>
      <c r="I197" s="115">
        <f>_VM!M191</f>
        <v>6.8940206000000004E-2</v>
      </c>
      <c r="J197" s="162">
        <f>_VM!N191</f>
        <v>2.6425094891788944E-3</v>
      </c>
    </row>
    <row r="198" spans="2:10" x14ac:dyDescent="0.3">
      <c r="B198" s="99">
        <f>_VM!F192</f>
        <v>2025</v>
      </c>
      <c r="C198" s="99" t="str">
        <f>_VM!G192</f>
        <v>Rind</v>
      </c>
      <c r="D198" s="99" t="str">
        <f>_VM!H192</f>
        <v>Milchkühe</v>
      </c>
      <c r="E198" s="99" t="str">
        <f>_VM!I192</f>
        <v>Minimierung</v>
      </c>
      <c r="F198" s="99" t="str">
        <f>_VM!J192</f>
        <v>C</v>
      </c>
      <c r="G198" s="99" t="str">
        <f>_VM!K192</f>
        <v>Ceph. 1. Gen.</v>
      </c>
      <c r="H198" s="99" t="str">
        <f>_VM!L192</f>
        <v>Cefalexin</v>
      </c>
      <c r="I198" s="115">
        <f>_VM!M192</f>
        <v>0.59739911672131019</v>
      </c>
      <c r="J198" s="162">
        <f>_VM!N192</f>
        <v>2.2898580180673554E-2</v>
      </c>
    </row>
    <row r="199" spans="2:10" x14ac:dyDescent="0.3">
      <c r="B199" s="99">
        <f>_VM!F193</f>
        <v>2025</v>
      </c>
      <c r="C199" s="99" t="str">
        <f>_VM!G193</f>
        <v>Rind</v>
      </c>
      <c r="D199" s="99" t="str">
        <f>_VM!H193</f>
        <v>Milchkühe</v>
      </c>
      <c r="E199" s="99" t="str">
        <f>_VM!I193</f>
        <v>Minimierung</v>
      </c>
      <c r="F199" s="99" t="str">
        <f>_VM!J193</f>
        <v>C</v>
      </c>
      <c r="G199" s="99" t="str">
        <f>_VM!K193</f>
        <v>Ceph. 1. Gen.</v>
      </c>
      <c r="H199" s="99" t="str">
        <f>_VM!L193</f>
        <v>Cefalonium</v>
      </c>
      <c r="I199" s="115">
        <f>_VM!M193</f>
        <v>2.9160048174569336E-2</v>
      </c>
      <c r="J199" s="162">
        <f>_VM!N193</f>
        <v>1.1177179250989352E-3</v>
      </c>
    </row>
    <row r="200" spans="2:10" x14ac:dyDescent="0.3">
      <c r="B200" s="99">
        <f>_VM!F194</f>
        <v>2025</v>
      </c>
      <c r="C200" s="99" t="str">
        <f>_VM!G194</f>
        <v>Rind</v>
      </c>
      <c r="D200" s="99" t="str">
        <f>_VM!H194</f>
        <v>Milchkühe</v>
      </c>
      <c r="E200" s="99" t="str">
        <f>_VM!I194</f>
        <v>Minimierung</v>
      </c>
      <c r="F200" s="99" t="str">
        <f>_VM!J194</f>
        <v>C</v>
      </c>
      <c r="G200" s="99" t="str">
        <f>_VM!K194</f>
        <v>Ceph. 1. Gen.</v>
      </c>
      <c r="H200" s="99" t="str">
        <f>_VM!L194</f>
        <v>Cefapirin</v>
      </c>
      <c r="I200" s="115">
        <f>_VM!M194</f>
        <v>0.33843905460069068</v>
      </c>
      <c r="J200" s="162">
        <f>_VM!N194</f>
        <v>1.2972523077332538E-2</v>
      </c>
    </row>
    <row r="201" spans="2:10" x14ac:dyDescent="0.3">
      <c r="B201" s="99">
        <f>_VM!F195</f>
        <v>2025</v>
      </c>
      <c r="C201" s="99" t="str">
        <f>_VM!G195</f>
        <v>Rind</v>
      </c>
      <c r="D201" s="99" t="str">
        <f>_VM!H195</f>
        <v>Milchkühe</v>
      </c>
      <c r="E201" s="99" t="str">
        <f>_VM!I195</f>
        <v>Minimierung</v>
      </c>
      <c r="F201" s="99" t="str">
        <f>_VM!J195</f>
        <v>C</v>
      </c>
      <c r="G201" s="99" t="str">
        <f>_VM!K195</f>
        <v>Fenicole</v>
      </c>
      <c r="H201" s="99" t="str">
        <f>_VM!L195</f>
        <v>Florfenicol</v>
      </c>
      <c r="I201" s="115">
        <f>_VM!M195</f>
        <v>2.8916121999999999E-2</v>
      </c>
      <c r="J201" s="162">
        <f>_VM!N195</f>
        <v>1.1083681237513939E-3</v>
      </c>
    </row>
    <row r="202" spans="2:10" x14ac:dyDescent="0.3">
      <c r="B202" s="99">
        <f>_VM!F196</f>
        <v>2025</v>
      </c>
      <c r="C202" s="99" t="str">
        <f>_VM!G196</f>
        <v>Rind</v>
      </c>
      <c r="D202" s="99" t="str">
        <f>_VM!H196</f>
        <v>Milchkühe</v>
      </c>
      <c r="E202" s="99" t="str">
        <f>_VM!I196</f>
        <v>Minimierung</v>
      </c>
      <c r="F202" s="99" t="str">
        <f>_VM!J196</f>
        <v>C</v>
      </c>
      <c r="G202" s="99" t="str">
        <f>_VM!K196</f>
        <v>Fenicole</v>
      </c>
      <c r="H202" s="99" t="str">
        <f>_VM!L196</f>
        <v>Thiamphenicol</v>
      </c>
      <c r="I202" s="115">
        <f>_VM!M196</f>
        <v>1.260555E-3</v>
      </c>
      <c r="J202" s="162">
        <f>_VM!N196</f>
        <v>4.8317647167052287E-5</v>
      </c>
    </row>
    <row r="203" spans="2:10" x14ac:dyDescent="0.3">
      <c r="B203" s="99">
        <f>_VM!F197</f>
        <v>2025</v>
      </c>
      <c r="C203" s="99" t="str">
        <f>_VM!G197</f>
        <v>Rind</v>
      </c>
      <c r="D203" s="99" t="str">
        <f>_VM!H197</f>
        <v>Milchkühe</v>
      </c>
      <c r="E203" s="99" t="str">
        <f>_VM!I197</f>
        <v>Minimierung</v>
      </c>
      <c r="F203" s="99" t="str">
        <f>_VM!J197</f>
        <v>C</v>
      </c>
      <c r="G203" s="99" t="str">
        <f>_VM!K197</f>
        <v>Lincosamide</v>
      </c>
      <c r="H203" s="99" t="str">
        <f>_VM!L197</f>
        <v>Lincomycin</v>
      </c>
      <c r="I203" s="115">
        <f>_VM!M197</f>
        <v>6.4688459370458598E-2</v>
      </c>
      <c r="J203" s="162">
        <f>_VM!N197</f>
        <v>2.4795381047570441E-3</v>
      </c>
    </row>
    <row r="204" spans="2:10" x14ac:dyDescent="0.3">
      <c r="B204" s="99">
        <f>_VM!F198</f>
        <v>2025</v>
      </c>
      <c r="C204" s="99" t="str">
        <f>_VM!G198</f>
        <v>Rind</v>
      </c>
      <c r="D204" s="99" t="str">
        <f>_VM!H198</f>
        <v>Milchkühe</v>
      </c>
      <c r="E204" s="99" t="str">
        <f>_VM!I198</f>
        <v>Minimierung</v>
      </c>
      <c r="F204" s="99" t="str">
        <f>_VM!J198</f>
        <v>C</v>
      </c>
      <c r="G204" s="99" t="str">
        <f>_VM!K198</f>
        <v>Lincosamide</v>
      </c>
      <c r="H204" s="99" t="str">
        <f>_VM!L198</f>
        <v>Pirlimycin</v>
      </c>
      <c r="I204" s="115">
        <f>_VM!M198</f>
        <v>1.1199999999999999E-5</v>
      </c>
      <c r="J204" s="162">
        <f>_VM!N198</f>
        <v>4.2930110012731343E-7</v>
      </c>
    </row>
    <row r="205" spans="2:10" x14ac:dyDescent="0.3">
      <c r="B205" s="99">
        <f>_VM!F199</f>
        <v>2025</v>
      </c>
      <c r="C205" s="99" t="str">
        <f>_VM!G199</f>
        <v>Rind</v>
      </c>
      <c r="D205" s="99" t="str">
        <f>_VM!H199</f>
        <v>Milchkühe</v>
      </c>
      <c r="E205" s="99" t="str">
        <f>_VM!I199</f>
        <v>Minimierung</v>
      </c>
      <c r="F205" s="99" t="str">
        <f>_VM!J199</f>
        <v>C</v>
      </c>
      <c r="G205" s="99" t="str">
        <f>_VM!K199</f>
        <v>Makrolide</v>
      </c>
      <c r="H205" s="99" t="str">
        <f>_VM!L199</f>
        <v>Gamithromycin</v>
      </c>
      <c r="I205" s="115">
        <f>_VM!M199</f>
        <v>5.2049999999999998E-5</v>
      </c>
      <c r="J205" s="162">
        <f>_VM!N199</f>
        <v>1.9951002019309523E-6</v>
      </c>
    </row>
    <row r="206" spans="2:10" x14ac:dyDescent="0.3">
      <c r="B206" s="99">
        <f>_VM!F200</f>
        <v>2025</v>
      </c>
      <c r="C206" s="99" t="str">
        <f>_VM!G200</f>
        <v>Rind</v>
      </c>
      <c r="D206" s="99" t="str">
        <f>_VM!H200</f>
        <v>Milchkühe</v>
      </c>
      <c r="E206" s="99" t="str">
        <f>_VM!I200</f>
        <v>Minimierung</v>
      </c>
      <c r="F206" s="99" t="str">
        <f>_VM!J200</f>
        <v>C</v>
      </c>
      <c r="G206" s="99" t="str">
        <f>_VM!K200</f>
        <v>Makrolide</v>
      </c>
      <c r="H206" s="99" t="str">
        <f>_VM!L200</f>
        <v>Tildipirosin</v>
      </c>
      <c r="I206" s="115">
        <f>_VM!M200</f>
        <v>1.8037000000000001E-4</v>
      </c>
      <c r="J206" s="162">
        <f>_VM!N200</f>
        <v>6.913664234818172E-6</v>
      </c>
    </row>
    <row r="207" spans="2:10" x14ac:dyDescent="0.3">
      <c r="B207" s="99">
        <f>_VM!F201</f>
        <v>2025</v>
      </c>
      <c r="C207" s="99" t="str">
        <f>_VM!G201</f>
        <v>Rind</v>
      </c>
      <c r="D207" s="99" t="str">
        <f>_VM!H201</f>
        <v>Milchkühe</v>
      </c>
      <c r="E207" s="99" t="str">
        <f>_VM!I201</f>
        <v>Minimierung</v>
      </c>
      <c r="F207" s="99" t="str">
        <f>_VM!J201</f>
        <v>C</v>
      </c>
      <c r="G207" s="99" t="str">
        <f>_VM!K201</f>
        <v>Makrolide</v>
      </c>
      <c r="H207" s="99" t="str">
        <f>_VM!L201</f>
        <v>Tilmicosin</v>
      </c>
      <c r="I207" s="115">
        <f>_VM!M201</f>
        <v>1.2746999999999999E-3</v>
      </c>
      <c r="J207" s="162">
        <f>_VM!N201</f>
        <v>4.8859831458239858E-5</v>
      </c>
    </row>
    <row r="208" spans="2:10" x14ac:dyDescent="0.3">
      <c r="B208" s="99">
        <f>_VM!F202</f>
        <v>2025</v>
      </c>
      <c r="C208" s="99" t="str">
        <f>_VM!G202</f>
        <v>Rind</v>
      </c>
      <c r="D208" s="99" t="str">
        <f>_VM!H202</f>
        <v>Milchkühe</v>
      </c>
      <c r="E208" s="99" t="str">
        <f>_VM!I202</f>
        <v>Minimierung</v>
      </c>
      <c r="F208" s="99" t="str">
        <f>_VM!J202</f>
        <v>C</v>
      </c>
      <c r="G208" s="99" t="str">
        <f>_VM!K202</f>
        <v>Makrolide</v>
      </c>
      <c r="H208" s="99" t="str">
        <f>_VM!L202</f>
        <v>Tulathromycin</v>
      </c>
      <c r="I208" s="115">
        <f>_VM!M202</f>
        <v>2.4199600000000001E-3</v>
      </c>
      <c r="J208" s="162">
        <f>_VM!N202</f>
        <v>9.2758168773579783E-5</v>
      </c>
    </row>
    <row r="209" spans="2:10" x14ac:dyDescent="0.3">
      <c r="B209" s="99">
        <f>_VM!F203</f>
        <v>2025</v>
      </c>
      <c r="C209" s="99" t="str">
        <f>_VM!G203</f>
        <v>Rind</v>
      </c>
      <c r="D209" s="99" t="str">
        <f>_VM!H203</f>
        <v>Milchkühe</v>
      </c>
      <c r="E209" s="99" t="str">
        <f>_VM!I203</f>
        <v>Minimierung</v>
      </c>
      <c r="F209" s="99" t="str">
        <f>_VM!J203</f>
        <v>C</v>
      </c>
      <c r="G209" s="99" t="str">
        <f>_VM!K203</f>
        <v>Makrolide</v>
      </c>
      <c r="H209" s="99" t="str">
        <f>_VM!L203</f>
        <v>Tylosin</v>
      </c>
      <c r="I209" s="115">
        <f>_VM!M203</f>
        <v>0.41250473333333332</v>
      </c>
      <c r="J209" s="162">
        <f>_VM!N203</f>
        <v>1.5811494270332505E-2</v>
      </c>
    </row>
    <row r="210" spans="2:10" x14ac:dyDescent="0.3">
      <c r="B210" s="99">
        <f>_VM!F204</f>
        <v>2025</v>
      </c>
      <c r="C210" s="99" t="str">
        <f>_VM!G204</f>
        <v>Rind</v>
      </c>
      <c r="D210" s="99" t="str">
        <f>_VM!H204</f>
        <v>Milchkühe</v>
      </c>
      <c r="E210" s="99" t="str">
        <f>_VM!I204</f>
        <v>Minimierung</v>
      </c>
      <c r="F210" s="99" t="str">
        <f>_VM!J204</f>
        <v>D</v>
      </c>
      <c r="G210" s="99" t="str">
        <f>_VM!K204</f>
        <v>Aminoglykoside</v>
      </c>
      <c r="H210" s="99" t="str">
        <f>_VM!L204</f>
        <v>Spectinomycin</v>
      </c>
      <c r="I210" s="115">
        <f>_VM!M204</f>
        <v>6.0205205470031994E-3</v>
      </c>
      <c r="J210" s="162">
        <f>_VM!N204</f>
        <v>2.3076929412210433E-4</v>
      </c>
    </row>
    <row r="211" spans="2:10" x14ac:dyDescent="0.3">
      <c r="B211" s="99">
        <f>_VM!F205</f>
        <v>2025</v>
      </c>
      <c r="C211" s="99" t="str">
        <f>_VM!G205</f>
        <v>Rind</v>
      </c>
      <c r="D211" s="99" t="str">
        <f>_VM!H205</f>
        <v>Milchkühe</v>
      </c>
      <c r="E211" s="99" t="str">
        <f>_VM!I205</f>
        <v>Minimierung</v>
      </c>
      <c r="F211" s="99" t="str">
        <f>_VM!J205</f>
        <v>D</v>
      </c>
      <c r="G211" s="99" t="str">
        <f>_VM!K205</f>
        <v>Folsäureantag.</v>
      </c>
      <c r="H211" s="99" t="str">
        <f>_VM!L205</f>
        <v>Trimethoprim</v>
      </c>
      <c r="I211" s="115">
        <f>_VM!M205</f>
        <v>0.77026786052999996</v>
      </c>
      <c r="J211" s="162">
        <f>_VM!N205</f>
        <v>2.9524717849842948E-2</v>
      </c>
    </row>
    <row r="212" spans="2:10" x14ac:dyDescent="0.3">
      <c r="B212" s="99">
        <f>_VM!F206</f>
        <v>2025</v>
      </c>
      <c r="C212" s="99" t="str">
        <f>_VM!G206</f>
        <v>Rind</v>
      </c>
      <c r="D212" s="99" t="str">
        <f>_VM!H206</f>
        <v>Milchkühe</v>
      </c>
      <c r="E212" s="99" t="str">
        <f>_VM!I206</f>
        <v>Minimierung</v>
      </c>
      <c r="F212" s="99" t="str">
        <f>_VM!J206</f>
        <v>D</v>
      </c>
      <c r="G212" s="99" t="str">
        <f>_VM!K206</f>
        <v>Penicilline</v>
      </c>
      <c r="H212" s="99" t="str">
        <f>_VM!L206</f>
        <v>Amoxicillin</v>
      </c>
      <c r="I212" s="115">
        <f>_VM!M206</f>
        <v>6.0311901998857502</v>
      </c>
      <c r="J212" s="162">
        <f>_VM!N206</f>
        <v>0.23117826677571643</v>
      </c>
    </row>
    <row r="213" spans="2:10" x14ac:dyDescent="0.3">
      <c r="B213" s="99">
        <f>_VM!F207</f>
        <v>2025</v>
      </c>
      <c r="C213" s="99" t="str">
        <f>_VM!G207</f>
        <v>Rind</v>
      </c>
      <c r="D213" s="99" t="str">
        <f>_VM!H207</f>
        <v>Milchkühe</v>
      </c>
      <c r="E213" s="99" t="str">
        <f>_VM!I207</f>
        <v>Minimierung</v>
      </c>
      <c r="F213" s="99" t="str">
        <f>_VM!J207</f>
        <v>D</v>
      </c>
      <c r="G213" s="99" t="str">
        <f>_VM!K207</f>
        <v>Penicilline</v>
      </c>
      <c r="H213" s="99" t="str">
        <f>_VM!L207</f>
        <v>Ampicillin</v>
      </c>
      <c r="I213" s="115">
        <f>_VM!M207</f>
        <v>2.2602538196683199E-2</v>
      </c>
      <c r="J213" s="162">
        <f>_VM!N207</f>
        <v>8.6636558156301076E-4</v>
      </c>
    </row>
    <row r="214" spans="2:10" x14ac:dyDescent="0.3">
      <c r="B214" s="99">
        <f>_VM!F208</f>
        <v>2025</v>
      </c>
      <c r="C214" s="99" t="str">
        <f>_VM!G208</f>
        <v>Rind</v>
      </c>
      <c r="D214" s="99" t="str">
        <f>_VM!H208</f>
        <v>Milchkühe</v>
      </c>
      <c r="E214" s="99" t="str">
        <f>_VM!I208</f>
        <v>Minimierung</v>
      </c>
      <c r="F214" s="99" t="str">
        <f>_VM!J208</f>
        <v>D</v>
      </c>
      <c r="G214" s="99" t="str">
        <f>_VM!K208</f>
        <v>Penicilline</v>
      </c>
      <c r="H214" s="99" t="str">
        <f>_VM!L208</f>
        <v>Benzylpenicillin</v>
      </c>
      <c r="I214" s="115">
        <f>_VM!M208</f>
        <v>7.3834194179037249</v>
      </c>
      <c r="J214" s="162">
        <f>_VM!N208</f>
        <v>0.28300982846494976</v>
      </c>
    </row>
    <row r="215" spans="2:10" x14ac:dyDescent="0.3">
      <c r="B215" s="99">
        <f>_VM!F209</f>
        <v>2025</v>
      </c>
      <c r="C215" s="99" t="str">
        <f>_VM!G209</f>
        <v>Rind</v>
      </c>
      <c r="D215" s="99" t="str">
        <f>_VM!H209</f>
        <v>Milchkühe</v>
      </c>
      <c r="E215" s="99" t="str">
        <f>_VM!I209</f>
        <v>Minimierung</v>
      </c>
      <c r="F215" s="99" t="str">
        <f>_VM!J209</f>
        <v>D</v>
      </c>
      <c r="G215" s="99" t="str">
        <f>_VM!K209</f>
        <v>Penicilline</v>
      </c>
      <c r="H215" s="99" t="str">
        <f>_VM!L209</f>
        <v>Cloxacillin</v>
      </c>
      <c r="I215" s="115">
        <f>_VM!M209</f>
        <v>2.4359236316568014</v>
      </c>
      <c r="J215" s="162">
        <f>_VM!N209</f>
        <v>9.3370062044320135E-2</v>
      </c>
    </row>
    <row r="216" spans="2:10" x14ac:dyDescent="0.3">
      <c r="B216" s="99">
        <f>_VM!F210</f>
        <v>2025</v>
      </c>
      <c r="C216" s="99" t="str">
        <f>_VM!G210</f>
        <v>Rind</v>
      </c>
      <c r="D216" s="99" t="str">
        <f>_VM!H210</f>
        <v>Milchkühe</v>
      </c>
      <c r="E216" s="99" t="str">
        <f>_VM!I210</f>
        <v>Minimierung</v>
      </c>
      <c r="F216" s="99" t="str">
        <f>_VM!J210</f>
        <v>D</v>
      </c>
      <c r="G216" s="99" t="str">
        <f>_VM!K210</f>
        <v>Penicilline</v>
      </c>
      <c r="H216" s="99" t="str">
        <f>_VM!L210</f>
        <v>Nafcillin</v>
      </c>
      <c r="I216" s="115">
        <f>_VM!M210</f>
        <v>2.0228068936800001E-2</v>
      </c>
      <c r="J216" s="162">
        <f>_VM!N210</f>
        <v>7.7535109357315852E-4</v>
      </c>
    </row>
    <row r="217" spans="2:10" x14ac:dyDescent="0.3">
      <c r="B217" s="99">
        <f>_VM!F211</f>
        <v>2025</v>
      </c>
      <c r="C217" s="99" t="str">
        <f>_VM!G211</f>
        <v>Rind</v>
      </c>
      <c r="D217" s="99" t="str">
        <f>_VM!H211</f>
        <v>Milchkühe</v>
      </c>
      <c r="E217" s="99" t="str">
        <f>_VM!I211</f>
        <v>Minimierung</v>
      </c>
      <c r="F217" s="99" t="str">
        <f>_VM!J211</f>
        <v>D</v>
      </c>
      <c r="G217" s="99" t="str">
        <f>_VM!K211</f>
        <v>Penicilline</v>
      </c>
      <c r="H217" s="99" t="str">
        <f>_VM!L211</f>
        <v>Oxacillin</v>
      </c>
      <c r="I217" s="115">
        <f>_VM!M211</f>
        <v>4.4414222975999989E-3</v>
      </c>
      <c r="J217" s="162">
        <f>_VM!N211</f>
        <v>1.7024173915086246E-4</v>
      </c>
    </row>
    <row r="218" spans="2:10" x14ac:dyDescent="0.3">
      <c r="B218" s="99">
        <f>_VM!F212</f>
        <v>2025</v>
      </c>
      <c r="C218" s="99" t="str">
        <f>_VM!G212</f>
        <v>Rind</v>
      </c>
      <c r="D218" s="99" t="str">
        <f>_VM!H212</f>
        <v>Milchkühe</v>
      </c>
      <c r="E218" s="99" t="str">
        <f>_VM!I212</f>
        <v>Minimierung</v>
      </c>
      <c r="F218" s="99" t="str">
        <f>_VM!J212</f>
        <v>D</v>
      </c>
      <c r="G218" s="99" t="str">
        <f>_VM!K212</f>
        <v>Sulfonamide</v>
      </c>
      <c r="H218" s="99" t="str">
        <f>_VM!L212</f>
        <v>Sulfadiazin</v>
      </c>
      <c r="I218" s="115">
        <f>_VM!M212</f>
        <v>1.2032052639999999</v>
      </c>
      <c r="J218" s="162">
        <f>_VM!N212</f>
        <v>4.6119405670908442E-2</v>
      </c>
    </row>
    <row r="219" spans="2:10" x14ac:dyDescent="0.3">
      <c r="B219" s="99">
        <f>_VM!F213</f>
        <v>2025</v>
      </c>
      <c r="C219" s="99" t="str">
        <f>_VM!G213</f>
        <v>Rind</v>
      </c>
      <c r="D219" s="99" t="str">
        <f>_VM!H213</f>
        <v>Milchkühe</v>
      </c>
      <c r="E219" s="99" t="str">
        <f>_VM!I213</f>
        <v>Minimierung</v>
      </c>
      <c r="F219" s="99" t="str">
        <f>_VM!J213</f>
        <v>D</v>
      </c>
      <c r="G219" s="99" t="str">
        <f>_VM!K213</f>
        <v>Sulfonamide</v>
      </c>
      <c r="H219" s="99" t="str">
        <f>_VM!L213</f>
        <v>Sulfadimethoxin</v>
      </c>
      <c r="I219" s="115">
        <f>_VM!M213</f>
        <v>1.223048667E-2</v>
      </c>
      <c r="J219" s="162">
        <f>_VM!N213</f>
        <v>4.6880012343959309E-4</v>
      </c>
    </row>
    <row r="220" spans="2:10" x14ac:dyDescent="0.3">
      <c r="B220" s="99">
        <f>_VM!F214</f>
        <v>2025</v>
      </c>
      <c r="C220" s="99" t="str">
        <f>_VM!G214</f>
        <v>Rind</v>
      </c>
      <c r="D220" s="99" t="str">
        <f>_VM!H214</f>
        <v>Milchkühe</v>
      </c>
      <c r="E220" s="99" t="str">
        <f>_VM!I214</f>
        <v>Minimierung</v>
      </c>
      <c r="F220" s="99" t="str">
        <f>_VM!J214</f>
        <v>D</v>
      </c>
      <c r="G220" s="99" t="str">
        <f>_VM!K214</f>
        <v>Sulfonamide</v>
      </c>
      <c r="H220" s="99" t="str">
        <f>_VM!L214</f>
        <v>Sulfadimidin</v>
      </c>
      <c r="I220" s="115">
        <f>_VM!M214</f>
        <v>0.86465371622439446</v>
      </c>
      <c r="J220" s="162">
        <f>_VM!N214</f>
        <v>3.3142570678955575E-2</v>
      </c>
    </row>
    <row r="221" spans="2:10" x14ac:dyDescent="0.3">
      <c r="B221" s="99">
        <f>_VM!F215</f>
        <v>2025</v>
      </c>
      <c r="C221" s="99" t="str">
        <f>_VM!G215</f>
        <v>Rind</v>
      </c>
      <c r="D221" s="99" t="str">
        <f>_VM!H215</f>
        <v>Milchkühe</v>
      </c>
      <c r="E221" s="99" t="str">
        <f>_VM!I215</f>
        <v>Minimierung</v>
      </c>
      <c r="F221" s="99" t="str">
        <f>_VM!J215</f>
        <v>D</v>
      </c>
      <c r="G221" s="99" t="str">
        <f>_VM!K215</f>
        <v>Sulfonamide</v>
      </c>
      <c r="H221" s="99" t="str">
        <f>_VM!L215</f>
        <v>Sulfadoxin</v>
      </c>
      <c r="I221" s="115">
        <f>_VM!M215</f>
        <v>1.7918176699999999</v>
      </c>
      <c r="J221" s="162">
        <f>_VM!N215</f>
        <v>6.8681187228442811E-2</v>
      </c>
    </row>
    <row r="222" spans="2:10" x14ac:dyDescent="0.3">
      <c r="B222" s="99">
        <f>_VM!F216</f>
        <v>2025</v>
      </c>
      <c r="C222" s="99" t="str">
        <f>_VM!G216</f>
        <v>Rind</v>
      </c>
      <c r="D222" s="99" t="str">
        <f>_VM!H216</f>
        <v>Milchkühe</v>
      </c>
      <c r="E222" s="99" t="str">
        <f>_VM!I216</f>
        <v>Minimierung</v>
      </c>
      <c r="F222" s="99" t="str">
        <f>_VM!J216</f>
        <v>D</v>
      </c>
      <c r="G222" s="99" t="str">
        <f>_VM!K216</f>
        <v>Tetrazykline</v>
      </c>
      <c r="H222" s="99" t="str">
        <f>_VM!L216</f>
        <v>Chlortetracyclin</v>
      </c>
      <c r="I222" s="115">
        <f>_VM!M216</f>
        <v>0.13139582960380874</v>
      </c>
      <c r="J222" s="162">
        <f>_VM!N216</f>
        <v>5.0364619822371535E-3</v>
      </c>
    </row>
    <row r="223" spans="2:10" x14ac:dyDescent="0.3">
      <c r="B223" s="99">
        <f>_VM!F217</f>
        <v>2025</v>
      </c>
      <c r="C223" s="99" t="str">
        <f>_VM!G217</f>
        <v>Rind</v>
      </c>
      <c r="D223" s="99" t="str">
        <f>_VM!H217</f>
        <v>Milchkühe</v>
      </c>
      <c r="E223" s="99" t="str">
        <f>_VM!I217</f>
        <v>Minimierung</v>
      </c>
      <c r="F223" s="99" t="str">
        <f>_VM!J217</f>
        <v>D</v>
      </c>
      <c r="G223" s="99" t="str">
        <f>_VM!K217</f>
        <v>Tetrazykline</v>
      </c>
      <c r="H223" s="99" t="str">
        <f>_VM!L217</f>
        <v>Oxytetracyclin</v>
      </c>
      <c r="I223" s="115">
        <f>_VM!M217</f>
        <v>0.79852537096237075</v>
      </c>
      <c r="J223" s="162">
        <f>_VM!N217</f>
        <v>3.0607841092296147E-2</v>
      </c>
    </row>
    <row r="224" spans="2:10" x14ac:dyDescent="0.3">
      <c r="B224" s="99">
        <f>_VM!F218</f>
        <v>2025</v>
      </c>
      <c r="C224" s="99" t="str">
        <f>_VM!G218</f>
        <v>Rind</v>
      </c>
      <c r="D224" s="99" t="str">
        <f>_VM!H218</f>
        <v>Milchkühe</v>
      </c>
      <c r="E224" s="99" t="str">
        <f>_VM!I218</f>
        <v>Minimierung</v>
      </c>
      <c r="F224" s="99" t="str">
        <f>_VM!J218</f>
        <v>D</v>
      </c>
      <c r="G224" s="99" t="str">
        <f>_VM!K218</f>
        <v>Tetrazykline</v>
      </c>
      <c r="H224" s="99" t="str">
        <f>_VM!L218</f>
        <v>Tetracyclin</v>
      </c>
      <c r="I224" s="115">
        <f>_VM!M218</f>
        <v>1.2267084785760001</v>
      </c>
      <c r="J224" s="162">
        <f>_VM!N218</f>
        <v>4.7020294588230337E-2</v>
      </c>
    </row>
    <row r="225" spans="2:10" x14ac:dyDescent="0.3">
      <c r="B225" s="99">
        <f>_VM!F219</f>
        <v>2025</v>
      </c>
      <c r="C225" s="99" t="str">
        <f>_VM!G219</f>
        <v>Rind</v>
      </c>
      <c r="D225" s="99" t="str">
        <f>_VM!H219</f>
        <v>Rinder im Transit</v>
      </c>
      <c r="E225" s="99" t="str">
        <f>_VM!I219</f>
        <v>Beobachtung</v>
      </c>
      <c r="F225" s="99" t="str">
        <f>_VM!J219</f>
        <v>B</v>
      </c>
      <c r="G225" s="99" t="str">
        <f>_VM!K219</f>
        <v>Ceph. 3. Gen.</v>
      </c>
      <c r="H225" s="99" t="str">
        <f>_VM!L219</f>
        <v>Ceftiofur</v>
      </c>
      <c r="I225" s="115">
        <f>_VM!M219</f>
        <v>6.5997632716000007E-5</v>
      </c>
      <c r="J225" s="162">
        <f>_VM!N219</f>
        <v>2.8649706877667655E-4</v>
      </c>
    </row>
    <row r="226" spans="2:10" x14ac:dyDescent="0.3">
      <c r="B226" s="99">
        <f>_VM!F220</f>
        <v>2025</v>
      </c>
      <c r="C226" s="99" t="str">
        <f>_VM!G220</f>
        <v>Rind</v>
      </c>
      <c r="D226" s="99" t="str">
        <f>_VM!H220</f>
        <v>Rinder im Transit</v>
      </c>
      <c r="E226" s="99" t="str">
        <f>_VM!I220</f>
        <v>Beobachtung</v>
      </c>
      <c r="F226" s="99" t="str">
        <f>_VM!J220</f>
        <v>B</v>
      </c>
      <c r="G226" s="99" t="str">
        <f>_VM!K220</f>
        <v>Ceph. 4. Gen.</v>
      </c>
      <c r="H226" s="99" t="str">
        <f>_VM!L220</f>
        <v>Cefquinom</v>
      </c>
      <c r="I226" s="115">
        <f>_VM!M220</f>
        <v>4.0427166780000005E-5</v>
      </c>
      <c r="J226" s="162">
        <f>_VM!N220</f>
        <v>1.7549515497406487E-4</v>
      </c>
    </row>
    <row r="227" spans="2:10" x14ac:dyDescent="0.3">
      <c r="B227" s="99">
        <f>_VM!F221</f>
        <v>2025</v>
      </c>
      <c r="C227" s="99" t="str">
        <f>_VM!G221</f>
        <v>Rind</v>
      </c>
      <c r="D227" s="99" t="str">
        <f>_VM!H221</f>
        <v>Rinder im Transit</v>
      </c>
      <c r="E227" s="99" t="str">
        <f>_VM!I221</f>
        <v>Beobachtung</v>
      </c>
      <c r="F227" s="99" t="str">
        <f>_VM!J221</f>
        <v>B</v>
      </c>
      <c r="G227" s="99" t="str">
        <f>_VM!K221</f>
        <v>Fluorchinolone</v>
      </c>
      <c r="H227" s="99" t="str">
        <f>_VM!L221</f>
        <v>Enrofloxacin</v>
      </c>
      <c r="I227" s="115">
        <f>_VM!M221</f>
        <v>1.0835E-4</v>
      </c>
      <c r="J227" s="162">
        <f>_VM!N221</f>
        <v>4.7034955837783123E-4</v>
      </c>
    </row>
    <row r="228" spans="2:10" x14ac:dyDescent="0.3">
      <c r="B228" s="99">
        <f>_VM!F222</f>
        <v>2025</v>
      </c>
      <c r="C228" s="99" t="str">
        <f>_VM!G222</f>
        <v>Rind</v>
      </c>
      <c r="D228" s="99" t="str">
        <f>_VM!H222</f>
        <v>Rinder im Transit</v>
      </c>
      <c r="E228" s="99" t="str">
        <f>_VM!I222</f>
        <v>Beobachtung</v>
      </c>
      <c r="F228" s="99" t="str">
        <f>_VM!J222</f>
        <v>B</v>
      </c>
      <c r="G228" s="99" t="str">
        <f>_VM!K222</f>
        <v>Fluorchinolone</v>
      </c>
      <c r="H228" s="99" t="str">
        <f>_VM!L222</f>
        <v>Marbofloxacin</v>
      </c>
      <c r="I228" s="115">
        <f>_VM!M222</f>
        <v>9.3119999999999997E-4</v>
      </c>
      <c r="J228" s="162">
        <f>_VM!N222</f>
        <v>4.0423581796163949E-3</v>
      </c>
    </row>
    <row r="229" spans="2:10" x14ac:dyDescent="0.3">
      <c r="B229" s="99">
        <f>_VM!F223</f>
        <v>2025</v>
      </c>
      <c r="C229" s="99" t="str">
        <f>_VM!G223</f>
        <v>Rind</v>
      </c>
      <c r="D229" s="99" t="str">
        <f>_VM!H223</f>
        <v>Rinder im Transit</v>
      </c>
      <c r="E229" s="99" t="str">
        <f>_VM!I223</f>
        <v>Beobachtung</v>
      </c>
      <c r="F229" s="99" t="str">
        <f>_VM!J223</f>
        <v>B</v>
      </c>
      <c r="G229" s="99" t="str">
        <f>_VM!K223</f>
        <v>Polypeptid-AB</v>
      </c>
      <c r="H229" s="99" t="str">
        <f>_VM!L223</f>
        <v>Colistin</v>
      </c>
      <c r="I229" s="115">
        <f>_VM!M223</f>
        <v>1.3079999999999999E-3</v>
      </c>
      <c r="J229" s="162">
        <f>_VM!N223</f>
        <v>5.6780546595127197E-3</v>
      </c>
    </row>
    <row r="230" spans="2:10" x14ac:dyDescent="0.3">
      <c r="B230" s="99">
        <f>_VM!F224</f>
        <v>2025</v>
      </c>
      <c r="C230" s="99" t="str">
        <f>_VM!G224</f>
        <v>Rind</v>
      </c>
      <c r="D230" s="99" t="str">
        <f>_VM!H224</f>
        <v>Rinder im Transit</v>
      </c>
      <c r="E230" s="99" t="str">
        <f>_VM!I224</f>
        <v>Beobachtung</v>
      </c>
      <c r="F230" s="99" t="str">
        <f>_VM!J224</f>
        <v>C</v>
      </c>
      <c r="G230" s="99" t="str">
        <f>_VM!K224</f>
        <v>Aminoglykoside</v>
      </c>
      <c r="H230" s="99" t="str">
        <f>_VM!L224</f>
        <v>Framycetin</v>
      </c>
      <c r="I230" s="115">
        <f>_VM!M224</f>
        <v>2.4600000000000002E-5</v>
      </c>
      <c r="J230" s="162">
        <f>_VM!N224</f>
        <v>1.0678910139450528E-4</v>
      </c>
    </row>
    <row r="231" spans="2:10" x14ac:dyDescent="0.3">
      <c r="B231" s="99">
        <f>_VM!F225</f>
        <v>2025</v>
      </c>
      <c r="C231" s="99" t="str">
        <f>_VM!G225</f>
        <v>Rind</v>
      </c>
      <c r="D231" s="99" t="str">
        <f>_VM!H225</f>
        <v>Rinder im Transit</v>
      </c>
      <c r="E231" s="99" t="str">
        <f>_VM!I225</f>
        <v>Beobachtung</v>
      </c>
      <c r="F231" s="99" t="str">
        <f>_VM!J225</f>
        <v>C</v>
      </c>
      <c r="G231" s="99" t="str">
        <f>_VM!K225</f>
        <v>Aminoglykoside</v>
      </c>
      <c r="H231" s="99" t="str">
        <f>_VM!L225</f>
        <v>Gentamicin</v>
      </c>
      <c r="I231" s="115">
        <f>_VM!M225</f>
        <v>9.3499999999999996E-5</v>
      </c>
      <c r="J231" s="162">
        <f>_VM!N225</f>
        <v>4.0588540570675788E-4</v>
      </c>
    </row>
    <row r="232" spans="2:10" x14ac:dyDescent="0.3">
      <c r="B232" s="99">
        <f>_VM!F226</f>
        <v>2025</v>
      </c>
      <c r="C232" s="99" t="str">
        <f>_VM!G226</f>
        <v>Rind</v>
      </c>
      <c r="D232" s="99" t="str">
        <f>_VM!H226</f>
        <v>Rinder im Transit</v>
      </c>
      <c r="E232" s="99" t="str">
        <f>_VM!I226</f>
        <v>Beobachtung</v>
      </c>
      <c r="F232" s="99" t="str">
        <f>_VM!J226</f>
        <v>C</v>
      </c>
      <c r="G232" s="99" t="str">
        <f>_VM!K226</f>
        <v>Aminoglykoside</v>
      </c>
      <c r="H232" s="99" t="str">
        <f>_VM!L226</f>
        <v>Neomycin</v>
      </c>
      <c r="I232" s="115">
        <f>_VM!M226</f>
        <v>1.7535000000000001E-4</v>
      </c>
      <c r="J232" s="162">
        <f>_VM!N226</f>
        <v>7.6119792396449196E-4</v>
      </c>
    </row>
    <row r="233" spans="2:10" x14ac:dyDescent="0.3">
      <c r="B233" s="99">
        <f>_VM!F227</f>
        <v>2025</v>
      </c>
      <c r="C233" s="99" t="str">
        <f>_VM!G227</f>
        <v>Rind</v>
      </c>
      <c r="D233" s="99" t="str">
        <f>_VM!H227</f>
        <v>Rinder im Transit</v>
      </c>
      <c r="E233" s="99" t="str">
        <f>_VM!I227</f>
        <v>Beobachtung</v>
      </c>
      <c r="F233" s="99" t="str">
        <f>_VM!J227</f>
        <v>C</v>
      </c>
      <c r="G233" s="99" t="str">
        <f>_VM!K227</f>
        <v>Fenicole</v>
      </c>
      <c r="H233" s="99" t="str">
        <f>_VM!L227</f>
        <v>Florfenicol</v>
      </c>
      <c r="I233" s="115">
        <f>_VM!M227</f>
        <v>3.5159999999999997E-2</v>
      </c>
      <c r="J233" s="162">
        <f>_VM!N227</f>
        <v>0.1526302766272685</v>
      </c>
    </row>
    <row r="234" spans="2:10" x14ac:dyDescent="0.3">
      <c r="B234" s="99">
        <f>_VM!F228</f>
        <v>2025</v>
      </c>
      <c r="C234" s="99" t="str">
        <f>_VM!G228</f>
        <v>Rind</v>
      </c>
      <c r="D234" s="99" t="str">
        <f>_VM!H228</f>
        <v>Rinder im Transit</v>
      </c>
      <c r="E234" s="99" t="str">
        <f>_VM!I228</f>
        <v>Beobachtung</v>
      </c>
      <c r="F234" s="99" t="str">
        <f>_VM!J228</f>
        <v>C</v>
      </c>
      <c r="G234" s="99" t="str">
        <f>_VM!K228</f>
        <v>Lincosamide</v>
      </c>
      <c r="H234" s="99" t="str">
        <f>_VM!L228</f>
        <v>Lincomycin</v>
      </c>
      <c r="I234" s="115">
        <f>_VM!M228</f>
        <v>4.9548077460000003E-5</v>
      </c>
      <c r="J234" s="162">
        <f>_VM!N228</f>
        <v>2.1508921413734725E-4</v>
      </c>
    </row>
    <row r="235" spans="2:10" x14ac:dyDescent="0.3">
      <c r="B235" s="99">
        <f>_VM!F229</f>
        <v>2025</v>
      </c>
      <c r="C235" s="99" t="str">
        <f>_VM!G229</f>
        <v>Rind</v>
      </c>
      <c r="D235" s="99" t="str">
        <f>_VM!H229</f>
        <v>Rinder im Transit</v>
      </c>
      <c r="E235" s="99" t="str">
        <f>_VM!I229</f>
        <v>Beobachtung</v>
      </c>
      <c r="F235" s="99" t="str">
        <f>_VM!J229</f>
        <v>C</v>
      </c>
      <c r="G235" s="99" t="str">
        <f>_VM!K229</f>
        <v>Makrolide</v>
      </c>
      <c r="H235" s="99" t="str">
        <f>_VM!L229</f>
        <v>Gamithromycin</v>
      </c>
      <c r="I235" s="115">
        <f>_VM!M229</f>
        <v>1.6770000000000001E-3</v>
      </c>
      <c r="J235" s="162">
        <f>_VM!N229</f>
        <v>7.2798911804302993E-3</v>
      </c>
    </row>
    <row r="236" spans="2:10" x14ac:dyDescent="0.3">
      <c r="B236" s="99">
        <f>_VM!F230</f>
        <v>2025</v>
      </c>
      <c r="C236" s="99" t="str">
        <f>_VM!G230</f>
        <v>Rind</v>
      </c>
      <c r="D236" s="99" t="str">
        <f>_VM!H230</f>
        <v>Rinder im Transit</v>
      </c>
      <c r="E236" s="99" t="str">
        <f>_VM!I230</f>
        <v>Beobachtung</v>
      </c>
      <c r="F236" s="99" t="str">
        <f>_VM!J230</f>
        <v>C</v>
      </c>
      <c r="G236" s="99" t="str">
        <f>_VM!K230</f>
        <v>Makrolide</v>
      </c>
      <c r="H236" s="99" t="str">
        <f>_VM!L230</f>
        <v>Tilmicosin</v>
      </c>
      <c r="I236" s="115">
        <f>_VM!M230</f>
        <v>2.5545E-4</v>
      </c>
      <c r="J236" s="162">
        <f>_VM!N230</f>
        <v>1.1089136565539176E-3</v>
      </c>
    </row>
    <row r="237" spans="2:10" x14ac:dyDescent="0.3">
      <c r="B237" s="99">
        <f>_VM!F231</f>
        <v>2025</v>
      </c>
      <c r="C237" s="99" t="str">
        <f>_VM!G231</f>
        <v>Rind</v>
      </c>
      <c r="D237" s="99" t="str">
        <f>_VM!H231</f>
        <v>Rinder im Transit</v>
      </c>
      <c r="E237" s="99" t="str">
        <f>_VM!I231</f>
        <v>Beobachtung</v>
      </c>
      <c r="F237" s="99" t="str">
        <f>_VM!J231</f>
        <v>C</v>
      </c>
      <c r="G237" s="99" t="str">
        <f>_VM!K231</f>
        <v>Makrolide</v>
      </c>
      <c r="H237" s="99" t="str">
        <f>_VM!L231</f>
        <v>Tulathromycin</v>
      </c>
      <c r="I237" s="115">
        <f>_VM!M231</f>
        <v>2.2945469999999999E-2</v>
      </c>
      <c r="J237" s="162">
        <f>_VM!N231</f>
        <v>9.9606752942056051E-2</v>
      </c>
    </row>
    <row r="238" spans="2:10" x14ac:dyDescent="0.3">
      <c r="B238" s="99">
        <f>_VM!F232</f>
        <v>2025</v>
      </c>
      <c r="C238" s="99" t="str">
        <f>_VM!G232</f>
        <v>Rind</v>
      </c>
      <c r="D238" s="99" t="str">
        <f>_VM!H232</f>
        <v>Rinder im Transit</v>
      </c>
      <c r="E238" s="99" t="str">
        <f>_VM!I232</f>
        <v>Beobachtung</v>
      </c>
      <c r="F238" s="99" t="str">
        <f>_VM!J232</f>
        <v>D</v>
      </c>
      <c r="G238" s="99" t="str">
        <f>_VM!K232</f>
        <v>Aminoglykoside</v>
      </c>
      <c r="H238" s="99" t="str">
        <f>_VM!L232</f>
        <v>Spectinomycin</v>
      </c>
      <c r="I238" s="115">
        <f>_VM!M232</f>
        <v>9.9103646879999981E-5</v>
      </c>
      <c r="J238" s="162">
        <f>_VM!N232</f>
        <v>4.3021095102575466E-4</v>
      </c>
    </row>
    <row r="239" spans="2:10" x14ac:dyDescent="0.3">
      <c r="B239" s="99">
        <f>_VM!F233</f>
        <v>2025</v>
      </c>
      <c r="C239" s="99" t="str">
        <f>_VM!G233</f>
        <v>Rind</v>
      </c>
      <c r="D239" s="99" t="str">
        <f>_VM!H233</f>
        <v>Rinder im Transit</v>
      </c>
      <c r="E239" s="99" t="str">
        <f>_VM!I233</f>
        <v>Beobachtung</v>
      </c>
      <c r="F239" s="99" t="str">
        <f>_VM!J233</f>
        <v>D</v>
      </c>
      <c r="G239" s="99" t="str">
        <f>_VM!K233</f>
        <v>Folsäureantag.</v>
      </c>
      <c r="H239" s="99" t="str">
        <f>_VM!L233</f>
        <v>Trimethoprim</v>
      </c>
      <c r="I239" s="115">
        <f>_VM!M233</f>
        <v>5.02075E-3</v>
      </c>
      <c r="J239" s="162">
        <f>_VM!N233</f>
        <v>2.1795178082376521E-2</v>
      </c>
    </row>
    <row r="240" spans="2:10" x14ac:dyDescent="0.3">
      <c r="B240" s="99">
        <f>_VM!F234</f>
        <v>2025</v>
      </c>
      <c r="C240" s="99" t="str">
        <f>_VM!G234</f>
        <v>Rind</v>
      </c>
      <c r="D240" s="99" t="str">
        <f>_VM!H234</f>
        <v>Rinder im Transit</v>
      </c>
      <c r="E240" s="99" t="str">
        <f>_VM!I234</f>
        <v>Beobachtung</v>
      </c>
      <c r="F240" s="99" t="str">
        <f>_VM!J234</f>
        <v>D</v>
      </c>
      <c r="G240" s="99" t="str">
        <f>_VM!K234</f>
        <v>Penicilline</v>
      </c>
      <c r="H240" s="99" t="str">
        <f>_VM!L234</f>
        <v>Amoxicillin</v>
      </c>
      <c r="I240" s="115">
        <f>_VM!M234</f>
        <v>6.0184917331177805E-2</v>
      </c>
      <c r="J240" s="162">
        <f>_VM!N234</f>
        <v>0.26126395281703513</v>
      </c>
    </row>
    <row r="241" spans="2:10" x14ac:dyDescent="0.3">
      <c r="B241" s="99">
        <f>_VM!F235</f>
        <v>2025</v>
      </c>
      <c r="C241" s="99" t="str">
        <f>_VM!G235</f>
        <v>Rind</v>
      </c>
      <c r="D241" s="99" t="str">
        <f>_VM!H235</f>
        <v>Rinder im Transit</v>
      </c>
      <c r="E241" s="99" t="str">
        <f>_VM!I235</f>
        <v>Beobachtung</v>
      </c>
      <c r="F241" s="99" t="str">
        <f>_VM!J235</f>
        <v>D</v>
      </c>
      <c r="G241" s="99" t="str">
        <f>_VM!K235</f>
        <v>Penicilline</v>
      </c>
      <c r="H241" s="99" t="str">
        <f>_VM!L235</f>
        <v>Benzylpenicillin</v>
      </c>
      <c r="I241" s="115">
        <f>_VM!M235</f>
        <v>1.0185494223999997E-2</v>
      </c>
      <c r="J241" s="162">
        <f>_VM!N235</f>
        <v>4.4215438026011529E-2</v>
      </c>
    </row>
    <row r="242" spans="2:10" x14ac:dyDescent="0.3">
      <c r="B242" s="99">
        <f>_VM!F236</f>
        <v>2025</v>
      </c>
      <c r="C242" s="99" t="str">
        <f>_VM!G236</f>
        <v>Rind</v>
      </c>
      <c r="D242" s="99" t="str">
        <f>_VM!H236</f>
        <v>Rinder im Transit</v>
      </c>
      <c r="E242" s="99" t="str">
        <f>_VM!I236</f>
        <v>Beobachtung</v>
      </c>
      <c r="F242" s="99" t="str">
        <f>_VM!J236</f>
        <v>D</v>
      </c>
      <c r="G242" s="99" t="str">
        <f>_VM!K236</f>
        <v>Sulfonamide</v>
      </c>
      <c r="H242" s="99" t="str">
        <f>_VM!L236</f>
        <v>Sulfadiazin</v>
      </c>
      <c r="I242" s="115">
        <f>_VM!M236</f>
        <v>1.69074E-2</v>
      </c>
      <c r="J242" s="162">
        <f>_VM!N236</f>
        <v>7.3395368004774739E-2</v>
      </c>
    </row>
    <row r="243" spans="2:10" x14ac:dyDescent="0.3">
      <c r="B243" s="99">
        <f>_VM!F237</f>
        <v>2025</v>
      </c>
      <c r="C243" s="99" t="str">
        <f>_VM!G237</f>
        <v>Rind</v>
      </c>
      <c r="D243" s="99" t="str">
        <f>_VM!H237</f>
        <v>Rinder im Transit</v>
      </c>
      <c r="E243" s="99" t="str">
        <f>_VM!I237</f>
        <v>Beobachtung</v>
      </c>
      <c r="F243" s="99" t="str">
        <f>_VM!J237</f>
        <v>D</v>
      </c>
      <c r="G243" s="99" t="str">
        <f>_VM!K237</f>
        <v>Sulfonamide</v>
      </c>
      <c r="H243" s="99" t="str">
        <f>_VM!L237</f>
        <v>Sulfadimethoxin</v>
      </c>
      <c r="I243" s="115">
        <f>_VM!M237</f>
        <v>2.0741700000000002E-3</v>
      </c>
      <c r="J243" s="162">
        <f>_VM!N237</f>
        <v>9.0040142455057332E-3</v>
      </c>
    </row>
    <row r="244" spans="2:10" x14ac:dyDescent="0.3">
      <c r="B244" s="99">
        <f>_VM!F238</f>
        <v>2025</v>
      </c>
      <c r="C244" s="99" t="str">
        <f>_VM!G238</f>
        <v>Rind</v>
      </c>
      <c r="D244" s="99" t="str">
        <f>_VM!H238</f>
        <v>Rinder im Transit</v>
      </c>
      <c r="E244" s="99" t="str">
        <f>_VM!I238</f>
        <v>Beobachtung</v>
      </c>
      <c r="F244" s="99" t="str">
        <f>_VM!J238</f>
        <v>D</v>
      </c>
      <c r="G244" s="99" t="str">
        <f>_VM!K238</f>
        <v>Sulfonamide</v>
      </c>
      <c r="H244" s="99" t="str">
        <f>_VM!L238</f>
        <v>Sulfadimidin</v>
      </c>
      <c r="I244" s="115">
        <f>_VM!M238</f>
        <v>3.4090586348000007E-3</v>
      </c>
      <c r="J244" s="162">
        <f>_VM!N238</f>
        <v>1.4798793016726465E-2</v>
      </c>
    </row>
    <row r="245" spans="2:10" x14ac:dyDescent="0.3">
      <c r="B245" s="99">
        <f>_VM!F239</f>
        <v>2025</v>
      </c>
      <c r="C245" s="99" t="str">
        <f>_VM!G239</f>
        <v>Rind</v>
      </c>
      <c r="D245" s="99" t="str">
        <f>_VM!H239</f>
        <v>Rinder im Transit</v>
      </c>
      <c r="E245" s="99" t="str">
        <f>_VM!I239</f>
        <v>Beobachtung</v>
      </c>
      <c r="F245" s="99" t="str">
        <f>_VM!J239</f>
        <v>D</v>
      </c>
      <c r="G245" s="99" t="str">
        <f>_VM!K239</f>
        <v>Sulfonamide</v>
      </c>
      <c r="H245" s="99" t="str">
        <f>_VM!L239</f>
        <v>Sulfadoxin</v>
      </c>
      <c r="I245" s="115">
        <f>_VM!M239</f>
        <v>2.7131999999999998E-3</v>
      </c>
      <c r="J245" s="162">
        <f>_VM!N239</f>
        <v>1.1778056500145191E-2</v>
      </c>
    </row>
    <row r="246" spans="2:10" x14ac:dyDescent="0.3">
      <c r="B246" s="99">
        <f>_VM!F240</f>
        <v>2025</v>
      </c>
      <c r="C246" s="99" t="str">
        <f>_VM!G240</f>
        <v>Rind</v>
      </c>
      <c r="D246" s="99" t="str">
        <f>_VM!H240</f>
        <v>Rinder im Transit</v>
      </c>
      <c r="E246" s="99" t="str">
        <f>_VM!I240</f>
        <v>Beobachtung</v>
      </c>
      <c r="F246" s="99" t="str">
        <f>_VM!J240</f>
        <v>D</v>
      </c>
      <c r="G246" s="99" t="str">
        <f>_VM!K240</f>
        <v>Tetrazykline</v>
      </c>
      <c r="H246" s="99" t="str">
        <f>_VM!L240</f>
        <v>Chlortetracyclin</v>
      </c>
      <c r="I246" s="115">
        <f>_VM!M240</f>
        <v>5.7158266551370199E-2</v>
      </c>
      <c r="J246" s="162">
        <f>_VM!N240</f>
        <v>0.24812520009302569</v>
      </c>
    </row>
    <row r="247" spans="2:10" x14ac:dyDescent="0.3">
      <c r="B247" s="99">
        <f>_VM!F241</f>
        <v>2025</v>
      </c>
      <c r="C247" s="99" t="str">
        <f>_VM!G241</f>
        <v>Rind</v>
      </c>
      <c r="D247" s="99" t="str">
        <f>_VM!H241</f>
        <v>Rinder im Transit</v>
      </c>
      <c r="E247" s="99" t="str">
        <f>_VM!I241</f>
        <v>Beobachtung</v>
      </c>
      <c r="F247" s="99" t="str">
        <f>_VM!J241</f>
        <v>D</v>
      </c>
      <c r="G247" s="99" t="str">
        <f>_VM!K241</f>
        <v>Tetrazykline</v>
      </c>
      <c r="H247" s="99" t="str">
        <f>_VM!L241</f>
        <v>Doxycyclin</v>
      </c>
      <c r="I247" s="115">
        <f>_VM!M241</f>
        <v>7.1919499999999999E-3</v>
      </c>
      <c r="J247" s="162">
        <f>_VM!N241</f>
        <v>3.1220401535537082E-2</v>
      </c>
    </row>
    <row r="248" spans="2:10" x14ac:dyDescent="0.3">
      <c r="B248" s="99">
        <f>_VM!F242</f>
        <v>2025</v>
      </c>
      <c r="C248" s="99" t="str">
        <f>_VM!G242</f>
        <v>Rind</v>
      </c>
      <c r="D248" s="99" t="str">
        <f>_VM!H242</f>
        <v>Rinder im Transit</v>
      </c>
      <c r="E248" s="99" t="str">
        <f>_VM!I242</f>
        <v>Beobachtung</v>
      </c>
      <c r="F248" s="99" t="str">
        <f>_VM!J242</f>
        <v>D</v>
      </c>
      <c r="G248" s="99" t="str">
        <f>_VM!K242</f>
        <v>Tetrazykline</v>
      </c>
      <c r="H248" s="99" t="str">
        <f>_VM!L242</f>
        <v>Oxytetracyclin</v>
      </c>
      <c r="I248" s="115">
        <f>_VM!M242</f>
        <v>2.5813829628200001E-3</v>
      </c>
      <c r="J248" s="162">
        <f>_VM!N242</f>
        <v>1.12058360550664E-2</v>
      </c>
    </row>
    <row r="249" spans="2:10" x14ac:dyDescent="0.3">
      <c r="B249" s="99">
        <f>_VM!F243</f>
        <v>2025</v>
      </c>
      <c r="C249" s="99" t="str">
        <f>_VM!G243</f>
        <v>Rind</v>
      </c>
      <c r="D249" s="99" t="str">
        <f>_VM!H243</f>
        <v>Sonstige Rinder</v>
      </c>
      <c r="E249" s="99" t="str">
        <f>_VM!I243</f>
        <v>Beobachtung</v>
      </c>
      <c r="F249" s="99" t="str">
        <f>_VM!J243</f>
        <v>B</v>
      </c>
      <c r="G249" s="99" t="str">
        <f>_VM!K243</f>
        <v>Ceph. 3. Gen.</v>
      </c>
      <c r="H249" s="99" t="str">
        <f>_VM!L243</f>
        <v>Ceftiofur</v>
      </c>
      <c r="I249" s="115">
        <f>_VM!M243</f>
        <v>2.3089883159973061E-2</v>
      </c>
      <c r="J249" s="162">
        <f>_VM!N243</f>
        <v>9.6034892275185385E-3</v>
      </c>
    </row>
    <row r="250" spans="2:10" x14ac:dyDescent="0.3">
      <c r="B250" s="99">
        <f>_VM!F244</f>
        <v>2025</v>
      </c>
      <c r="C250" s="99" t="str">
        <f>_VM!G244</f>
        <v>Rind</v>
      </c>
      <c r="D250" s="99" t="str">
        <f>_VM!H244</f>
        <v>Sonstige Rinder</v>
      </c>
      <c r="E250" s="99" t="str">
        <f>_VM!I244</f>
        <v>Beobachtung</v>
      </c>
      <c r="F250" s="99" t="str">
        <f>_VM!J244</f>
        <v>B</v>
      </c>
      <c r="G250" s="99" t="str">
        <f>_VM!K244</f>
        <v>Ceph. 4. Gen.</v>
      </c>
      <c r="H250" s="99" t="str">
        <f>_VM!L244</f>
        <v>Cefquinom</v>
      </c>
      <c r="I250" s="115">
        <f>_VM!M244</f>
        <v>3.2620213304175001E-3</v>
      </c>
      <c r="J250" s="162">
        <f>_VM!N244</f>
        <v>1.3567321449640761E-3</v>
      </c>
    </row>
    <row r="251" spans="2:10" x14ac:dyDescent="0.3">
      <c r="B251" s="99">
        <f>_VM!F245</f>
        <v>2025</v>
      </c>
      <c r="C251" s="99" t="str">
        <f>_VM!G245</f>
        <v>Rind</v>
      </c>
      <c r="D251" s="99" t="str">
        <f>_VM!H245</f>
        <v>Sonstige Rinder</v>
      </c>
      <c r="E251" s="99" t="str">
        <f>_VM!I245</f>
        <v>Beobachtung</v>
      </c>
      <c r="F251" s="99" t="str">
        <f>_VM!J245</f>
        <v>B</v>
      </c>
      <c r="G251" s="99" t="str">
        <f>_VM!K245</f>
        <v>Fluorchinolone</v>
      </c>
      <c r="H251" s="99" t="str">
        <f>_VM!L245</f>
        <v>Danofloxacin</v>
      </c>
      <c r="I251" s="115">
        <f>_VM!M245</f>
        <v>4.3596494088000005E-4</v>
      </c>
      <c r="J251" s="162">
        <f>_VM!N245</f>
        <v>1.8132550019026261E-4</v>
      </c>
    </row>
    <row r="252" spans="2:10" x14ac:dyDescent="0.3">
      <c r="B252" s="99">
        <f>_VM!F246</f>
        <v>2025</v>
      </c>
      <c r="C252" s="99" t="str">
        <f>_VM!G246</f>
        <v>Rind</v>
      </c>
      <c r="D252" s="99" t="str">
        <f>_VM!H246</f>
        <v>Sonstige Rinder</v>
      </c>
      <c r="E252" s="99" t="str">
        <f>_VM!I246</f>
        <v>Beobachtung</v>
      </c>
      <c r="F252" s="99" t="str">
        <f>_VM!J246</f>
        <v>B</v>
      </c>
      <c r="G252" s="99" t="str">
        <f>_VM!K246</f>
        <v>Fluorchinolone</v>
      </c>
      <c r="H252" s="99" t="str">
        <f>_VM!L246</f>
        <v>Enrofloxacin</v>
      </c>
      <c r="I252" s="115">
        <f>_VM!M246</f>
        <v>2.2664105E-2</v>
      </c>
      <c r="J252" s="162">
        <f>_VM!N246</f>
        <v>9.426400588988644E-3</v>
      </c>
    </row>
    <row r="253" spans="2:10" x14ac:dyDescent="0.3">
      <c r="B253" s="99">
        <f>_VM!F247</f>
        <v>2025</v>
      </c>
      <c r="C253" s="99" t="str">
        <f>_VM!G247</f>
        <v>Rind</v>
      </c>
      <c r="D253" s="99" t="str">
        <f>_VM!H247</f>
        <v>Sonstige Rinder</v>
      </c>
      <c r="E253" s="99" t="str">
        <f>_VM!I247</f>
        <v>Beobachtung</v>
      </c>
      <c r="F253" s="99" t="str">
        <f>_VM!J247</f>
        <v>B</v>
      </c>
      <c r="G253" s="99" t="str">
        <f>_VM!K247</f>
        <v>Fluorchinolone</v>
      </c>
      <c r="H253" s="99" t="str">
        <f>_VM!L247</f>
        <v>Marbofloxacin</v>
      </c>
      <c r="I253" s="115">
        <f>_VM!M247</f>
        <v>1.6549290000000001E-2</v>
      </c>
      <c r="J253" s="162">
        <f>_VM!N247</f>
        <v>6.8831412933951681E-3</v>
      </c>
    </row>
    <row r="254" spans="2:10" x14ac:dyDescent="0.3">
      <c r="B254" s="99">
        <f>_VM!F248</f>
        <v>2025</v>
      </c>
      <c r="C254" s="99" t="str">
        <f>_VM!G248</f>
        <v>Rind</v>
      </c>
      <c r="D254" s="99" t="str">
        <f>_VM!H248</f>
        <v>Sonstige Rinder</v>
      </c>
      <c r="E254" s="99" t="str">
        <f>_VM!I248</f>
        <v>Beobachtung</v>
      </c>
      <c r="F254" s="99" t="str">
        <f>_VM!J248</f>
        <v>B</v>
      </c>
      <c r="G254" s="99" t="str">
        <f>_VM!K248</f>
        <v>Polypeptid-AB</v>
      </c>
      <c r="H254" s="99" t="str">
        <f>_VM!L248</f>
        <v>Colistin</v>
      </c>
      <c r="I254" s="115">
        <f>_VM!M248</f>
        <v>4.3640000000000002E-5</v>
      </c>
      <c r="J254" s="162">
        <f>_VM!N248</f>
        <v>1.815064489435892E-5</v>
      </c>
    </row>
    <row r="255" spans="2:10" x14ac:dyDescent="0.3">
      <c r="B255" s="99">
        <f>_VM!F249</f>
        <v>2025</v>
      </c>
      <c r="C255" s="99" t="str">
        <f>_VM!G249</f>
        <v>Rind</v>
      </c>
      <c r="D255" s="99" t="str">
        <f>_VM!H249</f>
        <v>Sonstige Rinder</v>
      </c>
      <c r="E255" s="99" t="str">
        <f>_VM!I249</f>
        <v>Beobachtung</v>
      </c>
      <c r="F255" s="99" t="str">
        <f>_VM!J249</f>
        <v>C</v>
      </c>
      <c r="G255" s="99" t="str">
        <f>_VM!K249</f>
        <v>Aminoglykoside</v>
      </c>
      <c r="H255" s="99" t="str">
        <f>_VM!L249</f>
        <v>Dihydrostreptomycin</v>
      </c>
      <c r="I255" s="115">
        <f>_VM!M249</f>
        <v>3.2727044711829995E-2</v>
      </c>
      <c r="J255" s="162">
        <f>_VM!N249</f>
        <v>1.3611754514349979E-2</v>
      </c>
    </row>
    <row r="256" spans="2:10" x14ac:dyDescent="0.3">
      <c r="B256" s="99">
        <f>_VM!F250</f>
        <v>2025</v>
      </c>
      <c r="C256" s="99" t="str">
        <f>_VM!G250</f>
        <v>Rind</v>
      </c>
      <c r="D256" s="99" t="str">
        <f>_VM!H250</f>
        <v>Sonstige Rinder</v>
      </c>
      <c r="E256" s="99" t="str">
        <f>_VM!I250</f>
        <v>Beobachtung</v>
      </c>
      <c r="F256" s="99" t="str">
        <f>_VM!J250</f>
        <v>C</v>
      </c>
      <c r="G256" s="99" t="str">
        <f>_VM!K250</f>
        <v>Aminoglykoside</v>
      </c>
      <c r="H256" s="99" t="str">
        <f>_VM!L250</f>
        <v>Framycetin</v>
      </c>
      <c r="I256" s="115">
        <f>_VM!M250</f>
        <v>7.2753499999999997E-4</v>
      </c>
      <c r="J256" s="162">
        <f>_VM!N250</f>
        <v>3.0259462495915251E-4</v>
      </c>
    </row>
    <row r="257" spans="2:10" x14ac:dyDescent="0.3">
      <c r="B257" s="99">
        <f>_VM!F251</f>
        <v>2025</v>
      </c>
      <c r="C257" s="99" t="str">
        <f>_VM!G251</f>
        <v>Rind</v>
      </c>
      <c r="D257" s="99" t="str">
        <f>_VM!H251</f>
        <v>Sonstige Rinder</v>
      </c>
      <c r="E257" s="99" t="str">
        <f>_VM!I251</f>
        <v>Beobachtung</v>
      </c>
      <c r="F257" s="99" t="str">
        <f>_VM!J251</f>
        <v>C</v>
      </c>
      <c r="G257" s="99" t="str">
        <f>_VM!K251</f>
        <v>Aminoglykoside</v>
      </c>
      <c r="H257" s="99" t="str">
        <f>_VM!L251</f>
        <v>Gentamicin</v>
      </c>
      <c r="I257" s="115">
        <f>_VM!M251</f>
        <v>5.43014E-3</v>
      </c>
      <c r="J257" s="162">
        <f>_VM!N251</f>
        <v>2.2584908997858419E-3</v>
      </c>
    </row>
    <row r="258" spans="2:10" x14ac:dyDescent="0.3">
      <c r="B258" s="99">
        <f>_VM!F252</f>
        <v>2025</v>
      </c>
      <c r="C258" s="99" t="str">
        <f>_VM!G252</f>
        <v>Rind</v>
      </c>
      <c r="D258" s="99" t="str">
        <f>_VM!H252</f>
        <v>Sonstige Rinder</v>
      </c>
      <c r="E258" s="99" t="str">
        <f>_VM!I252</f>
        <v>Beobachtung</v>
      </c>
      <c r="F258" s="99" t="str">
        <f>_VM!J252</f>
        <v>C</v>
      </c>
      <c r="G258" s="99" t="str">
        <f>_VM!K252</f>
        <v>Aminoglykoside</v>
      </c>
      <c r="H258" s="99" t="str">
        <f>_VM!L252</f>
        <v>Kanamycin</v>
      </c>
      <c r="I258" s="115">
        <f>_VM!M252</f>
        <v>4.5233927760000001E-4</v>
      </c>
      <c r="J258" s="162">
        <f>_VM!N252</f>
        <v>1.8813587533199913E-4</v>
      </c>
    </row>
    <row r="259" spans="2:10" x14ac:dyDescent="0.3">
      <c r="B259" s="99">
        <f>_VM!F253</f>
        <v>2025</v>
      </c>
      <c r="C259" s="99" t="str">
        <f>_VM!G253</f>
        <v>Rind</v>
      </c>
      <c r="D259" s="99" t="str">
        <f>_VM!H253</f>
        <v>Sonstige Rinder</v>
      </c>
      <c r="E259" s="99" t="str">
        <f>_VM!I253</f>
        <v>Beobachtung</v>
      </c>
      <c r="F259" s="99" t="str">
        <f>_VM!J253</f>
        <v>C</v>
      </c>
      <c r="G259" s="99" t="str">
        <f>_VM!K253</f>
        <v>Aminoglykoside</v>
      </c>
      <c r="H259" s="99" t="str">
        <f>_VM!L253</f>
        <v>Neomycin</v>
      </c>
      <c r="I259" s="115">
        <f>_VM!M253</f>
        <v>3.1267619500000003E-2</v>
      </c>
      <c r="J259" s="162">
        <f>_VM!N253</f>
        <v>1.3004753855096985E-2</v>
      </c>
    </row>
    <row r="260" spans="2:10" x14ac:dyDescent="0.3">
      <c r="B260" s="99">
        <f>_VM!F254</f>
        <v>2025</v>
      </c>
      <c r="C260" s="99" t="str">
        <f>_VM!G254</f>
        <v>Rind</v>
      </c>
      <c r="D260" s="99" t="str">
        <f>_VM!H254</f>
        <v>Sonstige Rinder</v>
      </c>
      <c r="E260" s="99" t="str">
        <f>_VM!I254</f>
        <v>Beobachtung</v>
      </c>
      <c r="F260" s="99" t="str">
        <f>_VM!J254</f>
        <v>C</v>
      </c>
      <c r="G260" s="99" t="str">
        <f>_VM!K254</f>
        <v>Aminoglykoside</v>
      </c>
      <c r="H260" s="99" t="str">
        <f>_VM!L254</f>
        <v>Paromomycin</v>
      </c>
      <c r="I260" s="115">
        <f>_VM!M254</f>
        <v>2.3689100000000001E-2</v>
      </c>
      <c r="J260" s="162">
        <f>_VM!N254</f>
        <v>9.8527140689037094E-3</v>
      </c>
    </row>
    <row r="261" spans="2:10" x14ac:dyDescent="0.3">
      <c r="B261" s="99">
        <f>_VM!F255</f>
        <v>2025</v>
      </c>
      <c r="C261" s="99" t="str">
        <f>_VM!G255</f>
        <v>Rind</v>
      </c>
      <c r="D261" s="99" t="str">
        <f>_VM!H255</f>
        <v>Sonstige Rinder</v>
      </c>
      <c r="E261" s="99" t="str">
        <f>_VM!I255</f>
        <v>Beobachtung</v>
      </c>
      <c r="F261" s="99" t="str">
        <f>_VM!J255</f>
        <v>C</v>
      </c>
      <c r="G261" s="99" t="str">
        <f>_VM!K255</f>
        <v>Ceph. 1. Gen.</v>
      </c>
      <c r="H261" s="99" t="str">
        <f>_VM!L255</f>
        <v>Cefalexin</v>
      </c>
      <c r="I261" s="115">
        <f>_VM!M255</f>
        <v>1.3414161189599998E-3</v>
      </c>
      <c r="J261" s="162">
        <f>_VM!N255</f>
        <v>5.5791859832291651E-4</v>
      </c>
    </row>
    <row r="262" spans="2:10" x14ac:dyDescent="0.3">
      <c r="B262" s="99">
        <f>_VM!F256</f>
        <v>2025</v>
      </c>
      <c r="C262" s="99" t="str">
        <f>_VM!G256</f>
        <v>Rind</v>
      </c>
      <c r="D262" s="99" t="str">
        <f>_VM!H256</f>
        <v>Sonstige Rinder</v>
      </c>
      <c r="E262" s="99" t="str">
        <f>_VM!I256</f>
        <v>Beobachtung</v>
      </c>
      <c r="F262" s="99" t="str">
        <f>_VM!J256</f>
        <v>C</v>
      </c>
      <c r="G262" s="99" t="str">
        <f>_VM!K256</f>
        <v>Ceph. 1. Gen.</v>
      </c>
      <c r="H262" s="99" t="str">
        <f>_VM!L256</f>
        <v>Cefalonium</v>
      </c>
      <c r="I262" s="115">
        <f>_VM!M256</f>
        <v>3.8575670106666671E-5</v>
      </c>
      <c r="J262" s="162">
        <f>_VM!N256</f>
        <v>1.6044300863154066E-5</v>
      </c>
    </row>
    <row r="263" spans="2:10" x14ac:dyDescent="0.3">
      <c r="B263" s="99">
        <f>_VM!F257</f>
        <v>2025</v>
      </c>
      <c r="C263" s="99" t="str">
        <f>_VM!G257</f>
        <v>Rind</v>
      </c>
      <c r="D263" s="99" t="str">
        <f>_VM!H257</f>
        <v>Sonstige Rinder</v>
      </c>
      <c r="E263" s="99" t="str">
        <f>_VM!I257</f>
        <v>Beobachtung</v>
      </c>
      <c r="F263" s="99" t="str">
        <f>_VM!J257</f>
        <v>C</v>
      </c>
      <c r="G263" s="99" t="str">
        <f>_VM!K257</f>
        <v>Ceph. 1. Gen.</v>
      </c>
      <c r="H263" s="99" t="str">
        <f>_VM!L257</f>
        <v>Cefapirin</v>
      </c>
      <c r="I263" s="115">
        <f>_VM!M257</f>
        <v>1.0598983041E-3</v>
      </c>
      <c r="J263" s="162">
        <f>_VM!N257</f>
        <v>4.4083037905252848E-4</v>
      </c>
    </row>
    <row r="264" spans="2:10" x14ac:dyDescent="0.3">
      <c r="B264" s="99">
        <f>_VM!F258</f>
        <v>2025</v>
      </c>
      <c r="C264" s="99" t="str">
        <f>_VM!G258</f>
        <v>Rind</v>
      </c>
      <c r="D264" s="99" t="str">
        <f>_VM!H258</f>
        <v>Sonstige Rinder</v>
      </c>
      <c r="E264" s="99" t="str">
        <f>_VM!I258</f>
        <v>Beobachtung</v>
      </c>
      <c r="F264" s="99" t="str">
        <f>_VM!J258</f>
        <v>C</v>
      </c>
      <c r="G264" s="99" t="str">
        <f>_VM!K258</f>
        <v>Fenicole</v>
      </c>
      <c r="H264" s="99" t="str">
        <f>_VM!L258</f>
        <v>Florfenicol</v>
      </c>
      <c r="I264" s="115">
        <f>_VM!M258</f>
        <v>0.10225509050000001</v>
      </c>
      <c r="J264" s="162">
        <f>_VM!N258</f>
        <v>4.2529693774198768E-2</v>
      </c>
    </row>
    <row r="265" spans="2:10" x14ac:dyDescent="0.3">
      <c r="B265" s="99">
        <f>_VM!F259</f>
        <v>2025</v>
      </c>
      <c r="C265" s="99" t="str">
        <f>_VM!G259</f>
        <v>Rind</v>
      </c>
      <c r="D265" s="99" t="str">
        <f>_VM!H259</f>
        <v>Sonstige Rinder</v>
      </c>
      <c r="E265" s="99" t="str">
        <f>_VM!I259</f>
        <v>Beobachtung</v>
      </c>
      <c r="F265" s="99" t="str">
        <f>_VM!J259</f>
        <v>C</v>
      </c>
      <c r="G265" s="99" t="str">
        <f>_VM!K259</f>
        <v>Fenicole</v>
      </c>
      <c r="H265" s="99" t="str">
        <f>_VM!L259</f>
        <v>Thiamphenicol</v>
      </c>
      <c r="I265" s="115">
        <f>_VM!M259</f>
        <v>2.8100999999999999E-4</v>
      </c>
      <c r="J265" s="162">
        <f>_VM!N259</f>
        <v>1.1687701012291017E-4</v>
      </c>
    </row>
    <row r="266" spans="2:10" x14ac:dyDescent="0.3">
      <c r="B266" s="99">
        <f>_VM!F260</f>
        <v>2025</v>
      </c>
      <c r="C266" s="99" t="str">
        <f>_VM!G260</f>
        <v>Rind</v>
      </c>
      <c r="D266" s="99" t="str">
        <f>_VM!H260</f>
        <v>Sonstige Rinder</v>
      </c>
      <c r="E266" s="99" t="str">
        <f>_VM!I260</f>
        <v>Beobachtung</v>
      </c>
      <c r="F266" s="99" t="str">
        <f>_VM!J260</f>
        <v>C</v>
      </c>
      <c r="G266" s="99" t="str">
        <f>_VM!K260</f>
        <v>Lincosamide</v>
      </c>
      <c r="H266" s="99" t="str">
        <f>_VM!L260</f>
        <v>Lincomycin</v>
      </c>
      <c r="I266" s="115">
        <f>_VM!M260</f>
        <v>8.6422624890740013E-3</v>
      </c>
      <c r="J266" s="162">
        <f>_VM!N260</f>
        <v>3.5944692374661005E-3</v>
      </c>
    </row>
    <row r="267" spans="2:10" x14ac:dyDescent="0.3">
      <c r="B267" s="99">
        <f>_VM!F261</f>
        <v>2025</v>
      </c>
      <c r="C267" s="99" t="str">
        <f>_VM!G261</f>
        <v>Rind</v>
      </c>
      <c r="D267" s="99" t="str">
        <f>_VM!H261</f>
        <v>Sonstige Rinder</v>
      </c>
      <c r="E267" s="99" t="str">
        <f>_VM!I261</f>
        <v>Beobachtung</v>
      </c>
      <c r="F267" s="99" t="str">
        <f>_VM!J261</f>
        <v>C</v>
      </c>
      <c r="G267" s="99" t="str">
        <f>_VM!K261</f>
        <v>Makrolide</v>
      </c>
      <c r="H267" s="99" t="str">
        <f>_VM!L261</f>
        <v>Gamithromycin</v>
      </c>
      <c r="I267" s="115">
        <f>_VM!M261</f>
        <v>1.0127549999999999E-3</v>
      </c>
      <c r="J267" s="162">
        <f>_VM!N261</f>
        <v>4.2122264825816835E-4</v>
      </c>
    </row>
    <row r="268" spans="2:10" x14ac:dyDescent="0.3">
      <c r="B268" s="99">
        <f>_VM!F262</f>
        <v>2025</v>
      </c>
      <c r="C268" s="99" t="str">
        <f>_VM!G262</f>
        <v>Rind</v>
      </c>
      <c r="D268" s="99" t="str">
        <f>_VM!H262</f>
        <v>Sonstige Rinder</v>
      </c>
      <c r="E268" s="99" t="str">
        <f>_VM!I262</f>
        <v>Beobachtung</v>
      </c>
      <c r="F268" s="99" t="str">
        <f>_VM!J262</f>
        <v>C</v>
      </c>
      <c r="G268" s="99" t="str">
        <f>_VM!K262</f>
        <v>Makrolide</v>
      </c>
      <c r="H268" s="99" t="str">
        <f>_VM!L262</f>
        <v>Tildipirosin</v>
      </c>
      <c r="I268" s="115">
        <f>_VM!M262</f>
        <v>1.7232300000000001E-3</v>
      </c>
      <c r="J268" s="162">
        <f>_VM!N262</f>
        <v>7.1672171863671223E-4</v>
      </c>
    </row>
    <row r="269" spans="2:10" x14ac:dyDescent="0.3">
      <c r="B269" s="99">
        <f>_VM!F263</f>
        <v>2025</v>
      </c>
      <c r="C269" s="99" t="str">
        <f>_VM!G263</f>
        <v>Rind</v>
      </c>
      <c r="D269" s="99" t="str">
        <f>_VM!H263</f>
        <v>Sonstige Rinder</v>
      </c>
      <c r="E269" s="99" t="str">
        <f>_VM!I263</f>
        <v>Beobachtung</v>
      </c>
      <c r="F269" s="99" t="str">
        <f>_VM!J263</f>
        <v>C</v>
      </c>
      <c r="G269" s="99" t="str">
        <f>_VM!K263</f>
        <v>Makrolide</v>
      </c>
      <c r="H269" s="99" t="str">
        <f>_VM!L263</f>
        <v>Tilmicosin</v>
      </c>
      <c r="I269" s="115">
        <f>_VM!M263</f>
        <v>1.1322000000000001E-3</v>
      </c>
      <c r="J269" s="162">
        <f>_VM!N263</f>
        <v>4.7090192826290488E-4</v>
      </c>
    </row>
    <row r="270" spans="2:10" x14ac:dyDescent="0.3">
      <c r="B270" s="99">
        <f>_VM!F264</f>
        <v>2025</v>
      </c>
      <c r="C270" s="99" t="str">
        <f>_VM!G264</f>
        <v>Rind</v>
      </c>
      <c r="D270" s="99" t="str">
        <f>_VM!H264</f>
        <v>Sonstige Rinder</v>
      </c>
      <c r="E270" s="99" t="str">
        <f>_VM!I264</f>
        <v>Beobachtung</v>
      </c>
      <c r="F270" s="99" t="str">
        <f>_VM!J264</f>
        <v>C</v>
      </c>
      <c r="G270" s="99" t="str">
        <f>_VM!K264</f>
        <v>Makrolide</v>
      </c>
      <c r="H270" s="99" t="str">
        <f>_VM!L264</f>
        <v>Tulathromycin</v>
      </c>
      <c r="I270" s="115">
        <f>_VM!M264</f>
        <v>2.2478959E-2</v>
      </c>
      <c r="J270" s="162">
        <f>_VM!N264</f>
        <v>9.3493951054961846E-3</v>
      </c>
    </row>
    <row r="271" spans="2:10" x14ac:dyDescent="0.3">
      <c r="B271" s="99">
        <f>_VM!F265</f>
        <v>2025</v>
      </c>
      <c r="C271" s="99" t="str">
        <f>_VM!G265</f>
        <v>Rind</v>
      </c>
      <c r="D271" s="99" t="str">
        <f>_VM!H265</f>
        <v>Sonstige Rinder</v>
      </c>
      <c r="E271" s="99" t="str">
        <f>_VM!I265</f>
        <v>Beobachtung</v>
      </c>
      <c r="F271" s="99" t="str">
        <f>_VM!J265</f>
        <v>C</v>
      </c>
      <c r="G271" s="99" t="str">
        <f>_VM!K265</f>
        <v>Makrolide</v>
      </c>
      <c r="H271" s="99" t="str">
        <f>_VM!L265</f>
        <v>Tylosin</v>
      </c>
      <c r="I271" s="115">
        <f>_VM!M265</f>
        <v>4.16464E-2</v>
      </c>
      <c r="J271" s="162">
        <f>_VM!N265</f>
        <v>1.7321471529065748E-2</v>
      </c>
    </row>
    <row r="272" spans="2:10" x14ac:dyDescent="0.3">
      <c r="B272" s="99">
        <f>_VM!F266</f>
        <v>2025</v>
      </c>
      <c r="C272" s="99" t="str">
        <f>_VM!G266</f>
        <v>Rind</v>
      </c>
      <c r="D272" s="99" t="str">
        <f>_VM!H266</f>
        <v>Sonstige Rinder</v>
      </c>
      <c r="E272" s="99" t="str">
        <f>_VM!I266</f>
        <v>Beobachtung</v>
      </c>
      <c r="F272" s="99" t="str">
        <f>_VM!J266</f>
        <v>D</v>
      </c>
      <c r="G272" s="99" t="str">
        <f>_VM!K266</f>
        <v>Aminoglykoside</v>
      </c>
      <c r="H272" s="99" t="str">
        <f>_VM!L266</f>
        <v>Spectinomycin</v>
      </c>
      <c r="I272" s="115">
        <f>_VM!M266</f>
        <v>4.6525612079519989E-3</v>
      </c>
      <c r="J272" s="162">
        <f>_VM!N266</f>
        <v>1.9350821799909788E-3</v>
      </c>
    </row>
    <row r="273" spans="2:10" x14ac:dyDescent="0.3">
      <c r="B273" s="99">
        <f>_VM!F267</f>
        <v>2025</v>
      </c>
      <c r="C273" s="99" t="str">
        <f>_VM!G267</f>
        <v>Rind</v>
      </c>
      <c r="D273" s="99" t="str">
        <f>_VM!H267</f>
        <v>Sonstige Rinder</v>
      </c>
      <c r="E273" s="99" t="str">
        <f>_VM!I267</f>
        <v>Beobachtung</v>
      </c>
      <c r="F273" s="99" t="str">
        <f>_VM!J267</f>
        <v>D</v>
      </c>
      <c r="G273" s="99" t="str">
        <f>_VM!K267</f>
        <v>Folsäureantag.</v>
      </c>
      <c r="H273" s="99" t="str">
        <f>_VM!L267</f>
        <v>Trimethoprim</v>
      </c>
      <c r="I273" s="115">
        <f>_VM!M267</f>
        <v>5.3175786135999999E-2</v>
      </c>
      <c r="J273" s="162">
        <f>_VM!N267</f>
        <v>2.2116746359599225E-2</v>
      </c>
    </row>
    <row r="274" spans="2:10" x14ac:dyDescent="0.3">
      <c r="B274" s="99">
        <f>_VM!F268</f>
        <v>2025</v>
      </c>
      <c r="C274" s="99" t="str">
        <f>_VM!G268</f>
        <v>Rind</v>
      </c>
      <c r="D274" s="99" t="str">
        <f>_VM!H268</f>
        <v>Sonstige Rinder</v>
      </c>
      <c r="E274" s="99" t="str">
        <f>_VM!I268</f>
        <v>Beobachtung</v>
      </c>
      <c r="F274" s="99" t="str">
        <f>_VM!J268</f>
        <v>D</v>
      </c>
      <c r="G274" s="99" t="str">
        <f>_VM!K268</f>
        <v>Penicilline</v>
      </c>
      <c r="H274" s="99" t="str">
        <f>_VM!L268</f>
        <v>Amoxicillin</v>
      </c>
      <c r="I274" s="115">
        <f>_VM!M268</f>
        <v>0.72055128138220859</v>
      </c>
      <c r="J274" s="162">
        <f>_VM!N268</f>
        <v>0.29968997333968289</v>
      </c>
    </row>
    <row r="275" spans="2:10" x14ac:dyDescent="0.3">
      <c r="B275" s="99">
        <f>_VM!F269</f>
        <v>2025</v>
      </c>
      <c r="C275" s="99" t="str">
        <f>_VM!G269</f>
        <v>Rind</v>
      </c>
      <c r="D275" s="99" t="str">
        <f>_VM!H269</f>
        <v>Sonstige Rinder</v>
      </c>
      <c r="E275" s="99" t="str">
        <f>_VM!I269</f>
        <v>Beobachtung</v>
      </c>
      <c r="F275" s="99" t="str">
        <f>_VM!J269</f>
        <v>D</v>
      </c>
      <c r="G275" s="99" t="str">
        <f>_VM!K269</f>
        <v>Penicilline</v>
      </c>
      <c r="H275" s="99" t="str">
        <f>_VM!L269</f>
        <v>Ampicillin</v>
      </c>
      <c r="I275" s="115">
        <f>_VM!M269</f>
        <v>5.2833005987999997E-4</v>
      </c>
      <c r="J275" s="162">
        <f>_VM!N269</f>
        <v>2.1974178056593179E-4</v>
      </c>
    </row>
    <row r="276" spans="2:10" x14ac:dyDescent="0.3">
      <c r="B276" s="99">
        <f>_VM!F270</f>
        <v>2025</v>
      </c>
      <c r="C276" s="99" t="str">
        <f>_VM!G270</f>
        <v>Rind</v>
      </c>
      <c r="D276" s="99" t="str">
        <f>_VM!H270</f>
        <v>Sonstige Rinder</v>
      </c>
      <c r="E276" s="99" t="str">
        <f>_VM!I270</f>
        <v>Beobachtung</v>
      </c>
      <c r="F276" s="99" t="str">
        <f>_VM!J270</f>
        <v>D</v>
      </c>
      <c r="G276" s="99" t="str">
        <f>_VM!K270</f>
        <v>Penicilline</v>
      </c>
      <c r="H276" s="99" t="str">
        <f>_VM!L270</f>
        <v>Benzylpenicillin</v>
      </c>
      <c r="I276" s="115">
        <f>_VM!M270</f>
        <v>0.51746288652776296</v>
      </c>
      <c r="J276" s="162">
        <f>_VM!N270</f>
        <v>0.21522193169971057</v>
      </c>
    </row>
    <row r="277" spans="2:10" x14ac:dyDescent="0.3">
      <c r="B277" s="99">
        <f>_VM!F271</f>
        <v>2025</v>
      </c>
      <c r="C277" s="99" t="str">
        <f>_VM!G271</f>
        <v>Rind</v>
      </c>
      <c r="D277" s="99" t="str">
        <f>_VM!H271</f>
        <v>Sonstige Rinder</v>
      </c>
      <c r="E277" s="99" t="str">
        <f>_VM!I271</f>
        <v>Beobachtung</v>
      </c>
      <c r="F277" s="99" t="str">
        <f>_VM!J271</f>
        <v>D</v>
      </c>
      <c r="G277" s="99" t="str">
        <f>_VM!K271</f>
        <v>Penicilline</v>
      </c>
      <c r="H277" s="99" t="str">
        <f>_VM!L271</f>
        <v>Cloxacillin</v>
      </c>
      <c r="I277" s="115">
        <f>_VM!M271</f>
        <v>9.1778442230853342E-3</v>
      </c>
      <c r="J277" s="162">
        <f>_VM!N271</f>
        <v>3.8172271170706993E-3</v>
      </c>
    </row>
    <row r="278" spans="2:10" x14ac:dyDescent="0.3">
      <c r="B278" s="99">
        <f>_VM!F272</f>
        <v>2025</v>
      </c>
      <c r="C278" s="99" t="str">
        <f>_VM!G272</f>
        <v>Rind</v>
      </c>
      <c r="D278" s="99" t="str">
        <f>_VM!H272</f>
        <v>Sonstige Rinder</v>
      </c>
      <c r="E278" s="99" t="str">
        <f>_VM!I272</f>
        <v>Beobachtung</v>
      </c>
      <c r="F278" s="99" t="str">
        <f>_VM!J272</f>
        <v>D</v>
      </c>
      <c r="G278" s="99" t="str">
        <f>_VM!K272</f>
        <v>Penicilline</v>
      </c>
      <c r="H278" s="99" t="str">
        <f>_VM!L272</f>
        <v>Nafcillin</v>
      </c>
      <c r="I278" s="115">
        <f>_VM!M272</f>
        <v>1.06213572E-4</v>
      </c>
      <c r="J278" s="162">
        <f>_VM!N272</f>
        <v>4.4176095974643067E-5</v>
      </c>
    </row>
    <row r="279" spans="2:10" x14ac:dyDescent="0.3">
      <c r="B279" s="99">
        <f>_VM!F273</f>
        <v>2025</v>
      </c>
      <c r="C279" s="99" t="str">
        <f>_VM!G273</f>
        <v>Rind</v>
      </c>
      <c r="D279" s="99" t="str">
        <f>_VM!H273</f>
        <v>Sonstige Rinder</v>
      </c>
      <c r="E279" s="99" t="str">
        <f>_VM!I273</f>
        <v>Beobachtung</v>
      </c>
      <c r="F279" s="99" t="str">
        <f>_VM!J273</f>
        <v>D</v>
      </c>
      <c r="G279" s="99" t="str">
        <f>_VM!K273</f>
        <v>Sulfonamide</v>
      </c>
      <c r="H279" s="99" t="str">
        <f>_VM!L273</f>
        <v>Sulfadiazin</v>
      </c>
      <c r="I279" s="115">
        <f>_VM!M273</f>
        <v>0.11785397322400001</v>
      </c>
      <c r="J279" s="162">
        <f>_VM!N273</f>
        <v>4.9017543936253634E-2</v>
      </c>
    </row>
    <row r="280" spans="2:10" x14ac:dyDescent="0.3">
      <c r="B280" s="99">
        <f>_VM!F274</f>
        <v>2025</v>
      </c>
      <c r="C280" s="99" t="str">
        <f>_VM!G274</f>
        <v>Rind</v>
      </c>
      <c r="D280" s="99" t="str">
        <f>_VM!H274</f>
        <v>Sonstige Rinder</v>
      </c>
      <c r="E280" s="99" t="str">
        <f>_VM!I274</f>
        <v>Beobachtung</v>
      </c>
      <c r="F280" s="99" t="str">
        <f>_VM!J274</f>
        <v>D</v>
      </c>
      <c r="G280" s="99" t="str">
        <f>_VM!K274</f>
        <v>Sulfonamide</v>
      </c>
      <c r="H280" s="99" t="str">
        <f>_VM!L274</f>
        <v>Sulfadimethoxin</v>
      </c>
      <c r="I280" s="115">
        <f>_VM!M274</f>
        <v>5.0261409864000003E-2</v>
      </c>
      <c r="J280" s="162">
        <f>_VM!N274</f>
        <v>2.0904605919598824E-2</v>
      </c>
    </row>
    <row r="281" spans="2:10" x14ac:dyDescent="0.3">
      <c r="B281" s="99">
        <f>_VM!F275</f>
        <v>2025</v>
      </c>
      <c r="C281" s="99" t="str">
        <f>_VM!G275</f>
        <v>Rind</v>
      </c>
      <c r="D281" s="99" t="str">
        <f>_VM!H275</f>
        <v>Sonstige Rinder</v>
      </c>
      <c r="E281" s="99" t="str">
        <f>_VM!I275</f>
        <v>Beobachtung</v>
      </c>
      <c r="F281" s="99" t="str">
        <f>_VM!J275</f>
        <v>D</v>
      </c>
      <c r="G281" s="99" t="str">
        <f>_VM!K275</f>
        <v>Sulfonamide</v>
      </c>
      <c r="H281" s="99" t="str">
        <f>_VM!L275</f>
        <v>Sulfadimidin</v>
      </c>
      <c r="I281" s="115">
        <f>_VM!M275</f>
        <v>0.20903153032525598</v>
      </c>
      <c r="J281" s="162">
        <f>_VM!N275</f>
        <v>8.6939896394549479E-2</v>
      </c>
    </row>
    <row r="282" spans="2:10" x14ac:dyDescent="0.3">
      <c r="B282" s="99">
        <f>_VM!F276</f>
        <v>2025</v>
      </c>
      <c r="C282" s="99" t="str">
        <f>_VM!G276</f>
        <v>Rind</v>
      </c>
      <c r="D282" s="99" t="str">
        <f>_VM!H276</f>
        <v>Sonstige Rinder</v>
      </c>
      <c r="E282" s="99" t="str">
        <f>_VM!I276</f>
        <v>Beobachtung</v>
      </c>
      <c r="F282" s="99" t="str">
        <f>_VM!J276</f>
        <v>D</v>
      </c>
      <c r="G282" s="99" t="str">
        <f>_VM!K276</f>
        <v>Sulfonamide</v>
      </c>
      <c r="H282" s="99" t="str">
        <f>_VM!L276</f>
        <v>Sulfadoxin</v>
      </c>
      <c r="I282" s="115">
        <f>_VM!M276</f>
        <v>6.6602800000000004E-2</v>
      </c>
      <c r="J282" s="162">
        <f>_VM!N276</f>
        <v>2.7701277996562974E-2</v>
      </c>
    </row>
    <row r="283" spans="2:10" x14ac:dyDescent="0.3">
      <c r="B283" s="99">
        <f>_VM!F277</f>
        <v>2025</v>
      </c>
      <c r="C283" s="99" t="str">
        <f>_VM!G277</f>
        <v>Rind</v>
      </c>
      <c r="D283" s="99" t="str">
        <f>_VM!H277</f>
        <v>Sonstige Rinder</v>
      </c>
      <c r="E283" s="99" t="str">
        <f>_VM!I277</f>
        <v>Beobachtung</v>
      </c>
      <c r="F283" s="99" t="str">
        <f>_VM!J277</f>
        <v>D</v>
      </c>
      <c r="G283" s="99" t="str">
        <f>_VM!K277</f>
        <v>Tetrazykline</v>
      </c>
      <c r="H283" s="99" t="str">
        <f>_VM!L277</f>
        <v>Chlortetracyclin</v>
      </c>
      <c r="I283" s="115">
        <f>_VM!M277</f>
        <v>0.11339067953607333</v>
      </c>
      <c r="J283" s="162">
        <f>_VM!N277</f>
        <v>4.716118145255082E-2</v>
      </c>
    </row>
    <row r="284" spans="2:10" x14ac:dyDescent="0.3">
      <c r="B284" s="99">
        <f>_VM!F278</f>
        <v>2025</v>
      </c>
      <c r="C284" s="99" t="str">
        <f>_VM!G278</f>
        <v>Rind</v>
      </c>
      <c r="D284" s="99" t="str">
        <f>_VM!H278</f>
        <v>Sonstige Rinder</v>
      </c>
      <c r="E284" s="99" t="str">
        <f>_VM!I278</f>
        <v>Beobachtung</v>
      </c>
      <c r="F284" s="99" t="str">
        <f>_VM!J278</f>
        <v>D</v>
      </c>
      <c r="G284" s="99" t="str">
        <f>_VM!K278</f>
        <v>Tetrazykline</v>
      </c>
      <c r="H284" s="99" t="str">
        <f>_VM!L278</f>
        <v>Doxycyclin</v>
      </c>
      <c r="I284" s="115">
        <f>_VM!M278</f>
        <v>5.8488749999999999E-3</v>
      </c>
      <c r="J284" s="162">
        <f>_VM!N278</f>
        <v>2.4326501639893106E-3</v>
      </c>
    </row>
    <row r="285" spans="2:10" x14ac:dyDescent="0.3">
      <c r="B285" s="99">
        <f>_VM!F279</f>
        <v>2025</v>
      </c>
      <c r="C285" s="99" t="str">
        <f>_VM!G279</f>
        <v>Rind</v>
      </c>
      <c r="D285" s="99" t="str">
        <f>_VM!H279</f>
        <v>Sonstige Rinder</v>
      </c>
      <c r="E285" s="99" t="str">
        <f>_VM!I279</f>
        <v>Beobachtung</v>
      </c>
      <c r="F285" s="99" t="str">
        <f>_VM!J279</f>
        <v>D</v>
      </c>
      <c r="G285" s="99" t="str">
        <f>_VM!K279</f>
        <v>Tetrazykline</v>
      </c>
      <c r="H285" s="99" t="str">
        <f>_VM!L279</f>
        <v>Oxytetracyclin</v>
      </c>
      <c r="I285" s="115">
        <f>_VM!M279</f>
        <v>0.15849675989364001</v>
      </c>
      <c r="J285" s="162">
        <f>_VM!N279</f>
        <v>6.5921594998531813E-2</v>
      </c>
    </row>
    <row r="286" spans="2:10" x14ac:dyDescent="0.3">
      <c r="B286" s="99">
        <f>_VM!F280</f>
        <v>2025</v>
      </c>
      <c r="C286" s="99" t="str">
        <f>_VM!G280</f>
        <v>Rind</v>
      </c>
      <c r="D286" s="99" t="str">
        <f>_VM!H280</f>
        <v>Sonstige Rinder</v>
      </c>
      <c r="E286" s="99" t="str">
        <f>_VM!I280</f>
        <v>Beobachtung</v>
      </c>
      <c r="F286" s="99" t="str">
        <f>_VM!J280</f>
        <v>D</v>
      </c>
      <c r="G286" s="99" t="str">
        <f>_VM!K280</f>
        <v>Tetrazykline</v>
      </c>
      <c r="H286" s="99" t="str">
        <f>_VM!L280</f>
        <v>Tetracyclin</v>
      </c>
      <c r="I286" s="115">
        <f>_VM!M280</f>
        <v>3.5230873679999997E-2</v>
      </c>
      <c r="J286" s="162">
        <f>_VM!N280</f>
        <v>1.4653141097243262E-2</v>
      </c>
    </row>
    <row r="287" spans="2:10" x14ac:dyDescent="0.3">
      <c r="B287" s="99">
        <f>_VM!F281</f>
        <v>2025</v>
      </c>
      <c r="C287" s="99" t="str">
        <f>_VM!G281</f>
        <v>Schwein</v>
      </c>
      <c r="D287" s="99" t="str">
        <f>_VM!H281</f>
        <v>Zuchtschweine</v>
      </c>
      <c r="E287" s="99" t="str">
        <f>_VM!I281</f>
        <v>Beobachtung</v>
      </c>
      <c r="F287" s="99" t="str">
        <f>_VM!J281</f>
        <v>B</v>
      </c>
      <c r="G287" s="99" t="str">
        <f>_VM!K281</f>
        <v>Ceph. 3. Gen.</v>
      </c>
      <c r="H287" s="99" t="str">
        <f>_VM!L281</f>
        <v>Ceftiofur</v>
      </c>
      <c r="I287" s="115">
        <f>_VM!M281</f>
        <v>5.1780259616139536E-4</v>
      </c>
      <c r="J287" s="162">
        <f>_VM!N281</f>
        <v>2.1849015459304619E-4</v>
      </c>
    </row>
    <row r="288" spans="2:10" x14ac:dyDescent="0.3">
      <c r="B288" s="99">
        <f>_VM!F282</f>
        <v>2025</v>
      </c>
      <c r="C288" s="99" t="str">
        <f>_VM!G282</f>
        <v>Schwein</v>
      </c>
      <c r="D288" s="99" t="str">
        <f>_VM!H282</f>
        <v>Zuchtschweine</v>
      </c>
      <c r="E288" s="99" t="str">
        <f>_VM!I282</f>
        <v>Beobachtung</v>
      </c>
      <c r="F288" s="99" t="str">
        <f>_VM!J282</f>
        <v>B</v>
      </c>
      <c r="G288" s="99" t="str">
        <f>_VM!K282</f>
        <v>Ceph. 4. Gen.</v>
      </c>
      <c r="H288" s="99" t="str">
        <f>_VM!L282</f>
        <v>Cefquinom</v>
      </c>
      <c r="I288" s="115">
        <f>_VM!M282</f>
        <v>1.0488347859600002E-3</v>
      </c>
      <c r="J288" s="162">
        <f>_VM!N282</f>
        <v>4.4256262179021092E-4</v>
      </c>
    </row>
    <row r="289" spans="2:10" x14ac:dyDescent="0.3">
      <c r="B289" s="99">
        <f>_VM!F283</f>
        <v>2025</v>
      </c>
      <c r="C289" s="99" t="str">
        <f>_VM!G283</f>
        <v>Schwein</v>
      </c>
      <c r="D289" s="99" t="str">
        <f>_VM!H283</f>
        <v>Zuchtschweine</v>
      </c>
      <c r="E289" s="99" t="str">
        <f>_VM!I283</f>
        <v>Beobachtung</v>
      </c>
      <c r="F289" s="99" t="str">
        <f>_VM!J283</f>
        <v>B</v>
      </c>
      <c r="G289" s="99" t="str">
        <f>_VM!K283</f>
        <v>Fluorchinolone</v>
      </c>
      <c r="H289" s="99" t="str">
        <f>_VM!L283</f>
        <v>Danofloxacin</v>
      </c>
      <c r="I289" s="115">
        <f>_VM!M283</f>
        <v>2.2255707570000002E-4</v>
      </c>
      <c r="J289" s="162">
        <f>_VM!N283</f>
        <v>9.3909397588869459E-5</v>
      </c>
    </row>
    <row r="290" spans="2:10" x14ac:dyDescent="0.3">
      <c r="B290" s="99">
        <f>_VM!F284</f>
        <v>2025</v>
      </c>
      <c r="C290" s="99" t="str">
        <f>_VM!G284</f>
        <v>Schwein</v>
      </c>
      <c r="D290" s="99" t="str">
        <f>_VM!H284</f>
        <v>Zuchtschweine</v>
      </c>
      <c r="E290" s="99" t="str">
        <f>_VM!I284</f>
        <v>Beobachtung</v>
      </c>
      <c r="F290" s="99" t="str">
        <f>_VM!J284</f>
        <v>B</v>
      </c>
      <c r="G290" s="99" t="str">
        <f>_VM!K284</f>
        <v>Fluorchinolone</v>
      </c>
      <c r="H290" s="99" t="str">
        <f>_VM!L284</f>
        <v>Enrofloxacin</v>
      </c>
      <c r="I290" s="115">
        <f>_VM!M284</f>
        <v>8.3488499999999997E-3</v>
      </c>
      <c r="J290" s="162">
        <f>_VM!N284</f>
        <v>3.5228512577901053E-3</v>
      </c>
    </row>
    <row r="291" spans="2:10" x14ac:dyDescent="0.3">
      <c r="B291" s="99">
        <f>_VM!F285</f>
        <v>2025</v>
      </c>
      <c r="C291" s="99" t="str">
        <f>_VM!G285</f>
        <v>Schwein</v>
      </c>
      <c r="D291" s="99" t="str">
        <f>_VM!H285</f>
        <v>Zuchtschweine</v>
      </c>
      <c r="E291" s="99" t="str">
        <f>_VM!I285</f>
        <v>Beobachtung</v>
      </c>
      <c r="F291" s="99" t="str">
        <f>_VM!J285</f>
        <v>B</v>
      </c>
      <c r="G291" s="99" t="str">
        <f>_VM!K285</f>
        <v>Fluorchinolone</v>
      </c>
      <c r="H291" s="99" t="str">
        <f>_VM!L285</f>
        <v>Marbofloxacin</v>
      </c>
      <c r="I291" s="115">
        <f>_VM!M285</f>
        <v>4.9724399999999998E-3</v>
      </c>
      <c r="J291" s="162">
        <f>_VM!N285</f>
        <v>2.0981532196992199E-3</v>
      </c>
    </row>
    <row r="292" spans="2:10" x14ac:dyDescent="0.3">
      <c r="B292" s="99">
        <f>_VM!F286</f>
        <v>2025</v>
      </c>
      <c r="C292" s="99" t="str">
        <f>_VM!G286</f>
        <v>Schwein</v>
      </c>
      <c r="D292" s="99" t="str">
        <f>_VM!H286</f>
        <v>Zuchtschweine</v>
      </c>
      <c r="E292" s="99" t="str">
        <f>_VM!I286</f>
        <v>Beobachtung</v>
      </c>
      <c r="F292" s="99" t="str">
        <f>_VM!J286</f>
        <v>B</v>
      </c>
      <c r="G292" s="99" t="str">
        <f>_VM!K286</f>
        <v>Polypeptid-AB</v>
      </c>
      <c r="H292" s="99" t="str">
        <f>_VM!L286</f>
        <v>Colistin</v>
      </c>
      <c r="I292" s="115">
        <f>_VM!M286</f>
        <v>9.4619999999999999E-3</v>
      </c>
      <c r="J292" s="162">
        <f>_VM!N286</f>
        <v>3.9925521001347459E-3</v>
      </c>
    </row>
    <row r="293" spans="2:10" x14ac:dyDescent="0.3">
      <c r="B293" s="99">
        <f>_VM!F287</f>
        <v>2025</v>
      </c>
      <c r="C293" s="99" t="str">
        <f>_VM!G287</f>
        <v>Schwein</v>
      </c>
      <c r="D293" s="99" t="str">
        <f>_VM!H287</f>
        <v>Zuchtschweine</v>
      </c>
      <c r="E293" s="99" t="str">
        <f>_VM!I287</f>
        <v>Beobachtung</v>
      </c>
      <c r="F293" s="99" t="str">
        <f>_VM!J287</f>
        <v>C</v>
      </c>
      <c r="G293" s="99" t="str">
        <f>_VM!K287</f>
        <v>Aminoglykoside</v>
      </c>
      <c r="H293" s="99" t="str">
        <f>_VM!L287</f>
        <v>Gentamicin</v>
      </c>
      <c r="I293" s="115">
        <f>_VM!M287</f>
        <v>3.4E-5</v>
      </c>
      <c r="J293" s="162">
        <f>_VM!N287</f>
        <v>1.4346519911708029E-5</v>
      </c>
    </row>
    <row r="294" spans="2:10" x14ac:dyDescent="0.3">
      <c r="B294" s="99">
        <f>_VM!F288</f>
        <v>2025</v>
      </c>
      <c r="C294" s="99" t="str">
        <f>_VM!G288</f>
        <v>Schwein</v>
      </c>
      <c r="D294" s="99" t="str">
        <f>_VM!H288</f>
        <v>Zuchtschweine</v>
      </c>
      <c r="E294" s="99" t="str">
        <f>_VM!I288</f>
        <v>Beobachtung</v>
      </c>
      <c r="F294" s="99" t="str">
        <f>_VM!J288</f>
        <v>C</v>
      </c>
      <c r="G294" s="99" t="str">
        <f>_VM!K288</f>
        <v>Aminoglykoside</v>
      </c>
      <c r="H294" s="99" t="str">
        <f>_VM!L288</f>
        <v>Neomycin</v>
      </c>
      <c r="I294" s="115">
        <f>_VM!M288</f>
        <v>4.6827500000000003E-3</v>
      </c>
      <c r="J294" s="162">
        <f>_VM!N288</f>
        <v>1.9759166504867876E-3</v>
      </c>
    </row>
    <row r="295" spans="2:10" x14ac:dyDescent="0.3">
      <c r="B295" s="99">
        <f>_VM!F289</f>
        <v>2025</v>
      </c>
      <c r="C295" s="99" t="str">
        <f>_VM!G289</f>
        <v>Schwein</v>
      </c>
      <c r="D295" s="99" t="str">
        <f>_VM!H289</f>
        <v>Zuchtschweine</v>
      </c>
      <c r="E295" s="99" t="str">
        <f>_VM!I289</f>
        <v>Beobachtung</v>
      </c>
      <c r="F295" s="99" t="str">
        <f>_VM!J289</f>
        <v>C</v>
      </c>
      <c r="G295" s="99" t="str">
        <f>_VM!K289</f>
        <v>Fenicole</v>
      </c>
      <c r="H295" s="99" t="str">
        <f>_VM!L289</f>
        <v>Florfenicol</v>
      </c>
      <c r="I295" s="115">
        <f>_VM!M289</f>
        <v>1.8242999999999999E-2</v>
      </c>
      <c r="J295" s="162">
        <f>_VM!N289</f>
        <v>7.6977518455673402E-3</v>
      </c>
    </row>
    <row r="296" spans="2:10" x14ac:dyDescent="0.3">
      <c r="B296" s="99">
        <f>_VM!F290</f>
        <v>2025</v>
      </c>
      <c r="C296" s="99" t="str">
        <f>_VM!G290</f>
        <v>Schwein</v>
      </c>
      <c r="D296" s="99" t="str">
        <f>_VM!H290</f>
        <v>Zuchtschweine</v>
      </c>
      <c r="E296" s="99" t="str">
        <f>_VM!I290</f>
        <v>Beobachtung</v>
      </c>
      <c r="F296" s="99" t="str">
        <f>_VM!J290</f>
        <v>C</v>
      </c>
      <c r="G296" s="99" t="str">
        <f>_VM!K290</f>
        <v>Fenicole</v>
      </c>
      <c r="H296" s="99" t="str">
        <f>_VM!L290</f>
        <v>Thiamphenicol</v>
      </c>
      <c r="I296" s="115">
        <f>_VM!M290</f>
        <v>8.5499999999999995E-6</v>
      </c>
      <c r="J296" s="162">
        <f>_VM!N290</f>
        <v>3.6077278013265775E-6</v>
      </c>
    </row>
    <row r="297" spans="2:10" x14ac:dyDescent="0.3">
      <c r="B297" s="99">
        <f>_VM!F291</f>
        <v>2025</v>
      </c>
      <c r="C297" s="99" t="str">
        <f>_VM!G291</f>
        <v>Schwein</v>
      </c>
      <c r="D297" s="99" t="str">
        <f>_VM!H291</f>
        <v>Zuchtschweine</v>
      </c>
      <c r="E297" s="99" t="str">
        <f>_VM!I291</f>
        <v>Beobachtung</v>
      </c>
      <c r="F297" s="99" t="str">
        <f>_VM!J291</f>
        <v>C</v>
      </c>
      <c r="G297" s="99" t="str">
        <f>_VM!K291</f>
        <v>Lincosamide</v>
      </c>
      <c r="H297" s="99" t="str">
        <f>_VM!L291</f>
        <v>Lincomycin</v>
      </c>
      <c r="I297" s="115">
        <f>_VM!M291</f>
        <v>3.3057390211936405E-2</v>
      </c>
      <c r="J297" s="162">
        <f>_VM!N291</f>
        <v>1.3948779614842581E-2</v>
      </c>
    </row>
    <row r="298" spans="2:10" x14ac:dyDescent="0.3">
      <c r="B298" s="99">
        <f>_VM!F292</f>
        <v>2025</v>
      </c>
      <c r="C298" s="99" t="str">
        <f>_VM!G292</f>
        <v>Schwein</v>
      </c>
      <c r="D298" s="99" t="str">
        <f>_VM!H292</f>
        <v>Zuchtschweine</v>
      </c>
      <c r="E298" s="99" t="str">
        <f>_VM!I292</f>
        <v>Beobachtung</v>
      </c>
      <c r="F298" s="99" t="str">
        <f>_VM!J292</f>
        <v>C</v>
      </c>
      <c r="G298" s="99" t="str">
        <f>_VM!K292</f>
        <v>Makrolide</v>
      </c>
      <c r="H298" s="99" t="str">
        <f>_VM!L292</f>
        <v>Tildipirosin</v>
      </c>
      <c r="I298" s="115">
        <f>_VM!M292</f>
        <v>3.9799999999999998E-5</v>
      </c>
      <c r="J298" s="162">
        <f>_VM!N292</f>
        <v>1.6793867426058221E-5</v>
      </c>
    </row>
    <row r="299" spans="2:10" x14ac:dyDescent="0.3">
      <c r="B299" s="99">
        <f>_VM!F293</f>
        <v>2025</v>
      </c>
      <c r="C299" s="99" t="str">
        <f>_VM!G293</f>
        <v>Schwein</v>
      </c>
      <c r="D299" s="99" t="str">
        <f>_VM!H293</f>
        <v>Zuchtschweine</v>
      </c>
      <c r="E299" s="99" t="str">
        <f>_VM!I293</f>
        <v>Beobachtung</v>
      </c>
      <c r="F299" s="99" t="str">
        <f>_VM!J293</f>
        <v>C</v>
      </c>
      <c r="G299" s="99" t="str">
        <f>_VM!K293</f>
        <v>Makrolide</v>
      </c>
      <c r="H299" s="99" t="str">
        <f>_VM!L293</f>
        <v>Tulathromycin</v>
      </c>
      <c r="I299" s="115">
        <f>_VM!M293</f>
        <v>2.7797999999999998E-3</v>
      </c>
      <c r="J299" s="162">
        <f>_VM!N293</f>
        <v>1.1729545897225288E-3</v>
      </c>
    </row>
    <row r="300" spans="2:10" x14ac:dyDescent="0.3">
      <c r="B300" s="99">
        <f>_VM!F294</f>
        <v>2025</v>
      </c>
      <c r="C300" s="99" t="str">
        <f>_VM!G294</f>
        <v>Schwein</v>
      </c>
      <c r="D300" s="99" t="str">
        <f>_VM!H294</f>
        <v>Zuchtschweine</v>
      </c>
      <c r="E300" s="99" t="str">
        <f>_VM!I294</f>
        <v>Beobachtung</v>
      </c>
      <c r="F300" s="99" t="str">
        <f>_VM!J294</f>
        <v>C</v>
      </c>
      <c r="G300" s="99" t="str">
        <f>_VM!K294</f>
        <v>Makrolide</v>
      </c>
      <c r="H300" s="99" t="str">
        <f>_VM!L294</f>
        <v>Tylosin</v>
      </c>
      <c r="I300" s="115">
        <f>_VM!M294</f>
        <v>7.7449900000000002E-2</v>
      </c>
      <c r="J300" s="162">
        <f>_VM!N294</f>
        <v>3.2680486250288111E-2</v>
      </c>
    </row>
    <row r="301" spans="2:10" x14ac:dyDescent="0.3">
      <c r="B301" s="99">
        <f>_VM!F295</f>
        <v>2025</v>
      </c>
      <c r="C301" s="99" t="str">
        <f>_VM!G295</f>
        <v>Schwein</v>
      </c>
      <c r="D301" s="99" t="str">
        <f>_VM!H295</f>
        <v>Zuchtschweine</v>
      </c>
      <c r="E301" s="99" t="str">
        <f>_VM!I295</f>
        <v>Beobachtung</v>
      </c>
      <c r="F301" s="99" t="str">
        <f>_VM!J295</f>
        <v>C</v>
      </c>
      <c r="G301" s="99" t="str">
        <f>_VM!K295</f>
        <v>Pleuromutiline</v>
      </c>
      <c r="H301" s="99" t="str">
        <f>_VM!L295</f>
        <v>Tiamulin</v>
      </c>
      <c r="I301" s="115">
        <f>_VM!M295</f>
        <v>6.9874520159999998E-3</v>
      </c>
      <c r="J301" s="162">
        <f>_VM!N295</f>
        <v>2.9484005729308355E-3</v>
      </c>
    </row>
    <row r="302" spans="2:10" x14ac:dyDescent="0.3">
      <c r="B302" s="99">
        <f>_VM!F296</f>
        <v>2025</v>
      </c>
      <c r="C302" s="99" t="str">
        <f>_VM!G296</f>
        <v>Schwein</v>
      </c>
      <c r="D302" s="99" t="str">
        <f>_VM!H296</f>
        <v>Zuchtschweine</v>
      </c>
      <c r="E302" s="99" t="str">
        <f>_VM!I296</f>
        <v>Beobachtung</v>
      </c>
      <c r="F302" s="99" t="str">
        <f>_VM!J296</f>
        <v>D</v>
      </c>
      <c r="G302" s="99" t="str">
        <f>_VM!K296</f>
        <v>Aminoglykoside</v>
      </c>
      <c r="H302" s="99" t="str">
        <f>_VM!L296</f>
        <v>Spectinomycin</v>
      </c>
      <c r="I302" s="115">
        <f>_VM!M296</f>
        <v>7.295968481759999E-3</v>
      </c>
      <c r="J302" s="162">
        <f>_VM!N296</f>
        <v>3.0785810911401184E-3</v>
      </c>
    </row>
    <row r="303" spans="2:10" x14ac:dyDescent="0.3">
      <c r="B303" s="99">
        <f>_VM!F297</f>
        <v>2025</v>
      </c>
      <c r="C303" s="99" t="str">
        <f>_VM!G297</f>
        <v>Schwein</v>
      </c>
      <c r="D303" s="99" t="str">
        <f>_VM!H297</f>
        <v>Zuchtschweine</v>
      </c>
      <c r="E303" s="99" t="str">
        <f>_VM!I297</f>
        <v>Beobachtung</v>
      </c>
      <c r="F303" s="99" t="str">
        <f>_VM!J297</f>
        <v>D</v>
      </c>
      <c r="G303" s="99" t="str">
        <f>_VM!K297</f>
        <v>Folsäureantag.</v>
      </c>
      <c r="H303" s="99" t="str">
        <f>_VM!L297</f>
        <v>Trimethoprim</v>
      </c>
      <c r="I303" s="115">
        <f>_VM!M297</f>
        <v>3.7772897999999999E-2</v>
      </c>
      <c r="J303" s="162">
        <f>_VM!N297</f>
        <v>1.5938518625879892E-2</v>
      </c>
    </row>
    <row r="304" spans="2:10" x14ac:dyDescent="0.3">
      <c r="B304" s="99">
        <f>_VM!F298</f>
        <v>2025</v>
      </c>
      <c r="C304" s="99" t="str">
        <f>_VM!G298</f>
        <v>Schwein</v>
      </c>
      <c r="D304" s="99" t="str">
        <f>_VM!H298</f>
        <v>Zuchtschweine</v>
      </c>
      <c r="E304" s="99" t="str">
        <f>_VM!I298</f>
        <v>Beobachtung</v>
      </c>
      <c r="F304" s="99" t="str">
        <f>_VM!J298</f>
        <v>D</v>
      </c>
      <c r="G304" s="99" t="str">
        <f>_VM!K298</f>
        <v>Penicilline</v>
      </c>
      <c r="H304" s="99" t="str">
        <f>_VM!L298</f>
        <v>Amoxicillin</v>
      </c>
      <c r="I304" s="115">
        <f>_VM!M298</f>
        <v>0.70677355156570787</v>
      </c>
      <c r="J304" s="162">
        <f>_VM!N298</f>
        <v>0.29822767148841262</v>
      </c>
    </row>
    <row r="305" spans="2:10" x14ac:dyDescent="0.3">
      <c r="B305" s="99">
        <f>_VM!F299</f>
        <v>2025</v>
      </c>
      <c r="C305" s="99" t="str">
        <f>_VM!G299</f>
        <v>Schwein</v>
      </c>
      <c r="D305" s="99" t="str">
        <f>_VM!H299</f>
        <v>Zuchtschweine</v>
      </c>
      <c r="E305" s="99" t="str">
        <f>_VM!I299</f>
        <v>Beobachtung</v>
      </c>
      <c r="F305" s="99" t="str">
        <f>_VM!J299</f>
        <v>D</v>
      </c>
      <c r="G305" s="99" t="str">
        <f>_VM!K299</f>
        <v>Penicilline</v>
      </c>
      <c r="H305" s="99" t="str">
        <f>_VM!L299</f>
        <v>Benzylpenicillin</v>
      </c>
      <c r="I305" s="115">
        <f>_VM!M299</f>
        <v>5.0667915249999994E-2</v>
      </c>
      <c r="J305" s="162">
        <f>_VM!N299</f>
        <v>2.1379654559378229E-2</v>
      </c>
    </row>
    <row r="306" spans="2:10" x14ac:dyDescent="0.3">
      <c r="B306" s="99">
        <f>_VM!F300</f>
        <v>2025</v>
      </c>
      <c r="C306" s="99" t="str">
        <f>_VM!G300</f>
        <v>Schwein</v>
      </c>
      <c r="D306" s="99" t="str">
        <f>_VM!H300</f>
        <v>Zuchtschweine</v>
      </c>
      <c r="E306" s="99" t="str">
        <f>_VM!I300</f>
        <v>Beobachtung</v>
      </c>
      <c r="F306" s="99" t="str">
        <f>_VM!J300</f>
        <v>D</v>
      </c>
      <c r="G306" s="99" t="str">
        <f>_VM!K300</f>
        <v>Sulfonamide</v>
      </c>
      <c r="H306" s="99" t="str">
        <f>_VM!L300</f>
        <v>Sulfadiazin</v>
      </c>
      <c r="I306" s="115">
        <f>_VM!M300</f>
        <v>5.44006E-2</v>
      </c>
      <c r="J306" s="162">
        <f>_VM!N300</f>
        <v>2.295468503261364E-2</v>
      </c>
    </row>
    <row r="307" spans="2:10" x14ac:dyDescent="0.3">
      <c r="B307" s="99">
        <f>_VM!F301</f>
        <v>2025</v>
      </c>
      <c r="C307" s="99" t="str">
        <f>_VM!G301</f>
        <v>Schwein</v>
      </c>
      <c r="D307" s="99" t="str">
        <f>_VM!H301</f>
        <v>Zuchtschweine</v>
      </c>
      <c r="E307" s="99" t="str">
        <f>_VM!I301</f>
        <v>Beobachtung</v>
      </c>
      <c r="F307" s="99" t="str">
        <f>_VM!J301</f>
        <v>D</v>
      </c>
      <c r="G307" s="99" t="str">
        <f>_VM!K301</f>
        <v>Sulfonamide</v>
      </c>
      <c r="H307" s="99" t="str">
        <f>_VM!L301</f>
        <v>Sulfadimethoxin</v>
      </c>
      <c r="I307" s="115">
        <f>_VM!M301</f>
        <v>4.1508346000000002E-2</v>
      </c>
      <c r="J307" s="162">
        <f>_VM!N301</f>
        <v>1.7514715070325482E-2</v>
      </c>
    </row>
    <row r="308" spans="2:10" x14ac:dyDescent="0.3">
      <c r="B308" s="99">
        <f>_VM!F302</f>
        <v>2025</v>
      </c>
      <c r="C308" s="99" t="str">
        <f>_VM!G302</f>
        <v>Schwein</v>
      </c>
      <c r="D308" s="99" t="str">
        <f>_VM!H302</f>
        <v>Zuchtschweine</v>
      </c>
      <c r="E308" s="99" t="str">
        <f>_VM!I302</f>
        <v>Beobachtung</v>
      </c>
      <c r="F308" s="99" t="str">
        <f>_VM!J302</f>
        <v>D</v>
      </c>
      <c r="G308" s="99" t="str">
        <f>_VM!K302</f>
        <v>Sulfonamide</v>
      </c>
      <c r="H308" s="99" t="str">
        <f>_VM!L302</f>
        <v>Sulfadimidin</v>
      </c>
      <c r="I308" s="115">
        <f>_VM!M302</f>
        <v>6.9014707032544004E-2</v>
      </c>
      <c r="J308" s="162">
        <f>_VM!N302</f>
        <v>2.9121202018914372E-2</v>
      </c>
    </row>
    <row r="309" spans="2:10" x14ac:dyDescent="0.3">
      <c r="B309" s="99">
        <f>_VM!F303</f>
        <v>2025</v>
      </c>
      <c r="C309" s="99" t="str">
        <f>_VM!G303</f>
        <v>Schwein</v>
      </c>
      <c r="D309" s="99" t="str">
        <f>_VM!H303</f>
        <v>Zuchtschweine</v>
      </c>
      <c r="E309" s="99" t="str">
        <f>_VM!I303</f>
        <v>Beobachtung</v>
      </c>
      <c r="F309" s="99" t="str">
        <f>_VM!J303</f>
        <v>D</v>
      </c>
      <c r="G309" s="99" t="str">
        <f>_VM!K303</f>
        <v>Sulfonamide</v>
      </c>
      <c r="H309" s="99" t="str">
        <f>_VM!L303</f>
        <v>Sulfadoxin</v>
      </c>
      <c r="I309" s="115">
        <f>_VM!M303</f>
        <v>2.3942100000000001E-2</v>
      </c>
      <c r="J309" s="162">
        <f>_VM!N303</f>
        <v>1.01025239522972E-2</v>
      </c>
    </row>
    <row r="310" spans="2:10" x14ac:dyDescent="0.3">
      <c r="B310" s="99">
        <f>_VM!F304</f>
        <v>2025</v>
      </c>
      <c r="C310" s="99" t="str">
        <f>_VM!G304</f>
        <v>Schwein</v>
      </c>
      <c r="D310" s="99" t="str">
        <f>_VM!H304</f>
        <v>Zuchtschweine</v>
      </c>
      <c r="E310" s="99" t="str">
        <f>_VM!I304</f>
        <v>Beobachtung</v>
      </c>
      <c r="F310" s="99" t="str">
        <f>_VM!J304</f>
        <v>D</v>
      </c>
      <c r="G310" s="99" t="str">
        <f>_VM!K304</f>
        <v>Tetrazykline</v>
      </c>
      <c r="H310" s="99" t="str">
        <f>_VM!L304</f>
        <v>Chlortetracyclin</v>
      </c>
      <c r="I310" s="115">
        <f>_VM!M304</f>
        <v>0.56158523270304683</v>
      </c>
      <c r="J310" s="162">
        <f>_VM!N304</f>
        <v>0.23696452126751319</v>
      </c>
    </row>
    <row r="311" spans="2:10" x14ac:dyDescent="0.3">
      <c r="B311" s="99">
        <f>_VM!F305</f>
        <v>2025</v>
      </c>
      <c r="C311" s="99" t="str">
        <f>_VM!G305</f>
        <v>Schwein</v>
      </c>
      <c r="D311" s="99" t="str">
        <f>_VM!H305</f>
        <v>Zuchtschweine</v>
      </c>
      <c r="E311" s="99" t="str">
        <f>_VM!I305</f>
        <v>Beobachtung</v>
      </c>
      <c r="F311" s="99" t="str">
        <f>_VM!J305</f>
        <v>D</v>
      </c>
      <c r="G311" s="99" t="str">
        <f>_VM!K305</f>
        <v>Tetrazykline</v>
      </c>
      <c r="H311" s="99" t="str">
        <f>_VM!L305</f>
        <v>Doxycyclin</v>
      </c>
      <c r="I311" s="115">
        <f>_VM!M305</f>
        <v>0.57486979360000001</v>
      </c>
      <c r="J311" s="162">
        <f>_VM!N305</f>
        <v>0.24257002766240837</v>
      </c>
    </row>
    <row r="312" spans="2:10" x14ac:dyDescent="0.3">
      <c r="B312" s="99">
        <f>_VM!F306</f>
        <v>2025</v>
      </c>
      <c r="C312" s="99" t="str">
        <f>_VM!G306</f>
        <v>Schwein</v>
      </c>
      <c r="D312" s="99" t="str">
        <f>_VM!H306</f>
        <v>Zuchtschweine</v>
      </c>
      <c r="E312" s="99" t="str">
        <f>_VM!I306</f>
        <v>Beobachtung</v>
      </c>
      <c r="F312" s="99" t="str">
        <f>_VM!J306</f>
        <v>D</v>
      </c>
      <c r="G312" s="99" t="str">
        <f>_VM!K306</f>
        <v>Tetrazykline</v>
      </c>
      <c r="H312" s="99" t="str">
        <f>_VM!L306</f>
        <v>Oxytetracyclin</v>
      </c>
      <c r="I312" s="115">
        <f>_VM!M306</f>
        <v>9.5324788347333333E-3</v>
      </c>
      <c r="J312" s="162">
        <f>_VM!N306</f>
        <v>4.0222911003069744E-3</v>
      </c>
    </row>
    <row r="313" spans="2:10" x14ac:dyDescent="0.3">
      <c r="B313" s="99">
        <f>_VM!F307</f>
        <v>2025</v>
      </c>
      <c r="C313" s="99" t="str">
        <f>_VM!G307</f>
        <v>Schwein</v>
      </c>
      <c r="D313" s="99" t="str">
        <f>_VM!H307</f>
        <v>Zuchtschweine</v>
      </c>
      <c r="E313" s="99" t="str">
        <f>_VM!I307</f>
        <v>Beobachtung</v>
      </c>
      <c r="F313" s="99" t="str">
        <f>_VM!J307</f>
        <v>D</v>
      </c>
      <c r="G313" s="99" t="str">
        <f>_VM!K307</f>
        <v>Tetrazykline</v>
      </c>
      <c r="H313" s="99" t="str">
        <f>_VM!L307</f>
        <v>Tetracyclin</v>
      </c>
      <c r="I313" s="115">
        <f>_VM!M307</f>
        <v>6.4694000000000002E-2</v>
      </c>
      <c r="J313" s="162">
        <f>_VM!N307</f>
        <v>2.7298051740236449E-2</v>
      </c>
    </row>
    <row r="314" spans="2:10" x14ac:dyDescent="0.3">
      <c r="B314" s="99">
        <f>_VM!F308</f>
        <v>2025</v>
      </c>
      <c r="C314" s="99" t="str">
        <f>_VM!G308</f>
        <v>Schwein</v>
      </c>
      <c r="D314" s="99" t="str">
        <f>_VM!H308</f>
        <v>Zuchtschweine</v>
      </c>
      <c r="E314" s="99" t="str">
        <f>_VM!I308</f>
        <v>Minimierung</v>
      </c>
      <c r="F314" s="99" t="str">
        <f>_VM!J308</f>
        <v>B</v>
      </c>
      <c r="G314" s="99" t="str">
        <f>_VM!K308</f>
        <v>Ceph. 3. Gen.</v>
      </c>
      <c r="H314" s="99" t="str">
        <f>_VM!L308</f>
        <v>Ceftiofur</v>
      </c>
      <c r="I314" s="115">
        <f>_VM!M308</f>
        <v>6.219867992632605E-3</v>
      </c>
      <c r="J314" s="162">
        <f>_VM!N308</f>
        <v>1.7256118302430622E-4</v>
      </c>
    </row>
    <row r="315" spans="2:10" x14ac:dyDescent="0.3">
      <c r="B315" s="99">
        <f>_VM!F309</f>
        <v>2025</v>
      </c>
      <c r="C315" s="99" t="str">
        <f>_VM!G309</f>
        <v>Schwein</v>
      </c>
      <c r="D315" s="99" t="str">
        <f>_VM!H309</f>
        <v>Zuchtschweine</v>
      </c>
      <c r="E315" s="99" t="str">
        <f>_VM!I309</f>
        <v>Minimierung</v>
      </c>
      <c r="F315" s="99" t="str">
        <f>_VM!J309</f>
        <v>B</v>
      </c>
      <c r="G315" s="99" t="str">
        <f>_VM!K309</f>
        <v>Ceph. 4. Gen.</v>
      </c>
      <c r="H315" s="99" t="str">
        <f>_VM!L309</f>
        <v>Cefquinom</v>
      </c>
      <c r="I315" s="115">
        <f>_VM!M309</f>
        <v>1.2855000300610002E-2</v>
      </c>
      <c r="J315" s="162">
        <f>_VM!N309</f>
        <v>3.5664326996627673E-4</v>
      </c>
    </row>
    <row r="316" spans="2:10" x14ac:dyDescent="0.3">
      <c r="B316" s="99">
        <f>_VM!F310</f>
        <v>2025</v>
      </c>
      <c r="C316" s="99" t="str">
        <f>_VM!G310</f>
        <v>Schwein</v>
      </c>
      <c r="D316" s="99" t="str">
        <f>_VM!H310</f>
        <v>Zuchtschweine</v>
      </c>
      <c r="E316" s="99" t="str">
        <f>_VM!I310</f>
        <v>Minimierung</v>
      </c>
      <c r="F316" s="99" t="str">
        <f>_VM!J310</f>
        <v>B</v>
      </c>
      <c r="G316" s="99" t="str">
        <f>_VM!K310</f>
        <v>Fluorchinolone</v>
      </c>
      <c r="H316" s="99" t="str">
        <f>_VM!L310</f>
        <v>Danofloxacin</v>
      </c>
      <c r="I316" s="115">
        <f>_VM!M310</f>
        <v>1.4053604106E-3</v>
      </c>
      <c r="J316" s="162">
        <f>_VM!N310</f>
        <v>3.8989678770660903E-5</v>
      </c>
    </row>
    <row r="317" spans="2:10" x14ac:dyDescent="0.3">
      <c r="B317" s="99">
        <f>_VM!F311</f>
        <v>2025</v>
      </c>
      <c r="C317" s="99" t="str">
        <f>_VM!G311</f>
        <v>Schwein</v>
      </c>
      <c r="D317" s="99" t="str">
        <f>_VM!H311</f>
        <v>Zuchtschweine</v>
      </c>
      <c r="E317" s="99" t="str">
        <f>_VM!I311</f>
        <v>Minimierung</v>
      </c>
      <c r="F317" s="99" t="str">
        <f>_VM!J311</f>
        <v>B</v>
      </c>
      <c r="G317" s="99" t="str">
        <f>_VM!K311</f>
        <v>Fluorchinolone</v>
      </c>
      <c r="H317" s="99" t="str">
        <f>_VM!L311</f>
        <v>Enrofloxacin</v>
      </c>
      <c r="I317" s="115">
        <f>_VM!M311</f>
        <v>0.18417778500000001</v>
      </c>
      <c r="J317" s="162">
        <f>_VM!N311</f>
        <v>5.1097445322058005E-3</v>
      </c>
    </row>
    <row r="318" spans="2:10" x14ac:dyDescent="0.3">
      <c r="B318" s="99">
        <f>_VM!F312</f>
        <v>2025</v>
      </c>
      <c r="C318" s="99" t="str">
        <f>_VM!G312</f>
        <v>Schwein</v>
      </c>
      <c r="D318" s="99" t="str">
        <f>_VM!H312</f>
        <v>Zuchtschweine</v>
      </c>
      <c r="E318" s="99" t="str">
        <f>_VM!I312</f>
        <v>Minimierung</v>
      </c>
      <c r="F318" s="99" t="str">
        <f>_VM!J312</f>
        <v>B</v>
      </c>
      <c r="G318" s="99" t="str">
        <f>_VM!K312</f>
        <v>Fluorchinolone</v>
      </c>
      <c r="H318" s="99" t="str">
        <f>_VM!L312</f>
        <v>Marbofloxacin</v>
      </c>
      <c r="I318" s="115">
        <f>_VM!M312</f>
        <v>9.6889299999999998E-2</v>
      </c>
      <c r="J318" s="162">
        <f>_VM!N312</f>
        <v>2.6880525841064241E-3</v>
      </c>
    </row>
    <row r="319" spans="2:10" x14ac:dyDescent="0.3">
      <c r="B319" s="99">
        <f>_VM!F313</f>
        <v>2025</v>
      </c>
      <c r="C319" s="99" t="str">
        <f>_VM!G313</f>
        <v>Schwein</v>
      </c>
      <c r="D319" s="99" t="str">
        <f>_VM!H313</f>
        <v>Zuchtschweine</v>
      </c>
      <c r="E319" s="99" t="str">
        <f>_VM!I313</f>
        <v>Minimierung</v>
      </c>
      <c r="F319" s="99" t="str">
        <f>_VM!J313</f>
        <v>B</v>
      </c>
      <c r="G319" s="99" t="str">
        <f>_VM!K313</f>
        <v>Polypeptid-AB</v>
      </c>
      <c r="H319" s="99" t="str">
        <f>_VM!L313</f>
        <v>Colistin</v>
      </c>
      <c r="I319" s="115">
        <f>_VM!M313</f>
        <v>4.2438445191637628E-2</v>
      </c>
      <c r="J319" s="162">
        <f>_VM!N313</f>
        <v>1.1773928830411653E-3</v>
      </c>
    </row>
    <row r="320" spans="2:10" x14ac:dyDescent="0.3">
      <c r="B320" s="99">
        <f>_VM!F314</f>
        <v>2025</v>
      </c>
      <c r="C320" s="99" t="str">
        <f>_VM!G314</f>
        <v>Schwein</v>
      </c>
      <c r="D320" s="99" t="str">
        <f>_VM!H314</f>
        <v>Zuchtschweine</v>
      </c>
      <c r="E320" s="99" t="str">
        <f>_VM!I314</f>
        <v>Minimierung</v>
      </c>
      <c r="F320" s="99" t="str">
        <f>_VM!J314</f>
        <v>C</v>
      </c>
      <c r="G320" s="99" t="str">
        <f>_VM!K314</f>
        <v>Aminoglykoside</v>
      </c>
      <c r="H320" s="99" t="str">
        <f>_VM!L314</f>
        <v>Gentamicin</v>
      </c>
      <c r="I320" s="115">
        <f>_VM!M314</f>
        <v>4.6749999999999998E-4</v>
      </c>
      <c r="J320" s="162">
        <f>_VM!N314</f>
        <v>1.2970106947513846E-5</v>
      </c>
    </row>
    <row r="321" spans="2:10" x14ac:dyDescent="0.3">
      <c r="B321" s="99">
        <f>_VM!F315</f>
        <v>2025</v>
      </c>
      <c r="C321" s="99" t="str">
        <f>_VM!G315</f>
        <v>Schwein</v>
      </c>
      <c r="D321" s="99" t="str">
        <f>_VM!H315</f>
        <v>Zuchtschweine</v>
      </c>
      <c r="E321" s="99" t="str">
        <f>_VM!I315</f>
        <v>Minimierung</v>
      </c>
      <c r="F321" s="99" t="str">
        <f>_VM!J315</f>
        <v>C</v>
      </c>
      <c r="G321" s="99" t="str">
        <f>_VM!K315</f>
        <v>Aminoglykoside</v>
      </c>
      <c r="H321" s="99" t="str">
        <f>_VM!L315</f>
        <v>Neomycin</v>
      </c>
      <c r="I321" s="115">
        <f>_VM!M315</f>
        <v>8.4349828461538462E-2</v>
      </c>
      <c r="J321" s="162">
        <f>_VM!N315</f>
        <v>2.3401632003221418E-3</v>
      </c>
    </row>
    <row r="322" spans="2:10" x14ac:dyDescent="0.3">
      <c r="B322" s="99">
        <f>_VM!F316</f>
        <v>2025</v>
      </c>
      <c r="C322" s="99" t="str">
        <f>_VM!G316</f>
        <v>Schwein</v>
      </c>
      <c r="D322" s="99" t="str">
        <f>_VM!H316</f>
        <v>Zuchtschweine</v>
      </c>
      <c r="E322" s="99" t="str">
        <f>_VM!I316</f>
        <v>Minimierung</v>
      </c>
      <c r="F322" s="99" t="str">
        <f>_VM!J316</f>
        <v>C</v>
      </c>
      <c r="G322" s="99" t="str">
        <f>_VM!K316</f>
        <v>Ceph. 1. Gen.</v>
      </c>
      <c r="H322" s="99" t="str">
        <f>_VM!L316</f>
        <v>Cefalexin</v>
      </c>
      <c r="I322" s="115">
        <f>_VM!M316</f>
        <v>1.1621584968E-4</v>
      </c>
      <c r="J322" s="162">
        <f>_VM!N316</f>
        <v>3.2242395707931398E-6</v>
      </c>
    </row>
    <row r="323" spans="2:10" x14ac:dyDescent="0.3">
      <c r="B323" s="99">
        <f>_VM!F317</f>
        <v>2025</v>
      </c>
      <c r="C323" s="99" t="str">
        <f>_VM!G317</f>
        <v>Schwein</v>
      </c>
      <c r="D323" s="99" t="str">
        <f>_VM!H317</f>
        <v>Zuchtschweine</v>
      </c>
      <c r="E323" s="99" t="str">
        <f>_VM!I317</f>
        <v>Minimierung</v>
      </c>
      <c r="F323" s="99" t="str">
        <f>_VM!J317</f>
        <v>C</v>
      </c>
      <c r="G323" s="99" t="str">
        <f>_VM!K317</f>
        <v>Fenicole</v>
      </c>
      <c r="H323" s="99" t="str">
        <f>_VM!L317</f>
        <v>Florfenicol</v>
      </c>
      <c r="I323" s="115">
        <f>_VM!M317</f>
        <v>0.32929914999999998</v>
      </c>
      <c r="J323" s="162">
        <f>_VM!N317</f>
        <v>9.1359255470062125E-3</v>
      </c>
    </row>
    <row r="324" spans="2:10" x14ac:dyDescent="0.3">
      <c r="B324" s="99">
        <f>_VM!F318</f>
        <v>2025</v>
      </c>
      <c r="C324" s="99" t="str">
        <f>_VM!G318</f>
        <v>Schwein</v>
      </c>
      <c r="D324" s="99" t="str">
        <f>_VM!H318</f>
        <v>Zuchtschweine</v>
      </c>
      <c r="E324" s="99" t="str">
        <f>_VM!I318</f>
        <v>Minimierung</v>
      </c>
      <c r="F324" s="99" t="str">
        <f>_VM!J318</f>
        <v>C</v>
      </c>
      <c r="G324" s="99" t="str">
        <f>_VM!K318</f>
        <v>Fenicole</v>
      </c>
      <c r="H324" s="99" t="str">
        <f>_VM!L318</f>
        <v>Thiamphenicol</v>
      </c>
      <c r="I324" s="115">
        <f>_VM!M318</f>
        <v>1.026E-4</v>
      </c>
      <c r="J324" s="162">
        <f>_VM!N318</f>
        <v>2.8464876423848571E-6</v>
      </c>
    </row>
    <row r="325" spans="2:10" x14ac:dyDescent="0.3">
      <c r="B325" s="99">
        <f>_VM!F319</f>
        <v>2025</v>
      </c>
      <c r="C325" s="99" t="str">
        <f>_VM!G319</f>
        <v>Schwein</v>
      </c>
      <c r="D325" s="99" t="str">
        <f>_VM!H319</f>
        <v>Zuchtschweine</v>
      </c>
      <c r="E325" s="99" t="str">
        <f>_VM!I319</f>
        <v>Minimierung</v>
      </c>
      <c r="F325" s="99" t="str">
        <f>_VM!J319</f>
        <v>C</v>
      </c>
      <c r="G325" s="99" t="str">
        <f>_VM!K319</f>
        <v>Lincosamide</v>
      </c>
      <c r="H325" s="99" t="str">
        <f>_VM!L319</f>
        <v>Lincomycin</v>
      </c>
      <c r="I325" s="115">
        <f>_VM!M319</f>
        <v>0.56491001654306006</v>
      </c>
      <c r="J325" s="162">
        <f>_VM!N319</f>
        <v>1.5672606054086213E-2</v>
      </c>
    </row>
    <row r="326" spans="2:10" x14ac:dyDescent="0.3">
      <c r="B326" s="99">
        <f>_VM!F320</f>
        <v>2025</v>
      </c>
      <c r="C326" s="99" t="str">
        <f>_VM!G320</f>
        <v>Schwein</v>
      </c>
      <c r="D326" s="99" t="str">
        <f>_VM!H320</f>
        <v>Zuchtschweine</v>
      </c>
      <c r="E326" s="99" t="str">
        <f>_VM!I320</f>
        <v>Minimierung</v>
      </c>
      <c r="F326" s="99" t="str">
        <f>_VM!J320</f>
        <v>C</v>
      </c>
      <c r="G326" s="99" t="str">
        <f>_VM!K320</f>
        <v>Makrolide</v>
      </c>
      <c r="H326" s="99" t="str">
        <f>_VM!L320</f>
        <v>Tildipirosin</v>
      </c>
      <c r="I326" s="115">
        <f>_VM!M320</f>
        <v>3.5780000000000002E-4</v>
      </c>
      <c r="J326" s="162">
        <f>_VM!N320</f>
        <v>9.9266401407924157E-6</v>
      </c>
    </row>
    <row r="327" spans="2:10" x14ac:dyDescent="0.3">
      <c r="B327" s="99">
        <f>_VM!F321</f>
        <v>2025</v>
      </c>
      <c r="C327" s="99" t="str">
        <f>_VM!G321</f>
        <v>Schwein</v>
      </c>
      <c r="D327" s="99" t="str">
        <f>_VM!H321</f>
        <v>Zuchtschweine</v>
      </c>
      <c r="E327" s="99" t="str">
        <f>_VM!I321</f>
        <v>Minimierung</v>
      </c>
      <c r="F327" s="99" t="str">
        <f>_VM!J321</f>
        <v>C</v>
      </c>
      <c r="G327" s="99" t="str">
        <f>_VM!K321</f>
        <v>Makrolide</v>
      </c>
      <c r="H327" s="99" t="str">
        <f>_VM!L321</f>
        <v>Tulathromycin</v>
      </c>
      <c r="I327" s="115">
        <f>_VM!M321</f>
        <v>0.11155972</v>
      </c>
      <c r="J327" s="162">
        <f>_VM!N321</f>
        <v>3.0950620308763627E-3</v>
      </c>
    </row>
    <row r="328" spans="2:10" x14ac:dyDescent="0.3">
      <c r="B328" s="99">
        <f>_VM!F322</f>
        <v>2025</v>
      </c>
      <c r="C328" s="99" t="str">
        <f>_VM!G322</f>
        <v>Schwein</v>
      </c>
      <c r="D328" s="99" t="str">
        <f>_VM!H322</f>
        <v>Zuchtschweine</v>
      </c>
      <c r="E328" s="99" t="str">
        <f>_VM!I322</f>
        <v>Minimierung</v>
      </c>
      <c r="F328" s="99" t="str">
        <f>_VM!J322</f>
        <v>C</v>
      </c>
      <c r="G328" s="99" t="str">
        <f>_VM!K322</f>
        <v>Makrolide</v>
      </c>
      <c r="H328" s="99" t="str">
        <f>_VM!L322</f>
        <v>Tylosin</v>
      </c>
      <c r="I328" s="115">
        <f>_VM!M322</f>
        <v>0.71407198000000005</v>
      </c>
      <c r="J328" s="162">
        <f>_VM!N322</f>
        <v>1.9810887591065175E-2</v>
      </c>
    </row>
    <row r="329" spans="2:10" x14ac:dyDescent="0.3">
      <c r="B329" s="99">
        <f>_VM!F323</f>
        <v>2025</v>
      </c>
      <c r="C329" s="99" t="str">
        <f>_VM!G323</f>
        <v>Schwein</v>
      </c>
      <c r="D329" s="99" t="str">
        <f>_VM!H323</f>
        <v>Zuchtschweine</v>
      </c>
      <c r="E329" s="99" t="str">
        <f>_VM!I323</f>
        <v>Minimierung</v>
      </c>
      <c r="F329" s="99" t="str">
        <f>_VM!J323</f>
        <v>C</v>
      </c>
      <c r="G329" s="99" t="str">
        <f>_VM!K323</f>
        <v>Pleuromutiline</v>
      </c>
      <c r="H329" s="99" t="str">
        <f>_VM!L323</f>
        <v>Tiamulin</v>
      </c>
      <c r="I329" s="115">
        <f>_VM!M323</f>
        <v>0.13807000019999999</v>
      </c>
      <c r="J329" s="162">
        <f>_VM!N323</f>
        <v>3.8305511632882525E-3</v>
      </c>
    </row>
    <row r="330" spans="2:10" x14ac:dyDescent="0.3">
      <c r="B330" s="99">
        <f>_VM!F324</f>
        <v>2025</v>
      </c>
      <c r="C330" s="99" t="str">
        <f>_VM!G324</f>
        <v>Schwein</v>
      </c>
      <c r="D330" s="99" t="str">
        <f>_VM!H324</f>
        <v>Zuchtschweine</v>
      </c>
      <c r="E330" s="99" t="str">
        <f>_VM!I324</f>
        <v>Minimierung</v>
      </c>
      <c r="F330" s="99" t="str">
        <f>_VM!J324</f>
        <v>D</v>
      </c>
      <c r="G330" s="99" t="str">
        <f>_VM!K324</f>
        <v>Aminoglykoside</v>
      </c>
      <c r="H330" s="99" t="str">
        <f>_VM!L324</f>
        <v>Spectinomycin</v>
      </c>
      <c r="I330" s="115">
        <f>_VM!M324</f>
        <v>0.13371226540383999</v>
      </c>
      <c r="J330" s="162">
        <f>_VM!N324</f>
        <v>3.7096521550420542E-3</v>
      </c>
    </row>
    <row r="331" spans="2:10" x14ac:dyDescent="0.3">
      <c r="B331" s="99">
        <f>_VM!F325</f>
        <v>2025</v>
      </c>
      <c r="C331" s="99" t="str">
        <f>_VM!G325</f>
        <v>Schwein</v>
      </c>
      <c r="D331" s="99" t="str">
        <f>_VM!H325</f>
        <v>Zuchtschweine</v>
      </c>
      <c r="E331" s="99" t="str">
        <f>_VM!I325</f>
        <v>Minimierung</v>
      </c>
      <c r="F331" s="99" t="str">
        <f>_VM!J325</f>
        <v>D</v>
      </c>
      <c r="G331" s="99" t="str">
        <f>_VM!K325</f>
        <v>Folsäureantag.</v>
      </c>
      <c r="H331" s="99" t="str">
        <f>_VM!L325</f>
        <v>Trimethoprim</v>
      </c>
      <c r="I331" s="115">
        <f>_VM!M325</f>
        <v>0.82899398800000001</v>
      </c>
      <c r="J331" s="162">
        <f>_VM!N325</f>
        <v>2.2999231407927295E-2</v>
      </c>
    </row>
    <row r="332" spans="2:10" x14ac:dyDescent="0.3">
      <c r="B332" s="99">
        <f>_VM!F326</f>
        <v>2025</v>
      </c>
      <c r="C332" s="99" t="str">
        <f>_VM!G326</f>
        <v>Schwein</v>
      </c>
      <c r="D332" s="99" t="str">
        <f>_VM!H326</f>
        <v>Zuchtschweine</v>
      </c>
      <c r="E332" s="99" t="str">
        <f>_VM!I326</f>
        <v>Minimierung</v>
      </c>
      <c r="F332" s="99" t="str">
        <f>_VM!J326</f>
        <v>D</v>
      </c>
      <c r="G332" s="99" t="str">
        <f>_VM!K326</f>
        <v>Penicilline</v>
      </c>
      <c r="H332" s="99" t="str">
        <f>_VM!L326</f>
        <v>Amoxicillin</v>
      </c>
      <c r="I332" s="115">
        <f>_VM!M326</f>
        <v>11.113305223024224</v>
      </c>
      <c r="J332" s="162">
        <f>_VM!N326</f>
        <v>0.30832247547163294</v>
      </c>
    </row>
    <row r="333" spans="2:10" x14ac:dyDescent="0.3">
      <c r="B333" s="99">
        <f>_VM!F327</f>
        <v>2025</v>
      </c>
      <c r="C333" s="99" t="str">
        <f>_VM!G327</f>
        <v>Schwein</v>
      </c>
      <c r="D333" s="99" t="str">
        <f>_VM!H327</f>
        <v>Zuchtschweine</v>
      </c>
      <c r="E333" s="99" t="str">
        <f>_VM!I327</f>
        <v>Minimierung</v>
      </c>
      <c r="F333" s="99" t="str">
        <f>_VM!J327</f>
        <v>D</v>
      </c>
      <c r="G333" s="99" t="str">
        <f>_VM!K327</f>
        <v>Penicilline</v>
      </c>
      <c r="H333" s="99" t="str">
        <f>_VM!L327</f>
        <v>Ampicillin</v>
      </c>
      <c r="I333" s="115">
        <f>_VM!M327</f>
        <v>5.5424000000000001E-2</v>
      </c>
      <c r="J333" s="162">
        <f>_VM!N327</f>
        <v>1.5376581977732779E-3</v>
      </c>
    </row>
    <row r="334" spans="2:10" x14ac:dyDescent="0.3">
      <c r="B334" s="99">
        <f>_VM!F328</f>
        <v>2025</v>
      </c>
      <c r="C334" s="99" t="str">
        <f>_VM!G328</f>
        <v>Schwein</v>
      </c>
      <c r="D334" s="99" t="str">
        <f>_VM!H328</f>
        <v>Zuchtschweine</v>
      </c>
      <c r="E334" s="99" t="str">
        <f>_VM!I328</f>
        <v>Minimierung</v>
      </c>
      <c r="F334" s="99" t="str">
        <f>_VM!J328</f>
        <v>D</v>
      </c>
      <c r="G334" s="99" t="str">
        <f>_VM!K328</f>
        <v>Penicilline</v>
      </c>
      <c r="H334" s="99" t="str">
        <f>_VM!L328</f>
        <v>Benzylpenicillin</v>
      </c>
      <c r="I334" s="115">
        <f>_VM!M328</f>
        <v>1.0474656308215382</v>
      </c>
      <c r="J334" s="162">
        <f>_VM!N328</f>
        <v>2.9060409102888572E-2</v>
      </c>
    </row>
    <row r="335" spans="2:10" x14ac:dyDescent="0.3">
      <c r="B335" s="99">
        <f>_VM!F329</f>
        <v>2025</v>
      </c>
      <c r="C335" s="99" t="str">
        <f>_VM!G329</f>
        <v>Schwein</v>
      </c>
      <c r="D335" s="99" t="str">
        <f>_VM!H329</f>
        <v>Zuchtschweine</v>
      </c>
      <c r="E335" s="99" t="str">
        <f>_VM!I329</f>
        <v>Minimierung</v>
      </c>
      <c r="F335" s="99" t="str">
        <f>_VM!J329</f>
        <v>D</v>
      </c>
      <c r="G335" s="99" t="str">
        <f>_VM!K329</f>
        <v>Sulfonamide</v>
      </c>
      <c r="H335" s="99" t="str">
        <f>_VM!L329</f>
        <v>Sulfadiazin</v>
      </c>
      <c r="I335" s="115">
        <f>_VM!M329</f>
        <v>1.29379</v>
      </c>
      <c r="J335" s="162">
        <f>_VM!N329</f>
        <v>3.5894320144650139E-2</v>
      </c>
    </row>
    <row r="336" spans="2:10" x14ac:dyDescent="0.3">
      <c r="B336" s="99">
        <f>_VM!F330</f>
        <v>2025</v>
      </c>
      <c r="C336" s="99" t="str">
        <f>_VM!G330</f>
        <v>Schwein</v>
      </c>
      <c r="D336" s="99" t="str">
        <f>_VM!H330</f>
        <v>Zuchtschweine</v>
      </c>
      <c r="E336" s="99" t="str">
        <f>_VM!I330</f>
        <v>Minimierung</v>
      </c>
      <c r="F336" s="99" t="str">
        <f>_VM!J330</f>
        <v>D</v>
      </c>
      <c r="G336" s="99" t="str">
        <f>_VM!K330</f>
        <v>Sulfonamide</v>
      </c>
      <c r="H336" s="99" t="str">
        <f>_VM!L330</f>
        <v>Sulfadimethoxin</v>
      </c>
      <c r="I336" s="115">
        <f>_VM!M330</f>
        <v>0.56401990800000001</v>
      </c>
      <c r="J336" s="162">
        <f>_VM!N330</f>
        <v>1.5647911288314269E-2</v>
      </c>
    </row>
    <row r="337" spans="2:10" x14ac:dyDescent="0.3">
      <c r="B337" s="99">
        <f>_VM!F331</f>
        <v>2025</v>
      </c>
      <c r="C337" s="99" t="str">
        <f>_VM!G331</f>
        <v>Schwein</v>
      </c>
      <c r="D337" s="99" t="str">
        <f>_VM!H331</f>
        <v>Zuchtschweine</v>
      </c>
      <c r="E337" s="99" t="str">
        <f>_VM!I331</f>
        <v>Minimierung</v>
      </c>
      <c r="F337" s="99" t="str">
        <f>_VM!J331</f>
        <v>D</v>
      </c>
      <c r="G337" s="99" t="str">
        <f>_VM!K331</f>
        <v>Sulfonamide</v>
      </c>
      <c r="H337" s="99" t="str">
        <f>_VM!L331</f>
        <v>Sulfadimidin</v>
      </c>
      <c r="I337" s="115">
        <f>_VM!M331</f>
        <v>1.7177626050086321</v>
      </c>
      <c r="J337" s="162">
        <f>_VM!N331</f>
        <v>4.7656822882143193E-2</v>
      </c>
    </row>
    <row r="338" spans="2:10" x14ac:dyDescent="0.3">
      <c r="B338" s="99">
        <f>_VM!F332</f>
        <v>2025</v>
      </c>
      <c r="C338" s="99" t="str">
        <f>_VM!G332</f>
        <v>Schwein</v>
      </c>
      <c r="D338" s="99" t="str">
        <f>_VM!H332</f>
        <v>Zuchtschweine</v>
      </c>
      <c r="E338" s="99" t="str">
        <f>_VM!I332</f>
        <v>Minimierung</v>
      </c>
      <c r="F338" s="99" t="str">
        <f>_VM!J332</f>
        <v>D</v>
      </c>
      <c r="G338" s="99" t="str">
        <f>_VM!K332</f>
        <v>Sulfonamide</v>
      </c>
      <c r="H338" s="99" t="str">
        <f>_VM!L332</f>
        <v>Sulfadoxin</v>
      </c>
      <c r="I338" s="115">
        <f>_VM!M332</f>
        <v>0.56943142000000002</v>
      </c>
      <c r="J338" s="162">
        <f>_VM!N332</f>
        <v>1.5798045811068823E-2</v>
      </c>
    </row>
    <row r="339" spans="2:10" x14ac:dyDescent="0.3">
      <c r="B339" s="99">
        <f>_VM!F333</f>
        <v>2025</v>
      </c>
      <c r="C339" s="99" t="str">
        <f>_VM!G333</f>
        <v>Schwein</v>
      </c>
      <c r="D339" s="99" t="str">
        <f>_VM!H333</f>
        <v>Zuchtschweine</v>
      </c>
      <c r="E339" s="99" t="str">
        <f>_VM!I333</f>
        <v>Minimierung</v>
      </c>
      <c r="F339" s="99" t="str">
        <f>_VM!J333</f>
        <v>D</v>
      </c>
      <c r="G339" s="99" t="str">
        <f>_VM!K333</f>
        <v>Tetrazykline</v>
      </c>
      <c r="H339" s="99" t="str">
        <f>_VM!L333</f>
        <v>Chlortetracyclin</v>
      </c>
      <c r="I339" s="115">
        <f>_VM!M333</f>
        <v>2.7455998244607658</v>
      </c>
      <c r="J339" s="162">
        <f>_VM!N333</f>
        <v>7.6172670285200805E-2</v>
      </c>
    </row>
    <row r="340" spans="2:10" x14ac:dyDescent="0.3">
      <c r="B340" s="99">
        <f>_VM!F334</f>
        <v>2025</v>
      </c>
      <c r="C340" s="99" t="str">
        <f>_VM!G334</f>
        <v>Schwein</v>
      </c>
      <c r="D340" s="99" t="str">
        <f>_VM!H334</f>
        <v>Zuchtschweine</v>
      </c>
      <c r="E340" s="99" t="str">
        <f>_VM!I334</f>
        <v>Minimierung</v>
      </c>
      <c r="F340" s="99" t="str">
        <f>_VM!J334</f>
        <v>D</v>
      </c>
      <c r="G340" s="99" t="str">
        <f>_VM!K334</f>
        <v>Tetrazykline</v>
      </c>
      <c r="H340" s="99" t="str">
        <f>_VM!L334</f>
        <v>Doxycyclin</v>
      </c>
      <c r="I340" s="115">
        <f>_VM!M334</f>
        <v>12.876355803907046</v>
      </c>
      <c r="J340" s="162">
        <f>_VM!N334</f>
        <v>0.35723574731746527</v>
      </c>
    </row>
    <row r="341" spans="2:10" x14ac:dyDescent="0.3">
      <c r="B341" s="99">
        <f>_VM!F335</f>
        <v>2025</v>
      </c>
      <c r="C341" s="99" t="str">
        <f>_VM!G335</f>
        <v>Schwein</v>
      </c>
      <c r="D341" s="99" t="str">
        <f>_VM!H335</f>
        <v>Zuchtschweine</v>
      </c>
      <c r="E341" s="99" t="str">
        <f>_VM!I335</f>
        <v>Minimierung</v>
      </c>
      <c r="F341" s="99" t="str">
        <f>_VM!J335</f>
        <v>D</v>
      </c>
      <c r="G341" s="99" t="str">
        <f>_VM!K335</f>
        <v>Tetrazykline</v>
      </c>
      <c r="H341" s="99" t="str">
        <f>_VM!L335</f>
        <v>Oxytetracyclin</v>
      </c>
      <c r="I341" s="115">
        <f>_VM!M335</f>
        <v>0.30480852909934664</v>
      </c>
      <c r="J341" s="162">
        <f>_VM!N335</f>
        <v>8.4564689217816302E-3</v>
      </c>
    </row>
    <row r="342" spans="2:10" x14ac:dyDescent="0.3">
      <c r="B342" s="99">
        <f>_VM!F336</f>
        <v>2025</v>
      </c>
      <c r="C342" s="99" t="str">
        <f>_VM!G336</f>
        <v>Schwein</v>
      </c>
      <c r="D342" s="99" t="str">
        <f>_VM!H336</f>
        <v>Zuchtschweine</v>
      </c>
      <c r="E342" s="99" t="str">
        <f>_VM!I336</f>
        <v>Minimierung</v>
      </c>
      <c r="F342" s="99" t="str">
        <f>_VM!J336</f>
        <v>D</v>
      </c>
      <c r="G342" s="99" t="str">
        <f>_VM!K336</f>
        <v>Tetrazykline</v>
      </c>
      <c r="H342" s="99" t="str">
        <f>_VM!L336</f>
        <v>Tetracyclin</v>
      </c>
      <c r="I342" s="115">
        <f>_VM!M336</f>
        <v>0.50646159999999996</v>
      </c>
      <c r="J342" s="162">
        <f>_VM!N336</f>
        <v>1.4051039822051291E-2</v>
      </c>
    </row>
    <row r="343" spans="2:10" x14ac:dyDescent="0.3">
      <c r="B343" s="99">
        <f>_VM!F337</f>
        <v>2025</v>
      </c>
      <c r="C343" s="99" t="str">
        <f>_VM!G337</f>
        <v>Schwein</v>
      </c>
      <c r="D343" s="99" t="str">
        <f>_VM!H337</f>
        <v>Saugferkel</v>
      </c>
      <c r="E343" s="99" t="str">
        <f>_VM!I337</f>
        <v>Beobachtung</v>
      </c>
      <c r="F343" s="99" t="str">
        <f>_VM!J337</f>
        <v>B</v>
      </c>
      <c r="G343" s="99" t="str">
        <f>_VM!K337</f>
        <v>Ceph. 3. Gen.</v>
      </c>
      <c r="H343" s="99" t="str">
        <f>_VM!L337</f>
        <v>Ceftiofur</v>
      </c>
      <c r="I343" s="115">
        <f>_VM!M337</f>
        <v>1.7772031673999999E-3</v>
      </c>
      <c r="J343" s="162">
        <f>_VM!N337</f>
        <v>6.550559876704126E-3</v>
      </c>
    </row>
    <row r="344" spans="2:10" x14ac:dyDescent="0.3">
      <c r="B344" s="99">
        <f>_VM!F338</f>
        <v>2025</v>
      </c>
      <c r="C344" s="99" t="str">
        <f>_VM!G338</f>
        <v>Schwein</v>
      </c>
      <c r="D344" s="99" t="str">
        <f>_VM!H338</f>
        <v>Saugferkel</v>
      </c>
      <c r="E344" s="99" t="str">
        <f>_VM!I338</f>
        <v>Beobachtung</v>
      </c>
      <c r="F344" s="99" t="str">
        <f>_VM!J338</f>
        <v>B</v>
      </c>
      <c r="G344" s="99" t="str">
        <f>_VM!K338</f>
        <v>Ceph. 4. Gen.</v>
      </c>
      <c r="H344" s="99" t="str">
        <f>_VM!L338</f>
        <v>Cefquinom</v>
      </c>
      <c r="I344" s="115">
        <f>_VM!M338</f>
        <v>2.3215827635000004E-4</v>
      </c>
      <c r="J344" s="162">
        <f>_VM!N338</f>
        <v>8.5570784364960323E-4</v>
      </c>
    </row>
    <row r="345" spans="2:10" x14ac:dyDescent="0.3">
      <c r="B345" s="99">
        <f>_VM!F339</f>
        <v>2025</v>
      </c>
      <c r="C345" s="99" t="str">
        <f>_VM!G339</f>
        <v>Schwein</v>
      </c>
      <c r="D345" s="99" t="str">
        <f>_VM!H339</f>
        <v>Saugferkel</v>
      </c>
      <c r="E345" s="99" t="str">
        <f>_VM!I339</f>
        <v>Beobachtung</v>
      </c>
      <c r="F345" s="99" t="str">
        <f>_VM!J339</f>
        <v>B</v>
      </c>
      <c r="G345" s="99" t="str">
        <f>_VM!K339</f>
        <v>Fluorchinolone</v>
      </c>
      <c r="H345" s="99" t="str">
        <f>_VM!L339</f>
        <v>Danofloxacin</v>
      </c>
      <c r="I345" s="115">
        <f>_VM!M339</f>
        <v>1.3692274067651514E-4</v>
      </c>
      <c r="J345" s="162">
        <f>_VM!N339</f>
        <v>5.0468096599001375E-4</v>
      </c>
    </row>
    <row r="346" spans="2:10" x14ac:dyDescent="0.3">
      <c r="B346" s="99">
        <f>_VM!F340</f>
        <v>2025</v>
      </c>
      <c r="C346" s="99" t="str">
        <f>_VM!G340</f>
        <v>Schwein</v>
      </c>
      <c r="D346" s="99" t="str">
        <f>_VM!H340</f>
        <v>Saugferkel</v>
      </c>
      <c r="E346" s="99" t="str">
        <f>_VM!I340</f>
        <v>Beobachtung</v>
      </c>
      <c r="F346" s="99" t="str">
        <f>_VM!J340</f>
        <v>B</v>
      </c>
      <c r="G346" s="99" t="str">
        <f>_VM!K340</f>
        <v>Fluorchinolone</v>
      </c>
      <c r="H346" s="99" t="str">
        <f>_VM!L340</f>
        <v>Enrofloxacin</v>
      </c>
      <c r="I346" s="115">
        <f>_VM!M340</f>
        <v>3.1000895000000001E-3</v>
      </c>
      <c r="J346" s="162">
        <f>_VM!N340</f>
        <v>1.1426561839072579E-2</v>
      </c>
    </row>
    <row r="347" spans="2:10" x14ac:dyDescent="0.3">
      <c r="B347" s="99">
        <f>_VM!F341</f>
        <v>2025</v>
      </c>
      <c r="C347" s="99" t="str">
        <f>_VM!G341</f>
        <v>Schwein</v>
      </c>
      <c r="D347" s="99" t="str">
        <f>_VM!H341</f>
        <v>Saugferkel</v>
      </c>
      <c r="E347" s="99" t="str">
        <f>_VM!I341</f>
        <v>Beobachtung</v>
      </c>
      <c r="F347" s="99" t="str">
        <f>_VM!J341</f>
        <v>B</v>
      </c>
      <c r="G347" s="99" t="str">
        <f>_VM!K341</f>
        <v>Fluorchinolone</v>
      </c>
      <c r="H347" s="99" t="str">
        <f>_VM!L341</f>
        <v>Marbofloxacin</v>
      </c>
      <c r="I347" s="115">
        <f>_VM!M341</f>
        <v>8.2264420202020209E-4</v>
      </c>
      <c r="J347" s="162">
        <f>_VM!N341</f>
        <v>3.0321688602662454E-3</v>
      </c>
    </row>
    <row r="348" spans="2:10" x14ac:dyDescent="0.3">
      <c r="B348" s="99">
        <f>_VM!F342</f>
        <v>2025</v>
      </c>
      <c r="C348" s="99" t="str">
        <f>_VM!G342</f>
        <v>Schwein</v>
      </c>
      <c r="D348" s="99" t="str">
        <f>_VM!H342</f>
        <v>Saugferkel</v>
      </c>
      <c r="E348" s="99" t="str">
        <f>_VM!I342</f>
        <v>Beobachtung</v>
      </c>
      <c r="F348" s="99" t="str">
        <f>_VM!J342</f>
        <v>B</v>
      </c>
      <c r="G348" s="99" t="str">
        <f>_VM!K342</f>
        <v>Polypeptid-AB</v>
      </c>
      <c r="H348" s="99" t="str">
        <f>_VM!L342</f>
        <v>Colistin</v>
      </c>
      <c r="I348" s="115">
        <f>_VM!M342</f>
        <v>3.7522800000000002E-3</v>
      </c>
      <c r="J348" s="162">
        <f>_VM!N342</f>
        <v>1.3830458590797221E-2</v>
      </c>
    </row>
    <row r="349" spans="2:10" x14ac:dyDescent="0.3">
      <c r="B349" s="99">
        <f>_VM!F343</f>
        <v>2025</v>
      </c>
      <c r="C349" s="99" t="str">
        <f>_VM!G343</f>
        <v>Schwein</v>
      </c>
      <c r="D349" s="99" t="str">
        <f>_VM!H343</f>
        <v>Saugferkel</v>
      </c>
      <c r="E349" s="99" t="str">
        <f>_VM!I343</f>
        <v>Beobachtung</v>
      </c>
      <c r="F349" s="99" t="str">
        <f>_VM!J343</f>
        <v>C</v>
      </c>
      <c r="G349" s="99" t="str">
        <f>_VM!K343</f>
        <v>Aminoglykoside</v>
      </c>
      <c r="H349" s="99" t="str">
        <f>_VM!L343</f>
        <v>Apramycin</v>
      </c>
      <c r="I349" s="115">
        <f>_VM!M343</f>
        <v>7.7565125000000001E-4</v>
      </c>
      <c r="J349" s="162">
        <f>_VM!N343</f>
        <v>2.8589584183550008E-3</v>
      </c>
    </row>
    <row r="350" spans="2:10" x14ac:dyDescent="0.3">
      <c r="B350" s="99">
        <f>_VM!F344</f>
        <v>2025</v>
      </c>
      <c r="C350" s="99" t="str">
        <f>_VM!G344</f>
        <v>Schwein</v>
      </c>
      <c r="D350" s="99" t="str">
        <f>_VM!H344</f>
        <v>Saugferkel</v>
      </c>
      <c r="E350" s="99" t="str">
        <f>_VM!I344</f>
        <v>Beobachtung</v>
      </c>
      <c r="F350" s="99" t="str">
        <f>_VM!J344</f>
        <v>C</v>
      </c>
      <c r="G350" s="99" t="str">
        <f>_VM!K344</f>
        <v>Aminoglykoside</v>
      </c>
      <c r="H350" s="99" t="str">
        <f>_VM!L344</f>
        <v>Dihydrostreptomycin</v>
      </c>
      <c r="I350" s="115">
        <f>_VM!M344</f>
        <v>3.5315974134E-3</v>
      </c>
      <c r="J350" s="162">
        <f>_VM!N344</f>
        <v>1.3017048777115585E-2</v>
      </c>
    </row>
    <row r="351" spans="2:10" x14ac:dyDescent="0.3">
      <c r="B351" s="99">
        <f>_VM!F345</f>
        <v>2025</v>
      </c>
      <c r="C351" s="99" t="str">
        <f>_VM!G345</f>
        <v>Schwein</v>
      </c>
      <c r="D351" s="99" t="str">
        <f>_VM!H345</f>
        <v>Saugferkel</v>
      </c>
      <c r="E351" s="99" t="str">
        <f>_VM!I345</f>
        <v>Beobachtung</v>
      </c>
      <c r="F351" s="99" t="str">
        <f>_VM!J345</f>
        <v>C</v>
      </c>
      <c r="G351" s="99" t="str">
        <f>_VM!K345</f>
        <v>Aminoglykoside</v>
      </c>
      <c r="H351" s="99" t="str">
        <f>_VM!L345</f>
        <v>Gentamicin</v>
      </c>
      <c r="I351" s="115">
        <f>_VM!M345</f>
        <v>1.9652E-4</v>
      </c>
      <c r="J351" s="162">
        <f>_VM!N345</f>
        <v>7.2434938817558109E-4</v>
      </c>
    </row>
    <row r="352" spans="2:10" x14ac:dyDescent="0.3">
      <c r="B352" s="99">
        <f>_VM!F346</f>
        <v>2025</v>
      </c>
      <c r="C352" s="99" t="str">
        <f>_VM!G346</f>
        <v>Schwein</v>
      </c>
      <c r="D352" s="99" t="str">
        <f>_VM!H346</f>
        <v>Saugferkel</v>
      </c>
      <c r="E352" s="99" t="str">
        <f>_VM!I346</f>
        <v>Beobachtung</v>
      </c>
      <c r="F352" s="99" t="str">
        <f>_VM!J346</f>
        <v>C</v>
      </c>
      <c r="G352" s="99" t="str">
        <f>_VM!K346</f>
        <v>Aminoglykoside</v>
      </c>
      <c r="H352" s="99" t="str">
        <f>_VM!L346</f>
        <v>Neomycin</v>
      </c>
      <c r="I352" s="115">
        <f>_VM!M346</f>
        <v>3.4654999999999998E-3</v>
      </c>
      <c r="J352" s="162">
        <f>_VM!N346</f>
        <v>1.2773421558734359E-2</v>
      </c>
    </row>
    <row r="353" spans="2:10" x14ac:dyDescent="0.3">
      <c r="B353" s="99">
        <f>_VM!F347</f>
        <v>2025</v>
      </c>
      <c r="C353" s="99" t="str">
        <f>_VM!G347</f>
        <v>Schwein</v>
      </c>
      <c r="D353" s="99" t="str">
        <f>_VM!H347</f>
        <v>Saugferkel</v>
      </c>
      <c r="E353" s="99" t="str">
        <f>_VM!I347</f>
        <v>Beobachtung</v>
      </c>
      <c r="F353" s="99" t="str">
        <f>_VM!J347</f>
        <v>C</v>
      </c>
      <c r="G353" s="99" t="str">
        <f>_VM!K347</f>
        <v>Aminoglykoside</v>
      </c>
      <c r="H353" s="99" t="str">
        <f>_VM!L347</f>
        <v>Paromomycin</v>
      </c>
      <c r="I353" s="115">
        <f>_VM!M347</f>
        <v>5.6776319999999998E-2</v>
      </c>
      <c r="J353" s="162">
        <f>_VM!N347</f>
        <v>0.2092707747550428</v>
      </c>
    </row>
    <row r="354" spans="2:10" x14ac:dyDescent="0.3">
      <c r="B354" s="99">
        <f>_VM!F348</f>
        <v>2025</v>
      </c>
      <c r="C354" s="99" t="str">
        <f>_VM!G348</f>
        <v>Schwein</v>
      </c>
      <c r="D354" s="99" t="str">
        <f>_VM!H348</f>
        <v>Saugferkel</v>
      </c>
      <c r="E354" s="99" t="str">
        <f>_VM!I348</f>
        <v>Beobachtung</v>
      </c>
      <c r="F354" s="99" t="str">
        <f>_VM!J348</f>
        <v>C</v>
      </c>
      <c r="G354" s="99" t="str">
        <f>_VM!K348</f>
        <v>Fenicole</v>
      </c>
      <c r="H354" s="99" t="str">
        <f>_VM!L348</f>
        <v>Florfenicol</v>
      </c>
      <c r="I354" s="115">
        <f>_VM!M348</f>
        <v>2.0820000000000001E-3</v>
      </c>
      <c r="J354" s="162">
        <f>_VM!N348</f>
        <v>7.6740048146832895E-3</v>
      </c>
    </row>
    <row r="355" spans="2:10" x14ac:dyDescent="0.3">
      <c r="B355" s="99">
        <f>_VM!F349</f>
        <v>2025</v>
      </c>
      <c r="C355" s="99" t="str">
        <f>_VM!G349</f>
        <v>Schwein</v>
      </c>
      <c r="D355" s="99" t="str">
        <f>_VM!H349</f>
        <v>Saugferkel</v>
      </c>
      <c r="E355" s="99" t="str">
        <f>_VM!I349</f>
        <v>Beobachtung</v>
      </c>
      <c r="F355" s="99" t="str">
        <f>_VM!J349</f>
        <v>C</v>
      </c>
      <c r="G355" s="99" t="str">
        <f>_VM!K349</f>
        <v>Lincosamide</v>
      </c>
      <c r="H355" s="99" t="str">
        <f>_VM!L349</f>
        <v>Lincomycin</v>
      </c>
      <c r="I355" s="115">
        <f>_VM!M349</f>
        <v>1.2698157292380002E-3</v>
      </c>
      <c r="J355" s="162">
        <f>_VM!N349</f>
        <v>4.6803900191801084E-3</v>
      </c>
    </row>
    <row r="356" spans="2:10" x14ac:dyDescent="0.3">
      <c r="B356" s="99">
        <f>_VM!F350</f>
        <v>2025</v>
      </c>
      <c r="C356" s="99" t="str">
        <f>_VM!G350</f>
        <v>Schwein</v>
      </c>
      <c r="D356" s="99" t="str">
        <f>_VM!H350</f>
        <v>Saugferkel</v>
      </c>
      <c r="E356" s="99" t="str">
        <f>_VM!I350</f>
        <v>Beobachtung</v>
      </c>
      <c r="F356" s="99" t="str">
        <f>_VM!J350</f>
        <v>C</v>
      </c>
      <c r="G356" s="99" t="str">
        <f>_VM!K350</f>
        <v>Makrolide</v>
      </c>
      <c r="H356" s="99" t="str">
        <f>_VM!L350</f>
        <v>Gamithromycin</v>
      </c>
      <c r="I356" s="115">
        <f>_VM!M350</f>
        <v>1.35E-4</v>
      </c>
      <c r="J356" s="162">
        <f>_VM!N350</f>
        <v>4.9759397213364263E-4</v>
      </c>
    </row>
    <row r="357" spans="2:10" x14ac:dyDescent="0.3">
      <c r="B357" s="99">
        <f>_VM!F351</f>
        <v>2025</v>
      </c>
      <c r="C357" s="99" t="str">
        <f>_VM!G351</f>
        <v>Schwein</v>
      </c>
      <c r="D357" s="99" t="str">
        <f>_VM!H351</f>
        <v>Saugferkel</v>
      </c>
      <c r="E357" s="99" t="str">
        <f>_VM!I351</f>
        <v>Beobachtung</v>
      </c>
      <c r="F357" s="99" t="str">
        <f>_VM!J351</f>
        <v>C</v>
      </c>
      <c r="G357" s="99" t="str">
        <f>_VM!K351</f>
        <v>Makrolide</v>
      </c>
      <c r="H357" s="99" t="str">
        <f>_VM!L351</f>
        <v>Tildipirosin</v>
      </c>
      <c r="I357" s="115">
        <f>_VM!M351</f>
        <v>9.5639999999999999E-5</v>
      </c>
      <c r="J357" s="162">
        <f>_VM!N351</f>
        <v>3.5251768514712285E-4</v>
      </c>
    </row>
    <row r="358" spans="2:10" x14ac:dyDescent="0.3">
      <c r="B358" s="99">
        <f>_VM!F352</f>
        <v>2025</v>
      </c>
      <c r="C358" s="99" t="str">
        <f>_VM!G352</f>
        <v>Schwein</v>
      </c>
      <c r="D358" s="99" t="str">
        <f>_VM!H352</f>
        <v>Saugferkel</v>
      </c>
      <c r="E358" s="99" t="str">
        <f>_VM!I352</f>
        <v>Beobachtung</v>
      </c>
      <c r="F358" s="99" t="str">
        <f>_VM!J352</f>
        <v>C</v>
      </c>
      <c r="G358" s="99" t="str">
        <f>_VM!K352</f>
        <v>Makrolide</v>
      </c>
      <c r="H358" s="99" t="str">
        <f>_VM!L352</f>
        <v>Tulathromycin</v>
      </c>
      <c r="I358" s="115">
        <f>_VM!M352</f>
        <v>8.1361174999999997E-3</v>
      </c>
      <c r="J358" s="162">
        <f>_VM!N352</f>
        <v>2.9988763144970683E-2</v>
      </c>
    </row>
    <row r="359" spans="2:10" x14ac:dyDescent="0.3">
      <c r="B359" s="99">
        <f>_VM!F353</f>
        <v>2025</v>
      </c>
      <c r="C359" s="99" t="str">
        <f>_VM!G353</f>
        <v>Schwein</v>
      </c>
      <c r="D359" s="99" t="str">
        <f>_VM!H353</f>
        <v>Saugferkel</v>
      </c>
      <c r="E359" s="99" t="str">
        <f>_VM!I353</f>
        <v>Beobachtung</v>
      </c>
      <c r="F359" s="99" t="str">
        <f>_VM!J353</f>
        <v>C</v>
      </c>
      <c r="G359" s="99" t="str">
        <f>_VM!K353</f>
        <v>Makrolide</v>
      </c>
      <c r="H359" s="99" t="str">
        <f>_VM!L353</f>
        <v>Tylosin</v>
      </c>
      <c r="I359" s="115">
        <f>_VM!M353</f>
        <v>9.4504080555555536E-3</v>
      </c>
      <c r="J359" s="162">
        <f>_VM!N353</f>
        <v>3.4833082093686386E-2</v>
      </c>
    </row>
    <row r="360" spans="2:10" x14ac:dyDescent="0.3">
      <c r="B360" s="99">
        <f>_VM!F354</f>
        <v>2025</v>
      </c>
      <c r="C360" s="99" t="str">
        <f>_VM!G354</f>
        <v>Schwein</v>
      </c>
      <c r="D360" s="99" t="str">
        <f>_VM!H354</f>
        <v>Saugferkel</v>
      </c>
      <c r="E360" s="99" t="str">
        <f>_VM!I354</f>
        <v>Beobachtung</v>
      </c>
      <c r="F360" s="99" t="str">
        <f>_VM!J354</f>
        <v>C</v>
      </c>
      <c r="G360" s="99" t="str">
        <f>_VM!K354</f>
        <v>Pleuromutiline</v>
      </c>
      <c r="H360" s="99" t="str">
        <f>_VM!L354</f>
        <v>Tiamulin</v>
      </c>
      <c r="I360" s="115">
        <f>_VM!M354</f>
        <v>4.0499999999999998E-4</v>
      </c>
      <c r="J360" s="162">
        <f>_VM!N354</f>
        <v>1.4927819164009279E-3</v>
      </c>
    </row>
    <row r="361" spans="2:10" x14ac:dyDescent="0.3">
      <c r="B361" s="99">
        <f>_VM!F355</f>
        <v>2025</v>
      </c>
      <c r="C361" s="99" t="str">
        <f>_VM!G355</f>
        <v>Schwein</v>
      </c>
      <c r="D361" s="99" t="str">
        <f>_VM!H355</f>
        <v>Saugferkel</v>
      </c>
      <c r="E361" s="99" t="str">
        <f>_VM!I355</f>
        <v>Beobachtung</v>
      </c>
      <c r="F361" s="99" t="str">
        <f>_VM!J355</f>
        <v>D</v>
      </c>
      <c r="G361" s="99" t="str">
        <f>_VM!K355</f>
        <v>Aminoglykoside</v>
      </c>
      <c r="H361" s="99" t="str">
        <f>_VM!L355</f>
        <v>Spectinomycin</v>
      </c>
      <c r="I361" s="115">
        <f>_VM!M355</f>
        <v>2.2862141295839993E-3</v>
      </c>
      <c r="J361" s="162">
        <f>_VM!N355</f>
        <v>8.4267138510204492E-3</v>
      </c>
    </row>
    <row r="362" spans="2:10" x14ac:dyDescent="0.3">
      <c r="B362" s="99">
        <f>_VM!F356</f>
        <v>2025</v>
      </c>
      <c r="C362" s="99" t="str">
        <f>_VM!G356</f>
        <v>Schwein</v>
      </c>
      <c r="D362" s="99" t="str">
        <f>_VM!H356</f>
        <v>Saugferkel</v>
      </c>
      <c r="E362" s="99" t="str">
        <f>_VM!I356</f>
        <v>Beobachtung</v>
      </c>
      <c r="F362" s="99" t="str">
        <f>_VM!J356</f>
        <v>D</v>
      </c>
      <c r="G362" s="99" t="str">
        <f>_VM!K356</f>
        <v>Folsäureantag.</v>
      </c>
      <c r="H362" s="99" t="str">
        <f>_VM!L356</f>
        <v>Trimethoprim</v>
      </c>
      <c r="I362" s="115">
        <f>_VM!M356</f>
        <v>9.7426800000000003E-4</v>
      </c>
      <c r="J362" s="162">
        <f>_VM!N356</f>
        <v>3.5910361780940726E-3</v>
      </c>
    </row>
    <row r="363" spans="2:10" x14ac:dyDescent="0.3">
      <c r="B363" s="99">
        <f>_VM!F357</f>
        <v>2025</v>
      </c>
      <c r="C363" s="99" t="str">
        <f>_VM!G357</f>
        <v>Schwein</v>
      </c>
      <c r="D363" s="99" t="str">
        <f>_VM!H357</f>
        <v>Saugferkel</v>
      </c>
      <c r="E363" s="99" t="str">
        <f>_VM!I357</f>
        <v>Beobachtung</v>
      </c>
      <c r="F363" s="99" t="str">
        <f>_VM!J357</f>
        <v>D</v>
      </c>
      <c r="G363" s="99" t="str">
        <f>_VM!K357</f>
        <v>Penicilline</v>
      </c>
      <c r="H363" s="99" t="str">
        <f>_VM!L357</f>
        <v>Amoxicillin</v>
      </c>
      <c r="I363" s="115">
        <f>_VM!M357</f>
        <v>0.14394773259422944</v>
      </c>
      <c r="J363" s="162">
        <f>_VM!N357</f>
        <v>0.53057425215699294</v>
      </c>
    </row>
    <row r="364" spans="2:10" x14ac:dyDescent="0.3">
      <c r="B364" s="99">
        <f>_VM!F358</f>
        <v>2025</v>
      </c>
      <c r="C364" s="99" t="str">
        <f>_VM!G358</f>
        <v>Schwein</v>
      </c>
      <c r="D364" s="99" t="str">
        <f>_VM!H358</f>
        <v>Saugferkel</v>
      </c>
      <c r="E364" s="99" t="str">
        <f>_VM!I358</f>
        <v>Beobachtung</v>
      </c>
      <c r="F364" s="99" t="str">
        <f>_VM!J358</f>
        <v>D</v>
      </c>
      <c r="G364" s="99" t="str">
        <f>_VM!K358</f>
        <v>Penicilline</v>
      </c>
      <c r="H364" s="99" t="str">
        <f>_VM!L358</f>
        <v>Benzylpenicillin</v>
      </c>
      <c r="I364" s="115">
        <f>_VM!M358</f>
        <v>8.2846093373479986E-3</v>
      </c>
      <c r="J364" s="162">
        <f>_VM!N358</f>
        <v>3.0536086427751526E-2</v>
      </c>
    </row>
    <row r="365" spans="2:10" x14ac:dyDescent="0.3">
      <c r="B365" s="99">
        <f>_VM!F359</f>
        <v>2025</v>
      </c>
      <c r="C365" s="99" t="str">
        <f>_VM!G359</f>
        <v>Schwein</v>
      </c>
      <c r="D365" s="99" t="str">
        <f>_VM!H359</f>
        <v>Saugferkel</v>
      </c>
      <c r="E365" s="99" t="str">
        <f>_VM!I359</f>
        <v>Beobachtung</v>
      </c>
      <c r="F365" s="99" t="str">
        <f>_VM!J359</f>
        <v>D</v>
      </c>
      <c r="G365" s="99" t="str">
        <f>_VM!K359</f>
        <v>Sulfonamide</v>
      </c>
      <c r="H365" s="99" t="str">
        <f>_VM!L359</f>
        <v>Sulfadiazin</v>
      </c>
      <c r="I365" s="115">
        <f>_VM!M359</f>
        <v>1.0475999999999999E-3</v>
      </c>
      <c r="J365" s="162">
        <f>_VM!N359</f>
        <v>3.8613292237570664E-3</v>
      </c>
    </row>
    <row r="366" spans="2:10" x14ac:dyDescent="0.3">
      <c r="B366" s="99">
        <f>_VM!F360</f>
        <v>2025</v>
      </c>
      <c r="C366" s="99" t="str">
        <f>_VM!G360</f>
        <v>Schwein</v>
      </c>
      <c r="D366" s="99" t="str">
        <f>_VM!H360</f>
        <v>Saugferkel</v>
      </c>
      <c r="E366" s="99" t="str">
        <f>_VM!I360</f>
        <v>Beobachtung</v>
      </c>
      <c r="F366" s="99" t="str">
        <f>_VM!J360</f>
        <v>D</v>
      </c>
      <c r="G366" s="99" t="str">
        <f>_VM!K360</f>
        <v>Sulfonamide</v>
      </c>
      <c r="H366" s="99" t="str">
        <f>_VM!L360</f>
        <v>Sulfadimidin</v>
      </c>
      <c r="I366" s="115">
        <f>_VM!M360</f>
        <v>2.3839610034240006E-3</v>
      </c>
      <c r="J366" s="162">
        <f>_VM!N360</f>
        <v>8.7869972230033549E-3</v>
      </c>
    </row>
    <row r="367" spans="2:10" x14ac:dyDescent="0.3">
      <c r="B367" s="99">
        <f>_VM!F361</f>
        <v>2025</v>
      </c>
      <c r="C367" s="99" t="str">
        <f>_VM!G361</f>
        <v>Schwein</v>
      </c>
      <c r="D367" s="99" t="str">
        <f>_VM!H361</f>
        <v>Saugferkel</v>
      </c>
      <c r="E367" s="99" t="str">
        <f>_VM!I361</f>
        <v>Beobachtung</v>
      </c>
      <c r="F367" s="99" t="str">
        <f>_VM!J361</f>
        <v>D</v>
      </c>
      <c r="G367" s="99" t="str">
        <f>_VM!K361</f>
        <v>Sulfonamide</v>
      </c>
      <c r="H367" s="99" t="str">
        <f>_VM!L361</f>
        <v>Sulfadoxin</v>
      </c>
      <c r="I367" s="115">
        <f>_VM!M361</f>
        <v>1.4398200000000001E-3</v>
      </c>
      <c r="J367" s="162">
        <f>_VM!N361</f>
        <v>5.3070055774626767E-3</v>
      </c>
    </row>
    <row r="368" spans="2:10" x14ac:dyDescent="0.3">
      <c r="B368" s="99">
        <f>_VM!F362</f>
        <v>2025</v>
      </c>
      <c r="C368" s="99" t="str">
        <f>_VM!G362</f>
        <v>Schwein</v>
      </c>
      <c r="D368" s="99" t="str">
        <f>_VM!H362</f>
        <v>Saugferkel</v>
      </c>
      <c r="E368" s="99" t="str">
        <f>_VM!I362</f>
        <v>Beobachtung</v>
      </c>
      <c r="F368" s="99" t="str">
        <f>_VM!J362</f>
        <v>D</v>
      </c>
      <c r="G368" s="99" t="str">
        <f>_VM!K362</f>
        <v>Tetrazykline</v>
      </c>
      <c r="H368" s="99" t="str">
        <f>_VM!L362</f>
        <v>Chlortetracyclin</v>
      </c>
      <c r="I368" s="115">
        <f>_VM!M362</f>
        <v>1.1341511434195557E-3</v>
      </c>
      <c r="J368" s="162">
        <f>_VM!N362</f>
        <v>4.1803464626225875E-3</v>
      </c>
    </row>
    <row r="369" spans="2:10" x14ac:dyDescent="0.3">
      <c r="B369" s="99">
        <f>_VM!F363</f>
        <v>2025</v>
      </c>
      <c r="C369" s="99" t="str">
        <f>_VM!G363</f>
        <v>Schwein</v>
      </c>
      <c r="D369" s="99" t="str">
        <f>_VM!H363</f>
        <v>Saugferkel</v>
      </c>
      <c r="E369" s="99" t="str">
        <f>_VM!I363</f>
        <v>Beobachtung</v>
      </c>
      <c r="F369" s="99" t="str">
        <f>_VM!J363</f>
        <v>D</v>
      </c>
      <c r="G369" s="99" t="str">
        <f>_VM!K363</f>
        <v>Tetrazykline</v>
      </c>
      <c r="H369" s="99" t="str">
        <f>_VM!L363</f>
        <v>Doxycyclin</v>
      </c>
      <c r="I369" s="115">
        <f>_VM!M363</f>
        <v>6.6509940500000002E-3</v>
      </c>
      <c r="J369" s="162">
        <f>_VM!N363</f>
        <v>2.4514774429457209E-2</v>
      </c>
    </row>
    <row r="370" spans="2:10" x14ac:dyDescent="0.3">
      <c r="B370" s="99">
        <f>_VM!F364</f>
        <v>2025</v>
      </c>
      <c r="C370" s="99" t="str">
        <f>_VM!G364</f>
        <v>Schwein</v>
      </c>
      <c r="D370" s="99" t="str">
        <f>_VM!H364</f>
        <v>Saugferkel</v>
      </c>
      <c r="E370" s="99" t="str">
        <f>_VM!I364</f>
        <v>Beobachtung</v>
      </c>
      <c r="F370" s="99" t="str">
        <f>_VM!J364</f>
        <v>D</v>
      </c>
      <c r="G370" s="99" t="str">
        <f>_VM!K364</f>
        <v>Tetrazykline</v>
      </c>
      <c r="H370" s="99" t="str">
        <f>_VM!L364</f>
        <v>Oxytetracyclin</v>
      </c>
      <c r="I370" s="115">
        <f>_VM!M364</f>
        <v>7.0153192737560004E-3</v>
      </c>
      <c r="J370" s="162">
        <f>_VM!N364</f>
        <v>2.585763394973296E-2</v>
      </c>
    </row>
    <row r="371" spans="2:10" x14ac:dyDescent="0.3">
      <c r="B371" s="99">
        <f>_VM!F365</f>
        <v>2025</v>
      </c>
      <c r="C371" s="99" t="str">
        <f>_VM!G365</f>
        <v>Schwein</v>
      </c>
      <c r="D371" s="99" t="str">
        <f>_VM!H365</f>
        <v>Saugferkel</v>
      </c>
      <c r="E371" s="99" t="str">
        <f>_VM!I365</f>
        <v>Minimierung</v>
      </c>
      <c r="F371" s="99" t="str">
        <f>_VM!J365</f>
        <v>B</v>
      </c>
      <c r="G371" s="99" t="str">
        <f>_VM!K365</f>
        <v>Ceph. 3. Gen.</v>
      </c>
      <c r="H371" s="99" t="str">
        <f>_VM!L365</f>
        <v>Ceftiofur</v>
      </c>
      <c r="I371" s="115">
        <f>_VM!M365</f>
        <v>4.4795905079115225E-2</v>
      </c>
      <c r="J371" s="162">
        <f>_VM!N365</f>
        <v>9.3336998338266891E-3</v>
      </c>
    </row>
    <row r="372" spans="2:10" x14ac:dyDescent="0.3">
      <c r="B372" s="99">
        <f>_VM!F366</f>
        <v>2025</v>
      </c>
      <c r="C372" s="99" t="str">
        <f>_VM!G366</f>
        <v>Schwein</v>
      </c>
      <c r="D372" s="99" t="str">
        <f>_VM!H366</f>
        <v>Saugferkel</v>
      </c>
      <c r="E372" s="99" t="str">
        <f>_VM!I366</f>
        <v>Minimierung</v>
      </c>
      <c r="F372" s="99" t="str">
        <f>_VM!J366</f>
        <v>B</v>
      </c>
      <c r="G372" s="99" t="str">
        <f>_VM!K366</f>
        <v>Ceph. 4. Gen.</v>
      </c>
      <c r="H372" s="99" t="str">
        <f>_VM!L366</f>
        <v>Cefquinom</v>
      </c>
      <c r="I372" s="115">
        <f>_VM!M366</f>
        <v>3.9006090614400009E-3</v>
      </c>
      <c r="J372" s="162">
        <f>_VM!N366</f>
        <v>8.1273308540782572E-4</v>
      </c>
    </row>
    <row r="373" spans="2:10" x14ac:dyDescent="0.3">
      <c r="B373" s="99">
        <f>_VM!F367</f>
        <v>2025</v>
      </c>
      <c r="C373" s="99" t="str">
        <f>_VM!G367</f>
        <v>Schwein</v>
      </c>
      <c r="D373" s="99" t="str">
        <f>_VM!H367</f>
        <v>Saugferkel</v>
      </c>
      <c r="E373" s="99" t="str">
        <f>_VM!I367</f>
        <v>Minimierung</v>
      </c>
      <c r="F373" s="99" t="str">
        <f>_VM!J367</f>
        <v>B</v>
      </c>
      <c r="G373" s="99" t="str">
        <f>_VM!K367</f>
        <v>Fluorchinolone</v>
      </c>
      <c r="H373" s="99" t="str">
        <f>_VM!L367</f>
        <v>Danofloxacin</v>
      </c>
      <c r="I373" s="115">
        <f>_VM!M367</f>
        <v>1.3728520737E-3</v>
      </c>
      <c r="J373" s="162">
        <f>_VM!N367</f>
        <v>2.8604822582625679E-4</v>
      </c>
    </row>
    <row r="374" spans="2:10" x14ac:dyDescent="0.3">
      <c r="B374" s="99">
        <f>_VM!F368</f>
        <v>2025</v>
      </c>
      <c r="C374" s="99" t="str">
        <f>_VM!G368</f>
        <v>Schwein</v>
      </c>
      <c r="D374" s="99" t="str">
        <f>_VM!H368</f>
        <v>Saugferkel</v>
      </c>
      <c r="E374" s="99" t="str">
        <f>_VM!I368</f>
        <v>Minimierung</v>
      </c>
      <c r="F374" s="99" t="str">
        <f>_VM!J368</f>
        <v>B</v>
      </c>
      <c r="G374" s="99" t="str">
        <f>_VM!K368</f>
        <v>Fluorchinolone</v>
      </c>
      <c r="H374" s="99" t="str">
        <f>_VM!L368</f>
        <v>Enrofloxacin</v>
      </c>
      <c r="I374" s="115">
        <f>_VM!M368</f>
        <v>6.0319110563909775E-2</v>
      </c>
      <c r="J374" s="162">
        <f>_VM!N368</f>
        <v>1.2568123609794431E-2</v>
      </c>
    </row>
    <row r="375" spans="2:10" x14ac:dyDescent="0.3">
      <c r="B375" s="99">
        <f>_VM!F369</f>
        <v>2025</v>
      </c>
      <c r="C375" s="99" t="str">
        <f>_VM!G369</f>
        <v>Schwein</v>
      </c>
      <c r="D375" s="99" t="str">
        <f>_VM!H369</f>
        <v>Saugferkel</v>
      </c>
      <c r="E375" s="99" t="str">
        <f>_VM!I369</f>
        <v>Minimierung</v>
      </c>
      <c r="F375" s="99" t="str">
        <f>_VM!J369</f>
        <v>B</v>
      </c>
      <c r="G375" s="99" t="str">
        <f>_VM!K369</f>
        <v>Fluorchinolone</v>
      </c>
      <c r="H375" s="99" t="str">
        <f>_VM!L369</f>
        <v>Marbofloxacin</v>
      </c>
      <c r="I375" s="115">
        <f>_VM!M369</f>
        <v>3.4724323125586286E-2</v>
      </c>
      <c r="J375" s="162">
        <f>_VM!N369</f>
        <v>7.2351793855848232E-3</v>
      </c>
    </row>
    <row r="376" spans="2:10" x14ac:dyDescent="0.3">
      <c r="B376" s="99">
        <f>_VM!F370</f>
        <v>2025</v>
      </c>
      <c r="C376" s="99" t="str">
        <f>_VM!G370</f>
        <v>Schwein</v>
      </c>
      <c r="D376" s="99" t="str">
        <f>_VM!H370</f>
        <v>Saugferkel</v>
      </c>
      <c r="E376" s="99" t="str">
        <f>_VM!I370</f>
        <v>Minimierung</v>
      </c>
      <c r="F376" s="99" t="str">
        <f>_VM!J370</f>
        <v>B</v>
      </c>
      <c r="G376" s="99" t="str">
        <f>_VM!K370</f>
        <v>Polypeptid-AB</v>
      </c>
      <c r="H376" s="99" t="str">
        <f>_VM!L370</f>
        <v>Colistin</v>
      </c>
      <c r="I376" s="115">
        <f>_VM!M370</f>
        <v>6.6027684535714282E-2</v>
      </c>
      <c r="J376" s="162">
        <f>_VM!N370</f>
        <v>1.375756527500727E-2</v>
      </c>
    </row>
    <row r="377" spans="2:10" x14ac:dyDescent="0.3">
      <c r="B377" s="99">
        <f>_VM!F371</f>
        <v>2025</v>
      </c>
      <c r="C377" s="99" t="str">
        <f>_VM!G371</f>
        <v>Schwein</v>
      </c>
      <c r="D377" s="99" t="str">
        <f>_VM!H371</f>
        <v>Saugferkel</v>
      </c>
      <c r="E377" s="99" t="str">
        <f>_VM!I371</f>
        <v>Minimierung</v>
      </c>
      <c r="F377" s="99" t="str">
        <f>_VM!J371</f>
        <v>C</v>
      </c>
      <c r="G377" s="99" t="str">
        <f>_VM!K371</f>
        <v>Aminoglykoside</v>
      </c>
      <c r="H377" s="99" t="str">
        <f>_VM!L371</f>
        <v>Apramycin</v>
      </c>
      <c r="I377" s="115">
        <f>_VM!M371</f>
        <v>0.13030601375</v>
      </c>
      <c r="J377" s="162">
        <f>_VM!N371</f>
        <v>2.715063389693689E-2</v>
      </c>
    </row>
    <row r="378" spans="2:10" x14ac:dyDescent="0.3">
      <c r="B378" s="99">
        <f>_VM!F372</f>
        <v>2025</v>
      </c>
      <c r="C378" s="99" t="str">
        <f>_VM!G372</f>
        <v>Schwein</v>
      </c>
      <c r="D378" s="99" t="str">
        <f>_VM!H372</f>
        <v>Saugferkel</v>
      </c>
      <c r="E378" s="99" t="str">
        <f>_VM!I372</f>
        <v>Minimierung</v>
      </c>
      <c r="F378" s="99" t="str">
        <f>_VM!J372</f>
        <v>C</v>
      </c>
      <c r="G378" s="99" t="str">
        <f>_VM!K372</f>
        <v>Aminoglykoside</v>
      </c>
      <c r="H378" s="99" t="str">
        <f>_VM!L372</f>
        <v>Dihydrostreptomycin</v>
      </c>
      <c r="I378" s="115">
        <f>_VM!M372</f>
        <v>0.19434790210013048</v>
      </c>
      <c r="J378" s="162">
        <f>_VM!N372</f>
        <v>4.0494437568184563E-2</v>
      </c>
    </row>
    <row r="379" spans="2:10" x14ac:dyDescent="0.3">
      <c r="B379" s="99">
        <f>_VM!F373</f>
        <v>2025</v>
      </c>
      <c r="C379" s="99" t="str">
        <f>_VM!G373</f>
        <v>Schwein</v>
      </c>
      <c r="D379" s="99" t="str">
        <f>_VM!H373</f>
        <v>Saugferkel</v>
      </c>
      <c r="E379" s="99" t="str">
        <f>_VM!I373</f>
        <v>Minimierung</v>
      </c>
      <c r="F379" s="99" t="str">
        <f>_VM!J373</f>
        <v>C</v>
      </c>
      <c r="G379" s="99" t="str">
        <f>_VM!K373</f>
        <v>Aminoglykoside</v>
      </c>
      <c r="H379" s="99" t="str">
        <f>_VM!L373</f>
        <v>Gentamicin</v>
      </c>
      <c r="I379" s="115">
        <f>_VM!M373</f>
        <v>8.4046049096385533E-3</v>
      </c>
      <c r="J379" s="162">
        <f>_VM!N373</f>
        <v>1.7511881791410775E-3</v>
      </c>
    </row>
    <row r="380" spans="2:10" x14ac:dyDescent="0.3">
      <c r="B380" s="99">
        <f>_VM!F374</f>
        <v>2025</v>
      </c>
      <c r="C380" s="99" t="str">
        <f>_VM!G374</f>
        <v>Schwein</v>
      </c>
      <c r="D380" s="99" t="str">
        <f>_VM!H374</f>
        <v>Saugferkel</v>
      </c>
      <c r="E380" s="99" t="str">
        <f>_VM!I374</f>
        <v>Minimierung</v>
      </c>
      <c r="F380" s="99" t="str">
        <f>_VM!J374</f>
        <v>C</v>
      </c>
      <c r="G380" s="99" t="str">
        <f>_VM!K374</f>
        <v>Aminoglykoside</v>
      </c>
      <c r="H380" s="99" t="str">
        <f>_VM!L374</f>
        <v>Neomycin</v>
      </c>
      <c r="I380" s="115">
        <f>_VM!M374</f>
        <v>7.1332600375939845E-2</v>
      </c>
      <c r="J380" s="162">
        <f>_VM!N374</f>
        <v>1.4862900506183625E-2</v>
      </c>
    </row>
    <row r="381" spans="2:10" x14ac:dyDescent="0.3">
      <c r="B381" s="99">
        <f>_VM!F375</f>
        <v>2025</v>
      </c>
      <c r="C381" s="99" t="str">
        <f>_VM!G375</f>
        <v>Schwein</v>
      </c>
      <c r="D381" s="99" t="str">
        <f>_VM!H375</f>
        <v>Saugferkel</v>
      </c>
      <c r="E381" s="99" t="str">
        <f>_VM!I375</f>
        <v>Minimierung</v>
      </c>
      <c r="F381" s="99" t="str">
        <f>_VM!J375</f>
        <v>C</v>
      </c>
      <c r="G381" s="99" t="str">
        <f>_VM!K375</f>
        <v>Aminoglykoside</v>
      </c>
      <c r="H381" s="99" t="str">
        <f>_VM!L375</f>
        <v>Paromomycin</v>
      </c>
      <c r="I381" s="115">
        <f>_VM!M375</f>
        <v>0.36299626101083032</v>
      </c>
      <c r="J381" s="162">
        <f>_VM!N375</f>
        <v>7.5634103945275505E-2</v>
      </c>
    </row>
    <row r="382" spans="2:10" x14ac:dyDescent="0.3">
      <c r="B382" s="99">
        <f>_VM!F376</f>
        <v>2025</v>
      </c>
      <c r="C382" s="99" t="str">
        <f>_VM!G376</f>
        <v>Schwein</v>
      </c>
      <c r="D382" s="99" t="str">
        <f>_VM!H376</f>
        <v>Saugferkel</v>
      </c>
      <c r="E382" s="99" t="str">
        <f>_VM!I376</f>
        <v>Minimierung</v>
      </c>
      <c r="F382" s="99" t="str">
        <f>_VM!J376</f>
        <v>C</v>
      </c>
      <c r="G382" s="99" t="str">
        <f>_VM!K376</f>
        <v>Fenicole</v>
      </c>
      <c r="H382" s="99" t="str">
        <f>_VM!L376</f>
        <v>Florfenicol</v>
      </c>
      <c r="I382" s="115">
        <f>_VM!M376</f>
        <v>3.3391379999999998E-2</v>
      </c>
      <c r="J382" s="162">
        <f>_VM!N376</f>
        <v>6.9574466105061126E-3</v>
      </c>
    </row>
    <row r="383" spans="2:10" x14ac:dyDescent="0.3">
      <c r="B383" s="99">
        <f>_VM!F377</f>
        <v>2025</v>
      </c>
      <c r="C383" s="99" t="str">
        <f>_VM!G377</f>
        <v>Schwein</v>
      </c>
      <c r="D383" s="99" t="str">
        <f>_VM!H377</f>
        <v>Saugferkel</v>
      </c>
      <c r="E383" s="99" t="str">
        <f>_VM!I377</f>
        <v>Minimierung</v>
      </c>
      <c r="F383" s="99" t="str">
        <f>_VM!J377</f>
        <v>C</v>
      </c>
      <c r="G383" s="99" t="str">
        <f>_VM!K377</f>
        <v>Lincosamide</v>
      </c>
      <c r="H383" s="99" t="str">
        <f>_VM!L377</f>
        <v>Lincomycin</v>
      </c>
      <c r="I383" s="115">
        <f>_VM!M377</f>
        <v>2.0012316825311998E-2</v>
      </c>
      <c r="J383" s="162">
        <f>_VM!N377</f>
        <v>4.1697775253565867E-3</v>
      </c>
    </row>
    <row r="384" spans="2:10" x14ac:dyDescent="0.3">
      <c r="B384" s="99">
        <f>_VM!F378</f>
        <v>2025</v>
      </c>
      <c r="C384" s="99" t="str">
        <f>_VM!G378</f>
        <v>Schwein</v>
      </c>
      <c r="D384" s="99" t="str">
        <f>_VM!H378</f>
        <v>Saugferkel</v>
      </c>
      <c r="E384" s="99" t="str">
        <f>_VM!I378</f>
        <v>Minimierung</v>
      </c>
      <c r="F384" s="99" t="str">
        <f>_VM!J378</f>
        <v>C</v>
      </c>
      <c r="G384" s="99" t="str">
        <f>_VM!K378</f>
        <v>Makrolide</v>
      </c>
      <c r="H384" s="99" t="str">
        <f>_VM!L378</f>
        <v>Gamithromycin</v>
      </c>
      <c r="I384" s="115">
        <f>_VM!M378</f>
        <v>2.6494499999999998E-3</v>
      </c>
      <c r="J384" s="162">
        <f>_VM!N378</f>
        <v>5.5204088367133734E-4</v>
      </c>
    </row>
    <row r="385" spans="2:10" x14ac:dyDescent="0.3">
      <c r="B385" s="99">
        <f>_VM!F379</f>
        <v>2025</v>
      </c>
      <c r="C385" s="99" t="str">
        <f>_VM!G379</f>
        <v>Schwein</v>
      </c>
      <c r="D385" s="99" t="str">
        <f>_VM!H379</f>
        <v>Saugferkel</v>
      </c>
      <c r="E385" s="99" t="str">
        <f>_VM!I379</f>
        <v>Minimierung</v>
      </c>
      <c r="F385" s="99" t="str">
        <f>_VM!J379</f>
        <v>C</v>
      </c>
      <c r="G385" s="99" t="str">
        <f>_VM!K379</f>
        <v>Makrolide</v>
      </c>
      <c r="H385" s="99" t="str">
        <f>_VM!L379</f>
        <v>Tildipirosin</v>
      </c>
      <c r="I385" s="115">
        <f>_VM!M379</f>
        <v>7.9199999999999995E-4</v>
      </c>
      <c r="J385" s="162">
        <f>_VM!N379</f>
        <v>1.6502156291596339E-4</v>
      </c>
    </row>
    <row r="386" spans="2:10" x14ac:dyDescent="0.3">
      <c r="B386" s="99">
        <f>_VM!F380</f>
        <v>2025</v>
      </c>
      <c r="C386" s="99" t="str">
        <f>_VM!G380</f>
        <v>Schwein</v>
      </c>
      <c r="D386" s="99" t="str">
        <f>_VM!H380</f>
        <v>Saugferkel</v>
      </c>
      <c r="E386" s="99" t="str">
        <f>_VM!I380</f>
        <v>Minimierung</v>
      </c>
      <c r="F386" s="99" t="str">
        <f>_VM!J380</f>
        <v>C</v>
      </c>
      <c r="G386" s="99" t="str">
        <f>_VM!K380</f>
        <v>Makrolide</v>
      </c>
      <c r="H386" s="99" t="str">
        <f>_VM!L380</f>
        <v>Tulathromycin</v>
      </c>
      <c r="I386" s="115">
        <f>_VM!M380</f>
        <v>0.19927686999999999</v>
      </c>
      <c r="J386" s="162">
        <f>_VM!N380</f>
        <v>4.152144007626421E-2</v>
      </c>
    </row>
    <row r="387" spans="2:10" x14ac:dyDescent="0.3">
      <c r="B387" s="99">
        <f>_VM!F381</f>
        <v>2025</v>
      </c>
      <c r="C387" s="99" t="str">
        <f>_VM!G381</f>
        <v>Schwein</v>
      </c>
      <c r="D387" s="99" t="str">
        <f>_VM!H381</f>
        <v>Saugferkel</v>
      </c>
      <c r="E387" s="99" t="str">
        <f>_VM!I381</f>
        <v>Minimierung</v>
      </c>
      <c r="F387" s="99" t="str">
        <f>_VM!J381</f>
        <v>C</v>
      </c>
      <c r="G387" s="99" t="str">
        <f>_VM!K381</f>
        <v>Makrolide</v>
      </c>
      <c r="H387" s="99" t="str">
        <f>_VM!L381</f>
        <v>Tylosin</v>
      </c>
      <c r="I387" s="115">
        <f>_VM!M381</f>
        <v>1.903786E-2</v>
      </c>
      <c r="J387" s="162">
        <f>_VM!N381</f>
        <v>3.9667391562819478E-3</v>
      </c>
    </row>
    <row r="388" spans="2:10" x14ac:dyDescent="0.3">
      <c r="B388" s="99">
        <f>_VM!F382</f>
        <v>2025</v>
      </c>
      <c r="C388" s="99" t="str">
        <f>_VM!G382</f>
        <v>Schwein</v>
      </c>
      <c r="D388" s="99" t="str">
        <f>_VM!H382</f>
        <v>Saugferkel</v>
      </c>
      <c r="E388" s="99" t="str">
        <f>_VM!I382</f>
        <v>Minimierung</v>
      </c>
      <c r="F388" s="99" t="str">
        <f>_VM!J382</f>
        <v>C</v>
      </c>
      <c r="G388" s="99" t="str">
        <f>_VM!K382</f>
        <v>Pleuromutiline</v>
      </c>
      <c r="H388" s="99" t="str">
        <f>_VM!L382</f>
        <v>Tiamulin</v>
      </c>
      <c r="I388" s="115">
        <f>_VM!M382</f>
        <v>3.2171140000000001E-3</v>
      </c>
      <c r="J388" s="162">
        <f>_VM!N382</f>
        <v>6.7031967217023565E-4</v>
      </c>
    </row>
    <row r="389" spans="2:10" x14ac:dyDescent="0.3">
      <c r="B389" s="99">
        <f>_VM!F383</f>
        <v>2025</v>
      </c>
      <c r="C389" s="99" t="str">
        <f>_VM!G383</f>
        <v>Schwein</v>
      </c>
      <c r="D389" s="99" t="str">
        <f>_VM!H383</f>
        <v>Saugferkel</v>
      </c>
      <c r="E389" s="99" t="str">
        <f>_VM!I383</f>
        <v>Minimierung</v>
      </c>
      <c r="F389" s="99" t="str">
        <f>_VM!J383</f>
        <v>D</v>
      </c>
      <c r="G389" s="99" t="str">
        <f>_VM!K383</f>
        <v>Aminoglykoside</v>
      </c>
      <c r="H389" s="99" t="str">
        <f>_VM!L383</f>
        <v>Spectinomycin</v>
      </c>
      <c r="I389" s="115">
        <f>_VM!M383</f>
        <v>3.5700198639599993E-2</v>
      </c>
      <c r="J389" s="162">
        <f>_VM!N383</f>
        <v>7.4385133534307334E-3</v>
      </c>
    </row>
    <row r="390" spans="2:10" x14ac:dyDescent="0.3">
      <c r="B390" s="99">
        <f>_VM!F384</f>
        <v>2025</v>
      </c>
      <c r="C390" s="99" t="str">
        <f>_VM!G384</f>
        <v>Schwein</v>
      </c>
      <c r="D390" s="99" t="str">
        <f>_VM!H384</f>
        <v>Saugferkel</v>
      </c>
      <c r="E390" s="99" t="str">
        <f>_VM!I384</f>
        <v>Minimierung</v>
      </c>
      <c r="F390" s="99" t="str">
        <f>_VM!J384</f>
        <v>D</v>
      </c>
      <c r="G390" s="99" t="str">
        <f>_VM!K384</f>
        <v>Folsäureantag.</v>
      </c>
      <c r="H390" s="99" t="str">
        <f>_VM!L384</f>
        <v>Trimethoprim</v>
      </c>
      <c r="I390" s="115">
        <f>_VM!M384</f>
        <v>3.3692424601503762E-2</v>
      </c>
      <c r="J390" s="162">
        <f>_VM!N384</f>
        <v>7.0201724320308155E-3</v>
      </c>
    </row>
    <row r="391" spans="2:10" x14ac:dyDescent="0.3">
      <c r="B391" s="99">
        <f>_VM!F385</f>
        <v>2025</v>
      </c>
      <c r="C391" s="99" t="str">
        <f>_VM!G385</f>
        <v>Schwein</v>
      </c>
      <c r="D391" s="99" t="str">
        <f>_VM!H385</f>
        <v>Saugferkel</v>
      </c>
      <c r="E391" s="99" t="str">
        <f>_VM!I385</f>
        <v>Minimierung</v>
      </c>
      <c r="F391" s="99" t="str">
        <f>_VM!J385</f>
        <v>D</v>
      </c>
      <c r="G391" s="99" t="str">
        <f>_VM!K385</f>
        <v>Penicilline</v>
      </c>
      <c r="H391" s="99" t="str">
        <f>_VM!L385</f>
        <v>Amoxicillin</v>
      </c>
      <c r="I391" s="115">
        <f>_VM!M385</f>
        <v>2.8718516297927406</v>
      </c>
      <c r="J391" s="162">
        <f>_VM!N385</f>
        <v>0.59838061163024592</v>
      </c>
    </row>
    <row r="392" spans="2:10" x14ac:dyDescent="0.3">
      <c r="B392" s="99">
        <f>_VM!F386</f>
        <v>2025</v>
      </c>
      <c r="C392" s="99" t="str">
        <f>_VM!G386</f>
        <v>Schwein</v>
      </c>
      <c r="D392" s="99" t="str">
        <f>_VM!H386</f>
        <v>Saugferkel</v>
      </c>
      <c r="E392" s="99" t="str">
        <f>_VM!I386</f>
        <v>Minimierung</v>
      </c>
      <c r="F392" s="99" t="str">
        <f>_VM!J386</f>
        <v>D</v>
      </c>
      <c r="G392" s="99" t="str">
        <f>_VM!K386</f>
        <v>Penicilline</v>
      </c>
      <c r="H392" s="99" t="str">
        <f>_VM!L386</f>
        <v>Ampicillin</v>
      </c>
      <c r="I392" s="115">
        <f>_VM!M386</f>
        <v>2.4767600000000001E-2</v>
      </c>
      <c r="J392" s="162">
        <f>_VM!N386</f>
        <v>5.1605909869664327E-3</v>
      </c>
    </row>
    <row r="393" spans="2:10" x14ac:dyDescent="0.3">
      <c r="B393" s="99">
        <f>_VM!F387</f>
        <v>2025</v>
      </c>
      <c r="C393" s="99" t="str">
        <f>_VM!G387</f>
        <v>Schwein</v>
      </c>
      <c r="D393" s="99" t="str">
        <f>_VM!H387</f>
        <v>Saugferkel</v>
      </c>
      <c r="E393" s="99" t="str">
        <f>_VM!I387</f>
        <v>Minimierung</v>
      </c>
      <c r="F393" s="99" t="str">
        <f>_VM!J387</f>
        <v>D</v>
      </c>
      <c r="G393" s="99" t="str">
        <f>_VM!K387</f>
        <v>Penicilline</v>
      </c>
      <c r="H393" s="99" t="str">
        <f>_VM!L387</f>
        <v>Benzylpenicillin</v>
      </c>
      <c r="I393" s="115">
        <f>_VM!M387</f>
        <v>0.27114670860137446</v>
      </c>
      <c r="J393" s="162">
        <f>_VM!N387</f>
        <v>5.6496279839543063E-2</v>
      </c>
    </row>
    <row r="394" spans="2:10" x14ac:dyDescent="0.3">
      <c r="B394" s="99">
        <f>_VM!F388</f>
        <v>2025</v>
      </c>
      <c r="C394" s="99" t="str">
        <f>_VM!G388</f>
        <v>Schwein</v>
      </c>
      <c r="D394" s="99" t="str">
        <f>_VM!H388</f>
        <v>Saugferkel</v>
      </c>
      <c r="E394" s="99" t="str">
        <f>_VM!I388</f>
        <v>Minimierung</v>
      </c>
      <c r="F394" s="99" t="str">
        <f>_VM!J388</f>
        <v>D</v>
      </c>
      <c r="G394" s="99" t="str">
        <f>_VM!K388</f>
        <v>Sulfonamide</v>
      </c>
      <c r="H394" s="99" t="str">
        <f>_VM!L388</f>
        <v>Sulfadiazin</v>
      </c>
      <c r="I394" s="115">
        <f>_VM!M388</f>
        <v>0.10844718976000001</v>
      </c>
      <c r="J394" s="162">
        <f>_VM!N388</f>
        <v>2.2596117106110179E-2</v>
      </c>
    </row>
    <row r="395" spans="2:10" x14ac:dyDescent="0.3">
      <c r="B395" s="99">
        <f>_VM!F389</f>
        <v>2025</v>
      </c>
      <c r="C395" s="99" t="str">
        <f>_VM!G389</f>
        <v>Schwein</v>
      </c>
      <c r="D395" s="99" t="str">
        <f>_VM!H389</f>
        <v>Saugferkel</v>
      </c>
      <c r="E395" s="99" t="str">
        <f>_VM!I389</f>
        <v>Minimierung</v>
      </c>
      <c r="F395" s="99" t="str">
        <f>_VM!J389</f>
        <v>D</v>
      </c>
      <c r="G395" s="99" t="str">
        <f>_VM!K389</f>
        <v>Sulfonamide</v>
      </c>
      <c r="H395" s="99" t="str">
        <f>_VM!L389</f>
        <v>Sulfadimidin</v>
      </c>
      <c r="I395" s="115">
        <f>_VM!M389</f>
        <v>3.9806904666984007E-2</v>
      </c>
      <c r="J395" s="162">
        <f>_VM!N389</f>
        <v>8.2941889179197707E-3</v>
      </c>
    </row>
    <row r="396" spans="2:10" x14ac:dyDescent="0.3">
      <c r="B396" s="99">
        <f>_VM!F390</f>
        <v>2025</v>
      </c>
      <c r="C396" s="99" t="str">
        <f>_VM!G390</f>
        <v>Schwein</v>
      </c>
      <c r="D396" s="99" t="str">
        <f>_VM!H390</f>
        <v>Saugferkel</v>
      </c>
      <c r="E396" s="99" t="str">
        <f>_VM!I390</f>
        <v>Minimierung</v>
      </c>
      <c r="F396" s="99" t="str">
        <f>_VM!J390</f>
        <v>D</v>
      </c>
      <c r="G396" s="99" t="str">
        <f>_VM!K390</f>
        <v>Sulfonamide</v>
      </c>
      <c r="H396" s="99" t="str">
        <f>_VM!L390</f>
        <v>Sulfadoxin</v>
      </c>
      <c r="I396" s="115">
        <f>_VM!M390</f>
        <v>2.0218681081081082E-2</v>
      </c>
      <c r="J396" s="162">
        <f>_VM!N390</f>
        <v>4.2127756970952281E-3</v>
      </c>
    </row>
    <row r="397" spans="2:10" x14ac:dyDescent="0.3">
      <c r="B397" s="99">
        <f>_VM!F391</f>
        <v>2025</v>
      </c>
      <c r="C397" s="99" t="str">
        <f>_VM!G391</f>
        <v>Schwein</v>
      </c>
      <c r="D397" s="99" t="str">
        <f>_VM!H391</f>
        <v>Saugferkel</v>
      </c>
      <c r="E397" s="99" t="str">
        <f>_VM!I391</f>
        <v>Minimierung</v>
      </c>
      <c r="F397" s="99" t="str">
        <f>_VM!J391</f>
        <v>D</v>
      </c>
      <c r="G397" s="99" t="str">
        <f>_VM!K391</f>
        <v>Tetrazykline</v>
      </c>
      <c r="H397" s="99" t="str">
        <f>_VM!L391</f>
        <v>Chlortetracyclin</v>
      </c>
      <c r="I397" s="115">
        <f>_VM!M391</f>
        <v>2.1846933813828889E-2</v>
      </c>
      <c r="J397" s="162">
        <f>_VM!N391</f>
        <v>4.5520393470702674E-3</v>
      </c>
    </row>
    <row r="398" spans="2:10" x14ac:dyDescent="0.3">
      <c r="B398" s="99">
        <f>_VM!F392</f>
        <v>2025</v>
      </c>
      <c r="C398" s="99" t="str">
        <f>_VM!G392</f>
        <v>Schwein</v>
      </c>
      <c r="D398" s="99" t="str">
        <f>_VM!H392</f>
        <v>Saugferkel</v>
      </c>
      <c r="E398" s="99" t="str">
        <f>_VM!I392</f>
        <v>Minimierung</v>
      </c>
      <c r="F398" s="99" t="str">
        <f>_VM!J392</f>
        <v>D</v>
      </c>
      <c r="G398" s="99" t="str">
        <f>_VM!K392</f>
        <v>Tetrazykline</v>
      </c>
      <c r="H398" s="99" t="str">
        <f>_VM!L392</f>
        <v>Doxycyclin</v>
      </c>
      <c r="I398" s="115">
        <f>_VM!M392</f>
        <v>6.7405350000000003E-2</v>
      </c>
      <c r="J398" s="162">
        <f>_VM!N392</f>
        <v>1.4044616421587795E-2</v>
      </c>
    </row>
    <row r="399" spans="2:10" x14ac:dyDescent="0.3">
      <c r="B399" s="99">
        <f>_VM!F393</f>
        <v>2025</v>
      </c>
      <c r="C399" s="99" t="str">
        <f>_VM!G393</f>
        <v>Schwein</v>
      </c>
      <c r="D399" s="99" t="str">
        <f>_VM!H393</f>
        <v>Saugferkel</v>
      </c>
      <c r="E399" s="99" t="str">
        <f>_VM!I393</f>
        <v>Minimierung</v>
      </c>
      <c r="F399" s="99" t="str">
        <f>_VM!J393</f>
        <v>D</v>
      </c>
      <c r="G399" s="99" t="str">
        <f>_VM!K393</f>
        <v>Tetrazykline</v>
      </c>
      <c r="H399" s="99" t="str">
        <f>_VM!L393</f>
        <v>Oxytetracyclin</v>
      </c>
      <c r="I399" s="115">
        <f>_VM!M393</f>
        <v>4.7584318769135998E-2</v>
      </c>
      <c r="J399" s="162">
        <f>_VM!N393</f>
        <v>9.914695269664436E-3</v>
      </c>
    </row>
    <row r="400" spans="2:10" x14ac:dyDescent="0.3">
      <c r="B400" s="99">
        <f>_VM!F394</f>
        <v>2025</v>
      </c>
      <c r="C400" s="99" t="str">
        <f>_VM!G394</f>
        <v>Schwein</v>
      </c>
      <c r="D400" s="99" t="str">
        <f>_VM!H394</f>
        <v>Ferkel</v>
      </c>
      <c r="E400" s="99" t="str">
        <f>_VM!I394</f>
        <v>Beobachtung</v>
      </c>
      <c r="F400" s="99" t="str">
        <f>_VM!J394</f>
        <v>B</v>
      </c>
      <c r="G400" s="99" t="str">
        <f>_VM!K394</f>
        <v>Ceph. 3. Gen.</v>
      </c>
      <c r="H400" s="99" t="str">
        <f>_VM!L394</f>
        <v>Ceftiofur</v>
      </c>
      <c r="I400" s="115">
        <f>_VM!M394</f>
        <v>1.009E-4</v>
      </c>
      <c r="J400" s="162">
        <f>_VM!N394</f>
        <v>5.9279480868508796E-5</v>
      </c>
    </row>
    <row r="401" spans="2:10" x14ac:dyDescent="0.3">
      <c r="B401" s="99">
        <f>_VM!F395</f>
        <v>2025</v>
      </c>
      <c r="C401" s="99" t="str">
        <f>_VM!G395</f>
        <v>Schwein</v>
      </c>
      <c r="D401" s="99" t="str">
        <f>_VM!H395</f>
        <v>Ferkel</v>
      </c>
      <c r="E401" s="99" t="str">
        <f>_VM!I395</f>
        <v>Beobachtung</v>
      </c>
      <c r="F401" s="99" t="str">
        <f>_VM!J395</f>
        <v>B</v>
      </c>
      <c r="G401" s="99" t="str">
        <f>_VM!K395</f>
        <v>Ceph. 4. Gen.</v>
      </c>
      <c r="H401" s="99" t="str">
        <f>_VM!L395</f>
        <v>Cefquinom</v>
      </c>
      <c r="I401" s="115">
        <f>_VM!M395</f>
        <v>3.2239227930000002E-5</v>
      </c>
      <c r="J401" s="162">
        <f>_VM!N395</f>
        <v>1.894077993351764E-5</v>
      </c>
    </row>
    <row r="402" spans="2:10" x14ac:dyDescent="0.3">
      <c r="B402" s="99">
        <f>_VM!F396</f>
        <v>2025</v>
      </c>
      <c r="C402" s="99" t="str">
        <f>_VM!G396</f>
        <v>Schwein</v>
      </c>
      <c r="D402" s="99" t="str">
        <f>_VM!H396</f>
        <v>Ferkel</v>
      </c>
      <c r="E402" s="99" t="str">
        <f>_VM!I396</f>
        <v>Beobachtung</v>
      </c>
      <c r="F402" s="99" t="str">
        <f>_VM!J396</f>
        <v>B</v>
      </c>
      <c r="G402" s="99" t="str">
        <f>_VM!K396</f>
        <v>Fluorchinolone</v>
      </c>
      <c r="H402" s="99" t="str">
        <f>_VM!L396</f>
        <v>Danofloxacin</v>
      </c>
      <c r="I402" s="115">
        <f>_VM!M396</f>
        <v>4.5161581878000004E-5</v>
      </c>
      <c r="J402" s="162">
        <f>_VM!N396</f>
        <v>2.6532756480956343E-5</v>
      </c>
    </row>
    <row r="403" spans="2:10" x14ac:dyDescent="0.3">
      <c r="B403" s="99">
        <f>_VM!F397</f>
        <v>2025</v>
      </c>
      <c r="C403" s="99" t="str">
        <f>_VM!G397</f>
        <v>Schwein</v>
      </c>
      <c r="D403" s="99" t="str">
        <f>_VM!H397</f>
        <v>Ferkel</v>
      </c>
      <c r="E403" s="99" t="str">
        <f>_VM!I397</f>
        <v>Beobachtung</v>
      </c>
      <c r="F403" s="99" t="str">
        <f>_VM!J397</f>
        <v>B</v>
      </c>
      <c r="G403" s="99" t="str">
        <f>_VM!K397</f>
        <v>Fluorchinolone</v>
      </c>
      <c r="H403" s="99" t="str">
        <f>_VM!L397</f>
        <v>Enrofloxacin</v>
      </c>
      <c r="I403" s="115">
        <f>_VM!M397</f>
        <v>1.40135E-3</v>
      </c>
      <c r="J403" s="162">
        <f>_VM!N397</f>
        <v>8.2330327566981971E-4</v>
      </c>
    </row>
    <row r="404" spans="2:10" x14ac:dyDescent="0.3">
      <c r="B404" s="99">
        <f>_VM!F398</f>
        <v>2025</v>
      </c>
      <c r="C404" s="99" t="str">
        <f>_VM!G398</f>
        <v>Schwein</v>
      </c>
      <c r="D404" s="99" t="str">
        <f>_VM!H398</f>
        <v>Ferkel</v>
      </c>
      <c r="E404" s="99" t="str">
        <f>_VM!I398</f>
        <v>Beobachtung</v>
      </c>
      <c r="F404" s="99" t="str">
        <f>_VM!J398</f>
        <v>B</v>
      </c>
      <c r="G404" s="99" t="str">
        <f>_VM!K398</f>
        <v>Fluorchinolone</v>
      </c>
      <c r="H404" s="99" t="str">
        <f>_VM!L398</f>
        <v>Marbofloxacin</v>
      </c>
      <c r="I404" s="115">
        <f>_VM!M398</f>
        <v>9.5730000000000001E-4</v>
      </c>
      <c r="J404" s="162">
        <f>_VM!N398</f>
        <v>5.6242068419646652E-4</v>
      </c>
    </row>
    <row r="405" spans="2:10" x14ac:dyDescent="0.3">
      <c r="B405" s="99">
        <f>_VM!F399</f>
        <v>2025</v>
      </c>
      <c r="C405" s="99" t="str">
        <f>_VM!G399</f>
        <v>Schwein</v>
      </c>
      <c r="D405" s="99" t="str">
        <f>_VM!H399</f>
        <v>Ferkel</v>
      </c>
      <c r="E405" s="99" t="str">
        <f>_VM!I399</f>
        <v>Beobachtung</v>
      </c>
      <c r="F405" s="99" t="str">
        <f>_VM!J399</f>
        <v>B</v>
      </c>
      <c r="G405" s="99" t="str">
        <f>_VM!K399</f>
        <v>Polypeptid-AB</v>
      </c>
      <c r="H405" s="99" t="str">
        <f>_VM!L399</f>
        <v>Colistin</v>
      </c>
      <c r="I405" s="115">
        <f>_VM!M399</f>
        <v>9.3295729609022562E-2</v>
      </c>
      <c r="J405" s="162">
        <f>_VM!N399</f>
        <v>5.4811916932325302E-2</v>
      </c>
    </row>
    <row r="406" spans="2:10" x14ac:dyDescent="0.3">
      <c r="B406" s="99">
        <f>_VM!F400</f>
        <v>2025</v>
      </c>
      <c r="C406" s="99" t="str">
        <f>_VM!G400</f>
        <v>Schwein</v>
      </c>
      <c r="D406" s="99" t="str">
        <f>_VM!H400</f>
        <v>Ferkel</v>
      </c>
      <c r="E406" s="99" t="str">
        <f>_VM!I400</f>
        <v>Beobachtung</v>
      </c>
      <c r="F406" s="99" t="str">
        <f>_VM!J400</f>
        <v>C</v>
      </c>
      <c r="G406" s="99" t="str">
        <f>_VM!K400</f>
        <v>Aminoglykoside</v>
      </c>
      <c r="H406" s="99" t="str">
        <f>_VM!L400</f>
        <v>Apramycin</v>
      </c>
      <c r="I406" s="115">
        <f>_VM!M400</f>
        <v>2.0911055000000001E-2</v>
      </c>
      <c r="J406" s="162">
        <f>_VM!N400</f>
        <v>1.2285396281594007E-2</v>
      </c>
    </row>
    <row r="407" spans="2:10" x14ac:dyDescent="0.3">
      <c r="B407" s="99">
        <f>_VM!F401</f>
        <v>2025</v>
      </c>
      <c r="C407" s="99" t="str">
        <f>_VM!G401</f>
        <v>Schwein</v>
      </c>
      <c r="D407" s="99" t="str">
        <f>_VM!H401</f>
        <v>Ferkel</v>
      </c>
      <c r="E407" s="99" t="str">
        <f>_VM!I401</f>
        <v>Beobachtung</v>
      </c>
      <c r="F407" s="99" t="str">
        <f>_VM!J401</f>
        <v>C</v>
      </c>
      <c r="G407" s="99" t="str">
        <f>_VM!K401</f>
        <v>Aminoglykoside</v>
      </c>
      <c r="H407" s="99" t="str">
        <f>_VM!L401</f>
        <v>Dihydrostreptomycin</v>
      </c>
      <c r="I407" s="115">
        <f>_VM!M401</f>
        <v>2.1881185199999999E-5</v>
      </c>
      <c r="J407" s="162">
        <f>_VM!N401</f>
        <v>1.2855354801225944E-5</v>
      </c>
    </row>
    <row r="408" spans="2:10" x14ac:dyDescent="0.3">
      <c r="B408" s="99">
        <f>_VM!F402</f>
        <v>2025</v>
      </c>
      <c r="C408" s="99" t="str">
        <f>_VM!G402</f>
        <v>Schwein</v>
      </c>
      <c r="D408" s="99" t="str">
        <f>_VM!H402</f>
        <v>Ferkel</v>
      </c>
      <c r="E408" s="99" t="str">
        <f>_VM!I402</f>
        <v>Beobachtung</v>
      </c>
      <c r="F408" s="99" t="str">
        <f>_VM!J402</f>
        <v>C</v>
      </c>
      <c r="G408" s="99" t="str">
        <f>_VM!K402</f>
        <v>Aminoglykoside</v>
      </c>
      <c r="H408" s="99" t="str">
        <f>_VM!L402</f>
        <v>Gentamicin</v>
      </c>
      <c r="I408" s="115">
        <f>_VM!M402</f>
        <v>5.1578E-5</v>
      </c>
      <c r="J408" s="162">
        <f>_VM!N402</f>
        <v>3.0302448604915231E-5</v>
      </c>
    </row>
    <row r="409" spans="2:10" x14ac:dyDescent="0.3">
      <c r="B409" s="99">
        <f>_VM!F403</f>
        <v>2025</v>
      </c>
      <c r="C409" s="99" t="str">
        <f>_VM!G403</f>
        <v>Schwein</v>
      </c>
      <c r="D409" s="99" t="str">
        <f>_VM!H403</f>
        <v>Ferkel</v>
      </c>
      <c r="E409" s="99" t="str">
        <f>_VM!I403</f>
        <v>Beobachtung</v>
      </c>
      <c r="F409" s="99" t="str">
        <f>_VM!J403</f>
        <v>C</v>
      </c>
      <c r="G409" s="99" t="str">
        <f>_VM!K403</f>
        <v>Aminoglykoside</v>
      </c>
      <c r="H409" s="99" t="str">
        <f>_VM!L403</f>
        <v>Neomycin</v>
      </c>
      <c r="I409" s="115">
        <f>_VM!M403</f>
        <v>3.3472149999999999E-2</v>
      </c>
      <c r="J409" s="162">
        <f>_VM!N403</f>
        <v>1.9665130580305817E-2</v>
      </c>
    </row>
    <row r="410" spans="2:10" x14ac:dyDescent="0.3">
      <c r="B410" s="99">
        <f>_VM!F404</f>
        <v>2025</v>
      </c>
      <c r="C410" s="99" t="str">
        <f>_VM!G404</f>
        <v>Schwein</v>
      </c>
      <c r="D410" s="99" t="str">
        <f>_VM!H404</f>
        <v>Ferkel</v>
      </c>
      <c r="E410" s="99" t="str">
        <f>_VM!I404</f>
        <v>Beobachtung</v>
      </c>
      <c r="F410" s="99" t="str">
        <f>_VM!J404</f>
        <v>C</v>
      </c>
      <c r="G410" s="99" t="str">
        <f>_VM!K404</f>
        <v>Aminoglykoside</v>
      </c>
      <c r="H410" s="99" t="str">
        <f>_VM!L404</f>
        <v>Paromomycin</v>
      </c>
      <c r="I410" s="115">
        <f>_VM!M404</f>
        <v>2.2000000000000001E-3</v>
      </c>
      <c r="J410" s="162">
        <f>_VM!N404</f>
        <v>1.2925159356860195E-3</v>
      </c>
    </row>
    <row r="411" spans="2:10" x14ac:dyDescent="0.3">
      <c r="B411" s="99">
        <f>_VM!F405</f>
        <v>2025</v>
      </c>
      <c r="C411" s="99" t="str">
        <f>_VM!G405</f>
        <v>Schwein</v>
      </c>
      <c r="D411" s="99" t="str">
        <f>_VM!H405</f>
        <v>Ferkel</v>
      </c>
      <c r="E411" s="99" t="str">
        <f>_VM!I405</f>
        <v>Beobachtung</v>
      </c>
      <c r="F411" s="99" t="str">
        <f>_VM!J405</f>
        <v>C</v>
      </c>
      <c r="G411" s="99" t="str">
        <f>_VM!K405</f>
        <v>Fenicole</v>
      </c>
      <c r="H411" s="99" t="str">
        <f>_VM!L405</f>
        <v>Florfenicol</v>
      </c>
      <c r="I411" s="115">
        <f>_VM!M405</f>
        <v>7.7886600000000002E-3</v>
      </c>
      <c r="J411" s="162">
        <f>_VM!N405</f>
        <v>4.575894167109215E-3</v>
      </c>
    </row>
    <row r="412" spans="2:10" x14ac:dyDescent="0.3">
      <c r="B412" s="99">
        <f>_VM!F406</f>
        <v>2025</v>
      </c>
      <c r="C412" s="99" t="str">
        <f>_VM!G406</f>
        <v>Schwein</v>
      </c>
      <c r="D412" s="99" t="str">
        <f>_VM!H406</f>
        <v>Ferkel</v>
      </c>
      <c r="E412" s="99" t="str">
        <f>_VM!I406</f>
        <v>Beobachtung</v>
      </c>
      <c r="F412" s="99" t="str">
        <f>_VM!J406</f>
        <v>C</v>
      </c>
      <c r="G412" s="99" t="str">
        <f>_VM!K406</f>
        <v>Lincosamide</v>
      </c>
      <c r="H412" s="99" t="str">
        <f>_VM!L406</f>
        <v>Lincomycin</v>
      </c>
      <c r="I412" s="115">
        <f>_VM!M406</f>
        <v>1.4937565284724803E-2</v>
      </c>
      <c r="J412" s="162">
        <f>_VM!N406</f>
        <v>8.7759278049350364E-3</v>
      </c>
    </row>
    <row r="413" spans="2:10" x14ac:dyDescent="0.3">
      <c r="B413" s="99">
        <f>_VM!F407</f>
        <v>2025</v>
      </c>
      <c r="C413" s="99" t="str">
        <f>_VM!G407</f>
        <v>Schwein</v>
      </c>
      <c r="D413" s="99" t="str">
        <f>_VM!H407</f>
        <v>Ferkel</v>
      </c>
      <c r="E413" s="99" t="str">
        <f>_VM!I407</f>
        <v>Beobachtung</v>
      </c>
      <c r="F413" s="99" t="str">
        <f>_VM!J407</f>
        <v>C</v>
      </c>
      <c r="G413" s="99" t="str">
        <f>_VM!K407</f>
        <v>Makrolide</v>
      </c>
      <c r="H413" s="99" t="str">
        <f>_VM!L407</f>
        <v>Gamithromycin</v>
      </c>
      <c r="I413" s="115">
        <f>_VM!M407</f>
        <v>1.605E-5</v>
      </c>
      <c r="J413" s="162">
        <f>_VM!N407</f>
        <v>9.4294912580730061E-6</v>
      </c>
    </row>
    <row r="414" spans="2:10" x14ac:dyDescent="0.3">
      <c r="B414" s="99">
        <f>_VM!F408</f>
        <v>2025</v>
      </c>
      <c r="C414" s="99" t="str">
        <f>_VM!G408</f>
        <v>Schwein</v>
      </c>
      <c r="D414" s="99" t="str">
        <f>_VM!H408</f>
        <v>Ferkel</v>
      </c>
      <c r="E414" s="99" t="str">
        <f>_VM!I408</f>
        <v>Beobachtung</v>
      </c>
      <c r="F414" s="99" t="str">
        <f>_VM!J408</f>
        <v>C</v>
      </c>
      <c r="G414" s="99" t="str">
        <f>_VM!K408</f>
        <v>Makrolide</v>
      </c>
      <c r="H414" s="99" t="str">
        <f>_VM!L408</f>
        <v>Tildipirosin</v>
      </c>
      <c r="I414" s="115">
        <f>_VM!M408</f>
        <v>1.0936E-4</v>
      </c>
      <c r="J414" s="162">
        <f>_VM!N408</f>
        <v>6.4249792148465042E-5</v>
      </c>
    </row>
    <row r="415" spans="2:10" x14ac:dyDescent="0.3">
      <c r="B415" s="99">
        <f>_VM!F409</f>
        <v>2025</v>
      </c>
      <c r="C415" s="99" t="str">
        <f>_VM!G409</f>
        <v>Schwein</v>
      </c>
      <c r="D415" s="99" t="str">
        <f>_VM!H409</f>
        <v>Ferkel</v>
      </c>
      <c r="E415" s="99" t="str">
        <f>_VM!I409</f>
        <v>Beobachtung</v>
      </c>
      <c r="F415" s="99" t="str">
        <f>_VM!J409</f>
        <v>C</v>
      </c>
      <c r="G415" s="99" t="str">
        <f>_VM!K409</f>
        <v>Makrolide</v>
      </c>
      <c r="H415" s="99" t="str">
        <f>_VM!L409</f>
        <v>Tilmicosin</v>
      </c>
      <c r="I415" s="115">
        <f>_VM!M409</f>
        <v>1.9936760800000009E-5</v>
      </c>
      <c r="J415" s="162">
        <f>_VM!N409</f>
        <v>1.1712991381800165E-5</v>
      </c>
    </row>
    <row r="416" spans="2:10" x14ac:dyDescent="0.3">
      <c r="B416" s="99">
        <f>_VM!F410</f>
        <v>2025</v>
      </c>
      <c r="C416" s="99" t="str">
        <f>_VM!G410</f>
        <v>Schwein</v>
      </c>
      <c r="D416" s="99" t="str">
        <f>_VM!H410</f>
        <v>Ferkel</v>
      </c>
      <c r="E416" s="99" t="str">
        <f>_VM!I410</f>
        <v>Beobachtung</v>
      </c>
      <c r="F416" s="99" t="str">
        <f>_VM!J410</f>
        <v>C</v>
      </c>
      <c r="G416" s="99" t="str">
        <f>_VM!K410</f>
        <v>Makrolide</v>
      </c>
      <c r="H416" s="99" t="str">
        <f>_VM!L410</f>
        <v>Tulathromycin</v>
      </c>
      <c r="I416" s="115">
        <f>_VM!M410</f>
        <v>1.483545E-3</v>
      </c>
      <c r="J416" s="162">
        <f>_VM!N410</f>
        <v>8.7159343354877982E-4</v>
      </c>
    </row>
    <row r="417" spans="2:10" x14ac:dyDescent="0.3">
      <c r="B417" s="99">
        <f>_VM!F411</f>
        <v>2025</v>
      </c>
      <c r="C417" s="99" t="str">
        <f>_VM!G411</f>
        <v>Schwein</v>
      </c>
      <c r="D417" s="99" t="str">
        <f>_VM!H411</f>
        <v>Ferkel</v>
      </c>
      <c r="E417" s="99" t="str">
        <f>_VM!I411</f>
        <v>Beobachtung</v>
      </c>
      <c r="F417" s="99" t="str">
        <f>_VM!J411</f>
        <v>C</v>
      </c>
      <c r="G417" s="99" t="str">
        <f>_VM!K411</f>
        <v>Makrolide</v>
      </c>
      <c r="H417" s="99" t="str">
        <f>_VM!L411</f>
        <v>Tylosin</v>
      </c>
      <c r="I417" s="115">
        <f>_VM!M411</f>
        <v>0.11384654249999999</v>
      </c>
      <c r="J417" s="162">
        <f>_VM!N411</f>
        <v>6.6885668365457118E-2</v>
      </c>
    </row>
    <row r="418" spans="2:10" x14ac:dyDescent="0.3">
      <c r="B418" s="99">
        <f>_VM!F412</f>
        <v>2025</v>
      </c>
      <c r="C418" s="99" t="str">
        <f>_VM!G412</f>
        <v>Schwein</v>
      </c>
      <c r="D418" s="99" t="str">
        <f>_VM!H412</f>
        <v>Ferkel</v>
      </c>
      <c r="E418" s="99" t="str">
        <f>_VM!I412</f>
        <v>Beobachtung</v>
      </c>
      <c r="F418" s="99" t="str">
        <f>_VM!J412</f>
        <v>C</v>
      </c>
      <c r="G418" s="99" t="str">
        <f>_VM!K412</f>
        <v>Pleuromutiline</v>
      </c>
      <c r="H418" s="99" t="str">
        <f>_VM!L412</f>
        <v>Tiamulin</v>
      </c>
      <c r="I418" s="115">
        <f>_VM!M412</f>
        <v>2.158863015E-2</v>
      </c>
      <c r="J418" s="162">
        <f>_VM!N412</f>
        <v>1.2683476590230299E-2</v>
      </c>
    </row>
    <row r="419" spans="2:10" x14ac:dyDescent="0.3">
      <c r="B419" s="99">
        <f>_VM!F413</f>
        <v>2025</v>
      </c>
      <c r="C419" s="99" t="str">
        <f>_VM!G413</f>
        <v>Schwein</v>
      </c>
      <c r="D419" s="99" t="str">
        <f>_VM!H413</f>
        <v>Ferkel</v>
      </c>
      <c r="E419" s="99" t="str">
        <f>_VM!I413</f>
        <v>Beobachtung</v>
      </c>
      <c r="F419" s="99" t="str">
        <f>_VM!J413</f>
        <v>D</v>
      </c>
      <c r="G419" s="99" t="str">
        <f>_VM!K413</f>
        <v>Aminoglykoside</v>
      </c>
      <c r="H419" s="99" t="str">
        <f>_VM!L413</f>
        <v>Spectinomycin</v>
      </c>
      <c r="I419" s="115">
        <f>_VM!M413</f>
        <v>8.8054912259199983E-3</v>
      </c>
      <c r="J419" s="162">
        <f>_VM!N413</f>
        <v>5.1732898777477367E-3</v>
      </c>
    </row>
    <row r="420" spans="2:10" x14ac:dyDescent="0.3">
      <c r="B420" s="99">
        <f>_VM!F414</f>
        <v>2025</v>
      </c>
      <c r="C420" s="99" t="str">
        <f>_VM!G414</f>
        <v>Schwein</v>
      </c>
      <c r="D420" s="99" t="str">
        <f>_VM!H414</f>
        <v>Ferkel</v>
      </c>
      <c r="E420" s="99" t="str">
        <f>_VM!I414</f>
        <v>Beobachtung</v>
      </c>
      <c r="F420" s="99" t="str">
        <f>_VM!J414</f>
        <v>D</v>
      </c>
      <c r="G420" s="99" t="str">
        <f>_VM!K414</f>
        <v>Folsäureantag.</v>
      </c>
      <c r="H420" s="99" t="str">
        <f>_VM!L414</f>
        <v>Trimethoprim</v>
      </c>
      <c r="I420" s="115">
        <f>_VM!M414</f>
        <v>7.3093764000000004E-3</v>
      </c>
      <c r="J420" s="162">
        <f>_VM!N414</f>
        <v>4.2943115804215037E-3</v>
      </c>
    </row>
    <row r="421" spans="2:10" x14ac:dyDescent="0.3">
      <c r="B421" s="99">
        <f>_VM!F415</f>
        <v>2025</v>
      </c>
      <c r="C421" s="99" t="str">
        <f>_VM!G415</f>
        <v>Schwein</v>
      </c>
      <c r="D421" s="99" t="str">
        <f>_VM!H415</f>
        <v>Ferkel</v>
      </c>
      <c r="E421" s="99" t="str">
        <f>_VM!I415</f>
        <v>Beobachtung</v>
      </c>
      <c r="F421" s="99" t="str">
        <f>_VM!J415</f>
        <v>D</v>
      </c>
      <c r="G421" s="99" t="str">
        <f>_VM!K415</f>
        <v>Penicilline</v>
      </c>
      <c r="H421" s="99" t="str">
        <f>_VM!L415</f>
        <v>Amoxicillin</v>
      </c>
      <c r="I421" s="115">
        <f>_VM!M415</f>
        <v>0.97187432144052555</v>
      </c>
      <c r="J421" s="162">
        <f>_VM!N415</f>
        <v>0.57098320361178001</v>
      </c>
    </row>
    <row r="422" spans="2:10" x14ac:dyDescent="0.3">
      <c r="B422" s="99">
        <f>_VM!F416</f>
        <v>2025</v>
      </c>
      <c r="C422" s="99" t="str">
        <f>_VM!G416</f>
        <v>Schwein</v>
      </c>
      <c r="D422" s="99" t="str">
        <f>_VM!H416</f>
        <v>Ferkel</v>
      </c>
      <c r="E422" s="99" t="str">
        <f>_VM!I416</f>
        <v>Beobachtung</v>
      </c>
      <c r="F422" s="99" t="str">
        <f>_VM!J416</f>
        <v>D</v>
      </c>
      <c r="G422" s="99" t="str">
        <f>_VM!K416</f>
        <v>Penicilline</v>
      </c>
      <c r="H422" s="99" t="str">
        <f>_VM!L416</f>
        <v>Ampicillin</v>
      </c>
      <c r="I422" s="115">
        <f>_VM!M416</f>
        <v>6.0619999999999997E-3</v>
      </c>
      <c r="J422" s="162">
        <f>_VM!N416</f>
        <v>3.5614689100584769E-3</v>
      </c>
    </row>
    <row r="423" spans="2:10" x14ac:dyDescent="0.3">
      <c r="B423" s="99">
        <f>_VM!F417</f>
        <v>2025</v>
      </c>
      <c r="C423" s="99" t="str">
        <f>_VM!G417</f>
        <v>Schwein</v>
      </c>
      <c r="D423" s="99" t="str">
        <f>_VM!H417</f>
        <v>Ferkel</v>
      </c>
      <c r="E423" s="99" t="str">
        <f>_VM!I417</f>
        <v>Beobachtung</v>
      </c>
      <c r="F423" s="99" t="str">
        <f>_VM!J417</f>
        <v>D</v>
      </c>
      <c r="G423" s="99" t="str">
        <f>_VM!K417</f>
        <v>Penicilline</v>
      </c>
      <c r="H423" s="99" t="str">
        <f>_VM!L417</f>
        <v>Benzylpenicillin</v>
      </c>
      <c r="I423" s="115">
        <f>_VM!M417</f>
        <v>5.7584020747999988E-3</v>
      </c>
      <c r="J423" s="162">
        <f>_VM!N417</f>
        <v>3.3831029298938345E-3</v>
      </c>
    </row>
    <row r="424" spans="2:10" x14ac:dyDescent="0.3">
      <c r="B424" s="99">
        <f>_VM!F418</f>
        <v>2025</v>
      </c>
      <c r="C424" s="99" t="str">
        <f>_VM!G418</f>
        <v>Schwein</v>
      </c>
      <c r="D424" s="99" t="str">
        <f>_VM!H418</f>
        <v>Ferkel</v>
      </c>
      <c r="E424" s="99" t="str">
        <f>_VM!I418</f>
        <v>Beobachtung</v>
      </c>
      <c r="F424" s="99" t="str">
        <f>_VM!J418</f>
        <v>D</v>
      </c>
      <c r="G424" s="99" t="str">
        <f>_VM!K418</f>
        <v>Sulfonamide</v>
      </c>
      <c r="H424" s="99" t="str">
        <f>_VM!L418</f>
        <v>Sulfadiazin</v>
      </c>
      <c r="I424" s="115">
        <f>_VM!M418</f>
        <v>2.9902000000000001E-2</v>
      </c>
      <c r="J424" s="162">
        <f>_VM!N418</f>
        <v>1.7567641594946979E-2</v>
      </c>
    </row>
    <row r="425" spans="2:10" x14ac:dyDescent="0.3">
      <c r="B425" s="99">
        <f>_VM!F419</f>
        <v>2025</v>
      </c>
      <c r="C425" s="99" t="str">
        <f>_VM!G419</f>
        <v>Schwein</v>
      </c>
      <c r="D425" s="99" t="str">
        <f>_VM!H419</f>
        <v>Ferkel</v>
      </c>
      <c r="E425" s="99" t="str">
        <f>_VM!I419</f>
        <v>Beobachtung</v>
      </c>
      <c r="F425" s="99" t="str">
        <f>_VM!J419</f>
        <v>D</v>
      </c>
      <c r="G425" s="99" t="str">
        <f>_VM!K419</f>
        <v>Sulfonamide</v>
      </c>
      <c r="H425" s="99" t="str">
        <f>_VM!L419</f>
        <v>Sulfadimethoxin</v>
      </c>
      <c r="I425" s="115">
        <f>_VM!M419</f>
        <v>4.7050275999999999E-3</v>
      </c>
      <c r="J425" s="162">
        <f>_VM!N419</f>
        <v>2.764237795837521E-3</v>
      </c>
    </row>
    <row r="426" spans="2:10" x14ac:dyDescent="0.3">
      <c r="B426" s="99">
        <f>_VM!F420</f>
        <v>2025</v>
      </c>
      <c r="C426" s="99" t="str">
        <f>_VM!G420</f>
        <v>Schwein</v>
      </c>
      <c r="D426" s="99" t="str">
        <f>_VM!H420</f>
        <v>Ferkel</v>
      </c>
      <c r="E426" s="99" t="str">
        <f>_VM!I420</f>
        <v>Beobachtung</v>
      </c>
      <c r="F426" s="99" t="str">
        <f>_VM!J420</f>
        <v>D</v>
      </c>
      <c r="G426" s="99" t="str">
        <f>_VM!K420</f>
        <v>Sulfonamide</v>
      </c>
      <c r="H426" s="99" t="str">
        <f>_VM!L420</f>
        <v>Sulfadimidin</v>
      </c>
      <c r="I426" s="115">
        <f>_VM!M420</f>
        <v>1.4330246476000001E-3</v>
      </c>
      <c r="J426" s="162">
        <f>_VM!N420</f>
        <v>8.419123605699283E-4</v>
      </c>
    </row>
    <row r="427" spans="2:10" x14ac:dyDescent="0.3">
      <c r="B427" s="99">
        <f>_VM!F421</f>
        <v>2025</v>
      </c>
      <c r="C427" s="99" t="str">
        <f>_VM!G421</f>
        <v>Schwein</v>
      </c>
      <c r="D427" s="99" t="str">
        <f>_VM!H421</f>
        <v>Ferkel</v>
      </c>
      <c r="E427" s="99" t="str">
        <f>_VM!I421</f>
        <v>Beobachtung</v>
      </c>
      <c r="F427" s="99" t="str">
        <f>_VM!J421</f>
        <v>D</v>
      </c>
      <c r="G427" s="99" t="str">
        <f>_VM!K421</f>
        <v>Sulfonamide</v>
      </c>
      <c r="H427" s="99" t="str">
        <f>_VM!L421</f>
        <v>Sulfadoxin</v>
      </c>
      <c r="I427" s="115">
        <f>_VM!M421</f>
        <v>5.0701999999999995E-4</v>
      </c>
      <c r="J427" s="162">
        <f>_VM!N421</f>
        <v>2.9787792259614796E-4</v>
      </c>
    </row>
    <row r="428" spans="2:10" x14ac:dyDescent="0.3">
      <c r="B428" s="99">
        <f>_VM!F422</f>
        <v>2025</v>
      </c>
      <c r="C428" s="99" t="str">
        <f>_VM!G422</f>
        <v>Schwein</v>
      </c>
      <c r="D428" s="99" t="str">
        <f>_VM!H422</f>
        <v>Ferkel</v>
      </c>
      <c r="E428" s="99" t="str">
        <f>_VM!I422</f>
        <v>Beobachtung</v>
      </c>
      <c r="F428" s="99" t="str">
        <f>_VM!J422</f>
        <v>D</v>
      </c>
      <c r="G428" s="99" t="str">
        <f>_VM!K422</f>
        <v>Tetrazykline</v>
      </c>
      <c r="H428" s="99" t="str">
        <f>_VM!L422</f>
        <v>Chlortetracyclin</v>
      </c>
      <c r="I428" s="115">
        <f>_VM!M422</f>
        <v>9.5172240971712549E-2</v>
      </c>
      <c r="J428" s="162">
        <f>_VM!N422</f>
        <v>5.5914380950403797E-2</v>
      </c>
    </row>
    <row r="429" spans="2:10" x14ac:dyDescent="0.3">
      <c r="B429" s="99">
        <f>_VM!F423</f>
        <v>2025</v>
      </c>
      <c r="C429" s="99" t="str">
        <f>_VM!G423</f>
        <v>Schwein</v>
      </c>
      <c r="D429" s="99" t="str">
        <f>_VM!H423</f>
        <v>Ferkel</v>
      </c>
      <c r="E429" s="99" t="str">
        <f>_VM!I423</f>
        <v>Beobachtung</v>
      </c>
      <c r="F429" s="99" t="str">
        <f>_VM!J423</f>
        <v>D</v>
      </c>
      <c r="G429" s="99" t="str">
        <f>_VM!K423</f>
        <v>Tetrazykline</v>
      </c>
      <c r="H429" s="99" t="str">
        <f>_VM!L423</f>
        <v>Doxycyclin</v>
      </c>
      <c r="I429" s="115">
        <f>_VM!M423</f>
        <v>0.23522421725000001</v>
      </c>
      <c r="J429" s="162">
        <f>_VM!N423</f>
        <v>0.13819593147949785</v>
      </c>
    </row>
    <row r="430" spans="2:10" x14ac:dyDescent="0.3">
      <c r="B430" s="99">
        <f>_VM!F424</f>
        <v>2025</v>
      </c>
      <c r="C430" s="99" t="str">
        <f>_VM!G424</f>
        <v>Schwein</v>
      </c>
      <c r="D430" s="99" t="str">
        <f>_VM!H424</f>
        <v>Ferkel</v>
      </c>
      <c r="E430" s="99" t="str">
        <f>_VM!I424</f>
        <v>Beobachtung</v>
      </c>
      <c r="F430" s="99" t="str">
        <f>_VM!J424</f>
        <v>D</v>
      </c>
      <c r="G430" s="99" t="str">
        <f>_VM!K424</f>
        <v>Tetrazykline</v>
      </c>
      <c r="H430" s="99" t="str">
        <f>_VM!L424</f>
        <v>Oxytetracyclin</v>
      </c>
      <c r="I430" s="115">
        <f>_VM!M424</f>
        <v>2.8099085939300001E-3</v>
      </c>
      <c r="J430" s="162">
        <f>_VM!N424</f>
        <v>1.6508416524889187E-3</v>
      </c>
    </row>
    <row r="431" spans="2:10" x14ac:dyDescent="0.3">
      <c r="B431" s="99">
        <f>_VM!F425</f>
        <v>2025</v>
      </c>
      <c r="C431" s="99" t="str">
        <f>_VM!G425</f>
        <v>Schwein</v>
      </c>
      <c r="D431" s="99" t="str">
        <f>_VM!H425</f>
        <v>Ferkel</v>
      </c>
      <c r="E431" s="99" t="str">
        <f>_VM!I425</f>
        <v>Beobachtung</v>
      </c>
      <c r="F431" s="99" t="str">
        <f>_VM!J425</f>
        <v>D</v>
      </c>
      <c r="G431" s="99" t="str">
        <f>_VM!K425</f>
        <v>Tetrazykline</v>
      </c>
      <c r="H431" s="99" t="str">
        <f>_VM!L425</f>
        <v>Tetracyclin</v>
      </c>
      <c r="I431" s="115">
        <f>_VM!M425</f>
        <v>2.0264009199999999E-2</v>
      </c>
      <c r="J431" s="162">
        <f>_VM!N425</f>
        <v>1.1905252187221866E-2</v>
      </c>
    </row>
    <row r="432" spans="2:10" x14ac:dyDescent="0.3">
      <c r="B432" s="99">
        <f>_VM!F426</f>
        <v>2025</v>
      </c>
      <c r="C432" s="99" t="str">
        <f>_VM!G426</f>
        <v>Schwein</v>
      </c>
      <c r="D432" s="99" t="str">
        <f>_VM!H426</f>
        <v>Ferkel</v>
      </c>
      <c r="E432" s="99" t="str">
        <f>_VM!I426</f>
        <v>Minimierung</v>
      </c>
      <c r="F432" s="99" t="str">
        <f>_VM!J426</f>
        <v>B</v>
      </c>
      <c r="G432" s="99" t="str">
        <f>_VM!K426</f>
        <v>Ceph. 3. Gen.</v>
      </c>
      <c r="H432" s="99" t="str">
        <f>_VM!L426</f>
        <v>Ceftiofur</v>
      </c>
      <c r="I432" s="115">
        <f>_VM!M426</f>
        <v>2.727596120394E-3</v>
      </c>
      <c r="J432" s="162">
        <f>_VM!N426</f>
        <v>3.3754765813854513E-5</v>
      </c>
    </row>
    <row r="433" spans="2:10" x14ac:dyDescent="0.3">
      <c r="B433" s="99">
        <f>_VM!F427</f>
        <v>2025</v>
      </c>
      <c r="C433" s="99" t="str">
        <f>_VM!G427</f>
        <v>Schwein</v>
      </c>
      <c r="D433" s="99" t="str">
        <f>_VM!H427</f>
        <v>Ferkel</v>
      </c>
      <c r="E433" s="99" t="str">
        <f>_VM!I427</f>
        <v>Minimierung</v>
      </c>
      <c r="F433" s="99" t="str">
        <f>_VM!J427</f>
        <v>B</v>
      </c>
      <c r="G433" s="99" t="str">
        <f>_VM!K427</f>
        <v>Ceph. 4. Gen.</v>
      </c>
      <c r="H433" s="99" t="str">
        <f>_VM!L427</f>
        <v>Cefquinom</v>
      </c>
      <c r="I433" s="115">
        <f>_VM!M427</f>
        <v>2.3669918639640003E-3</v>
      </c>
      <c r="J433" s="162">
        <f>_VM!N427</f>
        <v>2.9292187158508896E-5</v>
      </c>
    </row>
    <row r="434" spans="2:10" x14ac:dyDescent="0.3">
      <c r="B434" s="99">
        <f>_VM!F428</f>
        <v>2025</v>
      </c>
      <c r="C434" s="99" t="str">
        <f>_VM!G428</f>
        <v>Schwein</v>
      </c>
      <c r="D434" s="99" t="str">
        <f>_VM!H428</f>
        <v>Ferkel</v>
      </c>
      <c r="E434" s="99" t="str">
        <f>_VM!I428</f>
        <v>Minimierung</v>
      </c>
      <c r="F434" s="99" t="str">
        <f>_VM!J428</f>
        <v>B</v>
      </c>
      <c r="G434" s="99" t="str">
        <f>_VM!K428</f>
        <v>Fluorchinolone</v>
      </c>
      <c r="H434" s="99" t="str">
        <f>_VM!L428</f>
        <v>Danofloxacin</v>
      </c>
      <c r="I434" s="115">
        <f>_VM!M428</f>
        <v>5.2763531430000013E-4</v>
      </c>
      <c r="J434" s="162">
        <f>_VM!N428</f>
        <v>6.5296347711270932E-6</v>
      </c>
    </row>
    <row r="435" spans="2:10" x14ac:dyDescent="0.3">
      <c r="B435" s="99">
        <f>_VM!F429</f>
        <v>2025</v>
      </c>
      <c r="C435" s="99" t="str">
        <f>_VM!G429</f>
        <v>Schwein</v>
      </c>
      <c r="D435" s="99" t="str">
        <f>_VM!H429</f>
        <v>Ferkel</v>
      </c>
      <c r="E435" s="99" t="str">
        <f>_VM!I429</f>
        <v>Minimierung</v>
      </c>
      <c r="F435" s="99" t="str">
        <f>_VM!J429</f>
        <v>B</v>
      </c>
      <c r="G435" s="99" t="str">
        <f>_VM!K429</f>
        <v>Fluorchinolone</v>
      </c>
      <c r="H435" s="99" t="str">
        <f>_VM!L429</f>
        <v>Enrofloxacin</v>
      </c>
      <c r="I435" s="115">
        <f>_VM!M429</f>
        <v>4.9166010454545453E-2</v>
      </c>
      <c r="J435" s="162">
        <f>_VM!N429</f>
        <v>6.0844314760756361E-4</v>
      </c>
    </row>
    <row r="436" spans="2:10" x14ac:dyDescent="0.3">
      <c r="B436" s="99">
        <f>_VM!F430</f>
        <v>2025</v>
      </c>
      <c r="C436" s="99" t="str">
        <f>_VM!G430</f>
        <v>Schwein</v>
      </c>
      <c r="D436" s="99" t="str">
        <f>_VM!H430</f>
        <v>Ferkel</v>
      </c>
      <c r="E436" s="99" t="str">
        <f>_VM!I430</f>
        <v>Minimierung</v>
      </c>
      <c r="F436" s="99" t="str">
        <f>_VM!J430</f>
        <v>B</v>
      </c>
      <c r="G436" s="99" t="str">
        <f>_VM!K430</f>
        <v>Fluorchinolone</v>
      </c>
      <c r="H436" s="99" t="str">
        <f>_VM!L430</f>
        <v>Marbofloxacin</v>
      </c>
      <c r="I436" s="115">
        <f>_VM!M430</f>
        <v>4.4333850000000001E-2</v>
      </c>
      <c r="J436" s="162">
        <f>_VM!N430</f>
        <v>5.4864380880567762E-4</v>
      </c>
    </row>
    <row r="437" spans="2:10" x14ac:dyDescent="0.3">
      <c r="B437" s="99">
        <f>_VM!F431</f>
        <v>2025</v>
      </c>
      <c r="C437" s="99" t="str">
        <f>_VM!G431</f>
        <v>Schwein</v>
      </c>
      <c r="D437" s="99" t="str">
        <f>_VM!H431</f>
        <v>Ferkel</v>
      </c>
      <c r="E437" s="99" t="str">
        <f>_VM!I431</f>
        <v>Minimierung</v>
      </c>
      <c r="F437" s="99" t="str">
        <f>_VM!J431</f>
        <v>B</v>
      </c>
      <c r="G437" s="99" t="str">
        <f>_VM!K431</f>
        <v>Polypeptid-AB</v>
      </c>
      <c r="H437" s="99" t="str">
        <f>_VM!L431</f>
        <v>Colistin</v>
      </c>
      <c r="I437" s="115">
        <f>_VM!M431</f>
        <v>3.022426181378183</v>
      </c>
      <c r="J437" s="162">
        <f>_VM!N431</f>
        <v>3.7403370381442765E-2</v>
      </c>
    </row>
    <row r="438" spans="2:10" x14ac:dyDescent="0.3">
      <c r="B438" s="99">
        <f>_VM!F432</f>
        <v>2025</v>
      </c>
      <c r="C438" s="99" t="str">
        <f>_VM!G432</f>
        <v>Schwein</v>
      </c>
      <c r="D438" s="99" t="str">
        <f>_VM!H432</f>
        <v>Ferkel</v>
      </c>
      <c r="E438" s="99" t="str">
        <f>_VM!I432</f>
        <v>Minimierung</v>
      </c>
      <c r="F438" s="99" t="str">
        <f>_VM!J432</f>
        <v>C</v>
      </c>
      <c r="G438" s="99" t="str">
        <f>_VM!K432</f>
        <v>Aminoglykoside</v>
      </c>
      <c r="H438" s="99" t="str">
        <f>_VM!L432</f>
        <v>Apramycin</v>
      </c>
      <c r="I438" s="115">
        <f>_VM!M432</f>
        <v>0.88970865720000003</v>
      </c>
      <c r="J438" s="162">
        <f>_VM!N432</f>
        <v>1.1010393782935455E-2</v>
      </c>
    </row>
    <row r="439" spans="2:10" x14ac:dyDescent="0.3">
      <c r="B439" s="99">
        <f>_VM!F433</f>
        <v>2025</v>
      </c>
      <c r="C439" s="99" t="str">
        <f>_VM!G433</f>
        <v>Schwein</v>
      </c>
      <c r="D439" s="99" t="str">
        <f>_VM!H433</f>
        <v>Ferkel</v>
      </c>
      <c r="E439" s="99" t="str">
        <f>_VM!I433</f>
        <v>Minimierung</v>
      </c>
      <c r="F439" s="99" t="str">
        <f>_VM!J433</f>
        <v>C</v>
      </c>
      <c r="G439" s="99" t="str">
        <f>_VM!K433</f>
        <v>Aminoglykoside</v>
      </c>
      <c r="H439" s="99" t="str">
        <f>_VM!L433</f>
        <v>Dihydrostreptomycin</v>
      </c>
      <c r="I439" s="115">
        <f>_VM!M433</f>
        <v>3.5479711627499997E-3</v>
      </c>
      <c r="J439" s="162">
        <f>_VM!N433</f>
        <v>4.3907136697215977E-5</v>
      </c>
    </row>
    <row r="440" spans="2:10" x14ac:dyDescent="0.3">
      <c r="B440" s="99">
        <f>_VM!F434</f>
        <v>2025</v>
      </c>
      <c r="C440" s="99" t="str">
        <f>_VM!G434</f>
        <v>Schwein</v>
      </c>
      <c r="D440" s="99" t="str">
        <f>_VM!H434</f>
        <v>Ferkel</v>
      </c>
      <c r="E440" s="99" t="str">
        <f>_VM!I434</f>
        <v>Minimierung</v>
      </c>
      <c r="F440" s="99" t="str">
        <f>_VM!J434</f>
        <v>C</v>
      </c>
      <c r="G440" s="99" t="str">
        <f>_VM!K434</f>
        <v>Aminoglykoside</v>
      </c>
      <c r="H440" s="99" t="str">
        <f>_VM!L434</f>
        <v>Gentamicin</v>
      </c>
      <c r="I440" s="115">
        <f>_VM!M434</f>
        <v>2.6350000000000001E-4</v>
      </c>
      <c r="J440" s="162">
        <f>_VM!N434</f>
        <v>3.2608862893769899E-6</v>
      </c>
    </row>
    <row r="441" spans="2:10" x14ac:dyDescent="0.3">
      <c r="B441" s="99">
        <f>_VM!F435</f>
        <v>2025</v>
      </c>
      <c r="C441" s="99" t="str">
        <f>_VM!G435</f>
        <v>Schwein</v>
      </c>
      <c r="D441" s="99" t="str">
        <f>_VM!H435</f>
        <v>Ferkel</v>
      </c>
      <c r="E441" s="99" t="str">
        <f>_VM!I435</f>
        <v>Minimierung</v>
      </c>
      <c r="F441" s="99" t="str">
        <f>_VM!J435</f>
        <v>C</v>
      </c>
      <c r="G441" s="99" t="str">
        <f>_VM!K435</f>
        <v>Aminoglykoside</v>
      </c>
      <c r="H441" s="99" t="str">
        <f>_VM!L435</f>
        <v>Neomycin</v>
      </c>
      <c r="I441" s="115">
        <f>_VM!M435</f>
        <v>3.1543338780280381</v>
      </c>
      <c r="J441" s="162">
        <f>_VM!N435</f>
        <v>3.903576506633389E-2</v>
      </c>
    </row>
    <row r="442" spans="2:10" x14ac:dyDescent="0.3">
      <c r="B442" s="99">
        <f>_VM!F436</f>
        <v>2025</v>
      </c>
      <c r="C442" s="99" t="str">
        <f>_VM!G436</f>
        <v>Schwein</v>
      </c>
      <c r="D442" s="99" t="str">
        <f>_VM!H436</f>
        <v>Ferkel</v>
      </c>
      <c r="E442" s="99" t="str">
        <f>_VM!I436</f>
        <v>Minimierung</v>
      </c>
      <c r="F442" s="99" t="str">
        <f>_VM!J436</f>
        <v>C</v>
      </c>
      <c r="G442" s="99" t="str">
        <f>_VM!K436</f>
        <v>Aminoglykoside</v>
      </c>
      <c r="H442" s="99" t="str">
        <f>_VM!L436</f>
        <v>Paromomycin</v>
      </c>
      <c r="I442" s="115">
        <f>_VM!M436</f>
        <v>3.1033140000000001E-2</v>
      </c>
      <c r="J442" s="162">
        <f>_VM!N436</f>
        <v>3.8404379788355462E-4</v>
      </c>
    </row>
    <row r="443" spans="2:10" x14ac:dyDescent="0.3">
      <c r="B443" s="99">
        <f>_VM!F437</f>
        <v>2025</v>
      </c>
      <c r="C443" s="99" t="str">
        <f>_VM!G437</f>
        <v>Schwein</v>
      </c>
      <c r="D443" s="99" t="str">
        <f>_VM!H437</f>
        <v>Ferkel</v>
      </c>
      <c r="E443" s="99" t="str">
        <f>_VM!I437</f>
        <v>Minimierung</v>
      </c>
      <c r="F443" s="99" t="str">
        <f>_VM!J437</f>
        <v>C</v>
      </c>
      <c r="G443" s="99" t="str">
        <f>_VM!K437</f>
        <v>Fenicole</v>
      </c>
      <c r="H443" s="99" t="str">
        <f>_VM!L437</f>
        <v>Florfenicol</v>
      </c>
      <c r="I443" s="115">
        <f>_VM!M437</f>
        <v>0.32201662263157893</v>
      </c>
      <c r="J443" s="162">
        <f>_VM!N437</f>
        <v>3.9850458811795057E-3</v>
      </c>
    </row>
    <row r="444" spans="2:10" x14ac:dyDescent="0.3">
      <c r="B444" s="99">
        <f>_VM!F438</f>
        <v>2025</v>
      </c>
      <c r="C444" s="99" t="str">
        <f>_VM!G438</f>
        <v>Schwein</v>
      </c>
      <c r="D444" s="99" t="str">
        <f>_VM!H438</f>
        <v>Ferkel</v>
      </c>
      <c r="E444" s="99" t="str">
        <f>_VM!I438</f>
        <v>Minimierung</v>
      </c>
      <c r="F444" s="99" t="str">
        <f>_VM!J438</f>
        <v>C</v>
      </c>
      <c r="G444" s="99" t="str">
        <f>_VM!K438</f>
        <v>Lincosamide</v>
      </c>
      <c r="H444" s="99" t="str">
        <f>_VM!L438</f>
        <v>Lincomycin</v>
      </c>
      <c r="I444" s="115">
        <f>_VM!M438</f>
        <v>0.46580720256015207</v>
      </c>
      <c r="J444" s="162">
        <f>_VM!N438</f>
        <v>5.7644945742749533E-3</v>
      </c>
    </row>
    <row r="445" spans="2:10" x14ac:dyDescent="0.3">
      <c r="B445" s="99">
        <f>_VM!F439</f>
        <v>2025</v>
      </c>
      <c r="C445" s="99" t="str">
        <f>_VM!G439</f>
        <v>Schwein</v>
      </c>
      <c r="D445" s="99" t="str">
        <f>_VM!H439</f>
        <v>Ferkel</v>
      </c>
      <c r="E445" s="99" t="str">
        <f>_VM!I439</f>
        <v>Minimierung</v>
      </c>
      <c r="F445" s="99" t="str">
        <f>_VM!J439</f>
        <v>C</v>
      </c>
      <c r="G445" s="99" t="str">
        <f>_VM!K439</f>
        <v>Makrolide</v>
      </c>
      <c r="H445" s="99" t="str">
        <f>_VM!L439</f>
        <v>Gamithromycin</v>
      </c>
      <c r="I445" s="115">
        <f>_VM!M439</f>
        <v>8.6744999999999997E-4</v>
      </c>
      <c r="J445" s="162">
        <f>_VM!N439</f>
        <v>1.0734936666869335E-5</v>
      </c>
    </row>
    <row r="446" spans="2:10" x14ac:dyDescent="0.3">
      <c r="B446" s="99">
        <f>_VM!F440</f>
        <v>2025</v>
      </c>
      <c r="C446" s="99" t="str">
        <f>_VM!G440</f>
        <v>Schwein</v>
      </c>
      <c r="D446" s="99" t="str">
        <f>_VM!H440</f>
        <v>Ferkel</v>
      </c>
      <c r="E446" s="99" t="str">
        <f>_VM!I440</f>
        <v>Minimierung</v>
      </c>
      <c r="F446" s="99" t="str">
        <f>_VM!J440</f>
        <v>C</v>
      </c>
      <c r="G446" s="99" t="str">
        <f>_VM!K440</f>
        <v>Makrolide</v>
      </c>
      <c r="H446" s="99" t="str">
        <f>_VM!L440</f>
        <v>Tildipirosin</v>
      </c>
      <c r="I446" s="115">
        <f>_VM!M440</f>
        <v>1.5424200000000001E-3</v>
      </c>
      <c r="J446" s="162">
        <f>_VM!N440</f>
        <v>1.9087879432489019E-5</v>
      </c>
    </row>
    <row r="447" spans="2:10" x14ac:dyDescent="0.3">
      <c r="B447" s="99">
        <f>_VM!F441</f>
        <v>2025</v>
      </c>
      <c r="C447" s="99" t="str">
        <f>_VM!G441</f>
        <v>Schwein</v>
      </c>
      <c r="D447" s="99" t="str">
        <f>_VM!H441</f>
        <v>Ferkel</v>
      </c>
      <c r="E447" s="99" t="str">
        <f>_VM!I441</f>
        <v>Minimierung</v>
      </c>
      <c r="F447" s="99" t="str">
        <f>_VM!J441</f>
        <v>C</v>
      </c>
      <c r="G447" s="99" t="str">
        <f>_VM!K441</f>
        <v>Makrolide</v>
      </c>
      <c r="H447" s="99" t="str">
        <f>_VM!L441</f>
        <v>Tilmicosin</v>
      </c>
      <c r="I447" s="115">
        <f>_VM!M441</f>
        <v>0.26808680437999999</v>
      </c>
      <c r="J447" s="162">
        <f>_VM!N441</f>
        <v>3.3176492780479434E-3</v>
      </c>
    </row>
    <row r="448" spans="2:10" x14ac:dyDescent="0.3">
      <c r="B448" s="99">
        <f>_VM!F442</f>
        <v>2025</v>
      </c>
      <c r="C448" s="99" t="str">
        <f>_VM!G442</f>
        <v>Schwein</v>
      </c>
      <c r="D448" s="99" t="str">
        <f>_VM!H442</f>
        <v>Ferkel</v>
      </c>
      <c r="E448" s="99" t="str">
        <f>_VM!I442</f>
        <v>Minimierung</v>
      </c>
      <c r="F448" s="99" t="str">
        <f>_VM!J442</f>
        <v>C</v>
      </c>
      <c r="G448" s="99" t="str">
        <f>_VM!K442</f>
        <v>Makrolide</v>
      </c>
      <c r="H448" s="99" t="str">
        <f>_VM!L442</f>
        <v>Tulathromycin</v>
      </c>
      <c r="I448" s="115">
        <f>_VM!M442</f>
        <v>5.524834E-2</v>
      </c>
      <c r="J448" s="162">
        <f>_VM!N442</f>
        <v>6.8371367900128398E-4</v>
      </c>
    </row>
    <row r="449" spans="2:10" x14ac:dyDescent="0.3">
      <c r="B449" s="99">
        <f>_VM!F443</f>
        <v>2025</v>
      </c>
      <c r="C449" s="99" t="str">
        <f>_VM!G443</f>
        <v>Schwein</v>
      </c>
      <c r="D449" s="99" t="str">
        <f>_VM!H443</f>
        <v>Ferkel</v>
      </c>
      <c r="E449" s="99" t="str">
        <f>_VM!I443</f>
        <v>Minimierung</v>
      </c>
      <c r="F449" s="99" t="str">
        <f>_VM!J443</f>
        <v>C</v>
      </c>
      <c r="G449" s="99" t="str">
        <f>_VM!K443</f>
        <v>Makrolide</v>
      </c>
      <c r="H449" s="99" t="str">
        <f>_VM!L443</f>
        <v>Tylosin</v>
      </c>
      <c r="I449" s="115">
        <f>_VM!M443</f>
        <v>2.5753246600994428</v>
      </c>
      <c r="J449" s="162">
        <f>_VM!N443</f>
        <v>3.1870363851281704E-2</v>
      </c>
    </row>
    <row r="450" spans="2:10" x14ac:dyDescent="0.3">
      <c r="B450" s="99">
        <f>_VM!F444</f>
        <v>2025</v>
      </c>
      <c r="C450" s="99" t="str">
        <f>_VM!G444</f>
        <v>Schwein</v>
      </c>
      <c r="D450" s="99" t="str">
        <f>_VM!H444</f>
        <v>Ferkel</v>
      </c>
      <c r="E450" s="99" t="str">
        <f>_VM!I444</f>
        <v>Minimierung</v>
      </c>
      <c r="F450" s="99" t="str">
        <f>_VM!J444</f>
        <v>C</v>
      </c>
      <c r="G450" s="99" t="str">
        <f>_VM!K444</f>
        <v>Pleuromutiline</v>
      </c>
      <c r="H450" s="99" t="str">
        <f>_VM!L444</f>
        <v>Tiamulin</v>
      </c>
      <c r="I450" s="115">
        <f>_VM!M444</f>
        <v>0.74747573746640061</v>
      </c>
      <c r="J450" s="162">
        <f>_VM!N444</f>
        <v>9.2502215709530933E-3</v>
      </c>
    </row>
    <row r="451" spans="2:10" x14ac:dyDescent="0.3">
      <c r="B451" s="99">
        <f>_VM!F445</f>
        <v>2025</v>
      </c>
      <c r="C451" s="99" t="str">
        <f>_VM!G445</f>
        <v>Schwein</v>
      </c>
      <c r="D451" s="99" t="str">
        <f>_VM!H445</f>
        <v>Ferkel</v>
      </c>
      <c r="E451" s="99" t="str">
        <f>_VM!I445</f>
        <v>Minimierung</v>
      </c>
      <c r="F451" s="99" t="str">
        <f>_VM!J445</f>
        <v>D</v>
      </c>
      <c r="G451" s="99" t="str">
        <f>_VM!K445</f>
        <v>Aminoglykoside</v>
      </c>
      <c r="H451" s="99" t="str">
        <f>_VM!L445</f>
        <v>Spectinomycin</v>
      </c>
      <c r="I451" s="115">
        <f>_VM!M445</f>
        <v>0.37864150174847994</v>
      </c>
      <c r="J451" s="162">
        <f>_VM!N445</f>
        <v>4.6857946172323781E-3</v>
      </c>
    </row>
    <row r="452" spans="2:10" x14ac:dyDescent="0.3">
      <c r="B452" s="99">
        <f>_VM!F446</f>
        <v>2025</v>
      </c>
      <c r="C452" s="99" t="str">
        <f>_VM!G446</f>
        <v>Schwein</v>
      </c>
      <c r="D452" s="99" t="str">
        <f>_VM!H446</f>
        <v>Ferkel</v>
      </c>
      <c r="E452" s="99" t="str">
        <f>_VM!I446</f>
        <v>Minimierung</v>
      </c>
      <c r="F452" s="99" t="str">
        <f>_VM!J446</f>
        <v>D</v>
      </c>
      <c r="G452" s="99" t="str">
        <f>_VM!K446</f>
        <v>Folsäureantag.</v>
      </c>
      <c r="H452" s="99" t="str">
        <f>_VM!L446</f>
        <v>Trimethoprim</v>
      </c>
      <c r="I452" s="115">
        <f>_VM!M446</f>
        <v>0.47981894768004807</v>
      </c>
      <c r="J452" s="162">
        <f>_VM!N446</f>
        <v>5.9378938439209258E-3</v>
      </c>
    </row>
    <row r="453" spans="2:10" x14ac:dyDescent="0.3">
      <c r="B453" s="99">
        <f>_VM!F447</f>
        <v>2025</v>
      </c>
      <c r="C453" s="99" t="str">
        <f>_VM!G447</f>
        <v>Schwein</v>
      </c>
      <c r="D453" s="99" t="str">
        <f>_VM!H447</f>
        <v>Ferkel</v>
      </c>
      <c r="E453" s="99" t="str">
        <f>_VM!I447</f>
        <v>Minimierung</v>
      </c>
      <c r="F453" s="99" t="str">
        <f>_VM!J447</f>
        <v>D</v>
      </c>
      <c r="G453" s="99" t="str">
        <f>_VM!K447</f>
        <v>Penicilline</v>
      </c>
      <c r="H453" s="99" t="str">
        <f>_VM!L447</f>
        <v>Amoxicillin</v>
      </c>
      <c r="I453" s="115">
        <f>_VM!M447</f>
        <v>52.734927580320388</v>
      </c>
      <c r="J453" s="162">
        <f>_VM!N447</f>
        <v>0.65260949646282818</v>
      </c>
    </row>
    <row r="454" spans="2:10" x14ac:dyDescent="0.3">
      <c r="B454" s="99">
        <f>_VM!F448</f>
        <v>2025</v>
      </c>
      <c r="C454" s="99" t="str">
        <f>_VM!G448</f>
        <v>Schwein</v>
      </c>
      <c r="D454" s="99" t="str">
        <f>_VM!H448</f>
        <v>Ferkel</v>
      </c>
      <c r="E454" s="99" t="str">
        <f>_VM!I448</f>
        <v>Minimierung</v>
      </c>
      <c r="F454" s="99" t="str">
        <f>_VM!J448</f>
        <v>D</v>
      </c>
      <c r="G454" s="99" t="str">
        <f>_VM!K448</f>
        <v>Penicilline</v>
      </c>
      <c r="H454" s="99" t="str">
        <f>_VM!L448</f>
        <v>Ampicillin</v>
      </c>
      <c r="I454" s="115">
        <f>_VM!M448</f>
        <v>2.9010999999999999E-2</v>
      </c>
      <c r="J454" s="162">
        <f>_VM!N448</f>
        <v>3.590192491123941E-4</v>
      </c>
    </row>
    <row r="455" spans="2:10" x14ac:dyDescent="0.3">
      <c r="B455" s="99">
        <f>_VM!F449</f>
        <v>2025</v>
      </c>
      <c r="C455" s="99" t="str">
        <f>_VM!G449</f>
        <v>Schwein</v>
      </c>
      <c r="D455" s="99" t="str">
        <f>_VM!H449</f>
        <v>Ferkel</v>
      </c>
      <c r="E455" s="99" t="str">
        <f>_VM!I449</f>
        <v>Minimierung</v>
      </c>
      <c r="F455" s="99" t="str">
        <f>_VM!J449</f>
        <v>D</v>
      </c>
      <c r="G455" s="99" t="str">
        <f>_VM!K449</f>
        <v>Penicilline</v>
      </c>
      <c r="H455" s="99" t="str">
        <f>_VM!L449</f>
        <v>Benzylpenicillin</v>
      </c>
      <c r="I455" s="115">
        <f>_VM!M449</f>
        <v>0.15634803692134178</v>
      </c>
      <c r="J455" s="162">
        <f>_VM!N449</f>
        <v>1.9348507399157904E-3</v>
      </c>
    </row>
    <row r="456" spans="2:10" x14ac:dyDescent="0.3">
      <c r="B456" s="99">
        <f>_VM!F450</f>
        <v>2025</v>
      </c>
      <c r="C456" s="99" t="str">
        <f>_VM!G450</f>
        <v>Schwein</v>
      </c>
      <c r="D456" s="99" t="str">
        <f>_VM!H450</f>
        <v>Ferkel</v>
      </c>
      <c r="E456" s="99" t="str">
        <f>_VM!I450</f>
        <v>Minimierung</v>
      </c>
      <c r="F456" s="99" t="str">
        <f>_VM!J450</f>
        <v>D</v>
      </c>
      <c r="G456" s="99" t="str">
        <f>_VM!K450</f>
        <v>Sulfonamide</v>
      </c>
      <c r="H456" s="99" t="str">
        <f>_VM!L450</f>
        <v>Sulfadiazin</v>
      </c>
      <c r="I456" s="115">
        <f>_VM!M450</f>
        <v>2.169969279614326</v>
      </c>
      <c r="J456" s="162">
        <f>_VM!N450</f>
        <v>2.685397750384675E-2</v>
      </c>
    </row>
    <row r="457" spans="2:10" x14ac:dyDescent="0.3">
      <c r="B457" s="99">
        <f>_VM!F451</f>
        <v>2025</v>
      </c>
      <c r="C457" s="99" t="str">
        <f>_VM!G451</f>
        <v>Schwein</v>
      </c>
      <c r="D457" s="99" t="str">
        <f>_VM!H451</f>
        <v>Ferkel</v>
      </c>
      <c r="E457" s="99" t="str">
        <f>_VM!I451</f>
        <v>Minimierung</v>
      </c>
      <c r="F457" s="99" t="str">
        <f>_VM!J451</f>
        <v>D</v>
      </c>
      <c r="G457" s="99" t="str">
        <f>_VM!K451</f>
        <v>Sulfonamide</v>
      </c>
      <c r="H457" s="99" t="str">
        <f>_VM!L451</f>
        <v>Sulfadimethoxin</v>
      </c>
      <c r="I457" s="115">
        <f>_VM!M451</f>
        <v>0.11996934444</v>
      </c>
      <c r="J457" s="162">
        <f>_VM!N451</f>
        <v>1.4846542331307081E-3</v>
      </c>
    </row>
    <row r="458" spans="2:10" x14ac:dyDescent="0.3">
      <c r="B458" s="99">
        <f>_VM!F452</f>
        <v>2025</v>
      </c>
      <c r="C458" s="99" t="str">
        <f>_VM!G452</f>
        <v>Schwein</v>
      </c>
      <c r="D458" s="99" t="str">
        <f>_VM!H452</f>
        <v>Ferkel</v>
      </c>
      <c r="E458" s="99" t="str">
        <f>_VM!I452</f>
        <v>Minimierung</v>
      </c>
      <c r="F458" s="99" t="str">
        <f>_VM!J452</f>
        <v>D</v>
      </c>
      <c r="G458" s="99" t="str">
        <f>_VM!K452</f>
        <v>Sulfonamide</v>
      </c>
      <c r="H458" s="99" t="str">
        <f>_VM!L452</f>
        <v>Sulfadimidin</v>
      </c>
      <c r="I458" s="115">
        <f>_VM!M452</f>
        <v>1.9496335331200002E-2</v>
      </c>
      <c r="J458" s="162">
        <f>_VM!N452</f>
        <v>2.4127260939129516E-4</v>
      </c>
    </row>
    <row r="459" spans="2:10" x14ac:dyDescent="0.3">
      <c r="B459" s="99">
        <f>_VM!F453</f>
        <v>2025</v>
      </c>
      <c r="C459" s="99" t="str">
        <f>_VM!G453</f>
        <v>Schwein</v>
      </c>
      <c r="D459" s="99" t="str">
        <f>_VM!H453</f>
        <v>Ferkel</v>
      </c>
      <c r="E459" s="99" t="str">
        <f>_VM!I453</f>
        <v>Minimierung</v>
      </c>
      <c r="F459" s="99" t="str">
        <f>_VM!J453</f>
        <v>D</v>
      </c>
      <c r="G459" s="99" t="str">
        <f>_VM!K453</f>
        <v>Sulfonamide</v>
      </c>
      <c r="H459" s="99" t="str">
        <f>_VM!L453</f>
        <v>Sulfadoxin</v>
      </c>
      <c r="I459" s="115">
        <f>_VM!M453</f>
        <v>4.1667600000000003E-3</v>
      </c>
      <c r="J459" s="162">
        <f>_VM!N453</f>
        <v>5.1564821841079568E-5</v>
      </c>
    </row>
    <row r="460" spans="2:10" x14ac:dyDescent="0.3">
      <c r="B460" s="99">
        <f>_VM!F454</f>
        <v>2025</v>
      </c>
      <c r="C460" s="99" t="str">
        <f>_VM!G454</f>
        <v>Schwein</v>
      </c>
      <c r="D460" s="99" t="str">
        <f>_VM!H454</f>
        <v>Ferkel</v>
      </c>
      <c r="E460" s="99" t="str">
        <f>_VM!I454</f>
        <v>Minimierung</v>
      </c>
      <c r="F460" s="99" t="str">
        <f>_VM!J454</f>
        <v>D</v>
      </c>
      <c r="G460" s="99" t="str">
        <f>_VM!K454</f>
        <v>Sulfonamide</v>
      </c>
      <c r="H460" s="99" t="str">
        <f>_VM!L454</f>
        <v>Sulfamethoxazol</v>
      </c>
      <c r="I460" s="115">
        <f>_VM!M454</f>
        <v>8.5508000000000001E-2</v>
      </c>
      <c r="J460" s="162">
        <f>_VM!N454</f>
        <v>1.0581854452829133E-3</v>
      </c>
    </row>
    <row r="461" spans="2:10" x14ac:dyDescent="0.3">
      <c r="B461" s="99">
        <f>_VM!F455</f>
        <v>2025</v>
      </c>
      <c r="C461" s="99" t="str">
        <f>_VM!G455</f>
        <v>Schwein</v>
      </c>
      <c r="D461" s="99" t="str">
        <f>_VM!H455</f>
        <v>Ferkel</v>
      </c>
      <c r="E461" s="99" t="str">
        <f>_VM!I455</f>
        <v>Minimierung</v>
      </c>
      <c r="F461" s="99" t="str">
        <f>_VM!J455</f>
        <v>D</v>
      </c>
      <c r="G461" s="99" t="str">
        <f>_VM!K455</f>
        <v>Tetrazykline</v>
      </c>
      <c r="H461" s="99" t="str">
        <f>_VM!L455</f>
        <v>Chlortetracyclin</v>
      </c>
      <c r="I461" s="115">
        <f>_VM!M455</f>
        <v>1.7172614863320312</v>
      </c>
      <c r="J461" s="162">
        <f>_VM!N455</f>
        <v>2.1251591787686042E-2</v>
      </c>
    </row>
    <row r="462" spans="2:10" x14ac:dyDescent="0.3">
      <c r="B462" s="99">
        <f>_VM!F456</f>
        <v>2025</v>
      </c>
      <c r="C462" s="99" t="str">
        <f>_VM!G456</f>
        <v>Schwein</v>
      </c>
      <c r="D462" s="99" t="str">
        <f>_VM!H456</f>
        <v>Ferkel</v>
      </c>
      <c r="E462" s="99" t="str">
        <f>_VM!I456</f>
        <v>Minimierung</v>
      </c>
      <c r="F462" s="99" t="str">
        <f>_VM!J456</f>
        <v>D</v>
      </c>
      <c r="G462" s="99" t="str">
        <f>_VM!K456</f>
        <v>Tetrazykline</v>
      </c>
      <c r="H462" s="99" t="str">
        <f>_VM!L456</f>
        <v>Doxycyclin</v>
      </c>
      <c r="I462" s="115">
        <f>_VM!M456</f>
        <v>11.022868107730899</v>
      </c>
      <c r="J462" s="162">
        <f>_VM!N456</f>
        <v>0.13641107962850313</v>
      </c>
    </row>
    <row r="463" spans="2:10" x14ac:dyDescent="0.3">
      <c r="B463" s="99">
        <f>_VM!F457</f>
        <v>2025</v>
      </c>
      <c r="C463" s="99" t="str">
        <f>_VM!G457</f>
        <v>Schwein</v>
      </c>
      <c r="D463" s="99" t="str">
        <f>_VM!H457</f>
        <v>Ferkel</v>
      </c>
      <c r="E463" s="99" t="str">
        <f>_VM!I457</f>
        <v>Minimierung</v>
      </c>
      <c r="F463" s="99" t="str">
        <f>_VM!J457</f>
        <v>D</v>
      </c>
      <c r="G463" s="99" t="str">
        <f>_VM!K457</f>
        <v>Tetrazykline</v>
      </c>
      <c r="H463" s="99" t="str">
        <f>_VM!L457</f>
        <v>Oxytetracyclin</v>
      </c>
      <c r="I463" s="115">
        <f>_VM!M457</f>
        <v>5.5283117846143995E-2</v>
      </c>
      <c r="J463" s="162">
        <f>_VM!N457</f>
        <v>6.841440645863504E-4</v>
      </c>
    </row>
    <row r="464" spans="2:10" x14ac:dyDescent="0.3">
      <c r="B464" s="99">
        <f>_VM!F458</f>
        <v>2025</v>
      </c>
      <c r="C464" s="99" t="str">
        <f>_VM!G458</f>
        <v>Schwein</v>
      </c>
      <c r="D464" s="99" t="str">
        <f>_VM!H458</f>
        <v>Ferkel</v>
      </c>
      <c r="E464" s="99" t="str">
        <f>_VM!I458</f>
        <v>Minimierung</v>
      </c>
      <c r="F464" s="99" t="str">
        <f>_VM!J458</f>
        <v>D</v>
      </c>
      <c r="G464" s="99" t="str">
        <f>_VM!K458</f>
        <v>Tetrazykline</v>
      </c>
      <c r="H464" s="99" t="str">
        <f>_VM!L458</f>
        <v>Tetracyclin</v>
      </c>
      <c r="I464" s="115">
        <f>_VM!M458</f>
        <v>0.1961780856</v>
      </c>
      <c r="J464" s="162">
        <f>_VM!N458</f>
        <v>2.4277587461452202E-3</v>
      </c>
    </row>
    <row r="465" spans="2:10" x14ac:dyDescent="0.3">
      <c r="B465" s="99">
        <f>_VM!F459</f>
        <v>2025</v>
      </c>
      <c r="C465" s="99" t="str">
        <f>_VM!G459</f>
        <v>Schwein</v>
      </c>
      <c r="D465" s="99" t="str">
        <f>_VM!H459</f>
        <v>Mastschweine</v>
      </c>
      <c r="E465" s="99" t="str">
        <f>_VM!I459</f>
        <v>Beobachtung</v>
      </c>
      <c r="F465" s="99" t="str">
        <f>_VM!J459</f>
        <v>B</v>
      </c>
      <c r="G465" s="99" t="str">
        <f>_VM!K459</f>
        <v>Ceph. 3. Gen.</v>
      </c>
      <c r="H465" s="99" t="str">
        <f>_VM!L459</f>
        <v>Ceftiofur</v>
      </c>
      <c r="I465" s="115">
        <f>_VM!M459</f>
        <v>1.00665627684E-4</v>
      </c>
      <c r="J465" s="162">
        <f>_VM!N459</f>
        <v>2.8927448075908638E-5</v>
      </c>
    </row>
    <row r="466" spans="2:10" x14ac:dyDescent="0.3">
      <c r="B466" s="99">
        <f>_VM!F460</f>
        <v>2025</v>
      </c>
      <c r="C466" s="99" t="str">
        <f>_VM!G460</f>
        <v>Schwein</v>
      </c>
      <c r="D466" s="99" t="str">
        <f>_VM!H460</f>
        <v>Mastschweine</v>
      </c>
      <c r="E466" s="99" t="str">
        <f>_VM!I460</f>
        <v>Beobachtung</v>
      </c>
      <c r="F466" s="99" t="str">
        <f>_VM!J460</f>
        <v>B</v>
      </c>
      <c r="G466" s="99" t="str">
        <f>_VM!K460</f>
        <v>Ceph. 4. Gen.</v>
      </c>
      <c r="H466" s="99" t="str">
        <f>_VM!L460</f>
        <v>Cefquinom</v>
      </c>
      <c r="I466" s="115">
        <f>_VM!M460</f>
        <v>1.4968302258000003E-4</v>
      </c>
      <c r="J466" s="162">
        <f>_VM!N460</f>
        <v>4.3013171060932268E-5</v>
      </c>
    </row>
    <row r="467" spans="2:10" x14ac:dyDescent="0.3">
      <c r="B467" s="99">
        <f>_VM!F461</f>
        <v>2025</v>
      </c>
      <c r="C467" s="99" t="str">
        <f>_VM!G461</f>
        <v>Schwein</v>
      </c>
      <c r="D467" s="99" t="str">
        <f>_VM!H461</f>
        <v>Mastschweine</v>
      </c>
      <c r="E467" s="99" t="str">
        <f>_VM!I461</f>
        <v>Beobachtung</v>
      </c>
      <c r="F467" s="99" t="str">
        <f>_VM!J461</f>
        <v>B</v>
      </c>
      <c r="G467" s="99" t="str">
        <f>_VM!K461</f>
        <v>Fluorchinolone</v>
      </c>
      <c r="H467" s="99" t="str">
        <f>_VM!L461</f>
        <v>Danofloxacin</v>
      </c>
      <c r="I467" s="115">
        <f>_VM!M461</f>
        <v>2.00676464325E-4</v>
      </c>
      <c r="J467" s="162">
        <f>_VM!N461</f>
        <v>5.7666734270421056E-5</v>
      </c>
    </row>
    <row r="468" spans="2:10" x14ac:dyDescent="0.3">
      <c r="B468" s="99">
        <f>_VM!F462</f>
        <v>2025</v>
      </c>
      <c r="C468" s="99" t="str">
        <f>_VM!G462</f>
        <v>Schwein</v>
      </c>
      <c r="D468" s="99" t="str">
        <f>_VM!H462</f>
        <v>Mastschweine</v>
      </c>
      <c r="E468" s="99" t="str">
        <f>_VM!I462</f>
        <v>Beobachtung</v>
      </c>
      <c r="F468" s="99" t="str">
        <f>_VM!J462</f>
        <v>B</v>
      </c>
      <c r="G468" s="99" t="str">
        <f>_VM!K462</f>
        <v>Fluorchinolone</v>
      </c>
      <c r="H468" s="99" t="str">
        <f>_VM!L462</f>
        <v>Enrofloxacin</v>
      </c>
      <c r="I468" s="115">
        <f>_VM!M462</f>
        <v>2.6059E-3</v>
      </c>
      <c r="J468" s="162">
        <f>_VM!N462</f>
        <v>7.4883591028352271E-4</v>
      </c>
    </row>
    <row r="469" spans="2:10" x14ac:dyDescent="0.3">
      <c r="B469" s="99">
        <f>_VM!F463</f>
        <v>2025</v>
      </c>
      <c r="C469" s="99" t="str">
        <f>_VM!G463</f>
        <v>Schwein</v>
      </c>
      <c r="D469" s="99" t="str">
        <f>_VM!H463</f>
        <v>Mastschweine</v>
      </c>
      <c r="E469" s="99" t="str">
        <f>_VM!I463</f>
        <v>Beobachtung</v>
      </c>
      <c r="F469" s="99" t="str">
        <f>_VM!J463</f>
        <v>B</v>
      </c>
      <c r="G469" s="99" t="str">
        <f>_VM!K463</f>
        <v>Fluorchinolone</v>
      </c>
      <c r="H469" s="99" t="str">
        <f>_VM!L463</f>
        <v>Marbofloxacin</v>
      </c>
      <c r="I469" s="115">
        <f>_VM!M463</f>
        <v>1.0270699999999999E-3</v>
      </c>
      <c r="J469" s="162">
        <f>_VM!N463</f>
        <v>2.9514060339034403E-4</v>
      </c>
    </row>
    <row r="470" spans="2:10" x14ac:dyDescent="0.3">
      <c r="B470" s="99">
        <f>_VM!F464</f>
        <v>2025</v>
      </c>
      <c r="C470" s="99" t="str">
        <f>_VM!G464</f>
        <v>Schwein</v>
      </c>
      <c r="D470" s="99" t="str">
        <f>_VM!H464</f>
        <v>Mastschweine</v>
      </c>
      <c r="E470" s="99" t="str">
        <f>_VM!I464</f>
        <v>Beobachtung</v>
      </c>
      <c r="F470" s="99" t="str">
        <f>_VM!J464</f>
        <v>B</v>
      </c>
      <c r="G470" s="99" t="str">
        <f>_VM!K464</f>
        <v>Polypeptid-AB</v>
      </c>
      <c r="H470" s="99" t="str">
        <f>_VM!L464</f>
        <v>Colistin</v>
      </c>
      <c r="I470" s="115">
        <f>_VM!M464</f>
        <v>1.4838501926423987E-2</v>
      </c>
      <c r="J470" s="162">
        <f>_VM!N464</f>
        <v>4.2640174593489817E-3</v>
      </c>
    </row>
    <row r="471" spans="2:10" x14ac:dyDescent="0.3">
      <c r="B471" s="99">
        <f>_VM!F465</f>
        <v>2025</v>
      </c>
      <c r="C471" s="99" t="str">
        <f>_VM!G465</f>
        <v>Schwein</v>
      </c>
      <c r="D471" s="99" t="str">
        <f>_VM!H465</f>
        <v>Mastschweine</v>
      </c>
      <c r="E471" s="99" t="str">
        <f>_VM!I465</f>
        <v>Beobachtung</v>
      </c>
      <c r="F471" s="99" t="str">
        <f>_VM!J465</f>
        <v>C</v>
      </c>
      <c r="G471" s="99" t="str">
        <f>_VM!K465</f>
        <v>Aminoglykoside</v>
      </c>
      <c r="H471" s="99" t="str">
        <f>_VM!L465</f>
        <v>Apramycin</v>
      </c>
      <c r="I471" s="115">
        <f>_VM!M465</f>
        <v>3.7364249999999994E-3</v>
      </c>
      <c r="J471" s="162">
        <f>_VM!N465</f>
        <v>1.0737055205806481E-3</v>
      </c>
    </row>
    <row r="472" spans="2:10" x14ac:dyDescent="0.3">
      <c r="B472" s="99">
        <f>_VM!F466</f>
        <v>2025</v>
      </c>
      <c r="C472" s="99" t="str">
        <f>_VM!G466</f>
        <v>Schwein</v>
      </c>
      <c r="D472" s="99" t="str">
        <f>_VM!H466</f>
        <v>Mastschweine</v>
      </c>
      <c r="E472" s="99" t="str">
        <f>_VM!I466</f>
        <v>Beobachtung</v>
      </c>
      <c r="F472" s="99" t="str">
        <f>_VM!J466</f>
        <v>C</v>
      </c>
      <c r="G472" s="99" t="str">
        <f>_VM!K466</f>
        <v>Aminoglykoside</v>
      </c>
      <c r="H472" s="99" t="str">
        <f>_VM!L466</f>
        <v>Neomycin</v>
      </c>
      <c r="I472" s="115">
        <f>_VM!M466</f>
        <v>5.1096999999999997E-2</v>
      </c>
      <c r="J472" s="162">
        <f>_VM!N466</f>
        <v>1.4683321887930142E-2</v>
      </c>
    </row>
    <row r="473" spans="2:10" x14ac:dyDescent="0.3">
      <c r="B473" s="99">
        <f>_VM!F467</f>
        <v>2025</v>
      </c>
      <c r="C473" s="99" t="str">
        <f>_VM!G467</f>
        <v>Schwein</v>
      </c>
      <c r="D473" s="99" t="str">
        <f>_VM!H467</f>
        <v>Mastschweine</v>
      </c>
      <c r="E473" s="99" t="str">
        <f>_VM!I467</f>
        <v>Beobachtung</v>
      </c>
      <c r="F473" s="99" t="str">
        <f>_VM!J467</f>
        <v>C</v>
      </c>
      <c r="G473" s="99" t="str">
        <f>_VM!K467</f>
        <v>Fenicole</v>
      </c>
      <c r="H473" s="99" t="str">
        <f>_VM!L467</f>
        <v>Florfenicol</v>
      </c>
      <c r="I473" s="115">
        <f>_VM!M467</f>
        <v>3.1504771428571429E-2</v>
      </c>
      <c r="J473" s="162">
        <f>_VM!N467</f>
        <v>9.0532653559187246E-3</v>
      </c>
    </row>
    <row r="474" spans="2:10" x14ac:dyDescent="0.3">
      <c r="B474" s="99">
        <f>_VM!F468</f>
        <v>2025</v>
      </c>
      <c r="C474" s="99" t="str">
        <f>_VM!G468</f>
        <v>Schwein</v>
      </c>
      <c r="D474" s="99" t="str">
        <f>_VM!H468</f>
        <v>Mastschweine</v>
      </c>
      <c r="E474" s="99" t="str">
        <f>_VM!I468</f>
        <v>Beobachtung</v>
      </c>
      <c r="F474" s="99" t="str">
        <f>_VM!J468</f>
        <v>C</v>
      </c>
      <c r="G474" s="99" t="str">
        <f>_VM!K468</f>
        <v>Fenicole</v>
      </c>
      <c r="H474" s="99" t="str">
        <f>_VM!L468</f>
        <v>Thiamphenicol</v>
      </c>
      <c r="I474" s="115">
        <f>_VM!M468</f>
        <v>4.2749999999999997E-6</v>
      </c>
      <c r="J474" s="162">
        <f>_VM!N468</f>
        <v>1.2284713597843584E-6</v>
      </c>
    </row>
    <row r="475" spans="2:10" x14ac:dyDescent="0.3">
      <c r="B475" s="99">
        <f>_VM!F469</f>
        <v>2025</v>
      </c>
      <c r="C475" s="99" t="str">
        <f>_VM!G469</f>
        <v>Schwein</v>
      </c>
      <c r="D475" s="99" t="str">
        <f>_VM!H469</f>
        <v>Mastschweine</v>
      </c>
      <c r="E475" s="99" t="str">
        <f>_VM!I469</f>
        <v>Beobachtung</v>
      </c>
      <c r="F475" s="99" t="str">
        <f>_VM!J469</f>
        <v>C</v>
      </c>
      <c r="G475" s="99" t="str">
        <f>_VM!K469</f>
        <v>Lincosamide</v>
      </c>
      <c r="H475" s="99" t="str">
        <f>_VM!L469</f>
        <v>Lincomycin</v>
      </c>
      <c r="I475" s="115">
        <f>_VM!M469</f>
        <v>9.5992623212243541E-2</v>
      </c>
      <c r="J475" s="162">
        <f>_VM!N469</f>
        <v>2.7584605465921026E-2</v>
      </c>
    </row>
    <row r="476" spans="2:10" x14ac:dyDescent="0.3">
      <c r="B476" s="99">
        <f>_VM!F470</f>
        <v>2025</v>
      </c>
      <c r="C476" s="99" t="str">
        <f>_VM!G470</f>
        <v>Schwein</v>
      </c>
      <c r="D476" s="99" t="str">
        <f>_VM!H470</f>
        <v>Mastschweine</v>
      </c>
      <c r="E476" s="99" t="str">
        <f>_VM!I470</f>
        <v>Beobachtung</v>
      </c>
      <c r="F476" s="99" t="str">
        <f>_VM!J470</f>
        <v>C</v>
      </c>
      <c r="G476" s="99" t="str">
        <f>_VM!K470</f>
        <v>Makrolide</v>
      </c>
      <c r="H476" s="99" t="str">
        <f>_VM!L470</f>
        <v>Gamithromycin</v>
      </c>
      <c r="I476" s="115">
        <f>_VM!M470</f>
        <v>1.053E-4</v>
      </c>
      <c r="J476" s="162">
        <f>_VM!N470</f>
        <v>3.0259189283109456E-5</v>
      </c>
    </row>
    <row r="477" spans="2:10" x14ac:dyDescent="0.3">
      <c r="B477" s="99">
        <f>_VM!F471</f>
        <v>2025</v>
      </c>
      <c r="C477" s="99" t="str">
        <f>_VM!G471</f>
        <v>Schwein</v>
      </c>
      <c r="D477" s="99" t="str">
        <f>_VM!H471</f>
        <v>Mastschweine</v>
      </c>
      <c r="E477" s="99" t="str">
        <f>_VM!I471</f>
        <v>Beobachtung</v>
      </c>
      <c r="F477" s="99" t="str">
        <f>_VM!J471</f>
        <v>C</v>
      </c>
      <c r="G477" s="99" t="str">
        <f>_VM!K471</f>
        <v>Makrolide</v>
      </c>
      <c r="H477" s="99" t="str">
        <f>_VM!L471</f>
        <v>Tildipirosin</v>
      </c>
      <c r="I477" s="115">
        <f>_VM!M471</f>
        <v>3.91884E-4</v>
      </c>
      <c r="J477" s="162">
        <f>_VM!N471</f>
        <v>1.126124609023938E-4</v>
      </c>
    </row>
    <row r="478" spans="2:10" x14ac:dyDescent="0.3">
      <c r="B478" s="99">
        <f>_VM!F472</f>
        <v>2025</v>
      </c>
      <c r="C478" s="99" t="str">
        <f>_VM!G472</f>
        <v>Schwein</v>
      </c>
      <c r="D478" s="99" t="str">
        <f>_VM!H472</f>
        <v>Mastschweine</v>
      </c>
      <c r="E478" s="99" t="str">
        <f>_VM!I472</f>
        <v>Beobachtung</v>
      </c>
      <c r="F478" s="99" t="str">
        <f>_VM!J472</f>
        <v>C</v>
      </c>
      <c r="G478" s="99" t="str">
        <f>_VM!K472</f>
        <v>Makrolide</v>
      </c>
      <c r="H478" s="99" t="str">
        <f>_VM!L472</f>
        <v>Tilmicosin</v>
      </c>
      <c r="I478" s="115">
        <f>_VM!M472</f>
        <v>2.5000000000000001E-4</v>
      </c>
      <c r="J478" s="162">
        <f>_VM!N472</f>
        <v>7.1840430396746105E-5</v>
      </c>
    </row>
    <row r="479" spans="2:10" x14ac:dyDescent="0.3">
      <c r="B479" s="99">
        <f>_VM!F473</f>
        <v>2025</v>
      </c>
      <c r="C479" s="99" t="str">
        <f>_VM!G473</f>
        <v>Schwein</v>
      </c>
      <c r="D479" s="99" t="str">
        <f>_VM!H473</f>
        <v>Mastschweine</v>
      </c>
      <c r="E479" s="99" t="str">
        <f>_VM!I473</f>
        <v>Beobachtung</v>
      </c>
      <c r="F479" s="99" t="str">
        <f>_VM!J473</f>
        <v>C</v>
      </c>
      <c r="G479" s="99" t="str">
        <f>_VM!K473</f>
        <v>Makrolide</v>
      </c>
      <c r="H479" s="99" t="str">
        <f>_VM!L473</f>
        <v>Tulathromycin</v>
      </c>
      <c r="I479" s="115">
        <f>_VM!M473</f>
        <v>3.0151700000000002E-3</v>
      </c>
      <c r="J479" s="162">
        <f>_VM!N473</f>
        <v>8.6644444207742779E-4</v>
      </c>
    </row>
    <row r="480" spans="2:10" x14ac:dyDescent="0.3">
      <c r="B480" s="99">
        <f>_VM!F474</f>
        <v>2025</v>
      </c>
      <c r="C480" s="99" t="str">
        <f>_VM!G474</f>
        <v>Schwein</v>
      </c>
      <c r="D480" s="99" t="str">
        <f>_VM!H474</f>
        <v>Mastschweine</v>
      </c>
      <c r="E480" s="99" t="str">
        <f>_VM!I474</f>
        <v>Beobachtung</v>
      </c>
      <c r="F480" s="99" t="str">
        <f>_VM!J474</f>
        <v>C</v>
      </c>
      <c r="G480" s="99" t="str">
        <f>_VM!K474</f>
        <v>Makrolide</v>
      </c>
      <c r="H480" s="99" t="str">
        <f>_VM!L474</f>
        <v>Tylosin</v>
      </c>
      <c r="I480" s="115">
        <f>_VM!M474</f>
        <v>0.36966336</v>
      </c>
      <c r="J480" s="162">
        <f>_VM!N474</f>
        <v>0.10622709953722918</v>
      </c>
    </row>
    <row r="481" spans="2:10" x14ac:dyDescent="0.3">
      <c r="B481" s="99">
        <f>_VM!F475</f>
        <v>2025</v>
      </c>
      <c r="C481" s="99" t="str">
        <f>_VM!G475</f>
        <v>Schwein</v>
      </c>
      <c r="D481" s="99" t="str">
        <f>_VM!H475</f>
        <v>Mastschweine</v>
      </c>
      <c r="E481" s="99" t="str">
        <f>_VM!I475</f>
        <v>Beobachtung</v>
      </c>
      <c r="F481" s="99" t="str">
        <f>_VM!J475</f>
        <v>C</v>
      </c>
      <c r="G481" s="99" t="str">
        <f>_VM!K475</f>
        <v>Pleuromutiline</v>
      </c>
      <c r="H481" s="99" t="str">
        <f>_VM!L475</f>
        <v>Tiamulin</v>
      </c>
      <c r="I481" s="115">
        <f>_VM!M475</f>
        <v>0.11272968026250001</v>
      </c>
      <c r="J481" s="162">
        <f>_VM!N475</f>
        <v>3.23941949941823E-2</v>
      </c>
    </row>
    <row r="482" spans="2:10" x14ac:dyDescent="0.3">
      <c r="B482" s="99">
        <f>_VM!F476</f>
        <v>2025</v>
      </c>
      <c r="C482" s="99" t="str">
        <f>_VM!G476</f>
        <v>Schwein</v>
      </c>
      <c r="D482" s="99" t="str">
        <f>_VM!H476</f>
        <v>Mastschweine</v>
      </c>
      <c r="E482" s="99" t="str">
        <f>_VM!I476</f>
        <v>Beobachtung</v>
      </c>
      <c r="F482" s="99" t="str">
        <f>_VM!J476</f>
        <v>D</v>
      </c>
      <c r="G482" s="99" t="str">
        <f>_VM!K476</f>
        <v>Aminoglykoside</v>
      </c>
      <c r="H482" s="99" t="str">
        <f>_VM!L476</f>
        <v>Spectinomycin</v>
      </c>
      <c r="I482" s="115">
        <f>_VM!M476</f>
        <v>9.0586045083999988E-3</v>
      </c>
      <c r="J482" s="162">
        <f>_VM!N476</f>
        <v>2.6030961867094422E-3</v>
      </c>
    </row>
    <row r="483" spans="2:10" x14ac:dyDescent="0.3">
      <c r="B483" s="99">
        <f>_VM!F477</f>
        <v>2025</v>
      </c>
      <c r="C483" s="99" t="str">
        <f>_VM!G477</f>
        <v>Schwein</v>
      </c>
      <c r="D483" s="99" t="str">
        <f>_VM!H477</f>
        <v>Mastschweine</v>
      </c>
      <c r="E483" s="99" t="str">
        <f>_VM!I477</f>
        <v>Beobachtung</v>
      </c>
      <c r="F483" s="99" t="str">
        <f>_VM!J477</f>
        <v>D</v>
      </c>
      <c r="G483" s="99" t="str">
        <f>_VM!K477</f>
        <v>Folsäureantag.</v>
      </c>
      <c r="H483" s="99" t="str">
        <f>_VM!L477</f>
        <v>Trimethoprim</v>
      </c>
      <c r="I483" s="115">
        <f>_VM!M477</f>
        <v>8.2521443E-3</v>
      </c>
      <c r="J483" s="162">
        <f>_VM!N477</f>
        <v>2.3713503928322202E-3</v>
      </c>
    </row>
    <row r="484" spans="2:10" x14ac:dyDescent="0.3">
      <c r="B484" s="99">
        <f>_VM!F478</f>
        <v>2025</v>
      </c>
      <c r="C484" s="99" t="str">
        <f>_VM!G478</f>
        <v>Schwein</v>
      </c>
      <c r="D484" s="99" t="str">
        <f>_VM!H478</f>
        <v>Mastschweine</v>
      </c>
      <c r="E484" s="99" t="str">
        <f>_VM!I478</f>
        <v>Beobachtung</v>
      </c>
      <c r="F484" s="99" t="str">
        <f>_VM!J478</f>
        <v>D</v>
      </c>
      <c r="G484" s="99" t="str">
        <f>_VM!K478</f>
        <v>Penicilline</v>
      </c>
      <c r="H484" s="99" t="str">
        <f>_VM!L478</f>
        <v>Amoxicillin</v>
      </c>
      <c r="I484" s="115">
        <f>_VM!M478</f>
        <v>1.7026633261148543</v>
      </c>
      <c r="J484" s="162">
        <f>_VM!N478</f>
        <v>0.4892802646753856</v>
      </c>
    </row>
    <row r="485" spans="2:10" x14ac:dyDescent="0.3">
      <c r="B485" s="99">
        <f>_VM!F479</f>
        <v>2025</v>
      </c>
      <c r="C485" s="99" t="str">
        <f>_VM!G479</f>
        <v>Schwein</v>
      </c>
      <c r="D485" s="99" t="str">
        <f>_VM!H479</f>
        <v>Mastschweine</v>
      </c>
      <c r="E485" s="99" t="str">
        <f>_VM!I479</f>
        <v>Beobachtung</v>
      </c>
      <c r="F485" s="99" t="str">
        <f>_VM!J479</f>
        <v>D</v>
      </c>
      <c r="G485" s="99" t="str">
        <f>_VM!K479</f>
        <v>Penicilline</v>
      </c>
      <c r="H485" s="99" t="str">
        <f>_VM!L479</f>
        <v>Benzylpenicillin</v>
      </c>
      <c r="I485" s="115">
        <f>_VM!M479</f>
        <v>3.8078108311999995E-2</v>
      </c>
      <c r="J485" s="162">
        <f>_VM!N479</f>
        <v>1.0942190759311979E-2</v>
      </c>
    </row>
    <row r="486" spans="2:10" x14ac:dyDescent="0.3">
      <c r="B486" s="99">
        <f>_VM!F480</f>
        <v>2025</v>
      </c>
      <c r="C486" s="99" t="str">
        <f>_VM!G480</f>
        <v>Schwein</v>
      </c>
      <c r="D486" s="99" t="str">
        <f>_VM!H480</f>
        <v>Mastschweine</v>
      </c>
      <c r="E486" s="99" t="str">
        <f>_VM!I480</f>
        <v>Beobachtung</v>
      </c>
      <c r="F486" s="99" t="str">
        <f>_VM!J480</f>
        <v>D</v>
      </c>
      <c r="G486" s="99" t="str">
        <f>_VM!K480</f>
        <v>Sulfonamide</v>
      </c>
      <c r="H486" s="99" t="str">
        <f>_VM!L480</f>
        <v>Sulfadiazin</v>
      </c>
      <c r="I486" s="115">
        <f>_VM!M480</f>
        <v>3.2997400000000003E-2</v>
      </c>
      <c r="J486" s="162">
        <f>_VM!N480</f>
        <v>9.4821896718943598E-3</v>
      </c>
    </row>
    <row r="487" spans="2:10" x14ac:dyDescent="0.3">
      <c r="B487" s="99">
        <f>_VM!F481</f>
        <v>2025</v>
      </c>
      <c r="C487" s="99" t="str">
        <f>_VM!G481</f>
        <v>Schwein</v>
      </c>
      <c r="D487" s="99" t="str">
        <f>_VM!H481</f>
        <v>Mastschweine</v>
      </c>
      <c r="E487" s="99" t="str">
        <f>_VM!I481</f>
        <v>Beobachtung</v>
      </c>
      <c r="F487" s="99" t="str">
        <f>_VM!J481</f>
        <v>D</v>
      </c>
      <c r="G487" s="99" t="str">
        <f>_VM!K481</f>
        <v>Sulfonamide</v>
      </c>
      <c r="H487" s="99" t="str">
        <f>_VM!L481</f>
        <v>Sulfadimethoxin</v>
      </c>
      <c r="I487" s="115">
        <f>_VM!M481</f>
        <v>4.9141757000000005E-3</v>
      </c>
      <c r="J487" s="162">
        <f>_VM!N481</f>
        <v>1.4121459893329245E-3</v>
      </c>
    </row>
    <row r="488" spans="2:10" x14ac:dyDescent="0.3">
      <c r="B488" s="99">
        <f>_VM!F482</f>
        <v>2025</v>
      </c>
      <c r="C488" s="99" t="str">
        <f>_VM!G482</f>
        <v>Schwein</v>
      </c>
      <c r="D488" s="99" t="str">
        <f>_VM!H482</f>
        <v>Mastschweine</v>
      </c>
      <c r="E488" s="99" t="str">
        <f>_VM!I482</f>
        <v>Beobachtung</v>
      </c>
      <c r="F488" s="99" t="str">
        <f>_VM!J482</f>
        <v>D</v>
      </c>
      <c r="G488" s="99" t="str">
        <f>_VM!K482</f>
        <v>Sulfonamide</v>
      </c>
      <c r="H488" s="99" t="str">
        <f>_VM!L482</f>
        <v>Sulfadimidin</v>
      </c>
      <c r="I488" s="115">
        <f>_VM!M482</f>
        <v>5.2190260029600002E-3</v>
      </c>
      <c r="J488" s="162">
        <f>_VM!N482</f>
        <v>1.4997482972178237E-3</v>
      </c>
    </row>
    <row r="489" spans="2:10" x14ac:dyDescent="0.3">
      <c r="B489" s="99">
        <f>_VM!F483</f>
        <v>2025</v>
      </c>
      <c r="C489" s="99" t="str">
        <f>_VM!G483</f>
        <v>Schwein</v>
      </c>
      <c r="D489" s="99" t="str">
        <f>_VM!H483</f>
        <v>Mastschweine</v>
      </c>
      <c r="E489" s="99" t="str">
        <f>_VM!I483</f>
        <v>Beobachtung</v>
      </c>
      <c r="F489" s="99" t="str">
        <f>_VM!J483</f>
        <v>D</v>
      </c>
      <c r="G489" s="99" t="str">
        <f>_VM!K483</f>
        <v>Sulfonamide</v>
      </c>
      <c r="H489" s="99" t="str">
        <f>_VM!L483</f>
        <v>Sulfadoxin</v>
      </c>
      <c r="I489" s="115">
        <f>_VM!M483</f>
        <v>1.8374000000000001E-3</v>
      </c>
      <c r="J489" s="162">
        <f>_VM!N483</f>
        <v>5.2799842724392514E-4</v>
      </c>
    </row>
    <row r="490" spans="2:10" x14ac:dyDescent="0.3">
      <c r="B490" s="99">
        <f>_VM!F484</f>
        <v>2025</v>
      </c>
      <c r="C490" s="99" t="str">
        <f>_VM!G484</f>
        <v>Schwein</v>
      </c>
      <c r="D490" s="99" t="str">
        <f>_VM!H484</f>
        <v>Mastschweine</v>
      </c>
      <c r="E490" s="99" t="str">
        <f>_VM!I484</f>
        <v>Beobachtung</v>
      </c>
      <c r="F490" s="99" t="str">
        <f>_VM!J484</f>
        <v>D</v>
      </c>
      <c r="G490" s="99" t="str">
        <f>_VM!K484</f>
        <v>Tetrazykline</v>
      </c>
      <c r="H490" s="99" t="str">
        <f>_VM!L484</f>
        <v>Chlortetracyclin</v>
      </c>
      <c r="I490" s="115">
        <f>_VM!M484</f>
        <v>0.1852254066165919</v>
      </c>
      <c r="J490" s="162">
        <f>_VM!N484</f>
        <v>5.3226691726993063E-2</v>
      </c>
    </row>
    <row r="491" spans="2:10" x14ac:dyDescent="0.3">
      <c r="B491" s="99">
        <f>_VM!F485</f>
        <v>2025</v>
      </c>
      <c r="C491" s="99" t="str">
        <f>_VM!G485</f>
        <v>Schwein</v>
      </c>
      <c r="D491" s="99" t="str">
        <f>_VM!H485</f>
        <v>Mastschweine</v>
      </c>
      <c r="E491" s="99" t="str">
        <f>_VM!I485</f>
        <v>Beobachtung</v>
      </c>
      <c r="F491" s="99" t="str">
        <f>_VM!J485</f>
        <v>D</v>
      </c>
      <c r="G491" s="99" t="str">
        <f>_VM!K485</f>
        <v>Tetrazykline</v>
      </c>
      <c r="H491" s="99" t="str">
        <f>_VM!L485</f>
        <v>Doxycyclin</v>
      </c>
      <c r="I491" s="115">
        <f>_VM!M485</f>
        <v>0.76878489835455077</v>
      </c>
      <c r="J491" s="162">
        <f>_VM!N485</f>
        <v>0.22091935192123852</v>
      </c>
    </row>
    <row r="492" spans="2:10" x14ac:dyDescent="0.3">
      <c r="B492" s="99">
        <f>_VM!F486</f>
        <v>2025</v>
      </c>
      <c r="C492" s="99" t="str">
        <f>_VM!G486</f>
        <v>Schwein</v>
      </c>
      <c r="D492" s="99" t="str">
        <f>_VM!H486</f>
        <v>Mastschweine</v>
      </c>
      <c r="E492" s="99" t="str">
        <f>_VM!I486</f>
        <v>Beobachtung</v>
      </c>
      <c r="F492" s="99" t="str">
        <f>_VM!J486</f>
        <v>D</v>
      </c>
      <c r="G492" s="99" t="str">
        <f>_VM!K486</f>
        <v>Tetrazykline</v>
      </c>
      <c r="H492" s="99" t="str">
        <f>_VM!L486</f>
        <v>Oxytetracyclin</v>
      </c>
      <c r="I492" s="115">
        <f>_VM!M486</f>
        <v>6.563672268086E-3</v>
      </c>
      <c r="J492" s="162">
        <f>_VM!N486</f>
        <v>1.8861481628899396E-3</v>
      </c>
    </row>
    <row r="493" spans="2:10" x14ac:dyDescent="0.3">
      <c r="B493" s="99">
        <f>_VM!F487</f>
        <v>2025</v>
      </c>
      <c r="C493" s="99" t="str">
        <f>_VM!G487</f>
        <v>Schwein</v>
      </c>
      <c r="D493" s="99" t="str">
        <f>_VM!H487</f>
        <v>Mastschweine</v>
      </c>
      <c r="E493" s="99" t="str">
        <f>_VM!I487</f>
        <v>Beobachtung</v>
      </c>
      <c r="F493" s="99" t="str">
        <f>_VM!J487</f>
        <v>D</v>
      </c>
      <c r="G493" s="99" t="str">
        <f>_VM!K487</f>
        <v>Tetrazykline</v>
      </c>
      <c r="H493" s="99" t="str">
        <f>_VM!L487</f>
        <v>Tetracyclin</v>
      </c>
      <c r="I493" s="115">
        <f>_VM!M487</f>
        <v>2.8927459999999999E-2</v>
      </c>
      <c r="J493" s="162">
        <f>_VM!N487</f>
        <v>8.3126447067386269E-3</v>
      </c>
    </row>
    <row r="494" spans="2:10" x14ac:dyDescent="0.3">
      <c r="B494" s="99">
        <f>_VM!F488</f>
        <v>2025</v>
      </c>
      <c r="C494" s="99" t="str">
        <f>_VM!G488</f>
        <v>Schwein</v>
      </c>
      <c r="D494" s="99" t="str">
        <f>_VM!H488</f>
        <v>Mastschweine</v>
      </c>
      <c r="E494" s="99" t="str">
        <f>_VM!I488</f>
        <v>Minimierung</v>
      </c>
      <c r="F494" s="99" t="str">
        <f>_VM!J488</f>
        <v>B</v>
      </c>
      <c r="G494" s="99" t="str">
        <f>_VM!K488</f>
        <v>Ceph. 3. Gen.</v>
      </c>
      <c r="H494" s="99" t="str">
        <f>_VM!L488</f>
        <v>Ceftiofur</v>
      </c>
      <c r="I494" s="115">
        <f>_VM!M488</f>
        <v>2.1104205786075816E-3</v>
      </c>
      <c r="J494" s="162">
        <f>_VM!N488</f>
        <v>1.9660058958754089E-5</v>
      </c>
    </row>
    <row r="495" spans="2:10" x14ac:dyDescent="0.3">
      <c r="B495" s="99">
        <f>_VM!F489</f>
        <v>2025</v>
      </c>
      <c r="C495" s="99" t="str">
        <f>_VM!G489</f>
        <v>Schwein</v>
      </c>
      <c r="D495" s="99" t="str">
        <f>_VM!H489</f>
        <v>Mastschweine</v>
      </c>
      <c r="E495" s="99" t="str">
        <f>_VM!I489</f>
        <v>Minimierung</v>
      </c>
      <c r="F495" s="99" t="str">
        <f>_VM!J489</f>
        <v>B</v>
      </c>
      <c r="G495" s="99" t="str">
        <f>_VM!K489</f>
        <v>Ceph. 4. Gen.</v>
      </c>
      <c r="H495" s="99" t="str">
        <f>_VM!L489</f>
        <v>Cefquinom</v>
      </c>
      <c r="I495" s="115">
        <f>_VM!M489</f>
        <v>2.4601668578760004E-3</v>
      </c>
      <c r="J495" s="162">
        <f>_VM!N489</f>
        <v>2.2918192688457705E-5</v>
      </c>
    </row>
    <row r="496" spans="2:10" x14ac:dyDescent="0.3">
      <c r="B496" s="99">
        <f>_VM!F490</f>
        <v>2025</v>
      </c>
      <c r="C496" s="99" t="str">
        <f>_VM!G490</f>
        <v>Schwein</v>
      </c>
      <c r="D496" s="99" t="str">
        <f>_VM!H490</f>
        <v>Mastschweine</v>
      </c>
      <c r="E496" s="99" t="str">
        <f>_VM!I490</f>
        <v>Minimierung</v>
      </c>
      <c r="F496" s="99" t="str">
        <f>_VM!J490</f>
        <v>B</v>
      </c>
      <c r="G496" s="99" t="str">
        <f>_VM!K490</f>
        <v>Fluorchinolone</v>
      </c>
      <c r="H496" s="99" t="str">
        <f>_VM!L490</f>
        <v>Danofloxacin</v>
      </c>
      <c r="I496" s="115">
        <f>_VM!M490</f>
        <v>4.1810972600130007E-3</v>
      </c>
      <c r="J496" s="162">
        <f>_VM!N490</f>
        <v>3.8949875431168931E-5</v>
      </c>
    </row>
    <row r="497" spans="2:10" x14ac:dyDescent="0.3">
      <c r="B497" s="99">
        <f>_VM!F491</f>
        <v>2025</v>
      </c>
      <c r="C497" s="99" t="str">
        <f>_VM!G491</f>
        <v>Schwein</v>
      </c>
      <c r="D497" s="99" t="str">
        <f>_VM!H491</f>
        <v>Mastschweine</v>
      </c>
      <c r="E497" s="99" t="str">
        <f>_VM!I491</f>
        <v>Minimierung</v>
      </c>
      <c r="F497" s="99" t="str">
        <f>_VM!J491</f>
        <v>B</v>
      </c>
      <c r="G497" s="99" t="str">
        <f>_VM!K491</f>
        <v>Fluorchinolone</v>
      </c>
      <c r="H497" s="99" t="str">
        <f>_VM!L491</f>
        <v>Enrofloxacin</v>
      </c>
      <c r="I497" s="115">
        <f>_VM!M491</f>
        <v>9.967689224480579E-2</v>
      </c>
      <c r="J497" s="162">
        <f>_VM!N491</f>
        <v>9.2856068511765796E-4</v>
      </c>
    </row>
    <row r="498" spans="2:10" x14ac:dyDescent="0.3">
      <c r="B498" s="99">
        <f>_VM!F492</f>
        <v>2025</v>
      </c>
      <c r="C498" s="99" t="str">
        <f>_VM!G492</f>
        <v>Schwein</v>
      </c>
      <c r="D498" s="99" t="str">
        <f>_VM!H492</f>
        <v>Mastschweine</v>
      </c>
      <c r="E498" s="99" t="str">
        <f>_VM!I492</f>
        <v>Minimierung</v>
      </c>
      <c r="F498" s="99" t="str">
        <f>_VM!J492</f>
        <v>B</v>
      </c>
      <c r="G498" s="99" t="str">
        <f>_VM!K492</f>
        <v>Fluorchinolone</v>
      </c>
      <c r="H498" s="99" t="str">
        <f>_VM!L492</f>
        <v>Marbofloxacin</v>
      </c>
      <c r="I498" s="115">
        <f>_VM!M492</f>
        <v>4.8493179999999997E-2</v>
      </c>
      <c r="J498" s="162">
        <f>_VM!N492</f>
        <v>4.5174823803438129E-4</v>
      </c>
    </row>
    <row r="499" spans="2:10" x14ac:dyDescent="0.3">
      <c r="B499" s="99">
        <f>_VM!F493</f>
        <v>2025</v>
      </c>
      <c r="C499" s="99" t="str">
        <f>_VM!G493</f>
        <v>Schwein</v>
      </c>
      <c r="D499" s="99" t="str">
        <f>_VM!H493</f>
        <v>Mastschweine</v>
      </c>
      <c r="E499" s="99" t="str">
        <f>_VM!I493</f>
        <v>Minimierung</v>
      </c>
      <c r="F499" s="99" t="str">
        <f>_VM!J493</f>
        <v>B</v>
      </c>
      <c r="G499" s="99" t="str">
        <f>_VM!K493</f>
        <v>Polypeptid-AB</v>
      </c>
      <c r="H499" s="99" t="str">
        <f>_VM!L493</f>
        <v>Colistin</v>
      </c>
      <c r="I499" s="115">
        <f>_VM!M493</f>
        <v>0.63603790500000001</v>
      </c>
      <c r="J499" s="162">
        <f>_VM!N493</f>
        <v>5.9251425232750097E-3</v>
      </c>
    </row>
    <row r="500" spans="2:10" x14ac:dyDescent="0.3">
      <c r="B500" s="99">
        <f>_VM!F494</f>
        <v>2025</v>
      </c>
      <c r="C500" s="99" t="str">
        <f>_VM!G494</f>
        <v>Schwein</v>
      </c>
      <c r="D500" s="99" t="str">
        <f>_VM!H494</f>
        <v>Mastschweine</v>
      </c>
      <c r="E500" s="99" t="str">
        <f>_VM!I494</f>
        <v>Minimierung</v>
      </c>
      <c r="F500" s="99" t="str">
        <f>_VM!J494</f>
        <v>C</v>
      </c>
      <c r="G500" s="99" t="str">
        <f>_VM!K494</f>
        <v>Aminoglykoside</v>
      </c>
      <c r="H500" s="99" t="str">
        <f>_VM!L494</f>
        <v>Apramycin</v>
      </c>
      <c r="I500" s="115">
        <f>_VM!M494</f>
        <v>6.6431887499999995E-2</v>
      </c>
      <c r="J500" s="162">
        <f>_VM!N494</f>
        <v>6.1885997427727445E-4</v>
      </c>
    </row>
    <row r="501" spans="2:10" x14ac:dyDescent="0.3">
      <c r="B501" s="99">
        <f>_VM!F495</f>
        <v>2025</v>
      </c>
      <c r="C501" s="99" t="str">
        <f>_VM!G495</f>
        <v>Schwein</v>
      </c>
      <c r="D501" s="99" t="str">
        <f>_VM!H495</f>
        <v>Mastschweine</v>
      </c>
      <c r="E501" s="99" t="str">
        <f>_VM!I495</f>
        <v>Minimierung</v>
      </c>
      <c r="F501" s="99" t="str">
        <f>_VM!J495</f>
        <v>C</v>
      </c>
      <c r="G501" s="99" t="str">
        <f>_VM!K495</f>
        <v>Aminoglykoside</v>
      </c>
      <c r="H501" s="99" t="str">
        <f>_VM!L495</f>
        <v>Dihydrostreptomycin</v>
      </c>
      <c r="I501" s="115">
        <f>_VM!M495</f>
        <v>9.9559392659999998E-4</v>
      </c>
      <c r="J501" s="162">
        <f>_VM!N495</f>
        <v>9.2746609345743293E-6</v>
      </c>
    </row>
    <row r="502" spans="2:10" x14ac:dyDescent="0.3">
      <c r="B502" s="99">
        <f>_VM!F496</f>
        <v>2025</v>
      </c>
      <c r="C502" s="99" t="str">
        <f>_VM!G496</f>
        <v>Schwein</v>
      </c>
      <c r="D502" s="99" t="str">
        <f>_VM!H496</f>
        <v>Mastschweine</v>
      </c>
      <c r="E502" s="99" t="str">
        <f>_VM!I496</f>
        <v>Minimierung</v>
      </c>
      <c r="F502" s="99" t="str">
        <f>_VM!J496</f>
        <v>C</v>
      </c>
      <c r="G502" s="99" t="str">
        <f>_VM!K496</f>
        <v>Aminoglykoside</v>
      </c>
      <c r="H502" s="99" t="str">
        <f>_VM!L496</f>
        <v>Neomycin</v>
      </c>
      <c r="I502" s="115">
        <f>_VM!M496</f>
        <v>0.87590599999999996</v>
      </c>
      <c r="J502" s="162">
        <f>_VM!N496</f>
        <v>8.1596833242064716E-3</v>
      </c>
    </row>
    <row r="503" spans="2:10" x14ac:dyDescent="0.3">
      <c r="B503" s="99">
        <f>_VM!F497</f>
        <v>2025</v>
      </c>
      <c r="C503" s="99" t="str">
        <f>_VM!G497</f>
        <v>Schwein</v>
      </c>
      <c r="D503" s="99" t="str">
        <f>_VM!H497</f>
        <v>Mastschweine</v>
      </c>
      <c r="E503" s="99" t="str">
        <f>_VM!I497</f>
        <v>Minimierung</v>
      </c>
      <c r="F503" s="99" t="str">
        <f>_VM!J497</f>
        <v>C</v>
      </c>
      <c r="G503" s="99" t="str">
        <f>_VM!K497</f>
        <v>Fenicole</v>
      </c>
      <c r="H503" s="99" t="str">
        <f>_VM!L497</f>
        <v>Florfenicol</v>
      </c>
      <c r="I503" s="115">
        <f>_VM!M497</f>
        <v>0.73185239285714276</v>
      </c>
      <c r="J503" s="162">
        <f>_VM!N497</f>
        <v>6.8177221822627448E-3</v>
      </c>
    </row>
    <row r="504" spans="2:10" x14ac:dyDescent="0.3">
      <c r="B504" s="99">
        <f>_VM!F498</f>
        <v>2025</v>
      </c>
      <c r="C504" s="99" t="str">
        <f>_VM!G498</f>
        <v>Schwein</v>
      </c>
      <c r="D504" s="99" t="str">
        <f>_VM!H498</f>
        <v>Mastschweine</v>
      </c>
      <c r="E504" s="99" t="str">
        <f>_VM!I498</f>
        <v>Minimierung</v>
      </c>
      <c r="F504" s="99" t="str">
        <f>_VM!J498</f>
        <v>C</v>
      </c>
      <c r="G504" s="99" t="str">
        <f>_VM!K498</f>
        <v>Fenicole</v>
      </c>
      <c r="H504" s="99" t="str">
        <f>_VM!L498</f>
        <v>Thiamphenicol</v>
      </c>
      <c r="I504" s="115">
        <f>_VM!M498</f>
        <v>1.1117850000000001E-4</v>
      </c>
      <c r="J504" s="162">
        <f>_VM!N498</f>
        <v>1.0357062886431757E-6</v>
      </c>
    </row>
    <row r="505" spans="2:10" x14ac:dyDescent="0.3">
      <c r="B505" s="99">
        <f>_VM!F499</f>
        <v>2025</v>
      </c>
      <c r="C505" s="99" t="str">
        <f>_VM!G499</f>
        <v>Schwein</v>
      </c>
      <c r="D505" s="99" t="str">
        <f>_VM!H499</f>
        <v>Mastschweine</v>
      </c>
      <c r="E505" s="99" t="str">
        <f>_VM!I499</f>
        <v>Minimierung</v>
      </c>
      <c r="F505" s="99" t="str">
        <f>_VM!J499</f>
        <v>C</v>
      </c>
      <c r="G505" s="99" t="str">
        <f>_VM!K499</f>
        <v>Lincosamide</v>
      </c>
      <c r="H505" s="99" t="str">
        <f>_VM!L499</f>
        <v>Lincomycin</v>
      </c>
      <c r="I505" s="115">
        <f>_VM!M499</f>
        <v>2.8368362935067135</v>
      </c>
      <c r="J505" s="162">
        <f>_VM!N499</f>
        <v>2.6427134644163217E-2</v>
      </c>
    </row>
    <row r="506" spans="2:10" x14ac:dyDescent="0.3">
      <c r="B506" s="99">
        <f>_VM!F500</f>
        <v>2025</v>
      </c>
      <c r="C506" s="99" t="str">
        <f>_VM!G500</f>
        <v>Schwein</v>
      </c>
      <c r="D506" s="99" t="str">
        <f>_VM!H500</f>
        <v>Mastschweine</v>
      </c>
      <c r="E506" s="99" t="str">
        <f>_VM!I500</f>
        <v>Minimierung</v>
      </c>
      <c r="F506" s="99" t="str">
        <f>_VM!J500</f>
        <v>C</v>
      </c>
      <c r="G506" s="99" t="str">
        <f>_VM!K500</f>
        <v>Makrolide</v>
      </c>
      <c r="H506" s="99" t="str">
        <f>_VM!L500</f>
        <v>Gamithromycin</v>
      </c>
      <c r="I506" s="115">
        <f>_VM!M500</f>
        <v>4.6860000000000001E-4</v>
      </c>
      <c r="J506" s="162">
        <f>_VM!N500</f>
        <v>4.3653401229391656E-6</v>
      </c>
    </row>
    <row r="507" spans="2:10" x14ac:dyDescent="0.3">
      <c r="B507" s="99">
        <f>_VM!F501</f>
        <v>2025</v>
      </c>
      <c r="C507" s="99" t="str">
        <f>_VM!G501</f>
        <v>Schwein</v>
      </c>
      <c r="D507" s="99" t="str">
        <f>_VM!H501</f>
        <v>Mastschweine</v>
      </c>
      <c r="E507" s="99" t="str">
        <f>_VM!I501</f>
        <v>Minimierung</v>
      </c>
      <c r="F507" s="99" t="str">
        <f>_VM!J501</f>
        <v>C</v>
      </c>
      <c r="G507" s="99" t="str">
        <f>_VM!K501</f>
        <v>Makrolide</v>
      </c>
      <c r="H507" s="99" t="str">
        <f>_VM!L501</f>
        <v>Tildipirosin</v>
      </c>
      <c r="I507" s="115">
        <f>_VM!M501</f>
        <v>4.7904999999999996E-3</v>
      </c>
      <c r="J507" s="162">
        <f>_VM!N501</f>
        <v>4.4626892571361659E-5</v>
      </c>
    </row>
    <row r="508" spans="2:10" x14ac:dyDescent="0.3">
      <c r="B508" s="99">
        <f>_VM!F502</f>
        <v>2025</v>
      </c>
      <c r="C508" s="99" t="str">
        <f>_VM!G502</f>
        <v>Schwein</v>
      </c>
      <c r="D508" s="99" t="str">
        <f>_VM!H502</f>
        <v>Mastschweine</v>
      </c>
      <c r="E508" s="99" t="str">
        <f>_VM!I502</f>
        <v>Minimierung</v>
      </c>
      <c r="F508" s="99" t="str">
        <f>_VM!J502</f>
        <v>C</v>
      </c>
      <c r="G508" s="99" t="str">
        <f>_VM!K502</f>
        <v>Makrolide</v>
      </c>
      <c r="H508" s="99" t="str">
        <f>_VM!L502</f>
        <v>Tilmicosin</v>
      </c>
      <c r="I508" s="115">
        <f>_VM!M502</f>
        <v>0.11111312638000001</v>
      </c>
      <c r="J508" s="162">
        <f>_VM!N502</f>
        <v>1.0350972871784557E-3</v>
      </c>
    </row>
    <row r="509" spans="2:10" x14ac:dyDescent="0.3">
      <c r="B509" s="99">
        <f>_VM!F503</f>
        <v>2025</v>
      </c>
      <c r="C509" s="99" t="str">
        <f>_VM!G503</f>
        <v>Schwein</v>
      </c>
      <c r="D509" s="99" t="str">
        <f>_VM!H503</f>
        <v>Mastschweine</v>
      </c>
      <c r="E509" s="99" t="str">
        <f>_VM!I503</f>
        <v>Minimierung</v>
      </c>
      <c r="F509" s="99" t="str">
        <f>_VM!J503</f>
        <v>C</v>
      </c>
      <c r="G509" s="99" t="str">
        <f>_VM!K503</f>
        <v>Makrolide</v>
      </c>
      <c r="H509" s="99" t="str">
        <f>_VM!L503</f>
        <v>Tulathromycin</v>
      </c>
      <c r="I509" s="115">
        <f>_VM!M503</f>
        <v>6.2475800370370371E-2</v>
      </c>
      <c r="J509" s="162">
        <f>_VM!N503</f>
        <v>5.8200622720767264E-4</v>
      </c>
    </row>
    <row r="510" spans="2:10" x14ac:dyDescent="0.3">
      <c r="B510" s="99">
        <f>_VM!F504</f>
        <v>2025</v>
      </c>
      <c r="C510" s="99" t="str">
        <f>_VM!G504</f>
        <v>Schwein</v>
      </c>
      <c r="D510" s="99" t="str">
        <f>_VM!H504</f>
        <v>Mastschweine</v>
      </c>
      <c r="E510" s="99" t="str">
        <f>_VM!I504</f>
        <v>Minimierung</v>
      </c>
      <c r="F510" s="99" t="str">
        <f>_VM!J504</f>
        <v>C</v>
      </c>
      <c r="G510" s="99" t="str">
        <f>_VM!K504</f>
        <v>Makrolide</v>
      </c>
      <c r="H510" s="99" t="str">
        <f>_VM!L504</f>
        <v>Tylosin</v>
      </c>
      <c r="I510" s="115">
        <f>_VM!M504</f>
        <v>15.905314799114846</v>
      </c>
      <c r="J510" s="162">
        <f>_VM!N504</f>
        <v>0.14816924639469511</v>
      </c>
    </row>
    <row r="511" spans="2:10" x14ac:dyDescent="0.3">
      <c r="B511" s="99">
        <f>_VM!F505</f>
        <v>2025</v>
      </c>
      <c r="C511" s="99" t="str">
        <f>_VM!G505</f>
        <v>Schwein</v>
      </c>
      <c r="D511" s="99" t="str">
        <f>_VM!H505</f>
        <v>Mastschweine</v>
      </c>
      <c r="E511" s="99" t="str">
        <f>_VM!I505</f>
        <v>Minimierung</v>
      </c>
      <c r="F511" s="99" t="str">
        <f>_VM!J505</f>
        <v>C</v>
      </c>
      <c r="G511" s="99" t="str">
        <f>_VM!K505</f>
        <v>Pleuromutiline</v>
      </c>
      <c r="H511" s="99" t="str">
        <f>_VM!L505</f>
        <v>Tiamulin</v>
      </c>
      <c r="I511" s="115">
        <f>_VM!M505</f>
        <v>4.0956803678011653</v>
      </c>
      <c r="J511" s="162">
        <f>_VM!N505</f>
        <v>3.8154156722784181E-2</v>
      </c>
    </row>
    <row r="512" spans="2:10" x14ac:dyDescent="0.3">
      <c r="B512" s="99">
        <f>_VM!F506</f>
        <v>2025</v>
      </c>
      <c r="C512" s="99" t="str">
        <f>_VM!G506</f>
        <v>Schwein</v>
      </c>
      <c r="D512" s="99" t="str">
        <f>_VM!H506</f>
        <v>Mastschweine</v>
      </c>
      <c r="E512" s="99" t="str">
        <f>_VM!I506</f>
        <v>Minimierung</v>
      </c>
      <c r="F512" s="99" t="str">
        <f>_VM!J506</f>
        <v>D</v>
      </c>
      <c r="G512" s="99" t="str">
        <f>_VM!K506</f>
        <v>Aminoglykoside</v>
      </c>
      <c r="H512" s="99" t="str">
        <f>_VM!L506</f>
        <v>Spectinomycin</v>
      </c>
      <c r="I512" s="115">
        <f>_VM!M506</f>
        <v>0.31921599725043087</v>
      </c>
      <c r="J512" s="162">
        <f>_VM!N506</f>
        <v>2.9737225793455917E-3</v>
      </c>
    </row>
    <row r="513" spans="2:10" x14ac:dyDescent="0.3">
      <c r="B513" s="99">
        <f>_VM!F507</f>
        <v>2025</v>
      </c>
      <c r="C513" s="99" t="str">
        <f>_VM!G507</f>
        <v>Schwein</v>
      </c>
      <c r="D513" s="99" t="str">
        <f>_VM!H507</f>
        <v>Mastschweine</v>
      </c>
      <c r="E513" s="99" t="str">
        <f>_VM!I507</f>
        <v>Minimierung</v>
      </c>
      <c r="F513" s="99" t="str">
        <f>_VM!J507</f>
        <v>D</v>
      </c>
      <c r="G513" s="99" t="str">
        <f>_VM!K507</f>
        <v>Folsäureantag.</v>
      </c>
      <c r="H513" s="99" t="str">
        <f>_VM!L507</f>
        <v>Trimethoprim</v>
      </c>
      <c r="I513" s="115">
        <f>_VM!M507</f>
        <v>0.21620960147222221</v>
      </c>
      <c r="J513" s="162">
        <f>_VM!N507</f>
        <v>2.0141452161147643E-3</v>
      </c>
    </row>
    <row r="514" spans="2:10" x14ac:dyDescent="0.3">
      <c r="B514" s="99">
        <f>_VM!F508</f>
        <v>2025</v>
      </c>
      <c r="C514" s="99" t="str">
        <f>_VM!G508</f>
        <v>Schwein</v>
      </c>
      <c r="D514" s="99" t="str">
        <f>_VM!H508</f>
        <v>Mastschweine</v>
      </c>
      <c r="E514" s="99" t="str">
        <f>_VM!I508</f>
        <v>Minimierung</v>
      </c>
      <c r="F514" s="99" t="str">
        <f>_VM!J508</f>
        <v>D</v>
      </c>
      <c r="G514" s="99" t="str">
        <f>_VM!K508</f>
        <v>Penicilline</v>
      </c>
      <c r="H514" s="99" t="str">
        <f>_VM!L508</f>
        <v>Amoxicillin</v>
      </c>
      <c r="I514" s="115">
        <f>_VM!M508</f>
        <v>50.195238194433784</v>
      </c>
      <c r="J514" s="162">
        <f>_VM!N508</f>
        <v>0.46760411282682518</v>
      </c>
    </row>
    <row r="515" spans="2:10" x14ac:dyDescent="0.3">
      <c r="B515" s="99">
        <f>_VM!F509</f>
        <v>2025</v>
      </c>
      <c r="C515" s="99" t="str">
        <f>_VM!G509</f>
        <v>Schwein</v>
      </c>
      <c r="D515" s="99" t="str">
        <f>_VM!H509</f>
        <v>Mastschweine</v>
      </c>
      <c r="E515" s="99" t="str">
        <f>_VM!I509</f>
        <v>Minimierung</v>
      </c>
      <c r="F515" s="99" t="str">
        <f>_VM!J509</f>
        <v>D</v>
      </c>
      <c r="G515" s="99" t="str">
        <f>_VM!K509</f>
        <v>Penicilline</v>
      </c>
      <c r="H515" s="99" t="str">
        <f>_VM!L509</f>
        <v>Benzylpenicillin</v>
      </c>
      <c r="I515" s="115">
        <f>_VM!M509</f>
        <v>1.0606401006326598</v>
      </c>
      <c r="J515" s="162">
        <f>_VM!N509</f>
        <v>9.8806120087280933E-3</v>
      </c>
    </row>
    <row r="516" spans="2:10" x14ac:dyDescent="0.3">
      <c r="B516" s="99">
        <f>_VM!F510</f>
        <v>2025</v>
      </c>
      <c r="C516" s="99" t="str">
        <f>_VM!G510</f>
        <v>Schwein</v>
      </c>
      <c r="D516" s="99" t="str">
        <f>_VM!H510</f>
        <v>Mastschweine</v>
      </c>
      <c r="E516" s="99" t="str">
        <f>_VM!I510</f>
        <v>Minimierung</v>
      </c>
      <c r="F516" s="99" t="str">
        <f>_VM!J510</f>
        <v>D</v>
      </c>
      <c r="G516" s="99" t="str">
        <f>_VM!K510</f>
        <v>Sulfonamide</v>
      </c>
      <c r="H516" s="99" t="str">
        <f>_VM!L510</f>
        <v>Sulfadiazin</v>
      </c>
      <c r="I516" s="115">
        <f>_VM!M510</f>
        <v>0.90793253939506857</v>
      </c>
      <c r="J516" s="162">
        <f>_VM!N510</f>
        <v>8.4580331693199697E-3</v>
      </c>
    </row>
    <row r="517" spans="2:10" x14ac:dyDescent="0.3">
      <c r="B517" s="99">
        <f>_VM!F511</f>
        <v>2025</v>
      </c>
      <c r="C517" s="99" t="str">
        <f>_VM!G511</f>
        <v>Schwein</v>
      </c>
      <c r="D517" s="99" t="str">
        <f>_VM!H511</f>
        <v>Mastschweine</v>
      </c>
      <c r="E517" s="99" t="str">
        <f>_VM!I511</f>
        <v>Minimierung</v>
      </c>
      <c r="F517" s="99" t="str">
        <f>_VM!J511</f>
        <v>D</v>
      </c>
      <c r="G517" s="99" t="str">
        <f>_VM!K511</f>
        <v>Sulfonamide</v>
      </c>
      <c r="H517" s="99" t="str">
        <f>_VM!L511</f>
        <v>Sulfadimethoxin</v>
      </c>
      <c r="I517" s="115">
        <f>_VM!M511</f>
        <v>7.92370503E-2</v>
      </c>
      <c r="J517" s="162">
        <f>_VM!N511</f>
        <v>7.3814911416546919E-4</v>
      </c>
    </row>
    <row r="518" spans="2:10" x14ac:dyDescent="0.3">
      <c r="B518" s="99">
        <f>_VM!F512</f>
        <v>2025</v>
      </c>
      <c r="C518" s="99" t="str">
        <f>_VM!G512</f>
        <v>Schwein</v>
      </c>
      <c r="D518" s="99" t="str">
        <f>_VM!H512</f>
        <v>Mastschweine</v>
      </c>
      <c r="E518" s="99" t="str">
        <f>_VM!I512</f>
        <v>Minimierung</v>
      </c>
      <c r="F518" s="99" t="str">
        <f>_VM!J512</f>
        <v>D</v>
      </c>
      <c r="G518" s="99" t="str">
        <f>_VM!K512</f>
        <v>Sulfonamide</v>
      </c>
      <c r="H518" s="99" t="str">
        <f>_VM!L512</f>
        <v>Sulfadimidin</v>
      </c>
      <c r="I518" s="115">
        <f>_VM!M512</f>
        <v>9.1980888827440002E-2</v>
      </c>
      <c r="J518" s="162">
        <f>_VM!N512</f>
        <v>8.5686697512170438E-4</v>
      </c>
    </row>
    <row r="519" spans="2:10" x14ac:dyDescent="0.3">
      <c r="B519" s="99">
        <f>_VM!F513</f>
        <v>2025</v>
      </c>
      <c r="C519" s="99" t="str">
        <f>_VM!G513</f>
        <v>Schwein</v>
      </c>
      <c r="D519" s="99" t="str">
        <f>_VM!H513</f>
        <v>Mastschweine</v>
      </c>
      <c r="E519" s="99" t="str">
        <f>_VM!I513</f>
        <v>Minimierung</v>
      </c>
      <c r="F519" s="99" t="str">
        <f>_VM!J513</f>
        <v>D</v>
      </c>
      <c r="G519" s="99" t="str">
        <f>_VM!K513</f>
        <v>Sulfonamide</v>
      </c>
      <c r="H519" s="99" t="str">
        <f>_VM!L513</f>
        <v>Sulfadoxin</v>
      </c>
      <c r="I519" s="115">
        <f>_VM!M513</f>
        <v>6.5462419999999993E-2</v>
      </c>
      <c r="J519" s="162">
        <f>_VM!N513</f>
        <v>6.0982869946797971E-4</v>
      </c>
    </row>
    <row r="520" spans="2:10" x14ac:dyDescent="0.3">
      <c r="B520" s="99">
        <f>_VM!F514</f>
        <v>2025</v>
      </c>
      <c r="C520" s="99" t="str">
        <f>_VM!G514</f>
        <v>Schwein</v>
      </c>
      <c r="D520" s="99" t="str">
        <f>_VM!H514</f>
        <v>Mastschweine</v>
      </c>
      <c r="E520" s="99" t="str">
        <f>_VM!I514</f>
        <v>Minimierung</v>
      </c>
      <c r="F520" s="99" t="str">
        <f>_VM!J514</f>
        <v>D</v>
      </c>
      <c r="G520" s="99" t="str">
        <f>_VM!K514</f>
        <v>Tetrazykline</v>
      </c>
      <c r="H520" s="99" t="str">
        <f>_VM!L514</f>
        <v>Chlortetracyclin</v>
      </c>
      <c r="I520" s="115">
        <f>_VM!M514</f>
        <v>2.4643563893605043</v>
      </c>
      <c r="J520" s="162">
        <f>_VM!N514</f>
        <v>2.2957221134649812E-2</v>
      </c>
    </row>
    <row r="521" spans="2:10" x14ac:dyDescent="0.3">
      <c r="B521" s="99">
        <f>_VM!F515</f>
        <v>2025</v>
      </c>
      <c r="C521" s="99" t="str">
        <f>_VM!G515</f>
        <v>Schwein</v>
      </c>
      <c r="D521" s="99" t="str">
        <f>_VM!H515</f>
        <v>Mastschweine</v>
      </c>
      <c r="E521" s="99" t="str">
        <f>_VM!I515</f>
        <v>Minimierung</v>
      </c>
      <c r="F521" s="99" t="str">
        <f>_VM!J515</f>
        <v>D</v>
      </c>
      <c r="G521" s="99" t="str">
        <f>_VM!K515</f>
        <v>Tetrazykline</v>
      </c>
      <c r="H521" s="99" t="str">
        <f>_VM!L515</f>
        <v>Doxycyclin</v>
      </c>
      <c r="I521" s="115">
        <f>_VM!M515</f>
        <v>25.759318794073735</v>
      </c>
      <c r="J521" s="162">
        <f>_VM!N515</f>
        <v>0.23996625666101368</v>
      </c>
    </row>
    <row r="522" spans="2:10" x14ac:dyDescent="0.3">
      <c r="B522" s="99">
        <f>_VM!F516</f>
        <v>2025</v>
      </c>
      <c r="C522" s="99" t="str">
        <f>_VM!G516</f>
        <v>Schwein</v>
      </c>
      <c r="D522" s="99" t="str">
        <f>_VM!H516</f>
        <v>Mastschweine</v>
      </c>
      <c r="E522" s="99" t="str">
        <f>_VM!I516</f>
        <v>Minimierung</v>
      </c>
      <c r="F522" s="99" t="str">
        <f>_VM!J516</f>
        <v>D</v>
      </c>
      <c r="G522" s="99" t="str">
        <f>_VM!K516</f>
        <v>Tetrazykline</v>
      </c>
      <c r="H522" s="99" t="str">
        <f>_VM!L516</f>
        <v>Oxytetracyclin</v>
      </c>
      <c r="I522" s="115">
        <f>_VM!M516</f>
        <v>0.25095540760769003</v>
      </c>
      <c r="J522" s="162">
        <f>_VM!N516</f>
        <v>2.3378269524080282E-3</v>
      </c>
    </row>
    <row r="523" spans="2:10" x14ac:dyDescent="0.3">
      <c r="B523" s="99">
        <f>_VM!F517</f>
        <v>2025</v>
      </c>
      <c r="C523" s="99" t="str">
        <f>_VM!G517</f>
        <v>Schwein</v>
      </c>
      <c r="D523" s="99" t="str">
        <f>_VM!H517</f>
        <v>Mastschweine</v>
      </c>
      <c r="E523" s="99" t="str">
        <f>_VM!I517</f>
        <v>Minimierung</v>
      </c>
      <c r="F523" s="99" t="str">
        <f>_VM!J517</f>
        <v>D</v>
      </c>
      <c r="G523" s="99" t="str">
        <f>_VM!K517</f>
        <v>Tetrazykline</v>
      </c>
      <c r="H523" s="99" t="str">
        <f>_VM!L517</f>
        <v>Tetracyclin</v>
      </c>
      <c r="I523" s="115">
        <f>_VM!M517</f>
        <v>0.45010388400000001</v>
      </c>
      <c r="J523" s="162">
        <f>_VM!N517</f>
        <v>4.1930357326418182E-3</v>
      </c>
    </row>
    <row r="524" spans="2:10" x14ac:dyDescent="0.3">
      <c r="B524" s="99">
        <f>_VM!F518</f>
        <v>2025</v>
      </c>
      <c r="C524" s="99" t="str">
        <f>_VM!G518</f>
        <v>Schwein</v>
      </c>
      <c r="D524" s="99" t="str">
        <f>_VM!H518</f>
        <v>Schweine im Transit</v>
      </c>
      <c r="E524" s="99" t="str">
        <f>_VM!I518</f>
        <v>Beobachtung</v>
      </c>
      <c r="F524" s="99" t="str">
        <f>_VM!J518</f>
        <v>C</v>
      </c>
      <c r="G524" s="99" t="str">
        <f>_VM!K518</f>
        <v>Makrolide</v>
      </c>
      <c r="H524" s="99" t="str">
        <f>_VM!L518</f>
        <v>Tulathromycin</v>
      </c>
      <c r="I524" s="115">
        <f>_VM!M518</f>
        <v>5.9809999999999996E-4</v>
      </c>
      <c r="J524" s="162">
        <f>_VM!N518</f>
        <v>1</v>
      </c>
    </row>
    <row r="525" spans="2:10" x14ac:dyDescent="0.3">
      <c r="B525" s="99">
        <f>_VM!F519</f>
        <v>2025</v>
      </c>
      <c r="C525" s="99" t="str">
        <f>_VM!G519</f>
        <v>Schwein</v>
      </c>
      <c r="D525" s="99" t="str">
        <f>_VM!H519</f>
        <v>Sonstige Schweine</v>
      </c>
      <c r="E525" s="99" t="str">
        <f>_VM!I519</f>
        <v>Beobachtung</v>
      </c>
      <c r="F525" s="99" t="str">
        <f>_VM!J519</f>
        <v>B</v>
      </c>
      <c r="G525" s="99" t="str">
        <f>_VM!K519</f>
        <v>Ceph. 3. Gen.</v>
      </c>
      <c r="H525" s="99" t="str">
        <f>_VM!L519</f>
        <v>Ceftiofur</v>
      </c>
      <c r="I525" s="115">
        <f>_VM!M519</f>
        <v>7.7220000000000001E-4</v>
      </c>
      <c r="J525" s="162">
        <f>_VM!N519</f>
        <v>2.3092894627165018E-4</v>
      </c>
    </row>
    <row r="526" spans="2:10" x14ac:dyDescent="0.3">
      <c r="B526" s="99">
        <f>_VM!F520</f>
        <v>2025</v>
      </c>
      <c r="C526" s="99" t="str">
        <f>_VM!G520</f>
        <v>Schwein</v>
      </c>
      <c r="D526" s="99" t="str">
        <f>_VM!H520</f>
        <v>Sonstige Schweine</v>
      </c>
      <c r="E526" s="99" t="str">
        <f>_VM!I520</f>
        <v>Beobachtung</v>
      </c>
      <c r="F526" s="99" t="str">
        <f>_VM!J520</f>
        <v>B</v>
      </c>
      <c r="G526" s="99" t="str">
        <f>_VM!K520</f>
        <v>Ceph. 4. Gen.</v>
      </c>
      <c r="H526" s="99" t="str">
        <f>_VM!L520</f>
        <v>Cefquinom</v>
      </c>
      <c r="I526" s="115">
        <f>_VM!M520</f>
        <v>1.2825687420000003E-4</v>
      </c>
      <c r="J526" s="162">
        <f>_VM!N520</f>
        <v>3.8355639486016063E-5</v>
      </c>
    </row>
    <row r="527" spans="2:10" x14ac:dyDescent="0.3">
      <c r="B527" s="99">
        <f>_VM!F521</f>
        <v>2025</v>
      </c>
      <c r="C527" s="99" t="str">
        <f>_VM!G521</f>
        <v>Schwein</v>
      </c>
      <c r="D527" s="99" t="str">
        <f>_VM!H521</f>
        <v>Sonstige Schweine</v>
      </c>
      <c r="E527" s="99" t="str">
        <f>_VM!I521</f>
        <v>Beobachtung</v>
      </c>
      <c r="F527" s="99" t="str">
        <f>_VM!J521</f>
        <v>B</v>
      </c>
      <c r="G527" s="99" t="str">
        <f>_VM!K521</f>
        <v>Fluorchinolone</v>
      </c>
      <c r="H527" s="99" t="str">
        <f>_VM!L521</f>
        <v>Danofloxacin</v>
      </c>
      <c r="I527" s="115">
        <f>_VM!M521</f>
        <v>1.2078097479000001E-4</v>
      </c>
      <c r="J527" s="162">
        <f>_VM!N521</f>
        <v>3.6119947213050309E-5</v>
      </c>
    </row>
    <row r="528" spans="2:10" x14ac:dyDescent="0.3">
      <c r="B528" s="99">
        <f>_VM!F522</f>
        <v>2025</v>
      </c>
      <c r="C528" s="99" t="str">
        <f>_VM!G522</f>
        <v>Schwein</v>
      </c>
      <c r="D528" s="99" t="str">
        <f>_VM!H522</f>
        <v>Sonstige Schweine</v>
      </c>
      <c r="E528" s="99" t="str">
        <f>_VM!I522</f>
        <v>Beobachtung</v>
      </c>
      <c r="F528" s="99" t="str">
        <f>_VM!J522</f>
        <v>B</v>
      </c>
      <c r="G528" s="99" t="str">
        <f>_VM!K522</f>
        <v>Fluorchinolone</v>
      </c>
      <c r="H528" s="99" t="str">
        <f>_VM!L522</f>
        <v>Enrofloxacin</v>
      </c>
      <c r="I528" s="115">
        <f>_VM!M522</f>
        <v>3.6114650000000002E-4</v>
      </c>
      <c r="J528" s="162">
        <f>_VM!N522</f>
        <v>1.0800204700167641E-4</v>
      </c>
    </row>
    <row r="529" spans="2:10" x14ac:dyDescent="0.3">
      <c r="B529" s="99">
        <f>_VM!F523</f>
        <v>2025</v>
      </c>
      <c r="C529" s="99" t="str">
        <f>_VM!G523</f>
        <v>Schwein</v>
      </c>
      <c r="D529" s="99" t="str">
        <f>_VM!H523</f>
        <v>Sonstige Schweine</v>
      </c>
      <c r="E529" s="99" t="str">
        <f>_VM!I523</f>
        <v>Beobachtung</v>
      </c>
      <c r="F529" s="99" t="str">
        <f>_VM!J523</f>
        <v>B</v>
      </c>
      <c r="G529" s="99" t="str">
        <f>_VM!K523</f>
        <v>Fluorchinolone</v>
      </c>
      <c r="H529" s="99" t="str">
        <f>_VM!L523</f>
        <v>Marbofloxacin</v>
      </c>
      <c r="I529" s="115">
        <f>_VM!M523</f>
        <v>1.2672E-3</v>
      </c>
      <c r="J529" s="162">
        <f>_VM!N523</f>
        <v>3.7896032208681058E-4</v>
      </c>
    </row>
    <row r="530" spans="2:10" x14ac:dyDescent="0.3">
      <c r="B530" s="99">
        <f>_VM!F524</f>
        <v>2025</v>
      </c>
      <c r="C530" s="99" t="str">
        <f>_VM!G524</f>
        <v>Schwein</v>
      </c>
      <c r="D530" s="99" t="str">
        <f>_VM!H524</f>
        <v>Sonstige Schweine</v>
      </c>
      <c r="E530" s="99" t="str">
        <f>_VM!I524</f>
        <v>Beobachtung</v>
      </c>
      <c r="F530" s="99" t="str">
        <f>_VM!J524</f>
        <v>B</v>
      </c>
      <c r="G530" s="99" t="str">
        <f>_VM!K524</f>
        <v>Polypeptid-AB</v>
      </c>
      <c r="H530" s="99" t="str">
        <f>_VM!L524</f>
        <v>Colistin</v>
      </c>
      <c r="I530" s="115">
        <f>_VM!M524</f>
        <v>2.0840000000000001E-2</v>
      </c>
      <c r="J530" s="162">
        <f>_VM!N524</f>
        <v>6.2322704484604899E-3</v>
      </c>
    </row>
    <row r="531" spans="2:10" x14ac:dyDescent="0.3">
      <c r="B531" s="99">
        <f>_VM!F525</f>
        <v>2025</v>
      </c>
      <c r="C531" s="99" t="str">
        <f>_VM!G525</f>
        <v>Schwein</v>
      </c>
      <c r="D531" s="99" t="str">
        <f>_VM!H525</f>
        <v>Sonstige Schweine</v>
      </c>
      <c r="E531" s="99" t="str">
        <f>_VM!I525</f>
        <v>Beobachtung</v>
      </c>
      <c r="F531" s="99" t="str">
        <f>_VM!J525</f>
        <v>C</v>
      </c>
      <c r="G531" s="99" t="str">
        <f>_VM!K525</f>
        <v>Aminoglykoside</v>
      </c>
      <c r="H531" s="99" t="str">
        <f>_VM!L525</f>
        <v>Neomycin</v>
      </c>
      <c r="I531" s="115">
        <f>_VM!M525</f>
        <v>1.4500000000000001E-2</v>
      </c>
      <c r="J531" s="162">
        <f>_VM!N525</f>
        <v>4.3362726248885363E-3</v>
      </c>
    </row>
    <row r="532" spans="2:10" x14ac:dyDescent="0.3">
      <c r="B532" s="99">
        <f>_VM!F526</f>
        <v>2025</v>
      </c>
      <c r="C532" s="99" t="str">
        <f>_VM!G526</f>
        <v>Schwein</v>
      </c>
      <c r="D532" s="99" t="str">
        <f>_VM!H526</f>
        <v>Sonstige Schweine</v>
      </c>
      <c r="E532" s="99" t="str">
        <f>_VM!I526</f>
        <v>Beobachtung</v>
      </c>
      <c r="F532" s="99" t="str">
        <f>_VM!J526</f>
        <v>C</v>
      </c>
      <c r="G532" s="99" t="str">
        <f>_VM!K526</f>
        <v>Fenicole</v>
      </c>
      <c r="H532" s="99" t="str">
        <f>_VM!L526</f>
        <v>Florfenicol</v>
      </c>
      <c r="I532" s="115">
        <f>_VM!M526</f>
        <v>8.5413360000000001E-3</v>
      </c>
      <c r="J532" s="162">
        <f>_VM!N526</f>
        <v>2.5543145846051692E-3</v>
      </c>
    </row>
    <row r="533" spans="2:10" x14ac:dyDescent="0.3">
      <c r="B533" s="99">
        <f>_VM!F527</f>
        <v>2025</v>
      </c>
      <c r="C533" s="99" t="str">
        <f>_VM!G527</f>
        <v>Schwein</v>
      </c>
      <c r="D533" s="99" t="str">
        <f>_VM!H527</f>
        <v>Sonstige Schweine</v>
      </c>
      <c r="E533" s="99" t="str">
        <f>_VM!I527</f>
        <v>Beobachtung</v>
      </c>
      <c r="F533" s="99" t="str">
        <f>_VM!J527</f>
        <v>C</v>
      </c>
      <c r="G533" s="99" t="str">
        <f>_VM!K527</f>
        <v>Lincosamide</v>
      </c>
      <c r="H533" s="99" t="str">
        <f>_VM!L527</f>
        <v>Lincomycin</v>
      </c>
      <c r="I533" s="115">
        <f>_VM!M527</f>
        <v>5.7677643088610002E-2</v>
      </c>
      <c r="J533" s="162">
        <f>_VM!N527</f>
        <v>1.7248688606429727E-2</v>
      </c>
    </row>
    <row r="534" spans="2:10" x14ac:dyDescent="0.3">
      <c r="B534" s="99">
        <f>_VM!F528</f>
        <v>2025</v>
      </c>
      <c r="C534" s="99" t="str">
        <f>_VM!G528</f>
        <v>Schwein</v>
      </c>
      <c r="D534" s="99" t="str">
        <f>_VM!H528</f>
        <v>Sonstige Schweine</v>
      </c>
      <c r="E534" s="99" t="str">
        <f>_VM!I528</f>
        <v>Beobachtung</v>
      </c>
      <c r="F534" s="99" t="str">
        <f>_VM!J528</f>
        <v>C</v>
      </c>
      <c r="G534" s="99" t="str">
        <f>_VM!K528</f>
        <v>Makrolide</v>
      </c>
      <c r="H534" s="99" t="str">
        <f>_VM!L528</f>
        <v>Tulathromycin</v>
      </c>
      <c r="I534" s="115">
        <f>_VM!M528</f>
        <v>1.4326665000000001E-2</v>
      </c>
      <c r="J534" s="162">
        <f>_VM!N528</f>
        <v>4.2844362238240504E-3</v>
      </c>
    </row>
    <row r="535" spans="2:10" x14ac:dyDescent="0.3">
      <c r="B535" s="99">
        <f>_VM!F529</f>
        <v>2025</v>
      </c>
      <c r="C535" s="99" t="str">
        <f>_VM!G529</f>
        <v>Schwein</v>
      </c>
      <c r="D535" s="99" t="str">
        <f>_VM!H529</f>
        <v>Sonstige Schweine</v>
      </c>
      <c r="E535" s="99" t="str">
        <f>_VM!I529</f>
        <v>Beobachtung</v>
      </c>
      <c r="F535" s="99" t="str">
        <f>_VM!J529</f>
        <v>C</v>
      </c>
      <c r="G535" s="99" t="str">
        <f>_VM!K529</f>
        <v>Makrolide</v>
      </c>
      <c r="H535" s="99" t="str">
        <f>_VM!L529</f>
        <v>Tylosin</v>
      </c>
      <c r="I535" s="115">
        <f>_VM!M529</f>
        <v>0.15179364000000001</v>
      </c>
      <c r="J535" s="162">
        <f>_VM!N529</f>
        <v>4.5394386604426587E-2</v>
      </c>
    </row>
    <row r="536" spans="2:10" x14ac:dyDescent="0.3">
      <c r="B536" s="99">
        <f>_VM!F530</f>
        <v>2025</v>
      </c>
      <c r="C536" s="99" t="str">
        <f>_VM!G530</f>
        <v>Schwein</v>
      </c>
      <c r="D536" s="99" t="str">
        <f>_VM!H530</f>
        <v>Sonstige Schweine</v>
      </c>
      <c r="E536" s="99" t="str">
        <f>_VM!I530</f>
        <v>Beobachtung</v>
      </c>
      <c r="F536" s="99" t="str">
        <f>_VM!J530</f>
        <v>C</v>
      </c>
      <c r="G536" s="99" t="str">
        <f>_VM!K530</f>
        <v>Pleuromutiline</v>
      </c>
      <c r="H536" s="99" t="str">
        <f>_VM!L530</f>
        <v>Tiamulin</v>
      </c>
      <c r="I536" s="115">
        <f>_VM!M530</f>
        <v>8.8456821599999999E-2</v>
      </c>
      <c r="J536" s="162">
        <f>_VM!N530</f>
        <v>2.6453303033705446E-2</v>
      </c>
    </row>
    <row r="537" spans="2:10" x14ac:dyDescent="0.3">
      <c r="B537" s="99">
        <f>_VM!F531</f>
        <v>2025</v>
      </c>
      <c r="C537" s="99" t="str">
        <f>_VM!G531</f>
        <v>Schwein</v>
      </c>
      <c r="D537" s="99" t="str">
        <f>_VM!H531</f>
        <v>Sonstige Schweine</v>
      </c>
      <c r="E537" s="99" t="str">
        <f>_VM!I531</f>
        <v>Beobachtung</v>
      </c>
      <c r="F537" s="99" t="str">
        <f>_VM!J531</f>
        <v>D</v>
      </c>
      <c r="G537" s="99" t="str">
        <f>_VM!K531</f>
        <v>Aminoglykoside</v>
      </c>
      <c r="H537" s="99" t="str">
        <f>_VM!L531</f>
        <v>Spectinomycin</v>
      </c>
      <c r="I537" s="115">
        <f>_VM!M531</f>
        <v>1.0347880788E-3</v>
      </c>
      <c r="J537" s="162">
        <f>_VM!N531</f>
        <v>3.0945677370078909E-4</v>
      </c>
    </row>
    <row r="538" spans="2:10" x14ac:dyDescent="0.3">
      <c r="B538" s="99">
        <f>_VM!F532</f>
        <v>2025</v>
      </c>
      <c r="C538" s="99" t="str">
        <f>_VM!G532</f>
        <v>Schwein</v>
      </c>
      <c r="D538" s="99" t="str">
        <f>_VM!H532</f>
        <v>Sonstige Schweine</v>
      </c>
      <c r="E538" s="99" t="str">
        <f>_VM!I532</f>
        <v>Beobachtung</v>
      </c>
      <c r="F538" s="99" t="str">
        <f>_VM!J532</f>
        <v>D</v>
      </c>
      <c r="G538" s="99" t="str">
        <f>_VM!K532</f>
        <v>Folsäureantag.</v>
      </c>
      <c r="H538" s="99" t="str">
        <f>_VM!L532</f>
        <v>Trimethoprim</v>
      </c>
      <c r="I538" s="115">
        <f>_VM!M532</f>
        <v>1.1040849667703703E-2</v>
      </c>
      <c r="J538" s="162">
        <f>_VM!N532</f>
        <v>3.3018023565222938E-3</v>
      </c>
    </row>
    <row r="539" spans="2:10" x14ac:dyDescent="0.3">
      <c r="B539" s="99">
        <f>_VM!F533</f>
        <v>2025</v>
      </c>
      <c r="C539" s="99" t="str">
        <f>_VM!G533</f>
        <v>Schwein</v>
      </c>
      <c r="D539" s="99" t="str">
        <f>_VM!H533</f>
        <v>Sonstige Schweine</v>
      </c>
      <c r="E539" s="99" t="str">
        <f>_VM!I533</f>
        <v>Beobachtung</v>
      </c>
      <c r="F539" s="99" t="str">
        <f>_VM!J533</f>
        <v>D</v>
      </c>
      <c r="G539" s="99" t="str">
        <f>_VM!K533</f>
        <v>Penicilline</v>
      </c>
      <c r="H539" s="99" t="str">
        <f>_VM!L533</f>
        <v>Amoxicillin</v>
      </c>
      <c r="I539" s="115">
        <f>_VM!M533</f>
        <v>1.6253011489660174</v>
      </c>
      <c r="J539" s="162">
        <f>_VM!N533</f>
        <v>0.48605164685939489</v>
      </c>
    </row>
    <row r="540" spans="2:10" x14ac:dyDescent="0.3">
      <c r="B540" s="99">
        <f>_VM!F534</f>
        <v>2025</v>
      </c>
      <c r="C540" s="99" t="str">
        <f>_VM!G534</f>
        <v>Schwein</v>
      </c>
      <c r="D540" s="99" t="str">
        <f>_VM!H534</f>
        <v>Sonstige Schweine</v>
      </c>
      <c r="E540" s="99" t="str">
        <f>_VM!I534</f>
        <v>Beobachtung</v>
      </c>
      <c r="F540" s="99" t="str">
        <f>_VM!J534</f>
        <v>D</v>
      </c>
      <c r="G540" s="99" t="str">
        <f>_VM!K534</f>
        <v>Penicilline</v>
      </c>
      <c r="H540" s="99" t="str">
        <f>_VM!L534</f>
        <v>Benzylpenicillin</v>
      </c>
      <c r="I540" s="115">
        <f>_VM!M534</f>
        <v>2.1188849999999995E-2</v>
      </c>
      <c r="J540" s="162">
        <f>_VM!N534</f>
        <v>6.3365951867496171E-3</v>
      </c>
    </row>
    <row r="541" spans="2:10" x14ac:dyDescent="0.3">
      <c r="B541" s="99">
        <f>_VM!F535</f>
        <v>2025</v>
      </c>
      <c r="C541" s="99" t="str">
        <f>_VM!G535</f>
        <v>Schwein</v>
      </c>
      <c r="D541" s="99" t="str">
        <f>_VM!H535</f>
        <v>Sonstige Schweine</v>
      </c>
      <c r="E541" s="99" t="str">
        <f>_VM!I535</f>
        <v>Beobachtung</v>
      </c>
      <c r="F541" s="99" t="str">
        <f>_VM!J535</f>
        <v>D</v>
      </c>
      <c r="G541" s="99" t="str">
        <f>_VM!K535</f>
        <v>Sulfonamide</v>
      </c>
      <c r="H541" s="99" t="str">
        <f>_VM!L535</f>
        <v>Sulfadiazin</v>
      </c>
      <c r="I541" s="115">
        <f>_VM!M535</f>
        <v>4.7504999999999999E-2</v>
      </c>
      <c r="J541" s="162">
        <f>_VM!N535</f>
        <v>1.4206526278988271E-2</v>
      </c>
    </row>
    <row r="542" spans="2:10" x14ac:dyDescent="0.3">
      <c r="B542" s="99">
        <f>_VM!F536</f>
        <v>2025</v>
      </c>
      <c r="C542" s="99" t="str">
        <f>_VM!G536</f>
        <v>Schwein</v>
      </c>
      <c r="D542" s="99" t="str">
        <f>_VM!H536</f>
        <v>Sonstige Schweine</v>
      </c>
      <c r="E542" s="99" t="str">
        <f>_VM!I536</f>
        <v>Beobachtung</v>
      </c>
      <c r="F542" s="99" t="str">
        <f>_VM!J536</f>
        <v>D</v>
      </c>
      <c r="G542" s="99" t="str">
        <f>_VM!K536</f>
        <v>Sulfonamide</v>
      </c>
      <c r="H542" s="99" t="str">
        <f>_VM!L536</f>
        <v>Sulfadimethoxin</v>
      </c>
      <c r="I542" s="115">
        <f>_VM!M536</f>
        <v>4.0161740359999998E-3</v>
      </c>
      <c r="J542" s="162">
        <f>_VM!N536</f>
        <v>1.2010500364893039E-3</v>
      </c>
    </row>
    <row r="543" spans="2:10" x14ac:dyDescent="0.3">
      <c r="B543" s="99">
        <f>_VM!F537</f>
        <v>2025</v>
      </c>
      <c r="C543" s="99" t="str">
        <f>_VM!G537</f>
        <v>Schwein</v>
      </c>
      <c r="D543" s="99" t="str">
        <f>_VM!H537</f>
        <v>Sonstige Schweine</v>
      </c>
      <c r="E543" s="99" t="str">
        <f>_VM!I537</f>
        <v>Beobachtung</v>
      </c>
      <c r="F543" s="99" t="str">
        <f>_VM!J537</f>
        <v>D</v>
      </c>
      <c r="G543" s="99" t="str">
        <f>_VM!K537</f>
        <v>Sulfonamide</v>
      </c>
      <c r="H543" s="99" t="str">
        <f>_VM!L537</f>
        <v>Sulfadimidin</v>
      </c>
      <c r="I543" s="115">
        <f>_VM!M537</f>
        <v>3.5944618236800003E-3</v>
      </c>
      <c r="J543" s="162">
        <f>_VM!N537</f>
        <v>1.0749356142917593E-3</v>
      </c>
    </row>
    <row r="544" spans="2:10" x14ac:dyDescent="0.3">
      <c r="B544" s="99">
        <f>_VM!F538</f>
        <v>2025</v>
      </c>
      <c r="C544" s="99" t="str">
        <f>_VM!G538</f>
        <v>Schwein</v>
      </c>
      <c r="D544" s="99" t="str">
        <f>_VM!H538</f>
        <v>Sonstige Schweine</v>
      </c>
      <c r="E544" s="99" t="str">
        <f>_VM!I538</f>
        <v>Beobachtung</v>
      </c>
      <c r="F544" s="99" t="str">
        <f>_VM!J538</f>
        <v>D</v>
      </c>
      <c r="G544" s="99" t="str">
        <f>_VM!K538</f>
        <v>Sulfonamide</v>
      </c>
      <c r="H544" s="99" t="str">
        <f>_VM!L538</f>
        <v>Sulfadoxin</v>
      </c>
      <c r="I544" s="115">
        <f>_VM!M538</f>
        <v>8.3800000000000004E-5</v>
      </c>
      <c r="J544" s="162">
        <f>_VM!N538</f>
        <v>2.506066523901099E-5</v>
      </c>
    </row>
    <row r="545" spans="2:10" x14ac:dyDescent="0.3">
      <c r="B545" s="99">
        <f>_VM!F539</f>
        <v>2025</v>
      </c>
      <c r="C545" s="99" t="str">
        <f>_VM!G539</f>
        <v>Schwein</v>
      </c>
      <c r="D545" s="99" t="str">
        <f>_VM!H539</f>
        <v>Sonstige Schweine</v>
      </c>
      <c r="E545" s="99" t="str">
        <f>_VM!I539</f>
        <v>Beobachtung</v>
      </c>
      <c r="F545" s="99" t="str">
        <f>_VM!J539</f>
        <v>D</v>
      </c>
      <c r="G545" s="99" t="str">
        <f>_VM!K539</f>
        <v>Tetrazykline</v>
      </c>
      <c r="H545" s="99" t="str">
        <f>_VM!L539</f>
        <v>Chlortetracyclin</v>
      </c>
      <c r="I545" s="115">
        <f>_VM!M539</f>
        <v>0.35513237693752592</v>
      </c>
      <c r="J545" s="162">
        <f>_VM!N539</f>
        <v>0.10620350374660625</v>
      </c>
    </row>
    <row r="546" spans="2:10" x14ac:dyDescent="0.3">
      <c r="B546" s="99">
        <f>_VM!F540</f>
        <v>2025</v>
      </c>
      <c r="C546" s="99" t="str">
        <f>_VM!G540</f>
        <v>Schwein</v>
      </c>
      <c r="D546" s="99" t="str">
        <f>_VM!H540</f>
        <v>Sonstige Schweine</v>
      </c>
      <c r="E546" s="99" t="str">
        <f>_VM!I540</f>
        <v>Beobachtung</v>
      </c>
      <c r="F546" s="99" t="str">
        <f>_VM!J540</f>
        <v>D</v>
      </c>
      <c r="G546" s="99" t="str">
        <f>_VM!K540</f>
        <v>Tetrazykline</v>
      </c>
      <c r="H546" s="99" t="str">
        <f>_VM!L540</f>
        <v>Doxycyclin</v>
      </c>
      <c r="I546" s="115">
        <f>_VM!M540</f>
        <v>0.80814177025</v>
      </c>
      <c r="J546" s="162">
        <f>_VM!N540</f>
        <v>0.2416774507147611</v>
      </c>
    </row>
    <row r="547" spans="2:10" x14ac:dyDescent="0.3">
      <c r="B547" s="99">
        <f>_VM!F541</f>
        <v>2025</v>
      </c>
      <c r="C547" s="99" t="str">
        <f>_VM!G541</f>
        <v>Schwein</v>
      </c>
      <c r="D547" s="99" t="str">
        <f>_VM!H541</f>
        <v>Sonstige Schweine</v>
      </c>
      <c r="E547" s="99" t="str">
        <f>_VM!I541</f>
        <v>Beobachtung</v>
      </c>
      <c r="F547" s="99" t="str">
        <f>_VM!J541</f>
        <v>D</v>
      </c>
      <c r="G547" s="99" t="str">
        <f>_VM!K541</f>
        <v>Tetrazykline</v>
      </c>
      <c r="H547" s="99" t="str">
        <f>_VM!L541</f>
        <v>Oxytetracyclin</v>
      </c>
      <c r="I547" s="115">
        <f>_VM!M541</f>
        <v>1.471658520616E-2</v>
      </c>
      <c r="J547" s="162">
        <f>_VM!N541</f>
        <v>4.4010431421593948E-3</v>
      </c>
    </row>
    <row r="548" spans="2:10" x14ac:dyDescent="0.3">
      <c r="B548" s="99">
        <f>_VM!F542</f>
        <v>2025</v>
      </c>
      <c r="C548" s="99" t="str">
        <f>_VM!G542</f>
        <v>Schwein</v>
      </c>
      <c r="D548" s="99" t="str">
        <f>_VM!H542</f>
        <v>Sonstige Schweine</v>
      </c>
      <c r="E548" s="99" t="str">
        <f>_VM!I542</f>
        <v>Beobachtung</v>
      </c>
      <c r="F548" s="99" t="str">
        <f>_VM!J542</f>
        <v>D</v>
      </c>
      <c r="G548" s="99" t="str">
        <f>_VM!K542</f>
        <v>Tetrazykline</v>
      </c>
      <c r="H548" s="99" t="str">
        <f>_VM!L542</f>
        <v>Tetracyclin</v>
      </c>
      <c r="I548" s="115">
        <f>_VM!M542</f>
        <v>9.3344200000000002E-2</v>
      </c>
      <c r="J548" s="162">
        <f>_VM!N542</f>
        <v>2.7914889596697967E-2</v>
      </c>
    </row>
    <row r="549" spans="2:10" x14ac:dyDescent="0.3">
      <c r="B549" s="99">
        <f>_VM!F543</f>
        <v>2025</v>
      </c>
      <c r="C549" s="99" t="str">
        <f>_VM!G543</f>
        <v>Huhn</v>
      </c>
      <c r="D549" s="99" t="str">
        <f>_VM!H543</f>
        <v>Masthühner</v>
      </c>
      <c r="E549" s="99" t="str">
        <f>_VM!I543</f>
        <v>Beobachtung</v>
      </c>
      <c r="F549" s="99" t="str">
        <f>_VM!J543</f>
        <v>B</v>
      </c>
      <c r="G549" s="99" t="str">
        <f>_VM!K543</f>
        <v>Fluorchinolone</v>
      </c>
      <c r="H549" s="99" t="str">
        <f>_VM!L543</f>
        <v>Enrofloxacin</v>
      </c>
      <c r="I549" s="115">
        <f>_VM!M543</f>
        <v>1.8636515261117724E-2</v>
      </c>
      <c r="J549" s="162">
        <f>_VM!N543</f>
        <v>1.9082259335852073E-2</v>
      </c>
    </row>
    <row r="550" spans="2:10" x14ac:dyDescent="0.3">
      <c r="B550" s="99">
        <f>_VM!F544</f>
        <v>2025</v>
      </c>
      <c r="C550" s="99" t="str">
        <f>_VM!G544</f>
        <v>Huhn</v>
      </c>
      <c r="D550" s="99" t="str">
        <f>_VM!H544</f>
        <v>Masthühner</v>
      </c>
      <c r="E550" s="99" t="str">
        <f>_VM!I544</f>
        <v>Beobachtung</v>
      </c>
      <c r="F550" s="99" t="str">
        <f>_VM!J544</f>
        <v>B</v>
      </c>
      <c r="G550" s="99" t="str">
        <f>_VM!K544</f>
        <v>Polypeptid-AB</v>
      </c>
      <c r="H550" s="99" t="str">
        <f>_VM!L544</f>
        <v>Colistin</v>
      </c>
      <c r="I550" s="115">
        <f>_VM!M544</f>
        <v>0.12877338759999998</v>
      </c>
      <c r="J550" s="162">
        <f>_VM!N544</f>
        <v>0.13185336117348911</v>
      </c>
    </row>
    <row r="551" spans="2:10" x14ac:dyDescent="0.3">
      <c r="B551" s="99">
        <f>_VM!F545</f>
        <v>2025</v>
      </c>
      <c r="C551" s="99" t="str">
        <f>_VM!G545</f>
        <v>Huhn</v>
      </c>
      <c r="D551" s="99" t="str">
        <f>_VM!H545</f>
        <v>Masthühner</v>
      </c>
      <c r="E551" s="99" t="str">
        <f>_VM!I545</f>
        <v>Beobachtung</v>
      </c>
      <c r="F551" s="99" t="str">
        <f>_VM!J545</f>
        <v>C</v>
      </c>
      <c r="G551" s="99" t="str">
        <f>_VM!K545</f>
        <v>Aminoglykoside</v>
      </c>
      <c r="H551" s="99" t="str">
        <f>_VM!L545</f>
        <v>Apramycin</v>
      </c>
      <c r="I551" s="115">
        <f>_VM!M545</f>
        <v>1.1131051249999999E-2</v>
      </c>
      <c r="J551" s="162">
        <f>_VM!N545</f>
        <v>1.1397281286610089E-2</v>
      </c>
    </row>
    <row r="552" spans="2:10" x14ac:dyDescent="0.3">
      <c r="B552" s="99">
        <f>_VM!F546</f>
        <v>2025</v>
      </c>
      <c r="C552" s="99" t="str">
        <f>_VM!G546</f>
        <v>Huhn</v>
      </c>
      <c r="D552" s="99" t="str">
        <f>_VM!H546</f>
        <v>Masthühner</v>
      </c>
      <c r="E552" s="99" t="str">
        <f>_VM!I546</f>
        <v>Beobachtung</v>
      </c>
      <c r="F552" s="99" t="str">
        <f>_VM!J546</f>
        <v>C</v>
      </c>
      <c r="G552" s="99" t="str">
        <f>_VM!K546</f>
        <v>Aminoglykoside</v>
      </c>
      <c r="H552" s="99" t="str">
        <f>_VM!L546</f>
        <v>Neomycin</v>
      </c>
      <c r="I552" s="115">
        <f>_VM!M546</f>
        <v>4.9000000000000002E-2</v>
      </c>
      <c r="J552" s="162">
        <f>_VM!N546</f>
        <v>5.0171971227236455E-2</v>
      </c>
    </row>
    <row r="553" spans="2:10" x14ac:dyDescent="0.3">
      <c r="B553" s="99">
        <f>_VM!F547</f>
        <v>2025</v>
      </c>
      <c r="C553" s="99" t="str">
        <f>_VM!G547</f>
        <v>Huhn</v>
      </c>
      <c r="D553" s="99" t="str">
        <f>_VM!H547</f>
        <v>Masthühner</v>
      </c>
      <c r="E553" s="99" t="str">
        <f>_VM!I547</f>
        <v>Beobachtung</v>
      </c>
      <c r="F553" s="99" t="str">
        <f>_VM!J547</f>
        <v>C</v>
      </c>
      <c r="G553" s="99" t="str">
        <f>_VM!K547</f>
        <v>Lincosamide</v>
      </c>
      <c r="H553" s="99" t="str">
        <f>_VM!L547</f>
        <v>Lincomycin</v>
      </c>
      <c r="I553" s="115">
        <f>_VM!M547</f>
        <v>8.4043253385668037E-2</v>
      </c>
      <c r="J553" s="162">
        <f>_VM!N547</f>
        <v>8.6053381443042434E-2</v>
      </c>
    </row>
    <row r="554" spans="2:10" x14ac:dyDescent="0.3">
      <c r="B554" s="99">
        <f>_VM!F548</f>
        <v>2025</v>
      </c>
      <c r="C554" s="99" t="str">
        <f>_VM!G548</f>
        <v>Huhn</v>
      </c>
      <c r="D554" s="99" t="str">
        <f>_VM!H548</f>
        <v>Masthühner</v>
      </c>
      <c r="E554" s="99" t="str">
        <f>_VM!I548</f>
        <v>Beobachtung</v>
      </c>
      <c r="F554" s="99" t="str">
        <f>_VM!J548</f>
        <v>C</v>
      </c>
      <c r="G554" s="99" t="str">
        <f>_VM!K548</f>
        <v>Makrolide</v>
      </c>
      <c r="H554" s="99" t="str">
        <f>_VM!L548</f>
        <v>Tylosin</v>
      </c>
      <c r="I554" s="115">
        <f>_VM!M548</f>
        <v>0.16313499999999997</v>
      </c>
      <c r="J554" s="162">
        <f>_VM!N548</f>
        <v>0.16703682706439221</v>
      </c>
    </row>
    <row r="555" spans="2:10" x14ac:dyDescent="0.3">
      <c r="B555" s="99">
        <f>_VM!F549</f>
        <v>2025</v>
      </c>
      <c r="C555" s="99" t="str">
        <f>_VM!G549</f>
        <v>Huhn</v>
      </c>
      <c r="D555" s="99" t="str">
        <f>_VM!H549</f>
        <v>Masthühner</v>
      </c>
      <c r="E555" s="99" t="str">
        <f>_VM!I549</f>
        <v>Beobachtung</v>
      </c>
      <c r="F555" s="99" t="str">
        <f>_VM!J549</f>
        <v>D</v>
      </c>
      <c r="G555" s="99" t="str">
        <f>_VM!K549</f>
        <v>Aminoglykoside</v>
      </c>
      <c r="H555" s="99" t="str">
        <f>_VM!L549</f>
        <v>Spectinomycin</v>
      </c>
      <c r="I555" s="115">
        <f>_VM!M549</f>
        <v>0.12097605018371754</v>
      </c>
      <c r="J555" s="162">
        <f>_VM!N549</f>
        <v>0.12386952875514673</v>
      </c>
    </row>
    <row r="556" spans="2:10" x14ac:dyDescent="0.3">
      <c r="B556" s="99">
        <f>_VM!F550</f>
        <v>2025</v>
      </c>
      <c r="C556" s="99" t="str">
        <f>_VM!G550</f>
        <v>Huhn</v>
      </c>
      <c r="D556" s="99" t="str">
        <f>_VM!H550</f>
        <v>Masthühner</v>
      </c>
      <c r="E556" s="99" t="str">
        <f>_VM!I550</f>
        <v>Beobachtung</v>
      </c>
      <c r="F556" s="99" t="str">
        <f>_VM!J550</f>
        <v>D</v>
      </c>
      <c r="G556" s="99" t="str">
        <f>_VM!K550</f>
        <v>Folsäureantag.</v>
      </c>
      <c r="H556" s="99" t="str">
        <f>_VM!L550</f>
        <v>Trimethoprim</v>
      </c>
      <c r="I556" s="115">
        <f>_VM!M550</f>
        <v>2.4766078114478115E-2</v>
      </c>
      <c r="J556" s="162">
        <f>_VM!N550</f>
        <v>2.535842772594054E-2</v>
      </c>
    </row>
    <row r="557" spans="2:10" x14ac:dyDescent="0.3">
      <c r="B557" s="99">
        <f>_VM!F551</f>
        <v>2025</v>
      </c>
      <c r="C557" s="99" t="str">
        <f>_VM!G551</f>
        <v>Huhn</v>
      </c>
      <c r="D557" s="99" t="str">
        <f>_VM!H551</f>
        <v>Masthühner</v>
      </c>
      <c r="E557" s="99" t="str">
        <f>_VM!I551</f>
        <v>Beobachtung</v>
      </c>
      <c r="F557" s="99" t="str">
        <f>_VM!J551</f>
        <v>D</v>
      </c>
      <c r="G557" s="99" t="str">
        <f>_VM!K551</f>
        <v>Penicilline</v>
      </c>
      <c r="H557" s="99" t="str">
        <f>_VM!L551</f>
        <v>Amoxicillin</v>
      </c>
      <c r="I557" s="115">
        <f>_VM!M551</f>
        <v>0.20154776399999999</v>
      </c>
      <c r="J557" s="162">
        <f>_VM!N551</f>
        <v>0.20636833910860905</v>
      </c>
    </row>
    <row r="558" spans="2:10" x14ac:dyDescent="0.3">
      <c r="B558" s="99">
        <f>_VM!F552</f>
        <v>2025</v>
      </c>
      <c r="C558" s="99" t="str">
        <f>_VM!G552</f>
        <v>Huhn</v>
      </c>
      <c r="D558" s="99" t="str">
        <f>_VM!H552</f>
        <v>Masthühner</v>
      </c>
      <c r="E558" s="99" t="str">
        <f>_VM!I552</f>
        <v>Beobachtung</v>
      </c>
      <c r="F558" s="99" t="str">
        <f>_VM!J552</f>
        <v>D</v>
      </c>
      <c r="G558" s="99" t="str">
        <f>_VM!K552</f>
        <v>Penicilline</v>
      </c>
      <c r="H558" s="99" t="str">
        <f>_VM!L552</f>
        <v>Benzylpenicillin</v>
      </c>
      <c r="I558" s="115">
        <f>_VM!M552</f>
        <v>1.1867873500000001E-2</v>
      </c>
      <c r="J558" s="162">
        <f>_VM!N552</f>
        <v>1.2151726689193511E-2</v>
      </c>
    </row>
    <row r="559" spans="2:10" x14ac:dyDescent="0.3">
      <c r="B559" s="99">
        <f>_VM!F553</f>
        <v>2025</v>
      </c>
      <c r="C559" s="99" t="str">
        <f>_VM!G553</f>
        <v>Huhn</v>
      </c>
      <c r="D559" s="99" t="str">
        <f>_VM!H553</f>
        <v>Masthühner</v>
      </c>
      <c r="E559" s="99" t="str">
        <f>_VM!I553</f>
        <v>Beobachtung</v>
      </c>
      <c r="F559" s="99" t="str">
        <f>_VM!J553</f>
        <v>D</v>
      </c>
      <c r="G559" s="99" t="str">
        <f>_VM!K553</f>
        <v>Penicilline</v>
      </c>
      <c r="H559" s="99" t="str">
        <f>_VM!L553</f>
        <v>Phenoxymethylpenicillin</v>
      </c>
      <c r="I559" s="115">
        <f>_VM!M553</f>
        <v>8.5013500000000013E-3</v>
      </c>
      <c r="J559" s="162">
        <f>_VM!N553</f>
        <v>8.7046834202585046E-3</v>
      </c>
    </row>
    <row r="560" spans="2:10" x14ac:dyDescent="0.3">
      <c r="B560" s="99">
        <f>_VM!F554</f>
        <v>2025</v>
      </c>
      <c r="C560" s="99" t="str">
        <f>_VM!G554</f>
        <v>Huhn</v>
      </c>
      <c r="D560" s="99" t="str">
        <f>_VM!H554</f>
        <v>Masthühner</v>
      </c>
      <c r="E560" s="99" t="str">
        <f>_VM!I554</f>
        <v>Beobachtung</v>
      </c>
      <c r="F560" s="99" t="str">
        <f>_VM!J554</f>
        <v>D</v>
      </c>
      <c r="G560" s="99" t="str">
        <f>_VM!K554</f>
        <v>Sulfonamide</v>
      </c>
      <c r="H560" s="99" t="str">
        <f>_VM!L554</f>
        <v>Sulfamethoxazol</v>
      </c>
      <c r="I560" s="115">
        <f>_VM!M554</f>
        <v>0.12383039057239058</v>
      </c>
      <c r="J560" s="162">
        <f>_VM!N554</f>
        <v>0.12679213862970271</v>
      </c>
    </row>
    <row r="561" spans="2:10" x14ac:dyDescent="0.3">
      <c r="B561" s="99">
        <f>_VM!F555</f>
        <v>2025</v>
      </c>
      <c r="C561" s="99" t="str">
        <f>_VM!G555</f>
        <v>Huhn</v>
      </c>
      <c r="D561" s="99" t="str">
        <f>_VM!H555</f>
        <v>Masthühner</v>
      </c>
      <c r="E561" s="99" t="str">
        <f>_VM!I555</f>
        <v>Beobachtung</v>
      </c>
      <c r="F561" s="99" t="str">
        <f>_VM!J555</f>
        <v>D</v>
      </c>
      <c r="G561" s="99" t="str">
        <f>_VM!K555</f>
        <v>Tetrazykline</v>
      </c>
      <c r="H561" s="99" t="str">
        <f>_VM!L555</f>
        <v>Chlortetracyclin</v>
      </c>
      <c r="I561" s="115">
        <f>_VM!M555</f>
        <v>3.8477242799999999E-4</v>
      </c>
      <c r="J561" s="162">
        <f>_VM!N555</f>
        <v>3.9397533033979412E-4</v>
      </c>
    </row>
    <row r="562" spans="2:10" x14ac:dyDescent="0.3">
      <c r="B562" s="99">
        <f>_VM!F556</f>
        <v>2025</v>
      </c>
      <c r="C562" s="99" t="str">
        <f>_VM!G556</f>
        <v>Huhn</v>
      </c>
      <c r="D562" s="99" t="str">
        <f>_VM!H556</f>
        <v>Masthühner</v>
      </c>
      <c r="E562" s="99" t="str">
        <f>_VM!I556</f>
        <v>Beobachtung</v>
      </c>
      <c r="F562" s="99" t="str">
        <f>_VM!J556</f>
        <v>D</v>
      </c>
      <c r="G562" s="99" t="str">
        <f>_VM!K556</f>
        <v>Tetrazykline</v>
      </c>
      <c r="H562" s="99" t="str">
        <f>_VM!L556</f>
        <v>Doxycyclin</v>
      </c>
      <c r="I562" s="115">
        <f>_VM!M556</f>
        <v>3.0047430962425084E-2</v>
      </c>
      <c r="J562" s="162">
        <f>_VM!N556</f>
        <v>3.0766098810187045E-2</v>
      </c>
    </row>
    <row r="563" spans="2:10" x14ac:dyDescent="0.3">
      <c r="B563" s="99">
        <f>_VM!F557</f>
        <v>2025</v>
      </c>
      <c r="C563" s="99" t="str">
        <f>_VM!G557</f>
        <v>Huhn</v>
      </c>
      <c r="D563" s="99" t="str">
        <f>_VM!H557</f>
        <v>Masthühner</v>
      </c>
      <c r="E563" s="99" t="str">
        <f>_VM!I557</f>
        <v>Minimierung</v>
      </c>
      <c r="F563" s="99" t="str">
        <f>_VM!J557</f>
        <v>B</v>
      </c>
      <c r="G563" s="99" t="str">
        <f>_VM!K557</f>
        <v>Fluorchinolone</v>
      </c>
      <c r="H563" s="99" t="str">
        <f>_VM!L557</f>
        <v>Enrofloxacin</v>
      </c>
      <c r="I563" s="115">
        <f>_VM!M557</f>
        <v>0.50881100000000001</v>
      </c>
      <c r="J563" s="162">
        <f>_VM!N557</f>
        <v>8.9408163526228431E-3</v>
      </c>
    </row>
    <row r="564" spans="2:10" x14ac:dyDescent="0.3">
      <c r="B564" s="99">
        <f>_VM!F558</f>
        <v>2025</v>
      </c>
      <c r="C564" s="99" t="str">
        <f>_VM!G558</f>
        <v>Huhn</v>
      </c>
      <c r="D564" s="99" t="str">
        <f>_VM!H558</f>
        <v>Masthühner</v>
      </c>
      <c r="E564" s="99" t="str">
        <f>_VM!I558</f>
        <v>Minimierung</v>
      </c>
      <c r="F564" s="99" t="str">
        <f>_VM!J558</f>
        <v>B</v>
      </c>
      <c r="G564" s="99" t="str">
        <f>_VM!K558</f>
        <v>Polypeptid-AB</v>
      </c>
      <c r="H564" s="99" t="str">
        <f>_VM!L558</f>
        <v>Colistin</v>
      </c>
      <c r="I564" s="115">
        <f>_VM!M558</f>
        <v>13.780756258682352</v>
      </c>
      <c r="J564" s="162">
        <f>_VM!N558</f>
        <v>0.24215516352660763</v>
      </c>
    </row>
    <row r="565" spans="2:10" x14ac:dyDescent="0.3">
      <c r="B565" s="99">
        <f>_VM!F559</f>
        <v>2025</v>
      </c>
      <c r="C565" s="99" t="str">
        <f>_VM!G559</f>
        <v>Huhn</v>
      </c>
      <c r="D565" s="99" t="str">
        <f>_VM!H559</f>
        <v>Masthühner</v>
      </c>
      <c r="E565" s="99" t="str">
        <f>_VM!I559</f>
        <v>Minimierung</v>
      </c>
      <c r="F565" s="99" t="str">
        <f>_VM!J559</f>
        <v>C</v>
      </c>
      <c r="G565" s="99" t="str">
        <f>_VM!K559</f>
        <v>Aminoglykoside</v>
      </c>
      <c r="H565" s="99" t="str">
        <f>_VM!L559</f>
        <v>Apramycin</v>
      </c>
      <c r="I565" s="115">
        <f>_VM!M559</f>
        <v>1.96491431125</v>
      </c>
      <c r="J565" s="162">
        <f>_VM!N559</f>
        <v>3.4527433576567033E-2</v>
      </c>
    </row>
    <row r="566" spans="2:10" x14ac:dyDescent="0.3">
      <c r="B566" s="99">
        <f>_VM!F560</f>
        <v>2025</v>
      </c>
      <c r="C566" s="99" t="str">
        <f>_VM!G560</f>
        <v>Huhn</v>
      </c>
      <c r="D566" s="99" t="str">
        <f>_VM!H560</f>
        <v>Masthühner</v>
      </c>
      <c r="E566" s="99" t="str">
        <f>_VM!I560</f>
        <v>Minimierung</v>
      </c>
      <c r="F566" s="99" t="str">
        <f>_VM!J560</f>
        <v>C</v>
      </c>
      <c r="G566" s="99" t="str">
        <f>_VM!K560</f>
        <v>Aminoglykoside</v>
      </c>
      <c r="H566" s="99" t="str">
        <f>_VM!L560</f>
        <v>Neomycin</v>
      </c>
      <c r="I566" s="115">
        <f>_VM!M560</f>
        <v>0.65718010256410253</v>
      </c>
      <c r="J566" s="162">
        <f>_VM!N560</f>
        <v>1.1547955149600705E-2</v>
      </c>
    </row>
    <row r="567" spans="2:10" x14ac:dyDescent="0.3">
      <c r="B567" s="99">
        <f>_VM!F561</f>
        <v>2025</v>
      </c>
      <c r="C567" s="99" t="str">
        <f>_VM!G561</f>
        <v>Huhn</v>
      </c>
      <c r="D567" s="99" t="str">
        <f>_VM!H561</f>
        <v>Masthühner</v>
      </c>
      <c r="E567" s="99" t="str">
        <f>_VM!I561</f>
        <v>Minimierung</v>
      </c>
      <c r="F567" s="99" t="str">
        <f>_VM!J561</f>
        <v>C</v>
      </c>
      <c r="G567" s="99" t="str">
        <f>_VM!K561</f>
        <v>Lincosamide</v>
      </c>
      <c r="H567" s="99" t="str">
        <f>_VM!L561</f>
        <v>Lincomycin</v>
      </c>
      <c r="I567" s="115">
        <f>_VM!M561</f>
        <v>5.7623144700440694</v>
      </c>
      <c r="J567" s="162">
        <f>_VM!N561</f>
        <v>0.10125527050854884</v>
      </c>
    </row>
    <row r="568" spans="2:10" x14ac:dyDescent="0.3">
      <c r="B568" s="99">
        <f>_VM!F562</f>
        <v>2025</v>
      </c>
      <c r="C568" s="99" t="str">
        <f>_VM!G562</f>
        <v>Huhn</v>
      </c>
      <c r="D568" s="99" t="str">
        <f>_VM!H562</f>
        <v>Masthühner</v>
      </c>
      <c r="E568" s="99" t="str">
        <f>_VM!I562</f>
        <v>Minimierung</v>
      </c>
      <c r="F568" s="99" t="str">
        <f>_VM!J562</f>
        <v>C</v>
      </c>
      <c r="G568" s="99" t="str">
        <f>_VM!K562</f>
        <v>Makrolide</v>
      </c>
      <c r="H568" s="99" t="str">
        <f>_VM!L562</f>
        <v>Tylosin</v>
      </c>
      <c r="I568" s="115">
        <f>_VM!M562</f>
        <v>6.6131199999999994</v>
      </c>
      <c r="J568" s="162">
        <f>_VM!N562</f>
        <v>0.11620560765757258</v>
      </c>
    </row>
    <row r="569" spans="2:10" x14ac:dyDescent="0.3">
      <c r="B569" s="99">
        <f>_VM!F563</f>
        <v>2025</v>
      </c>
      <c r="C569" s="99" t="str">
        <f>_VM!G563</f>
        <v>Huhn</v>
      </c>
      <c r="D569" s="99" t="str">
        <f>_VM!H563</f>
        <v>Masthühner</v>
      </c>
      <c r="E569" s="99" t="str">
        <f>_VM!I563</f>
        <v>Minimierung</v>
      </c>
      <c r="F569" s="99" t="str">
        <f>_VM!J563</f>
        <v>D</v>
      </c>
      <c r="G569" s="99" t="str">
        <f>_VM!K563</f>
        <v>Aminoglykoside</v>
      </c>
      <c r="H569" s="99" t="str">
        <f>_VM!L563</f>
        <v>Spectinomycin</v>
      </c>
      <c r="I569" s="115">
        <f>_VM!M563</f>
        <v>10.488117008574589</v>
      </c>
      <c r="J569" s="162">
        <f>_VM!N563</f>
        <v>0.18429697482657698</v>
      </c>
    </row>
    <row r="570" spans="2:10" x14ac:dyDescent="0.3">
      <c r="B570" s="99">
        <f>_VM!F564</f>
        <v>2025</v>
      </c>
      <c r="C570" s="99" t="str">
        <f>_VM!G564</f>
        <v>Huhn</v>
      </c>
      <c r="D570" s="99" t="str">
        <f>_VM!H564</f>
        <v>Masthühner</v>
      </c>
      <c r="E570" s="99" t="str">
        <f>_VM!I564</f>
        <v>Minimierung</v>
      </c>
      <c r="F570" s="99" t="str">
        <f>_VM!J564</f>
        <v>D</v>
      </c>
      <c r="G570" s="99" t="str">
        <f>_VM!K564</f>
        <v>Folsäureantag.</v>
      </c>
      <c r="H570" s="99" t="str">
        <f>_VM!L564</f>
        <v>Trimethoprim</v>
      </c>
      <c r="I570" s="115">
        <f>_VM!M564</f>
        <v>1.1402586198026778</v>
      </c>
      <c r="J570" s="162">
        <f>_VM!N564</f>
        <v>2.0036600848155669E-2</v>
      </c>
    </row>
    <row r="571" spans="2:10" x14ac:dyDescent="0.3">
      <c r="B571" s="99">
        <f>_VM!F565</f>
        <v>2025</v>
      </c>
      <c r="C571" s="99" t="str">
        <f>_VM!G565</f>
        <v>Huhn</v>
      </c>
      <c r="D571" s="99" t="str">
        <f>_VM!H565</f>
        <v>Masthühner</v>
      </c>
      <c r="E571" s="99" t="str">
        <f>_VM!I565</f>
        <v>Minimierung</v>
      </c>
      <c r="F571" s="99" t="str">
        <f>_VM!J565</f>
        <v>D</v>
      </c>
      <c r="G571" s="99" t="str">
        <f>_VM!K565</f>
        <v>Penicilline</v>
      </c>
      <c r="H571" s="99" t="str">
        <f>_VM!L565</f>
        <v>Amoxicillin</v>
      </c>
      <c r="I571" s="115">
        <f>_VM!M565</f>
        <v>9.0236050080000005</v>
      </c>
      <c r="J571" s="162">
        <f>_VM!N565</f>
        <v>0.15856260028799649</v>
      </c>
    </row>
    <row r="572" spans="2:10" x14ac:dyDescent="0.3">
      <c r="B572" s="99">
        <f>_VM!F566</f>
        <v>2025</v>
      </c>
      <c r="C572" s="99" t="str">
        <f>_VM!G566</f>
        <v>Huhn</v>
      </c>
      <c r="D572" s="99" t="str">
        <f>_VM!H566</f>
        <v>Masthühner</v>
      </c>
      <c r="E572" s="99" t="str">
        <f>_VM!I566</f>
        <v>Minimierung</v>
      </c>
      <c r="F572" s="99" t="str">
        <f>_VM!J566</f>
        <v>D</v>
      </c>
      <c r="G572" s="99" t="str">
        <f>_VM!K566</f>
        <v>Penicilline</v>
      </c>
      <c r="H572" s="99" t="str">
        <f>_VM!L566</f>
        <v>Ampicillin</v>
      </c>
      <c r="I572" s="115">
        <f>_VM!M566</f>
        <v>0.106518</v>
      </c>
      <c r="J572" s="162">
        <f>_VM!N566</f>
        <v>1.8717320896141788E-3</v>
      </c>
    </row>
    <row r="573" spans="2:10" x14ac:dyDescent="0.3">
      <c r="B573" s="99">
        <f>_VM!F567</f>
        <v>2025</v>
      </c>
      <c r="C573" s="99" t="str">
        <f>_VM!G567</f>
        <v>Huhn</v>
      </c>
      <c r="D573" s="99" t="str">
        <f>_VM!H567</f>
        <v>Masthühner</v>
      </c>
      <c r="E573" s="99" t="str">
        <f>_VM!I567</f>
        <v>Minimierung</v>
      </c>
      <c r="F573" s="99" t="str">
        <f>_VM!J567</f>
        <v>D</v>
      </c>
      <c r="G573" s="99" t="str">
        <f>_VM!K567</f>
        <v>Penicilline</v>
      </c>
      <c r="H573" s="99" t="str">
        <f>_VM!L567</f>
        <v>Benzylpenicillin</v>
      </c>
      <c r="I573" s="115">
        <f>_VM!M567</f>
        <v>0.26322160699604746</v>
      </c>
      <c r="J573" s="162">
        <f>_VM!N567</f>
        <v>4.6253246258314467E-3</v>
      </c>
    </row>
    <row r="574" spans="2:10" x14ac:dyDescent="0.3">
      <c r="B574" s="99">
        <f>_VM!F568</f>
        <v>2025</v>
      </c>
      <c r="C574" s="99" t="str">
        <f>_VM!G568</f>
        <v>Huhn</v>
      </c>
      <c r="D574" s="99" t="str">
        <f>_VM!H568</f>
        <v>Masthühner</v>
      </c>
      <c r="E574" s="99" t="str">
        <f>_VM!I568</f>
        <v>Minimierung</v>
      </c>
      <c r="F574" s="99" t="str">
        <f>_VM!J568</f>
        <v>D</v>
      </c>
      <c r="G574" s="99" t="str">
        <f>_VM!K568</f>
        <v>Penicilline</v>
      </c>
      <c r="H574" s="99" t="str">
        <f>_VM!L568</f>
        <v>Phenoxymethylpenicillin</v>
      </c>
      <c r="I574" s="115">
        <f>_VM!M568</f>
        <v>5.6981144000000004E-2</v>
      </c>
      <c r="J574" s="162">
        <f>_VM!N568</f>
        <v>1.0012714820755782E-3</v>
      </c>
    </row>
    <row r="575" spans="2:10" x14ac:dyDescent="0.3">
      <c r="B575" s="99">
        <f>_VM!F569</f>
        <v>2025</v>
      </c>
      <c r="C575" s="99" t="str">
        <f>_VM!G569</f>
        <v>Huhn</v>
      </c>
      <c r="D575" s="99" t="str">
        <f>_VM!H569</f>
        <v>Masthühner</v>
      </c>
      <c r="E575" s="99" t="str">
        <f>_VM!I569</f>
        <v>Minimierung</v>
      </c>
      <c r="F575" s="99" t="str">
        <f>_VM!J569</f>
        <v>D</v>
      </c>
      <c r="G575" s="99" t="str">
        <f>_VM!K569</f>
        <v>Sulfonamide</v>
      </c>
      <c r="H575" s="99" t="str">
        <f>_VM!L569</f>
        <v>Sulfamethoxazol</v>
      </c>
      <c r="I575" s="115">
        <f>_VM!M569</f>
        <v>5.7012930990133892</v>
      </c>
      <c r="J575" s="162">
        <f>_VM!N569</f>
        <v>0.10018300424077835</v>
      </c>
    </row>
    <row r="576" spans="2:10" x14ac:dyDescent="0.3">
      <c r="B576" s="99">
        <f>_VM!F570</f>
        <v>2025</v>
      </c>
      <c r="C576" s="99" t="str">
        <f>_VM!G570</f>
        <v>Huhn</v>
      </c>
      <c r="D576" s="99" t="str">
        <f>_VM!H570</f>
        <v>Masthühner</v>
      </c>
      <c r="E576" s="99" t="str">
        <f>_VM!I570</f>
        <v>Minimierung</v>
      </c>
      <c r="F576" s="99" t="str">
        <f>_VM!J570</f>
        <v>D</v>
      </c>
      <c r="G576" s="99" t="str">
        <f>_VM!K570</f>
        <v>Tetrazykline</v>
      </c>
      <c r="H576" s="99" t="str">
        <f>_VM!L570</f>
        <v>Doxycyclin</v>
      </c>
      <c r="I576" s="115">
        <f>_VM!M570</f>
        <v>0.84169487036750001</v>
      </c>
      <c r="J576" s="162">
        <f>_VM!N570</f>
        <v>1.4790244827451662E-2</v>
      </c>
    </row>
    <row r="577" spans="2:10" x14ac:dyDescent="0.3">
      <c r="B577" s="99">
        <f>_VM!F571</f>
        <v>2025</v>
      </c>
      <c r="C577" s="99" t="str">
        <f>_VM!G571</f>
        <v>Huhn</v>
      </c>
      <c r="D577" s="99" t="str">
        <f>_VM!H571</f>
        <v>Junghennen</v>
      </c>
      <c r="E577" s="99" t="str">
        <f>_VM!I571</f>
        <v>Beobachtung</v>
      </c>
      <c r="F577" s="99" t="str">
        <f>_VM!J571</f>
        <v>B</v>
      </c>
      <c r="G577" s="99" t="str">
        <f>_VM!K571</f>
        <v>Fluorchinolone</v>
      </c>
      <c r="H577" s="99" t="str">
        <f>_VM!L571</f>
        <v>Enrofloxacin</v>
      </c>
      <c r="I577" s="115">
        <f>_VM!M571</f>
        <v>2.7434734126984129E-3</v>
      </c>
      <c r="J577" s="162">
        <f>_VM!N571</f>
        <v>3.3115041142799881E-2</v>
      </c>
    </row>
    <row r="578" spans="2:10" x14ac:dyDescent="0.3">
      <c r="B578" s="99">
        <f>_VM!F572</f>
        <v>2025</v>
      </c>
      <c r="C578" s="99" t="str">
        <f>_VM!G572</f>
        <v>Huhn</v>
      </c>
      <c r="D578" s="99" t="str">
        <f>_VM!H572</f>
        <v>Junghennen</v>
      </c>
      <c r="E578" s="99" t="str">
        <f>_VM!I572</f>
        <v>Beobachtung</v>
      </c>
      <c r="F578" s="99" t="str">
        <f>_VM!J572</f>
        <v>C</v>
      </c>
      <c r="G578" s="99" t="str">
        <f>_VM!K572</f>
        <v>Aminoglykoside</v>
      </c>
      <c r="H578" s="99" t="str">
        <f>_VM!L572</f>
        <v>Neomycin</v>
      </c>
      <c r="I578" s="115">
        <f>_VM!M572</f>
        <v>1.8E-3</v>
      </c>
      <c r="J578" s="162">
        <f>_VM!N572</f>
        <v>2.1726864120914419E-2</v>
      </c>
    </row>
    <row r="579" spans="2:10" x14ac:dyDescent="0.3">
      <c r="B579" s="99">
        <f>_VM!F573</f>
        <v>2025</v>
      </c>
      <c r="C579" s="99" t="str">
        <f>_VM!G573</f>
        <v>Huhn</v>
      </c>
      <c r="D579" s="99" t="str">
        <f>_VM!H573</f>
        <v>Junghennen</v>
      </c>
      <c r="E579" s="99" t="str">
        <f>_VM!I573</f>
        <v>Beobachtung</v>
      </c>
      <c r="F579" s="99" t="str">
        <f>_VM!J573</f>
        <v>C</v>
      </c>
      <c r="G579" s="99" t="str">
        <f>_VM!K573</f>
        <v>Makrolide</v>
      </c>
      <c r="H579" s="99" t="str">
        <f>_VM!L573</f>
        <v>Tylosin</v>
      </c>
      <c r="I579" s="115">
        <f>_VM!M573</f>
        <v>7.0418226110166279E-2</v>
      </c>
      <c r="J579" s="162">
        <f>_VM!N573</f>
        <v>0.8499817946285616</v>
      </c>
    </row>
    <row r="580" spans="2:10" x14ac:dyDescent="0.3">
      <c r="B580" s="99">
        <f>_VM!F574</f>
        <v>2025</v>
      </c>
      <c r="C580" s="99" t="str">
        <f>_VM!G574</f>
        <v>Huhn</v>
      </c>
      <c r="D580" s="99" t="str">
        <f>_VM!H574</f>
        <v>Junghennen</v>
      </c>
      <c r="E580" s="99" t="str">
        <f>_VM!I574</f>
        <v>Beobachtung</v>
      </c>
      <c r="F580" s="99" t="str">
        <f>_VM!J574</f>
        <v>D</v>
      </c>
      <c r="G580" s="99" t="str">
        <f>_VM!K574</f>
        <v>Folsäureantag.</v>
      </c>
      <c r="H580" s="99" t="str">
        <f>_VM!L574</f>
        <v>Trimethoprim</v>
      </c>
      <c r="I580" s="115">
        <f>_VM!M574</f>
        <v>1.4999999999999999E-4</v>
      </c>
      <c r="J580" s="162">
        <f>_VM!N574</f>
        <v>1.8105720100762017E-3</v>
      </c>
    </row>
    <row r="581" spans="2:10" x14ac:dyDescent="0.3">
      <c r="B581" s="99">
        <f>_VM!F575</f>
        <v>2025</v>
      </c>
      <c r="C581" s="99" t="str">
        <f>_VM!G575</f>
        <v>Huhn</v>
      </c>
      <c r="D581" s="99" t="str">
        <f>_VM!H575</f>
        <v>Junghennen</v>
      </c>
      <c r="E581" s="99" t="str">
        <f>_VM!I575</f>
        <v>Beobachtung</v>
      </c>
      <c r="F581" s="99" t="str">
        <f>_VM!J575</f>
        <v>D</v>
      </c>
      <c r="G581" s="99" t="str">
        <f>_VM!K575</f>
        <v>Penicilline</v>
      </c>
      <c r="H581" s="99" t="str">
        <f>_VM!L575</f>
        <v>Amoxicillin</v>
      </c>
      <c r="I581" s="115">
        <f>_VM!M575</f>
        <v>1.7503840330239998E-3</v>
      </c>
      <c r="J581" s="162">
        <f>_VM!N575</f>
        <v>2.1127975580517013E-2</v>
      </c>
    </row>
    <row r="582" spans="2:10" x14ac:dyDescent="0.3">
      <c r="B582" s="99">
        <f>_VM!F576</f>
        <v>2025</v>
      </c>
      <c r="C582" s="99" t="str">
        <f>_VM!G576</f>
        <v>Huhn</v>
      </c>
      <c r="D582" s="99" t="str">
        <f>_VM!H576</f>
        <v>Junghennen</v>
      </c>
      <c r="E582" s="99" t="str">
        <f>_VM!I576</f>
        <v>Beobachtung</v>
      </c>
      <c r="F582" s="99" t="str">
        <f>_VM!J576</f>
        <v>D</v>
      </c>
      <c r="G582" s="99" t="str">
        <f>_VM!K576</f>
        <v>Penicilline</v>
      </c>
      <c r="H582" s="99" t="str">
        <f>_VM!L576</f>
        <v>Benzylpenicillin</v>
      </c>
      <c r="I582" s="115">
        <f>_VM!M576</f>
        <v>2.5719104999999999E-3</v>
      </c>
      <c r="J582" s="162">
        <f>_VM!N576</f>
        <v>3.1044194424807259E-2</v>
      </c>
    </row>
    <row r="583" spans="2:10" x14ac:dyDescent="0.3">
      <c r="B583" s="99">
        <f>_VM!F577</f>
        <v>2025</v>
      </c>
      <c r="C583" s="99" t="str">
        <f>_VM!G577</f>
        <v>Huhn</v>
      </c>
      <c r="D583" s="99" t="str">
        <f>_VM!H577</f>
        <v>Junghennen</v>
      </c>
      <c r="E583" s="99" t="str">
        <f>_VM!I577</f>
        <v>Beobachtung</v>
      </c>
      <c r="F583" s="99" t="str">
        <f>_VM!J577</f>
        <v>D</v>
      </c>
      <c r="G583" s="99" t="str">
        <f>_VM!K577</f>
        <v>Penicilline</v>
      </c>
      <c r="H583" s="99" t="str">
        <f>_VM!L577</f>
        <v>Phenoxymethylpenicillin</v>
      </c>
      <c r="I583" s="115">
        <f>_VM!M577</f>
        <v>2.6627522570000007E-3</v>
      </c>
      <c r="J583" s="162">
        <f>_VM!N577</f>
        <v>3.2140698041942896E-2</v>
      </c>
    </row>
    <row r="584" spans="2:10" x14ac:dyDescent="0.3">
      <c r="B584" s="99">
        <f>_VM!F578</f>
        <v>2025</v>
      </c>
      <c r="C584" s="99" t="str">
        <f>_VM!G578</f>
        <v>Huhn</v>
      </c>
      <c r="D584" s="99" t="str">
        <f>_VM!H578</f>
        <v>Junghennen</v>
      </c>
      <c r="E584" s="99" t="str">
        <f>_VM!I578</f>
        <v>Beobachtung</v>
      </c>
      <c r="F584" s="99" t="str">
        <f>_VM!J578</f>
        <v>D</v>
      </c>
      <c r="G584" s="99" t="str">
        <f>_VM!K578</f>
        <v>Sulfonamide</v>
      </c>
      <c r="H584" s="99" t="str">
        <f>_VM!L578</f>
        <v>Sulfamethoxazol</v>
      </c>
      <c r="I584" s="115">
        <f>_VM!M578</f>
        <v>7.5000000000000002E-4</v>
      </c>
      <c r="J584" s="162">
        <f>_VM!N578</f>
        <v>9.0528600503810095E-3</v>
      </c>
    </row>
    <row r="585" spans="2:10" x14ac:dyDescent="0.3">
      <c r="B585" s="99">
        <f>_VM!F579</f>
        <v>2025</v>
      </c>
      <c r="C585" s="99" t="str">
        <f>_VM!G579</f>
        <v>Huhn</v>
      </c>
      <c r="D585" s="99" t="str">
        <f>_VM!H579</f>
        <v>Junghennen</v>
      </c>
      <c r="E585" s="99" t="str">
        <f>_VM!I579</f>
        <v>Minimierung</v>
      </c>
      <c r="F585" s="99" t="str">
        <f>_VM!J579</f>
        <v>B</v>
      </c>
      <c r="G585" s="99" t="str">
        <f>_VM!K579</f>
        <v>Fluorchinolone</v>
      </c>
      <c r="H585" s="99" t="str">
        <f>_VM!L579</f>
        <v>Enrofloxacin</v>
      </c>
      <c r="I585" s="115">
        <f>_VM!M579</f>
        <v>1.2999999999999999E-2</v>
      </c>
      <c r="J585" s="162">
        <f>_VM!N579</f>
        <v>1.3807320768372442E-2</v>
      </c>
    </row>
    <row r="586" spans="2:10" x14ac:dyDescent="0.3">
      <c r="B586" s="99">
        <f>_VM!F580</f>
        <v>2025</v>
      </c>
      <c r="C586" s="99" t="str">
        <f>_VM!G580</f>
        <v>Huhn</v>
      </c>
      <c r="D586" s="99" t="str">
        <f>_VM!H580</f>
        <v>Junghennen</v>
      </c>
      <c r="E586" s="99" t="str">
        <f>_VM!I580</f>
        <v>Minimierung</v>
      </c>
      <c r="F586" s="99" t="str">
        <f>_VM!J580</f>
        <v>C</v>
      </c>
      <c r="G586" s="99" t="str">
        <f>_VM!K580</f>
        <v>Aminoglykoside</v>
      </c>
      <c r="H586" s="99" t="str">
        <f>_VM!L580</f>
        <v>Neomycin</v>
      </c>
      <c r="I586" s="115">
        <f>_VM!M580</f>
        <v>5.2081081081081081E-2</v>
      </c>
      <c r="J586" s="162">
        <f>_VM!N580</f>
        <v>5.5315399419238451E-2</v>
      </c>
    </row>
    <row r="587" spans="2:10" x14ac:dyDescent="0.3">
      <c r="B587" s="99">
        <f>_VM!F581</f>
        <v>2025</v>
      </c>
      <c r="C587" s="99" t="str">
        <f>_VM!G581</f>
        <v>Huhn</v>
      </c>
      <c r="D587" s="99" t="str">
        <f>_VM!H581</f>
        <v>Junghennen</v>
      </c>
      <c r="E587" s="99" t="str">
        <f>_VM!I581</f>
        <v>Minimierung</v>
      </c>
      <c r="F587" s="99" t="str">
        <f>_VM!J581</f>
        <v>C</v>
      </c>
      <c r="G587" s="99" t="str">
        <f>_VM!K581</f>
        <v>Makrolide</v>
      </c>
      <c r="H587" s="99" t="str">
        <f>_VM!L581</f>
        <v>Tylosin</v>
      </c>
      <c r="I587" s="115">
        <f>_VM!M581</f>
        <v>0.57089999999999985</v>
      </c>
      <c r="J587" s="162">
        <f>_VM!N581</f>
        <v>0.60635380205106348</v>
      </c>
    </row>
    <row r="588" spans="2:10" x14ac:dyDescent="0.3">
      <c r="B588" s="99">
        <f>_VM!F582</f>
        <v>2025</v>
      </c>
      <c r="C588" s="99" t="str">
        <f>_VM!G582</f>
        <v>Huhn</v>
      </c>
      <c r="D588" s="99" t="str">
        <f>_VM!H582</f>
        <v>Junghennen</v>
      </c>
      <c r="E588" s="99" t="str">
        <f>_VM!I582</f>
        <v>Minimierung</v>
      </c>
      <c r="F588" s="99" t="str">
        <f>_VM!J582</f>
        <v>D</v>
      </c>
      <c r="G588" s="99" t="str">
        <f>_VM!K582</f>
        <v>Folsäureantag.</v>
      </c>
      <c r="H588" s="99" t="str">
        <f>_VM!L582</f>
        <v>Trimethoprim</v>
      </c>
      <c r="I588" s="115">
        <f>_VM!M582</f>
        <v>3.64E-3</v>
      </c>
      <c r="J588" s="162">
        <f>_VM!N582</f>
        <v>3.866049815144284E-3</v>
      </c>
    </row>
    <row r="589" spans="2:10" x14ac:dyDescent="0.3">
      <c r="B589" s="99">
        <f>_VM!F583</f>
        <v>2025</v>
      </c>
      <c r="C589" s="99" t="str">
        <f>_VM!G583</f>
        <v>Huhn</v>
      </c>
      <c r="D589" s="99" t="str">
        <f>_VM!H583</f>
        <v>Junghennen</v>
      </c>
      <c r="E589" s="99" t="str">
        <f>_VM!I583</f>
        <v>Minimierung</v>
      </c>
      <c r="F589" s="99" t="str">
        <f>_VM!J583</f>
        <v>D</v>
      </c>
      <c r="G589" s="99" t="str">
        <f>_VM!K583</f>
        <v>Penicilline</v>
      </c>
      <c r="H589" s="99" t="str">
        <f>_VM!L583</f>
        <v>Amoxicillin</v>
      </c>
      <c r="I589" s="115">
        <f>_VM!M583</f>
        <v>0.193402044</v>
      </c>
      <c r="J589" s="162">
        <f>_VM!N583</f>
        <v>0.20541261990514467</v>
      </c>
    </row>
    <row r="590" spans="2:10" x14ac:dyDescent="0.3">
      <c r="B590" s="99">
        <f>_VM!F584</f>
        <v>2025</v>
      </c>
      <c r="C590" s="99" t="str">
        <f>_VM!G584</f>
        <v>Huhn</v>
      </c>
      <c r="D590" s="99" t="str">
        <f>_VM!H584</f>
        <v>Junghennen</v>
      </c>
      <c r="E590" s="99" t="str">
        <f>_VM!I584</f>
        <v>Minimierung</v>
      </c>
      <c r="F590" s="99" t="str">
        <f>_VM!J584</f>
        <v>D</v>
      </c>
      <c r="G590" s="99" t="str">
        <f>_VM!K584</f>
        <v>Penicilline</v>
      </c>
      <c r="H590" s="99" t="str">
        <f>_VM!L584</f>
        <v>Benzylpenicillin</v>
      </c>
      <c r="I590" s="115">
        <f>_VM!M584</f>
        <v>5.7632339999999997E-2</v>
      </c>
      <c r="J590" s="162">
        <f>_VM!N584</f>
        <v>6.1211400385530905E-2</v>
      </c>
    </row>
    <row r="591" spans="2:10" x14ac:dyDescent="0.3">
      <c r="B591" s="99">
        <f>_VM!F585</f>
        <v>2025</v>
      </c>
      <c r="C591" s="99" t="str">
        <f>_VM!G585</f>
        <v>Huhn</v>
      </c>
      <c r="D591" s="99" t="str">
        <f>_VM!H585</f>
        <v>Junghennen</v>
      </c>
      <c r="E591" s="99" t="str">
        <f>_VM!I585</f>
        <v>Minimierung</v>
      </c>
      <c r="F591" s="99" t="str">
        <f>_VM!J585</f>
        <v>D</v>
      </c>
      <c r="G591" s="99" t="str">
        <f>_VM!K585</f>
        <v>Penicilline</v>
      </c>
      <c r="H591" s="99" t="str">
        <f>_VM!L585</f>
        <v>Phenoxymethylpenicillin</v>
      </c>
      <c r="I591" s="115">
        <f>_VM!M585</f>
        <v>3.2674048000000004E-2</v>
      </c>
      <c r="J591" s="162">
        <f>_VM!N585</f>
        <v>3.4703158579784468E-2</v>
      </c>
    </row>
    <row r="592" spans="2:10" x14ac:dyDescent="0.3">
      <c r="B592" s="99">
        <f>_VM!F586</f>
        <v>2025</v>
      </c>
      <c r="C592" s="99" t="str">
        <f>_VM!G586</f>
        <v>Huhn</v>
      </c>
      <c r="D592" s="99" t="str">
        <f>_VM!H586</f>
        <v>Junghennen</v>
      </c>
      <c r="E592" s="99" t="str">
        <f>_VM!I586</f>
        <v>Minimierung</v>
      </c>
      <c r="F592" s="99" t="str">
        <f>_VM!J586</f>
        <v>D</v>
      </c>
      <c r="G592" s="99" t="str">
        <f>_VM!K586</f>
        <v>Sulfonamide</v>
      </c>
      <c r="H592" s="99" t="str">
        <f>_VM!L586</f>
        <v>Sulfamethoxazol</v>
      </c>
      <c r="I592" s="115">
        <f>_VM!M586</f>
        <v>1.8200000000000001E-2</v>
      </c>
      <c r="J592" s="162">
        <f>_VM!N586</f>
        <v>1.9330249075721419E-2</v>
      </c>
    </row>
    <row r="593" spans="2:10" x14ac:dyDescent="0.3">
      <c r="B593" s="99">
        <f>_VM!F587</f>
        <v>2025</v>
      </c>
      <c r="C593" s="99" t="str">
        <f>_VM!G587</f>
        <v>Huhn</v>
      </c>
      <c r="D593" s="99" t="str">
        <f>_VM!H587</f>
        <v>Legehennen</v>
      </c>
      <c r="E593" s="99" t="str">
        <f>_VM!I587</f>
        <v>Beobachtung</v>
      </c>
      <c r="F593" s="99" t="str">
        <f>_VM!J587</f>
        <v>B</v>
      </c>
      <c r="G593" s="99" t="str">
        <f>_VM!K587</f>
        <v>Ceph. 3. Gen.</v>
      </c>
      <c r="H593" s="99" t="str">
        <f>_VM!L587</f>
        <v>Ceftiofur</v>
      </c>
      <c r="I593" s="115">
        <f>_VM!M587</f>
        <v>9.0729999999999994E-6</v>
      </c>
      <c r="J593" s="162">
        <f>_VM!N587</f>
        <v>6.6036284102616952E-6</v>
      </c>
    </row>
    <row r="594" spans="2:10" x14ac:dyDescent="0.3">
      <c r="B594" s="99">
        <f>_VM!F588</f>
        <v>2025</v>
      </c>
      <c r="C594" s="99" t="str">
        <f>_VM!G588</f>
        <v>Huhn</v>
      </c>
      <c r="D594" s="99" t="str">
        <f>_VM!H588</f>
        <v>Legehennen</v>
      </c>
      <c r="E594" s="99" t="str">
        <f>_VM!I588</f>
        <v>Beobachtung</v>
      </c>
      <c r="F594" s="99" t="str">
        <f>_VM!J588</f>
        <v>B</v>
      </c>
      <c r="G594" s="99" t="str">
        <f>_VM!K588</f>
        <v>Fluorchinolone</v>
      </c>
      <c r="H594" s="99" t="str">
        <f>_VM!L588</f>
        <v>Enrofloxacin</v>
      </c>
      <c r="I594" s="115">
        <f>_VM!M588</f>
        <v>6.3072500000000003E-5</v>
      </c>
      <c r="J594" s="162">
        <f>_VM!N588</f>
        <v>4.5906244120602982E-5</v>
      </c>
    </row>
    <row r="595" spans="2:10" x14ac:dyDescent="0.3">
      <c r="B595" s="99">
        <f>_VM!F589</f>
        <v>2025</v>
      </c>
      <c r="C595" s="99" t="str">
        <f>_VM!G589</f>
        <v>Huhn</v>
      </c>
      <c r="D595" s="99" t="str">
        <f>_VM!H589</f>
        <v>Legehennen</v>
      </c>
      <c r="E595" s="99" t="str">
        <f>_VM!I589</f>
        <v>Beobachtung</v>
      </c>
      <c r="F595" s="99" t="str">
        <f>_VM!J589</f>
        <v>B</v>
      </c>
      <c r="G595" s="99" t="str">
        <f>_VM!K589</f>
        <v>Polypeptid-AB</v>
      </c>
      <c r="H595" s="99" t="str">
        <f>_VM!L589</f>
        <v>Colistin</v>
      </c>
      <c r="I595" s="115">
        <f>_VM!M589</f>
        <v>0.3601686138837793</v>
      </c>
      <c r="J595" s="162">
        <f>_VM!N589</f>
        <v>0.26214258692025794</v>
      </c>
    </row>
    <row r="596" spans="2:10" x14ac:dyDescent="0.3">
      <c r="B596" s="99">
        <f>_VM!F590</f>
        <v>2025</v>
      </c>
      <c r="C596" s="99" t="str">
        <f>_VM!G590</f>
        <v>Huhn</v>
      </c>
      <c r="D596" s="99" t="str">
        <f>_VM!H590</f>
        <v>Legehennen</v>
      </c>
      <c r="E596" s="99" t="str">
        <f>_VM!I590</f>
        <v>Beobachtung</v>
      </c>
      <c r="F596" s="99" t="str">
        <f>_VM!J590</f>
        <v>C</v>
      </c>
      <c r="G596" s="99" t="str">
        <f>_VM!K590</f>
        <v>Aminoglykoside</v>
      </c>
      <c r="H596" s="99" t="str">
        <f>_VM!L590</f>
        <v>Neomycin</v>
      </c>
      <c r="I596" s="115">
        <f>_VM!M590</f>
        <v>0.23291788920472642</v>
      </c>
      <c r="J596" s="162">
        <f>_VM!N590</f>
        <v>0.16952531581731703</v>
      </c>
    </row>
    <row r="597" spans="2:10" x14ac:dyDescent="0.3">
      <c r="B597" s="99">
        <f>_VM!F591</f>
        <v>2025</v>
      </c>
      <c r="C597" s="99" t="str">
        <f>_VM!G591</f>
        <v>Huhn</v>
      </c>
      <c r="D597" s="99" t="str">
        <f>_VM!H591</f>
        <v>Legehennen</v>
      </c>
      <c r="E597" s="99" t="str">
        <f>_VM!I591</f>
        <v>Beobachtung</v>
      </c>
      <c r="F597" s="99" t="str">
        <f>_VM!J591</f>
        <v>C</v>
      </c>
      <c r="G597" s="99" t="str">
        <f>_VM!K591</f>
        <v>Makrolide</v>
      </c>
      <c r="H597" s="99" t="str">
        <f>_VM!L591</f>
        <v>Tylosin</v>
      </c>
      <c r="I597" s="115">
        <f>_VM!M591</f>
        <v>0.74769453399999986</v>
      </c>
      <c r="J597" s="162">
        <f>_VM!N591</f>
        <v>0.54419672290529908</v>
      </c>
    </row>
    <row r="598" spans="2:10" x14ac:dyDescent="0.3">
      <c r="B598" s="99">
        <f>_VM!F592</f>
        <v>2025</v>
      </c>
      <c r="C598" s="99" t="str">
        <f>_VM!G592</f>
        <v>Huhn</v>
      </c>
      <c r="D598" s="99" t="str">
        <f>_VM!H592</f>
        <v>Legehennen</v>
      </c>
      <c r="E598" s="99" t="str">
        <f>_VM!I592</f>
        <v>Beobachtung</v>
      </c>
      <c r="F598" s="99" t="str">
        <f>_VM!J592</f>
        <v>C</v>
      </c>
      <c r="G598" s="99" t="str">
        <f>_VM!K592</f>
        <v>Pleuromutiline</v>
      </c>
      <c r="H598" s="99" t="str">
        <f>_VM!L592</f>
        <v>Tiamulin</v>
      </c>
      <c r="I598" s="115">
        <f>_VM!M592</f>
        <v>9.8123492118529394E-3</v>
      </c>
      <c r="J598" s="162">
        <f>_VM!N592</f>
        <v>7.1417511326794924E-3</v>
      </c>
    </row>
    <row r="599" spans="2:10" x14ac:dyDescent="0.3">
      <c r="B599" s="99">
        <f>_VM!F593</f>
        <v>2025</v>
      </c>
      <c r="C599" s="99" t="str">
        <f>_VM!G593</f>
        <v>Huhn</v>
      </c>
      <c r="D599" s="99" t="str">
        <f>_VM!H593</f>
        <v>Legehennen</v>
      </c>
      <c r="E599" s="99" t="str">
        <f>_VM!I593</f>
        <v>Beobachtung</v>
      </c>
      <c r="F599" s="99" t="str">
        <f>_VM!J593</f>
        <v>D</v>
      </c>
      <c r="G599" s="99" t="str">
        <f>_VM!K593</f>
        <v>Penicilline</v>
      </c>
      <c r="H599" s="99" t="str">
        <f>_VM!L593</f>
        <v>Amoxicillin</v>
      </c>
      <c r="I599" s="115">
        <f>_VM!M593</f>
        <v>4.2963924959999999E-5</v>
      </c>
      <c r="J599" s="162">
        <f>_VM!N593</f>
        <v>3.1270560507242105E-5</v>
      </c>
    </row>
    <row r="600" spans="2:10" x14ac:dyDescent="0.3">
      <c r="B600" s="99">
        <f>_VM!F594</f>
        <v>2025</v>
      </c>
      <c r="C600" s="99" t="str">
        <f>_VM!G594</f>
        <v>Huhn</v>
      </c>
      <c r="D600" s="99" t="str">
        <f>_VM!H594</f>
        <v>Legehennen</v>
      </c>
      <c r="E600" s="99" t="str">
        <f>_VM!I594</f>
        <v>Beobachtung</v>
      </c>
      <c r="F600" s="99" t="str">
        <f>_VM!J594</f>
        <v>D</v>
      </c>
      <c r="G600" s="99" t="str">
        <f>_VM!K594</f>
        <v>Penicilline</v>
      </c>
      <c r="H600" s="99" t="str">
        <f>_VM!L594</f>
        <v>Phenoxymethylpenicillin</v>
      </c>
      <c r="I600" s="115">
        <f>_VM!M594</f>
        <v>2.0793227592500005E-2</v>
      </c>
      <c r="J600" s="162">
        <f>_VM!N594</f>
        <v>1.5133996304515644E-2</v>
      </c>
    </row>
    <row r="601" spans="2:10" x14ac:dyDescent="0.3">
      <c r="B601" s="99">
        <f>_VM!F595</f>
        <v>2025</v>
      </c>
      <c r="C601" s="99" t="str">
        <f>_VM!G595</f>
        <v>Huhn</v>
      </c>
      <c r="D601" s="99" t="str">
        <f>_VM!H595</f>
        <v>Legehennen</v>
      </c>
      <c r="E601" s="99" t="str">
        <f>_VM!I595</f>
        <v>Beobachtung</v>
      </c>
      <c r="F601" s="99" t="str">
        <f>_VM!J595</f>
        <v>D</v>
      </c>
      <c r="G601" s="99" t="str">
        <f>_VM!K595</f>
        <v>Tetrazykline</v>
      </c>
      <c r="H601" s="99" t="str">
        <f>_VM!L595</f>
        <v>Chlortetracyclin</v>
      </c>
      <c r="I601" s="115">
        <f>_VM!M595</f>
        <v>2.11411584E-4</v>
      </c>
      <c r="J601" s="162">
        <f>_VM!N595</f>
        <v>1.5387231812639997E-4</v>
      </c>
    </row>
    <row r="602" spans="2:10" x14ac:dyDescent="0.3">
      <c r="B602" s="99">
        <f>_VM!F596</f>
        <v>2025</v>
      </c>
      <c r="C602" s="99" t="str">
        <f>_VM!G596</f>
        <v>Huhn</v>
      </c>
      <c r="D602" s="99" t="str">
        <f>_VM!H596</f>
        <v>Legehennen</v>
      </c>
      <c r="E602" s="99" t="str">
        <f>_VM!I596</f>
        <v>Beobachtung</v>
      </c>
      <c r="F602" s="99" t="str">
        <f>_VM!J596</f>
        <v>D</v>
      </c>
      <c r="G602" s="99" t="str">
        <f>_VM!K596</f>
        <v>Tetrazykline</v>
      </c>
      <c r="H602" s="99" t="str">
        <f>_VM!L596</f>
        <v>Oxytetracyclin</v>
      </c>
      <c r="I602" s="115">
        <f>_VM!M596</f>
        <v>2.2284978376960001E-3</v>
      </c>
      <c r="J602" s="162">
        <f>_VM!N596</f>
        <v>1.6219741687662364E-3</v>
      </c>
    </row>
    <row r="603" spans="2:10" x14ac:dyDescent="0.3">
      <c r="B603" s="99">
        <f>_VM!F597</f>
        <v>2025</v>
      </c>
      <c r="C603" s="99" t="str">
        <f>_VM!G597</f>
        <v>Huhn</v>
      </c>
      <c r="D603" s="99" t="str">
        <f>_VM!H597</f>
        <v>Legehennen</v>
      </c>
      <c r="E603" s="99" t="str">
        <f>_VM!I597</f>
        <v>Minimierung</v>
      </c>
      <c r="F603" s="99" t="str">
        <f>_VM!J597</f>
        <v>B</v>
      </c>
      <c r="G603" s="99" t="str">
        <f>_VM!K597</f>
        <v>Polypeptid-AB</v>
      </c>
      <c r="H603" s="99" t="str">
        <f>_VM!L597</f>
        <v>Colistin</v>
      </c>
      <c r="I603" s="115">
        <f>_VM!M597</f>
        <v>1.6873816811942588</v>
      </c>
      <c r="J603" s="162">
        <f>_VM!N597</f>
        <v>0.29844754654286193</v>
      </c>
    </row>
    <row r="604" spans="2:10" x14ac:dyDescent="0.3">
      <c r="B604" s="99">
        <f>_VM!F598</f>
        <v>2025</v>
      </c>
      <c r="C604" s="99" t="str">
        <f>_VM!G598</f>
        <v>Huhn</v>
      </c>
      <c r="D604" s="99" t="str">
        <f>_VM!H598</f>
        <v>Legehennen</v>
      </c>
      <c r="E604" s="99" t="str">
        <f>_VM!I598</f>
        <v>Minimierung</v>
      </c>
      <c r="F604" s="99" t="str">
        <f>_VM!J598</f>
        <v>C</v>
      </c>
      <c r="G604" s="99" t="str">
        <f>_VM!K598</f>
        <v>Aminoglykoside</v>
      </c>
      <c r="H604" s="99" t="str">
        <f>_VM!L598</f>
        <v>Neomycin</v>
      </c>
      <c r="I604" s="115">
        <f>_VM!M598</f>
        <v>1.6736699530386956</v>
      </c>
      <c r="J604" s="162">
        <f>_VM!N598</f>
        <v>0.29602235035133151</v>
      </c>
    </row>
    <row r="605" spans="2:10" x14ac:dyDescent="0.3">
      <c r="B605" s="99">
        <f>_VM!F599</f>
        <v>2025</v>
      </c>
      <c r="C605" s="99" t="str">
        <f>_VM!G599</f>
        <v>Huhn</v>
      </c>
      <c r="D605" s="99" t="str">
        <f>_VM!H599</f>
        <v>Legehennen</v>
      </c>
      <c r="E605" s="99" t="str">
        <f>_VM!I599</f>
        <v>Minimierung</v>
      </c>
      <c r="F605" s="99" t="str">
        <f>_VM!J599</f>
        <v>C</v>
      </c>
      <c r="G605" s="99" t="str">
        <f>_VM!K599</f>
        <v>Makrolide</v>
      </c>
      <c r="H605" s="99" t="str">
        <f>_VM!L599</f>
        <v>Tylosin</v>
      </c>
      <c r="I605" s="115">
        <f>_VM!M599</f>
        <v>1.9289859999999999</v>
      </c>
      <c r="J605" s="162">
        <f>_VM!N599</f>
        <v>0.34118015232218923</v>
      </c>
    </row>
    <row r="606" spans="2:10" x14ac:dyDescent="0.3">
      <c r="B606" s="99">
        <f>_VM!F600</f>
        <v>2025</v>
      </c>
      <c r="C606" s="99" t="str">
        <f>_VM!G600</f>
        <v>Huhn</v>
      </c>
      <c r="D606" s="99" t="str">
        <f>_VM!H600</f>
        <v>Legehennen</v>
      </c>
      <c r="E606" s="99" t="str">
        <f>_VM!I600</f>
        <v>Minimierung</v>
      </c>
      <c r="F606" s="99" t="str">
        <f>_VM!J600</f>
        <v>C</v>
      </c>
      <c r="G606" s="99" t="str">
        <f>_VM!K600</f>
        <v>Pleuromutiline</v>
      </c>
      <c r="H606" s="99" t="str">
        <f>_VM!L600</f>
        <v>Tiamulin</v>
      </c>
      <c r="I606" s="115">
        <f>_VM!M600</f>
        <v>5.4059620500000002E-2</v>
      </c>
      <c r="J606" s="162">
        <f>_VM!N600</f>
        <v>9.561536245815027E-3</v>
      </c>
    </row>
    <row r="607" spans="2:10" x14ac:dyDescent="0.3">
      <c r="B607" s="99">
        <f>_VM!F601</f>
        <v>2025</v>
      </c>
      <c r="C607" s="99" t="str">
        <f>_VM!G601</f>
        <v>Huhn</v>
      </c>
      <c r="D607" s="99" t="str">
        <f>_VM!H601</f>
        <v>Legehennen</v>
      </c>
      <c r="E607" s="99" t="str">
        <f>_VM!I601</f>
        <v>Minimierung</v>
      </c>
      <c r="F607" s="99" t="str">
        <f>_VM!J601</f>
        <v>D</v>
      </c>
      <c r="G607" s="99" t="str">
        <f>_VM!K601</f>
        <v>Penicilline</v>
      </c>
      <c r="H607" s="99" t="str">
        <f>_VM!L601</f>
        <v>Phenoxymethylpenicillin</v>
      </c>
      <c r="I607" s="115">
        <f>_VM!M601</f>
        <v>0.30976621555000006</v>
      </c>
      <c r="J607" s="162">
        <f>_VM!N601</f>
        <v>5.4788414537802317E-2</v>
      </c>
    </row>
    <row r="608" spans="2:10" x14ac:dyDescent="0.3">
      <c r="B608" s="99">
        <f>_VM!F602</f>
        <v>2025</v>
      </c>
      <c r="C608" s="99" t="str">
        <f>_VM!G602</f>
        <v>Huhn</v>
      </c>
      <c r="D608" s="99" t="str">
        <f>_VM!H602</f>
        <v>Sonstige Hühner</v>
      </c>
      <c r="E608" s="99" t="str">
        <f>_VM!I602</f>
        <v>Beobachtung</v>
      </c>
      <c r="F608" s="99" t="str">
        <f>_VM!J602</f>
        <v>B</v>
      </c>
      <c r="G608" s="99" t="str">
        <f>_VM!K602</f>
        <v>Fluorchinolone</v>
      </c>
      <c r="H608" s="99" t="str">
        <f>_VM!L602</f>
        <v>Enrofloxacin</v>
      </c>
      <c r="I608" s="115">
        <f>_VM!M602</f>
        <v>0.44671072920454546</v>
      </c>
      <c r="J608" s="162">
        <f>_VM!N602</f>
        <v>0.11997215877573533</v>
      </c>
    </row>
    <row r="609" spans="2:10" x14ac:dyDescent="0.3">
      <c r="B609" s="99">
        <f>_VM!F603</f>
        <v>2025</v>
      </c>
      <c r="C609" s="99" t="str">
        <f>_VM!G603</f>
        <v>Huhn</v>
      </c>
      <c r="D609" s="99" t="str">
        <f>_VM!H603</f>
        <v>Sonstige Hühner</v>
      </c>
      <c r="E609" s="99" t="str">
        <f>_VM!I603</f>
        <v>Beobachtung</v>
      </c>
      <c r="F609" s="99" t="str">
        <f>_VM!J603</f>
        <v>B</v>
      </c>
      <c r="G609" s="99" t="str">
        <f>_VM!K603</f>
        <v>Polypeptid-AB</v>
      </c>
      <c r="H609" s="99" t="str">
        <f>_VM!L603</f>
        <v>Colistin</v>
      </c>
      <c r="I609" s="115">
        <f>_VM!M603</f>
        <v>0.34490417000000001</v>
      </c>
      <c r="J609" s="162">
        <f>_VM!N603</f>
        <v>9.2630185801304388E-2</v>
      </c>
    </row>
    <row r="610" spans="2:10" x14ac:dyDescent="0.3">
      <c r="B610" s="99">
        <f>_VM!F604</f>
        <v>2025</v>
      </c>
      <c r="C610" s="99" t="str">
        <f>_VM!G604</f>
        <v>Huhn</v>
      </c>
      <c r="D610" s="99" t="str">
        <f>_VM!H604</f>
        <v>Sonstige Hühner</v>
      </c>
      <c r="E610" s="99" t="str">
        <f>_VM!I604</f>
        <v>Beobachtung</v>
      </c>
      <c r="F610" s="99" t="str">
        <f>_VM!J604</f>
        <v>C</v>
      </c>
      <c r="G610" s="99" t="str">
        <f>_VM!K604</f>
        <v>Aminoglykoside</v>
      </c>
      <c r="H610" s="99" t="str">
        <f>_VM!L604</f>
        <v>Gentamicin</v>
      </c>
      <c r="I610" s="115">
        <f>_VM!M604</f>
        <v>6.7749999999999997E-7</v>
      </c>
      <c r="J610" s="162">
        <f>_VM!N604</f>
        <v>1.8195474667755891E-7</v>
      </c>
    </row>
    <row r="611" spans="2:10" x14ac:dyDescent="0.3">
      <c r="B611" s="99">
        <f>_VM!F605</f>
        <v>2025</v>
      </c>
      <c r="C611" s="99" t="str">
        <f>_VM!G605</f>
        <v>Huhn</v>
      </c>
      <c r="D611" s="99" t="str">
        <f>_VM!H605</f>
        <v>Sonstige Hühner</v>
      </c>
      <c r="E611" s="99" t="str">
        <f>_VM!I605</f>
        <v>Beobachtung</v>
      </c>
      <c r="F611" s="99" t="str">
        <f>_VM!J605</f>
        <v>C</v>
      </c>
      <c r="G611" s="99" t="str">
        <f>_VM!K605</f>
        <v>Aminoglykoside</v>
      </c>
      <c r="H611" s="99" t="str">
        <f>_VM!L605</f>
        <v>Neomycin</v>
      </c>
      <c r="I611" s="115">
        <f>_VM!M605</f>
        <v>0.43008302265536724</v>
      </c>
      <c r="J611" s="162">
        <f>_VM!N605</f>
        <v>0.11550649068276928</v>
      </c>
    </row>
    <row r="612" spans="2:10" x14ac:dyDescent="0.3">
      <c r="B612" s="99">
        <f>_VM!F606</f>
        <v>2025</v>
      </c>
      <c r="C612" s="99" t="str">
        <f>_VM!G606</f>
        <v>Huhn</v>
      </c>
      <c r="D612" s="99" t="str">
        <f>_VM!H606</f>
        <v>Sonstige Hühner</v>
      </c>
      <c r="E612" s="99" t="str">
        <f>_VM!I606</f>
        <v>Beobachtung</v>
      </c>
      <c r="F612" s="99" t="str">
        <f>_VM!J606</f>
        <v>C</v>
      </c>
      <c r="G612" s="99" t="str">
        <f>_VM!K606</f>
        <v>Fenicole</v>
      </c>
      <c r="H612" s="99" t="str">
        <f>_VM!L606</f>
        <v>Florfenicol</v>
      </c>
      <c r="I612" s="115">
        <f>_VM!M606</f>
        <v>3.1350000000000001E-6</v>
      </c>
      <c r="J612" s="162">
        <f>_VM!N606</f>
        <v>8.4196034071460842E-7</v>
      </c>
    </row>
    <row r="613" spans="2:10" x14ac:dyDescent="0.3">
      <c r="B613" s="99">
        <f>_VM!F607</f>
        <v>2025</v>
      </c>
      <c r="C613" s="99" t="str">
        <f>_VM!G607</f>
        <v>Huhn</v>
      </c>
      <c r="D613" s="99" t="str">
        <f>_VM!H607</f>
        <v>Sonstige Hühner</v>
      </c>
      <c r="E613" s="99" t="str">
        <f>_VM!I607</f>
        <v>Beobachtung</v>
      </c>
      <c r="F613" s="99" t="str">
        <f>_VM!J607</f>
        <v>C</v>
      </c>
      <c r="G613" s="99" t="str">
        <f>_VM!K607</f>
        <v>Lincosamide</v>
      </c>
      <c r="H613" s="99" t="str">
        <f>_VM!L607</f>
        <v>Lincomycin</v>
      </c>
      <c r="I613" s="115">
        <f>_VM!M607</f>
        <v>1.0098179373638114E-2</v>
      </c>
      <c r="J613" s="162">
        <f>_VM!N607</f>
        <v>2.712046745143725E-3</v>
      </c>
    </row>
    <row r="614" spans="2:10" x14ac:dyDescent="0.3">
      <c r="B614" s="99">
        <f>_VM!F608</f>
        <v>2025</v>
      </c>
      <c r="C614" s="99" t="str">
        <f>_VM!G608</f>
        <v>Huhn</v>
      </c>
      <c r="D614" s="99" t="str">
        <f>_VM!H608</f>
        <v>Sonstige Hühner</v>
      </c>
      <c r="E614" s="99" t="str">
        <f>_VM!I608</f>
        <v>Beobachtung</v>
      </c>
      <c r="F614" s="99" t="str">
        <f>_VM!J608</f>
        <v>C</v>
      </c>
      <c r="G614" s="99" t="str">
        <f>_VM!K608</f>
        <v>Makrolide</v>
      </c>
      <c r="H614" s="99" t="str">
        <f>_VM!L608</f>
        <v>Tylosin</v>
      </c>
      <c r="I614" s="115">
        <f>_VM!M608</f>
        <v>0.34443391999999995</v>
      </c>
      <c r="J614" s="162">
        <f>_VM!N608</f>
        <v>9.2503891750197173E-2</v>
      </c>
    </row>
    <row r="615" spans="2:10" x14ac:dyDescent="0.3">
      <c r="B615" s="99">
        <f>_VM!F609</f>
        <v>2025</v>
      </c>
      <c r="C615" s="99" t="str">
        <f>_VM!G609</f>
        <v>Huhn</v>
      </c>
      <c r="D615" s="99" t="str">
        <f>_VM!H609</f>
        <v>Sonstige Hühner</v>
      </c>
      <c r="E615" s="99" t="str">
        <f>_VM!I609</f>
        <v>Beobachtung</v>
      </c>
      <c r="F615" s="99" t="str">
        <f>_VM!J609</f>
        <v>C</v>
      </c>
      <c r="G615" s="99" t="str">
        <f>_VM!K609</f>
        <v>Pleuromutiline</v>
      </c>
      <c r="H615" s="99" t="str">
        <f>_VM!L609</f>
        <v>Tiamulin</v>
      </c>
      <c r="I615" s="115">
        <f>_VM!M609</f>
        <v>1.727470659E-3</v>
      </c>
      <c r="J615" s="162">
        <f>_VM!N609</f>
        <v>4.639431529907908E-4</v>
      </c>
    </row>
    <row r="616" spans="2:10" x14ac:dyDescent="0.3">
      <c r="B616" s="99">
        <f>_VM!F610</f>
        <v>2025</v>
      </c>
      <c r="C616" s="99" t="str">
        <f>_VM!G610</f>
        <v>Huhn</v>
      </c>
      <c r="D616" s="99" t="str">
        <f>_VM!H610</f>
        <v>Sonstige Hühner</v>
      </c>
      <c r="E616" s="99" t="str">
        <f>_VM!I610</f>
        <v>Beobachtung</v>
      </c>
      <c r="F616" s="99" t="str">
        <f>_VM!J610</f>
        <v>D</v>
      </c>
      <c r="G616" s="99" t="str">
        <f>_VM!K610</f>
        <v>Aminoglykoside</v>
      </c>
      <c r="H616" s="99" t="str">
        <f>_VM!L610</f>
        <v>Spectinomycin</v>
      </c>
      <c r="I616" s="115">
        <f>_VM!M610</f>
        <v>2.0259260999358975E-2</v>
      </c>
      <c r="J616" s="162">
        <f>_VM!N610</f>
        <v>5.4409870155172129E-3</v>
      </c>
    </row>
    <row r="617" spans="2:10" x14ac:dyDescent="0.3">
      <c r="B617" s="99">
        <f>_VM!F611</f>
        <v>2025</v>
      </c>
      <c r="C617" s="99" t="str">
        <f>_VM!G611</f>
        <v>Huhn</v>
      </c>
      <c r="D617" s="99" t="str">
        <f>_VM!H611</f>
        <v>Sonstige Hühner</v>
      </c>
      <c r="E617" s="99" t="str">
        <f>_VM!I611</f>
        <v>Beobachtung</v>
      </c>
      <c r="F617" s="99" t="str">
        <f>_VM!J611</f>
        <v>D</v>
      </c>
      <c r="G617" s="99" t="str">
        <f>_VM!K611</f>
        <v>Folsäureantag.</v>
      </c>
      <c r="H617" s="99" t="str">
        <f>_VM!L611</f>
        <v>Trimethoprim</v>
      </c>
      <c r="I617" s="115">
        <f>_VM!M611</f>
        <v>4.2834999999999998E-4</v>
      </c>
      <c r="J617" s="162">
        <f>_VM!N611</f>
        <v>1.1504105644181898E-4</v>
      </c>
    </row>
    <row r="618" spans="2:10" x14ac:dyDescent="0.3">
      <c r="B618" s="99">
        <f>_VM!F612</f>
        <v>2025</v>
      </c>
      <c r="C618" s="99" t="str">
        <f>_VM!G612</f>
        <v>Huhn</v>
      </c>
      <c r="D618" s="99" t="str">
        <f>_VM!H612</f>
        <v>Sonstige Hühner</v>
      </c>
      <c r="E618" s="99" t="str">
        <f>_VM!I612</f>
        <v>Beobachtung</v>
      </c>
      <c r="F618" s="99" t="str">
        <f>_VM!J612</f>
        <v>D</v>
      </c>
      <c r="G618" s="99" t="str">
        <f>_VM!K612</f>
        <v>Penicilline</v>
      </c>
      <c r="H618" s="99" t="str">
        <f>_VM!L612</f>
        <v>Amoxicillin</v>
      </c>
      <c r="I618" s="115">
        <f>_VM!M612</f>
        <v>0.47552985465863884</v>
      </c>
      <c r="J618" s="162">
        <f>_VM!N612</f>
        <v>0.12771205054174029</v>
      </c>
    </row>
    <row r="619" spans="2:10" x14ac:dyDescent="0.3">
      <c r="B619" s="99">
        <f>_VM!F613</f>
        <v>2025</v>
      </c>
      <c r="C619" s="99" t="str">
        <f>_VM!G613</f>
        <v>Huhn</v>
      </c>
      <c r="D619" s="99" t="str">
        <f>_VM!H613</f>
        <v>Sonstige Hühner</v>
      </c>
      <c r="E619" s="99" t="str">
        <f>_VM!I613</f>
        <v>Beobachtung</v>
      </c>
      <c r="F619" s="99" t="str">
        <f>_VM!J613</f>
        <v>D</v>
      </c>
      <c r="G619" s="99" t="str">
        <f>_VM!K613</f>
        <v>Penicilline</v>
      </c>
      <c r="H619" s="99" t="str">
        <f>_VM!L613</f>
        <v>Ampicillin</v>
      </c>
      <c r="I619" s="115">
        <f>_VM!M613</f>
        <v>8.9264963470938097E-2</v>
      </c>
      <c r="J619" s="162">
        <f>_VM!N613</f>
        <v>2.3973703048761761E-2</v>
      </c>
    </row>
    <row r="620" spans="2:10" x14ac:dyDescent="0.3">
      <c r="B620" s="99">
        <f>_VM!F614</f>
        <v>2025</v>
      </c>
      <c r="C620" s="99" t="str">
        <f>_VM!G614</f>
        <v>Huhn</v>
      </c>
      <c r="D620" s="99" t="str">
        <f>_VM!H614</f>
        <v>Sonstige Hühner</v>
      </c>
      <c r="E620" s="99" t="str">
        <f>_VM!I614</f>
        <v>Beobachtung</v>
      </c>
      <c r="F620" s="99" t="str">
        <f>_VM!J614</f>
        <v>D</v>
      </c>
      <c r="G620" s="99" t="str">
        <f>_VM!K614</f>
        <v>Penicilline</v>
      </c>
      <c r="H620" s="99" t="str">
        <f>_VM!L614</f>
        <v>Benzylpenicillin</v>
      </c>
      <c r="I620" s="115">
        <f>_VM!M614</f>
        <v>4.1082791649999999E-2</v>
      </c>
      <c r="J620" s="162">
        <f>_VM!N614</f>
        <v>1.1033518741671857E-2</v>
      </c>
    </row>
    <row r="621" spans="2:10" x14ac:dyDescent="0.3">
      <c r="B621" s="99">
        <f>_VM!F615</f>
        <v>2025</v>
      </c>
      <c r="C621" s="99" t="str">
        <f>_VM!G615</f>
        <v>Huhn</v>
      </c>
      <c r="D621" s="99" t="str">
        <f>_VM!H615</f>
        <v>Sonstige Hühner</v>
      </c>
      <c r="E621" s="99" t="str">
        <f>_VM!I615</f>
        <v>Beobachtung</v>
      </c>
      <c r="F621" s="99" t="str">
        <f>_VM!J615</f>
        <v>D</v>
      </c>
      <c r="G621" s="99" t="str">
        <f>_VM!K615</f>
        <v>Penicilline</v>
      </c>
      <c r="H621" s="99" t="str">
        <f>_VM!L615</f>
        <v>Phenoxymethylpenicillin</v>
      </c>
      <c r="I621" s="115">
        <f>_VM!M615</f>
        <v>0.27121545379062972</v>
      </c>
      <c r="J621" s="162">
        <f>_VM!N615</f>
        <v>7.2839762641347922E-2</v>
      </c>
    </row>
    <row r="622" spans="2:10" x14ac:dyDescent="0.3">
      <c r="B622" s="99">
        <f>_VM!F616</f>
        <v>2025</v>
      </c>
      <c r="C622" s="99" t="str">
        <f>_VM!G616</f>
        <v>Huhn</v>
      </c>
      <c r="D622" s="99" t="str">
        <f>_VM!H616</f>
        <v>Sonstige Hühner</v>
      </c>
      <c r="E622" s="99" t="str">
        <f>_VM!I616</f>
        <v>Beobachtung</v>
      </c>
      <c r="F622" s="99" t="str">
        <f>_VM!J616</f>
        <v>D</v>
      </c>
      <c r="G622" s="99" t="str">
        <f>_VM!K616</f>
        <v>Sulfonamide</v>
      </c>
      <c r="H622" s="99" t="str">
        <f>_VM!L616</f>
        <v>Sulfadimethoxin</v>
      </c>
      <c r="I622" s="115">
        <f>_VM!M616</f>
        <v>2.5740000000000001E-5</v>
      </c>
      <c r="J622" s="162">
        <f>_VM!N616</f>
        <v>6.9129375342883642E-6</v>
      </c>
    </row>
    <row r="623" spans="2:10" x14ac:dyDescent="0.3">
      <c r="B623" s="99">
        <f>_VM!F617</f>
        <v>2025</v>
      </c>
      <c r="C623" s="99" t="str">
        <f>_VM!G617</f>
        <v>Huhn</v>
      </c>
      <c r="D623" s="99" t="str">
        <f>_VM!H617</f>
        <v>Sonstige Hühner</v>
      </c>
      <c r="E623" s="99" t="str">
        <f>_VM!I617</f>
        <v>Beobachtung</v>
      </c>
      <c r="F623" s="99" t="str">
        <f>_VM!J617</f>
        <v>D</v>
      </c>
      <c r="G623" s="99" t="str">
        <f>_VM!K617</f>
        <v>Sulfonamide</v>
      </c>
      <c r="H623" s="99" t="str">
        <f>_VM!L617</f>
        <v>Sulfamethoxazol</v>
      </c>
      <c r="I623" s="115">
        <f>_VM!M617</f>
        <v>2.14175E-3</v>
      </c>
      <c r="J623" s="162">
        <f>_VM!N617</f>
        <v>5.7520528220909493E-4</v>
      </c>
    </row>
    <row r="624" spans="2:10" x14ac:dyDescent="0.3">
      <c r="B624" s="99">
        <f>_VM!F618</f>
        <v>2025</v>
      </c>
      <c r="C624" s="99" t="str">
        <f>_VM!G618</f>
        <v>Huhn</v>
      </c>
      <c r="D624" s="99" t="str">
        <f>_VM!H618</f>
        <v>Sonstige Hühner</v>
      </c>
      <c r="E624" s="99" t="str">
        <f>_VM!I618</f>
        <v>Beobachtung</v>
      </c>
      <c r="F624" s="99" t="str">
        <f>_VM!J618</f>
        <v>D</v>
      </c>
      <c r="G624" s="99" t="str">
        <f>_VM!K618</f>
        <v>Tetrazykline</v>
      </c>
      <c r="H624" s="99" t="str">
        <f>_VM!L618</f>
        <v>Chlortetracyclin</v>
      </c>
      <c r="I624" s="115">
        <f>_VM!M618</f>
        <v>5.1998961200000005E-4</v>
      </c>
      <c r="J624" s="162">
        <f>_VM!N618</f>
        <v>1.3965251383973751E-4</v>
      </c>
    </row>
    <row r="625" spans="2:10" x14ac:dyDescent="0.3">
      <c r="B625" s="99">
        <f>_VM!F619</f>
        <v>2025</v>
      </c>
      <c r="C625" s="99" t="str">
        <f>_VM!G619</f>
        <v>Huhn</v>
      </c>
      <c r="D625" s="99" t="str">
        <f>_VM!H619</f>
        <v>Sonstige Hühner</v>
      </c>
      <c r="E625" s="99" t="str">
        <f>_VM!I619</f>
        <v>Beobachtung</v>
      </c>
      <c r="F625" s="99" t="str">
        <f>_VM!J619</f>
        <v>D</v>
      </c>
      <c r="G625" s="99" t="str">
        <f>_VM!K619</f>
        <v>Tetrazykline</v>
      </c>
      <c r="H625" s="99" t="str">
        <f>_VM!L619</f>
        <v>Doxycyclin</v>
      </c>
      <c r="I625" s="115">
        <f>_VM!M619</f>
        <v>1.2400993997276195</v>
      </c>
      <c r="J625" s="162">
        <f>_VM!N619</f>
        <v>0.33305088137628325</v>
      </c>
    </row>
    <row r="626" spans="2:10" x14ac:dyDescent="0.3">
      <c r="B626" s="99">
        <f>_VM!F620</f>
        <v>2025</v>
      </c>
      <c r="C626" s="99" t="str">
        <f>_VM!G620</f>
        <v>Huhn</v>
      </c>
      <c r="D626" s="99" t="str">
        <f>_VM!H620</f>
        <v>Sonstige Hühner</v>
      </c>
      <c r="E626" s="99" t="str">
        <f>_VM!I620</f>
        <v>Beobachtung</v>
      </c>
      <c r="F626" s="99" t="str">
        <f>_VM!J620</f>
        <v>D</v>
      </c>
      <c r="G626" s="99" t="str">
        <f>_VM!K620</f>
        <v>Tetrazykline</v>
      </c>
      <c r="H626" s="99" t="str">
        <f>_VM!L620</f>
        <v>Oxytetracyclin</v>
      </c>
      <c r="I626" s="115">
        <f>_VM!M620</f>
        <v>4.9244308866709333E-3</v>
      </c>
      <c r="J626" s="162">
        <f>_VM!N620</f>
        <v>1.3225440214248805E-3</v>
      </c>
    </row>
    <row r="627" spans="2:10" x14ac:dyDescent="0.3">
      <c r="B627" s="99">
        <f>_VM!F621</f>
        <v>2025</v>
      </c>
      <c r="C627" s="99" t="str">
        <f>_VM!G621</f>
        <v>Pute</v>
      </c>
      <c r="D627" s="99" t="str">
        <f>_VM!H621</f>
        <v>Mastputen</v>
      </c>
      <c r="E627" s="99" t="str">
        <f>_VM!I621</f>
        <v>Beobachtung</v>
      </c>
      <c r="F627" s="99" t="str">
        <f>_VM!J621</f>
        <v>B</v>
      </c>
      <c r="G627" s="99" t="str">
        <f>_VM!K621</f>
        <v>Fluorchinolone</v>
      </c>
      <c r="H627" s="99" t="str">
        <f>_VM!L621</f>
        <v>Enrofloxacin</v>
      </c>
      <c r="I627" s="115">
        <f>_VM!M621</f>
        <v>1.7756000000000001E-2</v>
      </c>
      <c r="J627" s="162">
        <f>_VM!N621</f>
        <v>2.1731841159616013E-2</v>
      </c>
    </row>
    <row r="628" spans="2:10" x14ac:dyDescent="0.3">
      <c r="B628" s="99">
        <f>_VM!F622</f>
        <v>2025</v>
      </c>
      <c r="C628" s="99" t="str">
        <f>_VM!G622</f>
        <v>Pute</v>
      </c>
      <c r="D628" s="99" t="str">
        <f>_VM!H622</f>
        <v>Mastputen</v>
      </c>
      <c r="E628" s="99" t="str">
        <f>_VM!I622</f>
        <v>Beobachtung</v>
      </c>
      <c r="F628" s="99" t="str">
        <f>_VM!J622</f>
        <v>B</v>
      </c>
      <c r="G628" s="99" t="str">
        <f>_VM!K622</f>
        <v>Polypeptid-AB</v>
      </c>
      <c r="H628" s="99" t="str">
        <f>_VM!L622</f>
        <v>Colistin</v>
      </c>
      <c r="I628" s="115">
        <f>_VM!M622</f>
        <v>4.5531559999999999E-2</v>
      </c>
      <c r="J628" s="162">
        <f>_VM!N622</f>
        <v>5.5726775719166816E-2</v>
      </c>
    </row>
    <row r="629" spans="2:10" x14ac:dyDescent="0.3">
      <c r="B629" s="99">
        <f>_VM!F623</f>
        <v>2025</v>
      </c>
      <c r="C629" s="99" t="str">
        <f>_VM!G623</f>
        <v>Pute</v>
      </c>
      <c r="D629" s="99" t="str">
        <f>_VM!H623</f>
        <v>Mastputen</v>
      </c>
      <c r="E629" s="99" t="str">
        <f>_VM!I623</f>
        <v>Beobachtung</v>
      </c>
      <c r="F629" s="99" t="str">
        <f>_VM!J623</f>
        <v>C</v>
      </c>
      <c r="G629" s="99" t="str">
        <f>_VM!K623</f>
        <v>Aminoglykoside</v>
      </c>
      <c r="H629" s="99" t="str">
        <f>_VM!L623</f>
        <v>Paromomycin</v>
      </c>
      <c r="I629" s="115">
        <f>_VM!M623</f>
        <v>7.4999999999999993E-5</v>
      </c>
      <c r="J629" s="162">
        <f>_VM!N623</f>
        <v>9.1793652115972109E-5</v>
      </c>
    </row>
    <row r="630" spans="2:10" x14ac:dyDescent="0.3">
      <c r="B630" s="99">
        <f>_VM!F624</f>
        <v>2025</v>
      </c>
      <c r="C630" s="99" t="str">
        <f>_VM!G624</f>
        <v>Pute</v>
      </c>
      <c r="D630" s="99" t="str">
        <f>_VM!H624</f>
        <v>Mastputen</v>
      </c>
      <c r="E630" s="99" t="str">
        <f>_VM!I624</f>
        <v>Beobachtung</v>
      </c>
      <c r="F630" s="99" t="str">
        <f>_VM!J624</f>
        <v>C</v>
      </c>
      <c r="G630" s="99" t="str">
        <f>_VM!K624</f>
        <v>Fenicole</v>
      </c>
      <c r="H630" s="99" t="str">
        <f>_VM!L624</f>
        <v>Florfenicol</v>
      </c>
      <c r="I630" s="115">
        <f>_VM!M624</f>
        <v>7.3940000000000004E-3</v>
      </c>
      <c r="J630" s="162">
        <f>_VM!N624</f>
        <v>9.049630183273304E-3</v>
      </c>
    </row>
    <row r="631" spans="2:10" x14ac:dyDescent="0.3">
      <c r="B631" s="99">
        <f>_VM!F625</f>
        <v>2025</v>
      </c>
      <c r="C631" s="99" t="str">
        <f>_VM!G625</f>
        <v>Pute</v>
      </c>
      <c r="D631" s="99" t="str">
        <f>_VM!H625</f>
        <v>Mastputen</v>
      </c>
      <c r="E631" s="99" t="str">
        <f>_VM!I625</f>
        <v>Beobachtung</v>
      </c>
      <c r="F631" s="99" t="str">
        <f>_VM!J625</f>
        <v>C</v>
      </c>
      <c r="G631" s="99" t="str">
        <f>_VM!K625</f>
        <v>Lincosamide</v>
      </c>
      <c r="H631" s="99" t="str">
        <f>_VM!L625</f>
        <v>Lincomycin</v>
      </c>
      <c r="I631" s="115">
        <f>_VM!M625</f>
        <v>4.322751142E-3</v>
      </c>
      <c r="J631" s="162">
        <f>_VM!N625</f>
        <v>5.2906815268355884E-3</v>
      </c>
    </row>
    <row r="632" spans="2:10" x14ac:dyDescent="0.3">
      <c r="B632" s="99">
        <f>_VM!F626</f>
        <v>2025</v>
      </c>
      <c r="C632" s="99" t="str">
        <f>_VM!G626</f>
        <v>Pute</v>
      </c>
      <c r="D632" s="99" t="str">
        <f>_VM!H626</f>
        <v>Mastputen</v>
      </c>
      <c r="E632" s="99" t="str">
        <f>_VM!I626</f>
        <v>Beobachtung</v>
      </c>
      <c r="F632" s="99" t="str">
        <f>_VM!J626</f>
        <v>C</v>
      </c>
      <c r="G632" s="99" t="str">
        <f>_VM!K626</f>
        <v>Makrolide</v>
      </c>
      <c r="H632" s="99" t="str">
        <f>_VM!L626</f>
        <v>Tylosin</v>
      </c>
      <c r="I632" s="115">
        <f>_VM!M626</f>
        <v>0.29323730999999997</v>
      </c>
      <c r="J632" s="162">
        <f>_VM!N626</f>
        <v>0.35889764828751292</v>
      </c>
    </row>
    <row r="633" spans="2:10" x14ac:dyDescent="0.3">
      <c r="B633" s="99">
        <f>_VM!F627</f>
        <v>2025</v>
      </c>
      <c r="C633" s="99" t="str">
        <f>_VM!G627</f>
        <v>Pute</v>
      </c>
      <c r="D633" s="99" t="str">
        <f>_VM!H627</f>
        <v>Mastputen</v>
      </c>
      <c r="E633" s="99" t="str">
        <f>_VM!I627</f>
        <v>Beobachtung</v>
      </c>
      <c r="F633" s="99" t="str">
        <f>_VM!J627</f>
        <v>C</v>
      </c>
      <c r="G633" s="99" t="str">
        <f>_VM!K627</f>
        <v>Pleuromutiline</v>
      </c>
      <c r="H633" s="99" t="str">
        <f>_VM!L627</f>
        <v>Tiamulin</v>
      </c>
      <c r="I633" s="115">
        <f>_VM!M627</f>
        <v>4.250925E-3</v>
      </c>
      <c r="J633" s="162">
        <f>_VM!N627</f>
        <v>5.2027724082811836E-3</v>
      </c>
    </row>
    <row r="634" spans="2:10" x14ac:dyDescent="0.3">
      <c r="B634" s="99">
        <f>_VM!F628</f>
        <v>2025</v>
      </c>
      <c r="C634" s="99" t="str">
        <f>_VM!G628</f>
        <v>Pute</v>
      </c>
      <c r="D634" s="99" t="str">
        <f>_VM!H628</f>
        <v>Mastputen</v>
      </c>
      <c r="E634" s="99" t="str">
        <f>_VM!I628</f>
        <v>Beobachtung</v>
      </c>
      <c r="F634" s="99" t="str">
        <f>_VM!J628</f>
        <v>D</v>
      </c>
      <c r="G634" s="99" t="str">
        <f>_VM!K628</f>
        <v>Aminoglykoside</v>
      </c>
      <c r="H634" s="99" t="str">
        <f>_VM!L628</f>
        <v>Spectinomycin</v>
      </c>
      <c r="I634" s="115">
        <f>_VM!M628</f>
        <v>8.6597697259999992E-3</v>
      </c>
      <c r="J634" s="162">
        <f>_VM!N628</f>
        <v>1.0598825195104947E-2</v>
      </c>
    </row>
    <row r="635" spans="2:10" x14ac:dyDescent="0.3">
      <c r="B635" s="99">
        <f>_VM!F629</f>
        <v>2025</v>
      </c>
      <c r="C635" s="99" t="str">
        <f>_VM!G629</f>
        <v>Pute</v>
      </c>
      <c r="D635" s="99" t="str">
        <f>_VM!H629</f>
        <v>Mastputen</v>
      </c>
      <c r="E635" s="99" t="str">
        <f>_VM!I629</f>
        <v>Beobachtung</v>
      </c>
      <c r="F635" s="99" t="str">
        <f>_VM!J629</f>
        <v>D</v>
      </c>
      <c r="G635" s="99" t="str">
        <f>_VM!K629</f>
        <v>Folsäureantag.</v>
      </c>
      <c r="H635" s="99" t="str">
        <f>_VM!L629</f>
        <v>Trimethoprim</v>
      </c>
      <c r="I635" s="115">
        <f>_VM!M629</f>
        <v>1.6000000000000001E-4</v>
      </c>
      <c r="J635" s="162">
        <f>_VM!N629</f>
        <v>1.958264578474072E-4</v>
      </c>
    </row>
    <row r="636" spans="2:10" x14ac:dyDescent="0.3">
      <c r="B636" s="99">
        <f>_VM!F630</f>
        <v>2025</v>
      </c>
      <c r="C636" s="99" t="str">
        <f>_VM!G630</f>
        <v>Pute</v>
      </c>
      <c r="D636" s="99" t="str">
        <f>_VM!H630</f>
        <v>Mastputen</v>
      </c>
      <c r="E636" s="99" t="str">
        <f>_VM!I630</f>
        <v>Beobachtung</v>
      </c>
      <c r="F636" s="99" t="str">
        <f>_VM!J630</f>
        <v>D</v>
      </c>
      <c r="G636" s="99" t="str">
        <f>_VM!K630</f>
        <v>Penicilline</v>
      </c>
      <c r="H636" s="99" t="str">
        <f>_VM!L630</f>
        <v>Amoxicillin</v>
      </c>
      <c r="I636" s="115">
        <f>_VM!M630</f>
        <v>0.1803140064</v>
      </c>
      <c r="J636" s="162">
        <f>_VM!N630</f>
        <v>0.22068908233491694</v>
      </c>
    </row>
    <row r="637" spans="2:10" x14ac:dyDescent="0.3">
      <c r="B637" s="99">
        <f>_VM!F631</f>
        <v>2025</v>
      </c>
      <c r="C637" s="99" t="str">
        <f>_VM!G631</f>
        <v>Pute</v>
      </c>
      <c r="D637" s="99" t="str">
        <f>_VM!H631</f>
        <v>Mastputen</v>
      </c>
      <c r="E637" s="99" t="str">
        <f>_VM!I631</f>
        <v>Beobachtung</v>
      </c>
      <c r="F637" s="99" t="str">
        <f>_VM!J631</f>
        <v>D</v>
      </c>
      <c r="G637" s="99" t="str">
        <f>_VM!K631</f>
        <v>Penicilline</v>
      </c>
      <c r="H637" s="99" t="str">
        <f>_VM!L631</f>
        <v>Benzylpenicillin</v>
      </c>
      <c r="I637" s="115">
        <f>_VM!M631</f>
        <v>6.0168342499999999E-2</v>
      </c>
      <c r="J637" s="162">
        <f>_VM!N631</f>
        <v>7.3640958664528799E-2</v>
      </c>
    </row>
    <row r="638" spans="2:10" x14ac:dyDescent="0.3">
      <c r="B638" s="99">
        <f>_VM!F632</f>
        <v>2025</v>
      </c>
      <c r="C638" s="99" t="str">
        <f>_VM!G632</f>
        <v>Pute</v>
      </c>
      <c r="D638" s="99" t="str">
        <f>_VM!H632</f>
        <v>Mastputen</v>
      </c>
      <c r="E638" s="99" t="str">
        <f>_VM!I632</f>
        <v>Beobachtung</v>
      </c>
      <c r="F638" s="99" t="str">
        <f>_VM!J632</f>
        <v>D</v>
      </c>
      <c r="G638" s="99" t="str">
        <f>_VM!K632</f>
        <v>Sulfonamide</v>
      </c>
      <c r="H638" s="99" t="str">
        <f>_VM!L632</f>
        <v>Sulfaclozin</v>
      </c>
      <c r="I638" s="115">
        <f>_VM!M632</f>
        <v>9.7487884800000008E-2</v>
      </c>
      <c r="J638" s="162">
        <f>_VM!N632</f>
        <v>0.11931691977137555</v>
      </c>
    </row>
    <row r="639" spans="2:10" x14ac:dyDescent="0.3">
      <c r="B639" s="99">
        <f>_VM!F633</f>
        <v>2025</v>
      </c>
      <c r="C639" s="99" t="str">
        <f>_VM!G633</f>
        <v>Pute</v>
      </c>
      <c r="D639" s="99" t="str">
        <f>_VM!H633</f>
        <v>Mastputen</v>
      </c>
      <c r="E639" s="99" t="str">
        <f>_VM!I633</f>
        <v>Beobachtung</v>
      </c>
      <c r="F639" s="99" t="str">
        <f>_VM!J633</f>
        <v>D</v>
      </c>
      <c r="G639" s="99" t="str">
        <f>_VM!K633</f>
        <v>Sulfonamide</v>
      </c>
      <c r="H639" s="99" t="str">
        <f>_VM!L633</f>
        <v>Sulfadiazin</v>
      </c>
      <c r="I639" s="115">
        <f>_VM!M633</f>
        <v>8.0015871999999997E-4</v>
      </c>
      <c r="J639" s="162">
        <f>_VM!N633</f>
        <v>9.793265490832205E-4</v>
      </c>
    </row>
    <row r="640" spans="2:10" x14ac:dyDescent="0.3">
      <c r="B640" s="99">
        <f>_VM!F634</f>
        <v>2025</v>
      </c>
      <c r="C640" s="99" t="str">
        <f>_VM!G634</f>
        <v>Pute</v>
      </c>
      <c r="D640" s="99" t="str">
        <f>_VM!H634</f>
        <v>Mastputen</v>
      </c>
      <c r="E640" s="99" t="str">
        <f>_VM!I634</f>
        <v>Beobachtung</v>
      </c>
      <c r="F640" s="99" t="str">
        <f>_VM!J634</f>
        <v>D</v>
      </c>
      <c r="G640" s="99" t="str">
        <f>_VM!K634</f>
        <v>Tetrazykline</v>
      </c>
      <c r="H640" s="99" t="str">
        <f>_VM!L634</f>
        <v>Doxycyclin</v>
      </c>
      <c r="I640" s="115">
        <f>_VM!M634</f>
        <v>9.6886749999999994E-2</v>
      </c>
      <c r="J640" s="162">
        <f>_VM!N634</f>
        <v>0.11858118165529548</v>
      </c>
    </row>
    <row r="641" spans="2:10" x14ac:dyDescent="0.3">
      <c r="B641" s="99">
        <f>_VM!F635</f>
        <v>2025</v>
      </c>
      <c r="C641" s="99" t="str">
        <f>_VM!G635</f>
        <v>Pute</v>
      </c>
      <c r="D641" s="99" t="str">
        <f>_VM!H635</f>
        <v>Mastputen</v>
      </c>
      <c r="E641" s="99" t="str">
        <f>_VM!I635</f>
        <v>Beobachtung</v>
      </c>
      <c r="F641" s="99" t="str">
        <f>_VM!J635</f>
        <v>D</v>
      </c>
      <c r="G641" s="99" t="str">
        <f>_VM!K635</f>
        <v>Tetrazykline</v>
      </c>
      <c r="H641" s="99" t="str">
        <f>_VM!L635</f>
        <v>Oxytetracyclin</v>
      </c>
      <c r="I641" s="115">
        <f>_VM!M635</f>
        <v>5.5040040000000003E-6</v>
      </c>
      <c r="J641" s="162">
        <f>_VM!N635</f>
        <v>6.7364350456122536E-6</v>
      </c>
    </row>
    <row r="642" spans="2:10" x14ac:dyDescent="0.3">
      <c r="B642" s="99">
        <f>_VM!F636</f>
        <v>2025</v>
      </c>
      <c r="C642" s="99" t="str">
        <f>_VM!G636</f>
        <v>Pute</v>
      </c>
      <c r="D642" s="99" t="str">
        <f>_VM!H636</f>
        <v>Mastputen</v>
      </c>
      <c r="E642" s="99" t="str">
        <f>_VM!I636</f>
        <v>Minimierung</v>
      </c>
      <c r="F642" s="99" t="str">
        <f>_VM!J636</f>
        <v>B</v>
      </c>
      <c r="G642" s="99" t="str">
        <f>_VM!K636</f>
        <v>Fluorchinolone</v>
      </c>
      <c r="H642" s="99" t="str">
        <f>_VM!L636</f>
        <v>Enrofloxacin</v>
      </c>
      <c r="I642" s="115">
        <f>_VM!M636</f>
        <v>2.1494789999999999</v>
      </c>
      <c r="J642" s="162">
        <f>_VM!N636</f>
        <v>2.8183462187578331E-2</v>
      </c>
    </row>
    <row r="643" spans="2:10" x14ac:dyDescent="0.3">
      <c r="B643" s="99">
        <f>_VM!F637</f>
        <v>2025</v>
      </c>
      <c r="C643" s="99" t="str">
        <f>_VM!G637</f>
        <v>Pute</v>
      </c>
      <c r="D643" s="99" t="str">
        <f>_VM!H637</f>
        <v>Mastputen</v>
      </c>
      <c r="E643" s="99" t="str">
        <f>_VM!I637</f>
        <v>Minimierung</v>
      </c>
      <c r="F643" s="99" t="str">
        <f>_VM!J637</f>
        <v>B</v>
      </c>
      <c r="G643" s="99" t="str">
        <f>_VM!K637</f>
        <v>Polypeptid-AB</v>
      </c>
      <c r="H643" s="99" t="str">
        <f>_VM!L637</f>
        <v>Colistin</v>
      </c>
      <c r="I643" s="115">
        <f>_VM!M637</f>
        <v>3.2413059452038837</v>
      </c>
      <c r="J643" s="162">
        <f>_VM!N637</f>
        <v>4.249923983673555E-2</v>
      </c>
    </row>
    <row r="644" spans="2:10" x14ac:dyDescent="0.3">
      <c r="B644" s="99">
        <f>_VM!F638</f>
        <v>2025</v>
      </c>
      <c r="C644" s="99" t="str">
        <f>_VM!G638</f>
        <v>Pute</v>
      </c>
      <c r="D644" s="99" t="str">
        <f>_VM!H638</f>
        <v>Mastputen</v>
      </c>
      <c r="E644" s="99" t="str">
        <f>_VM!I638</f>
        <v>Minimierung</v>
      </c>
      <c r="F644" s="99" t="str">
        <f>_VM!J638</f>
        <v>C</v>
      </c>
      <c r="G644" s="99" t="str">
        <f>_VM!K638</f>
        <v>Aminoglykoside</v>
      </c>
      <c r="H644" s="99" t="str">
        <f>_VM!L638</f>
        <v>Neomycin</v>
      </c>
      <c r="I644" s="115">
        <f>_VM!M638</f>
        <v>2.9328699999999999</v>
      </c>
      <c r="J644" s="162">
        <f>_VM!N638</f>
        <v>3.8455100396925422E-2</v>
      </c>
    </row>
    <row r="645" spans="2:10" x14ac:dyDescent="0.3">
      <c r="B645" s="99">
        <f>_VM!F639</f>
        <v>2025</v>
      </c>
      <c r="C645" s="99" t="str">
        <f>_VM!G639</f>
        <v>Pute</v>
      </c>
      <c r="D645" s="99" t="str">
        <f>_VM!H639</f>
        <v>Mastputen</v>
      </c>
      <c r="E645" s="99" t="str">
        <f>_VM!I639</f>
        <v>Minimierung</v>
      </c>
      <c r="F645" s="99" t="str">
        <f>_VM!J639</f>
        <v>C</v>
      </c>
      <c r="G645" s="99" t="str">
        <f>_VM!K639</f>
        <v>Aminoglykoside</v>
      </c>
      <c r="H645" s="99" t="str">
        <f>_VM!L639</f>
        <v>Paromomycin</v>
      </c>
      <c r="I645" s="115">
        <f>_VM!M639</f>
        <v>0.49064999999999998</v>
      </c>
      <c r="J645" s="162">
        <f>_VM!N639</f>
        <v>6.4332871930059829E-3</v>
      </c>
    </row>
    <row r="646" spans="2:10" x14ac:dyDescent="0.3">
      <c r="B646" s="99">
        <f>_VM!F640</f>
        <v>2025</v>
      </c>
      <c r="C646" s="99" t="str">
        <f>_VM!G640</f>
        <v>Pute</v>
      </c>
      <c r="D646" s="99" t="str">
        <f>_VM!H640</f>
        <v>Mastputen</v>
      </c>
      <c r="E646" s="99" t="str">
        <f>_VM!I640</f>
        <v>Minimierung</v>
      </c>
      <c r="F646" s="99" t="str">
        <f>_VM!J640</f>
        <v>C</v>
      </c>
      <c r="G646" s="99" t="str">
        <f>_VM!K640</f>
        <v>Fenicole</v>
      </c>
      <c r="H646" s="99" t="str">
        <f>_VM!L640</f>
        <v>Florfenicol</v>
      </c>
      <c r="I646" s="115">
        <f>_VM!M640</f>
        <v>0.19620000000000001</v>
      </c>
      <c r="J646" s="162">
        <f>_VM!N640</f>
        <v>2.5725281713395985E-3</v>
      </c>
    </row>
    <row r="647" spans="2:10" x14ac:dyDescent="0.3">
      <c r="B647" s="99">
        <f>_VM!F641</f>
        <v>2025</v>
      </c>
      <c r="C647" s="99" t="str">
        <f>_VM!G641</f>
        <v>Pute</v>
      </c>
      <c r="D647" s="99" t="str">
        <f>_VM!H641</f>
        <v>Mastputen</v>
      </c>
      <c r="E647" s="99" t="str">
        <f>_VM!I641</f>
        <v>Minimierung</v>
      </c>
      <c r="F647" s="99" t="str">
        <f>_VM!J641</f>
        <v>C</v>
      </c>
      <c r="G647" s="99" t="str">
        <f>_VM!K641</f>
        <v>Lincosamide</v>
      </c>
      <c r="H647" s="99" t="str">
        <f>_VM!L641</f>
        <v>Lincomycin</v>
      </c>
      <c r="I647" s="115">
        <f>_VM!M641</f>
        <v>0.68750447899400002</v>
      </c>
      <c r="J647" s="162">
        <f>_VM!N641</f>
        <v>9.0143967387065153E-3</v>
      </c>
    </row>
    <row r="648" spans="2:10" x14ac:dyDescent="0.3">
      <c r="B648" s="99">
        <f>_VM!F642</f>
        <v>2025</v>
      </c>
      <c r="C648" s="99" t="str">
        <f>_VM!G642</f>
        <v>Pute</v>
      </c>
      <c r="D648" s="99" t="str">
        <f>_VM!H642</f>
        <v>Mastputen</v>
      </c>
      <c r="E648" s="99" t="str">
        <f>_VM!I642</f>
        <v>Minimierung</v>
      </c>
      <c r="F648" s="99" t="str">
        <f>_VM!J642</f>
        <v>C</v>
      </c>
      <c r="G648" s="99" t="str">
        <f>_VM!K642</f>
        <v>Makrolide</v>
      </c>
      <c r="H648" s="99" t="str">
        <f>_VM!L642</f>
        <v>Tylosin</v>
      </c>
      <c r="I648" s="115">
        <f>_VM!M642</f>
        <v>18.759434168674698</v>
      </c>
      <c r="J648" s="162">
        <f>_VM!N642</f>
        <v>0.24596928072021559</v>
      </c>
    </row>
    <row r="649" spans="2:10" x14ac:dyDescent="0.3">
      <c r="B649" s="99">
        <f>_VM!F643</f>
        <v>2025</v>
      </c>
      <c r="C649" s="99" t="str">
        <f>_VM!G643</f>
        <v>Pute</v>
      </c>
      <c r="D649" s="99" t="str">
        <f>_VM!H643</f>
        <v>Mastputen</v>
      </c>
      <c r="E649" s="99" t="str">
        <f>_VM!I643</f>
        <v>Minimierung</v>
      </c>
      <c r="F649" s="99" t="str">
        <f>_VM!J643</f>
        <v>C</v>
      </c>
      <c r="G649" s="99" t="str">
        <f>_VM!K643</f>
        <v>Pleuromutiline</v>
      </c>
      <c r="H649" s="99" t="str">
        <f>_VM!L643</f>
        <v>Tiamulin</v>
      </c>
      <c r="I649" s="115">
        <f>_VM!M643</f>
        <v>2.4266547059999999</v>
      </c>
      <c r="J649" s="162">
        <f>_VM!N643</f>
        <v>3.1817724736487314E-2</v>
      </c>
    </row>
    <row r="650" spans="2:10" x14ac:dyDescent="0.3">
      <c r="B650" s="99">
        <f>_VM!F644</f>
        <v>2025</v>
      </c>
      <c r="C650" s="99" t="str">
        <f>_VM!G644</f>
        <v>Pute</v>
      </c>
      <c r="D650" s="99" t="str">
        <f>_VM!H644</f>
        <v>Mastputen</v>
      </c>
      <c r="E650" s="99" t="str">
        <f>_VM!I644</f>
        <v>Minimierung</v>
      </c>
      <c r="F650" s="99" t="str">
        <f>_VM!J644</f>
        <v>D</v>
      </c>
      <c r="G650" s="99" t="str">
        <f>_VM!K644</f>
        <v>Aminoglykoside</v>
      </c>
      <c r="H650" s="99" t="str">
        <f>_VM!L644</f>
        <v>Spectinomycin</v>
      </c>
      <c r="I650" s="115">
        <f>_VM!M644</f>
        <v>0.55299259144200008</v>
      </c>
      <c r="J650" s="162">
        <f>_VM!N644</f>
        <v>7.2507085628268813E-3</v>
      </c>
    </row>
    <row r="651" spans="2:10" x14ac:dyDescent="0.3">
      <c r="B651" s="99">
        <f>_VM!F645</f>
        <v>2025</v>
      </c>
      <c r="C651" s="99" t="str">
        <f>_VM!G645</f>
        <v>Pute</v>
      </c>
      <c r="D651" s="99" t="str">
        <f>_VM!H645</f>
        <v>Mastputen</v>
      </c>
      <c r="E651" s="99" t="str">
        <f>_VM!I645</f>
        <v>Minimierung</v>
      </c>
      <c r="F651" s="99" t="str">
        <f>_VM!J645</f>
        <v>D</v>
      </c>
      <c r="G651" s="99" t="str">
        <f>_VM!K645</f>
        <v>Folsäureantag.</v>
      </c>
      <c r="H651" s="99" t="str">
        <f>_VM!L645</f>
        <v>Trimethoprim</v>
      </c>
      <c r="I651" s="115">
        <f>_VM!M645</f>
        <v>0.21354000000000001</v>
      </c>
      <c r="J651" s="162">
        <f>_VM!N645</f>
        <v>2.799886165687349E-3</v>
      </c>
    </row>
    <row r="652" spans="2:10" x14ac:dyDescent="0.3">
      <c r="B652" s="99">
        <f>_VM!F646</f>
        <v>2025</v>
      </c>
      <c r="C652" s="99" t="str">
        <f>_VM!G646</f>
        <v>Pute</v>
      </c>
      <c r="D652" s="99" t="str">
        <f>_VM!H646</f>
        <v>Mastputen</v>
      </c>
      <c r="E652" s="99" t="str">
        <f>_VM!I646</f>
        <v>Minimierung</v>
      </c>
      <c r="F652" s="99" t="str">
        <f>_VM!J646</f>
        <v>D</v>
      </c>
      <c r="G652" s="99" t="str">
        <f>_VM!K646</f>
        <v>Penicilline</v>
      </c>
      <c r="H652" s="99" t="str">
        <f>_VM!L646</f>
        <v>Amoxicillin</v>
      </c>
      <c r="I652" s="115">
        <f>_VM!M646</f>
        <v>20.392775113554713</v>
      </c>
      <c r="J652" s="162">
        <f>_VM!N646</f>
        <v>0.26738526234155235</v>
      </c>
    </row>
    <row r="653" spans="2:10" x14ac:dyDescent="0.3">
      <c r="B653" s="99">
        <f>_VM!F647</f>
        <v>2025</v>
      </c>
      <c r="C653" s="99" t="str">
        <f>_VM!G647</f>
        <v>Pute</v>
      </c>
      <c r="D653" s="99" t="str">
        <f>_VM!H647</f>
        <v>Mastputen</v>
      </c>
      <c r="E653" s="99" t="str">
        <f>_VM!I647</f>
        <v>Minimierung</v>
      </c>
      <c r="F653" s="99" t="str">
        <f>_VM!J647</f>
        <v>D</v>
      </c>
      <c r="G653" s="99" t="str">
        <f>_VM!K647</f>
        <v>Penicilline</v>
      </c>
      <c r="H653" s="99" t="str">
        <f>_VM!L647</f>
        <v>Benzylpenicillin</v>
      </c>
      <c r="I653" s="115">
        <f>_VM!M647</f>
        <v>9.1126632055098469</v>
      </c>
      <c r="J653" s="162">
        <f>_VM!N647</f>
        <v>0.11948309282417885</v>
      </c>
    </row>
    <row r="654" spans="2:10" x14ac:dyDescent="0.3">
      <c r="B654" s="99">
        <f>_VM!F648</f>
        <v>2025</v>
      </c>
      <c r="C654" s="99" t="str">
        <f>_VM!G648</f>
        <v>Pute</v>
      </c>
      <c r="D654" s="99" t="str">
        <f>_VM!H648</f>
        <v>Mastputen</v>
      </c>
      <c r="E654" s="99" t="str">
        <f>_VM!I648</f>
        <v>Minimierung</v>
      </c>
      <c r="F654" s="99" t="str">
        <f>_VM!J648</f>
        <v>D</v>
      </c>
      <c r="G654" s="99" t="str">
        <f>_VM!K648</f>
        <v>Penicilline</v>
      </c>
      <c r="H654" s="99" t="str">
        <f>_VM!L648</f>
        <v>Phenoxymethylpenicillin</v>
      </c>
      <c r="I654" s="115">
        <f>_VM!M648</f>
        <v>7.6805300000000021E-2</v>
      </c>
      <c r="J654" s="162">
        <f>_VM!N648</f>
        <v>1.0070529967287937E-3</v>
      </c>
    </row>
    <row r="655" spans="2:10" x14ac:dyDescent="0.3">
      <c r="B655" s="99">
        <f>_VM!F649</f>
        <v>2025</v>
      </c>
      <c r="C655" s="99" t="str">
        <f>_VM!G649</f>
        <v>Pute</v>
      </c>
      <c r="D655" s="99" t="str">
        <f>_VM!H649</f>
        <v>Mastputen</v>
      </c>
      <c r="E655" s="99" t="str">
        <f>_VM!I649</f>
        <v>Minimierung</v>
      </c>
      <c r="F655" s="99" t="str">
        <f>_VM!J649</f>
        <v>D</v>
      </c>
      <c r="G655" s="99" t="str">
        <f>_VM!K649</f>
        <v>Sulfonamide</v>
      </c>
      <c r="H655" s="99" t="str">
        <f>_VM!L649</f>
        <v>Sulfaclozin</v>
      </c>
      <c r="I655" s="115">
        <f>_VM!M649</f>
        <v>3.7632185856000002</v>
      </c>
      <c r="J655" s="162">
        <f>_VM!N649</f>
        <v>4.9342435404509472E-2</v>
      </c>
    </row>
    <row r="656" spans="2:10" x14ac:dyDescent="0.3">
      <c r="B656" s="99">
        <f>_VM!F650</f>
        <v>2025</v>
      </c>
      <c r="C656" s="99" t="str">
        <f>_VM!G650</f>
        <v>Pute</v>
      </c>
      <c r="D656" s="99" t="str">
        <f>_VM!H650</f>
        <v>Mastputen</v>
      </c>
      <c r="E656" s="99" t="str">
        <f>_VM!I650</f>
        <v>Minimierung</v>
      </c>
      <c r="F656" s="99" t="str">
        <f>_VM!J650</f>
        <v>D</v>
      </c>
      <c r="G656" s="99" t="str">
        <f>_VM!K650</f>
        <v>Sulfonamide</v>
      </c>
      <c r="H656" s="99" t="str">
        <f>_VM!L650</f>
        <v>Sulfadiazin</v>
      </c>
      <c r="I656" s="115">
        <f>_VM!M650</f>
        <v>1.0678998284800001</v>
      </c>
      <c r="J656" s="162">
        <f>_VM!N650</f>
        <v>1.4002050932382902E-2</v>
      </c>
    </row>
    <row r="657" spans="2:10" x14ac:dyDescent="0.3">
      <c r="B657" s="99">
        <f>_VM!F651</f>
        <v>2025</v>
      </c>
      <c r="C657" s="99" t="str">
        <f>_VM!G651</f>
        <v>Pute</v>
      </c>
      <c r="D657" s="99" t="str">
        <f>_VM!H651</f>
        <v>Mastputen</v>
      </c>
      <c r="E657" s="99" t="str">
        <f>_VM!I651</f>
        <v>Minimierung</v>
      </c>
      <c r="F657" s="99" t="str">
        <f>_VM!J651</f>
        <v>D</v>
      </c>
      <c r="G657" s="99" t="str">
        <f>_VM!K651</f>
        <v>Sulfonamide</v>
      </c>
      <c r="H657" s="99" t="str">
        <f>_VM!L651</f>
        <v>Sulfadimidin</v>
      </c>
      <c r="I657" s="115">
        <f>_VM!M651</f>
        <v>0.13531280000000001</v>
      </c>
      <c r="J657" s="162">
        <f>_VM!N651</f>
        <v>1.7741895511867525E-3</v>
      </c>
    </row>
    <row r="658" spans="2:10" x14ac:dyDescent="0.3">
      <c r="B658" s="99">
        <f>_VM!F652</f>
        <v>2025</v>
      </c>
      <c r="C658" s="99" t="str">
        <f>_VM!G652</f>
        <v>Pute</v>
      </c>
      <c r="D658" s="99" t="str">
        <f>_VM!H652</f>
        <v>Mastputen</v>
      </c>
      <c r="E658" s="99" t="str">
        <f>_VM!I652</f>
        <v>Minimierung</v>
      </c>
      <c r="F658" s="99" t="str">
        <f>_VM!J652</f>
        <v>D</v>
      </c>
      <c r="G658" s="99" t="str">
        <f>_VM!K652</f>
        <v>Tetrazykline</v>
      </c>
      <c r="H658" s="99" t="str">
        <f>_VM!L652</f>
        <v>Doxycyclin</v>
      </c>
      <c r="I658" s="115">
        <f>_VM!M652</f>
        <v>9.3951651979357145</v>
      </c>
      <c r="J658" s="162">
        <f>_VM!N652</f>
        <v>0.12318719238572375</v>
      </c>
    </row>
    <row r="659" spans="2:10" x14ac:dyDescent="0.3">
      <c r="B659" s="99">
        <f>_VM!F653</f>
        <v>2025</v>
      </c>
      <c r="C659" s="99" t="str">
        <f>_VM!G653</f>
        <v>Pute</v>
      </c>
      <c r="D659" s="99" t="str">
        <f>_VM!H653</f>
        <v>Mastputen</v>
      </c>
      <c r="E659" s="99" t="str">
        <f>_VM!I653</f>
        <v>Minimierung</v>
      </c>
      <c r="F659" s="99" t="str">
        <f>_VM!J653</f>
        <v>D</v>
      </c>
      <c r="G659" s="99" t="str">
        <f>_VM!K653</f>
        <v>Tetrazykline</v>
      </c>
      <c r="H659" s="99" t="str">
        <f>_VM!L653</f>
        <v>Oxytetracyclin</v>
      </c>
      <c r="I659" s="115">
        <f>_VM!M653</f>
        <v>0.67291545200000003</v>
      </c>
      <c r="J659" s="162">
        <f>_VM!N653</f>
        <v>8.8231088542289459E-3</v>
      </c>
    </row>
    <row r="660" spans="2:10" x14ac:dyDescent="0.3">
      <c r="B660" s="99">
        <f>_VM!F654</f>
        <v>2025</v>
      </c>
      <c r="C660" s="99" t="str">
        <f>_VM!G654</f>
        <v>Pute</v>
      </c>
      <c r="D660" s="99" t="str">
        <f>_VM!H654</f>
        <v>Sonstige Puten</v>
      </c>
      <c r="E660" s="99" t="str">
        <f>_VM!I654</f>
        <v>Beobachtung</v>
      </c>
      <c r="F660" s="99" t="str">
        <f>_VM!J654</f>
        <v>B</v>
      </c>
      <c r="G660" s="99" t="str">
        <f>_VM!K654</f>
        <v>Fluorchinolone</v>
      </c>
      <c r="H660" s="99" t="str">
        <f>_VM!L654</f>
        <v>Enrofloxacin</v>
      </c>
      <c r="I660" s="115">
        <f>_VM!M654</f>
        <v>2.4306695E-2</v>
      </c>
      <c r="J660" s="162">
        <f>_VM!N654</f>
        <v>4.5295955086898883E-2</v>
      </c>
    </row>
    <row r="661" spans="2:10" x14ac:dyDescent="0.3">
      <c r="B661" s="99">
        <f>_VM!F655</f>
        <v>2025</v>
      </c>
      <c r="C661" s="99" t="str">
        <f>_VM!G655</f>
        <v>Pute</v>
      </c>
      <c r="D661" s="99" t="str">
        <f>_VM!H655</f>
        <v>Sonstige Puten</v>
      </c>
      <c r="E661" s="99" t="str">
        <f>_VM!I655</f>
        <v>Beobachtung</v>
      </c>
      <c r="F661" s="99" t="str">
        <f>_VM!J655</f>
        <v>B</v>
      </c>
      <c r="G661" s="99" t="str">
        <f>_VM!K655</f>
        <v>Polypeptid-AB</v>
      </c>
      <c r="H661" s="99" t="str">
        <f>_VM!L655</f>
        <v>Colistin</v>
      </c>
      <c r="I661" s="115">
        <f>_VM!M655</f>
        <v>3.5992629999999998E-2</v>
      </c>
      <c r="J661" s="162">
        <f>_VM!N655</f>
        <v>6.7072901187897785E-2</v>
      </c>
    </row>
    <row r="662" spans="2:10" x14ac:dyDescent="0.3">
      <c r="B662" s="99">
        <f>_VM!F656</f>
        <v>2025</v>
      </c>
      <c r="C662" s="99" t="str">
        <f>_VM!G656</f>
        <v>Pute</v>
      </c>
      <c r="D662" s="99" t="str">
        <f>_VM!H656</f>
        <v>Sonstige Puten</v>
      </c>
      <c r="E662" s="99" t="str">
        <f>_VM!I656</f>
        <v>Beobachtung</v>
      </c>
      <c r="F662" s="99" t="str">
        <f>_VM!J656</f>
        <v>C</v>
      </c>
      <c r="G662" s="99" t="str">
        <f>_VM!K656</f>
        <v>Makrolide</v>
      </c>
      <c r="H662" s="99" t="str">
        <f>_VM!L656</f>
        <v>Tylosin</v>
      </c>
      <c r="I662" s="115">
        <f>_VM!M656</f>
        <v>0.17464999999999997</v>
      </c>
      <c r="J662" s="162">
        <f>_VM!N656</f>
        <v>0.32546335715023733</v>
      </c>
    </row>
    <row r="663" spans="2:10" x14ac:dyDescent="0.3">
      <c r="B663" s="99">
        <f>_VM!F657</f>
        <v>2025</v>
      </c>
      <c r="C663" s="99" t="str">
        <f>_VM!G657</f>
        <v>Pute</v>
      </c>
      <c r="D663" s="99" t="str">
        <f>_VM!H657</f>
        <v>Sonstige Puten</v>
      </c>
      <c r="E663" s="99" t="str">
        <f>_VM!I657</f>
        <v>Beobachtung</v>
      </c>
      <c r="F663" s="99" t="str">
        <f>_VM!J657</f>
        <v>D</v>
      </c>
      <c r="G663" s="99" t="str">
        <f>_VM!K657</f>
        <v>Penicilline</v>
      </c>
      <c r="H663" s="99" t="str">
        <f>_VM!L657</f>
        <v>Amoxicillin</v>
      </c>
      <c r="I663" s="115">
        <f>_VM!M657</f>
        <v>0.15028668496511999</v>
      </c>
      <c r="J663" s="162">
        <f>_VM!N657</f>
        <v>0.28006188962913292</v>
      </c>
    </row>
    <row r="664" spans="2:10" x14ac:dyDescent="0.3">
      <c r="B664" s="99">
        <f>_VM!F658</f>
        <v>2025</v>
      </c>
      <c r="C664" s="99" t="str">
        <f>_VM!G658</f>
        <v>Pute</v>
      </c>
      <c r="D664" s="99" t="str">
        <f>_VM!H658</f>
        <v>Sonstige Puten</v>
      </c>
      <c r="E664" s="99" t="str">
        <f>_VM!I658</f>
        <v>Beobachtung</v>
      </c>
      <c r="F664" s="99" t="str">
        <f>_VM!J658</f>
        <v>D</v>
      </c>
      <c r="G664" s="99" t="str">
        <f>_VM!K658</f>
        <v>Penicilline</v>
      </c>
      <c r="H664" s="99" t="str">
        <f>_VM!L658</f>
        <v>Benzylpenicillin</v>
      </c>
      <c r="I664" s="115">
        <f>_VM!M658</f>
        <v>4.1745294250000002E-2</v>
      </c>
      <c r="J664" s="162">
        <f>_VM!N658</f>
        <v>7.7793092538388217E-2</v>
      </c>
    </row>
  </sheetData>
  <sheetProtection sort="0" autoFilter="0"/>
  <mergeCells count="3">
    <mergeCell ref="B2:I2"/>
    <mergeCell ref="B4:I4"/>
    <mergeCell ref="B5:I5"/>
  </mergeCell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59"/>
  <sheetViews>
    <sheetView workbookViewId="0"/>
  </sheetViews>
  <sheetFormatPr baseColWidth="10" defaultColWidth="9.109375" defaultRowHeight="14.4" x14ac:dyDescent="0.3"/>
  <sheetData>
    <row r="1" spans="1:14" x14ac:dyDescent="0.3">
      <c r="A1" t="s">
        <v>3</v>
      </c>
      <c r="B1" t="s">
        <v>5</v>
      </c>
      <c r="C1" t="s">
        <v>165</v>
      </c>
      <c r="D1" t="s">
        <v>7</v>
      </c>
      <c r="E1" t="s">
        <v>168</v>
      </c>
      <c r="F1" t="s">
        <v>1</v>
      </c>
      <c r="G1" t="s">
        <v>4</v>
      </c>
      <c r="H1" t="s">
        <v>6</v>
      </c>
      <c r="I1" t="s">
        <v>64</v>
      </c>
      <c r="J1" t="s">
        <v>43</v>
      </c>
      <c r="K1" t="s">
        <v>47</v>
      </c>
      <c r="L1" t="s">
        <v>124</v>
      </c>
      <c r="M1" t="s">
        <v>222</v>
      </c>
      <c r="N1" t="s">
        <v>644</v>
      </c>
    </row>
    <row r="2" spans="1:14" x14ac:dyDescent="0.3">
      <c r="A2">
        <v>1</v>
      </c>
      <c r="B2">
        <v>26</v>
      </c>
      <c r="C2">
        <v>1</v>
      </c>
      <c r="D2">
        <v>0</v>
      </c>
      <c r="E2" t="s">
        <v>170</v>
      </c>
      <c r="F2">
        <v>2025</v>
      </c>
      <c r="G2" t="s">
        <v>8</v>
      </c>
      <c r="H2" t="s">
        <v>22</v>
      </c>
      <c r="I2" t="s">
        <v>12</v>
      </c>
      <c r="J2" t="s">
        <v>44</v>
      </c>
      <c r="K2" t="s">
        <v>217</v>
      </c>
      <c r="L2" t="s">
        <v>67</v>
      </c>
      <c r="M2">
        <v>3.9706953390385999E-3</v>
      </c>
      <c r="N2">
        <v>2.3349257888263678E-4</v>
      </c>
    </row>
    <row r="3" spans="1:14" x14ac:dyDescent="0.3">
      <c r="A3">
        <v>1</v>
      </c>
      <c r="B3">
        <v>26</v>
      </c>
      <c r="C3">
        <v>1</v>
      </c>
      <c r="D3">
        <v>0</v>
      </c>
      <c r="E3" t="s">
        <v>171</v>
      </c>
      <c r="F3">
        <v>2025</v>
      </c>
      <c r="G3" t="s">
        <v>8</v>
      </c>
      <c r="H3" t="s">
        <v>22</v>
      </c>
      <c r="I3" t="s">
        <v>12</v>
      </c>
      <c r="J3" t="s">
        <v>44</v>
      </c>
      <c r="K3" t="s">
        <v>218</v>
      </c>
      <c r="L3" t="s">
        <v>68</v>
      </c>
      <c r="M3">
        <v>6.9400629002950012E-3</v>
      </c>
      <c r="N3">
        <v>4.0810312699285107E-4</v>
      </c>
    </row>
    <row r="4" spans="1:14" x14ac:dyDescent="0.3">
      <c r="A4">
        <v>1</v>
      </c>
      <c r="B4">
        <v>26</v>
      </c>
      <c r="C4">
        <v>1</v>
      </c>
      <c r="D4">
        <v>0</v>
      </c>
      <c r="E4" t="s">
        <v>172</v>
      </c>
      <c r="F4">
        <v>2025</v>
      </c>
      <c r="G4" t="s">
        <v>8</v>
      </c>
      <c r="H4" t="s">
        <v>22</v>
      </c>
      <c r="I4" t="s">
        <v>12</v>
      </c>
      <c r="J4" t="s">
        <v>44</v>
      </c>
      <c r="K4" t="s">
        <v>14</v>
      </c>
      <c r="L4" t="s">
        <v>69</v>
      </c>
      <c r="M4">
        <v>2.2336137943005001E-3</v>
      </c>
      <c r="N4">
        <v>1.3134531877364599E-4</v>
      </c>
    </row>
    <row r="5" spans="1:14" x14ac:dyDescent="0.3">
      <c r="A5">
        <v>1</v>
      </c>
      <c r="B5">
        <v>26</v>
      </c>
      <c r="C5">
        <v>1</v>
      </c>
      <c r="D5">
        <v>0</v>
      </c>
      <c r="E5" t="s">
        <v>173</v>
      </c>
      <c r="F5">
        <v>2025</v>
      </c>
      <c r="G5" t="s">
        <v>8</v>
      </c>
      <c r="H5" t="s">
        <v>22</v>
      </c>
      <c r="I5" t="s">
        <v>12</v>
      </c>
      <c r="J5" t="s">
        <v>44</v>
      </c>
      <c r="K5" t="s">
        <v>14</v>
      </c>
      <c r="L5" t="s">
        <v>70</v>
      </c>
      <c r="M5">
        <v>4.9397960499999997E-2</v>
      </c>
      <c r="N5">
        <v>2.9047953075846651E-3</v>
      </c>
    </row>
    <row r="6" spans="1:14" x14ac:dyDescent="0.3">
      <c r="A6">
        <v>1</v>
      </c>
      <c r="B6">
        <v>26</v>
      </c>
      <c r="C6">
        <v>1</v>
      </c>
      <c r="D6">
        <v>0</v>
      </c>
      <c r="E6" t="s">
        <v>174</v>
      </c>
      <c r="F6">
        <v>2025</v>
      </c>
      <c r="G6" t="s">
        <v>8</v>
      </c>
      <c r="H6" t="s">
        <v>22</v>
      </c>
      <c r="I6" t="s">
        <v>12</v>
      </c>
      <c r="J6" t="s">
        <v>44</v>
      </c>
      <c r="K6" t="s">
        <v>14</v>
      </c>
      <c r="L6" t="s">
        <v>71</v>
      </c>
      <c r="M6">
        <v>3.4761720000000003E-2</v>
      </c>
      <c r="N6">
        <v>2.0441265209637958E-3</v>
      </c>
    </row>
    <row r="7" spans="1:14" x14ac:dyDescent="0.3">
      <c r="A7">
        <v>1</v>
      </c>
      <c r="B7">
        <v>26</v>
      </c>
      <c r="C7">
        <v>1</v>
      </c>
      <c r="D7">
        <v>0</v>
      </c>
      <c r="E7" t="s">
        <v>175</v>
      </c>
      <c r="F7">
        <v>2025</v>
      </c>
      <c r="G7" t="s">
        <v>8</v>
      </c>
      <c r="H7" t="s">
        <v>22</v>
      </c>
      <c r="I7" t="s">
        <v>12</v>
      </c>
      <c r="J7" t="s">
        <v>44</v>
      </c>
      <c r="K7" t="s">
        <v>219</v>
      </c>
      <c r="L7" t="s">
        <v>72</v>
      </c>
      <c r="M7">
        <v>0.12570874082258066</v>
      </c>
      <c r="N7">
        <v>7.3921707853466774E-3</v>
      </c>
    </row>
    <row r="8" spans="1:14" x14ac:dyDescent="0.3">
      <c r="A8">
        <v>1</v>
      </c>
      <c r="B8">
        <v>26</v>
      </c>
      <c r="C8">
        <v>1</v>
      </c>
      <c r="D8">
        <v>0</v>
      </c>
      <c r="E8" t="s">
        <v>176</v>
      </c>
      <c r="F8">
        <v>2025</v>
      </c>
      <c r="G8" t="s">
        <v>8</v>
      </c>
      <c r="H8" t="s">
        <v>22</v>
      </c>
      <c r="I8" t="s">
        <v>12</v>
      </c>
      <c r="J8" t="s">
        <v>45</v>
      </c>
      <c r="K8" t="s">
        <v>11</v>
      </c>
      <c r="L8" t="s">
        <v>73</v>
      </c>
      <c r="M8">
        <v>3.2182611907120497E-2</v>
      </c>
      <c r="N8">
        <v>1.8924647719741788E-3</v>
      </c>
    </row>
    <row r="9" spans="1:14" x14ac:dyDescent="0.3">
      <c r="A9">
        <v>1</v>
      </c>
      <c r="B9">
        <v>26</v>
      </c>
      <c r="C9">
        <v>1</v>
      </c>
      <c r="D9">
        <v>0</v>
      </c>
      <c r="E9" t="s">
        <v>177</v>
      </c>
      <c r="F9">
        <v>2025</v>
      </c>
      <c r="G9" t="s">
        <v>8</v>
      </c>
      <c r="H9" t="s">
        <v>22</v>
      </c>
      <c r="I9" t="s">
        <v>12</v>
      </c>
      <c r="J9" t="s">
        <v>45</v>
      </c>
      <c r="K9" t="s">
        <v>11</v>
      </c>
      <c r="L9" t="s">
        <v>74</v>
      </c>
      <c r="M9">
        <v>3.1483999999999999E-4</v>
      </c>
      <c r="N9">
        <v>1.8513836307876636E-5</v>
      </c>
    </row>
    <row r="10" spans="1:14" x14ac:dyDescent="0.3">
      <c r="A10">
        <v>1</v>
      </c>
      <c r="B10">
        <v>26</v>
      </c>
      <c r="C10">
        <v>1</v>
      </c>
      <c r="D10">
        <v>0</v>
      </c>
      <c r="E10" t="s">
        <v>178</v>
      </c>
      <c r="F10">
        <v>2025</v>
      </c>
      <c r="G10" t="s">
        <v>8</v>
      </c>
      <c r="H10" t="s">
        <v>22</v>
      </c>
      <c r="I10" t="s">
        <v>12</v>
      </c>
      <c r="J10" t="s">
        <v>45</v>
      </c>
      <c r="K10" t="s">
        <v>11</v>
      </c>
      <c r="L10" t="s">
        <v>75</v>
      </c>
      <c r="M10">
        <v>5.6635092742063492E-2</v>
      </c>
      <c r="N10">
        <v>3.3303672859483413E-3</v>
      </c>
    </row>
    <row r="11" spans="1:14" x14ac:dyDescent="0.3">
      <c r="A11">
        <v>1</v>
      </c>
      <c r="B11">
        <v>26</v>
      </c>
      <c r="C11">
        <v>1</v>
      </c>
      <c r="D11">
        <v>0</v>
      </c>
      <c r="E11" t="s">
        <v>179</v>
      </c>
      <c r="F11">
        <v>2025</v>
      </c>
      <c r="G11" t="s">
        <v>8</v>
      </c>
      <c r="H11" t="s">
        <v>22</v>
      </c>
      <c r="I11" t="s">
        <v>12</v>
      </c>
      <c r="J11" t="s">
        <v>45</v>
      </c>
      <c r="K11" t="s">
        <v>11</v>
      </c>
      <c r="L11" t="s">
        <v>76</v>
      </c>
      <c r="M11">
        <v>3.5885471822130001E-4</v>
      </c>
      <c r="N11">
        <v>2.1102075693870997E-5</v>
      </c>
    </row>
    <row r="12" spans="1:14" x14ac:dyDescent="0.3">
      <c r="A12">
        <v>1</v>
      </c>
      <c r="B12">
        <v>26</v>
      </c>
      <c r="C12">
        <v>1</v>
      </c>
      <c r="D12">
        <v>0</v>
      </c>
      <c r="E12" t="s">
        <v>180</v>
      </c>
      <c r="F12">
        <v>2025</v>
      </c>
      <c r="G12" t="s">
        <v>8</v>
      </c>
      <c r="H12" t="s">
        <v>22</v>
      </c>
      <c r="I12" t="s">
        <v>12</v>
      </c>
      <c r="J12" t="s">
        <v>45</v>
      </c>
      <c r="K12" t="s">
        <v>11</v>
      </c>
      <c r="L12" t="s">
        <v>77</v>
      </c>
      <c r="M12">
        <v>0.48581989835483874</v>
      </c>
      <c r="N12">
        <v>2.8568130076390391E-2</v>
      </c>
    </row>
    <row r="13" spans="1:14" x14ac:dyDescent="0.3">
      <c r="A13">
        <v>1</v>
      </c>
      <c r="B13">
        <v>26</v>
      </c>
      <c r="C13">
        <v>1</v>
      </c>
      <c r="D13">
        <v>0</v>
      </c>
      <c r="E13" t="s">
        <v>181</v>
      </c>
      <c r="F13">
        <v>2025</v>
      </c>
      <c r="G13" t="s">
        <v>8</v>
      </c>
      <c r="H13" t="s">
        <v>22</v>
      </c>
      <c r="I13" t="s">
        <v>12</v>
      </c>
      <c r="J13" t="s">
        <v>45</v>
      </c>
      <c r="K13" t="s">
        <v>11</v>
      </c>
      <c r="L13" t="s">
        <v>78</v>
      </c>
      <c r="M13">
        <v>6.2266486600000004</v>
      </c>
      <c r="N13">
        <v>0.36615155011402434</v>
      </c>
    </row>
    <row r="14" spans="1:14" x14ac:dyDescent="0.3">
      <c r="A14">
        <v>1</v>
      </c>
      <c r="B14">
        <v>26</v>
      </c>
      <c r="C14">
        <v>1</v>
      </c>
      <c r="D14">
        <v>0</v>
      </c>
      <c r="E14" t="s">
        <v>182</v>
      </c>
      <c r="F14">
        <v>2025</v>
      </c>
      <c r="G14" t="s">
        <v>8</v>
      </c>
      <c r="H14" t="s">
        <v>22</v>
      </c>
      <c r="I14" t="s">
        <v>12</v>
      </c>
      <c r="J14" t="s">
        <v>45</v>
      </c>
      <c r="K14" t="s">
        <v>220</v>
      </c>
      <c r="L14" t="s">
        <v>79</v>
      </c>
      <c r="M14">
        <v>9.745401851529999E-4</v>
      </c>
      <c r="N14">
        <v>5.7306814456137816E-5</v>
      </c>
    </row>
    <row r="15" spans="1:14" x14ac:dyDescent="0.3">
      <c r="A15">
        <v>1</v>
      </c>
      <c r="B15">
        <v>26</v>
      </c>
      <c r="C15">
        <v>1</v>
      </c>
      <c r="D15">
        <v>0</v>
      </c>
      <c r="E15" t="s">
        <v>184</v>
      </c>
      <c r="F15">
        <v>2025</v>
      </c>
      <c r="G15" t="s">
        <v>8</v>
      </c>
      <c r="H15" t="s">
        <v>22</v>
      </c>
      <c r="I15" t="s">
        <v>12</v>
      </c>
      <c r="J15" t="s">
        <v>45</v>
      </c>
      <c r="K15" t="s">
        <v>220</v>
      </c>
      <c r="L15" t="s">
        <v>81</v>
      </c>
      <c r="M15">
        <v>8.5517565542157889E-4</v>
      </c>
      <c r="N15">
        <v>5.028770835648656E-5</v>
      </c>
    </row>
    <row r="16" spans="1:14" x14ac:dyDescent="0.3">
      <c r="A16">
        <v>1</v>
      </c>
      <c r="B16">
        <v>26</v>
      </c>
      <c r="C16">
        <v>1</v>
      </c>
      <c r="D16">
        <v>0</v>
      </c>
      <c r="E16" t="s">
        <v>185</v>
      </c>
      <c r="F16">
        <v>2025</v>
      </c>
      <c r="G16" t="s">
        <v>8</v>
      </c>
      <c r="H16" t="s">
        <v>22</v>
      </c>
      <c r="I16" t="s">
        <v>12</v>
      </c>
      <c r="J16" t="s">
        <v>45</v>
      </c>
      <c r="K16" t="s">
        <v>13</v>
      </c>
      <c r="L16" t="s">
        <v>82</v>
      </c>
      <c r="M16">
        <v>1.300644481</v>
      </c>
      <c r="N16">
        <v>7.6483035878468955E-2</v>
      </c>
    </row>
    <row r="17" spans="1:14" x14ac:dyDescent="0.3">
      <c r="A17">
        <v>1</v>
      </c>
      <c r="B17">
        <v>26</v>
      </c>
      <c r="C17">
        <v>1</v>
      </c>
      <c r="D17">
        <v>0</v>
      </c>
      <c r="E17" t="s">
        <v>186</v>
      </c>
      <c r="F17">
        <v>2025</v>
      </c>
      <c r="G17" t="s">
        <v>8</v>
      </c>
      <c r="H17" t="s">
        <v>22</v>
      </c>
      <c r="I17" t="s">
        <v>12</v>
      </c>
      <c r="J17" t="s">
        <v>45</v>
      </c>
      <c r="K17" t="s">
        <v>13</v>
      </c>
      <c r="L17" t="s">
        <v>83</v>
      </c>
      <c r="M17">
        <v>1.4449499999999999E-4</v>
      </c>
      <c r="N17">
        <v>8.4968770718670901E-6</v>
      </c>
    </row>
    <row r="18" spans="1:14" x14ac:dyDescent="0.3">
      <c r="A18">
        <v>1</v>
      </c>
      <c r="B18">
        <v>26</v>
      </c>
      <c r="C18">
        <v>1</v>
      </c>
      <c r="D18">
        <v>0</v>
      </c>
      <c r="E18" t="s">
        <v>187</v>
      </c>
      <c r="F18">
        <v>2025</v>
      </c>
      <c r="G18" t="s">
        <v>8</v>
      </c>
      <c r="H18" t="s">
        <v>22</v>
      </c>
      <c r="I18" t="s">
        <v>12</v>
      </c>
      <c r="J18" t="s">
        <v>45</v>
      </c>
      <c r="K18" t="s">
        <v>15</v>
      </c>
      <c r="L18" t="s">
        <v>84</v>
      </c>
      <c r="M18">
        <v>5.8544079589404607E-2</v>
      </c>
      <c r="N18">
        <v>3.4426232572530129E-3</v>
      </c>
    </row>
    <row r="19" spans="1:14" x14ac:dyDescent="0.3">
      <c r="A19">
        <v>1</v>
      </c>
      <c r="B19">
        <v>26</v>
      </c>
      <c r="C19">
        <v>1</v>
      </c>
      <c r="D19">
        <v>0</v>
      </c>
      <c r="E19" t="s">
        <v>188</v>
      </c>
      <c r="F19">
        <v>2025</v>
      </c>
      <c r="G19" t="s">
        <v>8</v>
      </c>
      <c r="H19" t="s">
        <v>22</v>
      </c>
      <c r="I19" t="s">
        <v>12</v>
      </c>
      <c r="J19" t="s">
        <v>45</v>
      </c>
      <c r="K19" t="s">
        <v>16</v>
      </c>
      <c r="L19" t="s">
        <v>85</v>
      </c>
      <c r="M19">
        <v>4.0211474999999998E-3</v>
      </c>
      <c r="N19">
        <v>2.3645936534375355E-4</v>
      </c>
    </row>
    <row r="20" spans="1:14" x14ac:dyDescent="0.3">
      <c r="A20">
        <v>1</v>
      </c>
      <c r="B20">
        <v>26</v>
      </c>
      <c r="C20">
        <v>1</v>
      </c>
      <c r="D20">
        <v>0</v>
      </c>
      <c r="E20" t="s">
        <v>189</v>
      </c>
      <c r="F20">
        <v>2025</v>
      </c>
      <c r="G20" t="s">
        <v>8</v>
      </c>
      <c r="H20" t="s">
        <v>22</v>
      </c>
      <c r="I20" t="s">
        <v>12</v>
      </c>
      <c r="J20" t="s">
        <v>45</v>
      </c>
      <c r="K20" t="s">
        <v>16</v>
      </c>
      <c r="L20" t="s">
        <v>86</v>
      </c>
      <c r="M20">
        <v>8.2735547999999992E-3</v>
      </c>
      <c r="N20">
        <v>4.8651772091045297E-4</v>
      </c>
    </row>
    <row r="21" spans="1:14" x14ac:dyDescent="0.3">
      <c r="A21">
        <v>1</v>
      </c>
      <c r="B21">
        <v>26</v>
      </c>
      <c r="C21">
        <v>1</v>
      </c>
      <c r="D21">
        <v>0</v>
      </c>
      <c r="E21" t="s">
        <v>190</v>
      </c>
      <c r="F21">
        <v>2025</v>
      </c>
      <c r="G21" t="s">
        <v>8</v>
      </c>
      <c r="H21" t="s">
        <v>22</v>
      </c>
      <c r="I21" t="s">
        <v>12</v>
      </c>
      <c r="J21" t="s">
        <v>45</v>
      </c>
      <c r="K21" t="s">
        <v>16</v>
      </c>
      <c r="L21" t="s">
        <v>87</v>
      </c>
      <c r="M21">
        <v>2.60185190751E-2</v>
      </c>
      <c r="N21">
        <v>1.5299917517779421E-3</v>
      </c>
    </row>
    <row r="22" spans="1:14" x14ac:dyDescent="0.3">
      <c r="A22">
        <v>1</v>
      </c>
      <c r="B22">
        <v>26</v>
      </c>
      <c r="C22">
        <v>1</v>
      </c>
      <c r="D22">
        <v>0</v>
      </c>
      <c r="E22" t="s">
        <v>191</v>
      </c>
      <c r="F22">
        <v>2025</v>
      </c>
      <c r="G22" t="s">
        <v>8</v>
      </c>
      <c r="H22" t="s">
        <v>22</v>
      </c>
      <c r="I22" t="s">
        <v>12</v>
      </c>
      <c r="J22" t="s">
        <v>45</v>
      </c>
      <c r="K22" t="s">
        <v>16</v>
      </c>
      <c r="L22" t="s">
        <v>88</v>
      </c>
      <c r="M22">
        <v>9.4470153500000001E-2</v>
      </c>
      <c r="N22">
        <v>5.5552183899090944E-3</v>
      </c>
    </row>
    <row r="23" spans="1:14" x14ac:dyDescent="0.3">
      <c r="A23">
        <v>1</v>
      </c>
      <c r="B23">
        <v>26</v>
      </c>
      <c r="C23">
        <v>1</v>
      </c>
      <c r="D23">
        <v>0</v>
      </c>
      <c r="E23" t="s">
        <v>192</v>
      </c>
      <c r="F23">
        <v>2025</v>
      </c>
      <c r="G23" t="s">
        <v>8</v>
      </c>
      <c r="H23" t="s">
        <v>22</v>
      </c>
      <c r="I23" t="s">
        <v>12</v>
      </c>
      <c r="J23" t="s">
        <v>45</v>
      </c>
      <c r="K23" t="s">
        <v>16</v>
      </c>
      <c r="L23" t="s">
        <v>89</v>
      </c>
      <c r="M23">
        <v>6.2246198000000003E-2</v>
      </c>
      <c r="N23">
        <v>3.6603224512758168E-3</v>
      </c>
    </row>
    <row r="24" spans="1:14" x14ac:dyDescent="0.3">
      <c r="A24">
        <v>1</v>
      </c>
      <c r="B24">
        <v>26</v>
      </c>
      <c r="C24">
        <v>1</v>
      </c>
      <c r="D24">
        <v>0</v>
      </c>
      <c r="E24" t="s">
        <v>193</v>
      </c>
      <c r="F24">
        <v>2025</v>
      </c>
      <c r="G24" t="s">
        <v>8</v>
      </c>
      <c r="H24" t="s">
        <v>22</v>
      </c>
      <c r="I24" t="s">
        <v>12</v>
      </c>
      <c r="J24" t="s">
        <v>46</v>
      </c>
      <c r="K24" t="s">
        <v>11</v>
      </c>
      <c r="L24" t="s">
        <v>90</v>
      </c>
      <c r="M24">
        <v>0.11644672608182879</v>
      </c>
      <c r="N24">
        <v>6.8475277133373379E-3</v>
      </c>
    </row>
    <row r="25" spans="1:14" x14ac:dyDescent="0.3">
      <c r="A25">
        <v>1</v>
      </c>
      <c r="B25">
        <v>26</v>
      </c>
      <c r="C25">
        <v>1</v>
      </c>
      <c r="D25">
        <v>0</v>
      </c>
      <c r="E25" t="s">
        <v>194</v>
      </c>
      <c r="F25">
        <v>2025</v>
      </c>
      <c r="G25" t="s">
        <v>8</v>
      </c>
      <c r="H25" t="s">
        <v>22</v>
      </c>
      <c r="I25" t="s">
        <v>12</v>
      </c>
      <c r="J25" t="s">
        <v>46</v>
      </c>
      <c r="K25" t="s">
        <v>221</v>
      </c>
      <c r="L25" t="s">
        <v>91</v>
      </c>
      <c r="M25">
        <v>0.30573487369000002</v>
      </c>
      <c r="N25">
        <v>1.7978418895648583E-2</v>
      </c>
    </row>
    <row r="26" spans="1:14" x14ac:dyDescent="0.3">
      <c r="A26">
        <v>1</v>
      </c>
      <c r="B26">
        <v>26</v>
      </c>
      <c r="C26">
        <v>1</v>
      </c>
      <c r="D26">
        <v>0</v>
      </c>
      <c r="E26" t="s">
        <v>195</v>
      </c>
      <c r="F26">
        <v>2025</v>
      </c>
      <c r="G26" t="s">
        <v>8</v>
      </c>
      <c r="H26" t="s">
        <v>22</v>
      </c>
      <c r="I26" t="s">
        <v>12</v>
      </c>
      <c r="J26" t="s">
        <v>46</v>
      </c>
      <c r="K26" t="s">
        <v>17</v>
      </c>
      <c r="L26" t="s">
        <v>92</v>
      </c>
      <c r="M26">
        <v>1.4210186246345609</v>
      </c>
      <c r="N26">
        <v>8.3561511265812016E-2</v>
      </c>
    </row>
    <row r="27" spans="1:14" x14ac:dyDescent="0.3">
      <c r="A27">
        <v>1</v>
      </c>
      <c r="B27">
        <v>26</v>
      </c>
      <c r="C27">
        <v>1</v>
      </c>
      <c r="D27">
        <v>0</v>
      </c>
      <c r="E27" t="s">
        <v>196</v>
      </c>
      <c r="F27">
        <v>2025</v>
      </c>
      <c r="G27" t="s">
        <v>8</v>
      </c>
      <c r="H27" t="s">
        <v>22</v>
      </c>
      <c r="I27" t="s">
        <v>12</v>
      </c>
      <c r="J27" t="s">
        <v>46</v>
      </c>
      <c r="K27" t="s">
        <v>17</v>
      </c>
      <c r="L27" t="s">
        <v>93</v>
      </c>
      <c r="M27">
        <v>5.5017983999999997E-6</v>
      </c>
      <c r="N27">
        <v>3.2352749007920715E-7</v>
      </c>
    </row>
    <row r="28" spans="1:14" x14ac:dyDescent="0.3">
      <c r="A28">
        <v>1</v>
      </c>
      <c r="B28">
        <v>26</v>
      </c>
      <c r="C28">
        <v>1</v>
      </c>
      <c r="D28">
        <v>0</v>
      </c>
      <c r="E28" t="s">
        <v>197</v>
      </c>
      <c r="F28">
        <v>2025</v>
      </c>
      <c r="G28" t="s">
        <v>8</v>
      </c>
      <c r="H28" t="s">
        <v>22</v>
      </c>
      <c r="I28" t="s">
        <v>12</v>
      </c>
      <c r="J28" t="s">
        <v>46</v>
      </c>
      <c r="K28" t="s">
        <v>17</v>
      </c>
      <c r="L28" t="s">
        <v>94</v>
      </c>
      <c r="M28">
        <v>0.35057093857083865</v>
      </c>
      <c r="N28">
        <v>2.0614956711342849E-2</v>
      </c>
    </row>
    <row r="29" spans="1:14" x14ac:dyDescent="0.3">
      <c r="A29">
        <v>1</v>
      </c>
      <c r="B29">
        <v>26</v>
      </c>
      <c r="C29">
        <v>1</v>
      </c>
      <c r="D29">
        <v>0</v>
      </c>
      <c r="E29" t="s">
        <v>198</v>
      </c>
      <c r="F29">
        <v>2025</v>
      </c>
      <c r="G29" t="s">
        <v>8</v>
      </c>
      <c r="H29" t="s">
        <v>22</v>
      </c>
      <c r="I29" t="s">
        <v>12</v>
      </c>
      <c r="J29" t="s">
        <v>46</v>
      </c>
      <c r="K29" t="s">
        <v>17</v>
      </c>
      <c r="L29" t="s">
        <v>95</v>
      </c>
      <c r="M29">
        <v>4.6927884120454002E-3</v>
      </c>
      <c r="N29">
        <v>2.7595450542532358E-4</v>
      </c>
    </row>
    <row r="30" spans="1:14" x14ac:dyDescent="0.3">
      <c r="A30">
        <v>1</v>
      </c>
      <c r="B30">
        <v>26</v>
      </c>
      <c r="C30">
        <v>1</v>
      </c>
      <c r="D30">
        <v>0</v>
      </c>
      <c r="E30" t="s">
        <v>200</v>
      </c>
      <c r="F30">
        <v>2025</v>
      </c>
      <c r="G30" t="s">
        <v>8</v>
      </c>
      <c r="H30" t="s">
        <v>22</v>
      </c>
      <c r="I30" t="s">
        <v>12</v>
      </c>
      <c r="J30" t="s">
        <v>46</v>
      </c>
      <c r="K30" t="s">
        <v>18</v>
      </c>
      <c r="L30" t="s">
        <v>98</v>
      </c>
      <c r="M30">
        <v>0.83909859934932007</v>
      </c>
      <c r="N30">
        <v>4.9342313919838246E-2</v>
      </c>
    </row>
    <row r="31" spans="1:14" x14ac:dyDescent="0.3">
      <c r="A31">
        <v>1</v>
      </c>
      <c r="B31">
        <v>26</v>
      </c>
      <c r="C31">
        <v>1</v>
      </c>
      <c r="D31">
        <v>0</v>
      </c>
      <c r="E31" t="s">
        <v>201</v>
      </c>
      <c r="F31">
        <v>2025</v>
      </c>
      <c r="G31" t="s">
        <v>8</v>
      </c>
      <c r="H31" t="s">
        <v>22</v>
      </c>
      <c r="I31" t="s">
        <v>12</v>
      </c>
      <c r="J31" t="s">
        <v>46</v>
      </c>
      <c r="K31" t="s">
        <v>18</v>
      </c>
      <c r="L31" t="s">
        <v>99</v>
      </c>
      <c r="M31">
        <v>0.35363408946714286</v>
      </c>
      <c r="N31">
        <v>2.0795082090203549E-2</v>
      </c>
    </row>
    <row r="32" spans="1:14" x14ac:dyDescent="0.3">
      <c r="A32">
        <v>1</v>
      </c>
      <c r="B32">
        <v>26</v>
      </c>
      <c r="C32">
        <v>1</v>
      </c>
      <c r="D32">
        <v>0</v>
      </c>
      <c r="E32" t="s">
        <v>202</v>
      </c>
      <c r="F32">
        <v>2025</v>
      </c>
      <c r="G32" t="s">
        <v>8</v>
      </c>
      <c r="H32" t="s">
        <v>22</v>
      </c>
      <c r="I32" t="s">
        <v>12</v>
      </c>
      <c r="J32" t="s">
        <v>46</v>
      </c>
      <c r="K32" t="s">
        <v>18</v>
      </c>
      <c r="L32" t="s">
        <v>100</v>
      </c>
      <c r="M32">
        <v>2.3446448815033216</v>
      </c>
      <c r="N32">
        <v>0.13787438551725736</v>
      </c>
    </row>
    <row r="33" spans="1:14" x14ac:dyDescent="0.3">
      <c r="A33">
        <v>1</v>
      </c>
      <c r="B33">
        <v>26</v>
      </c>
      <c r="C33">
        <v>1</v>
      </c>
      <c r="D33">
        <v>0</v>
      </c>
      <c r="E33" t="s">
        <v>203</v>
      </c>
      <c r="F33">
        <v>2025</v>
      </c>
      <c r="G33" t="s">
        <v>8</v>
      </c>
      <c r="H33" t="s">
        <v>22</v>
      </c>
      <c r="I33" t="s">
        <v>12</v>
      </c>
      <c r="J33" t="s">
        <v>46</v>
      </c>
      <c r="K33" t="s">
        <v>18</v>
      </c>
      <c r="L33" t="s">
        <v>101</v>
      </c>
      <c r="M33">
        <v>0.18999495333333336</v>
      </c>
      <c r="N33">
        <v>1.1172454152382145E-2</v>
      </c>
    </row>
    <row r="34" spans="1:14" x14ac:dyDescent="0.3">
      <c r="A34">
        <v>1</v>
      </c>
      <c r="B34">
        <v>26</v>
      </c>
      <c r="C34">
        <v>1</v>
      </c>
      <c r="D34">
        <v>0</v>
      </c>
      <c r="E34" t="s">
        <v>205</v>
      </c>
      <c r="F34">
        <v>2025</v>
      </c>
      <c r="G34" t="s">
        <v>8</v>
      </c>
      <c r="H34" t="s">
        <v>22</v>
      </c>
      <c r="I34" t="s">
        <v>12</v>
      </c>
      <c r="J34" t="s">
        <v>46</v>
      </c>
      <c r="K34" t="s">
        <v>19</v>
      </c>
      <c r="L34" t="s">
        <v>102</v>
      </c>
      <c r="M34">
        <v>1.6164067403438882</v>
      </c>
      <c r="N34">
        <v>9.5051104680711485E-2</v>
      </c>
    </row>
    <row r="35" spans="1:14" x14ac:dyDescent="0.3">
      <c r="A35">
        <v>1</v>
      </c>
      <c r="B35">
        <v>26</v>
      </c>
      <c r="C35">
        <v>1</v>
      </c>
      <c r="D35">
        <v>0</v>
      </c>
      <c r="E35" t="s">
        <v>206</v>
      </c>
      <c r="F35">
        <v>2025</v>
      </c>
      <c r="G35" t="s">
        <v>8</v>
      </c>
      <c r="H35" t="s">
        <v>22</v>
      </c>
      <c r="I35" t="s">
        <v>12</v>
      </c>
      <c r="J35" t="s">
        <v>46</v>
      </c>
      <c r="K35" t="s">
        <v>19</v>
      </c>
      <c r="L35" t="s">
        <v>103</v>
      </c>
      <c r="M35">
        <v>0.1492990401395238</v>
      </c>
      <c r="N35">
        <v>8.7793736185562427E-3</v>
      </c>
    </row>
    <row r="36" spans="1:14" x14ac:dyDescent="0.3">
      <c r="A36">
        <v>1</v>
      </c>
      <c r="B36">
        <v>26</v>
      </c>
      <c r="C36">
        <v>1</v>
      </c>
      <c r="D36">
        <v>0</v>
      </c>
      <c r="E36" t="s">
        <v>207</v>
      </c>
      <c r="F36">
        <v>2025</v>
      </c>
      <c r="G36" t="s">
        <v>8</v>
      </c>
      <c r="H36" t="s">
        <v>22</v>
      </c>
      <c r="I36" t="s">
        <v>12</v>
      </c>
      <c r="J36" t="s">
        <v>46</v>
      </c>
      <c r="K36" t="s">
        <v>19</v>
      </c>
      <c r="L36" t="s">
        <v>104</v>
      </c>
      <c r="M36">
        <v>0.47091692429660476</v>
      </c>
      <c r="N36">
        <v>2.7691776302363344E-2</v>
      </c>
    </row>
    <row r="37" spans="1:14" x14ac:dyDescent="0.3">
      <c r="A37">
        <v>1</v>
      </c>
      <c r="B37">
        <v>26</v>
      </c>
      <c r="C37">
        <v>1</v>
      </c>
      <c r="D37">
        <v>0</v>
      </c>
      <c r="E37" t="s">
        <v>208</v>
      </c>
      <c r="F37">
        <v>2025</v>
      </c>
      <c r="G37" t="s">
        <v>8</v>
      </c>
      <c r="H37" t="s">
        <v>22</v>
      </c>
      <c r="I37" t="s">
        <v>12</v>
      </c>
      <c r="J37" t="s">
        <v>46</v>
      </c>
      <c r="K37" t="s">
        <v>19</v>
      </c>
      <c r="L37" t="s">
        <v>105</v>
      </c>
      <c r="M37">
        <v>0.26202992336000003</v>
      </c>
      <c r="N37">
        <v>1.5408395085924601E-2</v>
      </c>
    </row>
    <row r="38" spans="1:14" x14ac:dyDescent="0.3">
      <c r="A38">
        <v>1</v>
      </c>
      <c r="B38">
        <v>15</v>
      </c>
      <c r="C38">
        <v>2</v>
      </c>
      <c r="D38">
        <v>0</v>
      </c>
      <c r="E38" t="s">
        <v>170</v>
      </c>
      <c r="F38">
        <v>2025</v>
      </c>
      <c r="G38" t="s">
        <v>8</v>
      </c>
      <c r="H38" t="s">
        <v>20</v>
      </c>
      <c r="I38" t="s">
        <v>12</v>
      </c>
      <c r="J38" t="s">
        <v>44</v>
      </c>
      <c r="K38" t="s">
        <v>217</v>
      </c>
      <c r="L38" t="s">
        <v>67</v>
      </c>
      <c r="M38">
        <v>6.4878249137199993E-4</v>
      </c>
      <c r="N38">
        <v>3.5210499262930178E-4</v>
      </c>
    </row>
    <row r="39" spans="1:14" x14ac:dyDescent="0.3">
      <c r="A39">
        <v>1</v>
      </c>
      <c r="B39">
        <v>15</v>
      </c>
      <c r="C39">
        <v>2</v>
      </c>
      <c r="D39">
        <v>0</v>
      </c>
      <c r="E39" t="s">
        <v>171</v>
      </c>
      <c r="F39">
        <v>2025</v>
      </c>
      <c r="G39" t="s">
        <v>8</v>
      </c>
      <c r="H39" t="s">
        <v>20</v>
      </c>
      <c r="I39" t="s">
        <v>12</v>
      </c>
      <c r="J39" t="s">
        <v>44</v>
      </c>
      <c r="K39" t="s">
        <v>218</v>
      </c>
      <c r="L39" t="s">
        <v>68</v>
      </c>
      <c r="M39">
        <v>3.8342872375500005E-4</v>
      </c>
      <c r="N39">
        <v>2.0809311247921186E-4</v>
      </c>
    </row>
    <row r="40" spans="1:14" x14ac:dyDescent="0.3">
      <c r="A40">
        <v>1</v>
      </c>
      <c r="B40">
        <v>15</v>
      </c>
      <c r="C40">
        <v>2</v>
      </c>
      <c r="D40">
        <v>0</v>
      </c>
      <c r="E40" t="s">
        <v>172</v>
      </c>
      <c r="F40">
        <v>2025</v>
      </c>
      <c r="G40" t="s">
        <v>8</v>
      </c>
      <c r="H40" t="s">
        <v>20</v>
      </c>
      <c r="I40" t="s">
        <v>12</v>
      </c>
      <c r="J40" t="s">
        <v>44</v>
      </c>
      <c r="K40" t="s">
        <v>14</v>
      </c>
      <c r="L40" t="s">
        <v>69</v>
      </c>
      <c r="M40">
        <v>2.3508575359200003E-4</v>
      </c>
      <c r="N40">
        <v>1.2758492813318454E-4</v>
      </c>
    </row>
    <row r="41" spans="1:14" x14ac:dyDescent="0.3">
      <c r="A41">
        <v>1</v>
      </c>
      <c r="B41">
        <v>15</v>
      </c>
      <c r="C41">
        <v>2</v>
      </c>
      <c r="D41">
        <v>0</v>
      </c>
      <c r="E41" t="s">
        <v>173</v>
      </c>
      <c r="F41">
        <v>2025</v>
      </c>
      <c r="G41" t="s">
        <v>8</v>
      </c>
      <c r="H41" t="s">
        <v>20</v>
      </c>
      <c r="I41" t="s">
        <v>12</v>
      </c>
      <c r="J41" t="s">
        <v>44</v>
      </c>
      <c r="K41" t="s">
        <v>14</v>
      </c>
      <c r="L41" t="s">
        <v>70</v>
      </c>
      <c r="M41">
        <v>4.1906900000000004E-3</v>
      </c>
      <c r="N41">
        <v>2.2743568009076067E-3</v>
      </c>
    </row>
    <row r="42" spans="1:14" x14ac:dyDescent="0.3">
      <c r="A42">
        <v>1</v>
      </c>
      <c r="B42">
        <v>15</v>
      </c>
      <c r="C42">
        <v>2</v>
      </c>
      <c r="D42">
        <v>0</v>
      </c>
      <c r="E42" t="s">
        <v>174</v>
      </c>
      <c r="F42">
        <v>2025</v>
      </c>
      <c r="G42" t="s">
        <v>8</v>
      </c>
      <c r="H42" t="s">
        <v>20</v>
      </c>
      <c r="I42" t="s">
        <v>12</v>
      </c>
      <c r="J42" t="s">
        <v>44</v>
      </c>
      <c r="K42" t="s">
        <v>14</v>
      </c>
      <c r="L42" t="s">
        <v>71</v>
      </c>
      <c r="M42">
        <v>4.02821E-3</v>
      </c>
      <c r="N42">
        <v>2.1861762165619573E-3</v>
      </c>
    </row>
    <row r="43" spans="1:14" x14ac:dyDescent="0.3">
      <c r="A43">
        <v>1</v>
      </c>
      <c r="B43">
        <v>15</v>
      </c>
      <c r="C43">
        <v>2</v>
      </c>
      <c r="D43">
        <v>0</v>
      </c>
      <c r="E43" t="s">
        <v>175</v>
      </c>
      <c r="F43">
        <v>2025</v>
      </c>
      <c r="G43" t="s">
        <v>8</v>
      </c>
      <c r="H43" t="s">
        <v>20</v>
      </c>
      <c r="I43" t="s">
        <v>12</v>
      </c>
      <c r="J43" t="s">
        <v>44</v>
      </c>
      <c r="K43" t="s">
        <v>219</v>
      </c>
      <c r="L43" t="s">
        <v>72</v>
      </c>
      <c r="M43">
        <v>1.86236E-3</v>
      </c>
      <c r="N43">
        <v>1.0107335860534399E-3</v>
      </c>
    </row>
    <row r="44" spans="1:14" x14ac:dyDescent="0.3">
      <c r="A44">
        <v>1</v>
      </c>
      <c r="B44">
        <v>15</v>
      </c>
      <c r="C44">
        <v>2</v>
      </c>
      <c r="D44">
        <v>0</v>
      </c>
      <c r="E44" t="s">
        <v>176</v>
      </c>
      <c r="F44">
        <v>2025</v>
      </c>
      <c r="G44" t="s">
        <v>8</v>
      </c>
      <c r="H44" t="s">
        <v>20</v>
      </c>
      <c r="I44" t="s">
        <v>12</v>
      </c>
      <c r="J44" t="s">
        <v>45</v>
      </c>
      <c r="K44" t="s">
        <v>11</v>
      </c>
      <c r="L44" t="s">
        <v>73</v>
      </c>
      <c r="M44">
        <v>2.045953234605E-3</v>
      </c>
      <c r="N44">
        <v>1.1103726721525089E-3</v>
      </c>
    </row>
    <row r="45" spans="1:14" x14ac:dyDescent="0.3">
      <c r="A45">
        <v>1</v>
      </c>
      <c r="B45">
        <v>15</v>
      </c>
      <c r="C45">
        <v>2</v>
      </c>
      <c r="D45">
        <v>0</v>
      </c>
      <c r="E45" t="s">
        <v>177</v>
      </c>
      <c r="F45">
        <v>2025</v>
      </c>
      <c r="G45" t="s">
        <v>8</v>
      </c>
      <c r="H45" t="s">
        <v>20</v>
      </c>
      <c r="I45" t="s">
        <v>12</v>
      </c>
      <c r="J45" t="s">
        <v>45</v>
      </c>
      <c r="K45" t="s">
        <v>11</v>
      </c>
      <c r="L45" t="s">
        <v>74</v>
      </c>
      <c r="M45">
        <v>5.7299999999999997E-5</v>
      </c>
      <c r="N45">
        <v>3.109765806872039E-5</v>
      </c>
    </row>
    <row r="46" spans="1:14" x14ac:dyDescent="0.3">
      <c r="A46">
        <v>1</v>
      </c>
      <c r="B46">
        <v>15</v>
      </c>
      <c r="C46">
        <v>2</v>
      </c>
      <c r="D46">
        <v>0</v>
      </c>
      <c r="E46" t="s">
        <v>178</v>
      </c>
      <c r="F46">
        <v>2025</v>
      </c>
      <c r="G46" t="s">
        <v>8</v>
      </c>
      <c r="H46" t="s">
        <v>20</v>
      </c>
      <c r="I46" t="s">
        <v>12</v>
      </c>
      <c r="J46" t="s">
        <v>45</v>
      </c>
      <c r="K46" t="s">
        <v>11</v>
      </c>
      <c r="L46" t="s">
        <v>75</v>
      </c>
      <c r="M46">
        <v>1.7419305E-3</v>
      </c>
      <c r="N46">
        <v>9.453745038128298E-4</v>
      </c>
    </row>
    <row r="47" spans="1:14" x14ac:dyDescent="0.3">
      <c r="A47">
        <v>1</v>
      </c>
      <c r="B47">
        <v>15</v>
      </c>
      <c r="C47">
        <v>2</v>
      </c>
      <c r="D47">
        <v>0</v>
      </c>
      <c r="E47" t="s">
        <v>179</v>
      </c>
      <c r="F47">
        <v>2025</v>
      </c>
      <c r="G47" t="s">
        <v>8</v>
      </c>
      <c r="H47" t="s">
        <v>20</v>
      </c>
      <c r="I47" t="s">
        <v>12</v>
      </c>
      <c r="J47" t="s">
        <v>45</v>
      </c>
      <c r="K47" t="s">
        <v>11</v>
      </c>
      <c r="L47" t="s">
        <v>76</v>
      </c>
      <c r="M47">
        <v>3.2723785500000004E-5</v>
      </c>
      <c r="N47">
        <v>1.7759739828850794E-5</v>
      </c>
    </row>
    <row r="48" spans="1:14" x14ac:dyDescent="0.3">
      <c r="A48">
        <v>1</v>
      </c>
      <c r="B48">
        <v>15</v>
      </c>
      <c r="C48">
        <v>2</v>
      </c>
      <c r="D48">
        <v>0</v>
      </c>
      <c r="E48" t="s">
        <v>180</v>
      </c>
      <c r="F48">
        <v>2025</v>
      </c>
      <c r="G48" t="s">
        <v>8</v>
      </c>
      <c r="H48" t="s">
        <v>20</v>
      </c>
      <c r="I48" t="s">
        <v>12</v>
      </c>
      <c r="J48" t="s">
        <v>45</v>
      </c>
      <c r="K48" t="s">
        <v>11</v>
      </c>
      <c r="L48" t="s">
        <v>77</v>
      </c>
      <c r="M48">
        <v>2.2854459000000001E-2</v>
      </c>
      <c r="N48">
        <v>1.2403493042366306E-2</v>
      </c>
    </row>
    <row r="49" spans="1:14" x14ac:dyDescent="0.3">
      <c r="A49">
        <v>1</v>
      </c>
      <c r="B49">
        <v>15</v>
      </c>
      <c r="C49">
        <v>2</v>
      </c>
      <c r="D49">
        <v>0</v>
      </c>
      <c r="E49" t="s">
        <v>181</v>
      </c>
      <c r="F49">
        <v>2025</v>
      </c>
      <c r="G49" t="s">
        <v>8</v>
      </c>
      <c r="H49" t="s">
        <v>20</v>
      </c>
      <c r="I49" t="s">
        <v>12</v>
      </c>
      <c r="J49" t="s">
        <v>45</v>
      </c>
      <c r="K49" t="s">
        <v>11</v>
      </c>
      <c r="L49" t="s">
        <v>78</v>
      </c>
      <c r="M49">
        <v>0.1145857</v>
      </c>
      <c r="N49">
        <v>6.2187555290837242E-2</v>
      </c>
    </row>
    <row r="50" spans="1:14" x14ac:dyDescent="0.3">
      <c r="A50">
        <v>1</v>
      </c>
      <c r="B50">
        <v>15</v>
      </c>
      <c r="C50">
        <v>2</v>
      </c>
      <c r="D50">
        <v>0</v>
      </c>
      <c r="E50" t="s">
        <v>182</v>
      </c>
      <c r="F50">
        <v>2025</v>
      </c>
      <c r="G50" t="s">
        <v>8</v>
      </c>
      <c r="H50" t="s">
        <v>20</v>
      </c>
      <c r="I50" t="s">
        <v>12</v>
      </c>
      <c r="J50" t="s">
        <v>45</v>
      </c>
      <c r="K50" t="s">
        <v>220</v>
      </c>
      <c r="L50" t="s">
        <v>79</v>
      </c>
      <c r="M50">
        <v>4.7882983500000003E-4</v>
      </c>
      <c r="N50">
        <v>2.5986887403022348E-4</v>
      </c>
    </row>
    <row r="51" spans="1:14" x14ac:dyDescent="0.3">
      <c r="A51">
        <v>1</v>
      </c>
      <c r="B51">
        <v>15</v>
      </c>
      <c r="C51">
        <v>2</v>
      </c>
      <c r="D51">
        <v>0</v>
      </c>
      <c r="E51" t="s">
        <v>184</v>
      </c>
      <c r="F51">
        <v>2025</v>
      </c>
      <c r="G51" t="s">
        <v>8</v>
      </c>
      <c r="H51" t="s">
        <v>20</v>
      </c>
      <c r="I51" t="s">
        <v>12</v>
      </c>
      <c r="J51" t="s">
        <v>45</v>
      </c>
      <c r="K51" t="s">
        <v>220</v>
      </c>
      <c r="L51" t="s">
        <v>81</v>
      </c>
      <c r="M51">
        <v>2.1727500000000001E-4</v>
      </c>
      <c r="N51">
        <v>1.179187374673861E-4</v>
      </c>
    </row>
    <row r="52" spans="1:14" x14ac:dyDescent="0.3">
      <c r="A52">
        <v>1</v>
      </c>
      <c r="B52">
        <v>15</v>
      </c>
      <c r="C52">
        <v>2</v>
      </c>
      <c r="D52">
        <v>0</v>
      </c>
      <c r="E52" t="s">
        <v>185</v>
      </c>
      <c r="F52">
        <v>2025</v>
      </c>
      <c r="G52" t="s">
        <v>8</v>
      </c>
      <c r="H52" t="s">
        <v>20</v>
      </c>
      <c r="I52" t="s">
        <v>12</v>
      </c>
      <c r="J52" t="s">
        <v>45</v>
      </c>
      <c r="K52" t="s">
        <v>13</v>
      </c>
      <c r="L52" t="s">
        <v>82</v>
      </c>
      <c r="M52">
        <v>0.12709984299999999</v>
      </c>
      <c r="N52">
        <v>6.8979187752217189E-2</v>
      </c>
    </row>
    <row r="53" spans="1:14" x14ac:dyDescent="0.3">
      <c r="A53">
        <v>1</v>
      </c>
      <c r="B53">
        <v>15</v>
      </c>
      <c r="C53">
        <v>2</v>
      </c>
      <c r="D53">
        <v>0</v>
      </c>
      <c r="E53" t="s">
        <v>187</v>
      </c>
      <c r="F53">
        <v>2025</v>
      </c>
      <c r="G53" t="s">
        <v>8</v>
      </c>
      <c r="H53" t="s">
        <v>20</v>
      </c>
      <c r="I53" t="s">
        <v>12</v>
      </c>
      <c r="J53" t="s">
        <v>45</v>
      </c>
      <c r="K53" t="s">
        <v>15</v>
      </c>
      <c r="L53" t="s">
        <v>84</v>
      </c>
      <c r="M53">
        <v>4.4939763765099996E-3</v>
      </c>
      <c r="N53">
        <v>2.4389553355255674E-3</v>
      </c>
    </row>
    <row r="54" spans="1:14" x14ac:dyDescent="0.3">
      <c r="A54">
        <v>1</v>
      </c>
      <c r="B54">
        <v>15</v>
      </c>
      <c r="C54">
        <v>2</v>
      </c>
      <c r="D54">
        <v>0</v>
      </c>
      <c r="E54" t="s">
        <v>188</v>
      </c>
      <c r="F54">
        <v>2025</v>
      </c>
      <c r="G54" t="s">
        <v>8</v>
      </c>
      <c r="H54" t="s">
        <v>20</v>
      </c>
      <c r="I54" t="s">
        <v>12</v>
      </c>
      <c r="J54" t="s">
        <v>45</v>
      </c>
      <c r="K54" t="s">
        <v>16</v>
      </c>
      <c r="L54" t="s">
        <v>85</v>
      </c>
      <c r="M54">
        <v>6.40575E-4</v>
      </c>
      <c r="N54">
        <v>3.4765065126301158E-4</v>
      </c>
    </row>
    <row r="55" spans="1:14" x14ac:dyDescent="0.3">
      <c r="A55">
        <v>1</v>
      </c>
      <c r="B55">
        <v>15</v>
      </c>
      <c r="C55">
        <v>2</v>
      </c>
      <c r="D55">
        <v>0</v>
      </c>
      <c r="E55" t="s">
        <v>189</v>
      </c>
      <c r="F55">
        <v>2025</v>
      </c>
      <c r="G55" t="s">
        <v>8</v>
      </c>
      <c r="H55" t="s">
        <v>20</v>
      </c>
      <c r="I55" t="s">
        <v>12</v>
      </c>
      <c r="J55" t="s">
        <v>45</v>
      </c>
      <c r="K55" t="s">
        <v>16</v>
      </c>
      <c r="L55" t="s">
        <v>86</v>
      </c>
      <c r="M55">
        <v>1.0099782E-3</v>
      </c>
      <c r="N55">
        <v>5.4813187993824953E-4</v>
      </c>
    </row>
    <row r="56" spans="1:14" x14ac:dyDescent="0.3">
      <c r="A56">
        <v>1</v>
      </c>
      <c r="B56">
        <v>15</v>
      </c>
      <c r="C56">
        <v>2</v>
      </c>
      <c r="D56">
        <v>0</v>
      </c>
      <c r="E56" t="s">
        <v>190</v>
      </c>
      <c r="F56">
        <v>2025</v>
      </c>
      <c r="G56" t="s">
        <v>8</v>
      </c>
      <c r="H56" t="s">
        <v>20</v>
      </c>
      <c r="I56" t="s">
        <v>12</v>
      </c>
      <c r="J56" t="s">
        <v>45</v>
      </c>
      <c r="K56" t="s">
        <v>16</v>
      </c>
      <c r="L56" t="s">
        <v>87</v>
      </c>
      <c r="M56">
        <v>1.1805574385399999E-2</v>
      </c>
      <c r="N56">
        <v>6.4070805504714322E-3</v>
      </c>
    </row>
    <row r="57" spans="1:14" x14ac:dyDescent="0.3">
      <c r="A57">
        <v>1</v>
      </c>
      <c r="B57">
        <v>15</v>
      </c>
      <c r="C57">
        <v>2</v>
      </c>
      <c r="D57">
        <v>0</v>
      </c>
      <c r="E57" t="s">
        <v>191</v>
      </c>
      <c r="F57">
        <v>2025</v>
      </c>
      <c r="G57" t="s">
        <v>8</v>
      </c>
      <c r="H57" t="s">
        <v>20</v>
      </c>
      <c r="I57" t="s">
        <v>12</v>
      </c>
      <c r="J57" t="s">
        <v>45</v>
      </c>
      <c r="K57" t="s">
        <v>16</v>
      </c>
      <c r="L57" t="s">
        <v>88</v>
      </c>
      <c r="M57">
        <v>2.1703609499999998E-2</v>
      </c>
      <c r="N57">
        <v>1.1778907977103516E-2</v>
      </c>
    </row>
    <row r="58" spans="1:14" x14ac:dyDescent="0.3">
      <c r="A58">
        <v>1</v>
      </c>
      <c r="B58">
        <v>15</v>
      </c>
      <c r="C58">
        <v>2</v>
      </c>
      <c r="D58">
        <v>0</v>
      </c>
      <c r="E58" t="s">
        <v>192</v>
      </c>
      <c r="F58">
        <v>2025</v>
      </c>
      <c r="G58" t="s">
        <v>8</v>
      </c>
      <c r="H58" t="s">
        <v>20</v>
      </c>
      <c r="I58" t="s">
        <v>12</v>
      </c>
      <c r="J58" t="s">
        <v>45</v>
      </c>
      <c r="K58" t="s">
        <v>16</v>
      </c>
      <c r="L58" t="s">
        <v>89</v>
      </c>
      <c r="M58">
        <v>8.6674865714285714E-3</v>
      </c>
      <c r="N58">
        <v>4.7039883719635486E-3</v>
      </c>
    </row>
    <row r="59" spans="1:14" x14ac:dyDescent="0.3">
      <c r="A59">
        <v>1</v>
      </c>
      <c r="B59">
        <v>15</v>
      </c>
      <c r="C59">
        <v>2</v>
      </c>
      <c r="D59">
        <v>0</v>
      </c>
      <c r="E59" t="s">
        <v>193</v>
      </c>
      <c r="F59">
        <v>2025</v>
      </c>
      <c r="G59" t="s">
        <v>8</v>
      </c>
      <c r="H59" t="s">
        <v>20</v>
      </c>
      <c r="I59" t="s">
        <v>12</v>
      </c>
      <c r="J59" t="s">
        <v>46</v>
      </c>
      <c r="K59" t="s">
        <v>11</v>
      </c>
      <c r="L59" t="s">
        <v>90</v>
      </c>
      <c r="M59">
        <v>8.781773157359998E-3</v>
      </c>
      <c r="N59">
        <v>4.7660135931003192E-3</v>
      </c>
    </row>
    <row r="60" spans="1:14" x14ac:dyDescent="0.3">
      <c r="A60">
        <v>1</v>
      </c>
      <c r="B60">
        <v>15</v>
      </c>
      <c r="C60">
        <v>2</v>
      </c>
      <c r="D60">
        <v>0</v>
      </c>
      <c r="E60" t="s">
        <v>194</v>
      </c>
      <c r="F60">
        <v>2025</v>
      </c>
      <c r="G60" t="s">
        <v>8</v>
      </c>
      <c r="H60" t="s">
        <v>20</v>
      </c>
      <c r="I60" t="s">
        <v>12</v>
      </c>
      <c r="J60" t="s">
        <v>46</v>
      </c>
      <c r="K60" t="s">
        <v>221</v>
      </c>
      <c r="L60" t="s">
        <v>91</v>
      </c>
      <c r="M60">
        <v>4.7207539270000001E-2</v>
      </c>
      <c r="N60">
        <v>2.5620312643702448E-2</v>
      </c>
    </row>
    <row r="61" spans="1:14" x14ac:dyDescent="0.3">
      <c r="A61">
        <v>1</v>
      </c>
      <c r="B61">
        <v>15</v>
      </c>
      <c r="C61">
        <v>2</v>
      </c>
      <c r="D61">
        <v>0</v>
      </c>
      <c r="E61" t="s">
        <v>195</v>
      </c>
      <c r="F61">
        <v>2025</v>
      </c>
      <c r="G61" t="s">
        <v>8</v>
      </c>
      <c r="H61" t="s">
        <v>20</v>
      </c>
      <c r="I61" t="s">
        <v>12</v>
      </c>
      <c r="J61" t="s">
        <v>46</v>
      </c>
      <c r="K61" t="s">
        <v>17</v>
      </c>
      <c r="L61" t="s">
        <v>92</v>
      </c>
      <c r="M61">
        <v>0.31481305192273284</v>
      </c>
      <c r="N61">
        <v>0.17085425208138683</v>
      </c>
    </row>
    <row r="62" spans="1:14" x14ac:dyDescent="0.3">
      <c r="A62">
        <v>1</v>
      </c>
      <c r="B62">
        <v>15</v>
      </c>
      <c r="C62">
        <v>2</v>
      </c>
      <c r="D62">
        <v>0</v>
      </c>
      <c r="E62" t="s">
        <v>197</v>
      </c>
      <c r="F62">
        <v>2025</v>
      </c>
      <c r="G62" t="s">
        <v>8</v>
      </c>
      <c r="H62" t="s">
        <v>20</v>
      </c>
      <c r="I62" t="s">
        <v>12</v>
      </c>
      <c r="J62" t="s">
        <v>46</v>
      </c>
      <c r="K62" t="s">
        <v>17</v>
      </c>
      <c r="L62" t="s">
        <v>94</v>
      </c>
      <c r="M62">
        <v>2.9536688318870654E-2</v>
      </c>
      <c r="N62">
        <v>1.6030049455891926E-2</v>
      </c>
    </row>
    <row r="63" spans="1:14" x14ac:dyDescent="0.3">
      <c r="A63">
        <v>1</v>
      </c>
      <c r="B63">
        <v>15</v>
      </c>
      <c r="C63">
        <v>2</v>
      </c>
      <c r="D63">
        <v>0</v>
      </c>
      <c r="E63" t="s">
        <v>198</v>
      </c>
      <c r="F63">
        <v>2025</v>
      </c>
      <c r="G63" t="s">
        <v>8</v>
      </c>
      <c r="H63" t="s">
        <v>20</v>
      </c>
      <c r="I63" t="s">
        <v>12</v>
      </c>
      <c r="J63" t="s">
        <v>46</v>
      </c>
      <c r="K63" t="s">
        <v>17</v>
      </c>
      <c r="L63" t="s">
        <v>95</v>
      </c>
      <c r="M63">
        <v>7.9495455780000002E-5</v>
      </c>
      <c r="N63">
        <v>4.3143499159921855E-5</v>
      </c>
    </row>
    <row r="64" spans="1:14" x14ac:dyDescent="0.3">
      <c r="A64">
        <v>1</v>
      </c>
      <c r="B64">
        <v>15</v>
      </c>
      <c r="C64">
        <v>2</v>
      </c>
      <c r="D64">
        <v>0</v>
      </c>
      <c r="E64" t="s">
        <v>200</v>
      </c>
      <c r="F64">
        <v>2025</v>
      </c>
      <c r="G64" t="s">
        <v>8</v>
      </c>
      <c r="H64" t="s">
        <v>20</v>
      </c>
      <c r="I64" t="s">
        <v>12</v>
      </c>
      <c r="J64" t="s">
        <v>46</v>
      </c>
      <c r="K64" t="s">
        <v>18</v>
      </c>
      <c r="L64" t="s">
        <v>98</v>
      </c>
      <c r="M64">
        <v>0.16497736518720002</v>
      </c>
      <c r="N64">
        <v>8.9535945753402471E-2</v>
      </c>
    </row>
    <row r="65" spans="1:14" x14ac:dyDescent="0.3">
      <c r="A65">
        <v>1</v>
      </c>
      <c r="B65">
        <v>15</v>
      </c>
      <c r="C65">
        <v>2</v>
      </c>
      <c r="D65">
        <v>0</v>
      </c>
      <c r="E65" t="s">
        <v>201</v>
      </c>
      <c r="F65">
        <v>2025</v>
      </c>
      <c r="G65" t="s">
        <v>8</v>
      </c>
      <c r="H65" t="s">
        <v>20</v>
      </c>
      <c r="I65" t="s">
        <v>12</v>
      </c>
      <c r="J65" t="s">
        <v>46</v>
      </c>
      <c r="K65" t="s">
        <v>18</v>
      </c>
      <c r="L65" t="s">
        <v>99</v>
      </c>
      <c r="M65">
        <v>4.1690773930000001E-2</v>
      </c>
      <c r="N65">
        <v>2.2626272814929533E-2</v>
      </c>
    </row>
    <row r="66" spans="1:14" x14ac:dyDescent="0.3">
      <c r="A66">
        <v>1</v>
      </c>
      <c r="B66">
        <v>15</v>
      </c>
      <c r="C66">
        <v>2</v>
      </c>
      <c r="D66">
        <v>0</v>
      </c>
      <c r="E66" t="s">
        <v>202</v>
      </c>
      <c r="F66">
        <v>2025</v>
      </c>
      <c r="G66" t="s">
        <v>8</v>
      </c>
      <c r="H66" t="s">
        <v>20</v>
      </c>
      <c r="I66" t="s">
        <v>12</v>
      </c>
      <c r="J66" t="s">
        <v>46</v>
      </c>
      <c r="K66" t="s">
        <v>18</v>
      </c>
      <c r="L66" t="s">
        <v>100</v>
      </c>
      <c r="M66">
        <v>0.36490761955683998</v>
      </c>
      <c r="N66">
        <v>0.19804140278620097</v>
      </c>
    </row>
    <row r="67" spans="1:14" x14ac:dyDescent="0.3">
      <c r="A67">
        <v>1</v>
      </c>
      <c r="B67">
        <v>15</v>
      </c>
      <c r="C67">
        <v>2</v>
      </c>
      <c r="D67">
        <v>0</v>
      </c>
      <c r="E67" t="s">
        <v>203</v>
      </c>
      <c r="F67">
        <v>2025</v>
      </c>
      <c r="G67" t="s">
        <v>8</v>
      </c>
      <c r="H67" t="s">
        <v>20</v>
      </c>
      <c r="I67" t="s">
        <v>12</v>
      </c>
      <c r="J67" t="s">
        <v>46</v>
      </c>
      <c r="K67" t="s">
        <v>18</v>
      </c>
      <c r="L67" t="s">
        <v>101</v>
      </c>
      <c r="M67">
        <v>1.5736300000000002E-2</v>
      </c>
      <c r="N67">
        <v>8.540350378129228E-3</v>
      </c>
    </row>
    <row r="68" spans="1:14" x14ac:dyDescent="0.3">
      <c r="A68">
        <v>1</v>
      </c>
      <c r="B68">
        <v>15</v>
      </c>
      <c r="C68">
        <v>2</v>
      </c>
      <c r="D68">
        <v>0</v>
      </c>
      <c r="E68" t="s">
        <v>205</v>
      </c>
      <c r="F68">
        <v>2025</v>
      </c>
      <c r="G68" t="s">
        <v>8</v>
      </c>
      <c r="H68" t="s">
        <v>20</v>
      </c>
      <c r="I68" t="s">
        <v>12</v>
      </c>
      <c r="J68" t="s">
        <v>46</v>
      </c>
      <c r="K68" t="s">
        <v>19</v>
      </c>
      <c r="L68" t="s">
        <v>102</v>
      </c>
      <c r="M68">
        <v>0.40148128850009429</v>
      </c>
      <c r="N68">
        <v>0.21789053805872979</v>
      </c>
    </row>
    <row r="69" spans="1:14" x14ac:dyDescent="0.3">
      <c r="A69">
        <v>1</v>
      </c>
      <c r="B69">
        <v>15</v>
      </c>
      <c r="C69">
        <v>2</v>
      </c>
      <c r="D69">
        <v>0</v>
      </c>
      <c r="E69" t="s">
        <v>206</v>
      </c>
      <c r="F69">
        <v>2025</v>
      </c>
      <c r="G69" t="s">
        <v>8</v>
      </c>
      <c r="H69" t="s">
        <v>20</v>
      </c>
      <c r="I69" t="s">
        <v>12</v>
      </c>
      <c r="J69" t="s">
        <v>46</v>
      </c>
      <c r="K69" t="s">
        <v>19</v>
      </c>
      <c r="L69" t="s">
        <v>103</v>
      </c>
      <c r="M69">
        <v>7.563436065000001E-2</v>
      </c>
      <c r="N69">
        <v>4.1048018948341723E-2</v>
      </c>
    </row>
    <row r="70" spans="1:14" x14ac:dyDescent="0.3">
      <c r="A70">
        <v>1</v>
      </c>
      <c r="B70">
        <v>15</v>
      </c>
      <c r="C70">
        <v>2</v>
      </c>
      <c r="D70">
        <v>0</v>
      </c>
      <c r="E70" t="s">
        <v>207</v>
      </c>
      <c r="F70">
        <v>2025</v>
      </c>
      <c r="G70" t="s">
        <v>8</v>
      </c>
      <c r="H70" t="s">
        <v>20</v>
      </c>
      <c r="I70" t="s">
        <v>12</v>
      </c>
      <c r="J70" t="s">
        <v>46</v>
      </c>
      <c r="K70" t="s">
        <v>19</v>
      </c>
      <c r="L70" t="s">
        <v>104</v>
      </c>
      <c r="M70">
        <v>2.4997191058934286E-2</v>
      </c>
      <c r="N70">
        <v>1.3566389183755899E-2</v>
      </c>
    </row>
    <row r="71" spans="1:14" x14ac:dyDescent="0.3">
      <c r="A71">
        <v>1</v>
      </c>
      <c r="B71">
        <v>15</v>
      </c>
      <c r="C71">
        <v>2</v>
      </c>
      <c r="D71">
        <v>0</v>
      </c>
      <c r="E71" t="s">
        <v>208</v>
      </c>
      <c r="F71">
        <v>2025</v>
      </c>
      <c r="G71" t="s">
        <v>8</v>
      </c>
      <c r="H71" t="s">
        <v>20</v>
      </c>
      <c r="I71" t="s">
        <v>12</v>
      </c>
      <c r="J71" t="s">
        <v>46</v>
      </c>
      <c r="K71" t="s">
        <v>19</v>
      </c>
      <c r="L71" t="s">
        <v>105</v>
      </c>
      <c r="M71">
        <v>2.3955264E-2</v>
      </c>
      <c r="N71">
        <v>1.3000918129457716E-2</v>
      </c>
    </row>
    <row r="72" spans="1:14" x14ac:dyDescent="0.3">
      <c r="A72">
        <v>1</v>
      </c>
      <c r="B72">
        <v>15</v>
      </c>
      <c r="C72">
        <v>2</v>
      </c>
      <c r="D72">
        <v>1</v>
      </c>
      <c r="E72" t="s">
        <v>170</v>
      </c>
      <c r="F72">
        <v>2025</v>
      </c>
      <c r="G72" t="s">
        <v>8</v>
      </c>
      <c r="H72" t="s">
        <v>20</v>
      </c>
      <c r="I72" t="s">
        <v>10</v>
      </c>
      <c r="J72" t="s">
        <v>44</v>
      </c>
      <c r="K72" t="s">
        <v>217</v>
      </c>
      <c r="L72" t="s">
        <v>67</v>
      </c>
      <c r="M72">
        <v>4.685347376336628E-3</v>
      </c>
      <c r="N72">
        <v>8.2960931917653227E-5</v>
      </c>
    </row>
    <row r="73" spans="1:14" x14ac:dyDescent="0.3">
      <c r="A73">
        <v>1</v>
      </c>
      <c r="B73">
        <v>15</v>
      </c>
      <c r="C73">
        <v>2</v>
      </c>
      <c r="D73">
        <v>1</v>
      </c>
      <c r="E73" t="s">
        <v>171</v>
      </c>
      <c r="F73">
        <v>2025</v>
      </c>
      <c r="G73" t="s">
        <v>8</v>
      </c>
      <c r="H73" t="s">
        <v>20</v>
      </c>
      <c r="I73" t="s">
        <v>10</v>
      </c>
      <c r="J73" t="s">
        <v>44</v>
      </c>
      <c r="K73" t="s">
        <v>218</v>
      </c>
      <c r="L73" t="s">
        <v>68</v>
      </c>
      <c r="M73">
        <v>4.3753134516E-3</v>
      </c>
      <c r="N73">
        <v>7.7471327571102368E-5</v>
      </c>
    </row>
    <row r="74" spans="1:14" x14ac:dyDescent="0.3">
      <c r="A74">
        <v>1</v>
      </c>
      <c r="B74">
        <v>15</v>
      </c>
      <c r="C74">
        <v>2</v>
      </c>
      <c r="D74">
        <v>1</v>
      </c>
      <c r="E74" t="s">
        <v>172</v>
      </c>
      <c r="F74">
        <v>2025</v>
      </c>
      <c r="G74" t="s">
        <v>8</v>
      </c>
      <c r="H74" t="s">
        <v>20</v>
      </c>
      <c r="I74" t="s">
        <v>10</v>
      </c>
      <c r="J74" t="s">
        <v>44</v>
      </c>
      <c r="K74" t="s">
        <v>14</v>
      </c>
      <c r="L74" t="s">
        <v>69</v>
      </c>
      <c r="M74">
        <v>4.2269001030990003E-3</v>
      </c>
      <c r="N74">
        <v>7.4843452045192214E-5</v>
      </c>
    </row>
    <row r="75" spans="1:14" x14ac:dyDescent="0.3">
      <c r="A75">
        <v>1</v>
      </c>
      <c r="B75">
        <v>15</v>
      </c>
      <c r="C75">
        <v>2</v>
      </c>
      <c r="D75">
        <v>1</v>
      </c>
      <c r="E75" t="s">
        <v>173</v>
      </c>
      <c r="F75">
        <v>2025</v>
      </c>
      <c r="G75" t="s">
        <v>8</v>
      </c>
      <c r="H75" t="s">
        <v>20</v>
      </c>
      <c r="I75" t="s">
        <v>10</v>
      </c>
      <c r="J75" t="s">
        <v>44</v>
      </c>
      <c r="K75" t="s">
        <v>14</v>
      </c>
      <c r="L75" t="s">
        <v>70</v>
      </c>
      <c r="M75">
        <v>9.5346122000000005E-2</v>
      </c>
      <c r="N75">
        <v>1.6882426211989685E-3</v>
      </c>
    </row>
    <row r="76" spans="1:14" x14ac:dyDescent="0.3">
      <c r="A76">
        <v>1</v>
      </c>
      <c r="B76">
        <v>15</v>
      </c>
      <c r="C76">
        <v>2</v>
      </c>
      <c r="D76">
        <v>1</v>
      </c>
      <c r="E76" t="s">
        <v>174</v>
      </c>
      <c r="F76">
        <v>2025</v>
      </c>
      <c r="G76" t="s">
        <v>8</v>
      </c>
      <c r="H76" t="s">
        <v>20</v>
      </c>
      <c r="I76" t="s">
        <v>10</v>
      </c>
      <c r="J76" t="s">
        <v>44</v>
      </c>
      <c r="K76" t="s">
        <v>14</v>
      </c>
      <c r="L76" t="s">
        <v>71</v>
      </c>
      <c r="M76">
        <v>5.9018119200000003E-2</v>
      </c>
      <c r="N76">
        <v>1.0450021685878444E-3</v>
      </c>
    </row>
    <row r="77" spans="1:14" x14ac:dyDescent="0.3">
      <c r="A77">
        <v>1</v>
      </c>
      <c r="B77">
        <v>15</v>
      </c>
      <c r="C77">
        <v>2</v>
      </c>
      <c r="D77">
        <v>1</v>
      </c>
      <c r="E77" t="s">
        <v>175</v>
      </c>
      <c r="F77">
        <v>2025</v>
      </c>
      <c r="G77" t="s">
        <v>8</v>
      </c>
      <c r="H77" t="s">
        <v>20</v>
      </c>
      <c r="I77" t="s">
        <v>10</v>
      </c>
      <c r="J77" t="s">
        <v>44</v>
      </c>
      <c r="K77" t="s">
        <v>219</v>
      </c>
      <c r="L77" t="s">
        <v>72</v>
      </c>
      <c r="M77">
        <v>4.6584869799999998E-2</v>
      </c>
      <c r="N77">
        <v>8.2485329292537619E-4</v>
      </c>
    </row>
    <row r="78" spans="1:14" x14ac:dyDescent="0.3">
      <c r="A78">
        <v>1</v>
      </c>
      <c r="B78">
        <v>15</v>
      </c>
      <c r="C78">
        <v>2</v>
      </c>
      <c r="D78">
        <v>1</v>
      </c>
      <c r="E78" t="s">
        <v>176</v>
      </c>
      <c r="F78">
        <v>2025</v>
      </c>
      <c r="G78" t="s">
        <v>8</v>
      </c>
      <c r="H78" t="s">
        <v>20</v>
      </c>
      <c r="I78" t="s">
        <v>10</v>
      </c>
      <c r="J78" t="s">
        <v>45</v>
      </c>
      <c r="K78" t="s">
        <v>11</v>
      </c>
      <c r="L78" t="s">
        <v>73</v>
      </c>
      <c r="M78">
        <v>3.5599535796299996E-3</v>
      </c>
      <c r="N78">
        <v>6.3034187825921232E-5</v>
      </c>
    </row>
    <row r="79" spans="1:14" x14ac:dyDescent="0.3">
      <c r="A79">
        <v>1</v>
      </c>
      <c r="B79">
        <v>15</v>
      </c>
      <c r="C79">
        <v>2</v>
      </c>
      <c r="D79">
        <v>1</v>
      </c>
      <c r="E79" t="s">
        <v>177</v>
      </c>
      <c r="F79">
        <v>2025</v>
      </c>
      <c r="G79" t="s">
        <v>8</v>
      </c>
      <c r="H79" t="s">
        <v>20</v>
      </c>
      <c r="I79" t="s">
        <v>10</v>
      </c>
      <c r="J79" t="s">
        <v>45</v>
      </c>
      <c r="K79" t="s">
        <v>11</v>
      </c>
      <c r="L79" t="s">
        <v>74</v>
      </c>
      <c r="M79">
        <v>2.2000000000000001E-6</v>
      </c>
      <c r="N79">
        <v>3.8954219518626362E-8</v>
      </c>
    </row>
    <row r="80" spans="1:14" x14ac:dyDescent="0.3">
      <c r="A80">
        <v>1</v>
      </c>
      <c r="B80">
        <v>15</v>
      </c>
      <c r="C80">
        <v>2</v>
      </c>
      <c r="D80">
        <v>1</v>
      </c>
      <c r="E80" t="s">
        <v>178</v>
      </c>
      <c r="F80">
        <v>2025</v>
      </c>
      <c r="G80" t="s">
        <v>8</v>
      </c>
      <c r="H80" t="s">
        <v>20</v>
      </c>
      <c r="I80" t="s">
        <v>10</v>
      </c>
      <c r="J80" t="s">
        <v>45</v>
      </c>
      <c r="K80" t="s">
        <v>11</v>
      </c>
      <c r="L80" t="s">
        <v>75</v>
      </c>
      <c r="M80">
        <v>8.7591225000000009E-3</v>
      </c>
      <c r="N80">
        <v>1.5509308211615426E-4</v>
      </c>
    </row>
    <row r="81" spans="1:14" x14ac:dyDescent="0.3">
      <c r="A81">
        <v>1</v>
      </c>
      <c r="B81">
        <v>15</v>
      </c>
      <c r="C81">
        <v>2</v>
      </c>
      <c r="D81">
        <v>1</v>
      </c>
      <c r="E81" t="s">
        <v>179</v>
      </c>
      <c r="F81">
        <v>2025</v>
      </c>
      <c r="G81" t="s">
        <v>8</v>
      </c>
      <c r="H81" t="s">
        <v>20</v>
      </c>
      <c r="I81" t="s">
        <v>10</v>
      </c>
      <c r="J81" t="s">
        <v>45</v>
      </c>
      <c r="K81" t="s">
        <v>11</v>
      </c>
      <c r="L81" t="s">
        <v>76</v>
      </c>
      <c r="M81">
        <v>6.6520482000000004E-6</v>
      </c>
      <c r="N81">
        <v>1.1778424810512881E-7</v>
      </c>
    </row>
    <row r="82" spans="1:14" x14ac:dyDescent="0.3">
      <c r="A82">
        <v>1</v>
      </c>
      <c r="B82">
        <v>15</v>
      </c>
      <c r="C82">
        <v>2</v>
      </c>
      <c r="D82">
        <v>1</v>
      </c>
      <c r="E82" t="s">
        <v>180</v>
      </c>
      <c r="F82">
        <v>2025</v>
      </c>
      <c r="G82" t="s">
        <v>8</v>
      </c>
      <c r="H82" t="s">
        <v>20</v>
      </c>
      <c r="I82" t="s">
        <v>10</v>
      </c>
      <c r="J82" t="s">
        <v>45</v>
      </c>
      <c r="K82" t="s">
        <v>11</v>
      </c>
      <c r="L82" t="s">
        <v>77</v>
      </c>
      <c r="M82">
        <v>0.90180437999999996</v>
      </c>
      <c r="N82">
        <v>1.5967766264263064E-2</v>
      </c>
    </row>
    <row r="83" spans="1:14" x14ac:dyDescent="0.3">
      <c r="A83">
        <v>1</v>
      </c>
      <c r="B83">
        <v>15</v>
      </c>
      <c r="C83">
        <v>2</v>
      </c>
      <c r="D83">
        <v>1</v>
      </c>
      <c r="E83" t="s">
        <v>181</v>
      </c>
      <c r="F83">
        <v>2025</v>
      </c>
      <c r="G83" t="s">
        <v>8</v>
      </c>
      <c r="H83" t="s">
        <v>20</v>
      </c>
      <c r="I83" t="s">
        <v>10</v>
      </c>
      <c r="J83" t="s">
        <v>45</v>
      </c>
      <c r="K83" t="s">
        <v>11</v>
      </c>
      <c r="L83" t="s">
        <v>78</v>
      </c>
      <c r="M83">
        <v>5.33287E-2</v>
      </c>
      <c r="N83">
        <v>9.4426267565589535E-4</v>
      </c>
    </row>
    <row r="84" spans="1:14" x14ac:dyDescent="0.3">
      <c r="A84">
        <v>1</v>
      </c>
      <c r="B84">
        <v>15</v>
      </c>
      <c r="C84">
        <v>2</v>
      </c>
      <c r="D84">
        <v>1</v>
      </c>
      <c r="E84" t="s">
        <v>182</v>
      </c>
      <c r="F84">
        <v>2025</v>
      </c>
      <c r="G84" t="s">
        <v>8</v>
      </c>
      <c r="H84" t="s">
        <v>20</v>
      </c>
      <c r="I84" t="s">
        <v>10</v>
      </c>
      <c r="J84" t="s">
        <v>45</v>
      </c>
      <c r="K84" t="s">
        <v>220</v>
      </c>
      <c r="L84" t="s">
        <v>79</v>
      </c>
      <c r="M84">
        <v>3.6154113999999998E-5</v>
      </c>
      <c r="N84">
        <v>6.4016149693520115E-7</v>
      </c>
    </row>
    <row r="85" spans="1:14" x14ac:dyDescent="0.3">
      <c r="A85">
        <v>1</v>
      </c>
      <c r="B85">
        <v>15</v>
      </c>
      <c r="C85">
        <v>2</v>
      </c>
      <c r="D85">
        <v>1</v>
      </c>
      <c r="E85" t="s">
        <v>184</v>
      </c>
      <c r="F85">
        <v>2025</v>
      </c>
      <c r="G85" t="s">
        <v>8</v>
      </c>
      <c r="H85" t="s">
        <v>20</v>
      </c>
      <c r="I85" t="s">
        <v>10</v>
      </c>
      <c r="J85" t="s">
        <v>45</v>
      </c>
      <c r="K85" t="s">
        <v>220</v>
      </c>
      <c r="L85" t="s">
        <v>81</v>
      </c>
      <c r="M85">
        <v>2.2799999999999999E-5</v>
      </c>
      <c r="N85">
        <v>4.0370736592030953E-7</v>
      </c>
    </row>
    <row r="86" spans="1:14" x14ac:dyDescent="0.3">
      <c r="A86">
        <v>1</v>
      </c>
      <c r="B86">
        <v>15</v>
      </c>
      <c r="C86">
        <v>2</v>
      </c>
      <c r="D86">
        <v>1</v>
      </c>
      <c r="E86" t="s">
        <v>185</v>
      </c>
      <c r="F86">
        <v>2025</v>
      </c>
      <c r="G86" t="s">
        <v>8</v>
      </c>
      <c r="H86" t="s">
        <v>20</v>
      </c>
      <c r="I86" t="s">
        <v>10</v>
      </c>
      <c r="J86" t="s">
        <v>45</v>
      </c>
      <c r="K86" t="s">
        <v>13</v>
      </c>
      <c r="L86" t="s">
        <v>82</v>
      </c>
      <c r="M86">
        <v>1.0850200750000001</v>
      </c>
      <c r="N86">
        <v>1.9211868265302929E-2</v>
      </c>
    </row>
    <row r="87" spans="1:14" x14ac:dyDescent="0.3">
      <c r="A87">
        <v>1</v>
      </c>
      <c r="B87">
        <v>15</v>
      </c>
      <c r="C87">
        <v>2</v>
      </c>
      <c r="D87">
        <v>1</v>
      </c>
      <c r="E87" t="s">
        <v>187</v>
      </c>
      <c r="F87">
        <v>2025</v>
      </c>
      <c r="G87" t="s">
        <v>8</v>
      </c>
      <c r="H87" t="s">
        <v>20</v>
      </c>
      <c r="I87" t="s">
        <v>10</v>
      </c>
      <c r="J87" t="s">
        <v>45</v>
      </c>
      <c r="K87" t="s">
        <v>15</v>
      </c>
      <c r="L87" t="s">
        <v>84</v>
      </c>
      <c r="M87">
        <v>3.4869108357670001E-2</v>
      </c>
      <c r="N87">
        <v>6.1740859153793014E-4</v>
      </c>
    </row>
    <row r="88" spans="1:14" x14ac:dyDescent="0.3">
      <c r="A88">
        <v>1</v>
      </c>
      <c r="B88">
        <v>15</v>
      </c>
      <c r="C88">
        <v>2</v>
      </c>
      <c r="D88">
        <v>1</v>
      </c>
      <c r="E88" t="s">
        <v>188</v>
      </c>
      <c r="F88">
        <v>2025</v>
      </c>
      <c r="G88" t="s">
        <v>8</v>
      </c>
      <c r="H88" t="s">
        <v>20</v>
      </c>
      <c r="I88" t="s">
        <v>10</v>
      </c>
      <c r="J88" t="s">
        <v>45</v>
      </c>
      <c r="K88" t="s">
        <v>16</v>
      </c>
      <c r="L88" t="s">
        <v>85</v>
      </c>
      <c r="M88">
        <v>2.2271249999999999E-3</v>
      </c>
      <c r="N88">
        <v>3.9434507338827608E-5</v>
      </c>
    </row>
    <row r="89" spans="1:14" x14ac:dyDescent="0.3">
      <c r="A89">
        <v>1</v>
      </c>
      <c r="B89">
        <v>15</v>
      </c>
      <c r="C89">
        <v>2</v>
      </c>
      <c r="D89">
        <v>1</v>
      </c>
      <c r="E89" t="s">
        <v>189</v>
      </c>
      <c r="F89">
        <v>2025</v>
      </c>
      <c r="G89" t="s">
        <v>8</v>
      </c>
      <c r="H89" t="s">
        <v>20</v>
      </c>
      <c r="I89" t="s">
        <v>10</v>
      </c>
      <c r="J89" t="s">
        <v>45</v>
      </c>
      <c r="K89" t="s">
        <v>16</v>
      </c>
      <c r="L89" t="s">
        <v>86</v>
      </c>
      <c r="M89">
        <v>8.7212961999999991E-3</v>
      </c>
      <c r="N89">
        <v>1.5442331211898267E-4</v>
      </c>
    </row>
    <row r="90" spans="1:14" x14ac:dyDescent="0.3">
      <c r="A90">
        <v>1</v>
      </c>
      <c r="B90">
        <v>15</v>
      </c>
      <c r="C90">
        <v>2</v>
      </c>
      <c r="D90">
        <v>1</v>
      </c>
      <c r="E90" t="s">
        <v>190</v>
      </c>
      <c r="F90">
        <v>2025</v>
      </c>
      <c r="G90" t="s">
        <v>8</v>
      </c>
      <c r="H90" t="s">
        <v>20</v>
      </c>
      <c r="I90" t="s">
        <v>10</v>
      </c>
      <c r="J90" t="s">
        <v>45</v>
      </c>
      <c r="K90" t="s">
        <v>16</v>
      </c>
      <c r="L90" t="s">
        <v>87</v>
      </c>
      <c r="M90">
        <v>1.8131648959028415</v>
      </c>
      <c r="N90">
        <v>3.2104737899303001E-2</v>
      </c>
    </row>
    <row r="91" spans="1:14" x14ac:dyDescent="0.3">
      <c r="A91">
        <v>1</v>
      </c>
      <c r="B91">
        <v>15</v>
      </c>
      <c r="C91">
        <v>2</v>
      </c>
      <c r="D91">
        <v>1</v>
      </c>
      <c r="E91" t="s">
        <v>191</v>
      </c>
      <c r="F91">
        <v>2025</v>
      </c>
      <c r="G91" t="s">
        <v>8</v>
      </c>
      <c r="H91" t="s">
        <v>20</v>
      </c>
      <c r="I91" t="s">
        <v>10</v>
      </c>
      <c r="J91" t="s">
        <v>45</v>
      </c>
      <c r="K91" t="s">
        <v>16</v>
      </c>
      <c r="L91" t="s">
        <v>88</v>
      </c>
      <c r="M91">
        <v>0.14539271200000001</v>
      </c>
      <c r="N91">
        <v>2.5743907362074645E-3</v>
      </c>
    </row>
    <row r="92" spans="1:14" x14ac:dyDescent="0.3">
      <c r="A92">
        <v>1</v>
      </c>
      <c r="B92">
        <v>15</v>
      </c>
      <c r="C92">
        <v>2</v>
      </c>
      <c r="D92">
        <v>1</v>
      </c>
      <c r="E92" t="s">
        <v>192</v>
      </c>
      <c r="F92">
        <v>2025</v>
      </c>
      <c r="G92" t="s">
        <v>8</v>
      </c>
      <c r="H92" t="s">
        <v>20</v>
      </c>
      <c r="I92" t="s">
        <v>10</v>
      </c>
      <c r="J92" t="s">
        <v>45</v>
      </c>
      <c r="K92" t="s">
        <v>16</v>
      </c>
      <c r="L92" t="s">
        <v>89</v>
      </c>
      <c r="M92">
        <v>1.0881510899999998</v>
      </c>
      <c r="N92">
        <v>1.9267307467860248E-2</v>
      </c>
    </row>
    <row r="93" spans="1:14" x14ac:dyDescent="0.3">
      <c r="A93">
        <v>1</v>
      </c>
      <c r="B93">
        <v>15</v>
      </c>
      <c r="C93">
        <v>2</v>
      </c>
      <c r="D93">
        <v>1</v>
      </c>
      <c r="E93" t="s">
        <v>193</v>
      </c>
      <c r="F93">
        <v>2025</v>
      </c>
      <c r="G93" t="s">
        <v>8</v>
      </c>
      <c r="H93" t="s">
        <v>20</v>
      </c>
      <c r="I93" t="s">
        <v>10</v>
      </c>
      <c r="J93" t="s">
        <v>46</v>
      </c>
      <c r="K93" t="s">
        <v>11</v>
      </c>
      <c r="L93" t="s">
        <v>90</v>
      </c>
      <c r="M93">
        <v>6.9627012179760001E-2</v>
      </c>
      <c r="N93">
        <v>1.2328481440347465E-3</v>
      </c>
    </row>
    <row r="94" spans="1:14" x14ac:dyDescent="0.3">
      <c r="A94">
        <v>1</v>
      </c>
      <c r="B94">
        <v>15</v>
      </c>
      <c r="C94">
        <v>2</v>
      </c>
      <c r="D94">
        <v>1</v>
      </c>
      <c r="E94" t="s">
        <v>194</v>
      </c>
      <c r="F94">
        <v>2025</v>
      </c>
      <c r="G94" t="s">
        <v>8</v>
      </c>
      <c r="H94" t="s">
        <v>20</v>
      </c>
      <c r="I94" t="s">
        <v>10</v>
      </c>
      <c r="J94" t="s">
        <v>46</v>
      </c>
      <c r="K94" t="s">
        <v>221</v>
      </c>
      <c r="L94" t="s">
        <v>91</v>
      </c>
      <c r="M94">
        <v>1.1564861203222223</v>
      </c>
      <c r="N94">
        <v>2.0477279182398358E-2</v>
      </c>
    </row>
    <row r="95" spans="1:14" x14ac:dyDescent="0.3">
      <c r="A95">
        <v>1</v>
      </c>
      <c r="B95">
        <v>15</v>
      </c>
      <c r="C95">
        <v>2</v>
      </c>
      <c r="D95">
        <v>1</v>
      </c>
      <c r="E95" t="s">
        <v>195</v>
      </c>
      <c r="F95">
        <v>2025</v>
      </c>
      <c r="G95" t="s">
        <v>8</v>
      </c>
      <c r="H95" t="s">
        <v>20</v>
      </c>
      <c r="I95" t="s">
        <v>10</v>
      </c>
      <c r="J95" t="s">
        <v>46</v>
      </c>
      <c r="K95" t="s">
        <v>17</v>
      </c>
      <c r="L95" t="s">
        <v>92</v>
      </c>
      <c r="M95">
        <v>14.725127466927091</v>
      </c>
      <c r="N95">
        <v>0.26072993081201473</v>
      </c>
    </row>
    <row r="96" spans="1:14" x14ac:dyDescent="0.3">
      <c r="A96">
        <v>1</v>
      </c>
      <c r="B96">
        <v>15</v>
      </c>
      <c r="C96">
        <v>2</v>
      </c>
      <c r="D96">
        <v>1</v>
      </c>
      <c r="E96" t="s">
        <v>197</v>
      </c>
      <c r="F96">
        <v>2025</v>
      </c>
      <c r="G96" t="s">
        <v>8</v>
      </c>
      <c r="H96" t="s">
        <v>20</v>
      </c>
      <c r="I96" t="s">
        <v>10</v>
      </c>
      <c r="J96" t="s">
        <v>46</v>
      </c>
      <c r="K96" t="s">
        <v>17</v>
      </c>
      <c r="L96" t="s">
        <v>94</v>
      </c>
      <c r="M96">
        <v>0.23184834624112585</v>
      </c>
      <c r="N96">
        <v>4.1052142611396857E-3</v>
      </c>
    </row>
    <row r="97" spans="1:14" x14ac:dyDescent="0.3">
      <c r="A97">
        <v>1</v>
      </c>
      <c r="B97">
        <v>15</v>
      </c>
      <c r="C97">
        <v>2</v>
      </c>
      <c r="D97">
        <v>1</v>
      </c>
      <c r="E97" t="s">
        <v>198</v>
      </c>
      <c r="F97">
        <v>2025</v>
      </c>
      <c r="G97" t="s">
        <v>8</v>
      </c>
      <c r="H97" t="s">
        <v>20</v>
      </c>
      <c r="I97" t="s">
        <v>10</v>
      </c>
      <c r="J97" t="s">
        <v>46</v>
      </c>
      <c r="K97" t="s">
        <v>17</v>
      </c>
      <c r="L97" t="s">
        <v>95</v>
      </c>
      <c r="M97">
        <v>8.3661884279999995E-4</v>
      </c>
      <c r="N97">
        <v>1.4813560934477436E-5</v>
      </c>
    </row>
    <row r="98" spans="1:14" x14ac:dyDescent="0.3">
      <c r="A98">
        <v>1</v>
      </c>
      <c r="B98">
        <v>15</v>
      </c>
      <c r="C98">
        <v>2</v>
      </c>
      <c r="D98">
        <v>1</v>
      </c>
      <c r="E98" t="s">
        <v>200</v>
      </c>
      <c r="F98">
        <v>2025</v>
      </c>
      <c r="G98" t="s">
        <v>8</v>
      </c>
      <c r="H98" t="s">
        <v>20</v>
      </c>
      <c r="I98" t="s">
        <v>10</v>
      </c>
      <c r="J98" t="s">
        <v>46</v>
      </c>
      <c r="K98" t="s">
        <v>18</v>
      </c>
      <c r="L98" t="s">
        <v>98</v>
      </c>
      <c r="M98">
        <v>4.9527277636261893</v>
      </c>
      <c r="N98">
        <v>8.7695292963768184E-2</v>
      </c>
    </row>
    <row r="99" spans="1:14" x14ac:dyDescent="0.3">
      <c r="A99">
        <v>1</v>
      </c>
      <c r="B99">
        <v>15</v>
      </c>
      <c r="C99">
        <v>2</v>
      </c>
      <c r="D99">
        <v>1</v>
      </c>
      <c r="E99" t="s">
        <v>201</v>
      </c>
      <c r="F99">
        <v>2025</v>
      </c>
      <c r="G99" t="s">
        <v>8</v>
      </c>
      <c r="H99" t="s">
        <v>20</v>
      </c>
      <c r="I99" t="s">
        <v>10</v>
      </c>
      <c r="J99" t="s">
        <v>46</v>
      </c>
      <c r="K99" t="s">
        <v>18</v>
      </c>
      <c r="L99" t="s">
        <v>99</v>
      </c>
      <c r="M99">
        <v>0.65966334670000004</v>
      </c>
      <c r="N99">
        <v>1.168030491624706E-2</v>
      </c>
    </row>
    <row r="100" spans="1:14" x14ac:dyDescent="0.3">
      <c r="A100">
        <v>1</v>
      </c>
      <c r="B100">
        <v>15</v>
      </c>
      <c r="C100">
        <v>2</v>
      </c>
      <c r="D100">
        <v>1</v>
      </c>
      <c r="E100" t="s">
        <v>202</v>
      </c>
      <c r="F100">
        <v>2025</v>
      </c>
      <c r="G100" t="s">
        <v>8</v>
      </c>
      <c r="H100" t="s">
        <v>20</v>
      </c>
      <c r="I100" t="s">
        <v>10</v>
      </c>
      <c r="J100" t="s">
        <v>46</v>
      </c>
      <c r="K100" t="s">
        <v>18</v>
      </c>
      <c r="L100" t="s">
        <v>100</v>
      </c>
      <c r="M100">
        <v>10.895984065252293</v>
      </c>
      <c r="N100">
        <v>0.1929293432496785</v>
      </c>
    </row>
    <row r="101" spans="1:14" x14ac:dyDescent="0.3">
      <c r="A101">
        <v>1</v>
      </c>
      <c r="B101">
        <v>15</v>
      </c>
      <c r="C101">
        <v>2</v>
      </c>
      <c r="D101">
        <v>1</v>
      </c>
      <c r="E101" t="s">
        <v>203</v>
      </c>
      <c r="F101">
        <v>2025</v>
      </c>
      <c r="G101" t="s">
        <v>8</v>
      </c>
      <c r="H101" t="s">
        <v>20</v>
      </c>
      <c r="I101" t="s">
        <v>10</v>
      </c>
      <c r="J101" t="s">
        <v>46</v>
      </c>
      <c r="K101" t="s">
        <v>18</v>
      </c>
      <c r="L101" t="s">
        <v>101</v>
      </c>
      <c r="M101">
        <v>7.7800473999999994E-2</v>
      </c>
      <c r="N101">
        <v>1.3775712467496285E-3</v>
      </c>
    </row>
    <row r="102" spans="1:14" x14ac:dyDescent="0.3">
      <c r="A102">
        <v>1</v>
      </c>
      <c r="B102">
        <v>15</v>
      </c>
      <c r="C102">
        <v>2</v>
      </c>
      <c r="D102">
        <v>1</v>
      </c>
      <c r="E102" t="s">
        <v>205</v>
      </c>
      <c r="F102">
        <v>2025</v>
      </c>
      <c r="G102" t="s">
        <v>8</v>
      </c>
      <c r="H102" t="s">
        <v>20</v>
      </c>
      <c r="I102" t="s">
        <v>10</v>
      </c>
      <c r="J102" t="s">
        <v>46</v>
      </c>
      <c r="K102" t="s">
        <v>19</v>
      </c>
      <c r="L102" t="s">
        <v>102</v>
      </c>
      <c r="M102">
        <v>10.639369991576835</v>
      </c>
      <c r="N102">
        <v>0.18838561554171362</v>
      </c>
    </row>
    <row r="103" spans="1:14" x14ac:dyDescent="0.3">
      <c r="A103">
        <v>1</v>
      </c>
      <c r="B103">
        <v>15</v>
      </c>
      <c r="C103">
        <v>2</v>
      </c>
      <c r="D103">
        <v>1</v>
      </c>
      <c r="E103" t="s">
        <v>206</v>
      </c>
      <c r="F103">
        <v>2025</v>
      </c>
      <c r="G103" t="s">
        <v>8</v>
      </c>
      <c r="H103" t="s">
        <v>20</v>
      </c>
      <c r="I103" t="s">
        <v>10</v>
      </c>
      <c r="J103" t="s">
        <v>46</v>
      </c>
      <c r="K103" t="s">
        <v>19</v>
      </c>
      <c r="L103" t="s">
        <v>103</v>
      </c>
      <c r="M103">
        <v>6.9023558658416659</v>
      </c>
      <c r="N103">
        <v>0.12221631163348845</v>
      </c>
    </row>
    <row r="104" spans="1:14" x14ac:dyDescent="0.3">
      <c r="A104">
        <v>1</v>
      </c>
      <c r="B104">
        <v>15</v>
      </c>
      <c r="C104">
        <v>2</v>
      </c>
      <c r="D104">
        <v>1</v>
      </c>
      <c r="E104" t="s">
        <v>207</v>
      </c>
      <c r="F104">
        <v>2025</v>
      </c>
      <c r="G104" t="s">
        <v>8</v>
      </c>
      <c r="H104" t="s">
        <v>20</v>
      </c>
      <c r="I104" t="s">
        <v>10</v>
      </c>
      <c r="J104" t="s">
        <v>46</v>
      </c>
      <c r="K104" t="s">
        <v>19</v>
      </c>
      <c r="L104" t="s">
        <v>104</v>
      </c>
      <c r="M104">
        <v>0.13988112515082418</v>
      </c>
      <c r="N104">
        <v>2.4768000252898418E-3</v>
      </c>
    </row>
    <row r="105" spans="1:14" x14ac:dyDescent="0.3">
      <c r="A105">
        <v>1</v>
      </c>
      <c r="B105">
        <v>15</v>
      </c>
      <c r="C105">
        <v>2</v>
      </c>
      <c r="D105">
        <v>1</v>
      </c>
      <c r="E105" t="s">
        <v>208</v>
      </c>
      <c r="F105">
        <v>2025</v>
      </c>
      <c r="G105" t="s">
        <v>8</v>
      </c>
      <c r="H105" t="s">
        <v>20</v>
      </c>
      <c r="I105" t="s">
        <v>10</v>
      </c>
      <c r="J105" t="s">
        <v>46</v>
      </c>
      <c r="K105" t="s">
        <v>19</v>
      </c>
      <c r="L105" t="s">
        <v>105</v>
      </c>
      <c r="M105">
        <v>0.66554075726666662</v>
      </c>
      <c r="N105">
        <v>1.1784373071435707E-2</v>
      </c>
    </row>
    <row r="106" spans="1:14" x14ac:dyDescent="0.3">
      <c r="A106">
        <v>1</v>
      </c>
      <c r="B106">
        <v>27</v>
      </c>
      <c r="C106">
        <v>3</v>
      </c>
      <c r="D106">
        <v>0</v>
      </c>
      <c r="E106" t="s">
        <v>170</v>
      </c>
      <c r="F106">
        <v>2025</v>
      </c>
      <c r="G106" t="s">
        <v>8</v>
      </c>
      <c r="H106" t="s">
        <v>23</v>
      </c>
      <c r="I106" t="s">
        <v>12</v>
      </c>
      <c r="J106" t="s">
        <v>44</v>
      </c>
      <c r="K106" t="s">
        <v>217</v>
      </c>
      <c r="L106" t="s">
        <v>67</v>
      </c>
      <c r="M106">
        <v>7.944007334967999E-3</v>
      </c>
      <c r="N106">
        <v>6.6601054110849486E-3</v>
      </c>
    </row>
    <row r="107" spans="1:14" x14ac:dyDescent="0.3">
      <c r="A107">
        <v>1</v>
      </c>
      <c r="B107">
        <v>27</v>
      </c>
      <c r="C107">
        <v>3</v>
      </c>
      <c r="D107">
        <v>0</v>
      </c>
      <c r="E107" t="s">
        <v>171</v>
      </c>
      <c r="F107">
        <v>2025</v>
      </c>
      <c r="G107" t="s">
        <v>8</v>
      </c>
      <c r="H107" t="s">
        <v>23</v>
      </c>
      <c r="I107" t="s">
        <v>12</v>
      </c>
      <c r="J107" t="s">
        <v>44</v>
      </c>
      <c r="K107" t="s">
        <v>218</v>
      </c>
      <c r="L107" t="s">
        <v>68</v>
      </c>
      <c r="M107">
        <v>1.8587771723500004E-3</v>
      </c>
      <c r="N107">
        <v>1.5583636043582892E-3</v>
      </c>
    </row>
    <row r="108" spans="1:14" x14ac:dyDescent="0.3">
      <c r="A108">
        <v>1</v>
      </c>
      <c r="B108">
        <v>27</v>
      </c>
      <c r="C108">
        <v>3</v>
      </c>
      <c r="D108">
        <v>0</v>
      </c>
      <c r="E108" t="s">
        <v>172</v>
      </c>
      <c r="F108">
        <v>2025</v>
      </c>
      <c r="G108" t="s">
        <v>8</v>
      </c>
      <c r="H108" t="s">
        <v>23</v>
      </c>
      <c r="I108" t="s">
        <v>12</v>
      </c>
      <c r="J108" t="s">
        <v>44</v>
      </c>
      <c r="K108" t="s">
        <v>14</v>
      </c>
      <c r="L108" t="s">
        <v>69</v>
      </c>
      <c r="M108">
        <v>3.5373100890600005E-4</v>
      </c>
      <c r="N108">
        <v>2.9656138358700036E-4</v>
      </c>
    </row>
    <row r="109" spans="1:14" x14ac:dyDescent="0.3">
      <c r="A109">
        <v>1</v>
      </c>
      <c r="B109">
        <v>27</v>
      </c>
      <c r="C109">
        <v>3</v>
      </c>
      <c r="D109">
        <v>0</v>
      </c>
      <c r="E109" t="s">
        <v>173</v>
      </c>
      <c r="F109">
        <v>2025</v>
      </c>
      <c r="G109" t="s">
        <v>8</v>
      </c>
      <c r="H109" t="s">
        <v>23</v>
      </c>
      <c r="I109" t="s">
        <v>12</v>
      </c>
      <c r="J109" t="s">
        <v>44</v>
      </c>
      <c r="K109" t="s">
        <v>14</v>
      </c>
      <c r="L109" t="s">
        <v>70</v>
      </c>
      <c r="M109">
        <v>4.6919500000000003E-3</v>
      </c>
      <c r="N109">
        <v>3.9336420859014615E-3</v>
      </c>
    </row>
    <row r="110" spans="1:14" x14ac:dyDescent="0.3">
      <c r="A110">
        <v>1</v>
      </c>
      <c r="B110">
        <v>27</v>
      </c>
      <c r="C110">
        <v>3</v>
      </c>
      <c r="D110">
        <v>0</v>
      </c>
      <c r="E110" t="s">
        <v>174</v>
      </c>
      <c r="F110">
        <v>2025</v>
      </c>
      <c r="G110" t="s">
        <v>8</v>
      </c>
      <c r="H110" t="s">
        <v>23</v>
      </c>
      <c r="I110" t="s">
        <v>12</v>
      </c>
      <c r="J110" t="s">
        <v>44</v>
      </c>
      <c r="K110" t="s">
        <v>14</v>
      </c>
      <c r="L110" t="s">
        <v>71</v>
      </c>
      <c r="M110">
        <v>8.5726699999999992E-3</v>
      </c>
      <c r="N110">
        <v>7.1871642921482268E-3</v>
      </c>
    </row>
    <row r="111" spans="1:14" x14ac:dyDescent="0.3">
      <c r="A111">
        <v>1</v>
      </c>
      <c r="B111">
        <v>27</v>
      </c>
      <c r="C111">
        <v>3</v>
      </c>
      <c r="D111">
        <v>0</v>
      </c>
      <c r="E111" t="s">
        <v>175</v>
      </c>
      <c r="F111">
        <v>2025</v>
      </c>
      <c r="G111" t="s">
        <v>8</v>
      </c>
      <c r="H111" t="s">
        <v>23</v>
      </c>
      <c r="I111" t="s">
        <v>12</v>
      </c>
      <c r="J111" t="s">
        <v>44</v>
      </c>
      <c r="K111" t="s">
        <v>219</v>
      </c>
      <c r="L111" t="s">
        <v>72</v>
      </c>
      <c r="M111">
        <v>1.88E-5</v>
      </c>
      <c r="N111">
        <v>1.5761564214228086E-5</v>
      </c>
    </row>
    <row r="112" spans="1:14" x14ac:dyDescent="0.3">
      <c r="A112">
        <v>1</v>
      </c>
      <c r="B112">
        <v>27</v>
      </c>
      <c r="C112">
        <v>3</v>
      </c>
      <c r="D112">
        <v>0</v>
      </c>
      <c r="E112" t="s">
        <v>176</v>
      </c>
      <c r="F112">
        <v>2025</v>
      </c>
      <c r="G112" t="s">
        <v>8</v>
      </c>
      <c r="H112" t="s">
        <v>23</v>
      </c>
      <c r="I112" t="s">
        <v>12</v>
      </c>
      <c r="J112" t="s">
        <v>45</v>
      </c>
      <c r="K112" t="s">
        <v>11</v>
      </c>
      <c r="L112" t="s">
        <v>73</v>
      </c>
      <c r="M112">
        <v>7.9815229147499995E-4</v>
      </c>
      <c r="N112">
        <v>6.6915577632002676E-4</v>
      </c>
    </row>
    <row r="113" spans="1:14" x14ac:dyDescent="0.3">
      <c r="A113">
        <v>1</v>
      </c>
      <c r="B113">
        <v>27</v>
      </c>
      <c r="C113">
        <v>3</v>
      </c>
      <c r="D113">
        <v>0</v>
      </c>
      <c r="E113" t="s">
        <v>177</v>
      </c>
      <c r="F113">
        <v>2025</v>
      </c>
      <c r="G113" t="s">
        <v>8</v>
      </c>
      <c r="H113" t="s">
        <v>23</v>
      </c>
      <c r="I113" t="s">
        <v>12</v>
      </c>
      <c r="J113" t="s">
        <v>45</v>
      </c>
      <c r="K113" t="s">
        <v>11</v>
      </c>
      <c r="L113" t="s">
        <v>74</v>
      </c>
      <c r="M113">
        <v>1.032E-4</v>
      </c>
      <c r="N113">
        <v>8.6520926963209497E-5</v>
      </c>
    </row>
    <row r="114" spans="1:14" x14ac:dyDescent="0.3">
      <c r="A114">
        <v>1</v>
      </c>
      <c r="B114">
        <v>27</v>
      </c>
      <c r="C114">
        <v>3</v>
      </c>
      <c r="D114">
        <v>0</v>
      </c>
      <c r="E114" t="s">
        <v>178</v>
      </c>
      <c r="F114">
        <v>2025</v>
      </c>
      <c r="G114" t="s">
        <v>8</v>
      </c>
      <c r="H114" t="s">
        <v>23</v>
      </c>
      <c r="I114" t="s">
        <v>12</v>
      </c>
      <c r="J114" t="s">
        <v>45</v>
      </c>
      <c r="K114" t="s">
        <v>11</v>
      </c>
      <c r="L114" t="s">
        <v>75</v>
      </c>
      <c r="M114">
        <v>3.0557499999999999E-4</v>
      </c>
      <c r="N114">
        <v>2.5618829706184823E-4</v>
      </c>
    </row>
    <row r="115" spans="1:14" x14ac:dyDescent="0.3">
      <c r="A115">
        <v>1</v>
      </c>
      <c r="B115">
        <v>27</v>
      </c>
      <c r="C115">
        <v>3</v>
      </c>
      <c r="D115">
        <v>0</v>
      </c>
      <c r="E115" t="s">
        <v>179</v>
      </c>
      <c r="F115">
        <v>2025</v>
      </c>
      <c r="G115" t="s">
        <v>8</v>
      </c>
      <c r="H115" t="s">
        <v>23</v>
      </c>
      <c r="I115" t="s">
        <v>12</v>
      </c>
      <c r="J115" t="s">
        <v>45</v>
      </c>
      <c r="K115" t="s">
        <v>11</v>
      </c>
      <c r="L115" t="s">
        <v>76</v>
      </c>
      <c r="M115">
        <v>4.3570915709999999E-5</v>
      </c>
      <c r="N115">
        <v>3.6529031161483206E-5</v>
      </c>
    </row>
    <row r="116" spans="1:14" x14ac:dyDescent="0.3">
      <c r="A116">
        <v>1</v>
      </c>
      <c r="B116">
        <v>27</v>
      </c>
      <c r="C116">
        <v>3</v>
      </c>
      <c r="D116">
        <v>0</v>
      </c>
      <c r="E116" t="s">
        <v>180</v>
      </c>
      <c r="F116">
        <v>2025</v>
      </c>
      <c r="G116" t="s">
        <v>8</v>
      </c>
      <c r="H116" t="s">
        <v>23</v>
      </c>
      <c r="I116" t="s">
        <v>12</v>
      </c>
      <c r="J116" t="s">
        <v>45</v>
      </c>
      <c r="K116" t="s">
        <v>11</v>
      </c>
      <c r="L116" t="s">
        <v>77</v>
      </c>
      <c r="M116">
        <v>3.9824250000000004E-3</v>
      </c>
      <c r="N116">
        <v>3.3387897535025156E-3</v>
      </c>
    </row>
    <row r="117" spans="1:14" x14ac:dyDescent="0.3">
      <c r="A117">
        <v>1</v>
      </c>
      <c r="B117">
        <v>27</v>
      </c>
      <c r="C117">
        <v>3</v>
      </c>
      <c r="D117">
        <v>0</v>
      </c>
      <c r="E117" t="s">
        <v>181</v>
      </c>
      <c r="F117">
        <v>2025</v>
      </c>
      <c r="G117" t="s">
        <v>8</v>
      </c>
      <c r="H117" t="s">
        <v>23</v>
      </c>
      <c r="I117" t="s">
        <v>12</v>
      </c>
      <c r="J117" t="s">
        <v>45</v>
      </c>
      <c r="K117" t="s">
        <v>11</v>
      </c>
      <c r="L117" t="s">
        <v>78</v>
      </c>
      <c r="M117">
        <v>3.578E-3</v>
      </c>
      <c r="N117">
        <v>2.9997274871546857E-3</v>
      </c>
    </row>
    <row r="118" spans="1:14" x14ac:dyDescent="0.3">
      <c r="A118">
        <v>1</v>
      </c>
      <c r="B118">
        <v>27</v>
      </c>
      <c r="C118">
        <v>3</v>
      </c>
      <c r="D118">
        <v>0</v>
      </c>
      <c r="E118" t="s">
        <v>182</v>
      </c>
      <c r="F118">
        <v>2025</v>
      </c>
      <c r="G118" t="s">
        <v>8</v>
      </c>
      <c r="H118" t="s">
        <v>23</v>
      </c>
      <c r="I118" t="s">
        <v>12</v>
      </c>
      <c r="J118" t="s">
        <v>45</v>
      </c>
      <c r="K118" t="s">
        <v>220</v>
      </c>
      <c r="L118" t="s">
        <v>79</v>
      </c>
      <c r="M118">
        <v>1.0708019309999999E-4</v>
      </c>
      <c r="N118">
        <v>8.977400742646771E-5</v>
      </c>
    </row>
    <row r="119" spans="1:14" x14ac:dyDescent="0.3">
      <c r="A119">
        <v>1</v>
      </c>
      <c r="B119">
        <v>27</v>
      </c>
      <c r="C119">
        <v>3</v>
      </c>
      <c r="D119">
        <v>0</v>
      </c>
      <c r="E119" t="s">
        <v>184</v>
      </c>
      <c r="F119">
        <v>2025</v>
      </c>
      <c r="G119" t="s">
        <v>8</v>
      </c>
      <c r="H119" t="s">
        <v>23</v>
      </c>
      <c r="I119" t="s">
        <v>12</v>
      </c>
      <c r="J119" t="s">
        <v>45</v>
      </c>
      <c r="K119" t="s">
        <v>220</v>
      </c>
      <c r="L119" t="s">
        <v>81</v>
      </c>
      <c r="M119">
        <v>1.1193802752999999E-4</v>
      </c>
      <c r="N119">
        <v>9.3846723879155642E-5</v>
      </c>
    </row>
    <row r="120" spans="1:14" x14ac:dyDescent="0.3">
      <c r="A120">
        <v>1</v>
      </c>
      <c r="B120">
        <v>27</v>
      </c>
      <c r="C120">
        <v>3</v>
      </c>
      <c r="D120">
        <v>0</v>
      </c>
      <c r="E120" t="s">
        <v>185</v>
      </c>
      <c r="F120">
        <v>2025</v>
      </c>
      <c r="G120" t="s">
        <v>8</v>
      </c>
      <c r="H120" t="s">
        <v>23</v>
      </c>
      <c r="I120" t="s">
        <v>12</v>
      </c>
      <c r="J120" t="s">
        <v>45</v>
      </c>
      <c r="K120" t="s">
        <v>13</v>
      </c>
      <c r="L120" t="s">
        <v>82</v>
      </c>
      <c r="M120">
        <v>0.10542182</v>
      </c>
      <c r="N120">
        <v>8.8383658803765669E-2</v>
      </c>
    </row>
    <row r="121" spans="1:14" x14ac:dyDescent="0.3">
      <c r="A121">
        <v>1</v>
      </c>
      <c r="B121">
        <v>27</v>
      </c>
      <c r="C121">
        <v>3</v>
      </c>
      <c r="D121">
        <v>0</v>
      </c>
      <c r="E121" t="s">
        <v>187</v>
      </c>
      <c r="F121">
        <v>2025</v>
      </c>
      <c r="G121" t="s">
        <v>8</v>
      </c>
      <c r="H121" t="s">
        <v>23</v>
      </c>
      <c r="I121" t="s">
        <v>12</v>
      </c>
      <c r="J121" t="s">
        <v>45</v>
      </c>
      <c r="K121" t="s">
        <v>15</v>
      </c>
      <c r="L121" t="s">
        <v>84</v>
      </c>
      <c r="M121">
        <v>2.5212021735599999E-3</v>
      </c>
      <c r="N121">
        <v>2.1137281891285831E-3</v>
      </c>
    </row>
    <row r="122" spans="1:14" x14ac:dyDescent="0.3">
      <c r="A122">
        <v>1</v>
      </c>
      <c r="B122">
        <v>27</v>
      </c>
      <c r="C122">
        <v>3</v>
      </c>
      <c r="D122">
        <v>0</v>
      </c>
      <c r="E122" t="s">
        <v>188</v>
      </c>
      <c r="F122">
        <v>2025</v>
      </c>
      <c r="G122" t="s">
        <v>8</v>
      </c>
      <c r="H122" t="s">
        <v>23</v>
      </c>
      <c r="I122" t="s">
        <v>12</v>
      </c>
      <c r="J122" t="s">
        <v>45</v>
      </c>
      <c r="K122" t="s">
        <v>16</v>
      </c>
      <c r="L122" t="s">
        <v>85</v>
      </c>
      <c r="M122">
        <v>4.4729999999999998E-4</v>
      </c>
      <c r="N122">
        <v>3.7500785494809692E-4</v>
      </c>
    </row>
    <row r="123" spans="1:14" x14ac:dyDescent="0.3">
      <c r="A123">
        <v>1</v>
      </c>
      <c r="B123">
        <v>27</v>
      </c>
      <c r="C123">
        <v>3</v>
      </c>
      <c r="D123">
        <v>0</v>
      </c>
      <c r="E123" t="s">
        <v>189</v>
      </c>
      <c r="F123">
        <v>2025</v>
      </c>
      <c r="G123" t="s">
        <v>8</v>
      </c>
      <c r="H123" t="s">
        <v>23</v>
      </c>
      <c r="I123" t="s">
        <v>12</v>
      </c>
      <c r="J123" t="s">
        <v>45</v>
      </c>
      <c r="K123" t="s">
        <v>16</v>
      </c>
      <c r="L123" t="s">
        <v>86</v>
      </c>
      <c r="M123">
        <v>1.4950961999999999E-3</v>
      </c>
      <c r="N123">
        <v>1.2534603597206594E-3</v>
      </c>
    </row>
    <row r="124" spans="1:14" x14ac:dyDescent="0.3">
      <c r="A124">
        <v>1</v>
      </c>
      <c r="B124">
        <v>27</v>
      </c>
      <c r="C124">
        <v>3</v>
      </c>
      <c r="D124">
        <v>0</v>
      </c>
      <c r="E124" t="s">
        <v>190</v>
      </c>
      <c r="F124">
        <v>2025</v>
      </c>
      <c r="G124" t="s">
        <v>8</v>
      </c>
      <c r="H124" t="s">
        <v>23</v>
      </c>
      <c r="I124" t="s">
        <v>12</v>
      </c>
      <c r="J124" t="s">
        <v>45</v>
      </c>
      <c r="K124" t="s">
        <v>16</v>
      </c>
      <c r="L124" t="s">
        <v>87</v>
      </c>
      <c r="M124">
        <v>1.2899879999999999E-3</v>
      </c>
      <c r="N124">
        <v>1.0815015264672159E-3</v>
      </c>
    </row>
    <row r="125" spans="1:14" x14ac:dyDescent="0.3">
      <c r="A125">
        <v>1</v>
      </c>
      <c r="B125">
        <v>27</v>
      </c>
      <c r="C125">
        <v>3</v>
      </c>
      <c r="D125">
        <v>0</v>
      </c>
      <c r="E125" t="s">
        <v>191</v>
      </c>
      <c r="F125">
        <v>2025</v>
      </c>
      <c r="G125" t="s">
        <v>8</v>
      </c>
      <c r="H125" t="s">
        <v>23</v>
      </c>
      <c r="I125" t="s">
        <v>12</v>
      </c>
      <c r="J125" t="s">
        <v>45</v>
      </c>
      <c r="K125" t="s">
        <v>16</v>
      </c>
      <c r="L125" t="s">
        <v>88</v>
      </c>
      <c r="M125">
        <v>1.3577811E-2</v>
      </c>
      <c r="N125">
        <v>1.1383379785380451E-2</v>
      </c>
    </row>
    <row r="126" spans="1:14" x14ac:dyDescent="0.3">
      <c r="A126">
        <v>1</v>
      </c>
      <c r="B126">
        <v>27</v>
      </c>
      <c r="C126">
        <v>3</v>
      </c>
      <c r="D126">
        <v>0</v>
      </c>
      <c r="E126" t="s">
        <v>192</v>
      </c>
      <c r="F126">
        <v>2025</v>
      </c>
      <c r="G126" t="s">
        <v>8</v>
      </c>
      <c r="H126" t="s">
        <v>23</v>
      </c>
      <c r="I126" t="s">
        <v>12</v>
      </c>
      <c r="J126" t="s">
        <v>45</v>
      </c>
      <c r="K126" t="s">
        <v>16</v>
      </c>
      <c r="L126" t="s">
        <v>89</v>
      </c>
      <c r="M126">
        <v>6.9987979999999997E-3</v>
      </c>
      <c r="N126">
        <v>5.8676597925218666E-3</v>
      </c>
    </row>
    <row r="127" spans="1:14" x14ac:dyDescent="0.3">
      <c r="A127">
        <v>1</v>
      </c>
      <c r="B127">
        <v>27</v>
      </c>
      <c r="C127">
        <v>3</v>
      </c>
      <c r="D127">
        <v>0</v>
      </c>
      <c r="E127" t="s">
        <v>193</v>
      </c>
      <c r="F127">
        <v>2025</v>
      </c>
      <c r="G127" t="s">
        <v>8</v>
      </c>
      <c r="H127" t="s">
        <v>23</v>
      </c>
      <c r="I127" t="s">
        <v>12</v>
      </c>
      <c r="J127" t="s">
        <v>46</v>
      </c>
      <c r="K127" t="s">
        <v>11</v>
      </c>
      <c r="L127" t="s">
        <v>90</v>
      </c>
      <c r="M127">
        <v>5.0427855676799995E-3</v>
      </c>
      <c r="N127">
        <v>4.2277759863601563E-3</v>
      </c>
    </row>
    <row r="128" spans="1:14" x14ac:dyDescent="0.3">
      <c r="A128">
        <v>1</v>
      </c>
      <c r="B128">
        <v>27</v>
      </c>
      <c r="C128">
        <v>3</v>
      </c>
      <c r="D128">
        <v>0</v>
      </c>
      <c r="E128" t="s">
        <v>194</v>
      </c>
      <c r="F128">
        <v>2025</v>
      </c>
      <c r="G128" t="s">
        <v>8</v>
      </c>
      <c r="H128" t="s">
        <v>23</v>
      </c>
      <c r="I128" t="s">
        <v>12</v>
      </c>
      <c r="J128" t="s">
        <v>46</v>
      </c>
      <c r="K128" t="s">
        <v>221</v>
      </c>
      <c r="L128" t="s">
        <v>91</v>
      </c>
      <c r="M128">
        <v>3.4164586166666663E-2</v>
      </c>
      <c r="N128">
        <v>2.8642942485023679E-2</v>
      </c>
    </row>
    <row r="129" spans="1:14" x14ac:dyDescent="0.3">
      <c r="A129">
        <v>1</v>
      </c>
      <c r="B129">
        <v>27</v>
      </c>
      <c r="C129">
        <v>3</v>
      </c>
      <c r="D129">
        <v>0</v>
      </c>
      <c r="E129" t="s">
        <v>195</v>
      </c>
      <c r="F129">
        <v>2025</v>
      </c>
      <c r="G129" t="s">
        <v>8</v>
      </c>
      <c r="H129" t="s">
        <v>23</v>
      </c>
      <c r="I129" t="s">
        <v>12</v>
      </c>
      <c r="J129" t="s">
        <v>46</v>
      </c>
      <c r="K129" t="s">
        <v>17</v>
      </c>
      <c r="L129" t="s">
        <v>92</v>
      </c>
      <c r="M129">
        <v>0.20705814255483143</v>
      </c>
      <c r="N129">
        <v>0.17359362818918983</v>
      </c>
    </row>
    <row r="130" spans="1:14" x14ac:dyDescent="0.3">
      <c r="A130">
        <v>1</v>
      </c>
      <c r="B130">
        <v>27</v>
      </c>
      <c r="C130">
        <v>3</v>
      </c>
      <c r="D130">
        <v>0</v>
      </c>
      <c r="E130" t="s">
        <v>197</v>
      </c>
      <c r="F130">
        <v>2025</v>
      </c>
      <c r="G130" t="s">
        <v>8</v>
      </c>
      <c r="H130" t="s">
        <v>23</v>
      </c>
      <c r="I130" t="s">
        <v>12</v>
      </c>
      <c r="J130" t="s">
        <v>46</v>
      </c>
      <c r="K130" t="s">
        <v>17</v>
      </c>
      <c r="L130" t="s">
        <v>94</v>
      </c>
      <c r="M130">
        <v>0.20397912736062795</v>
      </c>
      <c r="N130">
        <v>0.17101224012003971</v>
      </c>
    </row>
    <row r="131" spans="1:14" x14ac:dyDescent="0.3">
      <c r="A131">
        <v>1</v>
      </c>
      <c r="B131">
        <v>27</v>
      </c>
      <c r="C131">
        <v>3</v>
      </c>
      <c r="D131">
        <v>0</v>
      </c>
      <c r="E131" t="s">
        <v>198</v>
      </c>
      <c r="F131">
        <v>2025</v>
      </c>
      <c r="G131" t="s">
        <v>8</v>
      </c>
      <c r="H131" t="s">
        <v>23</v>
      </c>
      <c r="I131" t="s">
        <v>12</v>
      </c>
      <c r="J131" t="s">
        <v>46</v>
      </c>
      <c r="K131" t="s">
        <v>17</v>
      </c>
      <c r="L131" t="s">
        <v>95</v>
      </c>
      <c r="M131">
        <v>4.1254258266000001E-4</v>
      </c>
      <c r="N131">
        <v>3.4586789402654727E-4</v>
      </c>
    </row>
    <row r="132" spans="1:14" x14ac:dyDescent="0.3">
      <c r="A132">
        <v>1</v>
      </c>
      <c r="B132">
        <v>27</v>
      </c>
      <c r="C132">
        <v>3</v>
      </c>
      <c r="D132">
        <v>0</v>
      </c>
      <c r="E132" t="s">
        <v>200</v>
      </c>
      <c r="F132">
        <v>2025</v>
      </c>
      <c r="G132" t="s">
        <v>8</v>
      </c>
      <c r="H132" t="s">
        <v>23</v>
      </c>
      <c r="I132" t="s">
        <v>12</v>
      </c>
      <c r="J132" t="s">
        <v>46</v>
      </c>
      <c r="K132" t="s">
        <v>18</v>
      </c>
      <c r="L132" t="s">
        <v>98</v>
      </c>
      <c r="M132">
        <v>8.3101566666666668E-2</v>
      </c>
      <c r="N132">
        <v>6.9670780814873559E-2</v>
      </c>
    </row>
    <row r="133" spans="1:14" x14ac:dyDescent="0.3">
      <c r="A133">
        <v>1</v>
      </c>
      <c r="B133">
        <v>27</v>
      </c>
      <c r="C133">
        <v>3</v>
      </c>
      <c r="D133">
        <v>0</v>
      </c>
      <c r="E133" t="s">
        <v>201</v>
      </c>
      <c r="F133">
        <v>2025</v>
      </c>
      <c r="G133" t="s">
        <v>8</v>
      </c>
      <c r="H133" t="s">
        <v>23</v>
      </c>
      <c r="I133" t="s">
        <v>12</v>
      </c>
      <c r="J133" t="s">
        <v>46</v>
      </c>
      <c r="K133" t="s">
        <v>18</v>
      </c>
      <c r="L133" t="s">
        <v>99</v>
      </c>
      <c r="M133">
        <v>5.2747580500000002E-2</v>
      </c>
      <c r="N133">
        <v>4.4222573255101871E-2</v>
      </c>
    </row>
    <row r="134" spans="1:14" x14ac:dyDescent="0.3">
      <c r="A134">
        <v>1</v>
      </c>
      <c r="B134">
        <v>27</v>
      </c>
      <c r="C134">
        <v>3</v>
      </c>
      <c r="D134">
        <v>0</v>
      </c>
      <c r="E134" t="s">
        <v>202</v>
      </c>
      <c r="F134">
        <v>2025</v>
      </c>
      <c r="G134" t="s">
        <v>8</v>
      </c>
      <c r="H134" t="s">
        <v>23</v>
      </c>
      <c r="I134" t="s">
        <v>12</v>
      </c>
      <c r="J134" t="s">
        <v>46</v>
      </c>
      <c r="K134" t="s">
        <v>18</v>
      </c>
      <c r="L134" t="s">
        <v>100</v>
      </c>
      <c r="M134">
        <v>9.886756624128E-2</v>
      </c>
      <c r="N134">
        <v>8.2888696490233171E-2</v>
      </c>
    </row>
    <row r="135" spans="1:14" x14ac:dyDescent="0.3">
      <c r="A135">
        <v>1</v>
      </c>
      <c r="B135">
        <v>27</v>
      </c>
      <c r="C135">
        <v>3</v>
      </c>
      <c r="D135">
        <v>0</v>
      </c>
      <c r="E135" t="s">
        <v>203</v>
      </c>
      <c r="F135">
        <v>2025</v>
      </c>
      <c r="G135" t="s">
        <v>8</v>
      </c>
      <c r="H135" t="s">
        <v>23</v>
      </c>
      <c r="I135" t="s">
        <v>12</v>
      </c>
      <c r="J135" t="s">
        <v>46</v>
      </c>
      <c r="K135" t="s">
        <v>18</v>
      </c>
      <c r="L135" t="s">
        <v>101</v>
      </c>
      <c r="M135">
        <v>2.7795199999999999E-2</v>
      </c>
      <c r="N135">
        <v>2.330296966209109E-2</v>
      </c>
    </row>
    <row r="136" spans="1:14" x14ac:dyDescent="0.3">
      <c r="A136">
        <v>1</v>
      </c>
      <c r="B136">
        <v>27</v>
      </c>
      <c r="C136">
        <v>3</v>
      </c>
      <c r="D136">
        <v>0</v>
      </c>
      <c r="E136" t="s">
        <v>205</v>
      </c>
      <c r="F136">
        <v>2025</v>
      </c>
      <c r="G136" t="s">
        <v>8</v>
      </c>
      <c r="H136" t="s">
        <v>23</v>
      </c>
      <c r="I136" t="s">
        <v>12</v>
      </c>
      <c r="J136" t="s">
        <v>46</v>
      </c>
      <c r="K136" t="s">
        <v>19</v>
      </c>
      <c r="L136" t="s">
        <v>102</v>
      </c>
      <c r="M136">
        <v>0.17463227348608668</v>
      </c>
      <c r="N136">
        <v>0.14640839321423382</v>
      </c>
    </row>
    <row r="137" spans="1:14" x14ac:dyDescent="0.3">
      <c r="A137">
        <v>1</v>
      </c>
      <c r="B137">
        <v>27</v>
      </c>
      <c r="C137">
        <v>3</v>
      </c>
      <c r="D137">
        <v>0</v>
      </c>
      <c r="E137" t="s">
        <v>206</v>
      </c>
      <c r="F137">
        <v>2025</v>
      </c>
      <c r="G137" t="s">
        <v>8</v>
      </c>
      <c r="H137" t="s">
        <v>23</v>
      </c>
      <c r="I137" t="s">
        <v>12</v>
      </c>
      <c r="J137" t="s">
        <v>46</v>
      </c>
      <c r="K137" t="s">
        <v>19</v>
      </c>
      <c r="L137" t="s">
        <v>103</v>
      </c>
      <c r="M137">
        <v>8.2163696250000001E-2</v>
      </c>
      <c r="N137">
        <v>6.8884488006526939E-2</v>
      </c>
    </row>
    <row r="138" spans="1:14" x14ac:dyDescent="0.3">
      <c r="A138">
        <v>1</v>
      </c>
      <c r="B138">
        <v>27</v>
      </c>
      <c r="C138">
        <v>3</v>
      </c>
      <c r="D138">
        <v>0</v>
      </c>
      <c r="E138" t="s">
        <v>207</v>
      </c>
      <c r="F138">
        <v>2025</v>
      </c>
      <c r="G138" t="s">
        <v>8</v>
      </c>
      <c r="H138" t="s">
        <v>23</v>
      </c>
      <c r="I138" t="s">
        <v>12</v>
      </c>
      <c r="J138" t="s">
        <v>46</v>
      </c>
      <c r="K138" t="s">
        <v>19</v>
      </c>
      <c r="L138" t="s">
        <v>104</v>
      </c>
      <c r="M138">
        <v>4.1596823650333327E-2</v>
      </c>
      <c r="N138">
        <v>3.4873989737906931E-2</v>
      </c>
    </row>
    <row r="139" spans="1:14" x14ac:dyDescent="0.3">
      <c r="A139">
        <v>1</v>
      </c>
      <c r="B139">
        <v>27</v>
      </c>
      <c r="C139">
        <v>3</v>
      </c>
      <c r="D139">
        <v>0</v>
      </c>
      <c r="E139" t="s">
        <v>208</v>
      </c>
      <c r="F139">
        <v>2025</v>
      </c>
      <c r="G139" t="s">
        <v>8</v>
      </c>
      <c r="H139" t="s">
        <v>23</v>
      </c>
      <c r="I139" t="s">
        <v>12</v>
      </c>
      <c r="J139" t="s">
        <v>46</v>
      </c>
      <c r="K139" t="s">
        <v>19</v>
      </c>
      <c r="L139" t="s">
        <v>105</v>
      </c>
      <c r="M139">
        <v>1.6991232160000001E-2</v>
      </c>
      <c r="N139">
        <v>1.4245127487696669E-2</v>
      </c>
    </row>
    <row r="140" spans="1:14" x14ac:dyDescent="0.3">
      <c r="A140">
        <v>1</v>
      </c>
      <c r="B140">
        <v>14</v>
      </c>
      <c r="C140">
        <v>4</v>
      </c>
      <c r="D140">
        <v>0</v>
      </c>
      <c r="E140" t="s">
        <v>169</v>
      </c>
      <c r="F140">
        <v>2025</v>
      </c>
      <c r="G140" t="s">
        <v>8</v>
      </c>
      <c r="H140" t="s">
        <v>9</v>
      </c>
      <c r="I140" t="s">
        <v>12</v>
      </c>
      <c r="J140" t="s">
        <v>44</v>
      </c>
      <c r="K140" t="s">
        <v>217</v>
      </c>
      <c r="L140" t="s">
        <v>66</v>
      </c>
      <c r="M140">
        <v>2.20030272E-6</v>
      </c>
      <c r="N140">
        <v>1.8407710353535175E-6</v>
      </c>
    </row>
    <row r="141" spans="1:14" x14ac:dyDescent="0.3">
      <c r="A141">
        <v>1</v>
      </c>
      <c r="B141">
        <v>14</v>
      </c>
      <c r="C141">
        <v>4</v>
      </c>
      <c r="D141">
        <v>0</v>
      </c>
      <c r="E141" t="s">
        <v>170</v>
      </c>
      <c r="F141">
        <v>2025</v>
      </c>
      <c r="G141" t="s">
        <v>8</v>
      </c>
      <c r="H141" t="s">
        <v>9</v>
      </c>
      <c r="I141" t="s">
        <v>12</v>
      </c>
      <c r="J141" t="s">
        <v>44</v>
      </c>
      <c r="K141" t="s">
        <v>217</v>
      </c>
      <c r="L141" t="s">
        <v>67</v>
      </c>
      <c r="M141">
        <v>1.6685361532437583E-2</v>
      </c>
      <c r="N141">
        <v>1.3958956621801967E-2</v>
      </c>
    </row>
    <row r="142" spans="1:14" x14ac:dyDescent="0.3">
      <c r="A142">
        <v>1</v>
      </c>
      <c r="B142">
        <v>14</v>
      </c>
      <c r="C142">
        <v>4</v>
      </c>
      <c r="D142">
        <v>0</v>
      </c>
      <c r="E142" t="s">
        <v>171</v>
      </c>
      <c r="F142">
        <v>2025</v>
      </c>
      <c r="G142" t="s">
        <v>8</v>
      </c>
      <c r="H142" t="s">
        <v>9</v>
      </c>
      <c r="I142" t="s">
        <v>12</v>
      </c>
      <c r="J142" t="s">
        <v>44</v>
      </c>
      <c r="K142" t="s">
        <v>218</v>
      </c>
      <c r="L142" t="s">
        <v>68</v>
      </c>
      <c r="M142">
        <v>4.7152774219992501E-3</v>
      </c>
      <c r="N142">
        <v>3.9447963333302718E-3</v>
      </c>
    </row>
    <row r="143" spans="1:14" x14ac:dyDescent="0.3">
      <c r="A143">
        <v>1</v>
      </c>
      <c r="B143">
        <v>14</v>
      </c>
      <c r="C143">
        <v>4</v>
      </c>
      <c r="D143">
        <v>0</v>
      </c>
      <c r="E143" t="s">
        <v>172</v>
      </c>
      <c r="F143">
        <v>2025</v>
      </c>
      <c r="G143" t="s">
        <v>8</v>
      </c>
      <c r="H143" t="s">
        <v>9</v>
      </c>
      <c r="I143" t="s">
        <v>12</v>
      </c>
      <c r="J143" t="s">
        <v>44</v>
      </c>
      <c r="K143" t="s">
        <v>14</v>
      </c>
      <c r="L143" t="s">
        <v>69</v>
      </c>
      <c r="M143">
        <v>3.7879888582500006E-4</v>
      </c>
      <c r="N143">
        <v>3.1690276565710205E-4</v>
      </c>
    </row>
    <row r="144" spans="1:14" x14ac:dyDescent="0.3">
      <c r="A144">
        <v>1</v>
      </c>
      <c r="B144">
        <v>14</v>
      </c>
      <c r="C144">
        <v>4</v>
      </c>
      <c r="D144">
        <v>0</v>
      </c>
      <c r="E144" t="s">
        <v>173</v>
      </c>
      <c r="F144">
        <v>2025</v>
      </c>
      <c r="G144" t="s">
        <v>8</v>
      </c>
      <c r="H144" t="s">
        <v>9</v>
      </c>
      <c r="I144" t="s">
        <v>12</v>
      </c>
      <c r="J144" t="s">
        <v>44</v>
      </c>
      <c r="K144" t="s">
        <v>14</v>
      </c>
      <c r="L144" t="s">
        <v>70</v>
      </c>
      <c r="M144">
        <v>1.5119666E-2</v>
      </c>
      <c r="N144">
        <v>1.2649097319217683E-2</v>
      </c>
    </row>
    <row r="145" spans="1:14" x14ac:dyDescent="0.3">
      <c r="A145">
        <v>1</v>
      </c>
      <c r="B145">
        <v>14</v>
      </c>
      <c r="C145">
        <v>4</v>
      </c>
      <c r="D145">
        <v>0</v>
      </c>
      <c r="E145" t="s">
        <v>174</v>
      </c>
      <c r="F145">
        <v>2025</v>
      </c>
      <c r="G145" t="s">
        <v>8</v>
      </c>
      <c r="H145" t="s">
        <v>9</v>
      </c>
      <c r="I145" t="s">
        <v>12</v>
      </c>
      <c r="J145" t="s">
        <v>44</v>
      </c>
      <c r="K145" t="s">
        <v>14</v>
      </c>
      <c r="L145" t="s">
        <v>71</v>
      </c>
      <c r="M145">
        <v>1.724935E-2</v>
      </c>
      <c r="N145">
        <v>1.4430788804676475E-2</v>
      </c>
    </row>
    <row r="146" spans="1:14" x14ac:dyDescent="0.3">
      <c r="A146">
        <v>1</v>
      </c>
      <c r="B146">
        <v>14</v>
      </c>
      <c r="C146">
        <v>4</v>
      </c>
      <c r="D146">
        <v>0</v>
      </c>
      <c r="E146" t="s">
        <v>175</v>
      </c>
      <c r="F146">
        <v>2025</v>
      </c>
      <c r="G146" t="s">
        <v>8</v>
      </c>
      <c r="H146" t="s">
        <v>9</v>
      </c>
      <c r="I146" t="s">
        <v>12</v>
      </c>
      <c r="J146" t="s">
        <v>44</v>
      </c>
      <c r="K146" t="s">
        <v>219</v>
      </c>
      <c r="L146" t="s">
        <v>72</v>
      </c>
      <c r="M146">
        <v>1.0740000000000001E-5</v>
      </c>
      <c r="N146">
        <v>8.9850731628858681E-6</v>
      </c>
    </row>
    <row r="147" spans="1:14" x14ac:dyDescent="0.3">
      <c r="A147">
        <v>1</v>
      </c>
      <c r="B147">
        <v>14</v>
      </c>
      <c r="C147">
        <v>4</v>
      </c>
      <c r="D147">
        <v>0</v>
      </c>
      <c r="E147" t="s">
        <v>176</v>
      </c>
      <c r="F147">
        <v>2025</v>
      </c>
      <c r="G147" t="s">
        <v>8</v>
      </c>
      <c r="H147" t="s">
        <v>9</v>
      </c>
      <c r="I147" t="s">
        <v>12</v>
      </c>
      <c r="J147" t="s">
        <v>45</v>
      </c>
      <c r="K147" t="s">
        <v>11</v>
      </c>
      <c r="L147" t="s">
        <v>73</v>
      </c>
      <c r="M147">
        <v>1.240727592034E-3</v>
      </c>
      <c r="N147">
        <v>1.0379914515490408E-3</v>
      </c>
    </row>
    <row r="148" spans="1:14" x14ac:dyDescent="0.3">
      <c r="A148">
        <v>1</v>
      </c>
      <c r="B148">
        <v>14</v>
      </c>
      <c r="C148">
        <v>4</v>
      </c>
      <c r="D148">
        <v>0</v>
      </c>
      <c r="E148" t="s">
        <v>177</v>
      </c>
      <c r="F148">
        <v>2025</v>
      </c>
      <c r="G148" t="s">
        <v>8</v>
      </c>
      <c r="H148" t="s">
        <v>9</v>
      </c>
      <c r="I148" t="s">
        <v>12</v>
      </c>
      <c r="J148" t="s">
        <v>45</v>
      </c>
      <c r="K148" t="s">
        <v>11</v>
      </c>
      <c r="L148" t="s">
        <v>74</v>
      </c>
      <c r="M148">
        <v>7.8566360000000002E-3</v>
      </c>
      <c r="N148">
        <v>6.5728537499220646E-3</v>
      </c>
    </row>
    <row r="149" spans="1:14" x14ac:dyDescent="0.3">
      <c r="A149">
        <v>1</v>
      </c>
      <c r="B149">
        <v>14</v>
      </c>
      <c r="C149">
        <v>4</v>
      </c>
      <c r="D149">
        <v>0</v>
      </c>
      <c r="E149" t="s">
        <v>178</v>
      </c>
      <c r="F149">
        <v>2025</v>
      </c>
      <c r="G149" t="s">
        <v>8</v>
      </c>
      <c r="H149" t="s">
        <v>9</v>
      </c>
      <c r="I149" t="s">
        <v>12</v>
      </c>
      <c r="J149" t="s">
        <v>45</v>
      </c>
      <c r="K149" t="s">
        <v>11</v>
      </c>
      <c r="L149" t="s">
        <v>75</v>
      </c>
      <c r="M149">
        <v>7.7673E-4</v>
      </c>
      <c r="N149">
        <v>6.4981153424658656E-4</v>
      </c>
    </row>
    <row r="150" spans="1:14" x14ac:dyDescent="0.3">
      <c r="A150">
        <v>1</v>
      </c>
      <c r="B150">
        <v>14</v>
      </c>
      <c r="C150">
        <v>4</v>
      </c>
      <c r="D150">
        <v>0</v>
      </c>
      <c r="E150" t="s">
        <v>179</v>
      </c>
      <c r="F150">
        <v>2025</v>
      </c>
      <c r="G150" t="s">
        <v>8</v>
      </c>
      <c r="H150" t="s">
        <v>9</v>
      </c>
      <c r="I150" t="s">
        <v>12</v>
      </c>
      <c r="J150" t="s">
        <v>45</v>
      </c>
      <c r="K150" t="s">
        <v>11</v>
      </c>
      <c r="L150" t="s">
        <v>76</v>
      </c>
      <c r="M150">
        <v>6.9116229227849995E-3</v>
      </c>
      <c r="N150">
        <v>5.7822567630821491E-3</v>
      </c>
    </row>
    <row r="151" spans="1:14" x14ac:dyDescent="0.3">
      <c r="A151">
        <v>1</v>
      </c>
      <c r="B151">
        <v>14</v>
      </c>
      <c r="C151">
        <v>4</v>
      </c>
      <c r="D151">
        <v>0</v>
      </c>
      <c r="E151" t="s">
        <v>180</v>
      </c>
      <c r="F151">
        <v>2025</v>
      </c>
      <c r="G151" t="s">
        <v>8</v>
      </c>
      <c r="H151" t="s">
        <v>9</v>
      </c>
      <c r="I151" t="s">
        <v>12</v>
      </c>
      <c r="J151" t="s">
        <v>45</v>
      </c>
      <c r="K151" t="s">
        <v>11</v>
      </c>
      <c r="L151" t="s">
        <v>77</v>
      </c>
      <c r="M151">
        <v>1.2505599343111112E-2</v>
      </c>
      <c r="N151">
        <v>1.046217179176823E-2</v>
      </c>
    </row>
    <row r="152" spans="1:14" x14ac:dyDescent="0.3">
      <c r="A152">
        <v>1</v>
      </c>
      <c r="B152">
        <v>14</v>
      </c>
      <c r="C152">
        <v>4</v>
      </c>
      <c r="D152">
        <v>0</v>
      </c>
      <c r="E152" t="s">
        <v>181</v>
      </c>
      <c r="F152">
        <v>2025</v>
      </c>
      <c r="G152" t="s">
        <v>8</v>
      </c>
      <c r="H152" t="s">
        <v>9</v>
      </c>
      <c r="I152" t="s">
        <v>12</v>
      </c>
      <c r="J152" t="s">
        <v>45</v>
      </c>
      <c r="K152" t="s">
        <v>11</v>
      </c>
      <c r="L152" t="s">
        <v>78</v>
      </c>
      <c r="M152">
        <v>1.7866E-3</v>
      </c>
      <c r="N152">
        <v>1.4946677572450549E-3</v>
      </c>
    </row>
    <row r="153" spans="1:14" x14ac:dyDescent="0.3">
      <c r="A153">
        <v>1</v>
      </c>
      <c r="B153">
        <v>14</v>
      </c>
      <c r="C153">
        <v>4</v>
      </c>
      <c r="D153">
        <v>0</v>
      </c>
      <c r="E153" t="s">
        <v>182</v>
      </c>
      <c r="F153">
        <v>2025</v>
      </c>
      <c r="G153" t="s">
        <v>8</v>
      </c>
      <c r="H153" t="s">
        <v>9</v>
      </c>
      <c r="I153" t="s">
        <v>12</v>
      </c>
      <c r="J153" t="s">
        <v>45</v>
      </c>
      <c r="K153" t="s">
        <v>220</v>
      </c>
      <c r="L153" t="s">
        <v>79</v>
      </c>
      <c r="M153">
        <v>2.2381896753578E-2</v>
      </c>
      <c r="N153">
        <v>1.8724672239763131E-2</v>
      </c>
    </row>
    <row r="154" spans="1:14" x14ac:dyDescent="0.3">
      <c r="A154">
        <v>1</v>
      </c>
      <c r="B154">
        <v>14</v>
      </c>
      <c r="C154">
        <v>4</v>
      </c>
      <c r="D154">
        <v>0</v>
      </c>
      <c r="E154" t="s">
        <v>183</v>
      </c>
      <c r="F154">
        <v>2025</v>
      </c>
      <c r="G154" t="s">
        <v>8</v>
      </c>
      <c r="H154" t="s">
        <v>9</v>
      </c>
      <c r="I154" t="s">
        <v>12</v>
      </c>
      <c r="J154" t="s">
        <v>45</v>
      </c>
      <c r="K154" t="s">
        <v>220</v>
      </c>
      <c r="L154" t="s">
        <v>80</v>
      </c>
      <c r="M154">
        <v>6.9695636066666677E-4</v>
      </c>
      <c r="N154">
        <v>5.8307298807529521E-4</v>
      </c>
    </row>
    <row r="155" spans="1:14" x14ac:dyDescent="0.3">
      <c r="A155">
        <v>1</v>
      </c>
      <c r="B155">
        <v>14</v>
      </c>
      <c r="C155">
        <v>4</v>
      </c>
      <c r="D155">
        <v>0</v>
      </c>
      <c r="E155" t="s">
        <v>184</v>
      </c>
      <c r="F155">
        <v>2025</v>
      </c>
      <c r="G155" t="s">
        <v>8</v>
      </c>
      <c r="H155" t="s">
        <v>9</v>
      </c>
      <c r="I155" t="s">
        <v>12</v>
      </c>
      <c r="J155" t="s">
        <v>45</v>
      </c>
      <c r="K155" t="s">
        <v>220</v>
      </c>
      <c r="L155" t="s">
        <v>81</v>
      </c>
      <c r="M155">
        <v>1.2876727911649948E-2</v>
      </c>
      <c r="N155">
        <v>1.07726575777234E-2</v>
      </c>
    </row>
    <row r="156" spans="1:14" x14ac:dyDescent="0.3">
      <c r="A156">
        <v>1</v>
      </c>
      <c r="B156">
        <v>14</v>
      </c>
      <c r="C156">
        <v>4</v>
      </c>
      <c r="D156">
        <v>0</v>
      </c>
      <c r="E156" t="s">
        <v>185</v>
      </c>
      <c r="F156">
        <v>2025</v>
      </c>
      <c r="G156" t="s">
        <v>8</v>
      </c>
      <c r="H156" t="s">
        <v>9</v>
      </c>
      <c r="I156" t="s">
        <v>12</v>
      </c>
      <c r="J156" t="s">
        <v>45</v>
      </c>
      <c r="K156" t="s">
        <v>13</v>
      </c>
      <c r="L156" t="s">
        <v>82</v>
      </c>
      <c r="M156">
        <v>4.9218500000000002E-3</v>
      </c>
      <c r="N156">
        <v>4.1176147436452334E-3</v>
      </c>
    </row>
    <row r="157" spans="1:14" x14ac:dyDescent="0.3">
      <c r="A157">
        <v>1</v>
      </c>
      <c r="B157">
        <v>14</v>
      </c>
      <c r="C157">
        <v>4</v>
      </c>
      <c r="D157">
        <v>0</v>
      </c>
      <c r="E157" t="s">
        <v>186</v>
      </c>
      <c r="F157">
        <v>2025</v>
      </c>
      <c r="G157" t="s">
        <v>8</v>
      </c>
      <c r="H157" t="s">
        <v>9</v>
      </c>
      <c r="I157" t="s">
        <v>12</v>
      </c>
      <c r="J157" t="s">
        <v>45</v>
      </c>
      <c r="K157" t="s">
        <v>13</v>
      </c>
      <c r="L157" t="s">
        <v>83</v>
      </c>
      <c r="M157">
        <v>1.15425E-4</v>
      </c>
      <c r="N157">
        <v>9.6564438531294346E-5</v>
      </c>
    </row>
    <row r="158" spans="1:14" x14ac:dyDescent="0.3">
      <c r="A158">
        <v>1</v>
      </c>
      <c r="B158">
        <v>14</v>
      </c>
      <c r="C158">
        <v>4</v>
      </c>
      <c r="D158">
        <v>0</v>
      </c>
      <c r="E158" t="s">
        <v>187</v>
      </c>
      <c r="F158">
        <v>2025</v>
      </c>
      <c r="G158" t="s">
        <v>8</v>
      </c>
      <c r="H158" t="s">
        <v>9</v>
      </c>
      <c r="I158" t="s">
        <v>12</v>
      </c>
      <c r="J158" t="s">
        <v>45</v>
      </c>
      <c r="K158" t="s">
        <v>15</v>
      </c>
      <c r="L158" t="s">
        <v>84</v>
      </c>
      <c r="M158">
        <v>4.1786707783904005E-3</v>
      </c>
      <c r="N158">
        <v>3.4958717567459018E-3</v>
      </c>
    </row>
    <row r="159" spans="1:14" x14ac:dyDescent="0.3">
      <c r="A159">
        <v>1</v>
      </c>
      <c r="B159">
        <v>14</v>
      </c>
      <c r="C159">
        <v>4</v>
      </c>
      <c r="D159">
        <v>0</v>
      </c>
      <c r="E159" t="s">
        <v>188</v>
      </c>
      <c r="F159">
        <v>2025</v>
      </c>
      <c r="G159" t="s">
        <v>8</v>
      </c>
      <c r="H159" t="s">
        <v>9</v>
      </c>
      <c r="I159" t="s">
        <v>12</v>
      </c>
      <c r="J159" t="s">
        <v>45</v>
      </c>
      <c r="K159" t="s">
        <v>16</v>
      </c>
      <c r="L159" t="s">
        <v>85</v>
      </c>
      <c r="M159">
        <v>5.9999999999999997E-7</v>
      </c>
      <c r="N159">
        <v>5.0195939457462948E-7</v>
      </c>
    </row>
    <row r="160" spans="1:14" x14ac:dyDescent="0.3">
      <c r="A160">
        <v>1</v>
      </c>
      <c r="B160">
        <v>14</v>
      </c>
      <c r="C160">
        <v>4</v>
      </c>
      <c r="D160">
        <v>0</v>
      </c>
      <c r="E160" t="s">
        <v>189</v>
      </c>
      <c r="F160">
        <v>2025</v>
      </c>
      <c r="G160" t="s">
        <v>8</v>
      </c>
      <c r="H160" t="s">
        <v>9</v>
      </c>
      <c r="I160" t="s">
        <v>12</v>
      </c>
      <c r="J160" t="s">
        <v>45</v>
      </c>
      <c r="K160" t="s">
        <v>16</v>
      </c>
      <c r="L160" t="s">
        <v>86</v>
      </c>
      <c r="M160">
        <v>4.2899999999999999E-5</v>
      </c>
      <c r="N160">
        <v>3.5890096712086009E-5</v>
      </c>
    </row>
    <row r="161" spans="1:14" x14ac:dyDescent="0.3">
      <c r="A161">
        <v>1</v>
      </c>
      <c r="B161">
        <v>14</v>
      </c>
      <c r="C161">
        <v>4</v>
      </c>
      <c r="D161">
        <v>0</v>
      </c>
      <c r="E161" t="s">
        <v>190</v>
      </c>
      <c r="F161">
        <v>2025</v>
      </c>
      <c r="G161" t="s">
        <v>8</v>
      </c>
      <c r="H161" t="s">
        <v>9</v>
      </c>
      <c r="I161" t="s">
        <v>12</v>
      </c>
      <c r="J161" t="s">
        <v>45</v>
      </c>
      <c r="K161" t="s">
        <v>16</v>
      </c>
      <c r="L161" t="s">
        <v>87</v>
      </c>
      <c r="M161">
        <v>1.4205000000000001E-4</v>
      </c>
      <c r="N161">
        <v>1.1883888666554353E-4</v>
      </c>
    </row>
    <row r="162" spans="1:14" x14ac:dyDescent="0.3">
      <c r="A162">
        <v>1</v>
      </c>
      <c r="B162">
        <v>14</v>
      </c>
      <c r="C162">
        <v>4</v>
      </c>
      <c r="D162">
        <v>0</v>
      </c>
      <c r="E162" t="s">
        <v>191</v>
      </c>
      <c r="F162">
        <v>2025</v>
      </c>
      <c r="G162" t="s">
        <v>8</v>
      </c>
      <c r="H162" t="s">
        <v>9</v>
      </c>
      <c r="I162" t="s">
        <v>12</v>
      </c>
      <c r="J162" t="s">
        <v>45</v>
      </c>
      <c r="K162" t="s">
        <v>16</v>
      </c>
      <c r="L162" t="s">
        <v>88</v>
      </c>
      <c r="M162">
        <v>4.1727000000000002E-4</v>
      </c>
      <c r="N162">
        <v>3.4908766095692606E-4</v>
      </c>
    </row>
    <row r="163" spans="1:14" x14ac:dyDescent="0.3">
      <c r="A163">
        <v>1</v>
      </c>
      <c r="B163">
        <v>14</v>
      </c>
      <c r="C163">
        <v>4</v>
      </c>
      <c r="D163">
        <v>0</v>
      </c>
      <c r="E163" t="s">
        <v>192</v>
      </c>
      <c r="F163">
        <v>2025</v>
      </c>
      <c r="G163" t="s">
        <v>8</v>
      </c>
      <c r="H163" t="s">
        <v>9</v>
      </c>
      <c r="I163" t="s">
        <v>12</v>
      </c>
      <c r="J163" t="s">
        <v>45</v>
      </c>
      <c r="K163" t="s">
        <v>16</v>
      </c>
      <c r="L163" t="s">
        <v>89</v>
      </c>
      <c r="M163">
        <v>2.4562138000000001E-2</v>
      </c>
      <c r="N163">
        <v>2.0548659866564168E-2</v>
      </c>
    </row>
    <row r="164" spans="1:14" x14ac:dyDescent="0.3">
      <c r="A164">
        <v>1</v>
      </c>
      <c r="B164">
        <v>14</v>
      </c>
      <c r="C164">
        <v>4</v>
      </c>
      <c r="D164">
        <v>0</v>
      </c>
      <c r="E164" t="s">
        <v>193</v>
      </c>
      <c r="F164">
        <v>2025</v>
      </c>
      <c r="G164" t="s">
        <v>8</v>
      </c>
      <c r="H164" t="s">
        <v>9</v>
      </c>
      <c r="I164" t="s">
        <v>12</v>
      </c>
      <c r="J164" t="s">
        <v>46</v>
      </c>
      <c r="K164" t="s">
        <v>11</v>
      </c>
      <c r="L164" t="s">
        <v>90</v>
      </c>
      <c r="M164">
        <v>6.1442260991999992E-4</v>
      </c>
      <c r="N164">
        <v>5.1402533548067816E-4</v>
      </c>
    </row>
    <row r="165" spans="1:14" x14ac:dyDescent="0.3">
      <c r="A165">
        <v>1</v>
      </c>
      <c r="B165">
        <v>14</v>
      </c>
      <c r="C165">
        <v>4</v>
      </c>
      <c r="D165">
        <v>0</v>
      </c>
      <c r="E165" t="s">
        <v>194</v>
      </c>
      <c r="F165">
        <v>2025</v>
      </c>
      <c r="G165" t="s">
        <v>8</v>
      </c>
      <c r="H165" t="s">
        <v>9</v>
      </c>
      <c r="I165" t="s">
        <v>12</v>
      </c>
      <c r="J165" t="s">
        <v>46</v>
      </c>
      <c r="K165" t="s">
        <v>221</v>
      </c>
      <c r="L165" t="s">
        <v>91</v>
      </c>
      <c r="M165">
        <v>3.5005094E-2</v>
      </c>
      <c r="N165">
        <v>2.9285226318779993E-2</v>
      </c>
    </row>
    <row r="166" spans="1:14" x14ac:dyDescent="0.3">
      <c r="A166">
        <v>1</v>
      </c>
      <c r="B166">
        <v>14</v>
      </c>
      <c r="C166">
        <v>4</v>
      </c>
      <c r="D166">
        <v>0</v>
      </c>
      <c r="E166" t="s">
        <v>195</v>
      </c>
      <c r="F166">
        <v>2025</v>
      </c>
      <c r="G166" t="s">
        <v>8</v>
      </c>
      <c r="H166" t="s">
        <v>9</v>
      </c>
      <c r="I166" t="s">
        <v>12</v>
      </c>
      <c r="J166" t="s">
        <v>46</v>
      </c>
      <c r="K166" t="s">
        <v>17</v>
      </c>
      <c r="L166" t="s">
        <v>92</v>
      </c>
      <c r="M166">
        <v>0.28965519670090972</v>
      </c>
      <c r="N166">
        <v>0.24232524528563976</v>
      </c>
    </row>
    <row r="167" spans="1:14" x14ac:dyDescent="0.3">
      <c r="A167">
        <v>1</v>
      </c>
      <c r="B167">
        <v>14</v>
      </c>
      <c r="C167">
        <v>4</v>
      </c>
      <c r="D167">
        <v>0</v>
      </c>
      <c r="E167" t="s">
        <v>196</v>
      </c>
      <c r="F167">
        <v>2025</v>
      </c>
      <c r="G167" t="s">
        <v>8</v>
      </c>
      <c r="H167" t="s">
        <v>9</v>
      </c>
      <c r="I167" t="s">
        <v>12</v>
      </c>
      <c r="J167" t="s">
        <v>46</v>
      </c>
      <c r="K167" t="s">
        <v>17</v>
      </c>
      <c r="L167" t="s">
        <v>93</v>
      </c>
      <c r="M167">
        <v>1.4510581775199999E-3</v>
      </c>
      <c r="N167">
        <v>1.213953807134174E-3</v>
      </c>
    </row>
    <row r="168" spans="1:14" x14ac:dyDescent="0.3">
      <c r="A168">
        <v>1</v>
      </c>
      <c r="B168">
        <v>14</v>
      </c>
      <c r="C168">
        <v>4</v>
      </c>
      <c r="D168">
        <v>0</v>
      </c>
      <c r="E168" t="s">
        <v>197</v>
      </c>
      <c r="F168">
        <v>2025</v>
      </c>
      <c r="G168" t="s">
        <v>8</v>
      </c>
      <c r="H168" t="s">
        <v>9</v>
      </c>
      <c r="I168" t="s">
        <v>12</v>
      </c>
      <c r="J168" t="s">
        <v>46</v>
      </c>
      <c r="K168" t="s">
        <v>17</v>
      </c>
      <c r="L168" t="s">
        <v>94</v>
      </c>
      <c r="M168">
        <v>0.36137304801567482</v>
      </c>
      <c r="N168">
        <v>0.30232432732922776</v>
      </c>
    </row>
    <row r="169" spans="1:14" x14ac:dyDescent="0.3">
      <c r="A169">
        <v>1</v>
      </c>
      <c r="B169">
        <v>14</v>
      </c>
      <c r="C169">
        <v>4</v>
      </c>
      <c r="D169">
        <v>0</v>
      </c>
      <c r="E169" t="s">
        <v>198</v>
      </c>
      <c r="F169">
        <v>2025</v>
      </c>
      <c r="G169" t="s">
        <v>8</v>
      </c>
      <c r="H169" t="s">
        <v>9</v>
      </c>
      <c r="I169" t="s">
        <v>12</v>
      </c>
      <c r="J169" t="s">
        <v>46</v>
      </c>
      <c r="K169" t="s">
        <v>17</v>
      </c>
      <c r="L169" t="s">
        <v>95</v>
      </c>
      <c r="M169">
        <v>7.3817595182604348E-2</v>
      </c>
      <c r="N169">
        <v>6.1755725644691936E-2</v>
      </c>
    </row>
    <row r="170" spans="1:14" x14ac:dyDescent="0.3">
      <c r="A170">
        <v>1</v>
      </c>
      <c r="B170">
        <v>14</v>
      </c>
      <c r="C170">
        <v>4</v>
      </c>
      <c r="D170">
        <v>0</v>
      </c>
      <c r="E170" t="s">
        <v>199</v>
      </c>
      <c r="F170">
        <v>2025</v>
      </c>
      <c r="G170" t="s">
        <v>8</v>
      </c>
      <c r="H170" t="s">
        <v>9</v>
      </c>
      <c r="I170" t="s">
        <v>12</v>
      </c>
      <c r="J170" t="s">
        <v>46</v>
      </c>
      <c r="K170" t="s">
        <v>17</v>
      </c>
      <c r="L170" t="s">
        <v>96</v>
      </c>
      <c r="M170">
        <v>9.7471805760000003E-4</v>
      </c>
      <c r="N170">
        <v>8.1544814345642478E-4</v>
      </c>
    </row>
    <row r="171" spans="1:14" x14ac:dyDescent="0.3">
      <c r="A171">
        <v>1</v>
      </c>
      <c r="B171">
        <v>14</v>
      </c>
      <c r="C171">
        <v>4</v>
      </c>
      <c r="D171">
        <v>0</v>
      </c>
      <c r="E171" t="s">
        <v>211</v>
      </c>
      <c r="F171">
        <v>2025</v>
      </c>
      <c r="G171" t="s">
        <v>8</v>
      </c>
      <c r="H171" t="s">
        <v>9</v>
      </c>
      <c r="I171" t="s">
        <v>12</v>
      </c>
      <c r="J171" t="s">
        <v>46</v>
      </c>
      <c r="K171" t="s">
        <v>17</v>
      </c>
      <c r="L171" t="s">
        <v>97</v>
      </c>
      <c r="M171">
        <v>9.3212226839999989E-4</v>
      </c>
      <c r="N171">
        <v>7.7981254919265702E-4</v>
      </c>
    </row>
    <row r="172" spans="1:14" x14ac:dyDescent="0.3">
      <c r="A172">
        <v>1</v>
      </c>
      <c r="B172">
        <v>14</v>
      </c>
      <c r="C172">
        <v>4</v>
      </c>
      <c r="D172">
        <v>0</v>
      </c>
      <c r="E172" t="s">
        <v>200</v>
      </c>
      <c r="F172">
        <v>2025</v>
      </c>
      <c r="G172" t="s">
        <v>8</v>
      </c>
      <c r="H172" t="s">
        <v>9</v>
      </c>
      <c r="I172" t="s">
        <v>12</v>
      </c>
      <c r="J172" t="s">
        <v>46</v>
      </c>
      <c r="K172" t="s">
        <v>18</v>
      </c>
      <c r="L172" t="s">
        <v>98</v>
      </c>
      <c r="M172">
        <v>4.0819979999999999E-2</v>
      </c>
      <c r="N172">
        <v>3.4149954078914135E-2</v>
      </c>
    </row>
    <row r="173" spans="1:14" x14ac:dyDescent="0.3">
      <c r="A173">
        <v>1</v>
      </c>
      <c r="B173">
        <v>14</v>
      </c>
      <c r="C173">
        <v>4</v>
      </c>
      <c r="D173">
        <v>0</v>
      </c>
      <c r="E173" t="s">
        <v>201</v>
      </c>
      <c r="F173">
        <v>2025</v>
      </c>
      <c r="G173" t="s">
        <v>8</v>
      </c>
      <c r="H173" t="s">
        <v>9</v>
      </c>
      <c r="I173" t="s">
        <v>12</v>
      </c>
      <c r="J173" t="s">
        <v>46</v>
      </c>
      <c r="K173" t="s">
        <v>18</v>
      </c>
      <c r="L173" t="s">
        <v>99</v>
      </c>
      <c r="M173">
        <v>7.2692199999999996E-4</v>
      </c>
      <c r="N173">
        <v>6.0814221170496464E-4</v>
      </c>
    </row>
    <row r="174" spans="1:14" x14ac:dyDescent="0.3">
      <c r="A174">
        <v>1</v>
      </c>
      <c r="B174">
        <v>14</v>
      </c>
      <c r="C174">
        <v>4</v>
      </c>
      <c r="D174">
        <v>0</v>
      </c>
      <c r="E174" t="s">
        <v>202</v>
      </c>
      <c r="F174">
        <v>2025</v>
      </c>
      <c r="G174" t="s">
        <v>8</v>
      </c>
      <c r="H174" t="s">
        <v>9</v>
      </c>
      <c r="I174" t="s">
        <v>12</v>
      </c>
      <c r="J174" t="s">
        <v>46</v>
      </c>
      <c r="K174" t="s">
        <v>18</v>
      </c>
      <c r="L174" t="s">
        <v>100</v>
      </c>
      <c r="M174">
        <v>4.5550097108992001E-2</v>
      </c>
      <c r="N174">
        <v>3.8107165279408675E-2</v>
      </c>
    </row>
    <row r="175" spans="1:14" x14ac:dyDescent="0.3">
      <c r="A175">
        <v>1</v>
      </c>
      <c r="B175">
        <v>14</v>
      </c>
      <c r="C175">
        <v>4</v>
      </c>
      <c r="D175">
        <v>0</v>
      </c>
      <c r="E175" t="s">
        <v>203</v>
      </c>
      <c r="F175">
        <v>2025</v>
      </c>
      <c r="G175" t="s">
        <v>8</v>
      </c>
      <c r="H175" t="s">
        <v>9</v>
      </c>
      <c r="I175" t="s">
        <v>12</v>
      </c>
      <c r="J175" t="s">
        <v>46</v>
      </c>
      <c r="K175" t="s">
        <v>18</v>
      </c>
      <c r="L175" t="s">
        <v>101</v>
      </c>
      <c r="M175">
        <v>8.797924E-2</v>
      </c>
      <c r="N175">
        <v>7.360334340922671E-2</v>
      </c>
    </row>
    <row r="176" spans="1:14" x14ac:dyDescent="0.3">
      <c r="A176">
        <v>1</v>
      </c>
      <c r="B176">
        <v>14</v>
      </c>
      <c r="C176">
        <v>4</v>
      </c>
      <c r="D176">
        <v>0</v>
      </c>
      <c r="E176" t="s">
        <v>205</v>
      </c>
      <c r="F176">
        <v>2025</v>
      </c>
      <c r="G176" t="s">
        <v>8</v>
      </c>
      <c r="H176" t="s">
        <v>9</v>
      </c>
      <c r="I176" t="s">
        <v>12</v>
      </c>
      <c r="J176" t="s">
        <v>46</v>
      </c>
      <c r="K176" t="s">
        <v>19</v>
      </c>
      <c r="L176" t="s">
        <v>102</v>
      </c>
      <c r="M176">
        <v>5.7216701976208892E-3</v>
      </c>
      <c r="N176">
        <v>4.7867435139224701E-3</v>
      </c>
    </row>
    <row r="177" spans="1:14" x14ac:dyDescent="0.3">
      <c r="A177">
        <v>1</v>
      </c>
      <c r="B177">
        <v>14</v>
      </c>
      <c r="C177">
        <v>4</v>
      </c>
      <c r="D177">
        <v>0</v>
      </c>
      <c r="E177" t="s">
        <v>207</v>
      </c>
      <c r="F177">
        <v>2025</v>
      </c>
      <c r="G177" t="s">
        <v>8</v>
      </c>
      <c r="H177" t="s">
        <v>9</v>
      </c>
      <c r="I177" t="s">
        <v>12</v>
      </c>
      <c r="J177" t="s">
        <v>46</v>
      </c>
      <c r="K177" t="s">
        <v>19</v>
      </c>
      <c r="L177" t="s">
        <v>104</v>
      </c>
      <c r="M177">
        <v>3.724452205184E-2</v>
      </c>
      <c r="N177">
        <v>3.115872956727174E-2</v>
      </c>
    </row>
    <row r="178" spans="1:14" x14ac:dyDescent="0.3">
      <c r="A178">
        <v>1</v>
      </c>
      <c r="B178">
        <v>14</v>
      </c>
      <c r="C178">
        <v>4</v>
      </c>
      <c r="D178">
        <v>0</v>
      </c>
      <c r="E178" t="s">
        <v>208</v>
      </c>
      <c r="F178">
        <v>2025</v>
      </c>
      <c r="G178" t="s">
        <v>8</v>
      </c>
      <c r="H178" t="s">
        <v>9</v>
      </c>
      <c r="I178" t="s">
        <v>12</v>
      </c>
      <c r="J178" t="s">
        <v>46</v>
      </c>
      <c r="K178" t="s">
        <v>19</v>
      </c>
      <c r="L178" t="s">
        <v>105</v>
      </c>
      <c r="M178">
        <v>5.7874328200000005E-2</v>
      </c>
      <c r="N178">
        <v>4.8417604574475678E-2</v>
      </c>
    </row>
    <row r="179" spans="1:14" x14ac:dyDescent="0.3">
      <c r="A179">
        <v>1</v>
      </c>
      <c r="B179">
        <v>14</v>
      </c>
      <c r="C179">
        <v>4</v>
      </c>
      <c r="D179">
        <v>1</v>
      </c>
      <c r="E179" t="s">
        <v>169</v>
      </c>
      <c r="F179">
        <v>2025</v>
      </c>
      <c r="G179" t="s">
        <v>8</v>
      </c>
      <c r="H179" t="s">
        <v>9</v>
      </c>
      <c r="I179" t="s">
        <v>10</v>
      </c>
      <c r="J179" t="s">
        <v>44</v>
      </c>
      <c r="K179" t="s">
        <v>217</v>
      </c>
      <c r="L179" t="s">
        <v>66</v>
      </c>
      <c r="M179">
        <v>2.9104004159999999E-5</v>
      </c>
      <c r="N179">
        <v>1.115569732499813E-6</v>
      </c>
    </row>
    <row r="180" spans="1:14" x14ac:dyDescent="0.3">
      <c r="A180">
        <v>1</v>
      </c>
      <c r="B180">
        <v>14</v>
      </c>
      <c r="C180">
        <v>4</v>
      </c>
      <c r="D180">
        <v>1</v>
      </c>
      <c r="E180" t="s">
        <v>170</v>
      </c>
      <c r="F180">
        <v>2025</v>
      </c>
      <c r="G180" t="s">
        <v>8</v>
      </c>
      <c r="H180" t="s">
        <v>9</v>
      </c>
      <c r="I180" t="s">
        <v>10</v>
      </c>
      <c r="J180" t="s">
        <v>44</v>
      </c>
      <c r="K180" t="s">
        <v>217</v>
      </c>
      <c r="L180" t="s">
        <v>67</v>
      </c>
      <c r="M180">
        <v>0.342573630809969</v>
      </c>
      <c r="N180">
        <v>1.3131003266189984E-2</v>
      </c>
    </row>
    <row r="181" spans="1:14" x14ac:dyDescent="0.3">
      <c r="A181">
        <v>1</v>
      </c>
      <c r="B181">
        <v>14</v>
      </c>
      <c r="C181">
        <v>4</v>
      </c>
      <c r="D181">
        <v>1</v>
      </c>
      <c r="E181" t="s">
        <v>171</v>
      </c>
      <c r="F181">
        <v>2025</v>
      </c>
      <c r="G181" t="s">
        <v>8</v>
      </c>
      <c r="H181" t="s">
        <v>9</v>
      </c>
      <c r="I181" t="s">
        <v>10</v>
      </c>
      <c r="J181" t="s">
        <v>44</v>
      </c>
      <c r="K181" t="s">
        <v>218</v>
      </c>
      <c r="L181" t="s">
        <v>68</v>
      </c>
      <c r="M181">
        <v>9.283889894594019E-2</v>
      </c>
      <c r="N181">
        <v>3.5585572725089828E-3</v>
      </c>
    </row>
    <row r="182" spans="1:14" x14ac:dyDescent="0.3">
      <c r="A182">
        <v>1</v>
      </c>
      <c r="B182">
        <v>14</v>
      </c>
      <c r="C182">
        <v>4</v>
      </c>
      <c r="D182">
        <v>1</v>
      </c>
      <c r="E182" t="s">
        <v>172</v>
      </c>
      <c r="F182">
        <v>2025</v>
      </c>
      <c r="G182" t="s">
        <v>8</v>
      </c>
      <c r="H182" t="s">
        <v>9</v>
      </c>
      <c r="I182" t="s">
        <v>10</v>
      </c>
      <c r="J182" t="s">
        <v>44</v>
      </c>
      <c r="K182" t="s">
        <v>14</v>
      </c>
      <c r="L182" t="s">
        <v>69</v>
      </c>
      <c r="M182">
        <v>1.0949759128263001E-2</v>
      </c>
      <c r="N182">
        <v>4.1970925356182132E-4</v>
      </c>
    </row>
    <row r="183" spans="1:14" x14ac:dyDescent="0.3">
      <c r="A183">
        <v>1</v>
      </c>
      <c r="B183">
        <v>14</v>
      </c>
      <c r="C183">
        <v>4</v>
      </c>
      <c r="D183">
        <v>1</v>
      </c>
      <c r="E183" t="s">
        <v>173</v>
      </c>
      <c r="F183">
        <v>2025</v>
      </c>
      <c r="G183" t="s">
        <v>8</v>
      </c>
      <c r="H183" t="s">
        <v>9</v>
      </c>
      <c r="I183" t="s">
        <v>10</v>
      </c>
      <c r="J183" t="s">
        <v>44</v>
      </c>
      <c r="K183" t="s">
        <v>14</v>
      </c>
      <c r="L183" t="s">
        <v>70</v>
      </c>
      <c r="M183">
        <v>0.40667047933333333</v>
      </c>
      <c r="N183">
        <v>1.5587864657776954E-2</v>
      </c>
    </row>
    <row r="184" spans="1:14" x14ac:dyDescent="0.3">
      <c r="A184">
        <v>1</v>
      </c>
      <c r="B184">
        <v>14</v>
      </c>
      <c r="C184">
        <v>4</v>
      </c>
      <c r="D184">
        <v>1</v>
      </c>
      <c r="E184" t="s">
        <v>174</v>
      </c>
      <c r="F184">
        <v>2025</v>
      </c>
      <c r="G184" t="s">
        <v>8</v>
      </c>
      <c r="H184" t="s">
        <v>9</v>
      </c>
      <c r="I184" t="s">
        <v>10</v>
      </c>
      <c r="J184" t="s">
        <v>44</v>
      </c>
      <c r="K184" t="s">
        <v>14</v>
      </c>
      <c r="L184" t="s">
        <v>71</v>
      </c>
      <c r="M184">
        <v>0.36089241999999999</v>
      </c>
      <c r="N184">
        <v>1.3833170797643611E-2</v>
      </c>
    </row>
    <row r="185" spans="1:14" x14ac:dyDescent="0.3">
      <c r="A185">
        <v>1</v>
      </c>
      <c r="B185">
        <v>14</v>
      </c>
      <c r="C185">
        <v>4</v>
      </c>
      <c r="D185">
        <v>1</v>
      </c>
      <c r="E185" t="s">
        <v>175</v>
      </c>
      <c r="F185">
        <v>2025</v>
      </c>
      <c r="G185" t="s">
        <v>8</v>
      </c>
      <c r="H185" t="s">
        <v>9</v>
      </c>
      <c r="I185" t="s">
        <v>10</v>
      </c>
      <c r="J185" t="s">
        <v>44</v>
      </c>
      <c r="K185" t="s">
        <v>219</v>
      </c>
      <c r="L185" t="s">
        <v>72</v>
      </c>
      <c r="M185">
        <v>1.1346E-4</v>
      </c>
      <c r="N185">
        <v>4.348973466111159E-6</v>
      </c>
    </row>
    <row r="186" spans="1:14" x14ac:dyDescent="0.3">
      <c r="A186">
        <v>1</v>
      </c>
      <c r="B186">
        <v>14</v>
      </c>
      <c r="C186">
        <v>4</v>
      </c>
      <c r="D186">
        <v>1</v>
      </c>
      <c r="E186" t="s">
        <v>176</v>
      </c>
      <c r="F186">
        <v>2025</v>
      </c>
      <c r="G186" t="s">
        <v>8</v>
      </c>
      <c r="H186" t="s">
        <v>9</v>
      </c>
      <c r="I186" t="s">
        <v>10</v>
      </c>
      <c r="J186" t="s">
        <v>45</v>
      </c>
      <c r="K186" t="s">
        <v>11</v>
      </c>
      <c r="L186" t="s">
        <v>73</v>
      </c>
      <c r="M186">
        <v>2.2141356066210496E-2</v>
      </c>
      <c r="N186">
        <v>8.4868826049417246E-4</v>
      </c>
    </row>
    <row r="187" spans="1:14" x14ac:dyDescent="0.3">
      <c r="A187">
        <v>1</v>
      </c>
      <c r="B187">
        <v>14</v>
      </c>
      <c r="C187">
        <v>4</v>
      </c>
      <c r="D187">
        <v>1</v>
      </c>
      <c r="E187" t="s">
        <v>177</v>
      </c>
      <c r="F187">
        <v>2025</v>
      </c>
      <c r="G187" t="s">
        <v>8</v>
      </c>
      <c r="H187" t="s">
        <v>9</v>
      </c>
      <c r="I187" t="s">
        <v>10</v>
      </c>
      <c r="J187" t="s">
        <v>45</v>
      </c>
      <c r="K187" t="s">
        <v>11</v>
      </c>
      <c r="L187" t="s">
        <v>74</v>
      </c>
      <c r="M187">
        <v>0.178947089</v>
      </c>
      <c r="N187">
        <v>6.8591234082393104E-3</v>
      </c>
    </row>
    <row r="188" spans="1:14" x14ac:dyDescent="0.3">
      <c r="A188">
        <v>1</v>
      </c>
      <c r="B188">
        <v>14</v>
      </c>
      <c r="C188">
        <v>4</v>
      </c>
      <c r="D188">
        <v>1</v>
      </c>
      <c r="E188" t="s">
        <v>178</v>
      </c>
      <c r="F188">
        <v>2025</v>
      </c>
      <c r="G188" t="s">
        <v>8</v>
      </c>
      <c r="H188" t="s">
        <v>9</v>
      </c>
      <c r="I188" t="s">
        <v>10</v>
      </c>
      <c r="J188" t="s">
        <v>45</v>
      </c>
      <c r="K188" t="s">
        <v>11</v>
      </c>
      <c r="L188" t="s">
        <v>75</v>
      </c>
      <c r="M188">
        <v>1.3214864999999999E-2</v>
      </c>
      <c r="N188">
        <v>5.0653179308338657E-4</v>
      </c>
    </row>
    <row r="189" spans="1:14" x14ac:dyDescent="0.3">
      <c r="A189">
        <v>1</v>
      </c>
      <c r="B189">
        <v>14</v>
      </c>
      <c r="C189">
        <v>4</v>
      </c>
      <c r="D189">
        <v>1</v>
      </c>
      <c r="E189" t="s">
        <v>179</v>
      </c>
      <c r="F189">
        <v>2025</v>
      </c>
      <c r="G189" t="s">
        <v>8</v>
      </c>
      <c r="H189" t="s">
        <v>9</v>
      </c>
      <c r="I189" t="s">
        <v>10</v>
      </c>
      <c r="J189" t="s">
        <v>45</v>
      </c>
      <c r="K189" t="s">
        <v>11</v>
      </c>
      <c r="L189" t="s">
        <v>76</v>
      </c>
      <c r="M189">
        <v>0.13898625782861398</v>
      </c>
      <c r="N189">
        <v>5.32740655253593E-3</v>
      </c>
    </row>
    <row r="190" spans="1:14" x14ac:dyDescent="0.3">
      <c r="A190">
        <v>1</v>
      </c>
      <c r="B190">
        <v>14</v>
      </c>
      <c r="C190">
        <v>4</v>
      </c>
      <c r="D190">
        <v>1</v>
      </c>
      <c r="E190" t="s">
        <v>180</v>
      </c>
      <c r="F190">
        <v>2025</v>
      </c>
      <c r="G190" t="s">
        <v>8</v>
      </c>
      <c r="H190" t="s">
        <v>9</v>
      </c>
      <c r="I190" t="s">
        <v>10</v>
      </c>
      <c r="J190" t="s">
        <v>45</v>
      </c>
      <c r="K190" t="s">
        <v>11</v>
      </c>
      <c r="L190" t="s">
        <v>77</v>
      </c>
      <c r="M190">
        <v>0.27368083687250794</v>
      </c>
      <c r="N190">
        <v>1.0490311102958167E-2</v>
      </c>
    </row>
    <row r="191" spans="1:14" x14ac:dyDescent="0.3">
      <c r="A191">
        <v>1</v>
      </c>
      <c r="B191">
        <v>14</v>
      </c>
      <c r="C191">
        <v>4</v>
      </c>
      <c r="D191">
        <v>1</v>
      </c>
      <c r="E191" t="s">
        <v>181</v>
      </c>
      <c r="F191">
        <v>2025</v>
      </c>
      <c r="G191" t="s">
        <v>8</v>
      </c>
      <c r="H191" t="s">
        <v>9</v>
      </c>
      <c r="I191" t="s">
        <v>10</v>
      </c>
      <c r="J191" t="s">
        <v>45</v>
      </c>
      <c r="K191" t="s">
        <v>11</v>
      </c>
      <c r="L191" t="s">
        <v>78</v>
      </c>
      <c r="M191">
        <v>6.8940206000000004E-2</v>
      </c>
      <c r="N191">
        <v>2.6425094891788944E-3</v>
      </c>
    </row>
    <row r="192" spans="1:14" x14ac:dyDescent="0.3">
      <c r="A192">
        <v>1</v>
      </c>
      <c r="B192">
        <v>14</v>
      </c>
      <c r="C192">
        <v>4</v>
      </c>
      <c r="D192">
        <v>1</v>
      </c>
      <c r="E192" t="s">
        <v>182</v>
      </c>
      <c r="F192">
        <v>2025</v>
      </c>
      <c r="G192" t="s">
        <v>8</v>
      </c>
      <c r="H192" t="s">
        <v>9</v>
      </c>
      <c r="I192" t="s">
        <v>10</v>
      </c>
      <c r="J192" t="s">
        <v>45</v>
      </c>
      <c r="K192" t="s">
        <v>220</v>
      </c>
      <c r="L192" t="s">
        <v>79</v>
      </c>
      <c r="M192">
        <v>0.59739911672131019</v>
      </c>
      <c r="N192">
        <v>2.2898580180673554E-2</v>
      </c>
    </row>
    <row r="193" spans="1:14" x14ac:dyDescent="0.3">
      <c r="A193">
        <v>1</v>
      </c>
      <c r="B193">
        <v>14</v>
      </c>
      <c r="C193">
        <v>4</v>
      </c>
      <c r="D193">
        <v>1</v>
      </c>
      <c r="E193" t="s">
        <v>183</v>
      </c>
      <c r="F193">
        <v>2025</v>
      </c>
      <c r="G193" t="s">
        <v>8</v>
      </c>
      <c r="H193" t="s">
        <v>9</v>
      </c>
      <c r="I193" t="s">
        <v>10</v>
      </c>
      <c r="J193" t="s">
        <v>45</v>
      </c>
      <c r="K193" t="s">
        <v>220</v>
      </c>
      <c r="L193" t="s">
        <v>80</v>
      </c>
      <c r="M193">
        <v>2.9160048174569336E-2</v>
      </c>
      <c r="N193">
        <v>1.1177179250989352E-3</v>
      </c>
    </row>
    <row r="194" spans="1:14" x14ac:dyDescent="0.3">
      <c r="A194">
        <v>1</v>
      </c>
      <c r="B194">
        <v>14</v>
      </c>
      <c r="C194">
        <v>4</v>
      </c>
      <c r="D194">
        <v>1</v>
      </c>
      <c r="E194" t="s">
        <v>184</v>
      </c>
      <c r="F194">
        <v>2025</v>
      </c>
      <c r="G194" t="s">
        <v>8</v>
      </c>
      <c r="H194" t="s">
        <v>9</v>
      </c>
      <c r="I194" t="s">
        <v>10</v>
      </c>
      <c r="J194" t="s">
        <v>45</v>
      </c>
      <c r="K194" t="s">
        <v>220</v>
      </c>
      <c r="L194" t="s">
        <v>81</v>
      </c>
      <c r="M194">
        <v>0.33843905460069068</v>
      </c>
      <c r="N194">
        <v>1.2972523077332538E-2</v>
      </c>
    </row>
    <row r="195" spans="1:14" x14ac:dyDescent="0.3">
      <c r="A195">
        <v>1</v>
      </c>
      <c r="B195">
        <v>14</v>
      </c>
      <c r="C195">
        <v>4</v>
      </c>
      <c r="D195">
        <v>1</v>
      </c>
      <c r="E195" t="s">
        <v>185</v>
      </c>
      <c r="F195">
        <v>2025</v>
      </c>
      <c r="G195" t="s">
        <v>8</v>
      </c>
      <c r="H195" t="s">
        <v>9</v>
      </c>
      <c r="I195" t="s">
        <v>10</v>
      </c>
      <c r="J195" t="s">
        <v>45</v>
      </c>
      <c r="K195" t="s">
        <v>13</v>
      </c>
      <c r="L195" t="s">
        <v>82</v>
      </c>
      <c r="M195">
        <v>2.8916121999999999E-2</v>
      </c>
      <c r="N195">
        <v>1.1083681237513939E-3</v>
      </c>
    </row>
    <row r="196" spans="1:14" x14ac:dyDescent="0.3">
      <c r="A196">
        <v>1</v>
      </c>
      <c r="B196">
        <v>14</v>
      </c>
      <c r="C196">
        <v>4</v>
      </c>
      <c r="D196">
        <v>1</v>
      </c>
      <c r="E196" t="s">
        <v>186</v>
      </c>
      <c r="F196">
        <v>2025</v>
      </c>
      <c r="G196" t="s">
        <v>8</v>
      </c>
      <c r="H196" t="s">
        <v>9</v>
      </c>
      <c r="I196" t="s">
        <v>10</v>
      </c>
      <c r="J196" t="s">
        <v>45</v>
      </c>
      <c r="K196" t="s">
        <v>13</v>
      </c>
      <c r="L196" t="s">
        <v>83</v>
      </c>
      <c r="M196">
        <v>1.260555E-3</v>
      </c>
      <c r="N196">
        <v>4.8317647167052287E-5</v>
      </c>
    </row>
    <row r="197" spans="1:14" x14ac:dyDescent="0.3">
      <c r="A197">
        <v>1</v>
      </c>
      <c r="B197">
        <v>14</v>
      </c>
      <c r="C197">
        <v>4</v>
      </c>
      <c r="D197">
        <v>1</v>
      </c>
      <c r="E197" t="s">
        <v>187</v>
      </c>
      <c r="F197">
        <v>2025</v>
      </c>
      <c r="G197" t="s">
        <v>8</v>
      </c>
      <c r="H197" t="s">
        <v>9</v>
      </c>
      <c r="I197" t="s">
        <v>10</v>
      </c>
      <c r="J197" t="s">
        <v>45</v>
      </c>
      <c r="K197" t="s">
        <v>15</v>
      </c>
      <c r="L197" t="s">
        <v>84</v>
      </c>
      <c r="M197">
        <v>6.4688459370458598E-2</v>
      </c>
      <c r="N197">
        <v>2.4795381047570441E-3</v>
      </c>
    </row>
    <row r="198" spans="1:14" x14ac:dyDescent="0.3">
      <c r="A198">
        <v>1</v>
      </c>
      <c r="B198">
        <v>14</v>
      </c>
      <c r="C198">
        <v>4</v>
      </c>
      <c r="D198">
        <v>1</v>
      </c>
      <c r="E198" t="s">
        <v>212</v>
      </c>
      <c r="F198">
        <v>2025</v>
      </c>
      <c r="G198" t="s">
        <v>8</v>
      </c>
      <c r="H198" t="s">
        <v>9</v>
      </c>
      <c r="I198" t="s">
        <v>10</v>
      </c>
      <c r="J198" t="s">
        <v>45</v>
      </c>
      <c r="K198" t="s">
        <v>15</v>
      </c>
      <c r="L198" t="s">
        <v>111</v>
      </c>
      <c r="M198">
        <v>1.1199999999999999E-5</v>
      </c>
      <c r="N198">
        <v>4.2930110012731343E-7</v>
      </c>
    </row>
    <row r="199" spans="1:14" x14ac:dyDescent="0.3">
      <c r="A199">
        <v>1</v>
      </c>
      <c r="B199">
        <v>14</v>
      </c>
      <c r="C199">
        <v>4</v>
      </c>
      <c r="D199">
        <v>1</v>
      </c>
      <c r="E199" t="s">
        <v>188</v>
      </c>
      <c r="F199">
        <v>2025</v>
      </c>
      <c r="G199" t="s">
        <v>8</v>
      </c>
      <c r="H199" t="s">
        <v>9</v>
      </c>
      <c r="I199" t="s">
        <v>10</v>
      </c>
      <c r="J199" t="s">
        <v>45</v>
      </c>
      <c r="K199" t="s">
        <v>16</v>
      </c>
      <c r="L199" t="s">
        <v>85</v>
      </c>
      <c r="M199">
        <v>5.2049999999999998E-5</v>
      </c>
      <c r="N199">
        <v>1.9951002019309523E-6</v>
      </c>
    </row>
    <row r="200" spans="1:14" x14ac:dyDescent="0.3">
      <c r="A200">
        <v>1</v>
      </c>
      <c r="B200">
        <v>14</v>
      </c>
      <c r="C200">
        <v>4</v>
      </c>
      <c r="D200">
        <v>1</v>
      </c>
      <c r="E200" t="s">
        <v>189</v>
      </c>
      <c r="F200">
        <v>2025</v>
      </c>
      <c r="G200" t="s">
        <v>8</v>
      </c>
      <c r="H200" t="s">
        <v>9</v>
      </c>
      <c r="I200" t="s">
        <v>10</v>
      </c>
      <c r="J200" t="s">
        <v>45</v>
      </c>
      <c r="K200" t="s">
        <v>16</v>
      </c>
      <c r="L200" t="s">
        <v>86</v>
      </c>
      <c r="M200">
        <v>1.8037000000000001E-4</v>
      </c>
      <c r="N200">
        <v>6.913664234818172E-6</v>
      </c>
    </row>
    <row r="201" spans="1:14" x14ac:dyDescent="0.3">
      <c r="A201">
        <v>1</v>
      </c>
      <c r="B201">
        <v>14</v>
      </c>
      <c r="C201">
        <v>4</v>
      </c>
      <c r="D201">
        <v>1</v>
      </c>
      <c r="E201" t="s">
        <v>190</v>
      </c>
      <c r="F201">
        <v>2025</v>
      </c>
      <c r="G201" t="s">
        <v>8</v>
      </c>
      <c r="H201" t="s">
        <v>9</v>
      </c>
      <c r="I201" t="s">
        <v>10</v>
      </c>
      <c r="J201" t="s">
        <v>45</v>
      </c>
      <c r="K201" t="s">
        <v>16</v>
      </c>
      <c r="L201" t="s">
        <v>87</v>
      </c>
      <c r="M201">
        <v>1.2746999999999999E-3</v>
      </c>
      <c r="N201">
        <v>4.8859831458239858E-5</v>
      </c>
    </row>
    <row r="202" spans="1:14" x14ac:dyDescent="0.3">
      <c r="A202">
        <v>1</v>
      </c>
      <c r="B202">
        <v>14</v>
      </c>
      <c r="C202">
        <v>4</v>
      </c>
      <c r="D202">
        <v>1</v>
      </c>
      <c r="E202" t="s">
        <v>191</v>
      </c>
      <c r="F202">
        <v>2025</v>
      </c>
      <c r="G202" t="s">
        <v>8</v>
      </c>
      <c r="H202" t="s">
        <v>9</v>
      </c>
      <c r="I202" t="s">
        <v>10</v>
      </c>
      <c r="J202" t="s">
        <v>45</v>
      </c>
      <c r="K202" t="s">
        <v>16</v>
      </c>
      <c r="L202" t="s">
        <v>88</v>
      </c>
      <c r="M202">
        <v>2.4199600000000001E-3</v>
      </c>
      <c r="N202">
        <v>9.2758168773579783E-5</v>
      </c>
    </row>
    <row r="203" spans="1:14" x14ac:dyDescent="0.3">
      <c r="A203">
        <v>1</v>
      </c>
      <c r="B203">
        <v>14</v>
      </c>
      <c r="C203">
        <v>4</v>
      </c>
      <c r="D203">
        <v>1</v>
      </c>
      <c r="E203" t="s">
        <v>192</v>
      </c>
      <c r="F203">
        <v>2025</v>
      </c>
      <c r="G203" t="s">
        <v>8</v>
      </c>
      <c r="H203" t="s">
        <v>9</v>
      </c>
      <c r="I203" t="s">
        <v>10</v>
      </c>
      <c r="J203" t="s">
        <v>45</v>
      </c>
      <c r="K203" t="s">
        <v>16</v>
      </c>
      <c r="L203" t="s">
        <v>89</v>
      </c>
      <c r="M203">
        <v>0.41250473333333332</v>
      </c>
      <c r="N203">
        <v>1.5811494270332505E-2</v>
      </c>
    </row>
    <row r="204" spans="1:14" x14ac:dyDescent="0.3">
      <c r="A204">
        <v>1</v>
      </c>
      <c r="B204">
        <v>14</v>
      </c>
      <c r="C204">
        <v>4</v>
      </c>
      <c r="D204">
        <v>1</v>
      </c>
      <c r="E204" t="s">
        <v>193</v>
      </c>
      <c r="F204">
        <v>2025</v>
      </c>
      <c r="G204" t="s">
        <v>8</v>
      </c>
      <c r="H204" t="s">
        <v>9</v>
      </c>
      <c r="I204" t="s">
        <v>10</v>
      </c>
      <c r="J204" t="s">
        <v>46</v>
      </c>
      <c r="K204" t="s">
        <v>11</v>
      </c>
      <c r="L204" t="s">
        <v>90</v>
      </c>
      <c r="M204">
        <v>6.0205205470031994E-3</v>
      </c>
      <c r="N204">
        <v>2.3076929412210433E-4</v>
      </c>
    </row>
    <row r="205" spans="1:14" x14ac:dyDescent="0.3">
      <c r="A205">
        <v>1</v>
      </c>
      <c r="B205">
        <v>14</v>
      </c>
      <c r="C205">
        <v>4</v>
      </c>
      <c r="D205">
        <v>1</v>
      </c>
      <c r="E205" t="s">
        <v>194</v>
      </c>
      <c r="F205">
        <v>2025</v>
      </c>
      <c r="G205" t="s">
        <v>8</v>
      </c>
      <c r="H205" t="s">
        <v>9</v>
      </c>
      <c r="I205" t="s">
        <v>10</v>
      </c>
      <c r="J205" t="s">
        <v>46</v>
      </c>
      <c r="K205" t="s">
        <v>221</v>
      </c>
      <c r="L205" t="s">
        <v>91</v>
      </c>
      <c r="M205">
        <v>0.77026786052999996</v>
      </c>
      <c r="N205">
        <v>2.9524717849842948E-2</v>
      </c>
    </row>
    <row r="206" spans="1:14" x14ac:dyDescent="0.3">
      <c r="A206">
        <v>1</v>
      </c>
      <c r="B206">
        <v>14</v>
      </c>
      <c r="C206">
        <v>4</v>
      </c>
      <c r="D206">
        <v>1</v>
      </c>
      <c r="E206" t="s">
        <v>195</v>
      </c>
      <c r="F206">
        <v>2025</v>
      </c>
      <c r="G206" t="s">
        <v>8</v>
      </c>
      <c r="H206" t="s">
        <v>9</v>
      </c>
      <c r="I206" t="s">
        <v>10</v>
      </c>
      <c r="J206" t="s">
        <v>46</v>
      </c>
      <c r="K206" t="s">
        <v>17</v>
      </c>
      <c r="L206" t="s">
        <v>92</v>
      </c>
      <c r="M206">
        <v>6.0311901998857502</v>
      </c>
      <c r="N206">
        <v>0.23117826677571643</v>
      </c>
    </row>
    <row r="207" spans="1:14" x14ac:dyDescent="0.3">
      <c r="A207">
        <v>1</v>
      </c>
      <c r="B207">
        <v>14</v>
      </c>
      <c r="C207">
        <v>4</v>
      </c>
      <c r="D207">
        <v>1</v>
      </c>
      <c r="E207" t="s">
        <v>196</v>
      </c>
      <c r="F207">
        <v>2025</v>
      </c>
      <c r="G207" t="s">
        <v>8</v>
      </c>
      <c r="H207" t="s">
        <v>9</v>
      </c>
      <c r="I207" t="s">
        <v>10</v>
      </c>
      <c r="J207" t="s">
        <v>46</v>
      </c>
      <c r="K207" t="s">
        <v>17</v>
      </c>
      <c r="L207" t="s">
        <v>93</v>
      </c>
      <c r="M207">
        <v>2.2602538196683199E-2</v>
      </c>
      <c r="N207">
        <v>8.6636558156301076E-4</v>
      </c>
    </row>
    <row r="208" spans="1:14" x14ac:dyDescent="0.3">
      <c r="A208">
        <v>1</v>
      </c>
      <c r="B208">
        <v>14</v>
      </c>
      <c r="C208">
        <v>4</v>
      </c>
      <c r="D208">
        <v>1</v>
      </c>
      <c r="E208" t="s">
        <v>197</v>
      </c>
      <c r="F208">
        <v>2025</v>
      </c>
      <c r="G208" t="s">
        <v>8</v>
      </c>
      <c r="H208" t="s">
        <v>9</v>
      </c>
      <c r="I208" t="s">
        <v>10</v>
      </c>
      <c r="J208" t="s">
        <v>46</v>
      </c>
      <c r="K208" t="s">
        <v>17</v>
      </c>
      <c r="L208" t="s">
        <v>94</v>
      </c>
      <c r="M208">
        <v>7.3834194179037249</v>
      </c>
      <c r="N208">
        <v>0.28300982846494976</v>
      </c>
    </row>
    <row r="209" spans="1:14" x14ac:dyDescent="0.3">
      <c r="A209">
        <v>1</v>
      </c>
      <c r="B209">
        <v>14</v>
      </c>
      <c r="C209">
        <v>4</v>
      </c>
      <c r="D209">
        <v>1</v>
      </c>
      <c r="E209" t="s">
        <v>198</v>
      </c>
      <c r="F209">
        <v>2025</v>
      </c>
      <c r="G209" t="s">
        <v>8</v>
      </c>
      <c r="H209" t="s">
        <v>9</v>
      </c>
      <c r="I209" t="s">
        <v>10</v>
      </c>
      <c r="J209" t="s">
        <v>46</v>
      </c>
      <c r="K209" t="s">
        <v>17</v>
      </c>
      <c r="L209" t="s">
        <v>95</v>
      </c>
      <c r="M209">
        <v>2.4359236316568014</v>
      </c>
      <c r="N209">
        <v>9.3370062044320135E-2</v>
      </c>
    </row>
    <row r="210" spans="1:14" x14ac:dyDescent="0.3">
      <c r="A210">
        <v>1</v>
      </c>
      <c r="B210">
        <v>14</v>
      </c>
      <c r="C210">
        <v>4</v>
      </c>
      <c r="D210">
        <v>1</v>
      </c>
      <c r="E210" t="s">
        <v>199</v>
      </c>
      <c r="F210">
        <v>2025</v>
      </c>
      <c r="G210" t="s">
        <v>8</v>
      </c>
      <c r="H210" t="s">
        <v>9</v>
      </c>
      <c r="I210" t="s">
        <v>10</v>
      </c>
      <c r="J210" t="s">
        <v>46</v>
      </c>
      <c r="K210" t="s">
        <v>17</v>
      </c>
      <c r="L210" t="s">
        <v>96</v>
      </c>
      <c r="M210">
        <v>2.0228068936800001E-2</v>
      </c>
      <c r="N210">
        <v>7.7535109357315852E-4</v>
      </c>
    </row>
    <row r="211" spans="1:14" x14ac:dyDescent="0.3">
      <c r="A211">
        <v>1</v>
      </c>
      <c r="B211">
        <v>14</v>
      </c>
      <c r="C211">
        <v>4</v>
      </c>
      <c r="D211">
        <v>1</v>
      </c>
      <c r="E211" t="s">
        <v>211</v>
      </c>
      <c r="F211">
        <v>2025</v>
      </c>
      <c r="G211" t="s">
        <v>8</v>
      </c>
      <c r="H211" t="s">
        <v>9</v>
      </c>
      <c r="I211" t="s">
        <v>10</v>
      </c>
      <c r="J211" t="s">
        <v>46</v>
      </c>
      <c r="K211" t="s">
        <v>17</v>
      </c>
      <c r="L211" t="s">
        <v>97</v>
      </c>
      <c r="M211">
        <v>4.4414222975999989E-3</v>
      </c>
      <c r="N211">
        <v>1.7024173915086246E-4</v>
      </c>
    </row>
    <row r="212" spans="1:14" x14ac:dyDescent="0.3">
      <c r="A212">
        <v>1</v>
      </c>
      <c r="B212">
        <v>14</v>
      </c>
      <c r="C212">
        <v>4</v>
      </c>
      <c r="D212">
        <v>1</v>
      </c>
      <c r="E212" t="s">
        <v>200</v>
      </c>
      <c r="F212">
        <v>2025</v>
      </c>
      <c r="G212" t="s">
        <v>8</v>
      </c>
      <c r="H212" t="s">
        <v>9</v>
      </c>
      <c r="I212" t="s">
        <v>10</v>
      </c>
      <c r="J212" t="s">
        <v>46</v>
      </c>
      <c r="K212" t="s">
        <v>18</v>
      </c>
      <c r="L212" t="s">
        <v>98</v>
      </c>
      <c r="M212">
        <v>1.2032052639999999</v>
      </c>
      <c r="N212">
        <v>4.6119405670908442E-2</v>
      </c>
    </row>
    <row r="213" spans="1:14" x14ac:dyDescent="0.3">
      <c r="A213">
        <v>1</v>
      </c>
      <c r="B213">
        <v>14</v>
      </c>
      <c r="C213">
        <v>4</v>
      </c>
      <c r="D213">
        <v>1</v>
      </c>
      <c r="E213" t="s">
        <v>201</v>
      </c>
      <c r="F213">
        <v>2025</v>
      </c>
      <c r="G213" t="s">
        <v>8</v>
      </c>
      <c r="H213" t="s">
        <v>9</v>
      </c>
      <c r="I213" t="s">
        <v>10</v>
      </c>
      <c r="J213" t="s">
        <v>46</v>
      </c>
      <c r="K213" t="s">
        <v>18</v>
      </c>
      <c r="L213" t="s">
        <v>99</v>
      </c>
      <c r="M213">
        <v>1.223048667E-2</v>
      </c>
      <c r="N213">
        <v>4.6880012343959309E-4</v>
      </c>
    </row>
    <row r="214" spans="1:14" x14ac:dyDescent="0.3">
      <c r="A214">
        <v>1</v>
      </c>
      <c r="B214">
        <v>14</v>
      </c>
      <c r="C214">
        <v>4</v>
      </c>
      <c r="D214">
        <v>1</v>
      </c>
      <c r="E214" t="s">
        <v>202</v>
      </c>
      <c r="F214">
        <v>2025</v>
      </c>
      <c r="G214" t="s">
        <v>8</v>
      </c>
      <c r="H214" t="s">
        <v>9</v>
      </c>
      <c r="I214" t="s">
        <v>10</v>
      </c>
      <c r="J214" t="s">
        <v>46</v>
      </c>
      <c r="K214" t="s">
        <v>18</v>
      </c>
      <c r="L214" t="s">
        <v>100</v>
      </c>
      <c r="M214">
        <v>0.86465371622439446</v>
      </c>
      <c r="N214">
        <v>3.3142570678955575E-2</v>
      </c>
    </row>
    <row r="215" spans="1:14" x14ac:dyDescent="0.3">
      <c r="A215">
        <v>1</v>
      </c>
      <c r="B215">
        <v>14</v>
      </c>
      <c r="C215">
        <v>4</v>
      </c>
      <c r="D215">
        <v>1</v>
      </c>
      <c r="E215" t="s">
        <v>203</v>
      </c>
      <c r="F215">
        <v>2025</v>
      </c>
      <c r="G215" t="s">
        <v>8</v>
      </c>
      <c r="H215" t="s">
        <v>9</v>
      </c>
      <c r="I215" t="s">
        <v>10</v>
      </c>
      <c r="J215" t="s">
        <v>46</v>
      </c>
      <c r="K215" t="s">
        <v>18</v>
      </c>
      <c r="L215" t="s">
        <v>101</v>
      </c>
      <c r="M215">
        <v>1.7918176699999999</v>
      </c>
      <c r="N215">
        <v>6.8681187228442811E-2</v>
      </c>
    </row>
    <row r="216" spans="1:14" x14ac:dyDescent="0.3">
      <c r="A216">
        <v>1</v>
      </c>
      <c r="B216">
        <v>14</v>
      </c>
      <c r="C216">
        <v>4</v>
      </c>
      <c r="D216">
        <v>1</v>
      </c>
      <c r="E216" t="s">
        <v>205</v>
      </c>
      <c r="F216">
        <v>2025</v>
      </c>
      <c r="G216" t="s">
        <v>8</v>
      </c>
      <c r="H216" t="s">
        <v>9</v>
      </c>
      <c r="I216" t="s">
        <v>10</v>
      </c>
      <c r="J216" t="s">
        <v>46</v>
      </c>
      <c r="K216" t="s">
        <v>19</v>
      </c>
      <c r="L216" t="s">
        <v>102</v>
      </c>
      <c r="M216">
        <v>0.13139582960380874</v>
      </c>
      <c r="N216">
        <v>5.0364619822371535E-3</v>
      </c>
    </row>
    <row r="217" spans="1:14" x14ac:dyDescent="0.3">
      <c r="A217">
        <v>1</v>
      </c>
      <c r="B217">
        <v>14</v>
      </c>
      <c r="C217">
        <v>4</v>
      </c>
      <c r="D217">
        <v>1</v>
      </c>
      <c r="E217" t="s">
        <v>207</v>
      </c>
      <c r="F217">
        <v>2025</v>
      </c>
      <c r="G217" t="s">
        <v>8</v>
      </c>
      <c r="H217" t="s">
        <v>9</v>
      </c>
      <c r="I217" t="s">
        <v>10</v>
      </c>
      <c r="J217" t="s">
        <v>46</v>
      </c>
      <c r="K217" t="s">
        <v>19</v>
      </c>
      <c r="L217" t="s">
        <v>104</v>
      </c>
      <c r="M217">
        <v>0.79852537096237075</v>
      </c>
      <c r="N217">
        <v>3.0607841092296147E-2</v>
      </c>
    </row>
    <row r="218" spans="1:14" x14ac:dyDescent="0.3">
      <c r="A218">
        <v>1</v>
      </c>
      <c r="B218">
        <v>14</v>
      </c>
      <c r="C218">
        <v>4</v>
      </c>
      <c r="D218">
        <v>1</v>
      </c>
      <c r="E218" t="s">
        <v>208</v>
      </c>
      <c r="F218">
        <v>2025</v>
      </c>
      <c r="G218" t="s">
        <v>8</v>
      </c>
      <c r="H218" t="s">
        <v>9</v>
      </c>
      <c r="I218" t="s">
        <v>10</v>
      </c>
      <c r="J218" t="s">
        <v>46</v>
      </c>
      <c r="K218" t="s">
        <v>19</v>
      </c>
      <c r="L218" t="s">
        <v>105</v>
      </c>
      <c r="M218">
        <v>1.2267084785760001</v>
      </c>
      <c r="N218">
        <v>4.7020294588230337E-2</v>
      </c>
    </row>
    <row r="219" spans="1:14" x14ac:dyDescent="0.3">
      <c r="A219">
        <v>1</v>
      </c>
      <c r="B219">
        <v>101</v>
      </c>
      <c r="C219">
        <v>5</v>
      </c>
      <c r="D219">
        <v>0</v>
      </c>
      <c r="E219" t="s">
        <v>170</v>
      </c>
      <c r="F219">
        <v>2025</v>
      </c>
      <c r="G219" t="s">
        <v>8</v>
      </c>
      <c r="H219" t="s">
        <v>39</v>
      </c>
      <c r="I219" t="s">
        <v>12</v>
      </c>
      <c r="J219" t="s">
        <v>44</v>
      </c>
      <c r="K219" t="s">
        <v>217</v>
      </c>
      <c r="L219" t="s">
        <v>67</v>
      </c>
      <c r="M219">
        <v>6.5997632716000007E-5</v>
      </c>
      <c r="N219">
        <v>2.8649706877667655E-4</v>
      </c>
    </row>
    <row r="220" spans="1:14" x14ac:dyDescent="0.3">
      <c r="A220">
        <v>1</v>
      </c>
      <c r="B220">
        <v>101</v>
      </c>
      <c r="C220">
        <v>5</v>
      </c>
      <c r="D220">
        <v>0</v>
      </c>
      <c r="E220" t="s">
        <v>171</v>
      </c>
      <c r="F220">
        <v>2025</v>
      </c>
      <c r="G220" t="s">
        <v>8</v>
      </c>
      <c r="H220" t="s">
        <v>39</v>
      </c>
      <c r="I220" t="s">
        <v>12</v>
      </c>
      <c r="J220" t="s">
        <v>44</v>
      </c>
      <c r="K220" t="s">
        <v>218</v>
      </c>
      <c r="L220" t="s">
        <v>68</v>
      </c>
      <c r="M220">
        <v>4.0427166780000005E-5</v>
      </c>
      <c r="N220">
        <v>1.7549515497406487E-4</v>
      </c>
    </row>
    <row r="221" spans="1:14" x14ac:dyDescent="0.3">
      <c r="A221">
        <v>1</v>
      </c>
      <c r="B221">
        <v>101</v>
      </c>
      <c r="C221">
        <v>5</v>
      </c>
      <c r="D221">
        <v>0</v>
      </c>
      <c r="E221" t="s">
        <v>173</v>
      </c>
      <c r="F221">
        <v>2025</v>
      </c>
      <c r="G221" t="s">
        <v>8</v>
      </c>
      <c r="H221" t="s">
        <v>39</v>
      </c>
      <c r="I221" t="s">
        <v>12</v>
      </c>
      <c r="J221" t="s">
        <v>44</v>
      </c>
      <c r="K221" t="s">
        <v>14</v>
      </c>
      <c r="L221" t="s">
        <v>70</v>
      </c>
      <c r="M221">
        <v>1.0835E-4</v>
      </c>
      <c r="N221">
        <v>4.7034955837783123E-4</v>
      </c>
    </row>
    <row r="222" spans="1:14" x14ac:dyDescent="0.3">
      <c r="A222">
        <v>1</v>
      </c>
      <c r="B222">
        <v>101</v>
      </c>
      <c r="C222">
        <v>5</v>
      </c>
      <c r="D222">
        <v>0</v>
      </c>
      <c r="E222" t="s">
        <v>174</v>
      </c>
      <c r="F222">
        <v>2025</v>
      </c>
      <c r="G222" t="s">
        <v>8</v>
      </c>
      <c r="H222" t="s">
        <v>39</v>
      </c>
      <c r="I222" t="s">
        <v>12</v>
      </c>
      <c r="J222" t="s">
        <v>44</v>
      </c>
      <c r="K222" t="s">
        <v>14</v>
      </c>
      <c r="L222" t="s">
        <v>71</v>
      </c>
      <c r="M222">
        <v>9.3119999999999997E-4</v>
      </c>
      <c r="N222">
        <v>4.0423581796163949E-3</v>
      </c>
    </row>
    <row r="223" spans="1:14" x14ac:dyDescent="0.3">
      <c r="A223">
        <v>1</v>
      </c>
      <c r="B223">
        <v>101</v>
      </c>
      <c r="C223">
        <v>5</v>
      </c>
      <c r="D223">
        <v>0</v>
      </c>
      <c r="E223" t="s">
        <v>175</v>
      </c>
      <c r="F223">
        <v>2025</v>
      </c>
      <c r="G223" t="s">
        <v>8</v>
      </c>
      <c r="H223" t="s">
        <v>39</v>
      </c>
      <c r="I223" t="s">
        <v>12</v>
      </c>
      <c r="J223" t="s">
        <v>44</v>
      </c>
      <c r="K223" t="s">
        <v>219</v>
      </c>
      <c r="L223" t="s">
        <v>72</v>
      </c>
      <c r="M223">
        <v>1.3079999999999999E-3</v>
      </c>
      <c r="N223">
        <v>5.6780546595127197E-3</v>
      </c>
    </row>
    <row r="224" spans="1:14" x14ac:dyDescent="0.3">
      <c r="A224">
        <v>1</v>
      </c>
      <c r="B224">
        <v>101</v>
      </c>
      <c r="C224">
        <v>5</v>
      </c>
      <c r="D224">
        <v>0</v>
      </c>
      <c r="E224" t="s">
        <v>177</v>
      </c>
      <c r="F224">
        <v>2025</v>
      </c>
      <c r="G224" t="s">
        <v>8</v>
      </c>
      <c r="H224" t="s">
        <v>39</v>
      </c>
      <c r="I224" t="s">
        <v>12</v>
      </c>
      <c r="J224" t="s">
        <v>45</v>
      </c>
      <c r="K224" t="s">
        <v>11</v>
      </c>
      <c r="L224" t="s">
        <v>74</v>
      </c>
      <c r="M224">
        <v>2.4600000000000002E-5</v>
      </c>
      <c r="N224">
        <v>1.0678910139450528E-4</v>
      </c>
    </row>
    <row r="225" spans="1:14" x14ac:dyDescent="0.3">
      <c r="A225">
        <v>1</v>
      </c>
      <c r="B225">
        <v>101</v>
      </c>
      <c r="C225">
        <v>5</v>
      </c>
      <c r="D225">
        <v>0</v>
      </c>
      <c r="E225" t="s">
        <v>178</v>
      </c>
      <c r="F225">
        <v>2025</v>
      </c>
      <c r="G225" t="s">
        <v>8</v>
      </c>
      <c r="H225" t="s">
        <v>39</v>
      </c>
      <c r="I225" t="s">
        <v>12</v>
      </c>
      <c r="J225" t="s">
        <v>45</v>
      </c>
      <c r="K225" t="s">
        <v>11</v>
      </c>
      <c r="L225" t="s">
        <v>75</v>
      </c>
      <c r="M225">
        <v>9.3499999999999996E-5</v>
      </c>
      <c r="N225">
        <v>4.0588540570675788E-4</v>
      </c>
    </row>
    <row r="226" spans="1:14" x14ac:dyDescent="0.3">
      <c r="A226">
        <v>1</v>
      </c>
      <c r="B226">
        <v>101</v>
      </c>
      <c r="C226">
        <v>5</v>
      </c>
      <c r="D226">
        <v>0</v>
      </c>
      <c r="E226" t="s">
        <v>180</v>
      </c>
      <c r="F226">
        <v>2025</v>
      </c>
      <c r="G226" t="s">
        <v>8</v>
      </c>
      <c r="H226" t="s">
        <v>39</v>
      </c>
      <c r="I226" t="s">
        <v>12</v>
      </c>
      <c r="J226" t="s">
        <v>45</v>
      </c>
      <c r="K226" t="s">
        <v>11</v>
      </c>
      <c r="L226" t="s">
        <v>77</v>
      </c>
      <c r="M226">
        <v>1.7535000000000001E-4</v>
      </c>
      <c r="N226">
        <v>7.6119792396449196E-4</v>
      </c>
    </row>
    <row r="227" spans="1:14" x14ac:dyDescent="0.3">
      <c r="A227">
        <v>1</v>
      </c>
      <c r="B227">
        <v>101</v>
      </c>
      <c r="C227">
        <v>5</v>
      </c>
      <c r="D227">
        <v>0</v>
      </c>
      <c r="E227" t="s">
        <v>185</v>
      </c>
      <c r="F227">
        <v>2025</v>
      </c>
      <c r="G227" t="s">
        <v>8</v>
      </c>
      <c r="H227" t="s">
        <v>39</v>
      </c>
      <c r="I227" t="s">
        <v>12</v>
      </c>
      <c r="J227" t="s">
        <v>45</v>
      </c>
      <c r="K227" t="s">
        <v>13</v>
      </c>
      <c r="L227" t="s">
        <v>82</v>
      </c>
      <c r="M227">
        <v>3.5159999999999997E-2</v>
      </c>
      <c r="N227">
        <v>0.1526302766272685</v>
      </c>
    </row>
    <row r="228" spans="1:14" x14ac:dyDescent="0.3">
      <c r="A228">
        <v>1</v>
      </c>
      <c r="B228">
        <v>101</v>
      </c>
      <c r="C228">
        <v>5</v>
      </c>
      <c r="D228">
        <v>0</v>
      </c>
      <c r="E228" t="s">
        <v>187</v>
      </c>
      <c r="F228">
        <v>2025</v>
      </c>
      <c r="G228" t="s">
        <v>8</v>
      </c>
      <c r="H228" t="s">
        <v>39</v>
      </c>
      <c r="I228" t="s">
        <v>12</v>
      </c>
      <c r="J228" t="s">
        <v>45</v>
      </c>
      <c r="K228" t="s">
        <v>15</v>
      </c>
      <c r="L228" t="s">
        <v>84</v>
      </c>
      <c r="M228">
        <v>4.9548077460000003E-5</v>
      </c>
      <c r="N228">
        <v>2.1508921413734725E-4</v>
      </c>
    </row>
    <row r="229" spans="1:14" x14ac:dyDescent="0.3">
      <c r="A229">
        <v>1</v>
      </c>
      <c r="B229">
        <v>101</v>
      </c>
      <c r="C229">
        <v>5</v>
      </c>
      <c r="D229">
        <v>0</v>
      </c>
      <c r="E229" t="s">
        <v>188</v>
      </c>
      <c r="F229">
        <v>2025</v>
      </c>
      <c r="G229" t="s">
        <v>8</v>
      </c>
      <c r="H229" t="s">
        <v>39</v>
      </c>
      <c r="I229" t="s">
        <v>12</v>
      </c>
      <c r="J229" t="s">
        <v>45</v>
      </c>
      <c r="K229" t="s">
        <v>16</v>
      </c>
      <c r="L229" t="s">
        <v>85</v>
      </c>
      <c r="M229">
        <v>1.6770000000000001E-3</v>
      </c>
      <c r="N229">
        <v>7.2798911804302993E-3</v>
      </c>
    </row>
    <row r="230" spans="1:14" x14ac:dyDescent="0.3">
      <c r="A230">
        <v>1</v>
      </c>
      <c r="B230">
        <v>101</v>
      </c>
      <c r="C230">
        <v>5</v>
      </c>
      <c r="D230">
        <v>0</v>
      </c>
      <c r="E230" t="s">
        <v>190</v>
      </c>
      <c r="F230">
        <v>2025</v>
      </c>
      <c r="G230" t="s">
        <v>8</v>
      </c>
      <c r="H230" t="s">
        <v>39</v>
      </c>
      <c r="I230" t="s">
        <v>12</v>
      </c>
      <c r="J230" t="s">
        <v>45</v>
      </c>
      <c r="K230" t="s">
        <v>16</v>
      </c>
      <c r="L230" t="s">
        <v>87</v>
      </c>
      <c r="M230">
        <v>2.5545E-4</v>
      </c>
      <c r="N230">
        <v>1.1089136565539176E-3</v>
      </c>
    </row>
    <row r="231" spans="1:14" x14ac:dyDescent="0.3">
      <c r="A231">
        <v>1</v>
      </c>
      <c r="B231">
        <v>101</v>
      </c>
      <c r="C231">
        <v>5</v>
      </c>
      <c r="D231">
        <v>0</v>
      </c>
      <c r="E231" t="s">
        <v>191</v>
      </c>
      <c r="F231">
        <v>2025</v>
      </c>
      <c r="G231" t="s">
        <v>8</v>
      </c>
      <c r="H231" t="s">
        <v>39</v>
      </c>
      <c r="I231" t="s">
        <v>12</v>
      </c>
      <c r="J231" t="s">
        <v>45</v>
      </c>
      <c r="K231" t="s">
        <v>16</v>
      </c>
      <c r="L231" t="s">
        <v>88</v>
      </c>
      <c r="M231">
        <v>2.2945469999999999E-2</v>
      </c>
      <c r="N231">
        <v>9.9606752942056051E-2</v>
      </c>
    </row>
    <row r="232" spans="1:14" x14ac:dyDescent="0.3">
      <c r="A232">
        <v>1</v>
      </c>
      <c r="B232">
        <v>101</v>
      </c>
      <c r="C232">
        <v>5</v>
      </c>
      <c r="D232">
        <v>0</v>
      </c>
      <c r="E232" t="s">
        <v>193</v>
      </c>
      <c r="F232">
        <v>2025</v>
      </c>
      <c r="G232" t="s">
        <v>8</v>
      </c>
      <c r="H232" t="s">
        <v>39</v>
      </c>
      <c r="I232" t="s">
        <v>12</v>
      </c>
      <c r="J232" t="s">
        <v>46</v>
      </c>
      <c r="K232" t="s">
        <v>11</v>
      </c>
      <c r="L232" t="s">
        <v>90</v>
      </c>
      <c r="M232">
        <v>9.9103646879999981E-5</v>
      </c>
      <c r="N232">
        <v>4.3021095102575466E-4</v>
      </c>
    </row>
    <row r="233" spans="1:14" x14ac:dyDescent="0.3">
      <c r="A233">
        <v>1</v>
      </c>
      <c r="B233">
        <v>101</v>
      </c>
      <c r="C233">
        <v>5</v>
      </c>
      <c r="D233">
        <v>0</v>
      </c>
      <c r="E233" t="s">
        <v>194</v>
      </c>
      <c r="F233">
        <v>2025</v>
      </c>
      <c r="G233" t="s">
        <v>8</v>
      </c>
      <c r="H233" t="s">
        <v>39</v>
      </c>
      <c r="I233" t="s">
        <v>12</v>
      </c>
      <c r="J233" t="s">
        <v>46</v>
      </c>
      <c r="K233" t="s">
        <v>221</v>
      </c>
      <c r="L233" t="s">
        <v>91</v>
      </c>
      <c r="M233">
        <v>5.02075E-3</v>
      </c>
      <c r="N233">
        <v>2.1795178082376521E-2</v>
      </c>
    </row>
    <row r="234" spans="1:14" x14ac:dyDescent="0.3">
      <c r="A234">
        <v>1</v>
      </c>
      <c r="B234">
        <v>101</v>
      </c>
      <c r="C234">
        <v>5</v>
      </c>
      <c r="D234">
        <v>0</v>
      </c>
      <c r="E234" t="s">
        <v>195</v>
      </c>
      <c r="F234">
        <v>2025</v>
      </c>
      <c r="G234" t="s">
        <v>8</v>
      </c>
      <c r="H234" t="s">
        <v>39</v>
      </c>
      <c r="I234" t="s">
        <v>12</v>
      </c>
      <c r="J234" t="s">
        <v>46</v>
      </c>
      <c r="K234" t="s">
        <v>17</v>
      </c>
      <c r="L234" t="s">
        <v>92</v>
      </c>
      <c r="M234">
        <v>6.0184917331177805E-2</v>
      </c>
      <c r="N234">
        <v>0.26126395281703513</v>
      </c>
    </row>
    <row r="235" spans="1:14" x14ac:dyDescent="0.3">
      <c r="A235">
        <v>1</v>
      </c>
      <c r="B235">
        <v>101</v>
      </c>
      <c r="C235">
        <v>5</v>
      </c>
      <c r="D235">
        <v>0</v>
      </c>
      <c r="E235" t="s">
        <v>197</v>
      </c>
      <c r="F235">
        <v>2025</v>
      </c>
      <c r="G235" t="s">
        <v>8</v>
      </c>
      <c r="H235" t="s">
        <v>39</v>
      </c>
      <c r="I235" t="s">
        <v>12</v>
      </c>
      <c r="J235" t="s">
        <v>46</v>
      </c>
      <c r="K235" t="s">
        <v>17</v>
      </c>
      <c r="L235" t="s">
        <v>94</v>
      </c>
      <c r="M235">
        <v>1.0185494223999997E-2</v>
      </c>
      <c r="N235">
        <v>4.4215438026011529E-2</v>
      </c>
    </row>
    <row r="236" spans="1:14" x14ac:dyDescent="0.3">
      <c r="A236">
        <v>1</v>
      </c>
      <c r="B236">
        <v>101</v>
      </c>
      <c r="C236">
        <v>5</v>
      </c>
      <c r="D236">
        <v>0</v>
      </c>
      <c r="E236" t="s">
        <v>200</v>
      </c>
      <c r="F236">
        <v>2025</v>
      </c>
      <c r="G236" t="s">
        <v>8</v>
      </c>
      <c r="H236" t="s">
        <v>39</v>
      </c>
      <c r="I236" t="s">
        <v>12</v>
      </c>
      <c r="J236" t="s">
        <v>46</v>
      </c>
      <c r="K236" t="s">
        <v>18</v>
      </c>
      <c r="L236" t="s">
        <v>98</v>
      </c>
      <c r="M236">
        <v>1.69074E-2</v>
      </c>
      <c r="N236">
        <v>7.3395368004774739E-2</v>
      </c>
    </row>
    <row r="237" spans="1:14" x14ac:dyDescent="0.3">
      <c r="A237">
        <v>1</v>
      </c>
      <c r="B237">
        <v>101</v>
      </c>
      <c r="C237">
        <v>5</v>
      </c>
      <c r="D237">
        <v>0</v>
      </c>
      <c r="E237" t="s">
        <v>201</v>
      </c>
      <c r="F237">
        <v>2025</v>
      </c>
      <c r="G237" t="s">
        <v>8</v>
      </c>
      <c r="H237" t="s">
        <v>39</v>
      </c>
      <c r="I237" t="s">
        <v>12</v>
      </c>
      <c r="J237" t="s">
        <v>46</v>
      </c>
      <c r="K237" t="s">
        <v>18</v>
      </c>
      <c r="L237" t="s">
        <v>99</v>
      </c>
      <c r="M237">
        <v>2.0741700000000002E-3</v>
      </c>
      <c r="N237">
        <v>9.0040142455057332E-3</v>
      </c>
    </row>
    <row r="238" spans="1:14" x14ac:dyDescent="0.3">
      <c r="A238">
        <v>1</v>
      </c>
      <c r="B238">
        <v>101</v>
      </c>
      <c r="C238">
        <v>5</v>
      </c>
      <c r="D238">
        <v>0</v>
      </c>
      <c r="E238" t="s">
        <v>202</v>
      </c>
      <c r="F238">
        <v>2025</v>
      </c>
      <c r="G238" t="s">
        <v>8</v>
      </c>
      <c r="H238" t="s">
        <v>39</v>
      </c>
      <c r="I238" t="s">
        <v>12</v>
      </c>
      <c r="J238" t="s">
        <v>46</v>
      </c>
      <c r="K238" t="s">
        <v>18</v>
      </c>
      <c r="L238" t="s">
        <v>100</v>
      </c>
      <c r="M238">
        <v>3.4090586348000007E-3</v>
      </c>
      <c r="N238">
        <v>1.4798793016726465E-2</v>
      </c>
    </row>
    <row r="239" spans="1:14" x14ac:dyDescent="0.3">
      <c r="A239">
        <v>1</v>
      </c>
      <c r="B239">
        <v>101</v>
      </c>
      <c r="C239">
        <v>5</v>
      </c>
      <c r="D239">
        <v>0</v>
      </c>
      <c r="E239" t="s">
        <v>203</v>
      </c>
      <c r="F239">
        <v>2025</v>
      </c>
      <c r="G239" t="s">
        <v>8</v>
      </c>
      <c r="H239" t="s">
        <v>39</v>
      </c>
      <c r="I239" t="s">
        <v>12</v>
      </c>
      <c r="J239" t="s">
        <v>46</v>
      </c>
      <c r="K239" t="s">
        <v>18</v>
      </c>
      <c r="L239" t="s">
        <v>101</v>
      </c>
      <c r="M239">
        <v>2.7131999999999998E-3</v>
      </c>
      <c r="N239">
        <v>1.1778056500145191E-2</v>
      </c>
    </row>
    <row r="240" spans="1:14" x14ac:dyDescent="0.3">
      <c r="A240">
        <v>1</v>
      </c>
      <c r="B240">
        <v>101</v>
      </c>
      <c r="C240">
        <v>5</v>
      </c>
      <c r="D240">
        <v>0</v>
      </c>
      <c r="E240" t="s">
        <v>205</v>
      </c>
      <c r="F240">
        <v>2025</v>
      </c>
      <c r="G240" t="s">
        <v>8</v>
      </c>
      <c r="H240" t="s">
        <v>39</v>
      </c>
      <c r="I240" t="s">
        <v>12</v>
      </c>
      <c r="J240" t="s">
        <v>46</v>
      </c>
      <c r="K240" t="s">
        <v>19</v>
      </c>
      <c r="L240" t="s">
        <v>102</v>
      </c>
      <c r="M240">
        <v>5.7158266551370199E-2</v>
      </c>
      <c r="N240">
        <v>0.24812520009302569</v>
      </c>
    </row>
    <row r="241" spans="1:14" x14ac:dyDescent="0.3">
      <c r="A241">
        <v>1</v>
      </c>
      <c r="B241">
        <v>101</v>
      </c>
      <c r="C241">
        <v>5</v>
      </c>
      <c r="D241">
        <v>0</v>
      </c>
      <c r="E241" t="s">
        <v>206</v>
      </c>
      <c r="F241">
        <v>2025</v>
      </c>
      <c r="G241" t="s">
        <v>8</v>
      </c>
      <c r="H241" t="s">
        <v>39</v>
      </c>
      <c r="I241" t="s">
        <v>12</v>
      </c>
      <c r="J241" t="s">
        <v>46</v>
      </c>
      <c r="K241" t="s">
        <v>19</v>
      </c>
      <c r="L241" t="s">
        <v>103</v>
      </c>
      <c r="M241">
        <v>7.1919499999999999E-3</v>
      </c>
      <c r="N241">
        <v>3.1220401535537082E-2</v>
      </c>
    </row>
    <row r="242" spans="1:14" x14ac:dyDescent="0.3">
      <c r="A242">
        <v>1</v>
      </c>
      <c r="B242">
        <v>101</v>
      </c>
      <c r="C242">
        <v>5</v>
      </c>
      <c r="D242">
        <v>0</v>
      </c>
      <c r="E242" t="s">
        <v>207</v>
      </c>
      <c r="F242">
        <v>2025</v>
      </c>
      <c r="G242" t="s">
        <v>8</v>
      </c>
      <c r="H242" t="s">
        <v>39</v>
      </c>
      <c r="I242" t="s">
        <v>12</v>
      </c>
      <c r="J242" t="s">
        <v>46</v>
      </c>
      <c r="K242" t="s">
        <v>19</v>
      </c>
      <c r="L242" t="s">
        <v>104</v>
      </c>
      <c r="M242">
        <v>2.5813829628200001E-3</v>
      </c>
      <c r="N242">
        <v>1.12058360550664E-2</v>
      </c>
    </row>
    <row r="243" spans="1:14" x14ac:dyDescent="0.3">
      <c r="A243">
        <v>1</v>
      </c>
      <c r="B243">
        <v>23</v>
      </c>
      <c r="C243">
        <v>6</v>
      </c>
      <c r="D243">
        <v>0</v>
      </c>
      <c r="E243" t="s">
        <v>170</v>
      </c>
      <c r="F243">
        <v>2025</v>
      </c>
      <c r="G243" t="s">
        <v>8</v>
      </c>
      <c r="H243" t="s">
        <v>21</v>
      </c>
      <c r="I243" t="s">
        <v>12</v>
      </c>
      <c r="J243" t="s">
        <v>44</v>
      </c>
      <c r="K243" t="s">
        <v>217</v>
      </c>
      <c r="L243" t="s">
        <v>67</v>
      </c>
      <c r="M243">
        <v>2.3089883159973061E-2</v>
      </c>
      <c r="N243">
        <v>9.6034892275185385E-3</v>
      </c>
    </row>
    <row r="244" spans="1:14" x14ac:dyDescent="0.3">
      <c r="A244">
        <v>1</v>
      </c>
      <c r="B244">
        <v>23</v>
      </c>
      <c r="C244">
        <v>6</v>
      </c>
      <c r="D244">
        <v>0</v>
      </c>
      <c r="E244" t="s">
        <v>171</v>
      </c>
      <c r="F244">
        <v>2025</v>
      </c>
      <c r="G244" t="s">
        <v>8</v>
      </c>
      <c r="H244" t="s">
        <v>21</v>
      </c>
      <c r="I244" t="s">
        <v>12</v>
      </c>
      <c r="J244" t="s">
        <v>44</v>
      </c>
      <c r="K244" t="s">
        <v>218</v>
      </c>
      <c r="L244" t="s">
        <v>68</v>
      </c>
      <c r="M244">
        <v>3.2620213304175001E-3</v>
      </c>
      <c r="N244">
        <v>1.3567321449640761E-3</v>
      </c>
    </row>
    <row r="245" spans="1:14" x14ac:dyDescent="0.3">
      <c r="A245">
        <v>1</v>
      </c>
      <c r="B245">
        <v>23</v>
      </c>
      <c r="C245">
        <v>6</v>
      </c>
      <c r="D245">
        <v>0</v>
      </c>
      <c r="E245" t="s">
        <v>172</v>
      </c>
      <c r="F245">
        <v>2025</v>
      </c>
      <c r="G245" t="s">
        <v>8</v>
      </c>
      <c r="H245" t="s">
        <v>21</v>
      </c>
      <c r="I245" t="s">
        <v>12</v>
      </c>
      <c r="J245" t="s">
        <v>44</v>
      </c>
      <c r="K245" t="s">
        <v>14</v>
      </c>
      <c r="L245" t="s">
        <v>69</v>
      </c>
      <c r="M245">
        <v>4.3596494088000005E-4</v>
      </c>
      <c r="N245">
        <v>1.8132550019026261E-4</v>
      </c>
    </row>
    <row r="246" spans="1:14" x14ac:dyDescent="0.3">
      <c r="A246">
        <v>1</v>
      </c>
      <c r="B246">
        <v>23</v>
      </c>
      <c r="C246">
        <v>6</v>
      </c>
      <c r="D246">
        <v>0</v>
      </c>
      <c r="E246" t="s">
        <v>173</v>
      </c>
      <c r="F246">
        <v>2025</v>
      </c>
      <c r="G246" t="s">
        <v>8</v>
      </c>
      <c r="H246" t="s">
        <v>21</v>
      </c>
      <c r="I246" t="s">
        <v>12</v>
      </c>
      <c r="J246" t="s">
        <v>44</v>
      </c>
      <c r="K246" t="s">
        <v>14</v>
      </c>
      <c r="L246" t="s">
        <v>70</v>
      </c>
      <c r="M246">
        <v>2.2664105E-2</v>
      </c>
      <c r="N246">
        <v>9.426400588988644E-3</v>
      </c>
    </row>
    <row r="247" spans="1:14" x14ac:dyDescent="0.3">
      <c r="A247">
        <v>1</v>
      </c>
      <c r="B247">
        <v>23</v>
      </c>
      <c r="C247">
        <v>6</v>
      </c>
      <c r="D247">
        <v>0</v>
      </c>
      <c r="E247" t="s">
        <v>174</v>
      </c>
      <c r="F247">
        <v>2025</v>
      </c>
      <c r="G247" t="s">
        <v>8</v>
      </c>
      <c r="H247" t="s">
        <v>21</v>
      </c>
      <c r="I247" t="s">
        <v>12</v>
      </c>
      <c r="J247" t="s">
        <v>44</v>
      </c>
      <c r="K247" t="s">
        <v>14</v>
      </c>
      <c r="L247" t="s">
        <v>71</v>
      </c>
      <c r="M247">
        <v>1.6549290000000001E-2</v>
      </c>
      <c r="N247">
        <v>6.8831412933951681E-3</v>
      </c>
    </row>
    <row r="248" spans="1:14" x14ac:dyDescent="0.3">
      <c r="A248">
        <v>1</v>
      </c>
      <c r="B248">
        <v>23</v>
      </c>
      <c r="C248">
        <v>6</v>
      </c>
      <c r="D248">
        <v>0</v>
      </c>
      <c r="E248" t="s">
        <v>175</v>
      </c>
      <c r="F248">
        <v>2025</v>
      </c>
      <c r="G248" t="s">
        <v>8</v>
      </c>
      <c r="H248" t="s">
        <v>21</v>
      </c>
      <c r="I248" t="s">
        <v>12</v>
      </c>
      <c r="J248" t="s">
        <v>44</v>
      </c>
      <c r="K248" t="s">
        <v>219</v>
      </c>
      <c r="L248" t="s">
        <v>72</v>
      </c>
      <c r="M248">
        <v>4.3640000000000002E-5</v>
      </c>
      <c r="N248">
        <v>1.815064489435892E-5</v>
      </c>
    </row>
    <row r="249" spans="1:14" x14ac:dyDescent="0.3">
      <c r="A249">
        <v>1</v>
      </c>
      <c r="B249">
        <v>23</v>
      </c>
      <c r="C249">
        <v>6</v>
      </c>
      <c r="D249">
        <v>0</v>
      </c>
      <c r="E249" t="s">
        <v>176</v>
      </c>
      <c r="F249">
        <v>2025</v>
      </c>
      <c r="G249" t="s">
        <v>8</v>
      </c>
      <c r="H249" t="s">
        <v>21</v>
      </c>
      <c r="I249" t="s">
        <v>12</v>
      </c>
      <c r="J249" t="s">
        <v>45</v>
      </c>
      <c r="K249" t="s">
        <v>11</v>
      </c>
      <c r="L249" t="s">
        <v>73</v>
      </c>
      <c r="M249">
        <v>3.2727044711829995E-2</v>
      </c>
      <c r="N249">
        <v>1.3611754514349979E-2</v>
      </c>
    </row>
    <row r="250" spans="1:14" x14ac:dyDescent="0.3">
      <c r="A250">
        <v>1</v>
      </c>
      <c r="B250">
        <v>23</v>
      </c>
      <c r="C250">
        <v>6</v>
      </c>
      <c r="D250">
        <v>0</v>
      </c>
      <c r="E250" t="s">
        <v>177</v>
      </c>
      <c r="F250">
        <v>2025</v>
      </c>
      <c r="G250" t="s">
        <v>8</v>
      </c>
      <c r="H250" t="s">
        <v>21</v>
      </c>
      <c r="I250" t="s">
        <v>12</v>
      </c>
      <c r="J250" t="s">
        <v>45</v>
      </c>
      <c r="K250" t="s">
        <v>11</v>
      </c>
      <c r="L250" t="s">
        <v>74</v>
      </c>
      <c r="M250">
        <v>7.2753499999999997E-4</v>
      </c>
      <c r="N250">
        <v>3.0259462495915251E-4</v>
      </c>
    </row>
    <row r="251" spans="1:14" x14ac:dyDescent="0.3">
      <c r="A251">
        <v>1</v>
      </c>
      <c r="B251">
        <v>23</v>
      </c>
      <c r="C251">
        <v>6</v>
      </c>
      <c r="D251">
        <v>0</v>
      </c>
      <c r="E251" t="s">
        <v>178</v>
      </c>
      <c r="F251">
        <v>2025</v>
      </c>
      <c r="G251" t="s">
        <v>8</v>
      </c>
      <c r="H251" t="s">
        <v>21</v>
      </c>
      <c r="I251" t="s">
        <v>12</v>
      </c>
      <c r="J251" t="s">
        <v>45</v>
      </c>
      <c r="K251" t="s">
        <v>11</v>
      </c>
      <c r="L251" t="s">
        <v>75</v>
      </c>
      <c r="M251">
        <v>5.43014E-3</v>
      </c>
      <c r="N251">
        <v>2.2584908997858419E-3</v>
      </c>
    </row>
    <row r="252" spans="1:14" x14ac:dyDescent="0.3">
      <c r="A252">
        <v>1</v>
      </c>
      <c r="B252">
        <v>23</v>
      </c>
      <c r="C252">
        <v>6</v>
      </c>
      <c r="D252">
        <v>0</v>
      </c>
      <c r="E252" t="s">
        <v>179</v>
      </c>
      <c r="F252">
        <v>2025</v>
      </c>
      <c r="G252" t="s">
        <v>8</v>
      </c>
      <c r="H252" t="s">
        <v>21</v>
      </c>
      <c r="I252" t="s">
        <v>12</v>
      </c>
      <c r="J252" t="s">
        <v>45</v>
      </c>
      <c r="K252" t="s">
        <v>11</v>
      </c>
      <c r="L252" t="s">
        <v>76</v>
      </c>
      <c r="M252">
        <v>4.5233927760000001E-4</v>
      </c>
      <c r="N252">
        <v>1.8813587533199913E-4</v>
      </c>
    </row>
    <row r="253" spans="1:14" x14ac:dyDescent="0.3">
      <c r="A253">
        <v>1</v>
      </c>
      <c r="B253">
        <v>23</v>
      </c>
      <c r="C253">
        <v>6</v>
      </c>
      <c r="D253">
        <v>0</v>
      </c>
      <c r="E253" t="s">
        <v>180</v>
      </c>
      <c r="F253">
        <v>2025</v>
      </c>
      <c r="G253" t="s">
        <v>8</v>
      </c>
      <c r="H253" t="s">
        <v>21</v>
      </c>
      <c r="I253" t="s">
        <v>12</v>
      </c>
      <c r="J253" t="s">
        <v>45</v>
      </c>
      <c r="K253" t="s">
        <v>11</v>
      </c>
      <c r="L253" t="s">
        <v>77</v>
      </c>
      <c r="M253">
        <v>3.1267619500000003E-2</v>
      </c>
      <c r="N253">
        <v>1.3004753855096985E-2</v>
      </c>
    </row>
    <row r="254" spans="1:14" x14ac:dyDescent="0.3">
      <c r="A254">
        <v>1</v>
      </c>
      <c r="B254">
        <v>23</v>
      </c>
      <c r="C254">
        <v>6</v>
      </c>
      <c r="D254">
        <v>0</v>
      </c>
      <c r="E254" t="s">
        <v>181</v>
      </c>
      <c r="F254">
        <v>2025</v>
      </c>
      <c r="G254" t="s">
        <v>8</v>
      </c>
      <c r="H254" t="s">
        <v>21</v>
      </c>
      <c r="I254" t="s">
        <v>12</v>
      </c>
      <c r="J254" t="s">
        <v>45</v>
      </c>
      <c r="K254" t="s">
        <v>11</v>
      </c>
      <c r="L254" t="s">
        <v>78</v>
      </c>
      <c r="M254">
        <v>2.3689100000000001E-2</v>
      </c>
      <c r="N254">
        <v>9.8527140689037094E-3</v>
      </c>
    </row>
    <row r="255" spans="1:14" x14ac:dyDescent="0.3">
      <c r="A255">
        <v>1</v>
      </c>
      <c r="B255">
        <v>23</v>
      </c>
      <c r="C255">
        <v>6</v>
      </c>
      <c r="D255">
        <v>0</v>
      </c>
      <c r="E255" t="s">
        <v>182</v>
      </c>
      <c r="F255">
        <v>2025</v>
      </c>
      <c r="G255" t="s">
        <v>8</v>
      </c>
      <c r="H255" t="s">
        <v>21</v>
      </c>
      <c r="I255" t="s">
        <v>12</v>
      </c>
      <c r="J255" t="s">
        <v>45</v>
      </c>
      <c r="K255" t="s">
        <v>220</v>
      </c>
      <c r="L255" t="s">
        <v>79</v>
      </c>
      <c r="M255">
        <v>1.3414161189599998E-3</v>
      </c>
      <c r="N255">
        <v>5.5791859832291651E-4</v>
      </c>
    </row>
    <row r="256" spans="1:14" x14ac:dyDescent="0.3">
      <c r="A256">
        <v>1</v>
      </c>
      <c r="B256">
        <v>23</v>
      </c>
      <c r="C256">
        <v>6</v>
      </c>
      <c r="D256">
        <v>0</v>
      </c>
      <c r="E256" t="s">
        <v>183</v>
      </c>
      <c r="F256">
        <v>2025</v>
      </c>
      <c r="G256" t="s">
        <v>8</v>
      </c>
      <c r="H256" t="s">
        <v>21</v>
      </c>
      <c r="I256" t="s">
        <v>12</v>
      </c>
      <c r="J256" t="s">
        <v>45</v>
      </c>
      <c r="K256" t="s">
        <v>220</v>
      </c>
      <c r="L256" t="s">
        <v>80</v>
      </c>
      <c r="M256">
        <v>3.8575670106666671E-5</v>
      </c>
      <c r="N256">
        <v>1.6044300863154066E-5</v>
      </c>
    </row>
    <row r="257" spans="1:14" x14ac:dyDescent="0.3">
      <c r="A257">
        <v>1</v>
      </c>
      <c r="B257">
        <v>23</v>
      </c>
      <c r="C257">
        <v>6</v>
      </c>
      <c r="D257">
        <v>0</v>
      </c>
      <c r="E257" t="s">
        <v>184</v>
      </c>
      <c r="F257">
        <v>2025</v>
      </c>
      <c r="G257" t="s">
        <v>8</v>
      </c>
      <c r="H257" t="s">
        <v>21</v>
      </c>
      <c r="I257" t="s">
        <v>12</v>
      </c>
      <c r="J257" t="s">
        <v>45</v>
      </c>
      <c r="K257" t="s">
        <v>220</v>
      </c>
      <c r="L257" t="s">
        <v>81</v>
      </c>
      <c r="M257">
        <v>1.0598983041E-3</v>
      </c>
      <c r="N257">
        <v>4.4083037905252848E-4</v>
      </c>
    </row>
    <row r="258" spans="1:14" x14ac:dyDescent="0.3">
      <c r="A258">
        <v>1</v>
      </c>
      <c r="B258">
        <v>23</v>
      </c>
      <c r="C258">
        <v>6</v>
      </c>
      <c r="D258">
        <v>0</v>
      </c>
      <c r="E258" t="s">
        <v>185</v>
      </c>
      <c r="F258">
        <v>2025</v>
      </c>
      <c r="G258" t="s">
        <v>8</v>
      </c>
      <c r="H258" t="s">
        <v>21</v>
      </c>
      <c r="I258" t="s">
        <v>12</v>
      </c>
      <c r="J258" t="s">
        <v>45</v>
      </c>
      <c r="K258" t="s">
        <v>13</v>
      </c>
      <c r="L258" t="s">
        <v>82</v>
      </c>
      <c r="M258">
        <v>0.10225509050000001</v>
      </c>
      <c r="N258">
        <v>4.2529693774198768E-2</v>
      </c>
    </row>
    <row r="259" spans="1:14" x14ac:dyDescent="0.3">
      <c r="A259">
        <v>1</v>
      </c>
      <c r="B259">
        <v>23</v>
      </c>
      <c r="C259">
        <v>6</v>
      </c>
      <c r="D259">
        <v>0</v>
      </c>
      <c r="E259" t="s">
        <v>186</v>
      </c>
      <c r="F259">
        <v>2025</v>
      </c>
      <c r="G259" t="s">
        <v>8</v>
      </c>
      <c r="H259" t="s">
        <v>21</v>
      </c>
      <c r="I259" t="s">
        <v>12</v>
      </c>
      <c r="J259" t="s">
        <v>45</v>
      </c>
      <c r="K259" t="s">
        <v>13</v>
      </c>
      <c r="L259" t="s">
        <v>83</v>
      </c>
      <c r="M259">
        <v>2.8100999999999999E-4</v>
      </c>
      <c r="N259">
        <v>1.1687701012291017E-4</v>
      </c>
    </row>
    <row r="260" spans="1:14" x14ac:dyDescent="0.3">
      <c r="A260">
        <v>1</v>
      </c>
      <c r="B260">
        <v>23</v>
      </c>
      <c r="C260">
        <v>6</v>
      </c>
      <c r="D260">
        <v>0</v>
      </c>
      <c r="E260" t="s">
        <v>187</v>
      </c>
      <c r="F260">
        <v>2025</v>
      </c>
      <c r="G260" t="s">
        <v>8</v>
      </c>
      <c r="H260" t="s">
        <v>21</v>
      </c>
      <c r="I260" t="s">
        <v>12</v>
      </c>
      <c r="J260" t="s">
        <v>45</v>
      </c>
      <c r="K260" t="s">
        <v>15</v>
      </c>
      <c r="L260" t="s">
        <v>84</v>
      </c>
      <c r="M260">
        <v>8.6422624890740013E-3</v>
      </c>
      <c r="N260">
        <v>3.5944692374661005E-3</v>
      </c>
    </row>
    <row r="261" spans="1:14" x14ac:dyDescent="0.3">
      <c r="A261">
        <v>1</v>
      </c>
      <c r="B261">
        <v>23</v>
      </c>
      <c r="C261">
        <v>6</v>
      </c>
      <c r="D261">
        <v>0</v>
      </c>
      <c r="E261" t="s">
        <v>188</v>
      </c>
      <c r="F261">
        <v>2025</v>
      </c>
      <c r="G261" t="s">
        <v>8</v>
      </c>
      <c r="H261" t="s">
        <v>21</v>
      </c>
      <c r="I261" t="s">
        <v>12</v>
      </c>
      <c r="J261" t="s">
        <v>45</v>
      </c>
      <c r="K261" t="s">
        <v>16</v>
      </c>
      <c r="L261" t="s">
        <v>85</v>
      </c>
      <c r="M261">
        <v>1.0127549999999999E-3</v>
      </c>
      <c r="N261">
        <v>4.2122264825816835E-4</v>
      </c>
    </row>
    <row r="262" spans="1:14" x14ac:dyDescent="0.3">
      <c r="A262">
        <v>1</v>
      </c>
      <c r="B262">
        <v>23</v>
      </c>
      <c r="C262">
        <v>6</v>
      </c>
      <c r="D262">
        <v>0</v>
      </c>
      <c r="E262" t="s">
        <v>189</v>
      </c>
      <c r="F262">
        <v>2025</v>
      </c>
      <c r="G262" t="s">
        <v>8</v>
      </c>
      <c r="H262" t="s">
        <v>21</v>
      </c>
      <c r="I262" t="s">
        <v>12</v>
      </c>
      <c r="J262" t="s">
        <v>45</v>
      </c>
      <c r="K262" t="s">
        <v>16</v>
      </c>
      <c r="L262" t="s">
        <v>86</v>
      </c>
      <c r="M262">
        <v>1.7232300000000001E-3</v>
      </c>
      <c r="N262">
        <v>7.1672171863671223E-4</v>
      </c>
    </row>
    <row r="263" spans="1:14" x14ac:dyDescent="0.3">
      <c r="A263">
        <v>1</v>
      </c>
      <c r="B263">
        <v>23</v>
      </c>
      <c r="C263">
        <v>6</v>
      </c>
      <c r="D263">
        <v>0</v>
      </c>
      <c r="E263" t="s">
        <v>190</v>
      </c>
      <c r="F263">
        <v>2025</v>
      </c>
      <c r="G263" t="s">
        <v>8</v>
      </c>
      <c r="H263" t="s">
        <v>21</v>
      </c>
      <c r="I263" t="s">
        <v>12</v>
      </c>
      <c r="J263" t="s">
        <v>45</v>
      </c>
      <c r="K263" t="s">
        <v>16</v>
      </c>
      <c r="L263" t="s">
        <v>87</v>
      </c>
      <c r="M263">
        <v>1.1322000000000001E-3</v>
      </c>
      <c r="N263">
        <v>4.7090192826290488E-4</v>
      </c>
    </row>
    <row r="264" spans="1:14" x14ac:dyDescent="0.3">
      <c r="A264">
        <v>1</v>
      </c>
      <c r="B264">
        <v>23</v>
      </c>
      <c r="C264">
        <v>6</v>
      </c>
      <c r="D264">
        <v>0</v>
      </c>
      <c r="E264" t="s">
        <v>191</v>
      </c>
      <c r="F264">
        <v>2025</v>
      </c>
      <c r="G264" t="s">
        <v>8</v>
      </c>
      <c r="H264" t="s">
        <v>21</v>
      </c>
      <c r="I264" t="s">
        <v>12</v>
      </c>
      <c r="J264" t="s">
        <v>45</v>
      </c>
      <c r="K264" t="s">
        <v>16</v>
      </c>
      <c r="L264" t="s">
        <v>88</v>
      </c>
      <c r="M264">
        <v>2.2478959E-2</v>
      </c>
      <c r="N264">
        <v>9.3493951054961846E-3</v>
      </c>
    </row>
    <row r="265" spans="1:14" x14ac:dyDescent="0.3">
      <c r="A265">
        <v>1</v>
      </c>
      <c r="B265">
        <v>23</v>
      </c>
      <c r="C265">
        <v>6</v>
      </c>
      <c r="D265">
        <v>0</v>
      </c>
      <c r="E265" t="s">
        <v>192</v>
      </c>
      <c r="F265">
        <v>2025</v>
      </c>
      <c r="G265" t="s">
        <v>8</v>
      </c>
      <c r="H265" t="s">
        <v>21</v>
      </c>
      <c r="I265" t="s">
        <v>12</v>
      </c>
      <c r="J265" t="s">
        <v>45</v>
      </c>
      <c r="K265" t="s">
        <v>16</v>
      </c>
      <c r="L265" t="s">
        <v>89</v>
      </c>
      <c r="M265">
        <v>4.16464E-2</v>
      </c>
      <c r="N265">
        <v>1.7321471529065748E-2</v>
      </c>
    </row>
    <row r="266" spans="1:14" x14ac:dyDescent="0.3">
      <c r="A266">
        <v>1</v>
      </c>
      <c r="B266">
        <v>23</v>
      </c>
      <c r="C266">
        <v>6</v>
      </c>
      <c r="D266">
        <v>0</v>
      </c>
      <c r="E266" t="s">
        <v>193</v>
      </c>
      <c r="F266">
        <v>2025</v>
      </c>
      <c r="G266" t="s">
        <v>8</v>
      </c>
      <c r="H266" t="s">
        <v>21</v>
      </c>
      <c r="I266" t="s">
        <v>12</v>
      </c>
      <c r="J266" t="s">
        <v>46</v>
      </c>
      <c r="K266" t="s">
        <v>11</v>
      </c>
      <c r="L266" t="s">
        <v>90</v>
      </c>
      <c r="M266">
        <v>4.6525612079519989E-3</v>
      </c>
      <c r="N266">
        <v>1.9350821799909788E-3</v>
      </c>
    </row>
    <row r="267" spans="1:14" x14ac:dyDescent="0.3">
      <c r="A267">
        <v>1</v>
      </c>
      <c r="B267">
        <v>23</v>
      </c>
      <c r="C267">
        <v>6</v>
      </c>
      <c r="D267">
        <v>0</v>
      </c>
      <c r="E267" t="s">
        <v>194</v>
      </c>
      <c r="F267">
        <v>2025</v>
      </c>
      <c r="G267" t="s">
        <v>8</v>
      </c>
      <c r="H267" t="s">
        <v>21</v>
      </c>
      <c r="I267" t="s">
        <v>12</v>
      </c>
      <c r="J267" t="s">
        <v>46</v>
      </c>
      <c r="K267" t="s">
        <v>221</v>
      </c>
      <c r="L267" t="s">
        <v>91</v>
      </c>
      <c r="M267">
        <v>5.3175786135999999E-2</v>
      </c>
      <c r="N267">
        <v>2.2116746359599225E-2</v>
      </c>
    </row>
    <row r="268" spans="1:14" x14ac:dyDescent="0.3">
      <c r="A268">
        <v>1</v>
      </c>
      <c r="B268">
        <v>23</v>
      </c>
      <c r="C268">
        <v>6</v>
      </c>
      <c r="D268">
        <v>0</v>
      </c>
      <c r="E268" t="s">
        <v>195</v>
      </c>
      <c r="F268">
        <v>2025</v>
      </c>
      <c r="G268" t="s">
        <v>8</v>
      </c>
      <c r="H268" t="s">
        <v>21</v>
      </c>
      <c r="I268" t="s">
        <v>12</v>
      </c>
      <c r="J268" t="s">
        <v>46</v>
      </c>
      <c r="K268" t="s">
        <v>17</v>
      </c>
      <c r="L268" t="s">
        <v>92</v>
      </c>
      <c r="M268">
        <v>0.72055128138220859</v>
      </c>
      <c r="N268">
        <v>0.29968997333968289</v>
      </c>
    </row>
    <row r="269" spans="1:14" x14ac:dyDescent="0.3">
      <c r="A269">
        <v>1</v>
      </c>
      <c r="B269">
        <v>23</v>
      </c>
      <c r="C269">
        <v>6</v>
      </c>
      <c r="D269">
        <v>0</v>
      </c>
      <c r="E269" t="s">
        <v>196</v>
      </c>
      <c r="F269">
        <v>2025</v>
      </c>
      <c r="G269" t="s">
        <v>8</v>
      </c>
      <c r="H269" t="s">
        <v>21</v>
      </c>
      <c r="I269" t="s">
        <v>12</v>
      </c>
      <c r="J269" t="s">
        <v>46</v>
      </c>
      <c r="K269" t="s">
        <v>17</v>
      </c>
      <c r="L269" t="s">
        <v>93</v>
      </c>
      <c r="M269">
        <v>5.2833005987999997E-4</v>
      </c>
      <c r="N269">
        <v>2.1974178056593179E-4</v>
      </c>
    </row>
    <row r="270" spans="1:14" x14ac:dyDescent="0.3">
      <c r="A270">
        <v>1</v>
      </c>
      <c r="B270">
        <v>23</v>
      </c>
      <c r="C270">
        <v>6</v>
      </c>
      <c r="D270">
        <v>0</v>
      </c>
      <c r="E270" t="s">
        <v>197</v>
      </c>
      <c r="F270">
        <v>2025</v>
      </c>
      <c r="G270" t="s">
        <v>8</v>
      </c>
      <c r="H270" t="s">
        <v>21</v>
      </c>
      <c r="I270" t="s">
        <v>12</v>
      </c>
      <c r="J270" t="s">
        <v>46</v>
      </c>
      <c r="K270" t="s">
        <v>17</v>
      </c>
      <c r="L270" t="s">
        <v>94</v>
      </c>
      <c r="M270">
        <v>0.51746288652776296</v>
      </c>
      <c r="N270">
        <v>0.21522193169971057</v>
      </c>
    </row>
    <row r="271" spans="1:14" x14ac:dyDescent="0.3">
      <c r="A271">
        <v>1</v>
      </c>
      <c r="B271">
        <v>23</v>
      </c>
      <c r="C271">
        <v>6</v>
      </c>
      <c r="D271">
        <v>0</v>
      </c>
      <c r="E271" t="s">
        <v>198</v>
      </c>
      <c r="F271">
        <v>2025</v>
      </c>
      <c r="G271" t="s">
        <v>8</v>
      </c>
      <c r="H271" t="s">
        <v>21</v>
      </c>
      <c r="I271" t="s">
        <v>12</v>
      </c>
      <c r="J271" t="s">
        <v>46</v>
      </c>
      <c r="K271" t="s">
        <v>17</v>
      </c>
      <c r="L271" t="s">
        <v>95</v>
      </c>
      <c r="M271">
        <v>9.1778442230853342E-3</v>
      </c>
      <c r="N271">
        <v>3.8172271170706993E-3</v>
      </c>
    </row>
    <row r="272" spans="1:14" x14ac:dyDescent="0.3">
      <c r="A272">
        <v>1</v>
      </c>
      <c r="B272">
        <v>23</v>
      </c>
      <c r="C272">
        <v>6</v>
      </c>
      <c r="D272">
        <v>0</v>
      </c>
      <c r="E272" t="s">
        <v>199</v>
      </c>
      <c r="F272">
        <v>2025</v>
      </c>
      <c r="G272" t="s">
        <v>8</v>
      </c>
      <c r="H272" t="s">
        <v>21</v>
      </c>
      <c r="I272" t="s">
        <v>12</v>
      </c>
      <c r="J272" t="s">
        <v>46</v>
      </c>
      <c r="K272" t="s">
        <v>17</v>
      </c>
      <c r="L272" t="s">
        <v>96</v>
      </c>
      <c r="M272">
        <v>1.06213572E-4</v>
      </c>
      <c r="N272">
        <v>4.4176095974643067E-5</v>
      </c>
    </row>
    <row r="273" spans="1:14" x14ac:dyDescent="0.3">
      <c r="A273">
        <v>1</v>
      </c>
      <c r="B273">
        <v>23</v>
      </c>
      <c r="C273">
        <v>6</v>
      </c>
      <c r="D273">
        <v>0</v>
      </c>
      <c r="E273" t="s">
        <v>200</v>
      </c>
      <c r="F273">
        <v>2025</v>
      </c>
      <c r="G273" t="s">
        <v>8</v>
      </c>
      <c r="H273" t="s">
        <v>21</v>
      </c>
      <c r="I273" t="s">
        <v>12</v>
      </c>
      <c r="J273" t="s">
        <v>46</v>
      </c>
      <c r="K273" t="s">
        <v>18</v>
      </c>
      <c r="L273" t="s">
        <v>98</v>
      </c>
      <c r="M273">
        <v>0.11785397322400001</v>
      </c>
      <c r="N273">
        <v>4.9017543936253634E-2</v>
      </c>
    </row>
    <row r="274" spans="1:14" x14ac:dyDescent="0.3">
      <c r="A274">
        <v>1</v>
      </c>
      <c r="B274">
        <v>23</v>
      </c>
      <c r="C274">
        <v>6</v>
      </c>
      <c r="D274">
        <v>0</v>
      </c>
      <c r="E274" t="s">
        <v>201</v>
      </c>
      <c r="F274">
        <v>2025</v>
      </c>
      <c r="G274" t="s">
        <v>8</v>
      </c>
      <c r="H274" t="s">
        <v>21</v>
      </c>
      <c r="I274" t="s">
        <v>12</v>
      </c>
      <c r="J274" t="s">
        <v>46</v>
      </c>
      <c r="K274" t="s">
        <v>18</v>
      </c>
      <c r="L274" t="s">
        <v>99</v>
      </c>
      <c r="M274">
        <v>5.0261409864000003E-2</v>
      </c>
      <c r="N274">
        <v>2.0904605919598824E-2</v>
      </c>
    </row>
    <row r="275" spans="1:14" x14ac:dyDescent="0.3">
      <c r="A275">
        <v>1</v>
      </c>
      <c r="B275">
        <v>23</v>
      </c>
      <c r="C275">
        <v>6</v>
      </c>
      <c r="D275">
        <v>0</v>
      </c>
      <c r="E275" t="s">
        <v>202</v>
      </c>
      <c r="F275">
        <v>2025</v>
      </c>
      <c r="G275" t="s">
        <v>8</v>
      </c>
      <c r="H275" t="s">
        <v>21</v>
      </c>
      <c r="I275" t="s">
        <v>12</v>
      </c>
      <c r="J275" t="s">
        <v>46</v>
      </c>
      <c r="K275" t="s">
        <v>18</v>
      </c>
      <c r="L275" t="s">
        <v>100</v>
      </c>
      <c r="M275">
        <v>0.20903153032525598</v>
      </c>
      <c r="N275">
        <v>8.6939896394549479E-2</v>
      </c>
    </row>
    <row r="276" spans="1:14" x14ac:dyDescent="0.3">
      <c r="A276">
        <v>1</v>
      </c>
      <c r="B276">
        <v>23</v>
      </c>
      <c r="C276">
        <v>6</v>
      </c>
      <c r="D276">
        <v>0</v>
      </c>
      <c r="E276" t="s">
        <v>203</v>
      </c>
      <c r="F276">
        <v>2025</v>
      </c>
      <c r="G276" t="s">
        <v>8</v>
      </c>
      <c r="H276" t="s">
        <v>21</v>
      </c>
      <c r="I276" t="s">
        <v>12</v>
      </c>
      <c r="J276" t="s">
        <v>46</v>
      </c>
      <c r="K276" t="s">
        <v>18</v>
      </c>
      <c r="L276" t="s">
        <v>101</v>
      </c>
      <c r="M276">
        <v>6.6602800000000004E-2</v>
      </c>
      <c r="N276">
        <v>2.7701277996562974E-2</v>
      </c>
    </row>
    <row r="277" spans="1:14" x14ac:dyDescent="0.3">
      <c r="A277">
        <v>1</v>
      </c>
      <c r="B277">
        <v>23</v>
      </c>
      <c r="C277">
        <v>6</v>
      </c>
      <c r="D277">
        <v>0</v>
      </c>
      <c r="E277" t="s">
        <v>205</v>
      </c>
      <c r="F277">
        <v>2025</v>
      </c>
      <c r="G277" t="s">
        <v>8</v>
      </c>
      <c r="H277" t="s">
        <v>21</v>
      </c>
      <c r="I277" t="s">
        <v>12</v>
      </c>
      <c r="J277" t="s">
        <v>46</v>
      </c>
      <c r="K277" t="s">
        <v>19</v>
      </c>
      <c r="L277" t="s">
        <v>102</v>
      </c>
      <c r="M277">
        <v>0.11339067953607333</v>
      </c>
      <c r="N277">
        <v>4.716118145255082E-2</v>
      </c>
    </row>
    <row r="278" spans="1:14" x14ac:dyDescent="0.3">
      <c r="A278">
        <v>1</v>
      </c>
      <c r="B278">
        <v>23</v>
      </c>
      <c r="C278">
        <v>6</v>
      </c>
      <c r="D278">
        <v>0</v>
      </c>
      <c r="E278" t="s">
        <v>206</v>
      </c>
      <c r="F278">
        <v>2025</v>
      </c>
      <c r="G278" t="s">
        <v>8</v>
      </c>
      <c r="H278" t="s">
        <v>21</v>
      </c>
      <c r="I278" t="s">
        <v>12</v>
      </c>
      <c r="J278" t="s">
        <v>46</v>
      </c>
      <c r="K278" t="s">
        <v>19</v>
      </c>
      <c r="L278" t="s">
        <v>103</v>
      </c>
      <c r="M278">
        <v>5.8488749999999999E-3</v>
      </c>
      <c r="N278">
        <v>2.4326501639893106E-3</v>
      </c>
    </row>
    <row r="279" spans="1:14" x14ac:dyDescent="0.3">
      <c r="A279">
        <v>1</v>
      </c>
      <c r="B279">
        <v>23</v>
      </c>
      <c r="C279">
        <v>6</v>
      </c>
      <c r="D279">
        <v>0</v>
      </c>
      <c r="E279" t="s">
        <v>207</v>
      </c>
      <c r="F279">
        <v>2025</v>
      </c>
      <c r="G279" t="s">
        <v>8</v>
      </c>
      <c r="H279" t="s">
        <v>21</v>
      </c>
      <c r="I279" t="s">
        <v>12</v>
      </c>
      <c r="J279" t="s">
        <v>46</v>
      </c>
      <c r="K279" t="s">
        <v>19</v>
      </c>
      <c r="L279" t="s">
        <v>104</v>
      </c>
      <c r="M279">
        <v>0.15849675989364001</v>
      </c>
      <c r="N279">
        <v>6.5921594998531813E-2</v>
      </c>
    </row>
    <row r="280" spans="1:14" x14ac:dyDescent="0.3">
      <c r="A280">
        <v>1</v>
      </c>
      <c r="B280">
        <v>23</v>
      </c>
      <c r="C280">
        <v>6</v>
      </c>
      <c r="D280">
        <v>0</v>
      </c>
      <c r="E280" t="s">
        <v>208</v>
      </c>
      <c r="F280">
        <v>2025</v>
      </c>
      <c r="G280" t="s">
        <v>8</v>
      </c>
      <c r="H280" t="s">
        <v>21</v>
      </c>
      <c r="I280" t="s">
        <v>12</v>
      </c>
      <c r="J280" t="s">
        <v>46</v>
      </c>
      <c r="K280" t="s">
        <v>19</v>
      </c>
      <c r="L280" t="s">
        <v>105</v>
      </c>
      <c r="M280">
        <v>3.5230873679999997E-2</v>
      </c>
      <c r="N280">
        <v>1.4653141097243262E-2</v>
      </c>
    </row>
    <row r="281" spans="1:14" x14ac:dyDescent="0.3">
      <c r="A281">
        <v>3</v>
      </c>
      <c r="B281">
        <v>34</v>
      </c>
      <c r="C281">
        <v>1</v>
      </c>
      <c r="D281">
        <v>0</v>
      </c>
      <c r="E281" t="s">
        <v>170</v>
      </c>
      <c r="F281">
        <v>2025</v>
      </c>
      <c r="G281" t="s">
        <v>25</v>
      </c>
      <c r="H281" t="s">
        <v>29</v>
      </c>
      <c r="I281" t="s">
        <v>12</v>
      </c>
      <c r="J281" t="s">
        <v>44</v>
      </c>
      <c r="K281" t="s">
        <v>217</v>
      </c>
      <c r="L281" t="s">
        <v>67</v>
      </c>
      <c r="M281">
        <v>5.1780259616139536E-4</v>
      </c>
      <c r="N281">
        <v>2.1849015459304619E-4</v>
      </c>
    </row>
    <row r="282" spans="1:14" x14ac:dyDescent="0.3">
      <c r="A282">
        <v>3</v>
      </c>
      <c r="B282">
        <v>34</v>
      </c>
      <c r="C282">
        <v>1</v>
      </c>
      <c r="D282">
        <v>0</v>
      </c>
      <c r="E282" t="s">
        <v>171</v>
      </c>
      <c r="F282">
        <v>2025</v>
      </c>
      <c r="G282" t="s">
        <v>25</v>
      </c>
      <c r="H282" t="s">
        <v>29</v>
      </c>
      <c r="I282" t="s">
        <v>12</v>
      </c>
      <c r="J282" t="s">
        <v>44</v>
      </c>
      <c r="K282" t="s">
        <v>218</v>
      </c>
      <c r="L282" t="s">
        <v>68</v>
      </c>
      <c r="M282">
        <v>1.0488347859600002E-3</v>
      </c>
      <c r="N282">
        <v>4.4256262179021092E-4</v>
      </c>
    </row>
    <row r="283" spans="1:14" x14ac:dyDescent="0.3">
      <c r="A283">
        <v>3</v>
      </c>
      <c r="B283">
        <v>34</v>
      </c>
      <c r="C283">
        <v>1</v>
      </c>
      <c r="D283">
        <v>0</v>
      </c>
      <c r="E283" t="s">
        <v>172</v>
      </c>
      <c r="F283">
        <v>2025</v>
      </c>
      <c r="G283" t="s">
        <v>25</v>
      </c>
      <c r="H283" t="s">
        <v>29</v>
      </c>
      <c r="I283" t="s">
        <v>12</v>
      </c>
      <c r="J283" t="s">
        <v>44</v>
      </c>
      <c r="K283" t="s">
        <v>14</v>
      </c>
      <c r="L283" t="s">
        <v>69</v>
      </c>
      <c r="M283">
        <v>2.2255707570000002E-4</v>
      </c>
      <c r="N283">
        <v>9.3909397588869459E-5</v>
      </c>
    </row>
    <row r="284" spans="1:14" x14ac:dyDescent="0.3">
      <c r="A284">
        <v>3</v>
      </c>
      <c r="B284">
        <v>34</v>
      </c>
      <c r="C284">
        <v>1</v>
      </c>
      <c r="D284">
        <v>0</v>
      </c>
      <c r="E284" t="s">
        <v>173</v>
      </c>
      <c r="F284">
        <v>2025</v>
      </c>
      <c r="G284" t="s">
        <v>25</v>
      </c>
      <c r="H284" t="s">
        <v>29</v>
      </c>
      <c r="I284" t="s">
        <v>12</v>
      </c>
      <c r="J284" t="s">
        <v>44</v>
      </c>
      <c r="K284" t="s">
        <v>14</v>
      </c>
      <c r="L284" t="s">
        <v>70</v>
      </c>
      <c r="M284">
        <v>8.3488499999999997E-3</v>
      </c>
      <c r="N284">
        <v>3.5228512577901053E-3</v>
      </c>
    </row>
    <row r="285" spans="1:14" x14ac:dyDescent="0.3">
      <c r="A285">
        <v>3</v>
      </c>
      <c r="B285">
        <v>34</v>
      </c>
      <c r="C285">
        <v>1</v>
      </c>
      <c r="D285">
        <v>0</v>
      </c>
      <c r="E285" t="s">
        <v>174</v>
      </c>
      <c r="F285">
        <v>2025</v>
      </c>
      <c r="G285" t="s">
        <v>25</v>
      </c>
      <c r="H285" t="s">
        <v>29</v>
      </c>
      <c r="I285" t="s">
        <v>12</v>
      </c>
      <c r="J285" t="s">
        <v>44</v>
      </c>
      <c r="K285" t="s">
        <v>14</v>
      </c>
      <c r="L285" t="s">
        <v>71</v>
      </c>
      <c r="M285">
        <v>4.9724399999999998E-3</v>
      </c>
      <c r="N285">
        <v>2.0981532196992199E-3</v>
      </c>
    </row>
    <row r="286" spans="1:14" x14ac:dyDescent="0.3">
      <c r="A286">
        <v>3</v>
      </c>
      <c r="B286">
        <v>34</v>
      </c>
      <c r="C286">
        <v>1</v>
      </c>
      <c r="D286">
        <v>0</v>
      </c>
      <c r="E286" t="s">
        <v>175</v>
      </c>
      <c r="F286">
        <v>2025</v>
      </c>
      <c r="G286" t="s">
        <v>25</v>
      </c>
      <c r="H286" t="s">
        <v>29</v>
      </c>
      <c r="I286" t="s">
        <v>12</v>
      </c>
      <c r="J286" t="s">
        <v>44</v>
      </c>
      <c r="K286" t="s">
        <v>219</v>
      </c>
      <c r="L286" t="s">
        <v>72</v>
      </c>
      <c r="M286">
        <v>9.4619999999999999E-3</v>
      </c>
      <c r="N286">
        <v>3.9925521001347459E-3</v>
      </c>
    </row>
    <row r="287" spans="1:14" x14ac:dyDescent="0.3">
      <c r="A287">
        <v>3</v>
      </c>
      <c r="B287">
        <v>34</v>
      </c>
      <c r="C287">
        <v>1</v>
      </c>
      <c r="D287">
        <v>0</v>
      </c>
      <c r="E287" t="s">
        <v>178</v>
      </c>
      <c r="F287">
        <v>2025</v>
      </c>
      <c r="G287" t="s">
        <v>25</v>
      </c>
      <c r="H287" t="s">
        <v>29</v>
      </c>
      <c r="I287" t="s">
        <v>12</v>
      </c>
      <c r="J287" t="s">
        <v>45</v>
      </c>
      <c r="K287" t="s">
        <v>11</v>
      </c>
      <c r="L287" t="s">
        <v>75</v>
      </c>
      <c r="M287">
        <v>3.4E-5</v>
      </c>
      <c r="N287">
        <v>1.4346519911708029E-5</v>
      </c>
    </row>
    <row r="288" spans="1:14" x14ac:dyDescent="0.3">
      <c r="A288">
        <v>3</v>
      </c>
      <c r="B288">
        <v>34</v>
      </c>
      <c r="C288">
        <v>1</v>
      </c>
      <c r="D288">
        <v>0</v>
      </c>
      <c r="E288" t="s">
        <v>180</v>
      </c>
      <c r="F288">
        <v>2025</v>
      </c>
      <c r="G288" t="s">
        <v>25</v>
      </c>
      <c r="H288" t="s">
        <v>29</v>
      </c>
      <c r="I288" t="s">
        <v>12</v>
      </c>
      <c r="J288" t="s">
        <v>45</v>
      </c>
      <c r="K288" t="s">
        <v>11</v>
      </c>
      <c r="L288" t="s">
        <v>77</v>
      </c>
      <c r="M288">
        <v>4.6827500000000003E-3</v>
      </c>
      <c r="N288">
        <v>1.9759166504867876E-3</v>
      </c>
    </row>
    <row r="289" spans="1:14" x14ac:dyDescent="0.3">
      <c r="A289">
        <v>3</v>
      </c>
      <c r="B289">
        <v>34</v>
      </c>
      <c r="C289">
        <v>1</v>
      </c>
      <c r="D289">
        <v>0</v>
      </c>
      <c r="E289" t="s">
        <v>185</v>
      </c>
      <c r="F289">
        <v>2025</v>
      </c>
      <c r="G289" t="s">
        <v>25</v>
      </c>
      <c r="H289" t="s">
        <v>29</v>
      </c>
      <c r="I289" t="s">
        <v>12</v>
      </c>
      <c r="J289" t="s">
        <v>45</v>
      </c>
      <c r="K289" t="s">
        <v>13</v>
      </c>
      <c r="L289" t="s">
        <v>82</v>
      </c>
      <c r="M289">
        <v>1.8242999999999999E-2</v>
      </c>
      <c r="N289">
        <v>7.6977518455673402E-3</v>
      </c>
    </row>
    <row r="290" spans="1:14" x14ac:dyDescent="0.3">
      <c r="A290">
        <v>3</v>
      </c>
      <c r="B290">
        <v>34</v>
      </c>
      <c r="C290">
        <v>1</v>
      </c>
      <c r="D290">
        <v>0</v>
      </c>
      <c r="E290" t="s">
        <v>186</v>
      </c>
      <c r="F290">
        <v>2025</v>
      </c>
      <c r="G290" t="s">
        <v>25</v>
      </c>
      <c r="H290" t="s">
        <v>29</v>
      </c>
      <c r="I290" t="s">
        <v>12</v>
      </c>
      <c r="J290" t="s">
        <v>45</v>
      </c>
      <c r="K290" t="s">
        <v>13</v>
      </c>
      <c r="L290" t="s">
        <v>83</v>
      </c>
      <c r="M290">
        <v>8.5499999999999995E-6</v>
      </c>
      <c r="N290">
        <v>3.6077278013265775E-6</v>
      </c>
    </row>
    <row r="291" spans="1:14" x14ac:dyDescent="0.3">
      <c r="A291">
        <v>3</v>
      </c>
      <c r="B291">
        <v>34</v>
      </c>
      <c r="C291">
        <v>1</v>
      </c>
      <c r="D291">
        <v>0</v>
      </c>
      <c r="E291" t="s">
        <v>187</v>
      </c>
      <c r="F291">
        <v>2025</v>
      </c>
      <c r="G291" t="s">
        <v>25</v>
      </c>
      <c r="H291" t="s">
        <v>29</v>
      </c>
      <c r="I291" t="s">
        <v>12</v>
      </c>
      <c r="J291" t="s">
        <v>45</v>
      </c>
      <c r="K291" t="s">
        <v>15</v>
      </c>
      <c r="L291" t="s">
        <v>84</v>
      </c>
      <c r="M291">
        <v>3.3057390211936405E-2</v>
      </c>
      <c r="N291">
        <v>1.3948779614842581E-2</v>
      </c>
    </row>
    <row r="292" spans="1:14" x14ac:dyDescent="0.3">
      <c r="A292">
        <v>3</v>
      </c>
      <c r="B292">
        <v>34</v>
      </c>
      <c r="C292">
        <v>1</v>
      </c>
      <c r="D292">
        <v>0</v>
      </c>
      <c r="E292" t="s">
        <v>189</v>
      </c>
      <c r="F292">
        <v>2025</v>
      </c>
      <c r="G292" t="s">
        <v>25</v>
      </c>
      <c r="H292" t="s">
        <v>29</v>
      </c>
      <c r="I292" t="s">
        <v>12</v>
      </c>
      <c r="J292" t="s">
        <v>45</v>
      </c>
      <c r="K292" t="s">
        <v>16</v>
      </c>
      <c r="L292" t="s">
        <v>86</v>
      </c>
      <c r="M292">
        <v>3.9799999999999998E-5</v>
      </c>
      <c r="N292">
        <v>1.6793867426058221E-5</v>
      </c>
    </row>
    <row r="293" spans="1:14" x14ac:dyDescent="0.3">
      <c r="A293">
        <v>3</v>
      </c>
      <c r="B293">
        <v>34</v>
      </c>
      <c r="C293">
        <v>1</v>
      </c>
      <c r="D293">
        <v>0</v>
      </c>
      <c r="E293" t="s">
        <v>191</v>
      </c>
      <c r="F293">
        <v>2025</v>
      </c>
      <c r="G293" t="s">
        <v>25</v>
      </c>
      <c r="H293" t="s">
        <v>29</v>
      </c>
      <c r="I293" t="s">
        <v>12</v>
      </c>
      <c r="J293" t="s">
        <v>45</v>
      </c>
      <c r="K293" t="s">
        <v>16</v>
      </c>
      <c r="L293" t="s">
        <v>88</v>
      </c>
      <c r="M293">
        <v>2.7797999999999998E-3</v>
      </c>
      <c r="N293">
        <v>1.1729545897225288E-3</v>
      </c>
    </row>
    <row r="294" spans="1:14" x14ac:dyDescent="0.3">
      <c r="A294">
        <v>3</v>
      </c>
      <c r="B294">
        <v>34</v>
      </c>
      <c r="C294">
        <v>1</v>
      </c>
      <c r="D294">
        <v>0</v>
      </c>
      <c r="E294" t="s">
        <v>192</v>
      </c>
      <c r="F294">
        <v>2025</v>
      </c>
      <c r="G294" t="s">
        <v>25</v>
      </c>
      <c r="H294" t="s">
        <v>29</v>
      </c>
      <c r="I294" t="s">
        <v>12</v>
      </c>
      <c r="J294" t="s">
        <v>45</v>
      </c>
      <c r="K294" t="s">
        <v>16</v>
      </c>
      <c r="L294" t="s">
        <v>89</v>
      </c>
      <c r="M294">
        <v>7.7449900000000002E-2</v>
      </c>
      <c r="N294">
        <v>3.2680486250288111E-2</v>
      </c>
    </row>
    <row r="295" spans="1:14" x14ac:dyDescent="0.3">
      <c r="A295">
        <v>3</v>
      </c>
      <c r="B295">
        <v>34</v>
      </c>
      <c r="C295">
        <v>1</v>
      </c>
      <c r="D295">
        <v>0</v>
      </c>
      <c r="E295" t="s">
        <v>210</v>
      </c>
      <c r="F295">
        <v>2025</v>
      </c>
      <c r="G295" t="s">
        <v>25</v>
      </c>
      <c r="H295" t="s">
        <v>29</v>
      </c>
      <c r="I295" t="s">
        <v>12</v>
      </c>
      <c r="J295" t="s">
        <v>45</v>
      </c>
      <c r="K295" t="s">
        <v>24</v>
      </c>
      <c r="L295" t="s">
        <v>108</v>
      </c>
      <c r="M295">
        <v>6.9874520159999998E-3</v>
      </c>
      <c r="N295">
        <v>2.9484005729308355E-3</v>
      </c>
    </row>
    <row r="296" spans="1:14" x14ac:dyDescent="0.3">
      <c r="A296">
        <v>3</v>
      </c>
      <c r="B296">
        <v>34</v>
      </c>
      <c r="C296">
        <v>1</v>
      </c>
      <c r="D296">
        <v>0</v>
      </c>
      <c r="E296" t="s">
        <v>193</v>
      </c>
      <c r="F296">
        <v>2025</v>
      </c>
      <c r="G296" t="s">
        <v>25</v>
      </c>
      <c r="H296" t="s">
        <v>29</v>
      </c>
      <c r="I296" t="s">
        <v>12</v>
      </c>
      <c r="J296" t="s">
        <v>46</v>
      </c>
      <c r="K296" t="s">
        <v>11</v>
      </c>
      <c r="L296" t="s">
        <v>90</v>
      </c>
      <c r="M296">
        <v>7.295968481759999E-3</v>
      </c>
      <c r="N296">
        <v>3.0785810911401184E-3</v>
      </c>
    </row>
    <row r="297" spans="1:14" x14ac:dyDescent="0.3">
      <c r="A297">
        <v>3</v>
      </c>
      <c r="B297">
        <v>34</v>
      </c>
      <c r="C297">
        <v>1</v>
      </c>
      <c r="D297">
        <v>0</v>
      </c>
      <c r="E297" t="s">
        <v>194</v>
      </c>
      <c r="F297">
        <v>2025</v>
      </c>
      <c r="G297" t="s">
        <v>25</v>
      </c>
      <c r="H297" t="s">
        <v>29</v>
      </c>
      <c r="I297" t="s">
        <v>12</v>
      </c>
      <c r="J297" t="s">
        <v>46</v>
      </c>
      <c r="K297" t="s">
        <v>221</v>
      </c>
      <c r="L297" t="s">
        <v>91</v>
      </c>
      <c r="M297">
        <v>3.7772897999999999E-2</v>
      </c>
      <c r="N297">
        <v>1.5938518625879892E-2</v>
      </c>
    </row>
    <row r="298" spans="1:14" x14ac:dyDescent="0.3">
      <c r="A298">
        <v>3</v>
      </c>
      <c r="B298">
        <v>34</v>
      </c>
      <c r="C298">
        <v>1</v>
      </c>
      <c r="D298">
        <v>0</v>
      </c>
      <c r="E298" t="s">
        <v>195</v>
      </c>
      <c r="F298">
        <v>2025</v>
      </c>
      <c r="G298" t="s">
        <v>25</v>
      </c>
      <c r="H298" t="s">
        <v>29</v>
      </c>
      <c r="I298" t="s">
        <v>12</v>
      </c>
      <c r="J298" t="s">
        <v>46</v>
      </c>
      <c r="K298" t="s">
        <v>17</v>
      </c>
      <c r="L298" t="s">
        <v>92</v>
      </c>
      <c r="M298">
        <v>0.70677355156570787</v>
      </c>
      <c r="N298">
        <v>0.29822767148841262</v>
      </c>
    </row>
    <row r="299" spans="1:14" x14ac:dyDescent="0.3">
      <c r="A299">
        <v>3</v>
      </c>
      <c r="B299">
        <v>34</v>
      </c>
      <c r="C299">
        <v>1</v>
      </c>
      <c r="D299">
        <v>0</v>
      </c>
      <c r="E299" t="s">
        <v>197</v>
      </c>
      <c r="F299">
        <v>2025</v>
      </c>
      <c r="G299" t="s">
        <v>25</v>
      </c>
      <c r="H299" t="s">
        <v>29</v>
      </c>
      <c r="I299" t="s">
        <v>12</v>
      </c>
      <c r="J299" t="s">
        <v>46</v>
      </c>
      <c r="K299" t="s">
        <v>17</v>
      </c>
      <c r="L299" t="s">
        <v>94</v>
      </c>
      <c r="M299">
        <v>5.0667915249999994E-2</v>
      </c>
      <c r="N299">
        <v>2.1379654559378229E-2</v>
      </c>
    </row>
    <row r="300" spans="1:14" x14ac:dyDescent="0.3">
      <c r="A300">
        <v>3</v>
      </c>
      <c r="B300">
        <v>34</v>
      </c>
      <c r="C300">
        <v>1</v>
      </c>
      <c r="D300">
        <v>0</v>
      </c>
      <c r="E300" t="s">
        <v>200</v>
      </c>
      <c r="F300">
        <v>2025</v>
      </c>
      <c r="G300" t="s">
        <v>25</v>
      </c>
      <c r="H300" t="s">
        <v>29</v>
      </c>
      <c r="I300" t="s">
        <v>12</v>
      </c>
      <c r="J300" t="s">
        <v>46</v>
      </c>
      <c r="K300" t="s">
        <v>18</v>
      </c>
      <c r="L300" t="s">
        <v>98</v>
      </c>
      <c r="M300">
        <v>5.44006E-2</v>
      </c>
      <c r="N300">
        <v>2.295468503261364E-2</v>
      </c>
    </row>
    <row r="301" spans="1:14" x14ac:dyDescent="0.3">
      <c r="A301">
        <v>3</v>
      </c>
      <c r="B301">
        <v>34</v>
      </c>
      <c r="C301">
        <v>1</v>
      </c>
      <c r="D301">
        <v>0</v>
      </c>
      <c r="E301" t="s">
        <v>201</v>
      </c>
      <c r="F301">
        <v>2025</v>
      </c>
      <c r="G301" t="s">
        <v>25</v>
      </c>
      <c r="H301" t="s">
        <v>29</v>
      </c>
      <c r="I301" t="s">
        <v>12</v>
      </c>
      <c r="J301" t="s">
        <v>46</v>
      </c>
      <c r="K301" t="s">
        <v>18</v>
      </c>
      <c r="L301" t="s">
        <v>99</v>
      </c>
      <c r="M301">
        <v>4.1508346000000002E-2</v>
      </c>
      <c r="N301">
        <v>1.7514715070325482E-2</v>
      </c>
    </row>
    <row r="302" spans="1:14" x14ac:dyDescent="0.3">
      <c r="A302">
        <v>3</v>
      </c>
      <c r="B302">
        <v>34</v>
      </c>
      <c r="C302">
        <v>1</v>
      </c>
      <c r="D302">
        <v>0</v>
      </c>
      <c r="E302" t="s">
        <v>202</v>
      </c>
      <c r="F302">
        <v>2025</v>
      </c>
      <c r="G302" t="s">
        <v>25</v>
      </c>
      <c r="H302" t="s">
        <v>29</v>
      </c>
      <c r="I302" t="s">
        <v>12</v>
      </c>
      <c r="J302" t="s">
        <v>46</v>
      </c>
      <c r="K302" t="s">
        <v>18</v>
      </c>
      <c r="L302" t="s">
        <v>100</v>
      </c>
      <c r="M302">
        <v>6.9014707032544004E-2</v>
      </c>
      <c r="N302">
        <v>2.9121202018914372E-2</v>
      </c>
    </row>
    <row r="303" spans="1:14" x14ac:dyDescent="0.3">
      <c r="A303">
        <v>3</v>
      </c>
      <c r="B303">
        <v>34</v>
      </c>
      <c r="C303">
        <v>1</v>
      </c>
      <c r="D303">
        <v>0</v>
      </c>
      <c r="E303" t="s">
        <v>203</v>
      </c>
      <c r="F303">
        <v>2025</v>
      </c>
      <c r="G303" t="s">
        <v>25</v>
      </c>
      <c r="H303" t="s">
        <v>29</v>
      </c>
      <c r="I303" t="s">
        <v>12</v>
      </c>
      <c r="J303" t="s">
        <v>46</v>
      </c>
      <c r="K303" t="s">
        <v>18</v>
      </c>
      <c r="L303" t="s">
        <v>101</v>
      </c>
      <c r="M303">
        <v>2.3942100000000001E-2</v>
      </c>
      <c r="N303">
        <v>1.01025239522972E-2</v>
      </c>
    </row>
    <row r="304" spans="1:14" x14ac:dyDescent="0.3">
      <c r="A304">
        <v>3</v>
      </c>
      <c r="B304">
        <v>34</v>
      </c>
      <c r="C304">
        <v>1</v>
      </c>
      <c r="D304">
        <v>0</v>
      </c>
      <c r="E304" t="s">
        <v>205</v>
      </c>
      <c r="F304">
        <v>2025</v>
      </c>
      <c r="G304" t="s">
        <v>25</v>
      </c>
      <c r="H304" t="s">
        <v>29</v>
      </c>
      <c r="I304" t="s">
        <v>12</v>
      </c>
      <c r="J304" t="s">
        <v>46</v>
      </c>
      <c r="K304" t="s">
        <v>19</v>
      </c>
      <c r="L304" t="s">
        <v>102</v>
      </c>
      <c r="M304">
        <v>0.56158523270304683</v>
      </c>
      <c r="N304">
        <v>0.23696452126751319</v>
      </c>
    </row>
    <row r="305" spans="1:14" x14ac:dyDescent="0.3">
      <c r="A305">
        <v>3</v>
      </c>
      <c r="B305">
        <v>34</v>
      </c>
      <c r="C305">
        <v>1</v>
      </c>
      <c r="D305">
        <v>0</v>
      </c>
      <c r="E305" t="s">
        <v>206</v>
      </c>
      <c r="F305">
        <v>2025</v>
      </c>
      <c r="G305" t="s">
        <v>25</v>
      </c>
      <c r="H305" t="s">
        <v>29</v>
      </c>
      <c r="I305" t="s">
        <v>12</v>
      </c>
      <c r="J305" t="s">
        <v>46</v>
      </c>
      <c r="K305" t="s">
        <v>19</v>
      </c>
      <c r="L305" t="s">
        <v>103</v>
      </c>
      <c r="M305">
        <v>0.57486979360000001</v>
      </c>
      <c r="N305">
        <v>0.24257002766240837</v>
      </c>
    </row>
    <row r="306" spans="1:14" x14ac:dyDescent="0.3">
      <c r="A306">
        <v>3</v>
      </c>
      <c r="B306">
        <v>34</v>
      </c>
      <c r="C306">
        <v>1</v>
      </c>
      <c r="D306">
        <v>0</v>
      </c>
      <c r="E306" t="s">
        <v>207</v>
      </c>
      <c r="F306">
        <v>2025</v>
      </c>
      <c r="G306" t="s">
        <v>25</v>
      </c>
      <c r="H306" t="s">
        <v>29</v>
      </c>
      <c r="I306" t="s">
        <v>12</v>
      </c>
      <c r="J306" t="s">
        <v>46</v>
      </c>
      <c r="K306" t="s">
        <v>19</v>
      </c>
      <c r="L306" t="s">
        <v>104</v>
      </c>
      <c r="M306">
        <v>9.5324788347333333E-3</v>
      </c>
      <c r="N306">
        <v>4.0222911003069744E-3</v>
      </c>
    </row>
    <row r="307" spans="1:14" x14ac:dyDescent="0.3">
      <c r="A307">
        <v>3</v>
      </c>
      <c r="B307">
        <v>34</v>
      </c>
      <c r="C307">
        <v>1</v>
      </c>
      <c r="D307">
        <v>0</v>
      </c>
      <c r="E307" t="s">
        <v>208</v>
      </c>
      <c r="F307">
        <v>2025</v>
      </c>
      <c r="G307" t="s">
        <v>25</v>
      </c>
      <c r="H307" t="s">
        <v>29</v>
      </c>
      <c r="I307" t="s">
        <v>12</v>
      </c>
      <c r="J307" t="s">
        <v>46</v>
      </c>
      <c r="K307" t="s">
        <v>19</v>
      </c>
      <c r="L307" t="s">
        <v>105</v>
      </c>
      <c r="M307">
        <v>6.4694000000000002E-2</v>
      </c>
      <c r="N307">
        <v>2.7298051740236449E-2</v>
      </c>
    </row>
    <row r="308" spans="1:14" x14ac:dyDescent="0.3">
      <c r="A308">
        <v>3</v>
      </c>
      <c r="B308">
        <v>34</v>
      </c>
      <c r="C308">
        <v>1</v>
      </c>
      <c r="D308">
        <v>1</v>
      </c>
      <c r="E308" t="s">
        <v>170</v>
      </c>
      <c r="F308">
        <v>2025</v>
      </c>
      <c r="G308" t="s">
        <v>25</v>
      </c>
      <c r="H308" t="s">
        <v>29</v>
      </c>
      <c r="I308" t="s">
        <v>10</v>
      </c>
      <c r="J308" t="s">
        <v>44</v>
      </c>
      <c r="K308" t="s">
        <v>217</v>
      </c>
      <c r="L308" t="s">
        <v>67</v>
      </c>
      <c r="M308">
        <v>6.219867992632605E-3</v>
      </c>
      <c r="N308">
        <v>1.7256118302430622E-4</v>
      </c>
    </row>
    <row r="309" spans="1:14" x14ac:dyDescent="0.3">
      <c r="A309">
        <v>3</v>
      </c>
      <c r="B309">
        <v>34</v>
      </c>
      <c r="C309">
        <v>1</v>
      </c>
      <c r="D309">
        <v>1</v>
      </c>
      <c r="E309" t="s">
        <v>171</v>
      </c>
      <c r="F309">
        <v>2025</v>
      </c>
      <c r="G309" t="s">
        <v>25</v>
      </c>
      <c r="H309" t="s">
        <v>29</v>
      </c>
      <c r="I309" t="s">
        <v>10</v>
      </c>
      <c r="J309" t="s">
        <v>44</v>
      </c>
      <c r="K309" t="s">
        <v>218</v>
      </c>
      <c r="L309" t="s">
        <v>68</v>
      </c>
      <c r="M309">
        <v>1.2855000300610002E-2</v>
      </c>
      <c r="N309">
        <v>3.5664326996627673E-4</v>
      </c>
    </row>
    <row r="310" spans="1:14" x14ac:dyDescent="0.3">
      <c r="A310">
        <v>3</v>
      </c>
      <c r="B310">
        <v>34</v>
      </c>
      <c r="C310">
        <v>1</v>
      </c>
      <c r="D310">
        <v>1</v>
      </c>
      <c r="E310" t="s">
        <v>172</v>
      </c>
      <c r="F310">
        <v>2025</v>
      </c>
      <c r="G310" t="s">
        <v>25</v>
      </c>
      <c r="H310" t="s">
        <v>29</v>
      </c>
      <c r="I310" t="s">
        <v>10</v>
      </c>
      <c r="J310" t="s">
        <v>44</v>
      </c>
      <c r="K310" t="s">
        <v>14</v>
      </c>
      <c r="L310" t="s">
        <v>69</v>
      </c>
      <c r="M310">
        <v>1.4053604106E-3</v>
      </c>
      <c r="N310">
        <v>3.8989678770660903E-5</v>
      </c>
    </row>
    <row r="311" spans="1:14" x14ac:dyDescent="0.3">
      <c r="A311">
        <v>3</v>
      </c>
      <c r="B311">
        <v>34</v>
      </c>
      <c r="C311">
        <v>1</v>
      </c>
      <c r="D311">
        <v>1</v>
      </c>
      <c r="E311" t="s">
        <v>173</v>
      </c>
      <c r="F311">
        <v>2025</v>
      </c>
      <c r="G311" t="s">
        <v>25</v>
      </c>
      <c r="H311" t="s">
        <v>29</v>
      </c>
      <c r="I311" t="s">
        <v>10</v>
      </c>
      <c r="J311" t="s">
        <v>44</v>
      </c>
      <c r="K311" t="s">
        <v>14</v>
      </c>
      <c r="L311" t="s">
        <v>70</v>
      </c>
      <c r="M311">
        <v>0.18417778500000001</v>
      </c>
      <c r="N311">
        <v>5.1097445322058005E-3</v>
      </c>
    </row>
    <row r="312" spans="1:14" x14ac:dyDescent="0.3">
      <c r="A312">
        <v>3</v>
      </c>
      <c r="B312">
        <v>34</v>
      </c>
      <c r="C312">
        <v>1</v>
      </c>
      <c r="D312">
        <v>1</v>
      </c>
      <c r="E312" t="s">
        <v>174</v>
      </c>
      <c r="F312">
        <v>2025</v>
      </c>
      <c r="G312" t="s">
        <v>25</v>
      </c>
      <c r="H312" t="s">
        <v>29</v>
      </c>
      <c r="I312" t="s">
        <v>10</v>
      </c>
      <c r="J312" t="s">
        <v>44</v>
      </c>
      <c r="K312" t="s">
        <v>14</v>
      </c>
      <c r="L312" t="s">
        <v>71</v>
      </c>
      <c r="M312">
        <v>9.6889299999999998E-2</v>
      </c>
      <c r="N312">
        <v>2.6880525841064241E-3</v>
      </c>
    </row>
    <row r="313" spans="1:14" x14ac:dyDescent="0.3">
      <c r="A313">
        <v>3</v>
      </c>
      <c r="B313">
        <v>34</v>
      </c>
      <c r="C313">
        <v>1</v>
      </c>
      <c r="D313">
        <v>1</v>
      </c>
      <c r="E313" t="s">
        <v>175</v>
      </c>
      <c r="F313">
        <v>2025</v>
      </c>
      <c r="G313" t="s">
        <v>25</v>
      </c>
      <c r="H313" t="s">
        <v>29</v>
      </c>
      <c r="I313" t="s">
        <v>10</v>
      </c>
      <c r="J313" t="s">
        <v>44</v>
      </c>
      <c r="K313" t="s">
        <v>219</v>
      </c>
      <c r="L313" t="s">
        <v>72</v>
      </c>
      <c r="M313">
        <v>4.2438445191637628E-2</v>
      </c>
      <c r="N313">
        <v>1.1773928830411653E-3</v>
      </c>
    </row>
    <row r="314" spans="1:14" x14ac:dyDescent="0.3">
      <c r="A314">
        <v>3</v>
      </c>
      <c r="B314">
        <v>34</v>
      </c>
      <c r="C314">
        <v>1</v>
      </c>
      <c r="D314">
        <v>1</v>
      </c>
      <c r="E314" t="s">
        <v>178</v>
      </c>
      <c r="F314">
        <v>2025</v>
      </c>
      <c r="G314" t="s">
        <v>25</v>
      </c>
      <c r="H314" t="s">
        <v>29</v>
      </c>
      <c r="I314" t="s">
        <v>10</v>
      </c>
      <c r="J314" t="s">
        <v>45</v>
      </c>
      <c r="K314" t="s">
        <v>11</v>
      </c>
      <c r="L314" t="s">
        <v>75</v>
      </c>
      <c r="M314">
        <v>4.6749999999999998E-4</v>
      </c>
      <c r="N314">
        <v>1.2970106947513846E-5</v>
      </c>
    </row>
    <row r="315" spans="1:14" x14ac:dyDescent="0.3">
      <c r="A315">
        <v>3</v>
      </c>
      <c r="B315">
        <v>34</v>
      </c>
      <c r="C315">
        <v>1</v>
      </c>
      <c r="D315">
        <v>1</v>
      </c>
      <c r="E315" t="s">
        <v>180</v>
      </c>
      <c r="F315">
        <v>2025</v>
      </c>
      <c r="G315" t="s">
        <v>25</v>
      </c>
      <c r="H315" t="s">
        <v>29</v>
      </c>
      <c r="I315" t="s">
        <v>10</v>
      </c>
      <c r="J315" t="s">
        <v>45</v>
      </c>
      <c r="K315" t="s">
        <v>11</v>
      </c>
      <c r="L315" t="s">
        <v>77</v>
      </c>
      <c r="M315">
        <v>8.4349828461538462E-2</v>
      </c>
      <c r="N315">
        <v>2.3401632003221418E-3</v>
      </c>
    </row>
    <row r="316" spans="1:14" x14ac:dyDescent="0.3">
      <c r="A316">
        <v>3</v>
      </c>
      <c r="B316">
        <v>34</v>
      </c>
      <c r="C316">
        <v>1</v>
      </c>
      <c r="D316">
        <v>1</v>
      </c>
      <c r="E316" t="s">
        <v>182</v>
      </c>
      <c r="F316">
        <v>2025</v>
      </c>
      <c r="G316" t="s">
        <v>25</v>
      </c>
      <c r="H316" t="s">
        <v>29</v>
      </c>
      <c r="I316" t="s">
        <v>10</v>
      </c>
      <c r="J316" t="s">
        <v>45</v>
      </c>
      <c r="K316" t="s">
        <v>220</v>
      </c>
      <c r="L316" t="s">
        <v>79</v>
      </c>
      <c r="M316">
        <v>1.1621584968E-4</v>
      </c>
      <c r="N316">
        <v>3.2242395707931398E-6</v>
      </c>
    </row>
    <row r="317" spans="1:14" x14ac:dyDescent="0.3">
      <c r="A317">
        <v>3</v>
      </c>
      <c r="B317">
        <v>34</v>
      </c>
      <c r="C317">
        <v>1</v>
      </c>
      <c r="D317">
        <v>1</v>
      </c>
      <c r="E317" t="s">
        <v>185</v>
      </c>
      <c r="F317">
        <v>2025</v>
      </c>
      <c r="G317" t="s">
        <v>25</v>
      </c>
      <c r="H317" t="s">
        <v>29</v>
      </c>
      <c r="I317" t="s">
        <v>10</v>
      </c>
      <c r="J317" t="s">
        <v>45</v>
      </c>
      <c r="K317" t="s">
        <v>13</v>
      </c>
      <c r="L317" t="s">
        <v>82</v>
      </c>
      <c r="M317">
        <v>0.32929914999999998</v>
      </c>
      <c r="N317">
        <v>9.1359255470062125E-3</v>
      </c>
    </row>
    <row r="318" spans="1:14" x14ac:dyDescent="0.3">
      <c r="A318">
        <v>3</v>
      </c>
      <c r="B318">
        <v>34</v>
      </c>
      <c r="C318">
        <v>1</v>
      </c>
      <c r="D318">
        <v>1</v>
      </c>
      <c r="E318" t="s">
        <v>186</v>
      </c>
      <c r="F318">
        <v>2025</v>
      </c>
      <c r="G318" t="s">
        <v>25</v>
      </c>
      <c r="H318" t="s">
        <v>29</v>
      </c>
      <c r="I318" t="s">
        <v>10</v>
      </c>
      <c r="J318" t="s">
        <v>45</v>
      </c>
      <c r="K318" t="s">
        <v>13</v>
      </c>
      <c r="L318" t="s">
        <v>83</v>
      </c>
      <c r="M318">
        <v>1.026E-4</v>
      </c>
      <c r="N318">
        <v>2.8464876423848571E-6</v>
      </c>
    </row>
    <row r="319" spans="1:14" x14ac:dyDescent="0.3">
      <c r="A319">
        <v>3</v>
      </c>
      <c r="B319">
        <v>34</v>
      </c>
      <c r="C319">
        <v>1</v>
      </c>
      <c r="D319">
        <v>1</v>
      </c>
      <c r="E319" t="s">
        <v>187</v>
      </c>
      <c r="F319">
        <v>2025</v>
      </c>
      <c r="G319" t="s">
        <v>25</v>
      </c>
      <c r="H319" t="s">
        <v>29</v>
      </c>
      <c r="I319" t="s">
        <v>10</v>
      </c>
      <c r="J319" t="s">
        <v>45</v>
      </c>
      <c r="K319" t="s">
        <v>15</v>
      </c>
      <c r="L319" t="s">
        <v>84</v>
      </c>
      <c r="M319">
        <v>0.56491001654306006</v>
      </c>
      <c r="N319">
        <v>1.5672606054086213E-2</v>
      </c>
    </row>
    <row r="320" spans="1:14" x14ac:dyDescent="0.3">
      <c r="A320">
        <v>3</v>
      </c>
      <c r="B320">
        <v>34</v>
      </c>
      <c r="C320">
        <v>1</v>
      </c>
      <c r="D320">
        <v>1</v>
      </c>
      <c r="E320" t="s">
        <v>189</v>
      </c>
      <c r="F320">
        <v>2025</v>
      </c>
      <c r="G320" t="s">
        <v>25</v>
      </c>
      <c r="H320" t="s">
        <v>29</v>
      </c>
      <c r="I320" t="s">
        <v>10</v>
      </c>
      <c r="J320" t="s">
        <v>45</v>
      </c>
      <c r="K320" t="s">
        <v>16</v>
      </c>
      <c r="L320" t="s">
        <v>86</v>
      </c>
      <c r="M320">
        <v>3.5780000000000002E-4</v>
      </c>
      <c r="N320">
        <v>9.9266401407924157E-6</v>
      </c>
    </row>
    <row r="321" spans="1:14" x14ac:dyDescent="0.3">
      <c r="A321">
        <v>3</v>
      </c>
      <c r="B321">
        <v>34</v>
      </c>
      <c r="C321">
        <v>1</v>
      </c>
      <c r="D321">
        <v>1</v>
      </c>
      <c r="E321" t="s">
        <v>191</v>
      </c>
      <c r="F321">
        <v>2025</v>
      </c>
      <c r="G321" t="s">
        <v>25</v>
      </c>
      <c r="H321" t="s">
        <v>29</v>
      </c>
      <c r="I321" t="s">
        <v>10</v>
      </c>
      <c r="J321" t="s">
        <v>45</v>
      </c>
      <c r="K321" t="s">
        <v>16</v>
      </c>
      <c r="L321" t="s">
        <v>88</v>
      </c>
      <c r="M321">
        <v>0.11155972</v>
      </c>
      <c r="N321">
        <v>3.0950620308763627E-3</v>
      </c>
    </row>
    <row r="322" spans="1:14" x14ac:dyDescent="0.3">
      <c r="A322">
        <v>3</v>
      </c>
      <c r="B322">
        <v>34</v>
      </c>
      <c r="C322">
        <v>1</v>
      </c>
      <c r="D322">
        <v>1</v>
      </c>
      <c r="E322" t="s">
        <v>192</v>
      </c>
      <c r="F322">
        <v>2025</v>
      </c>
      <c r="G322" t="s">
        <v>25</v>
      </c>
      <c r="H322" t="s">
        <v>29</v>
      </c>
      <c r="I322" t="s">
        <v>10</v>
      </c>
      <c r="J322" t="s">
        <v>45</v>
      </c>
      <c r="K322" t="s">
        <v>16</v>
      </c>
      <c r="L322" t="s">
        <v>89</v>
      </c>
      <c r="M322">
        <v>0.71407198000000005</v>
      </c>
      <c r="N322">
        <v>1.9810887591065175E-2</v>
      </c>
    </row>
    <row r="323" spans="1:14" x14ac:dyDescent="0.3">
      <c r="A323">
        <v>3</v>
      </c>
      <c r="B323">
        <v>34</v>
      </c>
      <c r="C323">
        <v>1</v>
      </c>
      <c r="D323">
        <v>1</v>
      </c>
      <c r="E323" t="s">
        <v>210</v>
      </c>
      <c r="F323">
        <v>2025</v>
      </c>
      <c r="G323" t="s">
        <v>25</v>
      </c>
      <c r="H323" t="s">
        <v>29</v>
      </c>
      <c r="I323" t="s">
        <v>10</v>
      </c>
      <c r="J323" t="s">
        <v>45</v>
      </c>
      <c r="K323" t="s">
        <v>24</v>
      </c>
      <c r="L323" t="s">
        <v>108</v>
      </c>
      <c r="M323">
        <v>0.13807000019999999</v>
      </c>
      <c r="N323">
        <v>3.8305511632882525E-3</v>
      </c>
    </row>
    <row r="324" spans="1:14" x14ac:dyDescent="0.3">
      <c r="A324">
        <v>3</v>
      </c>
      <c r="B324">
        <v>34</v>
      </c>
      <c r="C324">
        <v>1</v>
      </c>
      <c r="D324">
        <v>1</v>
      </c>
      <c r="E324" t="s">
        <v>193</v>
      </c>
      <c r="F324">
        <v>2025</v>
      </c>
      <c r="G324" t="s">
        <v>25</v>
      </c>
      <c r="H324" t="s">
        <v>29</v>
      </c>
      <c r="I324" t="s">
        <v>10</v>
      </c>
      <c r="J324" t="s">
        <v>46</v>
      </c>
      <c r="K324" t="s">
        <v>11</v>
      </c>
      <c r="L324" t="s">
        <v>90</v>
      </c>
      <c r="M324">
        <v>0.13371226540383999</v>
      </c>
      <c r="N324">
        <v>3.7096521550420542E-3</v>
      </c>
    </row>
    <row r="325" spans="1:14" x14ac:dyDescent="0.3">
      <c r="A325">
        <v>3</v>
      </c>
      <c r="B325">
        <v>34</v>
      </c>
      <c r="C325">
        <v>1</v>
      </c>
      <c r="D325">
        <v>1</v>
      </c>
      <c r="E325" t="s">
        <v>194</v>
      </c>
      <c r="F325">
        <v>2025</v>
      </c>
      <c r="G325" t="s">
        <v>25</v>
      </c>
      <c r="H325" t="s">
        <v>29</v>
      </c>
      <c r="I325" t="s">
        <v>10</v>
      </c>
      <c r="J325" t="s">
        <v>46</v>
      </c>
      <c r="K325" t="s">
        <v>221</v>
      </c>
      <c r="L325" t="s">
        <v>91</v>
      </c>
      <c r="M325">
        <v>0.82899398800000001</v>
      </c>
      <c r="N325">
        <v>2.2999231407927295E-2</v>
      </c>
    </row>
    <row r="326" spans="1:14" x14ac:dyDescent="0.3">
      <c r="A326">
        <v>3</v>
      </c>
      <c r="B326">
        <v>34</v>
      </c>
      <c r="C326">
        <v>1</v>
      </c>
      <c r="D326">
        <v>1</v>
      </c>
      <c r="E326" t="s">
        <v>195</v>
      </c>
      <c r="F326">
        <v>2025</v>
      </c>
      <c r="G326" t="s">
        <v>25</v>
      </c>
      <c r="H326" t="s">
        <v>29</v>
      </c>
      <c r="I326" t="s">
        <v>10</v>
      </c>
      <c r="J326" t="s">
        <v>46</v>
      </c>
      <c r="K326" t="s">
        <v>17</v>
      </c>
      <c r="L326" t="s">
        <v>92</v>
      </c>
      <c r="M326">
        <v>11.113305223024224</v>
      </c>
      <c r="N326">
        <v>0.30832247547163294</v>
      </c>
    </row>
    <row r="327" spans="1:14" x14ac:dyDescent="0.3">
      <c r="A327">
        <v>3</v>
      </c>
      <c r="B327">
        <v>34</v>
      </c>
      <c r="C327">
        <v>1</v>
      </c>
      <c r="D327">
        <v>1</v>
      </c>
      <c r="E327" t="s">
        <v>196</v>
      </c>
      <c r="F327">
        <v>2025</v>
      </c>
      <c r="G327" t="s">
        <v>25</v>
      </c>
      <c r="H327" t="s">
        <v>29</v>
      </c>
      <c r="I327" t="s">
        <v>10</v>
      </c>
      <c r="J327" t="s">
        <v>46</v>
      </c>
      <c r="K327" t="s">
        <v>17</v>
      </c>
      <c r="L327" t="s">
        <v>93</v>
      </c>
      <c r="M327">
        <v>5.5424000000000001E-2</v>
      </c>
      <c r="N327">
        <v>1.5376581977732779E-3</v>
      </c>
    </row>
    <row r="328" spans="1:14" x14ac:dyDescent="0.3">
      <c r="A328">
        <v>3</v>
      </c>
      <c r="B328">
        <v>34</v>
      </c>
      <c r="C328">
        <v>1</v>
      </c>
      <c r="D328">
        <v>1</v>
      </c>
      <c r="E328" t="s">
        <v>197</v>
      </c>
      <c r="F328">
        <v>2025</v>
      </c>
      <c r="G328" t="s">
        <v>25</v>
      </c>
      <c r="H328" t="s">
        <v>29</v>
      </c>
      <c r="I328" t="s">
        <v>10</v>
      </c>
      <c r="J328" t="s">
        <v>46</v>
      </c>
      <c r="K328" t="s">
        <v>17</v>
      </c>
      <c r="L328" t="s">
        <v>94</v>
      </c>
      <c r="M328">
        <v>1.0474656308215382</v>
      </c>
      <c r="N328">
        <v>2.9060409102888572E-2</v>
      </c>
    </row>
    <row r="329" spans="1:14" x14ac:dyDescent="0.3">
      <c r="A329">
        <v>3</v>
      </c>
      <c r="B329">
        <v>34</v>
      </c>
      <c r="C329">
        <v>1</v>
      </c>
      <c r="D329">
        <v>1</v>
      </c>
      <c r="E329" t="s">
        <v>200</v>
      </c>
      <c r="F329">
        <v>2025</v>
      </c>
      <c r="G329" t="s">
        <v>25</v>
      </c>
      <c r="H329" t="s">
        <v>29</v>
      </c>
      <c r="I329" t="s">
        <v>10</v>
      </c>
      <c r="J329" t="s">
        <v>46</v>
      </c>
      <c r="K329" t="s">
        <v>18</v>
      </c>
      <c r="L329" t="s">
        <v>98</v>
      </c>
      <c r="M329">
        <v>1.29379</v>
      </c>
      <c r="N329">
        <v>3.5894320144650139E-2</v>
      </c>
    </row>
    <row r="330" spans="1:14" x14ac:dyDescent="0.3">
      <c r="A330">
        <v>3</v>
      </c>
      <c r="B330">
        <v>34</v>
      </c>
      <c r="C330">
        <v>1</v>
      </c>
      <c r="D330">
        <v>1</v>
      </c>
      <c r="E330" t="s">
        <v>201</v>
      </c>
      <c r="F330">
        <v>2025</v>
      </c>
      <c r="G330" t="s">
        <v>25</v>
      </c>
      <c r="H330" t="s">
        <v>29</v>
      </c>
      <c r="I330" t="s">
        <v>10</v>
      </c>
      <c r="J330" t="s">
        <v>46</v>
      </c>
      <c r="K330" t="s">
        <v>18</v>
      </c>
      <c r="L330" t="s">
        <v>99</v>
      </c>
      <c r="M330">
        <v>0.56401990800000001</v>
      </c>
      <c r="N330">
        <v>1.5647911288314269E-2</v>
      </c>
    </row>
    <row r="331" spans="1:14" x14ac:dyDescent="0.3">
      <c r="A331">
        <v>3</v>
      </c>
      <c r="B331">
        <v>34</v>
      </c>
      <c r="C331">
        <v>1</v>
      </c>
      <c r="D331">
        <v>1</v>
      </c>
      <c r="E331" t="s">
        <v>202</v>
      </c>
      <c r="F331">
        <v>2025</v>
      </c>
      <c r="G331" t="s">
        <v>25</v>
      </c>
      <c r="H331" t="s">
        <v>29</v>
      </c>
      <c r="I331" t="s">
        <v>10</v>
      </c>
      <c r="J331" t="s">
        <v>46</v>
      </c>
      <c r="K331" t="s">
        <v>18</v>
      </c>
      <c r="L331" t="s">
        <v>100</v>
      </c>
      <c r="M331">
        <v>1.7177626050086321</v>
      </c>
      <c r="N331">
        <v>4.7656822882143193E-2</v>
      </c>
    </row>
    <row r="332" spans="1:14" x14ac:dyDescent="0.3">
      <c r="A332">
        <v>3</v>
      </c>
      <c r="B332">
        <v>34</v>
      </c>
      <c r="C332">
        <v>1</v>
      </c>
      <c r="D332">
        <v>1</v>
      </c>
      <c r="E332" t="s">
        <v>203</v>
      </c>
      <c r="F332">
        <v>2025</v>
      </c>
      <c r="G332" t="s">
        <v>25</v>
      </c>
      <c r="H332" t="s">
        <v>29</v>
      </c>
      <c r="I332" t="s">
        <v>10</v>
      </c>
      <c r="J332" t="s">
        <v>46</v>
      </c>
      <c r="K332" t="s">
        <v>18</v>
      </c>
      <c r="L332" t="s">
        <v>101</v>
      </c>
      <c r="M332">
        <v>0.56943142000000002</v>
      </c>
      <c r="N332">
        <v>1.5798045811068823E-2</v>
      </c>
    </row>
    <row r="333" spans="1:14" x14ac:dyDescent="0.3">
      <c r="A333">
        <v>3</v>
      </c>
      <c r="B333">
        <v>34</v>
      </c>
      <c r="C333">
        <v>1</v>
      </c>
      <c r="D333">
        <v>1</v>
      </c>
      <c r="E333" t="s">
        <v>205</v>
      </c>
      <c r="F333">
        <v>2025</v>
      </c>
      <c r="G333" t="s">
        <v>25</v>
      </c>
      <c r="H333" t="s">
        <v>29</v>
      </c>
      <c r="I333" t="s">
        <v>10</v>
      </c>
      <c r="J333" t="s">
        <v>46</v>
      </c>
      <c r="K333" t="s">
        <v>19</v>
      </c>
      <c r="L333" t="s">
        <v>102</v>
      </c>
      <c r="M333">
        <v>2.7455998244607658</v>
      </c>
      <c r="N333">
        <v>7.6172670285200805E-2</v>
      </c>
    </row>
    <row r="334" spans="1:14" x14ac:dyDescent="0.3">
      <c r="A334">
        <v>3</v>
      </c>
      <c r="B334">
        <v>34</v>
      </c>
      <c r="C334">
        <v>1</v>
      </c>
      <c r="D334">
        <v>1</v>
      </c>
      <c r="E334" t="s">
        <v>206</v>
      </c>
      <c r="F334">
        <v>2025</v>
      </c>
      <c r="G334" t="s">
        <v>25</v>
      </c>
      <c r="H334" t="s">
        <v>29</v>
      </c>
      <c r="I334" t="s">
        <v>10</v>
      </c>
      <c r="J334" t="s">
        <v>46</v>
      </c>
      <c r="K334" t="s">
        <v>19</v>
      </c>
      <c r="L334" t="s">
        <v>103</v>
      </c>
      <c r="M334">
        <v>12.876355803907046</v>
      </c>
      <c r="N334">
        <v>0.35723574731746527</v>
      </c>
    </row>
    <row r="335" spans="1:14" x14ac:dyDescent="0.3">
      <c r="A335">
        <v>3</v>
      </c>
      <c r="B335">
        <v>34</v>
      </c>
      <c r="C335">
        <v>1</v>
      </c>
      <c r="D335">
        <v>1</v>
      </c>
      <c r="E335" t="s">
        <v>207</v>
      </c>
      <c r="F335">
        <v>2025</v>
      </c>
      <c r="G335" t="s">
        <v>25</v>
      </c>
      <c r="H335" t="s">
        <v>29</v>
      </c>
      <c r="I335" t="s">
        <v>10</v>
      </c>
      <c r="J335" t="s">
        <v>46</v>
      </c>
      <c r="K335" t="s">
        <v>19</v>
      </c>
      <c r="L335" t="s">
        <v>104</v>
      </c>
      <c r="M335">
        <v>0.30480852909934664</v>
      </c>
      <c r="N335">
        <v>8.4564689217816302E-3</v>
      </c>
    </row>
    <row r="336" spans="1:14" x14ac:dyDescent="0.3">
      <c r="A336">
        <v>3</v>
      </c>
      <c r="B336">
        <v>34</v>
      </c>
      <c r="C336">
        <v>1</v>
      </c>
      <c r="D336">
        <v>1</v>
      </c>
      <c r="E336" t="s">
        <v>208</v>
      </c>
      <c r="F336">
        <v>2025</v>
      </c>
      <c r="G336" t="s">
        <v>25</v>
      </c>
      <c r="H336" t="s">
        <v>29</v>
      </c>
      <c r="I336" t="s">
        <v>10</v>
      </c>
      <c r="J336" t="s">
        <v>46</v>
      </c>
      <c r="K336" t="s">
        <v>19</v>
      </c>
      <c r="L336" t="s">
        <v>105</v>
      </c>
      <c r="M336">
        <v>0.50646159999999996</v>
      </c>
      <c r="N336">
        <v>1.4051039822051291E-2</v>
      </c>
    </row>
    <row r="337" spans="1:14" x14ac:dyDescent="0.3">
      <c r="A337">
        <v>3</v>
      </c>
      <c r="B337">
        <v>30</v>
      </c>
      <c r="C337">
        <v>2</v>
      </c>
      <c r="D337">
        <v>0</v>
      </c>
      <c r="E337" t="s">
        <v>170</v>
      </c>
      <c r="F337">
        <v>2025</v>
      </c>
      <c r="G337" t="s">
        <v>25</v>
      </c>
      <c r="H337" t="s">
        <v>26</v>
      </c>
      <c r="I337" t="s">
        <v>12</v>
      </c>
      <c r="J337" t="s">
        <v>44</v>
      </c>
      <c r="K337" t="s">
        <v>217</v>
      </c>
      <c r="L337" t="s">
        <v>67</v>
      </c>
      <c r="M337">
        <v>1.7772031673999999E-3</v>
      </c>
      <c r="N337">
        <v>6.550559876704126E-3</v>
      </c>
    </row>
    <row r="338" spans="1:14" x14ac:dyDescent="0.3">
      <c r="A338">
        <v>3</v>
      </c>
      <c r="B338">
        <v>30</v>
      </c>
      <c r="C338">
        <v>2</v>
      </c>
      <c r="D338">
        <v>0</v>
      </c>
      <c r="E338" t="s">
        <v>171</v>
      </c>
      <c r="F338">
        <v>2025</v>
      </c>
      <c r="G338" t="s">
        <v>25</v>
      </c>
      <c r="H338" t="s">
        <v>26</v>
      </c>
      <c r="I338" t="s">
        <v>12</v>
      </c>
      <c r="J338" t="s">
        <v>44</v>
      </c>
      <c r="K338" t="s">
        <v>218</v>
      </c>
      <c r="L338" t="s">
        <v>68</v>
      </c>
      <c r="M338">
        <v>2.3215827635000004E-4</v>
      </c>
      <c r="N338">
        <v>8.5570784364960323E-4</v>
      </c>
    </row>
    <row r="339" spans="1:14" x14ac:dyDescent="0.3">
      <c r="A339">
        <v>3</v>
      </c>
      <c r="B339">
        <v>30</v>
      </c>
      <c r="C339">
        <v>2</v>
      </c>
      <c r="D339">
        <v>0</v>
      </c>
      <c r="E339" t="s">
        <v>172</v>
      </c>
      <c r="F339">
        <v>2025</v>
      </c>
      <c r="G339" t="s">
        <v>25</v>
      </c>
      <c r="H339" t="s">
        <v>26</v>
      </c>
      <c r="I339" t="s">
        <v>12</v>
      </c>
      <c r="J339" t="s">
        <v>44</v>
      </c>
      <c r="K339" t="s">
        <v>14</v>
      </c>
      <c r="L339" t="s">
        <v>69</v>
      </c>
      <c r="M339">
        <v>1.3692274067651514E-4</v>
      </c>
      <c r="N339">
        <v>5.0468096599001375E-4</v>
      </c>
    </row>
    <row r="340" spans="1:14" x14ac:dyDescent="0.3">
      <c r="A340">
        <v>3</v>
      </c>
      <c r="B340">
        <v>30</v>
      </c>
      <c r="C340">
        <v>2</v>
      </c>
      <c r="D340">
        <v>0</v>
      </c>
      <c r="E340" t="s">
        <v>173</v>
      </c>
      <c r="F340">
        <v>2025</v>
      </c>
      <c r="G340" t="s">
        <v>25</v>
      </c>
      <c r="H340" t="s">
        <v>26</v>
      </c>
      <c r="I340" t="s">
        <v>12</v>
      </c>
      <c r="J340" t="s">
        <v>44</v>
      </c>
      <c r="K340" t="s">
        <v>14</v>
      </c>
      <c r="L340" t="s">
        <v>70</v>
      </c>
      <c r="M340">
        <v>3.1000895000000001E-3</v>
      </c>
      <c r="N340">
        <v>1.1426561839072579E-2</v>
      </c>
    </row>
    <row r="341" spans="1:14" x14ac:dyDescent="0.3">
      <c r="A341">
        <v>3</v>
      </c>
      <c r="B341">
        <v>30</v>
      </c>
      <c r="C341">
        <v>2</v>
      </c>
      <c r="D341">
        <v>0</v>
      </c>
      <c r="E341" t="s">
        <v>174</v>
      </c>
      <c r="F341">
        <v>2025</v>
      </c>
      <c r="G341" t="s">
        <v>25</v>
      </c>
      <c r="H341" t="s">
        <v>26</v>
      </c>
      <c r="I341" t="s">
        <v>12</v>
      </c>
      <c r="J341" t="s">
        <v>44</v>
      </c>
      <c r="K341" t="s">
        <v>14</v>
      </c>
      <c r="L341" t="s">
        <v>71</v>
      </c>
      <c r="M341">
        <v>8.2264420202020209E-4</v>
      </c>
      <c r="N341">
        <v>3.0321688602662454E-3</v>
      </c>
    </row>
    <row r="342" spans="1:14" x14ac:dyDescent="0.3">
      <c r="A342">
        <v>3</v>
      </c>
      <c r="B342">
        <v>30</v>
      </c>
      <c r="C342">
        <v>2</v>
      </c>
      <c r="D342">
        <v>0</v>
      </c>
      <c r="E342" t="s">
        <v>175</v>
      </c>
      <c r="F342">
        <v>2025</v>
      </c>
      <c r="G342" t="s">
        <v>25</v>
      </c>
      <c r="H342" t="s">
        <v>26</v>
      </c>
      <c r="I342" t="s">
        <v>12</v>
      </c>
      <c r="J342" t="s">
        <v>44</v>
      </c>
      <c r="K342" t="s">
        <v>219</v>
      </c>
      <c r="L342" t="s">
        <v>72</v>
      </c>
      <c r="M342">
        <v>3.7522800000000002E-3</v>
      </c>
      <c r="N342">
        <v>1.3830458590797221E-2</v>
      </c>
    </row>
    <row r="343" spans="1:14" x14ac:dyDescent="0.3">
      <c r="A343">
        <v>3</v>
      </c>
      <c r="B343">
        <v>30</v>
      </c>
      <c r="C343">
        <v>2</v>
      </c>
      <c r="D343">
        <v>0</v>
      </c>
      <c r="E343" t="s">
        <v>209</v>
      </c>
      <c r="F343">
        <v>2025</v>
      </c>
      <c r="G343" t="s">
        <v>25</v>
      </c>
      <c r="H343" t="s">
        <v>26</v>
      </c>
      <c r="I343" t="s">
        <v>12</v>
      </c>
      <c r="J343" t="s">
        <v>45</v>
      </c>
      <c r="K343" t="s">
        <v>11</v>
      </c>
      <c r="L343" t="s">
        <v>106</v>
      </c>
      <c r="M343">
        <v>7.7565125000000001E-4</v>
      </c>
      <c r="N343">
        <v>2.8589584183550008E-3</v>
      </c>
    </row>
    <row r="344" spans="1:14" x14ac:dyDescent="0.3">
      <c r="A344">
        <v>3</v>
      </c>
      <c r="B344">
        <v>30</v>
      </c>
      <c r="C344">
        <v>2</v>
      </c>
      <c r="D344">
        <v>0</v>
      </c>
      <c r="E344" t="s">
        <v>176</v>
      </c>
      <c r="F344">
        <v>2025</v>
      </c>
      <c r="G344" t="s">
        <v>25</v>
      </c>
      <c r="H344" t="s">
        <v>26</v>
      </c>
      <c r="I344" t="s">
        <v>12</v>
      </c>
      <c r="J344" t="s">
        <v>45</v>
      </c>
      <c r="K344" t="s">
        <v>11</v>
      </c>
      <c r="L344" t="s">
        <v>73</v>
      </c>
      <c r="M344">
        <v>3.5315974134E-3</v>
      </c>
      <c r="N344">
        <v>1.3017048777115585E-2</v>
      </c>
    </row>
    <row r="345" spans="1:14" x14ac:dyDescent="0.3">
      <c r="A345">
        <v>3</v>
      </c>
      <c r="B345">
        <v>30</v>
      </c>
      <c r="C345">
        <v>2</v>
      </c>
      <c r="D345">
        <v>0</v>
      </c>
      <c r="E345" t="s">
        <v>178</v>
      </c>
      <c r="F345">
        <v>2025</v>
      </c>
      <c r="G345" t="s">
        <v>25</v>
      </c>
      <c r="H345" t="s">
        <v>26</v>
      </c>
      <c r="I345" t="s">
        <v>12</v>
      </c>
      <c r="J345" t="s">
        <v>45</v>
      </c>
      <c r="K345" t="s">
        <v>11</v>
      </c>
      <c r="L345" t="s">
        <v>75</v>
      </c>
      <c r="M345">
        <v>1.9652E-4</v>
      </c>
      <c r="N345">
        <v>7.2434938817558109E-4</v>
      </c>
    </row>
    <row r="346" spans="1:14" x14ac:dyDescent="0.3">
      <c r="A346">
        <v>3</v>
      </c>
      <c r="B346">
        <v>30</v>
      </c>
      <c r="C346">
        <v>2</v>
      </c>
      <c r="D346">
        <v>0</v>
      </c>
      <c r="E346" t="s">
        <v>180</v>
      </c>
      <c r="F346">
        <v>2025</v>
      </c>
      <c r="G346" t="s">
        <v>25</v>
      </c>
      <c r="H346" t="s">
        <v>26</v>
      </c>
      <c r="I346" t="s">
        <v>12</v>
      </c>
      <c r="J346" t="s">
        <v>45</v>
      </c>
      <c r="K346" t="s">
        <v>11</v>
      </c>
      <c r="L346" t="s">
        <v>77</v>
      </c>
      <c r="M346">
        <v>3.4654999999999998E-3</v>
      </c>
      <c r="N346">
        <v>1.2773421558734359E-2</v>
      </c>
    </row>
    <row r="347" spans="1:14" x14ac:dyDescent="0.3">
      <c r="A347">
        <v>3</v>
      </c>
      <c r="B347">
        <v>30</v>
      </c>
      <c r="C347">
        <v>2</v>
      </c>
      <c r="D347">
        <v>0</v>
      </c>
      <c r="E347" t="s">
        <v>181</v>
      </c>
      <c r="F347">
        <v>2025</v>
      </c>
      <c r="G347" t="s">
        <v>25</v>
      </c>
      <c r="H347" t="s">
        <v>26</v>
      </c>
      <c r="I347" t="s">
        <v>12</v>
      </c>
      <c r="J347" t="s">
        <v>45</v>
      </c>
      <c r="K347" t="s">
        <v>11</v>
      </c>
      <c r="L347" t="s">
        <v>78</v>
      </c>
      <c r="M347">
        <v>5.6776319999999998E-2</v>
      </c>
      <c r="N347">
        <v>0.2092707747550428</v>
      </c>
    </row>
    <row r="348" spans="1:14" x14ac:dyDescent="0.3">
      <c r="A348">
        <v>3</v>
      </c>
      <c r="B348">
        <v>30</v>
      </c>
      <c r="C348">
        <v>2</v>
      </c>
      <c r="D348">
        <v>0</v>
      </c>
      <c r="E348" t="s">
        <v>185</v>
      </c>
      <c r="F348">
        <v>2025</v>
      </c>
      <c r="G348" t="s">
        <v>25</v>
      </c>
      <c r="H348" t="s">
        <v>26</v>
      </c>
      <c r="I348" t="s">
        <v>12</v>
      </c>
      <c r="J348" t="s">
        <v>45</v>
      </c>
      <c r="K348" t="s">
        <v>13</v>
      </c>
      <c r="L348" t="s">
        <v>82</v>
      </c>
      <c r="M348">
        <v>2.0820000000000001E-3</v>
      </c>
      <c r="N348">
        <v>7.6740048146832895E-3</v>
      </c>
    </row>
    <row r="349" spans="1:14" x14ac:dyDescent="0.3">
      <c r="A349">
        <v>3</v>
      </c>
      <c r="B349">
        <v>30</v>
      </c>
      <c r="C349">
        <v>2</v>
      </c>
      <c r="D349">
        <v>0</v>
      </c>
      <c r="E349" t="s">
        <v>187</v>
      </c>
      <c r="F349">
        <v>2025</v>
      </c>
      <c r="G349" t="s">
        <v>25</v>
      </c>
      <c r="H349" t="s">
        <v>26</v>
      </c>
      <c r="I349" t="s">
        <v>12</v>
      </c>
      <c r="J349" t="s">
        <v>45</v>
      </c>
      <c r="K349" t="s">
        <v>15</v>
      </c>
      <c r="L349" t="s">
        <v>84</v>
      </c>
      <c r="M349">
        <v>1.2698157292380002E-3</v>
      </c>
      <c r="N349">
        <v>4.6803900191801084E-3</v>
      </c>
    </row>
    <row r="350" spans="1:14" x14ac:dyDescent="0.3">
      <c r="A350">
        <v>3</v>
      </c>
      <c r="B350">
        <v>30</v>
      </c>
      <c r="C350">
        <v>2</v>
      </c>
      <c r="D350">
        <v>0</v>
      </c>
      <c r="E350" t="s">
        <v>188</v>
      </c>
      <c r="F350">
        <v>2025</v>
      </c>
      <c r="G350" t="s">
        <v>25</v>
      </c>
      <c r="H350" t="s">
        <v>26</v>
      </c>
      <c r="I350" t="s">
        <v>12</v>
      </c>
      <c r="J350" t="s">
        <v>45</v>
      </c>
      <c r="K350" t="s">
        <v>16</v>
      </c>
      <c r="L350" t="s">
        <v>85</v>
      </c>
      <c r="M350">
        <v>1.35E-4</v>
      </c>
      <c r="N350">
        <v>4.9759397213364263E-4</v>
      </c>
    </row>
    <row r="351" spans="1:14" x14ac:dyDescent="0.3">
      <c r="A351">
        <v>3</v>
      </c>
      <c r="B351">
        <v>30</v>
      </c>
      <c r="C351">
        <v>2</v>
      </c>
      <c r="D351">
        <v>0</v>
      </c>
      <c r="E351" t="s">
        <v>189</v>
      </c>
      <c r="F351">
        <v>2025</v>
      </c>
      <c r="G351" t="s">
        <v>25</v>
      </c>
      <c r="H351" t="s">
        <v>26</v>
      </c>
      <c r="I351" t="s">
        <v>12</v>
      </c>
      <c r="J351" t="s">
        <v>45</v>
      </c>
      <c r="K351" t="s">
        <v>16</v>
      </c>
      <c r="L351" t="s">
        <v>86</v>
      </c>
      <c r="M351">
        <v>9.5639999999999999E-5</v>
      </c>
      <c r="N351">
        <v>3.5251768514712285E-4</v>
      </c>
    </row>
    <row r="352" spans="1:14" x14ac:dyDescent="0.3">
      <c r="A352">
        <v>3</v>
      </c>
      <c r="B352">
        <v>30</v>
      </c>
      <c r="C352">
        <v>2</v>
      </c>
      <c r="D352">
        <v>0</v>
      </c>
      <c r="E352" t="s">
        <v>191</v>
      </c>
      <c r="F352">
        <v>2025</v>
      </c>
      <c r="G352" t="s">
        <v>25</v>
      </c>
      <c r="H352" t="s">
        <v>26</v>
      </c>
      <c r="I352" t="s">
        <v>12</v>
      </c>
      <c r="J352" t="s">
        <v>45</v>
      </c>
      <c r="K352" t="s">
        <v>16</v>
      </c>
      <c r="L352" t="s">
        <v>88</v>
      </c>
      <c r="M352">
        <v>8.1361174999999997E-3</v>
      </c>
      <c r="N352">
        <v>2.9988763144970683E-2</v>
      </c>
    </row>
    <row r="353" spans="1:14" x14ac:dyDescent="0.3">
      <c r="A353">
        <v>3</v>
      </c>
      <c r="B353">
        <v>30</v>
      </c>
      <c r="C353">
        <v>2</v>
      </c>
      <c r="D353">
        <v>0</v>
      </c>
      <c r="E353" t="s">
        <v>192</v>
      </c>
      <c r="F353">
        <v>2025</v>
      </c>
      <c r="G353" t="s">
        <v>25</v>
      </c>
      <c r="H353" t="s">
        <v>26</v>
      </c>
      <c r="I353" t="s">
        <v>12</v>
      </c>
      <c r="J353" t="s">
        <v>45</v>
      </c>
      <c r="K353" t="s">
        <v>16</v>
      </c>
      <c r="L353" t="s">
        <v>89</v>
      </c>
      <c r="M353">
        <v>9.4504080555555536E-3</v>
      </c>
      <c r="N353">
        <v>3.4833082093686386E-2</v>
      </c>
    </row>
    <row r="354" spans="1:14" x14ac:dyDescent="0.3">
      <c r="A354">
        <v>3</v>
      </c>
      <c r="B354">
        <v>30</v>
      </c>
      <c r="C354">
        <v>2</v>
      </c>
      <c r="D354">
        <v>0</v>
      </c>
      <c r="E354" t="s">
        <v>210</v>
      </c>
      <c r="F354">
        <v>2025</v>
      </c>
      <c r="G354" t="s">
        <v>25</v>
      </c>
      <c r="H354" t="s">
        <v>26</v>
      </c>
      <c r="I354" t="s">
        <v>12</v>
      </c>
      <c r="J354" t="s">
        <v>45</v>
      </c>
      <c r="K354" t="s">
        <v>24</v>
      </c>
      <c r="L354" t="s">
        <v>108</v>
      </c>
      <c r="M354">
        <v>4.0499999999999998E-4</v>
      </c>
      <c r="N354">
        <v>1.4927819164009279E-3</v>
      </c>
    </row>
    <row r="355" spans="1:14" x14ac:dyDescent="0.3">
      <c r="A355">
        <v>3</v>
      </c>
      <c r="B355">
        <v>30</v>
      </c>
      <c r="C355">
        <v>2</v>
      </c>
      <c r="D355">
        <v>0</v>
      </c>
      <c r="E355" t="s">
        <v>193</v>
      </c>
      <c r="F355">
        <v>2025</v>
      </c>
      <c r="G355" t="s">
        <v>25</v>
      </c>
      <c r="H355" t="s">
        <v>26</v>
      </c>
      <c r="I355" t="s">
        <v>12</v>
      </c>
      <c r="J355" t="s">
        <v>46</v>
      </c>
      <c r="K355" t="s">
        <v>11</v>
      </c>
      <c r="L355" t="s">
        <v>90</v>
      </c>
      <c r="M355">
        <v>2.2862141295839993E-3</v>
      </c>
      <c r="N355">
        <v>8.4267138510204492E-3</v>
      </c>
    </row>
    <row r="356" spans="1:14" x14ac:dyDescent="0.3">
      <c r="A356">
        <v>3</v>
      </c>
      <c r="B356">
        <v>30</v>
      </c>
      <c r="C356">
        <v>2</v>
      </c>
      <c r="D356">
        <v>0</v>
      </c>
      <c r="E356" t="s">
        <v>194</v>
      </c>
      <c r="F356">
        <v>2025</v>
      </c>
      <c r="G356" t="s">
        <v>25</v>
      </c>
      <c r="H356" t="s">
        <v>26</v>
      </c>
      <c r="I356" t="s">
        <v>12</v>
      </c>
      <c r="J356" t="s">
        <v>46</v>
      </c>
      <c r="K356" t="s">
        <v>221</v>
      </c>
      <c r="L356" t="s">
        <v>91</v>
      </c>
      <c r="M356">
        <v>9.7426800000000003E-4</v>
      </c>
      <c r="N356">
        <v>3.5910361780940726E-3</v>
      </c>
    </row>
    <row r="357" spans="1:14" x14ac:dyDescent="0.3">
      <c r="A357">
        <v>3</v>
      </c>
      <c r="B357">
        <v>30</v>
      </c>
      <c r="C357">
        <v>2</v>
      </c>
      <c r="D357">
        <v>0</v>
      </c>
      <c r="E357" t="s">
        <v>195</v>
      </c>
      <c r="F357">
        <v>2025</v>
      </c>
      <c r="G357" t="s">
        <v>25</v>
      </c>
      <c r="H357" t="s">
        <v>26</v>
      </c>
      <c r="I357" t="s">
        <v>12</v>
      </c>
      <c r="J357" t="s">
        <v>46</v>
      </c>
      <c r="K357" t="s">
        <v>17</v>
      </c>
      <c r="L357" t="s">
        <v>92</v>
      </c>
      <c r="M357">
        <v>0.14394773259422944</v>
      </c>
      <c r="N357">
        <v>0.53057425215699294</v>
      </c>
    </row>
    <row r="358" spans="1:14" x14ac:dyDescent="0.3">
      <c r="A358">
        <v>3</v>
      </c>
      <c r="B358">
        <v>30</v>
      </c>
      <c r="C358">
        <v>2</v>
      </c>
      <c r="D358">
        <v>0</v>
      </c>
      <c r="E358" t="s">
        <v>197</v>
      </c>
      <c r="F358">
        <v>2025</v>
      </c>
      <c r="G358" t="s">
        <v>25</v>
      </c>
      <c r="H358" t="s">
        <v>26</v>
      </c>
      <c r="I358" t="s">
        <v>12</v>
      </c>
      <c r="J358" t="s">
        <v>46</v>
      </c>
      <c r="K358" t="s">
        <v>17</v>
      </c>
      <c r="L358" t="s">
        <v>94</v>
      </c>
      <c r="M358">
        <v>8.2846093373479986E-3</v>
      </c>
      <c r="N358">
        <v>3.0536086427751526E-2</v>
      </c>
    </row>
    <row r="359" spans="1:14" x14ac:dyDescent="0.3">
      <c r="A359">
        <v>3</v>
      </c>
      <c r="B359">
        <v>30</v>
      </c>
      <c r="C359">
        <v>2</v>
      </c>
      <c r="D359">
        <v>0</v>
      </c>
      <c r="E359" t="s">
        <v>200</v>
      </c>
      <c r="F359">
        <v>2025</v>
      </c>
      <c r="G359" t="s">
        <v>25</v>
      </c>
      <c r="H359" t="s">
        <v>26</v>
      </c>
      <c r="I359" t="s">
        <v>12</v>
      </c>
      <c r="J359" t="s">
        <v>46</v>
      </c>
      <c r="K359" t="s">
        <v>18</v>
      </c>
      <c r="L359" t="s">
        <v>98</v>
      </c>
      <c r="M359">
        <v>1.0475999999999999E-3</v>
      </c>
      <c r="N359">
        <v>3.8613292237570664E-3</v>
      </c>
    </row>
    <row r="360" spans="1:14" x14ac:dyDescent="0.3">
      <c r="A360">
        <v>3</v>
      </c>
      <c r="B360">
        <v>30</v>
      </c>
      <c r="C360">
        <v>2</v>
      </c>
      <c r="D360">
        <v>0</v>
      </c>
      <c r="E360" t="s">
        <v>202</v>
      </c>
      <c r="F360">
        <v>2025</v>
      </c>
      <c r="G360" t="s">
        <v>25</v>
      </c>
      <c r="H360" t="s">
        <v>26</v>
      </c>
      <c r="I360" t="s">
        <v>12</v>
      </c>
      <c r="J360" t="s">
        <v>46</v>
      </c>
      <c r="K360" t="s">
        <v>18</v>
      </c>
      <c r="L360" t="s">
        <v>100</v>
      </c>
      <c r="M360">
        <v>2.3839610034240006E-3</v>
      </c>
      <c r="N360">
        <v>8.7869972230033549E-3</v>
      </c>
    </row>
    <row r="361" spans="1:14" x14ac:dyDescent="0.3">
      <c r="A361">
        <v>3</v>
      </c>
      <c r="B361">
        <v>30</v>
      </c>
      <c r="C361">
        <v>2</v>
      </c>
      <c r="D361">
        <v>0</v>
      </c>
      <c r="E361" t="s">
        <v>203</v>
      </c>
      <c r="F361">
        <v>2025</v>
      </c>
      <c r="G361" t="s">
        <v>25</v>
      </c>
      <c r="H361" t="s">
        <v>26</v>
      </c>
      <c r="I361" t="s">
        <v>12</v>
      </c>
      <c r="J361" t="s">
        <v>46</v>
      </c>
      <c r="K361" t="s">
        <v>18</v>
      </c>
      <c r="L361" t="s">
        <v>101</v>
      </c>
      <c r="M361">
        <v>1.4398200000000001E-3</v>
      </c>
      <c r="N361">
        <v>5.3070055774626767E-3</v>
      </c>
    </row>
    <row r="362" spans="1:14" x14ac:dyDescent="0.3">
      <c r="A362">
        <v>3</v>
      </c>
      <c r="B362">
        <v>30</v>
      </c>
      <c r="C362">
        <v>2</v>
      </c>
      <c r="D362">
        <v>0</v>
      </c>
      <c r="E362" t="s">
        <v>205</v>
      </c>
      <c r="F362">
        <v>2025</v>
      </c>
      <c r="G362" t="s">
        <v>25</v>
      </c>
      <c r="H362" t="s">
        <v>26</v>
      </c>
      <c r="I362" t="s">
        <v>12</v>
      </c>
      <c r="J362" t="s">
        <v>46</v>
      </c>
      <c r="K362" t="s">
        <v>19</v>
      </c>
      <c r="L362" t="s">
        <v>102</v>
      </c>
      <c r="M362">
        <v>1.1341511434195557E-3</v>
      </c>
      <c r="N362">
        <v>4.1803464626225875E-3</v>
      </c>
    </row>
    <row r="363" spans="1:14" x14ac:dyDescent="0.3">
      <c r="A363">
        <v>3</v>
      </c>
      <c r="B363">
        <v>30</v>
      </c>
      <c r="C363">
        <v>2</v>
      </c>
      <c r="D363">
        <v>0</v>
      </c>
      <c r="E363" t="s">
        <v>206</v>
      </c>
      <c r="F363">
        <v>2025</v>
      </c>
      <c r="G363" t="s">
        <v>25</v>
      </c>
      <c r="H363" t="s">
        <v>26</v>
      </c>
      <c r="I363" t="s">
        <v>12</v>
      </c>
      <c r="J363" t="s">
        <v>46</v>
      </c>
      <c r="K363" t="s">
        <v>19</v>
      </c>
      <c r="L363" t="s">
        <v>103</v>
      </c>
      <c r="M363">
        <v>6.6509940500000002E-3</v>
      </c>
      <c r="N363">
        <v>2.4514774429457209E-2</v>
      </c>
    </row>
    <row r="364" spans="1:14" x14ac:dyDescent="0.3">
      <c r="A364">
        <v>3</v>
      </c>
      <c r="B364">
        <v>30</v>
      </c>
      <c r="C364">
        <v>2</v>
      </c>
      <c r="D364">
        <v>0</v>
      </c>
      <c r="E364" t="s">
        <v>207</v>
      </c>
      <c r="F364">
        <v>2025</v>
      </c>
      <c r="G364" t="s">
        <v>25</v>
      </c>
      <c r="H364" t="s">
        <v>26</v>
      </c>
      <c r="I364" t="s">
        <v>12</v>
      </c>
      <c r="J364" t="s">
        <v>46</v>
      </c>
      <c r="K364" t="s">
        <v>19</v>
      </c>
      <c r="L364" t="s">
        <v>104</v>
      </c>
      <c r="M364">
        <v>7.0153192737560004E-3</v>
      </c>
      <c r="N364">
        <v>2.585763394973296E-2</v>
      </c>
    </row>
    <row r="365" spans="1:14" x14ac:dyDescent="0.3">
      <c r="A365">
        <v>3</v>
      </c>
      <c r="B365">
        <v>30</v>
      </c>
      <c r="C365">
        <v>2</v>
      </c>
      <c r="D365">
        <v>1</v>
      </c>
      <c r="E365" t="s">
        <v>170</v>
      </c>
      <c r="F365">
        <v>2025</v>
      </c>
      <c r="G365" t="s">
        <v>25</v>
      </c>
      <c r="H365" t="s">
        <v>26</v>
      </c>
      <c r="I365" t="s">
        <v>10</v>
      </c>
      <c r="J365" t="s">
        <v>44</v>
      </c>
      <c r="K365" t="s">
        <v>217</v>
      </c>
      <c r="L365" t="s">
        <v>67</v>
      </c>
      <c r="M365">
        <v>4.4795905079115225E-2</v>
      </c>
      <c r="N365">
        <v>9.3336998338266891E-3</v>
      </c>
    </row>
    <row r="366" spans="1:14" x14ac:dyDescent="0.3">
      <c r="A366">
        <v>3</v>
      </c>
      <c r="B366">
        <v>30</v>
      </c>
      <c r="C366">
        <v>2</v>
      </c>
      <c r="D366">
        <v>1</v>
      </c>
      <c r="E366" t="s">
        <v>171</v>
      </c>
      <c r="F366">
        <v>2025</v>
      </c>
      <c r="G366" t="s">
        <v>25</v>
      </c>
      <c r="H366" t="s">
        <v>26</v>
      </c>
      <c r="I366" t="s">
        <v>10</v>
      </c>
      <c r="J366" t="s">
        <v>44</v>
      </c>
      <c r="K366" t="s">
        <v>218</v>
      </c>
      <c r="L366" t="s">
        <v>68</v>
      </c>
      <c r="M366">
        <v>3.9006090614400009E-3</v>
      </c>
      <c r="N366">
        <v>8.1273308540782572E-4</v>
      </c>
    </row>
    <row r="367" spans="1:14" x14ac:dyDescent="0.3">
      <c r="A367">
        <v>3</v>
      </c>
      <c r="B367">
        <v>30</v>
      </c>
      <c r="C367">
        <v>2</v>
      </c>
      <c r="D367">
        <v>1</v>
      </c>
      <c r="E367" t="s">
        <v>172</v>
      </c>
      <c r="F367">
        <v>2025</v>
      </c>
      <c r="G367" t="s">
        <v>25</v>
      </c>
      <c r="H367" t="s">
        <v>26</v>
      </c>
      <c r="I367" t="s">
        <v>10</v>
      </c>
      <c r="J367" t="s">
        <v>44</v>
      </c>
      <c r="K367" t="s">
        <v>14</v>
      </c>
      <c r="L367" t="s">
        <v>69</v>
      </c>
      <c r="M367">
        <v>1.3728520737E-3</v>
      </c>
      <c r="N367">
        <v>2.8604822582625679E-4</v>
      </c>
    </row>
    <row r="368" spans="1:14" x14ac:dyDescent="0.3">
      <c r="A368">
        <v>3</v>
      </c>
      <c r="B368">
        <v>30</v>
      </c>
      <c r="C368">
        <v>2</v>
      </c>
      <c r="D368">
        <v>1</v>
      </c>
      <c r="E368" t="s">
        <v>173</v>
      </c>
      <c r="F368">
        <v>2025</v>
      </c>
      <c r="G368" t="s">
        <v>25</v>
      </c>
      <c r="H368" t="s">
        <v>26</v>
      </c>
      <c r="I368" t="s">
        <v>10</v>
      </c>
      <c r="J368" t="s">
        <v>44</v>
      </c>
      <c r="K368" t="s">
        <v>14</v>
      </c>
      <c r="L368" t="s">
        <v>70</v>
      </c>
      <c r="M368">
        <v>6.0319110563909775E-2</v>
      </c>
      <c r="N368">
        <v>1.2568123609794431E-2</v>
      </c>
    </row>
    <row r="369" spans="1:14" x14ac:dyDescent="0.3">
      <c r="A369">
        <v>3</v>
      </c>
      <c r="B369">
        <v>30</v>
      </c>
      <c r="C369">
        <v>2</v>
      </c>
      <c r="D369">
        <v>1</v>
      </c>
      <c r="E369" t="s">
        <v>174</v>
      </c>
      <c r="F369">
        <v>2025</v>
      </c>
      <c r="G369" t="s">
        <v>25</v>
      </c>
      <c r="H369" t="s">
        <v>26</v>
      </c>
      <c r="I369" t="s">
        <v>10</v>
      </c>
      <c r="J369" t="s">
        <v>44</v>
      </c>
      <c r="K369" t="s">
        <v>14</v>
      </c>
      <c r="L369" t="s">
        <v>71</v>
      </c>
      <c r="M369">
        <v>3.4724323125586286E-2</v>
      </c>
      <c r="N369">
        <v>7.2351793855848232E-3</v>
      </c>
    </row>
    <row r="370" spans="1:14" x14ac:dyDescent="0.3">
      <c r="A370">
        <v>3</v>
      </c>
      <c r="B370">
        <v>30</v>
      </c>
      <c r="C370">
        <v>2</v>
      </c>
      <c r="D370">
        <v>1</v>
      </c>
      <c r="E370" t="s">
        <v>175</v>
      </c>
      <c r="F370">
        <v>2025</v>
      </c>
      <c r="G370" t="s">
        <v>25</v>
      </c>
      <c r="H370" t="s">
        <v>26</v>
      </c>
      <c r="I370" t="s">
        <v>10</v>
      </c>
      <c r="J370" t="s">
        <v>44</v>
      </c>
      <c r="K370" t="s">
        <v>219</v>
      </c>
      <c r="L370" t="s">
        <v>72</v>
      </c>
      <c r="M370">
        <v>6.6027684535714282E-2</v>
      </c>
      <c r="N370">
        <v>1.375756527500727E-2</v>
      </c>
    </row>
    <row r="371" spans="1:14" x14ac:dyDescent="0.3">
      <c r="A371">
        <v>3</v>
      </c>
      <c r="B371">
        <v>30</v>
      </c>
      <c r="C371">
        <v>2</v>
      </c>
      <c r="D371">
        <v>1</v>
      </c>
      <c r="E371" t="s">
        <v>209</v>
      </c>
      <c r="F371">
        <v>2025</v>
      </c>
      <c r="G371" t="s">
        <v>25</v>
      </c>
      <c r="H371" t="s">
        <v>26</v>
      </c>
      <c r="I371" t="s">
        <v>10</v>
      </c>
      <c r="J371" t="s">
        <v>45</v>
      </c>
      <c r="K371" t="s">
        <v>11</v>
      </c>
      <c r="L371" t="s">
        <v>106</v>
      </c>
      <c r="M371">
        <v>0.13030601375</v>
      </c>
      <c r="N371">
        <v>2.715063389693689E-2</v>
      </c>
    </row>
    <row r="372" spans="1:14" x14ac:dyDescent="0.3">
      <c r="A372">
        <v>3</v>
      </c>
      <c r="B372">
        <v>30</v>
      </c>
      <c r="C372">
        <v>2</v>
      </c>
      <c r="D372">
        <v>1</v>
      </c>
      <c r="E372" t="s">
        <v>176</v>
      </c>
      <c r="F372">
        <v>2025</v>
      </c>
      <c r="G372" t="s">
        <v>25</v>
      </c>
      <c r="H372" t="s">
        <v>26</v>
      </c>
      <c r="I372" t="s">
        <v>10</v>
      </c>
      <c r="J372" t="s">
        <v>45</v>
      </c>
      <c r="K372" t="s">
        <v>11</v>
      </c>
      <c r="L372" t="s">
        <v>73</v>
      </c>
      <c r="M372">
        <v>0.19434790210013048</v>
      </c>
      <c r="N372">
        <v>4.0494437568184563E-2</v>
      </c>
    </row>
    <row r="373" spans="1:14" x14ac:dyDescent="0.3">
      <c r="A373">
        <v>3</v>
      </c>
      <c r="B373">
        <v>30</v>
      </c>
      <c r="C373">
        <v>2</v>
      </c>
      <c r="D373">
        <v>1</v>
      </c>
      <c r="E373" t="s">
        <v>178</v>
      </c>
      <c r="F373">
        <v>2025</v>
      </c>
      <c r="G373" t="s">
        <v>25</v>
      </c>
      <c r="H373" t="s">
        <v>26</v>
      </c>
      <c r="I373" t="s">
        <v>10</v>
      </c>
      <c r="J373" t="s">
        <v>45</v>
      </c>
      <c r="K373" t="s">
        <v>11</v>
      </c>
      <c r="L373" t="s">
        <v>75</v>
      </c>
      <c r="M373">
        <v>8.4046049096385533E-3</v>
      </c>
      <c r="N373">
        <v>1.7511881791410775E-3</v>
      </c>
    </row>
    <row r="374" spans="1:14" x14ac:dyDescent="0.3">
      <c r="A374">
        <v>3</v>
      </c>
      <c r="B374">
        <v>30</v>
      </c>
      <c r="C374">
        <v>2</v>
      </c>
      <c r="D374">
        <v>1</v>
      </c>
      <c r="E374" t="s">
        <v>180</v>
      </c>
      <c r="F374">
        <v>2025</v>
      </c>
      <c r="G374" t="s">
        <v>25</v>
      </c>
      <c r="H374" t="s">
        <v>26</v>
      </c>
      <c r="I374" t="s">
        <v>10</v>
      </c>
      <c r="J374" t="s">
        <v>45</v>
      </c>
      <c r="K374" t="s">
        <v>11</v>
      </c>
      <c r="L374" t="s">
        <v>77</v>
      </c>
      <c r="M374">
        <v>7.1332600375939845E-2</v>
      </c>
      <c r="N374">
        <v>1.4862900506183625E-2</v>
      </c>
    </row>
    <row r="375" spans="1:14" x14ac:dyDescent="0.3">
      <c r="A375">
        <v>3</v>
      </c>
      <c r="B375">
        <v>30</v>
      </c>
      <c r="C375">
        <v>2</v>
      </c>
      <c r="D375">
        <v>1</v>
      </c>
      <c r="E375" t="s">
        <v>181</v>
      </c>
      <c r="F375">
        <v>2025</v>
      </c>
      <c r="G375" t="s">
        <v>25</v>
      </c>
      <c r="H375" t="s">
        <v>26</v>
      </c>
      <c r="I375" t="s">
        <v>10</v>
      </c>
      <c r="J375" t="s">
        <v>45</v>
      </c>
      <c r="K375" t="s">
        <v>11</v>
      </c>
      <c r="L375" t="s">
        <v>78</v>
      </c>
      <c r="M375">
        <v>0.36299626101083032</v>
      </c>
      <c r="N375">
        <v>7.5634103945275505E-2</v>
      </c>
    </row>
    <row r="376" spans="1:14" x14ac:dyDescent="0.3">
      <c r="A376">
        <v>3</v>
      </c>
      <c r="B376">
        <v>30</v>
      </c>
      <c r="C376">
        <v>2</v>
      </c>
      <c r="D376">
        <v>1</v>
      </c>
      <c r="E376" t="s">
        <v>185</v>
      </c>
      <c r="F376">
        <v>2025</v>
      </c>
      <c r="G376" t="s">
        <v>25</v>
      </c>
      <c r="H376" t="s">
        <v>26</v>
      </c>
      <c r="I376" t="s">
        <v>10</v>
      </c>
      <c r="J376" t="s">
        <v>45</v>
      </c>
      <c r="K376" t="s">
        <v>13</v>
      </c>
      <c r="L376" t="s">
        <v>82</v>
      </c>
      <c r="M376">
        <v>3.3391379999999998E-2</v>
      </c>
      <c r="N376">
        <v>6.9574466105061126E-3</v>
      </c>
    </row>
    <row r="377" spans="1:14" x14ac:dyDescent="0.3">
      <c r="A377">
        <v>3</v>
      </c>
      <c r="B377">
        <v>30</v>
      </c>
      <c r="C377">
        <v>2</v>
      </c>
      <c r="D377">
        <v>1</v>
      </c>
      <c r="E377" t="s">
        <v>187</v>
      </c>
      <c r="F377">
        <v>2025</v>
      </c>
      <c r="G377" t="s">
        <v>25</v>
      </c>
      <c r="H377" t="s">
        <v>26</v>
      </c>
      <c r="I377" t="s">
        <v>10</v>
      </c>
      <c r="J377" t="s">
        <v>45</v>
      </c>
      <c r="K377" t="s">
        <v>15</v>
      </c>
      <c r="L377" t="s">
        <v>84</v>
      </c>
      <c r="M377">
        <v>2.0012316825311998E-2</v>
      </c>
      <c r="N377">
        <v>4.1697775253565867E-3</v>
      </c>
    </row>
    <row r="378" spans="1:14" x14ac:dyDescent="0.3">
      <c r="A378">
        <v>3</v>
      </c>
      <c r="B378">
        <v>30</v>
      </c>
      <c r="C378">
        <v>2</v>
      </c>
      <c r="D378">
        <v>1</v>
      </c>
      <c r="E378" t="s">
        <v>188</v>
      </c>
      <c r="F378">
        <v>2025</v>
      </c>
      <c r="G378" t="s">
        <v>25</v>
      </c>
      <c r="H378" t="s">
        <v>26</v>
      </c>
      <c r="I378" t="s">
        <v>10</v>
      </c>
      <c r="J378" t="s">
        <v>45</v>
      </c>
      <c r="K378" t="s">
        <v>16</v>
      </c>
      <c r="L378" t="s">
        <v>85</v>
      </c>
      <c r="M378">
        <v>2.6494499999999998E-3</v>
      </c>
      <c r="N378">
        <v>5.5204088367133734E-4</v>
      </c>
    </row>
    <row r="379" spans="1:14" x14ac:dyDescent="0.3">
      <c r="A379">
        <v>3</v>
      </c>
      <c r="B379">
        <v>30</v>
      </c>
      <c r="C379">
        <v>2</v>
      </c>
      <c r="D379">
        <v>1</v>
      </c>
      <c r="E379" t="s">
        <v>189</v>
      </c>
      <c r="F379">
        <v>2025</v>
      </c>
      <c r="G379" t="s">
        <v>25</v>
      </c>
      <c r="H379" t="s">
        <v>26</v>
      </c>
      <c r="I379" t="s">
        <v>10</v>
      </c>
      <c r="J379" t="s">
        <v>45</v>
      </c>
      <c r="K379" t="s">
        <v>16</v>
      </c>
      <c r="L379" t="s">
        <v>86</v>
      </c>
      <c r="M379">
        <v>7.9199999999999995E-4</v>
      </c>
      <c r="N379">
        <v>1.6502156291596339E-4</v>
      </c>
    </row>
    <row r="380" spans="1:14" x14ac:dyDescent="0.3">
      <c r="A380">
        <v>3</v>
      </c>
      <c r="B380">
        <v>30</v>
      </c>
      <c r="C380">
        <v>2</v>
      </c>
      <c r="D380">
        <v>1</v>
      </c>
      <c r="E380" t="s">
        <v>191</v>
      </c>
      <c r="F380">
        <v>2025</v>
      </c>
      <c r="G380" t="s">
        <v>25</v>
      </c>
      <c r="H380" t="s">
        <v>26</v>
      </c>
      <c r="I380" t="s">
        <v>10</v>
      </c>
      <c r="J380" t="s">
        <v>45</v>
      </c>
      <c r="K380" t="s">
        <v>16</v>
      </c>
      <c r="L380" t="s">
        <v>88</v>
      </c>
      <c r="M380">
        <v>0.19927686999999999</v>
      </c>
      <c r="N380">
        <v>4.152144007626421E-2</v>
      </c>
    </row>
    <row r="381" spans="1:14" x14ac:dyDescent="0.3">
      <c r="A381">
        <v>3</v>
      </c>
      <c r="B381">
        <v>30</v>
      </c>
      <c r="C381">
        <v>2</v>
      </c>
      <c r="D381">
        <v>1</v>
      </c>
      <c r="E381" t="s">
        <v>192</v>
      </c>
      <c r="F381">
        <v>2025</v>
      </c>
      <c r="G381" t="s">
        <v>25</v>
      </c>
      <c r="H381" t="s">
        <v>26</v>
      </c>
      <c r="I381" t="s">
        <v>10</v>
      </c>
      <c r="J381" t="s">
        <v>45</v>
      </c>
      <c r="K381" t="s">
        <v>16</v>
      </c>
      <c r="L381" t="s">
        <v>89</v>
      </c>
      <c r="M381">
        <v>1.903786E-2</v>
      </c>
      <c r="N381">
        <v>3.9667391562819478E-3</v>
      </c>
    </row>
    <row r="382" spans="1:14" x14ac:dyDescent="0.3">
      <c r="A382">
        <v>3</v>
      </c>
      <c r="B382">
        <v>30</v>
      </c>
      <c r="C382">
        <v>2</v>
      </c>
      <c r="D382">
        <v>1</v>
      </c>
      <c r="E382" t="s">
        <v>210</v>
      </c>
      <c r="F382">
        <v>2025</v>
      </c>
      <c r="G382" t="s">
        <v>25</v>
      </c>
      <c r="H382" t="s">
        <v>26</v>
      </c>
      <c r="I382" t="s">
        <v>10</v>
      </c>
      <c r="J382" t="s">
        <v>45</v>
      </c>
      <c r="K382" t="s">
        <v>24</v>
      </c>
      <c r="L382" t="s">
        <v>108</v>
      </c>
      <c r="M382">
        <v>3.2171140000000001E-3</v>
      </c>
      <c r="N382">
        <v>6.7031967217023565E-4</v>
      </c>
    </row>
    <row r="383" spans="1:14" x14ac:dyDescent="0.3">
      <c r="A383">
        <v>3</v>
      </c>
      <c r="B383">
        <v>30</v>
      </c>
      <c r="C383">
        <v>2</v>
      </c>
      <c r="D383">
        <v>1</v>
      </c>
      <c r="E383" t="s">
        <v>193</v>
      </c>
      <c r="F383">
        <v>2025</v>
      </c>
      <c r="G383" t="s">
        <v>25</v>
      </c>
      <c r="H383" t="s">
        <v>26</v>
      </c>
      <c r="I383" t="s">
        <v>10</v>
      </c>
      <c r="J383" t="s">
        <v>46</v>
      </c>
      <c r="K383" t="s">
        <v>11</v>
      </c>
      <c r="L383" t="s">
        <v>90</v>
      </c>
      <c r="M383">
        <v>3.5700198639599993E-2</v>
      </c>
      <c r="N383">
        <v>7.4385133534307334E-3</v>
      </c>
    </row>
    <row r="384" spans="1:14" x14ac:dyDescent="0.3">
      <c r="A384">
        <v>3</v>
      </c>
      <c r="B384">
        <v>30</v>
      </c>
      <c r="C384">
        <v>2</v>
      </c>
      <c r="D384">
        <v>1</v>
      </c>
      <c r="E384" t="s">
        <v>194</v>
      </c>
      <c r="F384">
        <v>2025</v>
      </c>
      <c r="G384" t="s">
        <v>25</v>
      </c>
      <c r="H384" t="s">
        <v>26</v>
      </c>
      <c r="I384" t="s">
        <v>10</v>
      </c>
      <c r="J384" t="s">
        <v>46</v>
      </c>
      <c r="K384" t="s">
        <v>221</v>
      </c>
      <c r="L384" t="s">
        <v>91</v>
      </c>
      <c r="M384">
        <v>3.3692424601503762E-2</v>
      </c>
      <c r="N384">
        <v>7.0201724320308155E-3</v>
      </c>
    </row>
    <row r="385" spans="1:14" x14ac:dyDescent="0.3">
      <c r="A385">
        <v>3</v>
      </c>
      <c r="B385">
        <v>30</v>
      </c>
      <c r="C385">
        <v>2</v>
      </c>
      <c r="D385">
        <v>1</v>
      </c>
      <c r="E385" t="s">
        <v>195</v>
      </c>
      <c r="F385">
        <v>2025</v>
      </c>
      <c r="G385" t="s">
        <v>25</v>
      </c>
      <c r="H385" t="s">
        <v>26</v>
      </c>
      <c r="I385" t="s">
        <v>10</v>
      </c>
      <c r="J385" t="s">
        <v>46</v>
      </c>
      <c r="K385" t="s">
        <v>17</v>
      </c>
      <c r="L385" t="s">
        <v>92</v>
      </c>
      <c r="M385">
        <v>2.8718516297927406</v>
      </c>
      <c r="N385">
        <v>0.59838061163024592</v>
      </c>
    </row>
    <row r="386" spans="1:14" x14ac:dyDescent="0.3">
      <c r="A386">
        <v>3</v>
      </c>
      <c r="B386">
        <v>30</v>
      </c>
      <c r="C386">
        <v>2</v>
      </c>
      <c r="D386">
        <v>1</v>
      </c>
      <c r="E386" t="s">
        <v>196</v>
      </c>
      <c r="F386">
        <v>2025</v>
      </c>
      <c r="G386" t="s">
        <v>25</v>
      </c>
      <c r="H386" t="s">
        <v>26</v>
      </c>
      <c r="I386" t="s">
        <v>10</v>
      </c>
      <c r="J386" t="s">
        <v>46</v>
      </c>
      <c r="K386" t="s">
        <v>17</v>
      </c>
      <c r="L386" t="s">
        <v>93</v>
      </c>
      <c r="M386">
        <v>2.4767600000000001E-2</v>
      </c>
      <c r="N386">
        <v>5.1605909869664327E-3</v>
      </c>
    </row>
    <row r="387" spans="1:14" x14ac:dyDescent="0.3">
      <c r="A387">
        <v>3</v>
      </c>
      <c r="B387">
        <v>30</v>
      </c>
      <c r="C387">
        <v>2</v>
      </c>
      <c r="D387">
        <v>1</v>
      </c>
      <c r="E387" t="s">
        <v>197</v>
      </c>
      <c r="F387">
        <v>2025</v>
      </c>
      <c r="G387" t="s">
        <v>25</v>
      </c>
      <c r="H387" t="s">
        <v>26</v>
      </c>
      <c r="I387" t="s">
        <v>10</v>
      </c>
      <c r="J387" t="s">
        <v>46</v>
      </c>
      <c r="K387" t="s">
        <v>17</v>
      </c>
      <c r="L387" t="s">
        <v>94</v>
      </c>
      <c r="M387">
        <v>0.27114670860137446</v>
      </c>
      <c r="N387">
        <v>5.6496279839543063E-2</v>
      </c>
    </row>
    <row r="388" spans="1:14" x14ac:dyDescent="0.3">
      <c r="A388">
        <v>3</v>
      </c>
      <c r="B388">
        <v>30</v>
      </c>
      <c r="C388">
        <v>2</v>
      </c>
      <c r="D388">
        <v>1</v>
      </c>
      <c r="E388" t="s">
        <v>200</v>
      </c>
      <c r="F388">
        <v>2025</v>
      </c>
      <c r="G388" t="s">
        <v>25</v>
      </c>
      <c r="H388" t="s">
        <v>26</v>
      </c>
      <c r="I388" t="s">
        <v>10</v>
      </c>
      <c r="J388" t="s">
        <v>46</v>
      </c>
      <c r="K388" t="s">
        <v>18</v>
      </c>
      <c r="L388" t="s">
        <v>98</v>
      </c>
      <c r="M388">
        <v>0.10844718976000001</v>
      </c>
      <c r="N388">
        <v>2.2596117106110179E-2</v>
      </c>
    </row>
    <row r="389" spans="1:14" x14ac:dyDescent="0.3">
      <c r="A389">
        <v>3</v>
      </c>
      <c r="B389">
        <v>30</v>
      </c>
      <c r="C389">
        <v>2</v>
      </c>
      <c r="D389">
        <v>1</v>
      </c>
      <c r="E389" t="s">
        <v>202</v>
      </c>
      <c r="F389">
        <v>2025</v>
      </c>
      <c r="G389" t="s">
        <v>25</v>
      </c>
      <c r="H389" t="s">
        <v>26</v>
      </c>
      <c r="I389" t="s">
        <v>10</v>
      </c>
      <c r="J389" t="s">
        <v>46</v>
      </c>
      <c r="K389" t="s">
        <v>18</v>
      </c>
      <c r="L389" t="s">
        <v>100</v>
      </c>
      <c r="M389">
        <v>3.9806904666984007E-2</v>
      </c>
      <c r="N389">
        <v>8.2941889179197707E-3</v>
      </c>
    </row>
    <row r="390" spans="1:14" x14ac:dyDescent="0.3">
      <c r="A390">
        <v>3</v>
      </c>
      <c r="B390">
        <v>30</v>
      </c>
      <c r="C390">
        <v>2</v>
      </c>
      <c r="D390">
        <v>1</v>
      </c>
      <c r="E390" t="s">
        <v>203</v>
      </c>
      <c r="F390">
        <v>2025</v>
      </c>
      <c r="G390" t="s">
        <v>25</v>
      </c>
      <c r="H390" t="s">
        <v>26</v>
      </c>
      <c r="I390" t="s">
        <v>10</v>
      </c>
      <c r="J390" t="s">
        <v>46</v>
      </c>
      <c r="K390" t="s">
        <v>18</v>
      </c>
      <c r="L390" t="s">
        <v>101</v>
      </c>
      <c r="M390">
        <v>2.0218681081081082E-2</v>
      </c>
      <c r="N390">
        <v>4.2127756970952281E-3</v>
      </c>
    </row>
    <row r="391" spans="1:14" x14ac:dyDescent="0.3">
      <c r="A391">
        <v>3</v>
      </c>
      <c r="B391">
        <v>30</v>
      </c>
      <c r="C391">
        <v>2</v>
      </c>
      <c r="D391">
        <v>1</v>
      </c>
      <c r="E391" t="s">
        <v>205</v>
      </c>
      <c r="F391">
        <v>2025</v>
      </c>
      <c r="G391" t="s">
        <v>25</v>
      </c>
      <c r="H391" t="s">
        <v>26</v>
      </c>
      <c r="I391" t="s">
        <v>10</v>
      </c>
      <c r="J391" t="s">
        <v>46</v>
      </c>
      <c r="K391" t="s">
        <v>19</v>
      </c>
      <c r="L391" t="s">
        <v>102</v>
      </c>
      <c r="M391">
        <v>2.1846933813828889E-2</v>
      </c>
      <c r="N391">
        <v>4.5520393470702674E-3</v>
      </c>
    </row>
    <row r="392" spans="1:14" x14ac:dyDescent="0.3">
      <c r="A392">
        <v>3</v>
      </c>
      <c r="B392">
        <v>30</v>
      </c>
      <c r="C392">
        <v>2</v>
      </c>
      <c r="D392">
        <v>1</v>
      </c>
      <c r="E392" t="s">
        <v>206</v>
      </c>
      <c r="F392">
        <v>2025</v>
      </c>
      <c r="G392" t="s">
        <v>25</v>
      </c>
      <c r="H392" t="s">
        <v>26</v>
      </c>
      <c r="I392" t="s">
        <v>10</v>
      </c>
      <c r="J392" t="s">
        <v>46</v>
      </c>
      <c r="K392" t="s">
        <v>19</v>
      </c>
      <c r="L392" t="s">
        <v>103</v>
      </c>
      <c r="M392">
        <v>6.7405350000000003E-2</v>
      </c>
      <c r="N392">
        <v>1.4044616421587795E-2</v>
      </c>
    </row>
    <row r="393" spans="1:14" x14ac:dyDescent="0.3">
      <c r="A393">
        <v>3</v>
      </c>
      <c r="B393">
        <v>30</v>
      </c>
      <c r="C393">
        <v>2</v>
      </c>
      <c r="D393">
        <v>1</v>
      </c>
      <c r="E393" t="s">
        <v>207</v>
      </c>
      <c r="F393">
        <v>2025</v>
      </c>
      <c r="G393" t="s">
        <v>25</v>
      </c>
      <c r="H393" t="s">
        <v>26</v>
      </c>
      <c r="I393" t="s">
        <v>10</v>
      </c>
      <c r="J393" t="s">
        <v>46</v>
      </c>
      <c r="K393" t="s">
        <v>19</v>
      </c>
      <c r="L393" t="s">
        <v>104</v>
      </c>
      <c r="M393">
        <v>4.7584318769135998E-2</v>
      </c>
      <c r="N393">
        <v>9.914695269664436E-3</v>
      </c>
    </row>
    <row r="394" spans="1:14" x14ac:dyDescent="0.3">
      <c r="A394">
        <v>3</v>
      </c>
      <c r="B394">
        <v>31</v>
      </c>
      <c r="C394">
        <v>3</v>
      </c>
      <c r="D394">
        <v>0</v>
      </c>
      <c r="E394" t="s">
        <v>170</v>
      </c>
      <c r="F394">
        <v>2025</v>
      </c>
      <c r="G394" t="s">
        <v>25</v>
      </c>
      <c r="H394" t="s">
        <v>27</v>
      </c>
      <c r="I394" t="s">
        <v>12</v>
      </c>
      <c r="J394" t="s">
        <v>44</v>
      </c>
      <c r="K394" t="s">
        <v>217</v>
      </c>
      <c r="L394" t="s">
        <v>67</v>
      </c>
      <c r="M394">
        <v>1.009E-4</v>
      </c>
      <c r="N394">
        <v>5.9279480868508796E-5</v>
      </c>
    </row>
    <row r="395" spans="1:14" x14ac:dyDescent="0.3">
      <c r="A395">
        <v>3</v>
      </c>
      <c r="B395">
        <v>31</v>
      </c>
      <c r="C395">
        <v>3</v>
      </c>
      <c r="D395">
        <v>0</v>
      </c>
      <c r="E395" t="s">
        <v>171</v>
      </c>
      <c r="F395">
        <v>2025</v>
      </c>
      <c r="G395" t="s">
        <v>25</v>
      </c>
      <c r="H395" t="s">
        <v>27</v>
      </c>
      <c r="I395" t="s">
        <v>12</v>
      </c>
      <c r="J395" t="s">
        <v>44</v>
      </c>
      <c r="K395" t="s">
        <v>218</v>
      </c>
      <c r="L395" t="s">
        <v>68</v>
      </c>
      <c r="M395">
        <v>3.2239227930000002E-5</v>
      </c>
      <c r="N395">
        <v>1.894077993351764E-5</v>
      </c>
    </row>
    <row r="396" spans="1:14" x14ac:dyDescent="0.3">
      <c r="A396">
        <v>3</v>
      </c>
      <c r="B396">
        <v>31</v>
      </c>
      <c r="C396">
        <v>3</v>
      </c>
      <c r="D396">
        <v>0</v>
      </c>
      <c r="E396" t="s">
        <v>172</v>
      </c>
      <c r="F396">
        <v>2025</v>
      </c>
      <c r="G396" t="s">
        <v>25</v>
      </c>
      <c r="H396" t="s">
        <v>27</v>
      </c>
      <c r="I396" t="s">
        <v>12</v>
      </c>
      <c r="J396" t="s">
        <v>44</v>
      </c>
      <c r="K396" t="s">
        <v>14</v>
      </c>
      <c r="L396" t="s">
        <v>69</v>
      </c>
      <c r="M396">
        <v>4.5161581878000004E-5</v>
      </c>
      <c r="N396">
        <v>2.6532756480956343E-5</v>
      </c>
    </row>
    <row r="397" spans="1:14" x14ac:dyDescent="0.3">
      <c r="A397">
        <v>3</v>
      </c>
      <c r="B397">
        <v>31</v>
      </c>
      <c r="C397">
        <v>3</v>
      </c>
      <c r="D397">
        <v>0</v>
      </c>
      <c r="E397" t="s">
        <v>173</v>
      </c>
      <c r="F397">
        <v>2025</v>
      </c>
      <c r="G397" t="s">
        <v>25</v>
      </c>
      <c r="H397" t="s">
        <v>27</v>
      </c>
      <c r="I397" t="s">
        <v>12</v>
      </c>
      <c r="J397" t="s">
        <v>44</v>
      </c>
      <c r="K397" t="s">
        <v>14</v>
      </c>
      <c r="L397" t="s">
        <v>70</v>
      </c>
      <c r="M397">
        <v>1.40135E-3</v>
      </c>
      <c r="N397">
        <v>8.2330327566981971E-4</v>
      </c>
    </row>
    <row r="398" spans="1:14" x14ac:dyDescent="0.3">
      <c r="A398">
        <v>3</v>
      </c>
      <c r="B398">
        <v>31</v>
      </c>
      <c r="C398">
        <v>3</v>
      </c>
      <c r="D398">
        <v>0</v>
      </c>
      <c r="E398" t="s">
        <v>174</v>
      </c>
      <c r="F398">
        <v>2025</v>
      </c>
      <c r="G398" t="s">
        <v>25</v>
      </c>
      <c r="H398" t="s">
        <v>27</v>
      </c>
      <c r="I398" t="s">
        <v>12</v>
      </c>
      <c r="J398" t="s">
        <v>44</v>
      </c>
      <c r="K398" t="s">
        <v>14</v>
      </c>
      <c r="L398" t="s">
        <v>71</v>
      </c>
      <c r="M398">
        <v>9.5730000000000001E-4</v>
      </c>
      <c r="N398">
        <v>5.6242068419646652E-4</v>
      </c>
    </row>
    <row r="399" spans="1:14" x14ac:dyDescent="0.3">
      <c r="A399">
        <v>3</v>
      </c>
      <c r="B399">
        <v>31</v>
      </c>
      <c r="C399">
        <v>3</v>
      </c>
      <c r="D399">
        <v>0</v>
      </c>
      <c r="E399" t="s">
        <v>175</v>
      </c>
      <c r="F399">
        <v>2025</v>
      </c>
      <c r="G399" t="s">
        <v>25</v>
      </c>
      <c r="H399" t="s">
        <v>27</v>
      </c>
      <c r="I399" t="s">
        <v>12</v>
      </c>
      <c r="J399" t="s">
        <v>44</v>
      </c>
      <c r="K399" t="s">
        <v>219</v>
      </c>
      <c r="L399" t="s">
        <v>72</v>
      </c>
      <c r="M399">
        <v>9.3295729609022562E-2</v>
      </c>
      <c r="N399">
        <v>5.4811916932325302E-2</v>
      </c>
    </row>
    <row r="400" spans="1:14" x14ac:dyDescent="0.3">
      <c r="A400">
        <v>3</v>
      </c>
      <c r="B400">
        <v>31</v>
      </c>
      <c r="C400">
        <v>3</v>
      </c>
      <c r="D400">
        <v>0</v>
      </c>
      <c r="E400" t="s">
        <v>209</v>
      </c>
      <c r="F400">
        <v>2025</v>
      </c>
      <c r="G400" t="s">
        <v>25</v>
      </c>
      <c r="H400" t="s">
        <v>27</v>
      </c>
      <c r="I400" t="s">
        <v>12</v>
      </c>
      <c r="J400" t="s">
        <v>45</v>
      </c>
      <c r="K400" t="s">
        <v>11</v>
      </c>
      <c r="L400" t="s">
        <v>106</v>
      </c>
      <c r="M400">
        <v>2.0911055000000001E-2</v>
      </c>
      <c r="N400">
        <v>1.2285396281594007E-2</v>
      </c>
    </row>
    <row r="401" spans="1:14" x14ac:dyDescent="0.3">
      <c r="A401">
        <v>3</v>
      </c>
      <c r="B401">
        <v>31</v>
      </c>
      <c r="C401">
        <v>3</v>
      </c>
      <c r="D401">
        <v>0</v>
      </c>
      <c r="E401" t="s">
        <v>176</v>
      </c>
      <c r="F401">
        <v>2025</v>
      </c>
      <c r="G401" t="s">
        <v>25</v>
      </c>
      <c r="H401" t="s">
        <v>27</v>
      </c>
      <c r="I401" t="s">
        <v>12</v>
      </c>
      <c r="J401" t="s">
        <v>45</v>
      </c>
      <c r="K401" t="s">
        <v>11</v>
      </c>
      <c r="L401" t="s">
        <v>73</v>
      </c>
      <c r="M401">
        <v>2.1881185199999999E-5</v>
      </c>
      <c r="N401">
        <v>1.2855354801225944E-5</v>
      </c>
    </row>
    <row r="402" spans="1:14" x14ac:dyDescent="0.3">
      <c r="A402">
        <v>3</v>
      </c>
      <c r="B402">
        <v>31</v>
      </c>
      <c r="C402">
        <v>3</v>
      </c>
      <c r="D402">
        <v>0</v>
      </c>
      <c r="E402" t="s">
        <v>178</v>
      </c>
      <c r="F402">
        <v>2025</v>
      </c>
      <c r="G402" t="s">
        <v>25</v>
      </c>
      <c r="H402" t="s">
        <v>27</v>
      </c>
      <c r="I402" t="s">
        <v>12</v>
      </c>
      <c r="J402" t="s">
        <v>45</v>
      </c>
      <c r="K402" t="s">
        <v>11</v>
      </c>
      <c r="L402" t="s">
        <v>75</v>
      </c>
      <c r="M402">
        <v>5.1578E-5</v>
      </c>
      <c r="N402">
        <v>3.0302448604915231E-5</v>
      </c>
    </row>
    <row r="403" spans="1:14" x14ac:dyDescent="0.3">
      <c r="A403">
        <v>3</v>
      </c>
      <c r="B403">
        <v>31</v>
      </c>
      <c r="C403">
        <v>3</v>
      </c>
      <c r="D403">
        <v>0</v>
      </c>
      <c r="E403" t="s">
        <v>180</v>
      </c>
      <c r="F403">
        <v>2025</v>
      </c>
      <c r="G403" t="s">
        <v>25</v>
      </c>
      <c r="H403" t="s">
        <v>27</v>
      </c>
      <c r="I403" t="s">
        <v>12</v>
      </c>
      <c r="J403" t="s">
        <v>45</v>
      </c>
      <c r="K403" t="s">
        <v>11</v>
      </c>
      <c r="L403" t="s">
        <v>77</v>
      </c>
      <c r="M403">
        <v>3.3472149999999999E-2</v>
      </c>
      <c r="N403">
        <v>1.9665130580305817E-2</v>
      </c>
    </row>
    <row r="404" spans="1:14" x14ac:dyDescent="0.3">
      <c r="A404">
        <v>3</v>
      </c>
      <c r="B404">
        <v>31</v>
      </c>
      <c r="C404">
        <v>3</v>
      </c>
      <c r="D404">
        <v>0</v>
      </c>
      <c r="E404" t="s">
        <v>181</v>
      </c>
      <c r="F404">
        <v>2025</v>
      </c>
      <c r="G404" t="s">
        <v>25</v>
      </c>
      <c r="H404" t="s">
        <v>27</v>
      </c>
      <c r="I404" t="s">
        <v>12</v>
      </c>
      <c r="J404" t="s">
        <v>45</v>
      </c>
      <c r="K404" t="s">
        <v>11</v>
      </c>
      <c r="L404" t="s">
        <v>78</v>
      </c>
      <c r="M404">
        <v>2.2000000000000001E-3</v>
      </c>
      <c r="N404">
        <v>1.2925159356860195E-3</v>
      </c>
    </row>
    <row r="405" spans="1:14" x14ac:dyDescent="0.3">
      <c r="A405">
        <v>3</v>
      </c>
      <c r="B405">
        <v>31</v>
      </c>
      <c r="C405">
        <v>3</v>
      </c>
      <c r="D405">
        <v>0</v>
      </c>
      <c r="E405" t="s">
        <v>185</v>
      </c>
      <c r="F405">
        <v>2025</v>
      </c>
      <c r="G405" t="s">
        <v>25</v>
      </c>
      <c r="H405" t="s">
        <v>27</v>
      </c>
      <c r="I405" t="s">
        <v>12</v>
      </c>
      <c r="J405" t="s">
        <v>45</v>
      </c>
      <c r="K405" t="s">
        <v>13</v>
      </c>
      <c r="L405" t="s">
        <v>82</v>
      </c>
      <c r="M405">
        <v>7.7886600000000002E-3</v>
      </c>
      <c r="N405">
        <v>4.575894167109215E-3</v>
      </c>
    </row>
    <row r="406" spans="1:14" x14ac:dyDescent="0.3">
      <c r="A406">
        <v>3</v>
      </c>
      <c r="B406">
        <v>31</v>
      </c>
      <c r="C406">
        <v>3</v>
      </c>
      <c r="D406">
        <v>0</v>
      </c>
      <c r="E406" t="s">
        <v>187</v>
      </c>
      <c r="F406">
        <v>2025</v>
      </c>
      <c r="G406" t="s">
        <v>25</v>
      </c>
      <c r="H406" t="s">
        <v>27</v>
      </c>
      <c r="I406" t="s">
        <v>12</v>
      </c>
      <c r="J406" t="s">
        <v>45</v>
      </c>
      <c r="K406" t="s">
        <v>15</v>
      </c>
      <c r="L406" t="s">
        <v>84</v>
      </c>
      <c r="M406">
        <v>1.4937565284724803E-2</v>
      </c>
      <c r="N406">
        <v>8.7759278049350364E-3</v>
      </c>
    </row>
    <row r="407" spans="1:14" x14ac:dyDescent="0.3">
      <c r="A407">
        <v>3</v>
      </c>
      <c r="B407">
        <v>31</v>
      </c>
      <c r="C407">
        <v>3</v>
      </c>
      <c r="D407">
        <v>0</v>
      </c>
      <c r="E407" t="s">
        <v>188</v>
      </c>
      <c r="F407">
        <v>2025</v>
      </c>
      <c r="G407" t="s">
        <v>25</v>
      </c>
      <c r="H407" t="s">
        <v>27</v>
      </c>
      <c r="I407" t="s">
        <v>12</v>
      </c>
      <c r="J407" t="s">
        <v>45</v>
      </c>
      <c r="K407" t="s">
        <v>16</v>
      </c>
      <c r="L407" t="s">
        <v>85</v>
      </c>
      <c r="M407">
        <v>1.605E-5</v>
      </c>
      <c r="N407">
        <v>9.4294912580730061E-6</v>
      </c>
    </row>
    <row r="408" spans="1:14" x14ac:dyDescent="0.3">
      <c r="A408">
        <v>3</v>
      </c>
      <c r="B408">
        <v>31</v>
      </c>
      <c r="C408">
        <v>3</v>
      </c>
      <c r="D408">
        <v>0</v>
      </c>
      <c r="E408" t="s">
        <v>189</v>
      </c>
      <c r="F408">
        <v>2025</v>
      </c>
      <c r="G408" t="s">
        <v>25</v>
      </c>
      <c r="H408" t="s">
        <v>27</v>
      </c>
      <c r="I408" t="s">
        <v>12</v>
      </c>
      <c r="J408" t="s">
        <v>45</v>
      </c>
      <c r="K408" t="s">
        <v>16</v>
      </c>
      <c r="L408" t="s">
        <v>86</v>
      </c>
      <c r="M408">
        <v>1.0936E-4</v>
      </c>
      <c r="N408">
        <v>6.4249792148465042E-5</v>
      </c>
    </row>
    <row r="409" spans="1:14" x14ac:dyDescent="0.3">
      <c r="A409">
        <v>3</v>
      </c>
      <c r="B409">
        <v>31</v>
      </c>
      <c r="C409">
        <v>3</v>
      </c>
      <c r="D409">
        <v>0</v>
      </c>
      <c r="E409" t="s">
        <v>190</v>
      </c>
      <c r="F409">
        <v>2025</v>
      </c>
      <c r="G409" t="s">
        <v>25</v>
      </c>
      <c r="H409" t="s">
        <v>27</v>
      </c>
      <c r="I409" t="s">
        <v>12</v>
      </c>
      <c r="J409" t="s">
        <v>45</v>
      </c>
      <c r="K409" t="s">
        <v>16</v>
      </c>
      <c r="L409" t="s">
        <v>87</v>
      </c>
      <c r="M409">
        <v>1.9936760800000009E-5</v>
      </c>
      <c r="N409">
        <v>1.1712991381800165E-5</v>
      </c>
    </row>
    <row r="410" spans="1:14" x14ac:dyDescent="0.3">
      <c r="A410">
        <v>3</v>
      </c>
      <c r="B410">
        <v>31</v>
      </c>
      <c r="C410">
        <v>3</v>
      </c>
      <c r="D410">
        <v>0</v>
      </c>
      <c r="E410" t="s">
        <v>191</v>
      </c>
      <c r="F410">
        <v>2025</v>
      </c>
      <c r="G410" t="s">
        <v>25</v>
      </c>
      <c r="H410" t="s">
        <v>27</v>
      </c>
      <c r="I410" t="s">
        <v>12</v>
      </c>
      <c r="J410" t="s">
        <v>45</v>
      </c>
      <c r="K410" t="s">
        <v>16</v>
      </c>
      <c r="L410" t="s">
        <v>88</v>
      </c>
      <c r="M410">
        <v>1.483545E-3</v>
      </c>
      <c r="N410">
        <v>8.7159343354877982E-4</v>
      </c>
    </row>
    <row r="411" spans="1:14" x14ac:dyDescent="0.3">
      <c r="A411">
        <v>3</v>
      </c>
      <c r="B411">
        <v>31</v>
      </c>
      <c r="C411">
        <v>3</v>
      </c>
      <c r="D411">
        <v>0</v>
      </c>
      <c r="E411" t="s">
        <v>192</v>
      </c>
      <c r="F411">
        <v>2025</v>
      </c>
      <c r="G411" t="s">
        <v>25</v>
      </c>
      <c r="H411" t="s">
        <v>27</v>
      </c>
      <c r="I411" t="s">
        <v>12</v>
      </c>
      <c r="J411" t="s">
        <v>45</v>
      </c>
      <c r="K411" t="s">
        <v>16</v>
      </c>
      <c r="L411" t="s">
        <v>89</v>
      </c>
      <c r="M411">
        <v>0.11384654249999999</v>
      </c>
      <c r="N411">
        <v>6.6885668365457118E-2</v>
      </c>
    </row>
    <row r="412" spans="1:14" x14ac:dyDescent="0.3">
      <c r="A412">
        <v>3</v>
      </c>
      <c r="B412">
        <v>31</v>
      </c>
      <c r="C412">
        <v>3</v>
      </c>
      <c r="D412">
        <v>0</v>
      </c>
      <c r="E412" t="s">
        <v>210</v>
      </c>
      <c r="F412">
        <v>2025</v>
      </c>
      <c r="G412" t="s">
        <v>25</v>
      </c>
      <c r="H412" t="s">
        <v>27</v>
      </c>
      <c r="I412" t="s">
        <v>12</v>
      </c>
      <c r="J412" t="s">
        <v>45</v>
      </c>
      <c r="K412" t="s">
        <v>24</v>
      </c>
      <c r="L412" t="s">
        <v>108</v>
      </c>
      <c r="M412">
        <v>2.158863015E-2</v>
      </c>
      <c r="N412">
        <v>1.2683476590230299E-2</v>
      </c>
    </row>
    <row r="413" spans="1:14" x14ac:dyDescent="0.3">
      <c r="A413">
        <v>3</v>
      </c>
      <c r="B413">
        <v>31</v>
      </c>
      <c r="C413">
        <v>3</v>
      </c>
      <c r="D413">
        <v>0</v>
      </c>
      <c r="E413" t="s">
        <v>193</v>
      </c>
      <c r="F413">
        <v>2025</v>
      </c>
      <c r="G413" t="s">
        <v>25</v>
      </c>
      <c r="H413" t="s">
        <v>27</v>
      </c>
      <c r="I413" t="s">
        <v>12</v>
      </c>
      <c r="J413" t="s">
        <v>46</v>
      </c>
      <c r="K413" t="s">
        <v>11</v>
      </c>
      <c r="L413" t="s">
        <v>90</v>
      </c>
      <c r="M413">
        <v>8.8054912259199983E-3</v>
      </c>
      <c r="N413">
        <v>5.1732898777477367E-3</v>
      </c>
    </row>
    <row r="414" spans="1:14" x14ac:dyDescent="0.3">
      <c r="A414">
        <v>3</v>
      </c>
      <c r="B414">
        <v>31</v>
      </c>
      <c r="C414">
        <v>3</v>
      </c>
      <c r="D414">
        <v>0</v>
      </c>
      <c r="E414" t="s">
        <v>194</v>
      </c>
      <c r="F414">
        <v>2025</v>
      </c>
      <c r="G414" t="s">
        <v>25</v>
      </c>
      <c r="H414" t="s">
        <v>27</v>
      </c>
      <c r="I414" t="s">
        <v>12</v>
      </c>
      <c r="J414" t="s">
        <v>46</v>
      </c>
      <c r="K414" t="s">
        <v>221</v>
      </c>
      <c r="L414" t="s">
        <v>91</v>
      </c>
      <c r="M414">
        <v>7.3093764000000004E-3</v>
      </c>
      <c r="N414">
        <v>4.2943115804215037E-3</v>
      </c>
    </row>
    <row r="415" spans="1:14" x14ac:dyDescent="0.3">
      <c r="A415">
        <v>3</v>
      </c>
      <c r="B415">
        <v>31</v>
      </c>
      <c r="C415">
        <v>3</v>
      </c>
      <c r="D415">
        <v>0</v>
      </c>
      <c r="E415" t="s">
        <v>195</v>
      </c>
      <c r="F415">
        <v>2025</v>
      </c>
      <c r="G415" t="s">
        <v>25</v>
      </c>
      <c r="H415" t="s">
        <v>27</v>
      </c>
      <c r="I415" t="s">
        <v>12</v>
      </c>
      <c r="J415" t="s">
        <v>46</v>
      </c>
      <c r="K415" t="s">
        <v>17</v>
      </c>
      <c r="L415" t="s">
        <v>92</v>
      </c>
      <c r="M415">
        <v>0.97187432144052555</v>
      </c>
      <c r="N415">
        <v>0.57098320361178001</v>
      </c>
    </row>
    <row r="416" spans="1:14" x14ac:dyDescent="0.3">
      <c r="A416">
        <v>3</v>
      </c>
      <c r="B416">
        <v>31</v>
      </c>
      <c r="C416">
        <v>3</v>
      </c>
      <c r="D416">
        <v>0</v>
      </c>
      <c r="E416" t="s">
        <v>196</v>
      </c>
      <c r="F416">
        <v>2025</v>
      </c>
      <c r="G416" t="s">
        <v>25</v>
      </c>
      <c r="H416" t="s">
        <v>27</v>
      </c>
      <c r="I416" t="s">
        <v>12</v>
      </c>
      <c r="J416" t="s">
        <v>46</v>
      </c>
      <c r="K416" t="s">
        <v>17</v>
      </c>
      <c r="L416" t="s">
        <v>93</v>
      </c>
      <c r="M416">
        <v>6.0619999999999997E-3</v>
      </c>
      <c r="N416">
        <v>3.5614689100584769E-3</v>
      </c>
    </row>
    <row r="417" spans="1:14" x14ac:dyDescent="0.3">
      <c r="A417">
        <v>3</v>
      </c>
      <c r="B417">
        <v>31</v>
      </c>
      <c r="C417">
        <v>3</v>
      </c>
      <c r="D417">
        <v>0</v>
      </c>
      <c r="E417" t="s">
        <v>197</v>
      </c>
      <c r="F417">
        <v>2025</v>
      </c>
      <c r="G417" t="s">
        <v>25</v>
      </c>
      <c r="H417" t="s">
        <v>27</v>
      </c>
      <c r="I417" t="s">
        <v>12</v>
      </c>
      <c r="J417" t="s">
        <v>46</v>
      </c>
      <c r="K417" t="s">
        <v>17</v>
      </c>
      <c r="L417" t="s">
        <v>94</v>
      </c>
      <c r="M417">
        <v>5.7584020747999988E-3</v>
      </c>
      <c r="N417">
        <v>3.3831029298938345E-3</v>
      </c>
    </row>
    <row r="418" spans="1:14" x14ac:dyDescent="0.3">
      <c r="A418">
        <v>3</v>
      </c>
      <c r="B418">
        <v>31</v>
      </c>
      <c r="C418">
        <v>3</v>
      </c>
      <c r="D418">
        <v>0</v>
      </c>
      <c r="E418" t="s">
        <v>200</v>
      </c>
      <c r="F418">
        <v>2025</v>
      </c>
      <c r="G418" t="s">
        <v>25</v>
      </c>
      <c r="H418" t="s">
        <v>27</v>
      </c>
      <c r="I418" t="s">
        <v>12</v>
      </c>
      <c r="J418" t="s">
        <v>46</v>
      </c>
      <c r="K418" t="s">
        <v>18</v>
      </c>
      <c r="L418" t="s">
        <v>98</v>
      </c>
      <c r="M418">
        <v>2.9902000000000001E-2</v>
      </c>
      <c r="N418">
        <v>1.7567641594946979E-2</v>
      </c>
    </row>
    <row r="419" spans="1:14" x14ac:dyDescent="0.3">
      <c r="A419">
        <v>3</v>
      </c>
      <c r="B419">
        <v>31</v>
      </c>
      <c r="C419">
        <v>3</v>
      </c>
      <c r="D419">
        <v>0</v>
      </c>
      <c r="E419" t="s">
        <v>201</v>
      </c>
      <c r="F419">
        <v>2025</v>
      </c>
      <c r="G419" t="s">
        <v>25</v>
      </c>
      <c r="H419" t="s">
        <v>27</v>
      </c>
      <c r="I419" t="s">
        <v>12</v>
      </c>
      <c r="J419" t="s">
        <v>46</v>
      </c>
      <c r="K419" t="s">
        <v>18</v>
      </c>
      <c r="L419" t="s">
        <v>99</v>
      </c>
      <c r="M419">
        <v>4.7050275999999999E-3</v>
      </c>
      <c r="N419">
        <v>2.764237795837521E-3</v>
      </c>
    </row>
    <row r="420" spans="1:14" x14ac:dyDescent="0.3">
      <c r="A420">
        <v>3</v>
      </c>
      <c r="B420">
        <v>31</v>
      </c>
      <c r="C420">
        <v>3</v>
      </c>
      <c r="D420">
        <v>0</v>
      </c>
      <c r="E420" t="s">
        <v>202</v>
      </c>
      <c r="F420">
        <v>2025</v>
      </c>
      <c r="G420" t="s">
        <v>25</v>
      </c>
      <c r="H420" t="s">
        <v>27</v>
      </c>
      <c r="I420" t="s">
        <v>12</v>
      </c>
      <c r="J420" t="s">
        <v>46</v>
      </c>
      <c r="K420" t="s">
        <v>18</v>
      </c>
      <c r="L420" t="s">
        <v>100</v>
      </c>
      <c r="M420">
        <v>1.4330246476000001E-3</v>
      </c>
      <c r="N420">
        <v>8.419123605699283E-4</v>
      </c>
    </row>
    <row r="421" spans="1:14" x14ac:dyDescent="0.3">
      <c r="A421">
        <v>3</v>
      </c>
      <c r="B421">
        <v>31</v>
      </c>
      <c r="C421">
        <v>3</v>
      </c>
      <c r="D421">
        <v>0</v>
      </c>
      <c r="E421" t="s">
        <v>203</v>
      </c>
      <c r="F421">
        <v>2025</v>
      </c>
      <c r="G421" t="s">
        <v>25</v>
      </c>
      <c r="H421" t="s">
        <v>27</v>
      </c>
      <c r="I421" t="s">
        <v>12</v>
      </c>
      <c r="J421" t="s">
        <v>46</v>
      </c>
      <c r="K421" t="s">
        <v>18</v>
      </c>
      <c r="L421" t="s">
        <v>101</v>
      </c>
      <c r="M421">
        <v>5.0701999999999995E-4</v>
      </c>
      <c r="N421">
        <v>2.9787792259614796E-4</v>
      </c>
    </row>
    <row r="422" spans="1:14" x14ac:dyDescent="0.3">
      <c r="A422">
        <v>3</v>
      </c>
      <c r="B422">
        <v>31</v>
      </c>
      <c r="C422">
        <v>3</v>
      </c>
      <c r="D422">
        <v>0</v>
      </c>
      <c r="E422" t="s">
        <v>205</v>
      </c>
      <c r="F422">
        <v>2025</v>
      </c>
      <c r="G422" t="s">
        <v>25</v>
      </c>
      <c r="H422" t="s">
        <v>27</v>
      </c>
      <c r="I422" t="s">
        <v>12</v>
      </c>
      <c r="J422" t="s">
        <v>46</v>
      </c>
      <c r="K422" t="s">
        <v>19</v>
      </c>
      <c r="L422" t="s">
        <v>102</v>
      </c>
      <c r="M422">
        <v>9.5172240971712549E-2</v>
      </c>
      <c r="N422">
        <v>5.5914380950403797E-2</v>
      </c>
    </row>
    <row r="423" spans="1:14" x14ac:dyDescent="0.3">
      <c r="A423">
        <v>3</v>
      </c>
      <c r="B423">
        <v>31</v>
      </c>
      <c r="C423">
        <v>3</v>
      </c>
      <c r="D423">
        <v>0</v>
      </c>
      <c r="E423" t="s">
        <v>206</v>
      </c>
      <c r="F423">
        <v>2025</v>
      </c>
      <c r="G423" t="s">
        <v>25</v>
      </c>
      <c r="H423" t="s">
        <v>27</v>
      </c>
      <c r="I423" t="s">
        <v>12</v>
      </c>
      <c r="J423" t="s">
        <v>46</v>
      </c>
      <c r="K423" t="s">
        <v>19</v>
      </c>
      <c r="L423" t="s">
        <v>103</v>
      </c>
      <c r="M423">
        <v>0.23522421725000001</v>
      </c>
      <c r="N423">
        <v>0.13819593147949785</v>
      </c>
    </row>
    <row r="424" spans="1:14" x14ac:dyDescent="0.3">
      <c r="A424">
        <v>3</v>
      </c>
      <c r="B424">
        <v>31</v>
      </c>
      <c r="C424">
        <v>3</v>
      </c>
      <c r="D424">
        <v>0</v>
      </c>
      <c r="E424" t="s">
        <v>207</v>
      </c>
      <c r="F424">
        <v>2025</v>
      </c>
      <c r="G424" t="s">
        <v>25</v>
      </c>
      <c r="H424" t="s">
        <v>27</v>
      </c>
      <c r="I424" t="s">
        <v>12</v>
      </c>
      <c r="J424" t="s">
        <v>46</v>
      </c>
      <c r="K424" t="s">
        <v>19</v>
      </c>
      <c r="L424" t="s">
        <v>104</v>
      </c>
      <c r="M424">
        <v>2.8099085939300001E-3</v>
      </c>
      <c r="N424">
        <v>1.6508416524889187E-3</v>
      </c>
    </row>
    <row r="425" spans="1:14" x14ac:dyDescent="0.3">
      <c r="A425">
        <v>3</v>
      </c>
      <c r="B425">
        <v>31</v>
      </c>
      <c r="C425">
        <v>3</v>
      </c>
      <c r="D425">
        <v>0</v>
      </c>
      <c r="E425" t="s">
        <v>208</v>
      </c>
      <c r="F425">
        <v>2025</v>
      </c>
      <c r="G425" t="s">
        <v>25</v>
      </c>
      <c r="H425" t="s">
        <v>27</v>
      </c>
      <c r="I425" t="s">
        <v>12</v>
      </c>
      <c r="J425" t="s">
        <v>46</v>
      </c>
      <c r="K425" t="s">
        <v>19</v>
      </c>
      <c r="L425" t="s">
        <v>105</v>
      </c>
      <c r="M425">
        <v>2.0264009199999999E-2</v>
      </c>
      <c r="N425">
        <v>1.1905252187221866E-2</v>
      </c>
    </row>
    <row r="426" spans="1:14" x14ac:dyDescent="0.3">
      <c r="A426">
        <v>3</v>
      </c>
      <c r="B426">
        <v>31</v>
      </c>
      <c r="C426">
        <v>3</v>
      </c>
      <c r="D426">
        <v>1</v>
      </c>
      <c r="E426" t="s">
        <v>170</v>
      </c>
      <c r="F426">
        <v>2025</v>
      </c>
      <c r="G426" t="s">
        <v>25</v>
      </c>
      <c r="H426" t="s">
        <v>27</v>
      </c>
      <c r="I426" t="s">
        <v>10</v>
      </c>
      <c r="J426" t="s">
        <v>44</v>
      </c>
      <c r="K426" t="s">
        <v>217</v>
      </c>
      <c r="L426" t="s">
        <v>67</v>
      </c>
      <c r="M426">
        <v>2.727596120394E-3</v>
      </c>
      <c r="N426">
        <v>3.3754765813854513E-5</v>
      </c>
    </row>
    <row r="427" spans="1:14" x14ac:dyDescent="0.3">
      <c r="A427">
        <v>3</v>
      </c>
      <c r="B427">
        <v>31</v>
      </c>
      <c r="C427">
        <v>3</v>
      </c>
      <c r="D427">
        <v>1</v>
      </c>
      <c r="E427" t="s">
        <v>171</v>
      </c>
      <c r="F427">
        <v>2025</v>
      </c>
      <c r="G427" t="s">
        <v>25</v>
      </c>
      <c r="H427" t="s">
        <v>27</v>
      </c>
      <c r="I427" t="s">
        <v>10</v>
      </c>
      <c r="J427" t="s">
        <v>44</v>
      </c>
      <c r="K427" t="s">
        <v>218</v>
      </c>
      <c r="L427" t="s">
        <v>68</v>
      </c>
      <c r="M427">
        <v>2.3669918639640003E-3</v>
      </c>
      <c r="N427">
        <v>2.9292187158508896E-5</v>
      </c>
    </row>
    <row r="428" spans="1:14" x14ac:dyDescent="0.3">
      <c r="A428">
        <v>3</v>
      </c>
      <c r="B428">
        <v>31</v>
      </c>
      <c r="C428">
        <v>3</v>
      </c>
      <c r="D428">
        <v>1</v>
      </c>
      <c r="E428" t="s">
        <v>172</v>
      </c>
      <c r="F428">
        <v>2025</v>
      </c>
      <c r="G428" t="s">
        <v>25</v>
      </c>
      <c r="H428" t="s">
        <v>27</v>
      </c>
      <c r="I428" t="s">
        <v>10</v>
      </c>
      <c r="J428" t="s">
        <v>44</v>
      </c>
      <c r="K428" t="s">
        <v>14</v>
      </c>
      <c r="L428" t="s">
        <v>69</v>
      </c>
      <c r="M428">
        <v>5.2763531430000013E-4</v>
      </c>
      <c r="N428">
        <v>6.5296347711270932E-6</v>
      </c>
    </row>
    <row r="429" spans="1:14" x14ac:dyDescent="0.3">
      <c r="A429">
        <v>3</v>
      </c>
      <c r="B429">
        <v>31</v>
      </c>
      <c r="C429">
        <v>3</v>
      </c>
      <c r="D429">
        <v>1</v>
      </c>
      <c r="E429" t="s">
        <v>173</v>
      </c>
      <c r="F429">
        <v>2025</v>
      </c>
      <c r="G429" t="s">
        <v>25</v>
      </c>
      <c r="H429" t="s">
        <v>27</v>
      </c>
      <c r="I429" t="s">
        <v>10</v>
      </c>
      <c r="J429" t="s">
        <v>44</v>
      </c>
      <c r="K429" t="s">
        <v>14</v>
      </c>
      <c r="L429" t="s">
        <v>70</v>
      </c>
      <c r="M429">
        <v>4.9166010454545453E-2</v>
      </c>
      <c r="N429">
        <v>6.0844314760756361E-4</v>
      </c>
    </row>
    <row r="430" spans="1:14" x14ac:dyDescent="0.3">
      <c r="A430">
        <v>3</v>
      </c>
      <c r="B430">
        <v>31</v>
      </c>
      <c r="C430">
        <v>3</v>
      </c>
      <c r="D430">
        <v>1</v>
      </c>
      <c r="E430" t="s">
        <v>174</v>
      </c>
      <c r="F430">
        <v>2025</v>
      </c>
      <c r="G430" t="s">
        <v>25</v>
      </c>
      <c r="H430" t="s">
        <v>27</v>
      </c>
      <c r="I430" t="s">
        <v>10</v>
      </c>
      <c r="J430" t="s">
        <v>44</v>
      </c>
      <c r="K430" t="s">
        <v>14</v>
      </c>
      <c r="L430" t="s">
        <v>71</v>
      </c>
      <c r="M430">
        <v>4.4333850000000001E-2</v>
      </c>
      <c r="N430">
        <v>5.4864380880567762E-4</v>
      </c>
    </row>
    <row r="431" spans="1:14" x14ac:dyDescent="0.3">
      <c r="A431">
        <v>3</v>
      </c>
      <c r="B431">
        <v>31</v>
      </c>
      <c r="C431">
        <v>3</v>
      </c>
      <c r="D431">
        <v>1</v>
      </c>
      <c r="E431" t="s">
        <v>175</v>
      </c>
      <c r="F431">
        <v>2025</v>
      </c>
      <c r="G431" t="s">
        <v>25</v>
      </c>
      <c r="H431" t="s">
        <v>27</v>
      </c>
      <c r="I431" t="s">
        <v>10</v>
      </c>
      <c r="J431" t="s">
        <v>44</v>
      </c>
      <c r="K431" t="s">
        <v>219</v>
      </c>
      <c r="L431" t="s">
        <v>72</v>
      </c>
      <c r="M431">
        <v>3.022426181378183</v>
      </c>
      <c r="N431">
        <v>3.7403370381442765E-2</v>
      </c>
    </row>
    <row r="432" spans="1:14" x14ac:dyDescent="0.3">
      <c r="A432">
        <v>3</v>
      </c>
      <c r="B432">
        <v>31</v>
      </c>
      <c r="C432">
        <v>3</v>
      </c>
      <c r="D432">
        <v>1</v>
      </c>
      <c r="E432" t="s">
        <v>209</v>
      </c>
      <c r="F432">
        <v>2025</v>
      </c>
      <c r="G432" t="s">
        <v>25</v>
      </c>
      <c r="H432" t="s">
        <v>27</v>
      </c>
      <c r="I432" t="s">
        <v>10</v>
      </c>
      <c r="J432" t="s">
        <v>45</v>
      </c>
      <c r="K432" t="s">
        <v>11</v>
      </c>
      <c r="L432" t="s">
        <v>106</v>
      </c>
      <c r="M432">
        <v>0.88970865720000003</v>
      </c>
      <c r="N432">
        <v>1.1010393782935455E-2</v>
      </c>
    </row>
    <row r="433" spans="1:14" x14ac:dyDescent="0.3">
      <c r="A433">
        <v>3</v>
      </c>
      <c r="B433">
        <v>31</v>
      </c>
      <c r="C433">
        <v>3</v>
      </c>
      <c r="D433">
        <v>1</v>
      </c>
      <c r="E433" t="s">
        <v>176</v>
      </c>
      <c r="F433">
        <v>2025</v>
      </c>
      <c r="G433" t="s">
        <v>25</v>
      </c>
      <c r="H433" t="s">
        <v>27</v>
      </c>
      <c r="I433" t="s">
        <v>10</v>
      </c>
      <c r="J433" t="s">
        <v>45</v>
      </c>
      <c r="K433" t="s">
        <v>11</v>
      </c>
      <c r="L433" t="s">
        <v>73</v>
      </c>
      <c r="M433">
        <v>3.5479711627499997E-3</v>
      </c>
      <c r="N433">
        <v>4.3907136697215977E-5</v>
      </c>
    </row>
    <row r="434" spans="1:14" x14ac:dyDescent="0.3">
      <c r="A434">
        <v>3</v>
      </c>
      <c r="B434">
        <v>31</v>
      </c>
      <c r="C434">
        <v>3</v>
      </c>
      <c r="D434">
        <v>1</v>
      </c>
      <c r="E434" t="s">
        <v>178</v>
      </c>
      <c r="F434">
        <v>2025</v>
      </c>
      <c r="G434" t="s">
        <v>25</v>
      </c>
      <c r="H434" t="s">
        <v>27</v>
      </c>
      <c r="I434" t="s">
        <v>10</v>
      </c>
      <c r="J434" t="s">
        <v>45</v>
      </c>
      <c r="K434" t="s">
        <v>11</v>
      </c>
      <c r="L434" t="s">
        <v>75</v>
      </c>
      <c r="M434">
        <v>2.6350000000000001E-4</v>
      </c>
      <c r="N434">
        <v>3.2608862893769899E-6</v>
      </c>
    </row>
    <row r="435" spans="1:14" x14ac:dyDescent="0.3">
      <c r="A435">
        <v>3</v>
      </c>
      <c r="B435">
        <v>31</v>
      </c>
      <c r="C435">
        <v>3</v>
      </c>
      <c r="D435">
        <v>1</v>
      </c>
      <c r="E435" t="s">
        <v>180</v>
      </c>
      <c r="F435">
        <v>2025</v>
      </c>
      <c r="G435" t="s">
        <v>25</v>
      </c>
      <c r="H435" t="s">
        <v>27</v>
      </c>
      <c r="I435" t="s">
        <v>10</v>
      </c>
      <c r="J435" t="s">
        <v>45</v>
      </c>
      <c r="K435" t="s">
        <v>11</v>
      </c>
      <c r="L435" t="s">
        <v>77</v>
      </c>
      <c r="M435">
        <v>3.1543338780280381</v>
      </c>
      <c r="N435">
        <v>3.903576506633389E-2</v>
      </c>
    </row>
    <row r="436" spans="1:14" x14ac:dyDescent="0.3">
      <c r="A436">
        <v>3</v>
      </c>
      <c r="B436">
        <v>31</v>
      </c>
      <c r="C436">
        <v>3</v>
      </c>
      <c r="D436">
        <v>1</v>
      </c>
      <c r="E436" t="s">
        <v>181</v>
      </c>
      <c r="F436">
        <v>2025</v>
      </c>
      <c r="G436" t="s">
        <v>25</v>
      </c>
      <c r="H436" t="s">
        <v>27</v>
      </c>
      <c r="I436" t="s">
        <v>10</v>
      </c>
      <c r="J436" t="s">
        <v>45</v>
      </c>
      <c r="K436" t="s">
        <v>11</v>
      </c>
      <c r="L436" t="s">
        <v>78</v>
      </c>
      <c r="M436">
        <v>3.1033140000000001E-2</v>
      </c>
      <c r="N436">
        <v>3.8404379788355462E-4</v>
      </c>
    </row>
    <row r="437" spans="1:14" x14ac:dyDescent="0.3">
      <c r="A437">
        <v>3</v>
      </c>
      <c r="B437">
        <v>31</v>
      </c>
      <c r="C437">
        <v>3</v>
      </c>
      <c r="D437">
        <v>1</v>
      </c>
      <c r="E437" t="s">
        <v>185</v>
      </c>
      <c r="F437">
        <v>2025</v>
      </c>
      <c r="G437" t="s">
        <v>25</v>
      </c>
      <c r="H437" t="s">
        <v>27</v>
      </c>
      <c r="I437" t="s">
        <v>10</v>
      </c>
      <c r="J437" t="s">
        <v>45</v>
      </c>
      <c r="K437" t="s">
        <v>13</v>
      </c>
      <c r="L437" t="s">
        <v>82</v>
      </c>
      <c r="M437">
        <v>0.32201662263157893</v>
      </c>
      <c r="N437">
        <v>3.9850458811795057E-3</v>
      </c>
    </row>
    <row r="438" spans="1:14" x14ac:dyDescent="0.3">
      <c r="A438">
        <v>3</v>
      </c>
      <c r="B438">
        <v>31</v>
      </c>
      <c r="C438">
        <v>3</v>
      </c>
      <c r="D438">
        <v>1</v>
      </c>
      <c r="E438" t="s">
        <v>187</v>
      </c>
      <c r="F438">
        <v>2025</v>
      </c>
      <c r="G438" t="s">
        <v>25</v>
      </c>
      <c r="H438" t="s">
        <v>27</v>
      </c>
      <c r="I438" t="s">
        <v>10</v>
      </c>
      <c r="J438" t="s">
        <v>45</v>
      </c>
      <c r="K438" t="s">
        <v>15</v>
      </c>
      <c r="L438" t="s">
        <v>84</v>
      </c>
      <c r="M438">
        <v>0.46580720256015207</v>
      </c>
      <c r="N438">
        <v>5.7644945742749533E-3</v>
      </c>
    </row>
    <row r="439" spans="1:14" x14ac:dyDescent="0.3">
      <c r="A439">
        <v>3</v>
      </c>
      <c r="B439">
        <v>31</v>
      </c>
      <c r="C439">
        <v>3</v>
      </c>
      <c r="D439">
        <v>1</v>
      </c>
      <c r="E439" t="s">
        <v>188</v>
      </c>
      <c r="F439">
        <v>2025</v>
      </c>
      <c r="G439" t="s">
        <v>25</v>
      </c>
      <c r="H439" t="s">
        <v>27</v>
      </c>
      <c r="I439" t="s">
        <v>10</v>
      </c>
      <c r="J439" t="s">
        <v>45</v>
      </c>
      <c r="K439" t="s">
        <v>16</v>
      </c>
      <c r="L439" t="s">
        <v>85</v>
      </c>
      <c r="M439">
        <v>8.6744999999999997E-4</v>
      </c>
      <c r="N439">
        <v>1.0734936666869335E-5</v>
      </c>
    </row>
    <row r="440" spans="1:14" x14ac:dyDescent="0.3">
      <c r="A440">
        <v>3</v>
      </c>
      <c r="B440">
        <v>31</v>
      </c>
      <c r="C440">
        <v>3</v>
      </c>
      <c r="D440">
        <v>1</v>
      </c>
      <c r="E440" t="s">
        <v>189</v>
      </c>
      <c r="F440">
        <v>2025</v>
      </c>
      <c r="G440" t="s">
        <v>25</v>
      </c>
      <c r="H440" t="s">
        <v>27</v>
      </c>
      <c r="I440" t="s">
        <v>10</v>
      </c>
      <c r="J440" t="s">
        <v>45</v>
      </c>
      <c r="K440" t="s">
        <v>16</v>
      </c>
      <c r="L440" t="s">
        <v>86</v>
      </c>
      <c r="M440">
        <v>1.5424200000000001E-3</v>
      </c>
      <c r="N440">
        <v>1.9087879432489019E-5</v>
      </c>
    </row>
    <row r="441" spans="1:14" x14ac:dyDescent="0.3">
      <c r="A441">
        <v>3</v>
      </c>
      <c r="B441">
        <v>31</v>
      </c>
      <c r="C441">
        <v>3</v>
      </c>
      <c r="D441">
        <v>1</v>
      </c>
      <c r="E441" t="s">
        <v>190</v>
      </c>
      <c r="F441">
        <v>2025</v>
      </c>
      <c r="G441" t="s">
        <v>25</v>
      </c>
      <c r="H441" t="s">
        <v>27</v>
      </c>
      <c r="I441" t="s">
        <v>10</v>
      </c>
      <c r="J441" t="s">
        <v>45</v>
      </c>
      <c r="K441" t="s">
        <v>16</v>
      </c>
      <c r="L441" t="s">
        <v>87</v>
      </c>
      <c r="M441">
        <v>0.26808680437999999</v>
      </c>
      <c r="N441">
        <v>3.3176492780479434E-3</v>
      </c>
    </row>
    <row r="442" spans="1:14" x14ac:dyDescent="0.3">
      <c r="A442">
        <v>3</v>
      </c>
      <c r="B442">
        <v>31</v>
      </c>
      <c r="C442">
        <v>3</v>
      </c>
      <c r="D442">
        <v>1</v>
      </c>
      <c r="E442" t="s">
        <v>191</v>
      </c>
      <c r="F442">
        <v>2025</v>
      </c>
      <c r="G442" t="s">
        <v>25</v>
      </c>
      <c r="H442" t="s">
        <v>27</v>
      </c>
      <c r="I442" t="s">
        <v>10</v>
      </c>
      <c r="J442" t="s">
        <v>45</v>
      </c>
      <c r="K442" t="s">
        <v>16</v>
      </c>
      <c r="L442" t="s">
        <v>88</v>
      </c>
      <c r="M442">
        <v>5.524834E-2</v>
      </c>
      <c r="N442">
        <v>6.8371367900128398E-4</v>
      </c>
    </row>
    <row r="443" spans="1:14" x14ac:dyDescent="0.3">
      <c r="A443">
        <v>3</v>
      </c>
      <c r="B443">
        <v>31</v>
      </c>
      <c r="C443">
        <v>3</v>
      </c>
      <c r="D443">
        <v>1</v>
      </c>
      <c r="E443" t="s">
        <v>192</v>
      </c>
      <c r="F443">
        <v>2025</v>
      </c>
      <c r="G443" t="s">
        <v>25</v>
      </c>
      <c r="H443" t="s">
        <v>27</v>
      </c>
      <c r="I443" t="s">
        <v>10</v>
      </c>
      <c r="J443" t="s">
        <v>45</v>
      </c>
      <c r="K443" t="s">
        <v>16</v>
      </c>
      <c r="L443" t="s">
        <v>89</v>
      </c>
      <c r="M443">
        <v>2.5753246600994428</v>
      </c>
      <c r="N443">
        <v>3.1870363851281704E-2</v>
      </c>
    </row>
    <row r="444" spans="1:14" x14ac:dyDescent="0.3">
      <c r="A444">
        <v>3</v>
      </c>
      <c r="B444">
        <v>31</v>
      </c>
      <c r="C444">
        <v>3</v>
      </c>
      <c r="D444">
        <v>1</v>
      </c>
      <c r="E444" t="s">
        <v>210</v>
      </c>
      <c r="F444">
        <v>2025</v>
      </c>
      <c r="G444" t="s">
        <v>25</v>
      </c>
      <c r="H444" t="s">
        <v>27</v>
      </c>
      <c r="I444" t="s">
        <v>10</v>
      </c>
      <c r="J444" t="s">
        <v>45</v>
      </c>
      <c r="K444" t="s">
        <v>24</v>
      </c>
      <c r="L444" t="s">
        <v>108</v>
      </c>
      <c r="M444">
        <v>0.74747573746640061</v>
      </c>
      <c r="N444">
        <v>9.2502215709530933E-3</v>
      </c>
    </row>
    <row r="445" spans="1:14" x14ac:dyDescent="0.3">
      <c r="A445">
        <v>3</v>
      </c>
      <c r="B445">
        <v>31</v>
      </c>
      <c r="C445">
        <v>3</v>
      </c>
      <c r="D445">
        <v>1</v>
      </c>
      <c r="E445" t="s">
        <v>193</v>
      </c>
      <c r="F445">
        <v>2025</v>
      </c>
      <c r="G445" t="s">
        <v>25</v>
      </c>
      <c r="H445" t="s">
        <v>27</v>
      </c>
      <c r="I445" t="s">
        <v>10</v>
      </c>
      <c r="J445" t="s">
        <v>46</v>
      </c>
      <c r="K445" t="s">
        <v>11</v>
      </c>
      <c r="L445" t="s">
        <v>90</v>
      </c>
      <c r="M445">
        <v>0.37864150174847994</v>
      </c>
      <c r="N445">
        <v>4.6857946172323781E-3</v>
      </c>
    </row>
    <row r="446" spans="1:14" x14ac:dyDescent="0.3">
      <c r="A446">
        <v>3</v>
      </c>
      <c r="B446">
        <v>31</v>
      </c>
      <c r="C446">
        <v>3</v>
      </c>
      <c r="D446">
        <v>1</v>
      </c>
      <c r="E446" t="s">
        <v>194</v>
      </c>
      <c r="F446">
        <v>2025</v>
      </c>
      <c r="G446" t="s">
        <v>25</v>
      </c>
      <c r="H446" t="s">
        <v>27</v>
      </c>
      <c r="I446" t="s">
        <v>10</v>
      </c>
      <c r="J446" t="s">
        <v>46</v>
      </c>
      <c r="K446" t="s">
        <v>221</v>
      </c>
      <c r="L446" t="s">
        <v>91</v>
      </c>
      <c r="M446">
        <v>0.47981894768004807</v>
      </c>
      <c r="N446">
        <v>5.9378938439209258E-3</v>
      </c>
    </row>
    <row r="447" spans="1:14" x14ac:dyDescent="0.3">
      <c r="A447">
        <v>3</v>
      </c>
      <c r="B447">
        <v>31</v>
      </c>
      <c r="C447">
        <v>3</v>
      </c>
      <c r="D447">
        <v>1</v>
      </c>
      <c r="E447" t="s">
        <v>195</v>
      </c>
      <c r="F447">
        <v>2025</v>
      </c>
      <c r="G447" t="s">
        <v>25</v>
      </c>
      <c r="H447" t="s">
        <v>27</v>
      </c>
      <c r="I447" t="s">
        <v>10</v>
      </c>
      <c r="J447" t="s">
        <v>46</v>
      </c>
      <c r="K447" t="s">
        <v>17</v>
      </c>
      <c r="L447" t="s">
        <v>92</v>
      </c>
      <c r="M447">
        <v>52.734927580320388</v>
      </c>
      <c r="N447">
        <v>0.65260949646282818</v>
      </c>
    </row>
    <row r="448" spans="1:14" x14ac:dyDescent="0.3">
      <c r="A448">
        <v>3</v>
      </c>
      <c r="B448">
        <v>31</v>
      </c>
      <c r="C448">
        <v>3</v>
      </c>
      <c r="D448">
        <v>1</v>
      </c>
      <c r="E448" t="s">
        <v>196</v>
      </c>
      <c r="F448">
        <v>2025</v>
      </c>
      <c r="G448" t="s">
        <v>25</v>
      </c>
      <c r="H448" t="s">
        <v>27</v>
      </c>
      <c r="I448" t="s">
        <v>10</v>
      </c>
      <c r="J448" t="s">
        <v>46</v>
      </c>
      <c r="K448" t="s">
        <v>17</v>
      </c>
      <c r="L448" t="s">
        <v>93</v>
      </c>
      <c r="M448">
        <v>2.9010999999999999E-2</v>
      </c>
      <c r="N448">
        <v>3.590192491123941E-4</v>
      </c>
    </row>
    <row r="449" spans="1:14" x14ac:dyDescent="0.3">
      <c r="A449">
        <v>3</v>
      </c>
      <c r="B449">
        <v>31</v>
      </c>
      <c r="C449">
        <v>3</v>
      </c>
      <c r="D449">
        <v>1</v>
      </c>
      <c r="E449" t="s">
        <v>197</v>
      </c>
      <c r="F449">
        <v>2025</v>
      </c>
      <c r="G449" t="s">
        <v>25</v>
      </c>
      <c r="H449" t="s">
        <v>27</v>
      </c>
      <c r="I449" t="s">
        <v>10</v>
      </c>
      <c r="J449" t="s">
        <v>46</v>
      </c>
      <c r="K449" t="s">
        <v>17</v>
      </c>
      <c r="L449" t="s">
        <v>94</v>
      </c>
      <c r="M449">
        <v>0.15634803692134178</v>
      </c>
      <c r="N449">
        <v>1.9348507399157904E-3</v>
      </c>
    </row>
    <row r="450" spans="1:14" x14ac:dyDescent="0.3">
      <c r="A450">
        <v>3</v>
      </c>
      <c r="B450">
        <v>31</v>
      </c>
      <c r="C450">
        <v>3</v>
      </c>
      <c r="D450">
        <v>1</v>
      </c>
      <c r="E450" t="s">
        <v>200</v>
      </c>
      <c r="F450">
        <v>2025</v>
      </c>
      <c r="G450" t="s">
        <v>25</v>
      </c>
      <c r="H450" t="s">
        <v>27</v>
      </c>
      <c r="I450" t="s">
        <v>10</v>
      </c>
      <c r="J450" t="s">
        <v>46</v>
      </c>
      <c r="K450" t="s">
        <v>18</v>
      </c>
      <c r="L450" t="s">
        <v>98</v>
      </c>
      <c r="M450">
        <v>2.169969279614326</v>
      </c>
      <c r="N450">
        <v>2.685397750384675E-2</v>
      </c>
    </row>
    <row r="451" spans="1:14" x14ac:dyDescent="0.3">
      <c r="A451">
        <v>3</v>
      </c>
      <c r="B451">
        <v>31</v>
      </c>
      <c r="C451">
        <v>3</v>
      </c>
      <c r="D451">
        <v>1</v>
      </c>
      <c r="E451" t="s">
        <v>201</v>
      </c>
      <c r="F451">
        <v>2025</v>
      </c>
      <c r="G451" t="s">
        <v>25</v>
      </c>
      <c r="H451" t="s">
        <v>27</v>
      </c>
      <c r="I451" t="s">
        <v>10</v>
      </c>
      <c r="J451" t="s">
        <v>46</v>
      </c>
      <c r="K451" t="s">
        <v>18</v>
      </c>
      <c r="L451" t="s">
        <v>99</v>
      </c>
      <c r="M451">
        <v>0.11996934444</v>
      </c>
      <c r="N451">
        <v>1.4846542331307081E-3</v>
      </c>
    </row>
    <row r="452" spans="1:14" x14ac:dyDescent="0.3">
      <c r="A452">
        <v>3</v>
      </c>
      <c r="B452">
        <v>31</v>
      </c>
      <c r="C452">
        <v>3</v>
      </c>
      <c r="D452">
        <v>1</v>
      </c>
      <c r="E452" t="s">
        <v>202</v>
      </c>
      <c r="F452">
        <v>2025</v>
      </c>
      <c r="G452" t="s">
        <v>25</v>
      </c>
      <c r="H452" t="s">
        <v>27</v>
      </c>
      <c r="I452" t="s">
        <v>10</v>
      </c>
      <c r="J452" t="s">
        <v>46</v>
      </c>
      <c r="K452" t="s">
        <v>18</v>
      </c>
      <c r="L452" t="s">
        <v>100</v>
      </c>
      <c r="M452">
        <v>1.9496335331200002E-2</v>
      </c>
      <c r="N452">
        <v>2.4127260939129516E-4</v>
      </c>
    </row>
    <row r="453" spans="1:14" x14ac:dyDescent="0.3">
      <c r="A453">
        <v>3</v>
      </c>
      <c r="B453">
        <v>31</v>
      </c>
      <c r="C453">
        <v>3</v>
      </c>
      <c r="D453">
        <v>1</v>
      </c>
      <c r="E453" t="s">
        <v>203</v>
      </c>
      <c r="F453">
        <v>2025</v>
      </c>
      <c r="G453" t="s">
        <v>25</v>
      </c>
      <c r="H453" t="s">
        <v>27</v>
      </c>
      <c r="I453" t="s">
        <v>10</v>
      </c>
      <c r="J453" t="s">
        <v>46</v>
      </c>
      <c r="K453" t="s">
        <v>18</v>
      </c>
      <c r="L453" t="s">
        <v>101</v>
      </c>
      <c r="M453">
        <v>4.1667600000000003E-3</v>
      </c>
      <c r="N453">
        <v>5.1564821841079568E-5</v>
      </c>
    </row>
    <row r="454" spans="1:14" x14ac:dyDescent="0.3">
      <c r="A454">
        <v>3</v>
      </c>
      <c r="B454">
        <v>31</v>
      </c>
      <c r="C454">
        <v>3</v>
      </c>
      <c r="D454">
        <v>1</v>
      </c>
      <c r="E454" t="s">
        <v>204</v>
      </c>
      <c r="F454">
        <v>2025</v>
      </c>
      <c r="G454" t="s">
        <v>25</v>
      </c>
      <c r="H454" t="s">
        <v>27</v>
      </c>
      <c r="I454" t="s">
        <v>10</v>
      </c>
      <c r="J454" t="s">
        <v>46</v>
      </c>
      <c r="K454" t="s">
        <v>18</v>
      </c>
      <c r="L454" t="s">
        <v>107</v>
      </c>
      <c r="M454">
        <v>8.5508000000000001E-2</v>
      </c>
      <c r="N454">
        <v>1.0581854452829133E-3</v>
      </c>
    </row>
    <row r="455" spans="1:14" x14ac:dyDescent="0.3">
      <c r="A455">
        <v>3</v>
      </c>
      <c r="B455">
        <v>31</v>
      </c>
      <c r="C455">
        <v>3</v>
      </c>
      <c r="D455">
        <v>1</v>
      </c>
      <c r="E455" t="s">
        <v>205</v>
      </c>
      <c r="F455">
        <v>2025</v>
      </c>
      <c r="G455" t="s">
        <v>25</v>
      </c>
      <c r="H455" t="s">
        <v>27</v>
      </c>
      <c r="I455" t="s">
        <v>10</v>
      </c>
      <c r="J455" t="s">
        <v>46</v>
      </c>
      <c r="K455" t="s">
        <v>19</v>
      </c>
      <c r="L455" t="s">
        <v>102</v>
      </c>
      <c r="M455">
        <v>1.7172614863320312</v>
      </c>
      <c r="N455">
        <v>2.1251591787686042E-2</v>
      </c>
    </row>
    <row r="456" spans="1:14" x14ac:dyDescent="0.3">
      <c r="A456">
        <v>3</v>
      </c>
      <c r="B456">
        <v>31</v>
      </c>
      <c r="C456">
        <v>3</v>
      </c>
      <c r="D456">
        <v>1</v>
      </c>
      <c r="E456" t="s">
        <v>206</v>
      </c>
      <c r="F456">
        <v>2025</v>
      </c>
      <c r="G456" t="s">
        <v>25</v>
      </c>
      <c r="H456" t="s">
        <v>27</v>
      </c>
      <c r="I456" t="s">
        <v>10</v>
      </c>
      <c r="J456" t="s">
        <v>46</v>
      </c>
      <c r="K456" t="s">
        <v>19</v>
      </c>
      <c r="L456" t="s">
        <v>103</v>
      </c>
      <c r="M456">
        <v>11.022868107730899</v>
      </c>
      <c r="N456">
        <v>0.13641107962850313</v>
      </c>
    </row>
    <row r="457" spans="1:14" x14ac:dyDescent="0.3">
      <c r="A457">
        <v>3</v>
      </c>
      <c r="B457">
        <v>31</v>
      </c>
      <c r="C457">
        <v>3</v>
      </c>
      <c r="D457">
        <v>1</v>
      </c>
      <c r="E457" t="s">
        <v>207</v>
      </c>
      <c r="F457">
        <v>2025</v>
      </c>
      <c r="G457" t="s">
        <v>25</v>
      </c>
      <c r="H457" t="s">
        <v>27</v>
      </c>
      <c r="I457" t="s">
        <v>10</v>
      </c>
      <c r="J457" t="s">
        <v>46</v>
      </c>
      <c r="K457" t="s">
        <v>19</v>
      </c>
      <c r="L457" t="s">
        <v>104</v>
      </c>
      <c r="M457">
        <v>5.5283117846143995E-2</v>
      </c>
      <c r="N457">
        <v>6.841440645863504E-4</v>
      </c>
    </row>
    <row r="458" spans="1:14" x14ac:dyDescent="0.3">
      <c r="A458">
        <v>3</v>
      </c>
      <c r="B458">
        <v>31</v>
      </c>
      <c r="C458">
        <v>3</v>
      </c>
      <c r="D458">
        <v>1</v>
      </c>
      <c r="E458" t="s">
        <v>208</v>
      </c>
      <c r="F458">
        <v>2025</v>
      </c>
      <c r="G458" t="s">
        <v>25</v>
      </c>
      <c r="H458" t="s">
        <v>27</v>
      </c>
      <c r="I458" t="s">
        <v>10</v>
      </c>
      <c r="J458" t="s">
        <v>46</v>
      </c>
      <c r="K458" t="s">
        <v>19</v>
      </c>
      <c r="L458" t="s">
        <v>105</v>
      </c>
      <c r="M458">
        <v>0.1961780856</v>
      </c>
      <c r="N458">
        <v>2.4277587461452202E-3</v>
      </c>
    </row>
    <row r="459" spans="1:14" x14ac:dyDescent="0.3">
      <c r="A459">
        <v>3</v>
      </c>
      <c r="B459">
        <v>32</v>
      </c>
      <c r="C459">
        <v>4</v>
      </c>
      <c r="D459">
        <v>0</v>
      </c>
      <c r="E459" t="s">
        <v>170</v>
      </c>
      <c r="F459">
        <v>2025</v>
      </c>
      <c r="G459" t="s">
        <v>25</v>
      </c>
      <c r="H459" t="s">
        <v>28</v>
      </c>
      <c r="I459" t="s">
        <v>12</v>
      </c>
      <c r="J459" t="s">
        <v>44</v>
      </c>
      <c r="K459" t="s">
        <v>217</v>
      </c>
      <c r="L459" t="s">
        <v>67</v>
      </c>
      <c r="M459">
        <v>1.00665627684E-4</v>
      </c>
      <c r="N459">
        <v>2.8927448075908638E-5</v>
      </c>
    </row>
    <row r="460" spans="1:14" x14ac:dyDescent="0.3">
      <c r="A460">
        <v>3</v>
      </c>
      <c r="B460">
        <v>32</v>
      </c>
      <c r="C460">
        <v>4</v>
      </c>
      <c r="D460">
        <v>0</v>
      </c>
      <c r="E460" t="s">
        <v>171</v>
      </c>
      <c r="F460">
        <v>2025</v>
      </c>
      <c r="G460" t="s">
        <v>25</v>
      </c>
      <c r="H460" t="s">
        <v>28</v>
      </c>
      <c r="I460" t="s">
        <v>12</v>
      </c>
      <c r="J460" t="s">
        <v>44</v>
      </c>
      <c r="K460" t="s">
        <v>218</v>
      </c>
      <c r="L460" t="s">
        <v>68</v>
      </c>
      <c r="M460">
        <v>1.4968302258000003E-4</v>
      </c>
      <c r="N460">
        <v>4.3013171060932268E-5</v>
      </c>
    </row>
    <row r="461" spans="1:14" x14ac:dyDescent="0.3">
      <c r="A461">
        <v>3</v>
      </c>
      <c r="B461">
        <v>32</v>
      </c>
      <c r="C461">
        <v>4</v>
      </c>
      <c r="D461">
        <v>0</v>
      </c>
      <c r="E461" t="s">
        <v>172</v>
      </c>
      <c r="F461">
        <v>2025</v>
      </c>
      <c r="G461" t="s">
        <v>25</v>
      </c>
      <c r="H461" t="s">
        <v>28</v>
      </c>
      <c r="I461" t="s">
        <v>12</v>
      </c>
      <c r="J461" t="s">
        <v>44</v>
      </c>
      <c r="K461" t="s">
        <v>14</v>
      </c>
      <c r="L461" t="s">
        <v>69</v>
      </c>
      <c r="M461">
        <v>2.00676464325E-4</v>
      </c>
      <c r="N461">
        <v>5.7666734270421056E-5</v>
      </c>
    </row>
    <row r="462" spans="1:14" x14ac:dyDescent="0.3">
      <c r="A462">
        <v>3</v>
      </c>
      <c r="B462">
        <v>32</v>
      </c>
      <c r="C462">
        <v>4</v>
      </c>
      <c r="D462">
        <v>0</v>
      </c>
      <c r="E462" t="s">
        <v>173</v>
      </c>
      <c r="F462">
        <v>2025</v>
      </c>
      <c r="G462" t="s">
        <v>25</v>
      </c>
      <c r="H462" t="s">
        <v>28</v>
      </c>
      <c r="I462" t="s">
        <v>12</v>
      </c>
      <c r="J462" t="s">
        <v>44</v>
      </c>
      <c r="K462" t="s">
        <v>14</v>
      </c>
      <c r="L462" t="s">
        <v>70</v>
      </c>
      <c r="M462">
        <v>2.6059E-3</v>
      </c>
      <c r="N462">
        <v>7.4883591028352271E-4</v>
      </c>
    </row>
    <row r="463" spans="1:14" x14ac:dyDescent="0.3">
      <c r="A463">
        <v>3</v>
      </c>
      <c r="B463">
        <v>32</v>
      </c>
      <c r="C463">
        <v>4</v>
      </c>
      <c r="D463">
        <v>0</v>
      </c>
      <c r="E463" t="s">
        <v>174</v>
      </c>
      <c r="F463">
        <v>2025</v>
      </c>
      <c r="G463" t="s">
        <v>25</v>
      </c>
      <c r="H463" t="s">
        <v>28</v>
      </c>
      <c r="I463" t="s">
        <v>12</v>
      </c>
      <c r="J463" t="s">
        <v>44</v>
      </c>
      <c r="K463" t="s">
        <v>14</v>
      </c>
      <c r="L463" t="s">
        <v>71</v>
      </c>
      <c r="M463">
        <v>1.0270699999999999E-3</v>
      </c>
      <c r="N463">
        <v>2.9514060339034403E-4</v>
      </c>
    </row>
    <row r="464" spans="1:14" x14ac:dyDescent="0.3">
      <c r="A464">
        <v>3</v>
      </c>
      <c r="B464">
        <v>32</v>
      </c>
      <c r="C464">
        <v>4</v>
      </c>
      <c r="D464">
        <v>0</v>
      </c>
      <c r="E464" t="s">
        <v>175</v>
      </c>
      <c r="F464">
        <v>2025</v>
      </c>
      <c r="G464" t="s">
        <v>25</v>
      </c>
      <c r="H464" t="s">
        <v>28</v>
      </c>
      <c r="I464" t="s">
        <v>12</v>
      </c>
      <c r="J464" t="s">
        <v>44</v>
      </c>
      <c r="K464" t="s">
        <v>219</v>
      </c>
      <c r="L464" t="s">
        <v>72</v>
      </c>
      <c r="M464">
        <v>1.4838501926423987E-2</v>
      </c>
      <c r="N464">
        <v>4.2640174593489817E-3</v>
      </c>
    </row>
    <row r="465" spans="1:14" x14ac:dyDescent="0.3">
      <c r="A465">
        <v>3</v>
      </c>
      <c r="B465">
        <v>32</v>
      </c>
      <c r="C465">
        <v>4</v>
      </c>
      <c r="D465">
        <v>0</v>
      </c>
      <c r="E465" t="s">
        <v>209</v>
      </c>
      <c r="F465">
        <v>2025</v>
      </c>
      <c r="G465" t="s">
        <v>25</v>
      </c>
      <c r="H465" t="s">
        <v>28</v>
      </c>
      <c r="I465" t="s">
        <v>12</v>
      </c>
      <c r="J465" t="s">
        <v>45</v>
      </c>
      <c r="K465" t="s">
        <v>11</v>
      </c>
      <c r="L465" t="s">
        <v>106</v>
      </c>
      <c r="M465">
        <v>3.7364249999999994E-3</v>
      </c>
      <c r="N465">
        <v>1.0737055205806481E-3</v>
      </c>
    </row>
    <row r="466" spans="1:14" x14ac:dyDescent="0.3">
      <c r="A466">
        <v>3</v>
      </c>
      <c r="B466">
        <v>32</v>
      </c>
      <c r="C466">
        <v>4</v>
      </c>
      <c r="D466">
        <v>0</v>
      </c>
      <c r="E466" t="s">
        <v>180</v>
      </c>
      <c r="F466">
        <v>2025</v>
      </c>
      <c r="G466" t="s">
        <v>25</v>
      </c>
      <c r="H466" t="s">
        <v>28</v>
      </c>
      <c r="I466" t="s">
        <v>12</v>
      </c>
      <c r="J466" t="s">
        <v>45</v>
      </c>
      <c r="K466" t="s">
        <v>11</v>
      </c>
      <c r="L466" t="s">
        <v>77</v>
      </c>
      <c r="M466">
        <v>5.1096999999999997E-2</v>
      </c>
      <c r="N466">
        <v>1.4683321887930142E-2</v>
      </c>
    </row>
    <row r="467" spans="1:14" x14ac:dyDescent="0.3">
      <c r="A467">
        <v>3</v>
      </c>
      <c r="B467">
        <v>32</v>
      </c>
      <c r="C467">
        <v>4</v>
      </c>
      <c r="D467">
        <v>0</v>
      </c>
      <c r="E467" t="s">
        <v>185</v>
      </c>
      <c r="F467">
        <v>2025</v>
      </c>
      <c r="G467" t="s">
        <v>25</v>
      </c>
      <c r="H467" t="s">
        <v>28</v>
      </c>
      <c r="I467" t="s">
        <v>12</v>
      </c>
      <c r="J467" t="s">
        <v>45</v>
      </c>
      <c r="K467" t="s">
        <v>13</v>
      </c>
      <c r="L467" t="s">
        <v>82</v>
      </c>
      <c r="M467">
        <v>3.1504771428571429E-2</v>
      </c>
      <c r="N467">
        <v>9.0532653559187246E-3</v>
      </c>
    </row>
    <row r="468" spans="1:14" x14ac:dyDescent="0.3">
      <c r="A468">
        <v>3</v>
      </c>
      <c r="B468">
        <v>32</v>
      </c>
      <c r="C468">
        <v>4</v>
      </c>
      <c r="D468">
        <v>0</v>
      </c>
      <c r="E468" t="s">
        <v>186</v>
      </c>
      <c r="F468">
        <v>2025</v>
      </c>
      <c r="G468" t="s">
        <v>25</v>
      </c>
      <c r="H468" t="s">
        <v>28</v>
      </c>
      <c r="I468" t="s">
        <v>12</v>
      </c>
      <c r="J468" t="s">
        <v>45</v>
      </c>
      <c r="K468" t="s">
        <v>13</v>
      </c>
      <c r="L468" t="s">
        <v>83</v>
      </c>
      <c r="M468">
        <v>4.2749999999999997E-6</v>
      </c>
      <c r="N468">
        <v>1.2284713597843584E-6</v>
      </c>
    </row>
    <row r="469" spans="1:14" x14ac:dyDescent="0.3">
      <c r="A469">
        <v>3</v>
      </c>
      <c r="B469">
        <v>32</v>
      </c>
      <c r="C469">
        <v>4</v>
      </c>
      <c r="D469">
        <v>0</v>
      </c>
      <c r="E469" t="s">
        <v>187</v>
      </c>
      <c r="F469">
        <v>2025</v>
      </c>
      <c r="G469" t="s">
        <v>25</v>
      </c>
      <c r="H469" t="s">
        <v>28</v>
      </c>
      <c r="I469" t="s">
        <v>12</v>
      </c>
      <c r="J469" t="s">
        <v>45</v>
      </c>
      <c r="K469" t="s">
        <v>15</v>
      </c>
      <c r="L469" t="s">
        <v>84</v>
      </c>
      <c r="M469">
        <v>9.5992623212243541E-2</v>
      </c>
      <c r="N469">
        <v>2.7584605465921026E-2</v>
      </c>
    </row>
    <row r="470" spans="1:14" x14ac:dyDescent="0.3">
      <c r="A470">
        <v>3</v>
      </c>
      <c r="B470">
        <v>32</v>
      </c>
      <c r="C470">
        <v>4</v>
      </c>
      <c r="D470">
        <v>0</v>
      </c>
      <c r="E470" t="s">
        <v>188</v>
      </c>
      <c r="F470">
        <v>2025</v>
      </c>
      <c r="G470" t="s">
        <v>25</v>
      </c>
      <c r="H470" t="s">
        <v>28</v>
      </c>
      <c r="I470" t="s">
        <v>12</v>
      </c>
      <c r="J470" t="s">
        <v>45</v>
      </c>
      <c r="K470" t="s">
        <v>16</v>
      </c>
      <c r="L470" t="s">
        <v>85</v>
      </c>
      <c r="M470">
        <v>1.053E-4</v>
      </c>
      <c r="N470">
        <v>3.0259189283109456E-5</v>
      </c>
    </row>
    <row r="471" spans="1:14" x14ac:dyDescent="0.3">
      <c r="A471">
        <v>3</v>
      </c>
      <c r="B471">
        <v>32</v>
      </c>
      <c r="C471">
        <v>4</v>
      </c>
      <c r="D471">
        <v>0</v>
      </c>
      <c r="E471" t="s">
        <v>189</v>
      </c>
      <c r="F471">
        <v>2025</v>
      </c>
      <c r="G471" t="s">
        <v>25</v>
      </c>
      <c r="H471" t="s">
        <v>28</v>
      </c>
      <c r="I471" t="s">
        <v>12</v>
      </c>
      <c r="J471" t="s">
        <v>45</v>
      </c>
      <c r="K471" t="s">
        <v>16</v>
      </c>
      <c r="L471" t="s">
        <v>86</v>
      </c>
      <c r="M471">
        <v>3.91884E-4</v>
      </c>
      <c r="N471">
        <v>1.126124609023938E-4</v>
      </c>
    </row>
    <row r="472" spans="1:14" x14ac:dyDescent="0.3">
      <c r="A472">
        <v>3</v>
      </c>
      <c r="B472">
        <v>32</v>
      </c>
      <c r="C472">
        <v>4</v>
      </c>
      <c r="D472">
        <v>0</v>
      </c>
      <c r="E472" t="s">
        <v>190</v>
      </c>
      <c r="F472">
        <v>2025</v>
      </c>
      <c r="G472" t="s">
        <v>25</v>
      </c>
      <c r="H472" t="s">
        <v>28</v>
      </c>
      <c r="I472" t="s">
        <v>12</v>
      </c>
      <c r="J472" t="s">
        <v>45</v>
      </c>
      <c r="K472" t="s">
        <v>16</v>
      </c>
      <c r="L472" t="s">
        <v>87</v>
      </c>
      <c r="M472">
        <v>2.5000000000000001E-4</v>
      </c>
      <c r="N472">
        <v>7.1840430396746105E-5</v>
      </c>
    </row>
    <row r="473" spans="1:14" x14ac:dyDescent="0.3">
      <c r="A473">
        <v>3</v>
      </c>
      <c r="B473">
        <v>32</v>
      </c>
      <c r="C473">
        <v>4</v>
      </c>
      <c r="D473">
        <v>0</v>
      </c>
      <c r="E473" t="s">
        <v>191</v>
      </c>
      <c r="F473">
        <v>2025</v>
      </c>
      <c r="G473" t="s">
        <v>25</v>
      </c>
      <c r="H473" t="s">
        <v>28</v>
      </c>
      <c r="I473" t="s">
        <v>12</v>
      </c>
      <c r="J473" t="s">
        <v>45</v>
      </c>
      <c r="K473" t="s">
        <v>16</v>
      </c>
      <c r="L473" t="s">
        <v>88</v>
      </c>
      <c r="M473">
        <v>3.0151700000000002E-3</v>
      </c>
      <c r="N473">
        <v>8.6644444207742779E-4</v>
      </c>
    </row>
    <row r="474" spans="1:14" x14ac:dyDescent="0.3">
      <c r="A474">
        <v>3</v>
      </c>
      <c r="B474">
        <v>32</v>
      </c>
      <c r="C474">
        <v>4</v>
      </c>
      <c r="D474">
        <v>0</v>
      </c>
      <c r="E474" t="s">
        <v>192</v>
      </c>
      <c r="F474">
        <v>2025</v>
      </c>
      <c r="G474" t="s">
        <v>25</v>
      </c>
      <c r="H474" t="s">
        <v>28</v>
      </c>
      <c r="I474" t="s">
        <v>12</v>
      </c>
      <c r="J474" t="s">
        <v>45</v>
      </c>
      <c r="K474" t="s">
        <v>16</v>
      </c>
      <c r="L474" t="s">
        <v>89</v>
      </c>
      <c r="M474">
        <v>0.36966336</v>
      </c>
      <c r="N474">
        <v>0.10622709953722918</v>
      </c>
    </row>
    <row r="475" spans="1:14" x14ac:dyDescent="0.3">
      <c r="A475">
        <v>3</v>
      </c>
      <c r="B475">
        <v>32</v>
      </c>
      <c r="C475">
        <v>4</v>
      </c>
      <c r="D475">
        <v>0</v>
      </c>
      <c r="E475" t="s">
        <v>210</v>
      </c>
      <c r="F475">
        <v>2025</v>
      </c>
      <c r="G475" t="s">
        <v>25</v>
      </c>
      <c r="H475" t="s">
        <v>28</v>
      </c>
      <c r="I475" t="s">
        <v>12</v>
      </c>
      <c r="J475" t="s">
        <v>45</v>
      </c>
      <c r="K475" t="s">
        <v>24</v>
      </c>
      <c r="L475" t="s">
        <v>108</v>
      </c>
      <c r="M475">
        <v>0.11272968026250001</v>
      </c>
      <c r="N475">
        <v>3.23941949941823E-2</v>
      </c>
    </row>
    <row r="476" spans="1:14" x14ac:dyDescent="0.3">
      <c r="A476">
        <v>3</v>
      </c>
      <c r="B476">
        <v>32</v>
      </c>
      <c r="C476">
        <v>4</v>
      </c>
      <c r="D476">
        <v>0</v>
      </c>
      <c r="E476" t="s">
        <v>193</v>
      </c>
      <c r="F476">
        <v>2025</v>
      </c>
      <c r="G476" t="s">
        <v>25</v>
      </c>
      <c r="H476" t="s">
        <v>28</v>
      </c>
      <c r="I476" t="s">
        <v>12</v>
      </c>
      <c r="J476" t="s">
        <v>46</v>
      </c>
      <c r="K476" t="s">
        <v>11</v>
      </c>
      <c r="L476" t="s">
        <v>90</v>
      </c>
      <c r="M476">
        <v>9.0586045083999988E-3</v>
      </c>
      <c r="N476">
        <v>2.6030961867094422E-3</v>
      </c>
    </row>
    <row r="477" spans="1:14" x14ac:dyDescent="0.3">
      <c r="A477">
        <v>3</v>
      </c>
      <c r="B477">
        <v>32</v>
      </c>
      <c r="C477">
        <v>4</v>
      </c>
      <c r="D477">
        <v>0</v>
      </c>
      <c r="E477" t="s">
        <v>194</v>
      </c>
      <c r="F477">
        <v>2025</v>
      </c>
      <c r="G477" t="s">
        <v>25</v>
      </c>
      <c r="H477" t="s">
        <v>28</v>
      </c>
      <c r="I477" t="s">
        <v>12</v>
      </c>
      <c r="J477" t="s">
        <v>46</v>
      </c>
      <c r="K477" t="s">
        <v>221</v>
      </c>
      <c r="L477" t="s">
        <v>91</v>
      </c>
      <c r="M477">
        <v>8.2521443E-3</v>
      </c>
      <c r="N477">
        <v>2.3713503928322202E-3</v>
      </c>
    </row>
    <row r="478" spans="1:14" x14ac:dyDescent="0.3">
      <c r="A478">
        <v>3</v>
      </c>
      <c r="B478">
        <v>32</v>
      </c>
      <c r="C478">
        <v>4</v>
      </c>
      <c r="D478">
        <v>0</v>
      </c>
      <c r="E478" t="s">
        <v>195</v>
      </c>
      <c r="F478">
        <v>2025</v>
      </c>
      <c r="G478" t="s">
        <v>25</v>
      </c>
      <c r="H478" t="s">
        <v>28</v>
      </c>
      <c r="I478" t="s">
        <v>12</v>
      </c>
      <c r="J478" t="s">
        <v>46</v>
      </c>
      <c r="K478" t="s">
        <v>17</v>
      </c>
      <c r="L478" t="s">
        <v>92</v>
      </c>
      <c r="M478">
        <v>1.7026633261148543</v>
      </c>
      <c r="N478">
        <v>0.4892802646753856</v>
      </c>
    </row>
    <row r="479" spans="1:14" x14ac:dyDescent="0.3">
      <c r="A479">
        <v>3</v>
      </c>
      <c r="B479">
        <v>32</v>
      </c>
      <c r="C479">
        <v>4</v>
      </c>
      <c r="D479">
        <v>0</v>
      </c>
      <c r="E479" t="s">
        <v>197</v>
      </c>
      <c r="F479">
        <v>2025</v>
      </c>
      <c r="G479" t="s">
        <v>25</v>
      </c>
      <c r="H479" t="s">
        <v>28</v>
      </c>
      <c r="I479" t="s">
        <v>12</v>
      </c>
      <c r="J479" t="s">
        <v>46</v>
      </c>
      <c r="K479" t="s">
        <v>17</v>
      </c>
      <c r="L479" t="s">
        <v>94</v>
      </c>
      <c r="M479">
        <v>3.8078108311999995E-2</v>
      </c>
      <c r="N479">
        <v>1.0942190759311979E-2</v>
      </c>
    </row>
    <row r="480" spans="1:14" x14ac:dyDescent="0.3">
      <c r="A480">
        <v>3</v>
      </c>
      <c r="B480">
        <v>32</v>
      </c>
      <c r="C480">
        <v>4</v>
      </c>
      <c r="D480">
        <v>0</v>
      </c>
      <c r="E480" t="s">
        <v>200</v>
      </c>
      <c r="F480">
        <v>2025</v>
      </c>
      <c r="G480" t="s">
        <v>25</v>
      </c>
      <c r="H480" t="s">
        <v>28</v>
      </c>
      <c r="I480" t="s">
        <v>12</v>
      </c>
      <c r="J480" t="s">
        <v>46</v>
      </c>
      <c r="K480" t="s">
        <v>18</v>
      </c>
      <c r="L480" t="s">
        <v>98</v>
      </c>
      <c r="M480">
        <v>3.2997400000000003E-2</v>
      </c>
      <c r="N480">
        <v>9.4821896718943598E-3</v>
      </c>
    </row>
    <row r="481" spans="1:14" x14ac:dyDescent="0.3">
      <c r="A481">
        <v>3</v>
      </c>
      <c r="B481">
        <v>32</v>
      </c>
      <c r="C481">
        <v>4</v>
      </c>
      <c r="D481">
        <v>0</v>
      </c>
      <c r="E481" t="s">
        <v>201</v>
      </c>
      <c r="F481">
        <v>2025</v>
      </c>
      <c r="G481" t="s">
        <v>25</v>
      </c>
      <c r="H481" t="s">
        <v>28</v>
      </c>
      <c r="I481" t="s">
        <v>12</v>
      </c>
      <c r="J481" t="s">
        <v>46</v>
      </c>
      <c r="K481" t="s">
        <v>18</v>
      </c>
      <c r="L481" t="s">
        <v>99</v>
      </c>
      <c r="M481">
        <v>4.9141757000000005E-3</v>
      </c>
      <c r="N481">
        <v>1.4121459893329245E-3</v>
      </c>
    </row>
    <row r="482" spans="1:14" x14ac:dyDescent="0.3">
      <c r="A482">
        <v>3</v>
      </c>
      <c r="B482">
        <v>32</v>
      </c>
      <c r="C482">
        <v>4</v>
      </c>
      <c r="D482">
        <v>0</v>
      </c>
      <c r="E482" t="s">
        <v>202</v>
      </c>
      <c r="F482">
        <v>2025</v>
      </c>
      <c r="G482" t="s">
        <v>25</v>
      </c>
      <c r="H482" t="s">
        <v>28</v>
      </c>
      <c r="I482" t="s">
        <v>12</v>
      </c>
      <c r="J482" t="s">
        <v>46</v>
      </c>
      <c r="K482" t="s">
        <v>18</v>
      </c>
      <c r="L482" t="s">
        <v>100</v>
      </c>
      <c r="M482">
        <v>5.2190260029600002E-3</v>
      </c>
      <c r="N482">
        <v>1.4997482972178237E-3</v>
      </c>
    </row>
    <row r="483" spans="1:14" x14ac:dyDescent="0.3">
      <c r="A483">
        <v>3</v>
      </c>
      <c r="B483">
        <v>32</v>
      </c>
      <c r="C483">
        <v>4</v>
      </c>
      <c r="D483">
        <v>0</v>
      </c>
      <c r="E483" t="s">
        <v>203</v>
      </c>
      <c r="F483">
        <v>2025</v>
      </c>
      <c r="G483" t="s">
        <v>25</v>
      </c>
      <c r="H483" t="s">
        <v>28</v>
      </c>
      <c r="I483" t="s">
        <v>12</v>
      </c>
      <c r="J483" t="s">
        <v>46</v>
      </c>
      <c r="K483" t="s">
        <v>18</v>
      </c>
      <c r="L483" t="s">
        <v>101</v>
      </c>
      <c r="M483">
        <v>1.8374000000000001E-3</v>
      </c>
      <c r="N483">
        <v>5.2799842724392514E-4</v>
      </c>
    </row>
    <row r="484" spans="1:14" x14ac:dyDescent="0.3">
      <c r="A484">
        <v>3</v>
      </c>
      <c r="B484">
        <v>32</v>
      </c>
      <c r="C484">
        <v>4</v>
      </c>
      <c r="D484">
        <v>0</v>
      </c>
      <c r="E484" t="s">
        <v>205</v>
      </c>
      <c r="F484">
        <v>2025</v>
      </c>
      <c r="G484" t="s">
        <v>25</v>
      </c>
      <c r="H484" t="s">
        <v>28</v>
      </c>
      <c r="I484" t="s">
        <v>12</v>
      </c>
      <c r="J484" t="s">
        <v>46</v>
      </c>
      <c r="K484" t="s">
        <v>19</v>
      </c>
      <c r="L484" t="s">
        <v>102</v>
      </c>
      <c r="M484">
        <v>0.1852254066165919</v>
      </c>
      <c r="N484">
        <v>5.3226691726993063E-2</v>
      </c>
    </row>
    <row r="485" spans="1:14" x14ac:dyDescent="0.3">
      <c r="A485">
        <v>3</v>
      </c>
      <c r="B485">
        <v>32</v>
      </c>
      <c r="C485">
        <v>4</v>
      </c>
      <c r="D485">
        <v>0</v>
      </c>
      <c r="E485" t="s">
        <v>206</v>
      </c>
      <c r="F485">
        <v>2025</v>
      </c>
      <c r="G485" t="s">
        <v>25</v>
      </c>
      <c r="H485" t="s">
        <v>28</v>
      </c>
      <c r="I485" t="s">
        <v>12</v>
      </c>
      <c r="J485" t="s">
        <v>46</v>
      </c>
      <c r="K485" t="s">
        <v>19</v>
      </c>
      <c r="L485" t="s">
        <v>103</v>
      </c>
      <c r="M485">
        <v>0.76878489835455077</v>
      </c>
      <c r="N485">
        <v>0.22091935192123852</v>
      </c>
    </row>
    <row r="486" spans="1:14" x14ac:dyDescent="0.3">
      <c r="A486">
        <v>3</v>
      </c>
      <c r="B486">
        <v>32</v>
      </c>
      <c r="C486">
        <v>4</v>
      </c>
      <c r="D486">
        <v>0</v>
      </c>
      <c r="E486" t="s">
        <v>207</v>
      </c>
      <c r="F486">
        <v>2025</v>
      </c>
      <c r="G486" t="s">
        <v>25</v>
      </c>
      <c r="H486" t="s">
        <v>28</v>
      </c>
      <c r="I486" t="s">
        <v>12</v>
      </c>
      <c r="J486" t="s">
        <v>46</v>
      </c>
      <c r="K486" t="s">
        <v>19</v>
      </c>
      <c r="L486" t="s">
        <v>104</v>
      </c>
      <c r="M486">
        <v>6.563672268086E-3</v>
      </c>
      <c r="N486">
        <v>1.8861481628899396E-3</v>
      </c>
    </row>
    <row r="487" spans="1:14" x14ac:dyDescent="0.3">
      <c r="A487">
        <v>3</v>
      </c>
      <c r="B487">
        <v>32</v>
      </c>
      <c r="C487">
        <v>4</v>
      </c>
      <c r="D487">
        <v>0</v>
      </c>
      <c r="E487" t="s">
        <v>208</v>
      </c>
      <c r="F487">
        <v>2025</v>
      </c>
      <c r="G487" t="s">
        <v>25</v>
      </c>
      <c r="H487" t="s">
        <v>28</v>
      </c>
      <c r="I487" t="s">
        <v>12</v>
      </c>
      <c r="J487" t="s">
        <v>46</v>
      </c>
      <c r="K487" t="s">
        <v>19</v>
      </c>
      <c r="L487" t="s">
        <v>105</v>
      </c>
      <c r="M487">
        <v>2.8927459999999999E-2</v>
      </c>
      <c r="N487">
        <v>8.3126447067386269E-3</v>
      </c>
    </row>
    <row r="488" spans="1:14" x14ac:dyDescent="0.3">
      <c r="A488">
        <v>3</v>
      </c>
      <c r="B488">
        <v>32</v>
      </c>
      <c r="C488">
        <v>4</v>
      </c>
      <c r="D488">
        <v>1</v>
      </c>
      <c r="E488" t="s">
        <v>170</v>
      </c>
      <c r="F488">
        <v>2025</v>
      </c>
      <c r="G488" t="s">
        <v>25</v>
      </c>
      <c r="H488" t="s">
        <v>28</v>
      </c>
      <c r="I488" t="s">
        <v>10</v>
      </c>
      <c r="J488" t="s">
        <v>44</v>
      </c>
      <c r="K488" t="s">
        <v>217</v>
      </c>
      <c r="L488" t="s">
        <v>67</v>
      </c>
      <c r="M488">
        <v>2.1104205786075816E-3</v>
      </c>
      <c r="N488">
        <v>1.9660058958754089E-5</v>
      </c>
    </row>
    <row r="489" spans="1:14" x14ac:dyDescent="0.3">
      <c r="A489">
        <v>3</v>
      </c>
      <c r="B489">
        <v>32</v>
      </c>
      <c r="C489">
        <v>4</v>
      </c>
      <c r="D489">
        <v>1</v>
      </c>
      <c r="E489" t="s">
        <v>171</v>
      </c>
      <c r="F489">
        <v>2025</v>
      </c>
      <c r="G489" t="s">
        <v>25</v>
      </c>
      <c r="H489" t="s">
        <v>28</v>
      </c>
      <c r="I489" t="s">
        <v>10</v>
      </c>
      <c r="J489" t="s">
        <v>44</v>
      </c>
      <c r="K489" t="s">
        <v>218</v>
      </c>
      <c r="L489" t="s">
        <v>68</v>
      </c>
      <c r="M489">
        <v>2.4601668578760004E-3</v>
      </c>
      <c r="N489">
        <v>2.2918192688457705E-5</v>
      </c>
    </row>
    <row r="490" spans="1:14" x14ac:dyDescent="0.3">
      <c r="A490">
        <v>3</v>
      </c>
      <c r="B490">
        <v>32</v>
      </c>
      <c r="C490">
        <v>4</v>
      </c>
      <c r="D490">
        <v>1</v>
      </c>
      <c r="E490" t="s">
        <v>172</v>
      </c>
      <c r="F490">
        <v>2025</v>
      </c>
      <c r="G490" t="s">
        <v>25</v>
      </c>
      <c r="H490" t="s">
        <v>28</v>
      </c>
      <c r="I490" t="s">
        <v>10</v>
      </c>
      <c r="J490" t="s">
        <v>44</v>
      </c>
      <c r="K490" t="s">
        <v>14</v>
      </c>
      <c r="L490" t="s">
        <v>69</v>
      </c>
      <c r="M490">
        <v>4.1810972600130007E-3</v>
      </c>
      <c r="N490">
        <v>3.8949875431168931E-5</v>
      </c>
    </row>
    <row r="491" spans="1:14" x14ac:dyDescent="0.3">
      <c r="A491">
        <v>3</v>
      </c>
      <c r="B491">
        <v>32</v>
      </c>
      <c r="C491">
        <v>4</v>
      </c>
      <c r="D491">
        <v>1</v>
      </c>
      <c r="E491" t="s">
        <v>173</v>
      </c>
      <c r="F491">
        <v>2025</v>
      </c>
      <c r="G491" t="s">
        <v>25</v>
      </c>
      <c r="H491" t="s">
        <v>28</v>
      </c>
      <c r="I491" t="s">
        <v>10</v>
      </c>
      <c r="J491" t="s">
        <v>44</v>
      </c>
      <c r="K491" t="s">
        <v>14</v>
      </c>
      <c r="L491" t="s">
        <v>70</v>
      </c>
      <c r="M491">
        <v>9.967689224480579E-2</v>
      </c>
      <c r="N491">
        <v>9.2856068511765796E-4</v>
      </c>
    </row>
    <row r="492" spans="1:14" x14ac:dyDescent="0.3">
      <c r="A492">
        <v>3</v>
      </c>
      <c r="B492">
        <v>32</v>
      </c>
      <c r="C492">
        <v>4</v>
      </c>
      <c r="D492">
        <v>1</v>
      </c>
      <c r="E492" t="s">
        <v>174</v>
      </c>
      <c r="F492">
        <v>2025</v>
      </c>
      <c r="G492" t="s">
        <v>25</v>
      </c>
      <c r="H492" t="s">
        <v>28</v>
      </c>
      <c r="I492" t="s">
        <v>10</v>
      </c>
      <c r="J492" t="s">
        <v>44</v>
      </c>
      <c r="K492" t="s">
        <v>14</v>
      </c>
      <c r="L492" t="s">
        <v>71</v>
      </c>
      <c r="M492">
        <v>4.8493179999999997E-2</v>
      </c>
      <c r="N492">
        <v>4.5174823803438129E-4</v>
      </c>
    </row>
    <row r="493" spans="1:14" x14ac:dyDescent="0.3">
      <c r="A493">
        <v>3</v>
      </c>
      <c r="B493">
        <v>32</v>
      </c>
      <c r="C493">
        <v>4</v>
      </c>
      <c r="D493">
        <v>1</v>
      </c>
      <c r="E493" t="s">
        <v>175</v>
      </c>
      <c r="F493">
        <v>2025</v>
      </c>
      <c r="G493" t="s">
        <v>25</v>
      </c>
      <c r="H493" t="s">
        <v>28</v>
      </c>
      <c r="I493" t="s">
        <v>10</v>
      </c>
      <c r="J493" t="s">
        <v>44</v>
      </c>
      <c r="K493" t="s">
        <v>219</v>
      </c>
      <c r="L493" t="s">
        <v>72</v>
      </c>
      <c r="M493">
        <v>0.63603790500000001</v>
      </c>
      <c r="N493">
        <v>5.9251425232750097E-3</v>
      </c>
    </row>
    <row r="494" spans="1:14" x14ac:dyDescent="0.3">
      <c r="A494">
        <v>3</v>
      </c>
      <c r="B494">
        <v>32</v>
      </c>
      <c r="C494">
        <v>4</v>
      </c>
      <c r="D494">
        <v>1</v>
      </c>
      <c r="E494" t="s">
        <v>209</v>
      </c>
      <c r="F494">
        <v>2025</v>
      </c>
      <c r="G494" t="s">
        <v>25</v>
      </c>
      <c r="H494" t="s">
        <v>28</v>
      </c>
      <c r="I494" t="s">
        <v>10</v>
      </c>
      <c r="J494" t="s">
        <v>45</v>
      </c>
      <c r="K494" t="s">
        <v>11</v>
      </c>
      <c r="L494" t="s">
        <v>106</v>
      </c>
      <c r="M494">
        <v>6.6431887499999995E-2</v>
      </c>
      <c r="N494">
        <v>6.1885997427727445E-4</v>
      </c>
    </row>
    <row r="495" spans="1:14" x14ac:dyDescent="0.3">
      <c r="A495">
        <v>3</v>
      </c>
      <c r="B495">
        <v>32</v>
      </c>
      <c r="C495">
        <v>4</v>
      </c>
      <c r="D495">
        <v>1</v>
      </c>
      <c r="E495" t="s">
        <v>176</v>
      </c>
      <c r="F495">
        <v>2025</v>
      </c>
      <c r="G495" t="s">
        <v>25</v>
      </c>
      <c r="H495" t="s">
        <v>28</v>
      </c>
      <c r="I495" t="s">
        <v>10</v>
      </c>
      <c r="J495" t="s">
        <v>45</v>
      </c>
      <c r="K495" t="s">
        <v>11</v>
      </c>
      <c r="L495" t="s">
        <v>73</v>
      </c>
      <c r="M495">
        <v>9.9559392659999998E-4</v>
      </c>
      <c r="N495">
        <v>9.2746609345743293E-6</v>
      </c>
    </row>
    <row r="496" spans="1:14" x14ac:dyDescent="0.3">
      <c r="A496">
        <v>3</v>
      </c>
      <c r="B496">
        <v>32</v>
      </c>
      <c r="C496">
        <v>4</v>
      </c>
      <c r="D496">
        <v>1</v>
      </c>
      <c r="E496" t="s">
        <v>180</v>
      </c>
      <c r="F496">
        <v>2025</v>
      </c>
      <c r="G496" t="s">
        <v>25</v>
      </c>
      <c r="H496" t="s">
        <v>28</v>
      </c>
      <c r="I496" t="s">
        <v>10</v>
      </c>
      <c r="J496" t="s">
        <v>45</v>
      </c>
      <c r="K496" t="s">
        <v>11</v>
      </c>
      <c r="L496" t="s">
        <v>77</v>
      </c>
      <c r="M496">
        <v>0.87590599999999996</v>
      </c>
      <c r="N496">
        <v>8.1596833242064716E-3</v>
      </c>
    </row>
    <row r="497" spans="1:14" x14ac:dyDescent="0.3">
      <c r="A497">
        <v>3</v>
      </c>
      <c r="B497">
        <v>32</v>
      </c>
      <c r="C497">
        <v>4</v>
      </c>
      <c r="D497">
        <v>1</v>
      </c>
      <c r="E497" t="s">
        <v>185</v>
      </c>
      <c r="F497">
        <v>2025</v>
      </c>
      <c r="G497" t="s">
        <v>25</v>
      </c>
      <c r="H497" t="s">
        <v>28</v>
      </c>
      <c r="I497" t="s">
        <v>10</v>
      </c>
      <c r="J497" t="s">
        <v>45</v>
      </c>
      <c r="K497" t="s">
        <v>13</v>
      </c>
      <c r="L497" t="s">
        <v>82</v>
      </c>
      <c r="M497">
        <v>0.73185239285714276</v>
      </c>
      <c r="N497">
        <v>6.8177221822627448E-3</v>
      </c>
    </row>
    <row r="498" spans="1:14" x14ac:dyDescent="0.3">
      <c r="A498">
        <v>3</v>
      </c>
      <c r="B498">
        <v>32</v>
      </c>
      <c r="C498">
        <v>4</v>
      </c>
      <c r="D498">
        <v>1</v>
      </c>
      <c r="E498" t="s">
        <v>186</v>
      </c>
      <c r="F498">
        <v>2025</v>
      </c>
      <c r="G498" t="s">
        <v>25</v>
      </c>
      <c r="H498" t="s">
        <v>28</v>
      </c>
      <c r="I498" t="s">
        <v>10</v>
      </c>
      <c r="J498" t="s">
        <v>45</v>
      </c>
      <c r="K498" t="s">
        <v>13</v>
      </c>
      <c r="L498" t="s">
        <v>83</v>
      </c>
      <c r="M498">
        <v>1.1117850000000001E-4</v>
      </c>
      <c r="N498">
        <v>1.0357062886431757E-6</v>
      </c>
    </row>
    <row r="499" spans="1:14" x14ac:dyDescent="0.3">
      <c r="A499">
        <v>3</v>
      </c>
      <c r="B499">
        <v>32</v>
      </c>
      <c r="C499">
        <v>4</v>
      </c>
      <c r="D499">
        <v>1</v>
      </c>
      <c r="E499" t="s">
        <v>187</v>
      </c>
      <c r="F499">
        <v>2025</v>
      </c>
      <c r="G499" t="s">
        <v>25</v>
      </c>
      <c r="H499" t="s">
        <v>28</v>
      </c>
      <c r="I499" t="s">
        <v>10</v>
      </c>
      <c r="J499" t="s">
        <v>45</v>
      </c>
      <c r="K499" t="s">
        <v>15</v>
      </c>
      <c r="L499" t="s">
        <v>84</v>
      </c>
      <c r="M499">
        <v>2.8368362935067135</v>
      </c>
      <c r="N499">
        <v>2.6427134644163217E-2</v>
      </c>
    </row>
    <row r="500" spans="1:14" x14ac:dyDescent="0.3">
      <c r="A500">
        <v>3</v>
      </c>
      <c r="B500">
        <v>32</v>
      </c>
      <c r="C500">
        <v>4</v>
      </c>
      <c r="D500">
        <v>1</v>
      </c>
      <c r="E500" t="s">
        <v>188</v>
      </c>
      <c r="F500">
        <v>2025</v>
      </c>
      <c r="G500" t="s">
        <v>25</v>
      </c>
      <c r="H500" t="s">
        <v>28</v>
      </c>
      <c r="I500" t="s">
        <v>10</v>
      </c>
      <c r="J500" t="s">
        <v>45</v>
      </c>
      <c r="K500" t="s">
        <v>16</v>
      </c>
      <c r="L500" t="s">
        <v>85</v>
      </c>
      <c r="M500">
        <v>4.6860000000000001E-4</v>
      </c>
      <c r="N500">
        <v>4.3653401229391656E-6</v>
      </c>
    </row>
    <row r="501" spans="1:14" x14ac:dyDescent="0.3">
      <c r="A501">
        <v>3</v>
      </c>
      <c r="B501">
        <v>32</v>
      </c>
      <c r="C501">
        <v>4</v>
      </c>
      <c r="D501">
        <v>1</v>
      </c>
      <c r="E501" t="s">
        <v>189</v>
      </c>
      <c r="F501">
        <v>2025</v>
      </c>
      <c r="G501" t="s">
        <v>25</v>
      </c>
      <c r="H501" t="s">
        <v>28</v>
      </c>
      <c r="I501" t="s">
        <v>10</v>
      </c>
      <c r="J501" t="s">
        <v>45</v>
      </c>
      <c r="K501" t="s">
        <v>16</v>
      </c>
      <c r="L501" t="s">
        <v>86</v>
      </c>
      <c r="M501">
        <v>4.7904999999999996E-3</v>
      </c>
      <c r="N501">
        <v>4.4626892571361659E-5</v>
      </c>
    </row>
    <row r="502" spans="1:14" x14ac:dyDescent="0.3">
      <c r="A502">
        <v>3</v>
      </c>
      <c r="B502">
        <v>32</v>
      </c>
      <c r="C502">
        <v>4</v>
      </c>
      <c r="D502">
        <v>1</v>
      </c>
      <c r="E502" t="s">
        <v>190</v>
      </c>
      <c r="F502">
        <v>2025</v>
      </c>
      <c r="G502" t="s">
        <v>25</v>
      </c>
      <c r="H502" t="s">
        <v>28</v>
      </c>
      <c r="I502" t="s">
        <v>10</v>
      </c>
      <c r="J502" t="s">
        <v>45</v>
      </c>
      <c r="K502" t="s">
        <v>16</v>
      </c>
      <c r="L502" t="s">
        <v>87</v>
      </c>
      <c r="M502">
        <v>0.11111312638000001</v>
      </c>
      <c r="N502">
        <v>1.0350972871784557E-3</v>
      </c>
    </row>
    <row r="503" spans="1:14" x14ac:dyDescent="0.3">
      <c r="A503">
        <v>3</v>
      </c>
      <c r="B503">
        <v>32</v>
      </c>
      <c r="C503">
        <v>4</v>
      </c>
      <c r="D503">
        <v>1</v>
      </c>
      <c r="E503" t="s">
        <v>191</v>
      </c>
      <c r="F503">
        <v>2025</v>
      </c>
      <c r="G503" t="s">
        <v>25</v>
      </c>
      <c r="H503" t="s">
        <v>28</v>
      </c>
      <c r="I503" t="s">
        <v>10</v>
      </c>
      <c r="J503" t="s">
        <v>45</v>
      </c>
      <c r="K503" t="s">
        <v>16</v>
      </c>
      <c r="L503" t="s">
        <v>88</v>
      </c>
      <c r="M503">
        <v>6.2475800370370371E-2</v>
      </c>
      <c r="N503">
        <v>5.8200622720767264E-4</v>
      </c>
    </row>
    <row r="504" spans="1:14" x14ac:dyDescent="0.3">
      <c r="A504">
        <v>3</v>
      </c>
      <c r="B504">
        <v>32</v>
      </c>
      <c r="C504">
        <v>4</v>
      </c>
      <c r="D504">
        <v>1</v>
      </c>
      <c r="E504" t="s">
        <v>192</v>
      </c>
      <c r="F504">
        <v>2025</v>
      </c>
      <c r="G504" t="s">
        <v>25</v>
      </c>
      <c r="H504" t="s">
        <v>28</v>
      </c>
      <c r="I504" t="s">
        <v>10</v>
      </c>
      <c r="J504" t="s">
        <v>45</v>
      </c>
      <c r="K504" t="s">
        <v>16</v>
      </c>
      <c r="L504" t="s">
        <v>89</v>
      </c>
      <c r="M504">
        <v>15.905314799114846</v>
      </c>
      <c r="N504">
        <v>0.14816924639469511</v>
      </c>
    </row>
    <row r="505" spans="1:14" x14ac:dyDescent="0.3">
      <c r="A505">
        <v>3</v>
      </c>
      <c r="B505">
        <v>32</v>
      </c>
      <c r="C505">
        <v>4</v>
      </c>
      <c r="D505">
        <v>1</v>
      </c>
      <c r="E505" t="s">
        <v>210</v>
      </c>
      <c r="F505">
        <v>2025</v>
      </c>
      <c r="G505" t="s">
        <v>25</v>
      </c>
      <c r="H505" t="s">
        <v>28</v>
      </c>
      <c r="I505" t="s">
        <v>10</v>
      </c>
      <c r="J505" t="s">
        <v>45</v>
      </c>
      <c r="K505" t="s">
        <v>24</v>
      </c>
      <c r="L505" t="s">
        <v>108</v>
      </c>
      <c r="M505">
        <v>4.0956803678011653</v>
      </c>
      <c r="N505">
        <v>3.8154156722784181E-2</v>
      </c>
    </row>
    <row r="506" spans="1:14" x14ac:dyDescent="0.3">
      <c r="A506">
        <v>3</v>
      </c>
      <c r="B506">
        <v>32</v>
      </c>
      <c r="C506">
        <v>4</v>
      </c>
      <c r="D506">
        <v>1</v>
      </c>
      <c r="E506" t="s">
        <v>193</v>
      </c>
      <c r="F506">
        <v>2025</v>
      </c>
      <c r="G506" t="s">
        <v>25</v>
      </c>
      <c r="H506" t="s">
        <v>28</v>
      </c>
      <c r="I506" t="s">
        <v>10</v>
      </c>
      <c r="J506" t="s">
        <v>46</v>
      </c>
      <c r="K506" t="s">
        <v>11</v>
      </c>
      <c r="L506" t="s">
        <v>90</v>
      </c>
      <c r="M506">
        <v>0.31921599725043087</v>
      </c>
      <c r="N506">
        <v>2.9737225793455917E-3</v>
      </c>
    </row>
    <row r="507" spans="1:14" x14ac:dyDescent="0.3">
      <c r="A507">
        <v>3</v>
      </c>
      <c r="B507">
        <v>32</v>
      </c>
      <c r="C507">
        <v>4</v>
      </c>
      <c r="D507">
        <v>1</v>
      </c>
      <c r="E507" t="s">
        <v>194</v>
      </c>
      <c r="F507">
        <v>2025</v>
      </c>
      <c r="G507" t="s">
        <v>25</v>
      </c>
      <c r="H507" t="s">
        <v>28</v>
      </c>
      <c r="I507" t="s">
        <v>10</v>
      </c>
      <c r="J507" t="s">
        <v>46</v>
      </c>
      <c r="K507" t="s">
        <v>221</v>
      </c>
      <c r="L507" t="s">
        <v>91</v>
      </c>
      <c r="M507">
        <v>0.21620960147222221</v>
      </c>
      <c r="N507">
        <v>2.0141452161147643E-3</v>
      </c>
    </row>
    <row r="508" spans="1:14" x14ac:dyDescent="0.3">
      <c r="A508">
        <v>3</v>
      </c>
      <c r="B508">
        <v>32</v>
      </c>
      <c r="C508">
        <v>4</v>
      </c>
      <c r="D508">
        <v>1</v>
      </c>
      <c r="E508" t="s">
        <v>195</v>
      </c>
      <c r="F508">
        <v>2025</v>
      </c>
      <c r="G508" t="s">
        <v>25</v>
      </c>
      <c r="H508" t="s">
        <v>28</v>
      </c>
      <c r="I508" t="s">
        <v>10</v>
      </c>
      <c r="J508" t="s">
        <v>46</v>
      </c>
      <c r="K508" t="s">
        <v>17</v>
      </c>
      <c r="L508" t="s">
        <v>92</v>
      </c>
      <c r="M508">
        <v>50.195238194433784</v>
      </c>
      <c r="N508">
        <v>0.46760411282682518</v>
      </c>
    </row>
    <row r="509" spans="1:14" x14ac:dyDescent="0.3">
      <c r="A509">
        <v>3</v>
      </c>
      <c r="B509">
        <v>32</v>
      </c>
      <c r="C509">
        <v>4</v>
      </c>
      <c r="D509">
        <v>1</v>
      </c>
      <c r="E509" t="s">
        <v>197</v>
      </c>
      <c r="F509">
        <v>2025</v>
      </c>
      <c r="G509" t="s">
        <v>25</v>
      </c>
      <c r="H509" t="s">
        <v>28</v>
      </c>
      <c r="I509" t="s">
        <v>10</v>
      </c>
      <c r="J509" t="s">
        <v>46</v>
      </c>
      <c r="K509" t="s">
        <v>17</v>
      </c>
      <c r="L509" t="s">
        <v>94</v>
      </c>
      <c r="M509">
        <v>1.0606401006326598</v>
      </c>
      <c r="N509">
        <v>9.8806120087280933E-3</v>
      </c>
    </row>
    <row r="510" spans="1:14" x14ac:dyDescent="0.3">
      <c r="A510">
        <v>3</v>
      </c>
      <c r="B510">
        <v>32</v>
      </c>
      <c r="C510">
        <v>4</v>
      </c>
      <c r="D510">
        <v>1</v>
      </c>
      <c r="E510" t="s">
        <v>200</v>
      </c>
      <c r="F510">
        <v>2025</v>
      </c>
      <c r="G510" t="s">
        <v>25</v>
      </c>
      <c r="H510" t="s">
        <v>28</v>
      </c>
      <c r="I510" t="s">
        <v>10</v>
      </c>
      <c r="J510" t="s">
        <v>46</v>
      </c>
      <c r="K510" t="s">
        <v>18</v>
      </c>
      <c r="L510" t="s">
        <v>98</v>
      </c>
      <c r="M510">
        <v>0.90793253939506857</v>
      </c>
      <c r="N510">
        <v>8.4580331693199697E-3</v>
      </c>
    </row>
    <row r="511" spans="1:14" x14ac:dyDescent="0.3">
      <c r="A511">
        <v>3</v>
      </c>
      <c r="B511">
        <v>32</v>
      </c>
      <c r="C511">
        <v>4</v>
      </c>
      <c r="D511">
        <v>1</v>
      </c>
      <c r="E511" t="s">
        <v>201</v>
      </c>
      <c r="F511">
        <v>2025</v>
      </c>
      <c r="G511" t="s">
        <v>25</v>
      </c>
      <c r="H511" t="s">
        <v>28</v>
      </c>
      <c r="I511" t="s">
        <v>10</v>
      </c>
      <c r="J511" t="s">
        <v>46</v>
      </c>
      <c r="K511" t="s">
        <v>18</v>
      </c>
      <c r="L511" t="s">
        <v>99</v>
      </c>
      <c r="M511">
        <v>7.92370503E-2</v>
      </c>
      <c r="N511">
        <v>7.3814911416546919E-4</v>
      </c>
    </row>
    <row r="512" spans="1:14" x14ac:dyDescent="0.3">
      <c r="A512">
        <v>3</v>
      </c>
      <c r="B512">
        <v>32</v>
      </c>
      <c r="C512">
        <v>4</v>
      </c>
      <c r="D512">
        <v>1</v>
      </c>
      <c r="E512" t="s">
        <v>202</v>
      </c>
      <c r="F512">
        <v>2025</v>
      </c>
      <c r="G512" t="s">
        <v>25</v>
      </c>
      <c r="H512" t="s">
        <v>28</v>
      </c>
      <c r="I512" t="s">
        <v>10</v>
      </c>
      <c r="J512" t="s">
        <v>46</v>
      </c>
      <c r="K512" t="s">
        <v>18</v>
      </c>
      <c r="L512" t="s">
        <v>100</v>
      </c>
      <c r="M512">
        <v>9.1980888827440002E-2</v>
      </c>
      <c r="N512">
        <v>8.5686697512170438E-4</v>
      </c>
    </row>
    <row r="513" spans="1:14" x14ac:dyDescent="0.3">
      <c r="A513">
        <v>3</v>
      </c>
      <c r="B513">
        <v>32</v>
      </c>
      <c r="C513">
        <v>4</v>
      </c>
      <c r="D513">
        <v>1</v>
      </c>
      <c r="E513" t="s">
        <v>203</v>
      </c>
      <c r="F513">
        <v>2025</v>
      </c>
      <c r="G513" t="s">
        <v>25</v>
      </c>
      <c r="H513" t="s">
        <v>28</v>
      </c>
      <c r="I513" t="s">
        <v>10</v>
      </c>
      <c r="J513" t="s">
        <v>46</v>
      </c>
      <c r="K513" t="s">
        <v>18</v>
      </c>
      <c r="L513" t="s">
        <v>101</v>
      </c>
      <c r="M513">
        <v>6.5462419999999993E-2</v>
      </c>
      <c r="N513">
        <v>6.0982869946797971E-4</v>
      </c>
    </row>
    <row r="514" spans="1:14" x14ac:dyDescent="0.3">
      <c r="A514">
        <v>3</v>
      </c>
      <c r="B514">
        <v>32</v>
      </c>
      <c r="C514">
        <v>4</v>
      </c>
      <c r="D514">
        <v>1</v>
      </c>
      <c r="E514" t="s">
        <v>205</v>
      </c>
      <c r="F514">
        <v>2025</v>
      </c>
      <c r="G514" t="s">
        <v>25</v>
      </c>
      <c r="H514" t="s">
        <v>28</v>
      </c>
      <c r="I514" t="s">
        <v>10</v>
      </c>
      <c r="J514" t="s">
        <v>46</v>
      </c>
      <c r="K514" t="s">
        <v>19</v>
      </c>
      <c r="L514" t="s">
        <v>102</v>
      </c>
      <c r="M514">
        <v>2.4643563893605043</v>
      </c>
      <c r="N514">
        <v>2.2957221134649812E-2</v>
      </c>
    </row>
    <row r="515" spans="1:14" x14ac:dyDescent="0.3">
      <c r="A515">
        <v>3</v>
      </c>
      <c r="B515">
        <v>32</v>
      </c>
      <c r="C515">
        <v>4</v>
      </c>
      <c r="D515">
        <v>1</v>
      </c>
      <c r="E515" t="s">
        <v>206</v>
      </c>
      <c r="F515">
        <v>2025</v>
      </c>
      <c r="G515" t="s">
        <v>25</v>
      </c>
      <c r="H515" t="s">
        <v>28</v>
      </c>
      <c r="I515" t="s">
        <v>10</v>
      </c>
      <c r="J515" t="s">
        <v>46</v>
      </c>
      <c r="K515" t="s">
        <v>19</v>
      </c>
      <c r="L515" t="s">
        <v>103</v>
      </c>
      <c r="M515">
        <v>25.759318794073735</v>
      </c>
      <c r="N515">
        <v>0.23996625666101368</v>
      </c>
    </row>
    <row r="516" spans="1:14" x14ac:dyDescent="0.3">
      <c r="A516">
        <v>3</v>
      </c>
      <c r="B516">
        <v>32</v>
      </c>
      <c r="C516">
        <v>4</v>
      </c>
      <c r="D516">
        <v>1</v>
      </c>
      <c r="E516" t="s">
        <v>207</v>
      </c>
      <c r="F516">
        <v>2025</v>
      </c>
      <c r="G516" t="s">
        <v>25</v>
      </c>
      <c r="H516" t="s">
        <v>28</v>
      </c>
      <c r="I516" t="s">
        <v>10</v>
      </c>
      <c r="J516" t="s">
        <v>46</v>
      </c>
      <c r="K516" t="s">
        <v>19</v>
      </c>
      <c r="L516" t="s">
        <v>104</v>
      </c>
      <c r="M516">
        <v>0.25095540760769003</v>
      </c>
      <c r="N516">
        <v>2.3378269524080282E-3</v>
      </c>
    </row>
    <row r="517" spans="1:14" x14ac:dyDescent="0.3">
      <c r="A517">
        <v>3</v>
      </c>
      <c r="B517">
        <v>32</v>
      </c>
      <c r="C517">
        <v>4</v>
      </c>
      <c r="D517">
        <v>1</v>
      </c>
      <c r="E517" t="s">
        <v>208</v>
      </c>
      <c r="F517">
        <v>2025</v>
      </c>
      <c r="G517" t="s">
        <v>25</v>
      </c>
      <c r="H517" t="s">
        <v>28</v>
      </c>
      <c r="I517" t="s">
        <v>10</v>
      </c>
      <c r="J517" t="s">
        <v>46</v>
      </c>
      <c r="K517" t="s">
        <v>19</v>
      </c>
      <c r="L517" t="s">
        <v>105</v>
      </c>
      <c r="M517">
        <v>0.45010388400000001</v>
      </c>
      <c r="N517">
        <v>4.1930357326418182E-3</v>
      </c>
    </row>
    <row r="518" spans="1:14" x14ac:dyDescent="0.3">
      <c r="A518">
        <v>3</v>
      </c>
      <c r="B518">
        <v>102</v>
      </c>
      <c r="C518">
        <v>5</v>
      </c>
      <c r="D518">
        <v>0</v>
      </c>
      <c r="E518" t="s">
        <v>191</v>
      </c>
      <c r="F518">
        <v>2025</v>
      </c>
      <c r="G518" t="s">
        <v>25</v>
      </c>
      <c r="H518" t="s">
        <v>40</v>
      </c>
      <c r="I518" t="s">
        <v>12</v>
      </c>
      <c r="J518" t="s">
        <v>45</v>
      </c>
      <c r="K518" t="s">
        <v>16</v>
      </c>
      <c r="L518" t="s">
        <v>88</v>
      </c>
      <c r="M518">
        <v>5.9809999999999996E-4</v>
      </c>
      <c r="N518">
        <v>1</v>
      </c>
    </row>
    <row r="519" spans="1:14" x14ac:dyDescent="0.3">
      <c r="A519">
        <v>3</v>
      </c>
      <c r="B519">
        <v>43</v>
      </c>
      <c r="C519">
        <v>6</v>
      </c>
      <c r="D519">
        <v>0</v>
      </c>
      <c r="E519" t="s">
        <v>170</v>
      </c>
      <c r="F519">
        <v>2025</v>
      </c>
      <c r="G519" t="s">
        <v>25</v>
      </c>
      <c r="H519" t="s">
        <v>30</v>
      </c>
      <c r="I519" t="s">
        <v>12</v>
      </c>
      <c r="J519" t="s">
        <v>44</v>
      </c>
      <c r="K519" t="s">
        <v>217</v>
      </c>
      <c r="L519" t="s">
        <v>67</v>
      </c>
      <c r="M519">
        <v>7.7220000000000001E-4</v>
      </c>
      <c r="N519">
        <v>2.3092894627165018E-4</v>
      </c>
    </row>
    <row r="520" spans="1:14" x14ac:dyDescent="0.3">
      <c r="A520">
        <v>3</v>
      </c>
      <c r="B520">
        <v>43</v>
      </c>
      <c r="C520">
        <v>6</v>
      </c>
      <c r="D520">
        <v>0</v>
      </c>
      <c r="E520" t="s">
        <v>171</v>
      </c>
      <c r="F520">
        <v>2025</v>
      </c>
      <c r="G520" t="s">
        <v>25</v>
      </c>
      <c r="H520" t="s">
        <v>30</v>
      </c>
      <c r="I520" t="s">
        <v>12</v>
      </c>
      <c r="J520" t="s">
        <v>44</v>
      </c>
      <c r="K520" t="s">
        <v>218</v>
      </c>
      <c r="L520" t="s">
        <v>68</v>
      </c>
      <c r="M520">
        <v>1.2825687420000003E-4</v>
      </c>
      <c r="N520">
        <v>3.8355639486016063E-5</v>
      </c>
    </row>
    <row r="521" spans="1:14" x14ac:dyDescent="0.3">
      <c r="A521">
        <v>3</v>
      </c>
      <c r="B521">
        <v>43</v>
      </c>
      <c r="C521">
        <v>6</v>
      </c>
      <c r="D521">
        <v>0</v>
      </c>
      <c r="E521" t="s">
        <v>172</v>
      </c>
      <c r="F521">
        <v>2025</v>
      </c>
      <c r="G521" t="s">
        <v>25</v>
      </c>
      <c r="H521" t="s">
        <v>30</v>
      </c>
      <c r="I521" t="s">
        <v>12</v>
      </c>
      <c r="J521" t="s">
        <v>44</v>
      </c>
      <c r="K521" t="s">
        <v>14</v>
      </c>
      <c r="L521" t="s">
        <v>69</v>
      </c>
      <c r="M521">
        <v>1.2078097479000001E-4</v>
      </c>
      <c r="N521">
        <v>3.6119947213050309E-5</v>
      </c>
    </row>
    <row r="522" spans="1:14" x14ac:dyDescent="0.3">
      <c r="A522">
        <v>3</v>
      </c>
      <c r="B522">
        <v>43</v>
      </c>
      <c r="C522">
        <v>6</v>
      </c>
      <c r="D522">
        <v>0</v>
      </c>
      <c r="E522" t="s">
        <v>173</v>
      </c>
      <c r="F522">
        <v>2025</v>
      </c>
      <c r="G522" t="s">
        <v>25</v>
      </c>
      <c r="H522" t="s">
        <v>30</v>
      </c>
      <c r="I522" t="s">
        <v>12</v>
      </c>
      <c r="J522" t="s">
        <v>44</v>
      </c>
      <c r="K522" t="s">
        <v>14</v>
      </c>
      <c r="L522" t="s">
        <v>70</v>
      </c>
      <c r="M522">
        <v>3.6114650000000002E-4</v>
      </c>
      <c r="N522">
        <v>1.0800204700167641E-4</v>
      </c>
    </row>
    <row r="523" spans="1:14" x14ac:dyDescent="0.3">
      <c r="A523">
        <v>3</v>
      </c>
      <c r="B523">
        <v>43</v>
      </c>
      <c r="C523">
        <v>6</v>
      </c>
      <c r="D523">
        <v>0</v>
      </c>
      <c r="E523" t="s">
        <v>174</v>
      </c>
      <c r="F523">
        <v>2025</v>
      </c>
      <c r="G523" t="s">
        <v>25</v>
      </c>
      <c r="H523" t="s">
        <v>30</v>
      </c>
      <c r="I523" t="s">
        <v>12</v>
      </c>
      <c r="J523" t="s">
        <v>44</v>
      </c>
      <c r="K523" t="s">
        <v>14</v>
      </c>
      <c r="L523" t="s">
        <v>71</v>
      </c>
      <c r="M523">
        <v>1.2672E-3</v>
      </c>
      <c r="N523">
        <v>3.7896032208681058E-4</v>
      </c>
    </row>
    <row r="524" spans="1:14" x14ac:dyDescent="0.3">
      <c r="A524">
        <v>3</v>
      </c>
      <c r="B524">
        <v>43</v>
      </c>
      <c r="C524">
        <v>6</v>
      </c>
      <c r="D524">
        <v>0</v>
      </c>
      <c r="E524" t="s">
        <v>175</v>
      </c>
      <c r="F524">
        <v>2025</v>
      </c>
      <c r="G524" t="s">
        <v>25</v>
      </c>
      <c r="H524" t="s">
        <v>30</v>
      </c>
      <c r="I524" t="s">
        <v>12</v>
      </c>
      <c r="J524" t="s">
        <v>44</v>
      </c>
      <c r="K524" t="s">
        <v>219</v>
      </c>
      <c r="L524" t="s">
        <v>72</v>
      </c>
      <c r="M524">
        <v>2.0840000000000001E-2</v>
      </c>
      <c r="N524">
        <v>6.2322704484604899E-3</v>
      </c>
    </row>
    <row r="525" spans="1:14" x14ac:dyDescent="0.3">
      <c r="A525">
        <v>3</v>
      </c>
      <c r="B525">
        <v>43</v>
      </c>
      <c r="C525">
        <v>6</v>
      </c>
      <c r="D525">
        <v>0</v>
      </c>
      <c r="E525" t="s">
        <v>180</v>
      </c>
      <c r="F525">
        <v>2025</v>
      </c>
      <c r="G525" t="s">
        <v>25</v>
      </c>
      <c r="H525" t="s">
        <v>30</v>
      </c>
      <c r="I525" t="s">
        <v>12</v>
      </c>
      <c r="J525" t="s">
        <v>45</v>
      </c>
      <c r="K525" t="s">
        <v>11</v>
      </c>
      <c r="L525" t="s">
        <v>77</v>
      </c>
      <c r="M525">
        <v>1.4500000000000001E-2</v>
      </c>
      <c r="N525">
        <v>4.3362726248885363E-3</v>
      </c>
    </row>
    <row r="526" spans="1:14" x14ac:dyDescent="0.3">
      <c r="A526">
        <v>3</v>
      </c>
      <c r="B526">
        <v>43</v>
      </c>
      <c r="C526">
        <v>6</v>
      </c>
      <c r="D526">
        <v>0</v>
      </c>
      <c r="E526" t="s">
        <v>185</v>
      </c>
      <c r="F526">
        <v>2025</v>
      </c>
      <c r="G526" t="s">
        <v>25</v>
      </c>
      <c r="H526" t="s">
        <v>30</v>
      </c>
      <c r="I526" t="s">
        <v>12</v>
      </c>
      <c r="J526" t="s">
        <v>45</v>
      </c>
      <c r="K526" t="s">
        <v>13</v>
      </c>
      <c r="L526" t="s">
        <v>82</v>
      </c>
      <c r="M526">
        <v>8.5413360000000001E-3</v>
      </c>
      <c r="N526">
        <v>2.5543145846051692E-3</v>
      </c>
    </row>
    <row r="527" spans="1:14" x14ac:dyDescent="0.3">
      <c r="A527">
        <v>3</v>
      </c>
      <c r="B527">
        <v>43</v>
      </c>
      <c r="C527">
        <v>6</v>
      </c>
      <c r="D527">
        <v>0</v>
      </c>
      <c r="E527" t="s">
        <v>187</v>
      </c>
      <c r="F527">
        <v>2025</v>
      </c>
      <c r="G527" t="s">
        <v>25</v>
      </c>
      <c r="H527" t="s">
        <v>30</v>
      </c>
      <c r="I527" t="s">
        <v>12</v>
      </c>
      <c r="J527" t="s">
        <v>45</v>
      </c>
      <c r="K527" t="s">
        <v>15</v>
      </c>
      <c r="L527" t="s">
        <v>84</v>
      </c>
      <c r="M527">
        <v>5.7677643088610002E-2</v>
      </c>
      <c r="N527">
        <v>1.7248688606429727E-2</v>
      </c>
    </row>
    <row r="528" spans="1:14" x14ac:dyDescent="0.3">
      <c r="A528">
        <v>3</v>
      </c>
      <c r="B528">
        <v>43</v>
      </c>
      <c r="C528">
        <v>6</v>
      </c>
      <c r="D528">
        <v>0</v>
      </c>
      <c r="E528" t="s">
        <v>191</v>
      </c>
      <c r="F528">
        <v>2025</v>
      </c>
      <c r="G528" t="s">
        <v>25</v>
      </c>
      <c r="H528" t="s">
        <v>30</v>
      </c>
      <c r="I528" t="s">
        <v>12</v>
      </c>
      <c r="J528" t="s">
        <v>45</v>
      </c>
      <c r="K528" t="s">
        <v>16</v>
      </c>
      <c r="L528" t="s">
        <v>88</v>
      </c>
      <c r="M528">
        <v>1.4326665000000001E-2</v>
      </c>
      <c r="N528">
        <v>4.2844362238240504E-3</v>
      </c>
    </row>
    <row r="529" spans="1:14" x14ac:dyDescent="0.3">
      <c r="A529">
        <v>3</v>
      </c>
      <c r="B529">
        <v>43</v>
      </c>
      <c r="C529">
        <v>6</v>
      </c>
      <c r="D529">
        <v>0</v>
      </c>
      <c r="E529" t="s">
        <v>192</v>
      </c>
      <c r="F529">
        <v>2025</v>
      </c>
      <c r="G529" t="s">
        <v>25</v>
      </c>
      <c r="H529" t="s">
        <v>30</v>
      </c>
      <c r="I529" t="s">
        <v>12</v>
      </c>
      <c r="J529" t="s">
        <v>45</v>
      </c>
      <c r="K529" t="s">
        <v>16</v>
      </c>
      <c r="L529" t="s">
        <v>89</v>
      </c>
      <c r="M529">
        <v>0.15179364000000001</v>
      </c>
      <c r="N529">
        <v>4.5394386604426587E-2</v>
      </c>
    </row>
    <row r="530" spans="1:14" x14ac:dyDescent="0.3">
      <c r="A530">
        <v>3</v>
      </c>
      <c r="B530">
        <v>43</v>
      </c>
      <c r="C530">
        <v>6</v>
      </c>
      <c r="D530">
        <v>0</v>
      </c>
      <c r="E530" t="s">
        <v>210</v>
      </c>
      <c r="F530">
        <v>2025</v>
      </c>
      <c r="G530" t="s">
        <v>25</v>
      </c>
      <c r="H530" t="s">
        <v>30</v>
      </c>
      <c r="I530" t="s">
        <v>12</v>
      </c>
      <c r="J530" t="s">
        <v>45</v>
      </c>
      <c r="K530" t="s">
        <v>24</v>
      </c>
      <c r="L530" t="s">
        <v>108</v>
      </c>
      <c r="M530">
        <v>8.8456821599999999E-2</v>
      </c>
      <c r="N530">
        <v>2.6453303033705446E-2</v>
      </c>
    </row>
    <row r="531" spans="1:14" x14ac:dyDescent="0.3">
      <c r="A531">
        <v>3</v>
      </c>
      <c r="B531">
        <v>43</v>
      </c>
      <c r="C531">
        <v>6</v>
      </c>
      <c r="D531">
        <v>0</v>
      </c>
      <c r="E531" t="s">
        <v>193</v>
      </c>
      <c r="F531">
        <v>2025</v>
      </c>
      <c r="G531" t="s">
        <v>25</v>
      </c>
      <c r="H531" t="s">
        <v>30</v>
      </c>
      <c r="I531" t="s">
        <v>12</v>
      </c>
      <c r="J531" t="s">
        <v>46</v>
      </c>
      <c r="K531" t="s">
        <v>11</v>
      </c>
      <c r="L531" t="s">
        <v>90</v>
      </c>
      <c r="M531">
        <v>1.0347880788E-3</v>
      </c>
      <c r="N531">
        <v>3.0945677370078909E-4</v>
      </c>
    </row>
    <row r="532" spans="1:14" x14ac:dyDescent="0.3">
      <c r="A532">
        <v>3</v>
      </c>
      <c r="B532">
        <v>43</v>
      </c>
      <c r="C532">
        <v>6</v>
      </c>
      <c r="D532">
        <v>0</v>
      </c>
      <c r="E532" t="s">
        <v>194</v>
      </c>
      <c r="F532">
        <v>2025</v>
      </c>
      <c r="G532" t="s">
        <v>25</v>
      </c>
      <c r="H532" t="s">
        <v>30</v>
      </c>
      <c r="I532" t="s">
        <v>12</v>
      </c>
      <c r="J532" t="s">
        <v>46</v>
      </c>
      <c r="K532" t="s">
        <v>221</v>
      </c>
      <c r="L532" t="s">
        <v>91</v>
      </c>
      <c r="M532">
        <v>1.1040849667703703E-2</v>
      </c>
      <c r="N532">
        <v>3.3018023565222938E-3</v>
      </c>
    </row>
    <row r="533" spans="1:14" x14ac:dyDescent="0.3">
      <c r="A533">
        <v>3</v>
      </c>
      <c r="B533">
        <v>43</v>
      </c>
      <c r="C533">
        <v>6</v>
      </c>
      <c r="D533">
        <v>0</v>
      </c>
      <c r="E533" t="s">
        <v>195</v>
      </c>
      <c r="F533">
        <v>2025</v>
      </c>
      <c r="G533" t="s">
        <v>25</v>
      </c>
      <c r="H533" t="s">
        <v>30</v>
      </c>
      <c r="I533" t="s">
        <v>12</v>
      </c>
      <c r="J533" t="s">
        <v>46</v>
      </c>
      <c r="K533" t="s">
        <v>17</v>
      </c>
      <c r="L533" t="s">
        <v>92</v>
      </c>
      <c r="M533">
        <v>1.6253011489660174</v>
      </c>
      <c r="N533">
        <v>0.48605164685939489</v>
      </c>
    </row>
    <row r="534" spans="1:14" x14ac:dyDescent="0.3">
      <c r="A534">
        <v>3</v>
      </c>
      <c r="B534">
        <v>43</v>
      </c>
      <c r="C534">
        <v>6</v>
      </c>
      <c r="D534">
        <v>0</v>
      </c>
      <c r="E534" t="s">
        <v>197</v>
      </c>
      <c r="F534">
        <v>2025</v>
      </c>
      <c r="G534" t="s">
        <v>25</v>
      </c>
      <c r="H534" t="s">
        <v>30</v>
      </c>
      <c r="I534" t="s">
        <v>12</v>
      </c>
      <c r="J534" t="s">
        <v>46</v>
      </c>
      <c r="K534" t="s">
        <v>17</v>
      </c>
      <c r="L534" t="s">
        <v>94</v>
      </c>
      <c r="M534">
        <v>2.1188849999999995E-2</v>
      </c>
      <c r="N534">
        <v>6.3365951867496171E-3</v>
      </c>
    </row>
    <row r="535" spans="1:14" x14ac:dyDescent="0.3">
      <c r="A535">
        <v>3</v>
      </c>
      <c r="B535">
        <v>43</v>
      </c>
      <c r="C535">
        <v>6</v>
      </c>
      <c r="D535">
        <v>0</v>
      </c>
      <c r="E535" t="s">
        <v>200</v>
      </c>
      <c r="F535">
        <v>2025</v>
      </c>
      <c r="G535" t="s">
        <v>25</v>
      </c>
      <c r="H535" t="s">
        <v>30</v>
      </c>
      <c r="I535" t="s">
        <v>12</v>
      </c>
      <c r="J535" t="s">
        <v>46</v>
      </c>
      <c r="K535" t="s">
        <v>18</v>
      </c>
      <c r="L535" t="s">
        <v>98</v>
      </c>
      <c r="M535">
        <v>4.7504999999999999E-2</v>
      </c>
      <c r="N535">
        <v>1.4206526278988271E-2</v>
      </c>
    </row>
    <row r="536" spans="1:14" x14ac:dyDescent="0.3">
      <c r="A536">
        <v>3</v>
      </c>
      <c r="B536">
        <v>43</v>
      </c>
      <c r="C536">
        <v>6</v>
      </c>
      <c r="D536">
        <v>0</v>
      </c>
      <c r="E536" t="s">
        <v>201</v>
      </c>
      <c r="F536">
        <v>2025</v>
      </c>
      <c r="G536" t="s">
        <v>25</v>
      </c>
      <c r="H536" t="s">
        <v>30</v>
      </c>
      <c r="I536" t="s">
        <v>12</v>
      </c>
      <c r="J536" t="s">
        <v>46</v>
      </c>
      <c r="K536" t="s">
        <v>18</v>
      </c>
      <c r="L536" t="s">
        <v>99</v>
      </c>
      <c r="M536">
        <v>4.0161740359999998E-3</v>
      </c>
      <c r="N536">
        <v>1.2010500364893039E-3</v>
      </c>
    </row>
    <row r="537" spans="1:14" x14ac:dyDescent="0.3">
      <c r="A537">
        <v>3</v>
      </c>
      <c r="B537">
        <v>43</v>
      </c>
      <c r="C537">
        <v>6</v>
      </c>
      <c r="D537">
        <v>0</v>
      </c>
      <c r="E537" t="s">
        <v>202</v>
      </c>
      <c r="F537">
        <v>2025</v>
      </c>
      <c r="G537" t="s">
        <v>25</v>
      </c>
      <c r="H537" t="s">
        <v>30</v>
      </c>
      <c r="I537" t="s">
        <v>12</v>
      </c>
      <c r="J537" t="s">
        <v>46</v>
      </c>
      <c r="K537" t="s">
        <v>18</v>
      </c>
      <c r="L537" t="s">
        <v>100</v>
      </c>
      <c r="M537">
        <v>3.5944618236800003E-3</v>
      </c>
      <c r="N537">
        <v>1.0749356142917593E-3</v>
      </c>
    </row>
    <row r="538" spans="1:14" x14ac:dyDescent="0.3">
      <c r="A538">
        <v>3</v>
      </c>
      <c r="B538">
        <v>43</v>
      </c>
      <c r="C538">
        <v>6</v>
      </c>
      <c r="D538">
        <v>0</v>
      </c>
      <c r="E538" t="s">
        <v>203</v>
      </c>
      <c r="F538">
        <v>2025</v>
      </c>
      <c r="G538" t="s">
        <v>25</v>
      </c>
      <c r="H538" t="s">
        <v>30</v>
      </c>
      <c r="I538" t="s">
        <v>12</v>
      </c>
      <c r="J538" t="s">
        <v>46</v>
      </c>
      <c r="K538" t="s">
        <v>18</v>
      </c>
      <c r="L538" t="s">
        <v>101</v>
      </c>
      <c r="M538">
        <v>8.3800000000000004E-5</v>
      </c>
      <c r="N538">
        <v>2.506066523901099E-5</v>
      </c>
    </row>
    <row r="539" spans="1:14" x14ac:dyDescent="0.3">
      <c r="A539">
        <v>3</v>
      </c>
      <c r="B539">
        <v>43</v>
      </c>
      <c r="C539">
        <v>6</v>
      </c>
      <c r="D539">
        <v>0</v>
      </c>
      <c r="E539" t="s">
        <v>205</v>
      </c>
      <c r="F539">
        <v>2025</v>
      </c>
      <c r="G539" t="s">
        <v>25</v>
      </c>
      <c r="H539" t="s">
        <v>30</v>
      </c>
      <c r="I539" t="s">
        <v>12</v>
      </c>
      <c r="J539" t="s">
        <v>46</v>
      </c>
      <c r="K539" t="s">
        <v>19</v>
      </c>
      <c r="L539" t="s">
        <v>102</v>
      </c>
      <c r="M539">
        <v>0.35513237693752592</v>
      </c>
      <c r="N539">
        <v>0.10620350374660625</v>
      </c>
    </row>
    <row r="540" spans="1:14" x14ac:dyDescent="0.3">
      <c r="A540">
        <v>3</v>
      </c>
      <c r="B540">
        <v>43</v>
      </c>
      <c r="C540">
        <v>6</v>
      </c>
      <c r="D540">
        <v>0</v>
      </c>
      <c r="E540" t="s">
        <v>206</v>
      </c>
      <c r="F540">
        <v>2025</v>
      </c>
      <c r="G540" t="s">
        <v>25</v>
      </c>
      <c r="H540" t="s">
        <v>30</v>
      </c>
      <c r="I540" t="s">
        <v>12</v>
      </c>
      <c r="J540" t="s">
        <v>46</v>
      </c>
      <c r="K540" t="s">
        <v>19</v>
      </c>
      <c r="L540" t="s">
        <v>103</v>
      </c>
      <c r="M540">
        <v>0.80814177025</v>
      </c>
      <c r="N540">
        <v>0.2416774507147611</v>
      </c>
    </row>
    <row r="541" spans="1:14" x14ac:dyDescent="0.3">
      <c r="A541">
        <v>3</v>
      </c>
      <c r="B541">
        <v>43</v>
      </c>
      <c r="C541">
        <v>6</v>
      </c>
      <c r="D541">
        <v>0</v>
      </c>
      <c r="E541" t="s">
        <v>207</v>
      </c>
      <c r="F541">
        <v>2025</v>
      </c>
      <c r="G541" t="s">
        <v>25</v>
      </c>
      <c r="H541" t="s">
        <v>30</v>
      </c>
      <c r="I541" t="s">
        <v>12</v>
      </c>
      <c r="J541" t="s">
        <v>46</v>
      </c>
      <c r="K541" t="s">
        <v>19</v>
      </c>
      <c r="L541" t="s">
        <v>104</v>
      </c>
      <c r="M541">
        <v>1.471658520616E-2</v>
      </c>
      <c r="N541">
        <v>4.4010431421593948E-3</v>
      </c>
    </row>
    <row r="542" spans="1:14" x14ac:dyDescent="0.3">
      <c r="A542">
        <v>3</v>
      </c>
      <c r="B542">
        <v>43</v>
      </c>
      <c r="C542">
        <v>6</v>
      </c>
      <c r="D542">
        <v>0</v>
      </c>
      <c r="E542" t="s">
        <v>208</v>
      </c>
      <c r="F542">
        <v>2025</v>
      </c>
      <c r="G542" t="s">
        <v>25</v>
      </c>
      <c r="H542" t="s">
        <v>30</v>
      </c>
      <c r="I542" t="s">
        <v>12</v>
      </c>
      <c r="J542" t="s">
        <v>46</v>
      </c>
      <c r="K542" t="s">
        <v>19</v>
      </c>
      <c r="L542" t="s">
        <v>105</v>
      </c>
      <c r="M542">
        <v>9.3344200000000002E-2</v>
      </c>
      <c r="N542">
        <v>2.7914889596697967E-2</v>
      </c>
    </row>
    <row r="543" spans="1:14" x14ac:dyDescent="0.3">
      <c r="A543">
        <v>5</v>
      </c>
      <c r="B543">
        <v>51</v>
      </c>
      <c r="C543">
        <v>1</v>
      </c>
      <c r="D543">
        <v>0</v>
      </c>
      <c r="E543" t="s">
        <v>173</v>
      </c>
      <c r="F543">
        <v>2025</v>
      </c>
      <c r="G543" t="s">
        <v>31</v>
      </c>
      <c r="H543" t="s">
        <v>32</v>
      </c>
      <c r="I543" t="s">
        <v>12</v>
      </c>
      <c r="J543" t="s">
        <v>44</v>
      </c>
      <c r="K543" t="s">
        <v>14</v>
      </c>
      <c r="L543" t="s">
        <v>70</v>
      </c>
      <c r="M543">
        <v>1.8636515261117724E-2</v>
      </c>
      <c r="N543">
        <v>1.9082259335852073E-2</v>
      </c>
    </row>
    <row r="544" spans="1:14" x14ac:dyDescent="0.3">
      <c r="A544">
        <v>5</v>
      </c>
      <c r="B544">
        <v>51</v>
      </c>
      <c r="C544">
        <v>1</v>
      </c>
      <c r="D544">
        <v>0</v>
      </c>
      <c r="E544" t="s">
        <v>175</v>
      </c>
      <c r="F544">
        <v>2025</v>
      </c>
      <c r="G544" t="s">
        <v>31</v>
      </c>
      <c r="H544" t="s">
        <v>32</v>
      </c>
      <c r="I544" t="s">
        <v>12</v>
      </c>
      <c r="J544" t="s">
        <v>44</v>
      </c>
      <c r="K544" t="s">
        <v>219</v>
      </c>
      <c r="L544" t="s">
        <v>72</v>
      </c>
      <c r="M544">
        <v>0.12877338759999998</v>
      </c>
      <c r="N544">
        <v>0.13185336117348911</v>
      </c>
    </row>
    <row r="545" spans="1:14" x14ac:dyDescent="0.3">
      <c r="A545">
        <v>5</v>
      </c>
      <c r="B545">
        <v>51</v>
      </c>
      <c r="C545">
        <v>1</v>
      </c>
      <c r="D545">
        <v>0</v>
      </c>
      <c r="E545" t="s">
        <v>209</v>
      </c>
      <c r="F545">
        <v>2025</v>
      </c>
      <c r="G545" t="s">
        <v>31</v>
      </c>
      <c r="H545" t="s">
        <v>32</v>
      </c>
      <c r="I545" t="s">
        <v>12</v>
      </c>
      <c r="J545" t="s">
        <v>45</v>
      </c>
      <c r="K545" t="s">
        <v>11</v>
      </c>
      <c r="L545" t="s">
        <v>106</v>
      </c>
      <c r="M545">
        <v>1.1131051249999999E-2</v>
      </c>
      <c r="N545">
        <v>1.1397281286610089E-2</v>
      </c>
    </row>
    <row r="546" spans="1:14" x14ac:dyDescent="0.3">
      <c r="A546">
        <v>5</v>
      </c>
      <c r="B546">
        <v>51</v>
      </c>
      <c r="C546">
        <v>1</v>
      </c>
      <c r="D546">
        <v>0</v>
      </c>
      <c r="E546" t="s">
        <v>180</v>
      </c>
      <c r="F546">
        <v>2025</v>
      </c>
      <c r="G546" t="s">
        <v>31</v>
      </c>
      <c r="H546" t="s">
        <v>32</v>
      </c>
      <c r="I546" t="s">
        <v>12</v>
      </c>
      <c r="J546" t="s">
        <v>45</v>
      </c>
      <c r="K546" t="s">
        <v>11</v>
      </c>
      <c r="L546" t="s">
        <v>77</v>
      </c>
      <c r="M546">
        <v>4.9000000000000002E-2</v>
      </c>
      <c r="N546">
        <v>5.0171971227236455E-2</v>
      </c>
    </row>
    <row r="547" spans="1:14" x14ac:dyDescent="0.3">
      <c r="A547">
        <v>5</v>
      </c>
      <c r="B547">
        <v>51</v>
      </c>
      <c r="C547">
        <v>1</v>
      </c>
      <c r="D547">
        <v>0</v>
      </c>
      <c r="E547" t="s">
        <v>187</v>
      </c>
      <c r="F547">
        <v>2025</v>
      </c>
      <c r="G547" t="s">
        <v>31</v>
      </c>
      <c r="H547" t="s">
        <v>32</v>
      </c>
      <c r="I547" t="s">
        <v>12</v>
      </c>
      <c r="J547" t="s">
        <v>45</v>
      </c>
      <c r="K547" t="s">
        <v>15</v>
      </c>
      <c r="L547" t="s">
        <v>84</v>
      </c>
      <c r="M547">
        <v>8.4043253385668037E-2</v>
      </c>
      <c r="N547">
        <v>8.6053381443042434E-2</v>
      </c>
    </row>
    <row r="548" spans="1:14" x14ac:dyDescent="0.3">
      <c r="A548">
        <v>5</v>
      </c>
      <c r="B548">
        <v>51</v>
      </c>
      <c r="C548">
        <v>1</v>
      </c>
      <c r="D548">
        <v>0</v>
      </c>
      <c r="E548" t="s">
        <v>192</v>
      </c>
      <c r="F548">
        <v>2025</v>
      </c>
      <c r="G548" t="s">
        <v>31</v>
      </c>
      <c r="H548" t="s">
        <v>32</v>
      </c>
      <c r="I548" t="s">
        <v>12</v>
      </c>
      <c r="J548" t="s">
        <v>45</v>
      </c>
      <c r="K548" t="s">
        <v>16</v>
      </c>
      <c r="L548" t="s">
        <v>89</v>
      </c>
      <c r="M548">
        <v>0.16313499999999997</v>
      </c>
      <c r="N548">
        <v>0.16703682706439221</v>
      </c>
    </row>
    <row r="549" spans="1:14" x14ac:dyDescent="0.3">
      <c r="A549">
        <v>5</v>
      </c>
      <c r="B549">
        <v>51</v>
      </c>
      <c r="C549">
        <v>1</v>
      </c>
      <c r="D549">
        <v>0</v>
      </c>
      <c r="E549" t="s">
        <v>193</v>
      </c>
      <c r="F549">
        <v>2025</v>
      </c>
      <c r="G549" t="s">
        <v>31</v>
      </c>
      <c r="H549" t="s">
        <v>32</v>
      </c>
      <c r="I549" t="s">
        <v>12</v>
      </c>
      <c r="J549" t="s">
        <v>46</v>
      </c>
      <c r="K549" t="s">
        <v>11</v>
      </c>
      <c r="L549" t="s">
        <v>90</v>
      </c>
      <c r="M549">
        <v>0.12097605018371754</v>
      </c>
      <c r="N549">
        <v>0.12386952875514673</v>
      </c>
    </row>
    <row r="550" spans="1:14" x14ac:dyDescent="0.3">
      <c r="A550">
        <v>5</v>
      </c>
      <c r="B550">
        <v>51</v>
      </c>
      <c r="C550">
        <v>1</v>
      </c>
      <c r="D550">
        <v>0</v>
      </c>
      <c r="E550" t="s">
        <v>194</v>
      </c>
      <c r="F550">
        <v>2025</v>
      </c>
      <c r="G550" t="s">
        <v>31</v>
      </c>
      <c r="H550" t="s">
        <v>32</v>
      </c>
      <c r="I550" t="s">
        <v>12</v>
      </c>
      <c r="J550" t="s">
        <v>46</v>
      </c>
      <c r="K550" t="s">
        <v>221</v>
      </c>
      <c r="L550" t="s">
        <v>91</v>
      </c>
      <c r="M550">
        <v>2.4766078114478115E-2</v>
      </c>
      <c r="N550">
        <v>2.535842772594054E-2</v>
      </c>
    </row>
    <row r="551" spans="1:14" x14ac:dyDescent="0.3">
      <c r="A551">
        <v>5</v>
      </c>
      <c r="B551">
        <v>51</v>
      </c>
      <c r="C551">
        <v>1</v>
      </c>
      <c r="D551">
        <v>0</v>
      </c>
      <c r="E551" t="s">
        <v>195</v>
      </c>
      <c r="F551">
        <v>2025</v>
      </c>
      <c r="G551" t="s">
        <v>31</v>
      </c>
      <c r="H551" t="s">
        <v>32</v>
      </c>
      <c r="I551" t="s">
        <v>12</v>
      </c>
      <c r="J551" t="s">
        <v>46</v>
      </c>
      <c r="K551" t="s">
        <v>17</v>
      </c>
      <c r="L551" t="s">
        <v>92</v>
      </c>
      <c r="M551">
        <v>0.20154776399999999</v>
      </c>
      <c r="N551">
        <v>0.20636833910860905</v>
      </c>
    </row>
    <row r="552" spans="1:14" x14ac:dyDescent="0.3">
      <c r="A552">
        <v>5</v>
      </c>
      <c r="B552">
        <v>51</v>
      </c>
      <c r="C552">
        <v>1</v>
      </c>
      <c r="D552">
        <v>0</v>
      </c>
      <c r="E552" t="s">
        <v>197</v>
      </c>
      <c r="F552">
        <v>2025</v>
      </c>
      <c r="G552" t="s">
        <v>31</v>
      </c>
      <c r="H552" t="s">
        <v>32</v>
      </c>
      <c r="I552" t="s">
        <v>12</v>
      </c>
      <c r="J552" t="s">
        <v>46</v>
      </c>
      <c r="K552" t="s">
        <v>17</v>
      </c>
      <c r="L552" t="s">
        <v>94</v>
      </c>
      <c r="M552">
        <v>1.1867873500000001E-2</v>
      </c>
      <c r="N552">
        <v>1.2151726689193511E-2</v>
      </c>
    </row>
    <row r="553" spans="1:14" x14ac:dyDescent="0.3">
      <c r="A553">
        <v>5</v>
      </c>
      <c r="B553">
        <v>51</v>
      </c>
      <c r="C553">
        <v>1</v>
      </c>
      <c r="D553">
        <v>0</v>
      </c>
      <c r="E553" t="s">
        <v>213</v>
      </c>
      <c r="F553">
        <v>2025</v>
      </c>
      <c r="G553" t="s">
        <v>31</v>
      </c>
      <c r="H553" t="s">
        <v>32</v>
      </c>
      <c r="I553" t="s">
        <v>12</v>
      </c>
      <c r="J553" t="s">
        <v>46</v>
      </c>
      <c r="K553" t="s">
        <v>17</v>
      </c>
      <c r="L553" t="s">
        <v>109</v>
      </c>
      <c r="M553">
        <v>8.5013500000000013E-3</v>
      </c>
      <c r="N553">
        <v>8.7046834202585046E-3</v>
      </c>
    </row>
    <row r="554" spans="1:14" x14ac:dyDescent="0.3">
      <c r="A554">
        <v>5</v>
      </c>
      <c r="B554">
        <v>51</v>
      </c>
      <c r="C554">
        <v>1</v>
      </c>
      <c r="D554">
        <v>0</v>
      </c>
      <c r="E554" t="s">
        <v>204</v>
      </c>
      <c r="F554">
        <v>2025</v>
      </c>
      <c r="G554" t="s">
        <v>31</v>
      </c>
      <c r="H554" t="s">
        <v>32</v>
      </c>
      <c r="I554" t="s">
        <v>12</v>
      </c>
      <c r="J554" t="s">
        <v>46</v>
      </c>
      <c r="K554" t="s">
        <v>18</v>
      </c>
      <c r="L554" t="s">
        <v>107</v>
      </c>
      <c r="M554">
        <v>0.12383039057239058</v>
      </c>
      <c r="N554">
        <v>0.12679213862970271</v>
      </c>
    </row>
    <row r="555" spans="1:14" x14ac:dyDescent="0.3">
      <c r="A555">
        <v>5</v>
      </c>
      <c r="B555">
        <v>51</v>
      </c>
      <c r="C555">
        <v>1</v>
      </c>
      <c r="D555">
        <v>0</v>
      </c>
      <c r="E555" t="s">
        <v>205</v>
      </c>
      <c r="F555">
        <v>2025</v>
      </c>
      <c r="G555" t="s">
        <v>31</v>
      </c>
      <c r="H555" t="s">
        <v>32</v>
      </c>
      <c r="I555" t="s">
        <v>12</v>
      </c>
      <c r="J555" t="s">
        <v>46</v>
      </c>
      <c r="K555" t="s">
        <v>19</v>
      </c>
      <c r="L555" t="s">
        <v>102</v>
      </c>
      <c r="M555">
        <v>3.8477242799999999E-4</v>
      </c>
      <c r="N555">
        <v>3.9397533033979412E-4</v>
      </c>
    </row>
    <row r="556" spans="1:14" x14ac:dyDescent="0.3">
      <c r="A556">
        <v>5</v>
      </c>
      <c r="B556">
        <v>51</v>
      </c>
      <c r="C556">
        <v>1</v>
      </c>
      <c r="D556">
        <v>0</v>
      </c>
      <c r="E556" t="s">
        <v>206</v>
      </c>
      <c r="F556">
        <v>2025</v>
      </c>
      <c r="G556" t="s">
        <v>31</v>
      </c>
      <c r="H556" t="s">
        <v>32</v>
      </c>
      <c r="I556" t="s">
        <v>12</v>
      </c>
      <c r="J556" t="s">
        <v>46</v>
      </c>
      <c r="K556" t="s">
        <v>19</v>
      </c>
      <c r="L556" t="s">
        <v>103</v>
      </c>
      <c r="M556">
        <v>3.0047430962425084E-2</v>
      </c>
      <c r="N556">
        <v>3.0766098810187045E-2</v>
      </c>
    </row>
    <row r="557" spans="1:14" x14ac:dyDescent="0.3">
      <c r="A557">
        <v>5</v>
      </c>
      <c r="B557">
        <v>51</v>
      </c>
      <c r="C557">
        <v>1</v>
      </c>
      <c r="D557">
        <v>1</v>
      </c>
      <c r="E557" t="s">
        <v>173</v>
      </c>
      <c r="F557">
        <v>2025</v>
      </c>
      <c r="G557" t="s">
        <v>31</v>
      </c>
      <c r="H557" t="s">
        <v>32</v>
      </c>
      <c r="I557" t="s">
        <v>10</v>
      </c>
      <c r="J557" t="s">
        <v>44</v>
      </c>
      <c r="K557" t="s">
        <v>14</v>
      </c>
      <c r="L557" t="s">
        <v>70</v>
      </c>
      <c r="M557">
        <v>0.50881100000000001</v>
      </c>
      <c r="N557">
        <v>8.9408163526228431E-3</v>
      </c>
    </row>
    <row r="558" spans="1:14" x14ac:dyDescent="0.3">
      <c r="A558">
        <v>5</v>
      </c>
      <c r="B558">
        <v>51</v>
      </c>
      <c r="C558">
        <v>1</v>
      </c>
      <c r="D558">
        <v>1</v>
      </c>
      <c r="E558" t="s">
        <v>175</v>
      </c>
      <c r="F558">
        <v>2025</v>
      </c>
      <c r="G558" t="s">
        <v>31</v>
      </c>
      <c r="H558" t="s">
        <v>32</v>
      </c>
      <c r="I558" t="s">
        <v>10</v>
      </c>
      <c r="J558" t="s">
        <v>44</v>
      </c>
      <c r="K558" t="s">
        <v>219</v>
      </c>
      <c r="L558" t="s">
        <v>72</v>
      </c>
      <c r="M558">
        <v>13.780756258682352</v>
      </c>
      <c r="N558">
        <v>0.24215516352660763</v>
      </c>
    </row>
    <row r="559" spans="1:14" x14ac:dyDescent="0.3">
      <c r="A559">
        <v>5</v>
      </c>
      <c r="B559">
        <v>51</v>
      </c>
      <c r="C559">
        <v>1</v>
      </c>
      <c r="D559">
        <v>1</v>
      </c>
      <c r="E559" t="s">
        <v>209</v>
      </c>
      <c r="F559">
        <v>2025</v>
      </c>
      <c r="G559" t="s">
        <v>31</v>
      </c>
      <c r="H559" t="s">
        <v>32</v>
      </c>
      <c r="I559" t="s">
        <v>10</v>
      </c>
      <c r="J559" t="s">
        <v>45</v>
      </c>
      <c r="K559" t="s">
        <v>11</v>
      </c>
      <c r="L559" t="s">
        <v>106</v>
      </c>
      <c r="M559">
        <v>1.96491431125</v>
      </c>
      <c r="N559">
        <v>3.4527433576567033E-2</v>
      </c>
    </row>
    <row r="560" spans="1:14" x14ac:dyDescent="0.3">
      <c r="A560">
        <v>5</v>
      </c>
      <c r="B560">
        <v>51</v>
      </c>
      <c r="C560">
        <v>1</v>
      </c>
      <c r="D560">
        <v>1</v>
      </c>
      <c r="E560" t="s">
        <v>180</v>
      </c>
      <c r="F560">
        <v>2025</v>
      </c>
      <c r="G560" t="s">
        <v>31</v>
      </c>
      <c r="H560" t="s">
        <v>32</v>
      </c>
      <c r="I560" t="s">
        <v>10</v>
      </c>
      <c r="J560" t="s">
        <v>45</v>
      </c>
      <c r="K560" t="s">
        <v>11</v>
      </c>
      <c r="L560" t="s">
        <v>77</v>
      </c>
      <c r="M560">
        <v>0.65718010256410253</v>
      </c>
      <c r="N560">
        <v>1.1547955149600705E-2</v>
      </c>
    </row>
    <row r="561" spans="1:14" x14ac:dyDescent="0.3">
      <c r="A561">
        <v>5</v>
      </c>
      <c r="B561">
        <v>51</v>
      </c>
      <c r="C561">
        <v>1</v>
      </c>
      <c r="D561">
        <v>1</v>
      </c>
      <c r="E561" t="s">
        <v>187</v>
      </c>
      <c r="F561">
        <v>2025</v>
      </c>
      <c r="G561" t="s">
        <v>31</v>
      </c>
      <c r="H561" t="s">
        <v>32</v>
      </c>
      <c r="I561" t="s">
        <v>10</v>
      </c>
      <c r="J561" t="s">
        <v>45</v>
      </c>
      <c r="K561" t="s">
        <v>15</v>
      </c>
      <c r="L561" t="s">
        <v>84</v>
      </c>
      <c r="M561">
        <v>5.7623144700440694</v>
      </c>
      <c r="N561">
        <v>0.10125527050854884</v>
      </c>
    </row>
    <row r="562" spans="1:14" x14ac:dyDescent="0.3">
      <c r="A562">
        <v>5</v>
      </c>
      <c r="B562">
        <v>51</v>
      </c>
      <c r="C562">
        <v>1</v>
      </c>
      <c r="D562">
        <v>1</v>
      </c>
      <c r="E562" t="s">
        <v>192</v>
      </c>
      <c r="F562">
        <v>2025</v>
      </c>
      <c r="G562" t="s">
        <v>31</v>
      </c>
      <c r="H562" t="s">
        <v>32</v>
      </c>
      <c r="I562" t="s">
        <v>10</v>
      </c>
      <c r="J562" t="s">
        <v>45</v>
      </c>
      <c r="K562" t="s">
        <v>16</v>
      </c>
      <c r="L562" t="s">
        <v>89</v>
      </c>
      <c r="M562">
        <v>6.6131199999999994</v>
      </c>
      <c r="N562">
        <v>0.11620560765757258</v>
      </c>
    </row>
    <row r="563" spans="1:14" x14ac:dyDescent="0.3">
      <c r="A563">
        <v>5</v>
      </c>
      <c r="B563">
        <v>51</v>
      </c>
      <c r="C563">
        <v>1</v>
      </c>
      <c r="D563">
        <v>1</v>
      </c>
      <c r="E563" t="s">
        <v>193</v>
      </c>
      <c r="F563">
        <v>2025</v>
      </c>
      <c r="G563" t="s">
        <v>31</v>
      </c>
      <c r="H563" t="s">
        <v>32</v>
      </c>
      <c r="I563" t="s">
        <v>10</v>
      </c>
      <c r="J563" t="s">
        <v>46</v>
      </c>
      <c r="K563" t="s">
        <v>11</v>
      </c>
      <c r="L563" t="s">
        <v>90</v>
      </c>
      <c r="M563">
        <v>10.488117008574589</v>
      </c>
      <c r="N563">
        <v>0.18429697482657698</v>
      </c>
    </row>
    <row r="564" spans="1:14" x14ac:dyDescent="0.3">
      <c r="A564">
        <v>5</v>
      </c>
      <c r="B564">
        <v>51</v>
      </c>
      <c r="C564">
        <v>1</v>
      </c>
      <c r="D564">
        <v>1</v>
      </c>
      <c r="E564" t="s">
        <v>194</v>
      </c>
      <c r="F564">
        <v>2025</v>
      </c>
      <c r="G564" t="s">
        <v>31</v>
      </c>
      <c r="H564" t="s">
        <v>32</v>
      </c>
      <c r="I564" t="s">
        <v>10</v>
      </c>
      <c r="J564" t="s">
        <v>46</v>
      </c>
      <c r="K564" t="s">
        <v>221</v>
      </c>
      <c r="L564" t="s">
        <v>91</v>
      </c>
      <c r="M564">
        <v>1.1402586198026778</v>
      </c>
      <c r="N564">
        <v>2.0036600848155669E-2</v>
      </c>
    </row>
    <row r="565" spans="1:14" x14ac:dyDescent="0.3">
      <c r="A565">
        <v>5</v>
      </c>
      <c r="B565">
        <v>51</v>
      </c>
      <c r="C565">
        <v>1</v>
      </c>
      <c r="D565">
        <v>1</v>
      </c>
      <c r="E565" t="s">
        <v>195</v>
      </c>
      <c r="F565">
        <v>2025</v>
      </c>
      <c r="G565" t="s">
        <v>31</v>
      </c>
      <c r="H565" t="s">
        <v>32</v>
      </c>
      <c r="I565" t="s">
        <v>10</v>
      </c>
      <c r="J565" t="s">
        <v>46</v>
      </c>
      <c r="K565" t="s">
        <v>17</v>
      </c>
      <c r="L565" t="s">
        <v>92</v>
      </c>
      <c r="M565">
        <v>9.0236050080000005</v>
      </c>
      <c r="N565">
        <v>0.15856260028799649</v>
      </c>
    </row>
    <row r="566" spans="1:14" x14ac:dyDescent="0.3">
      <c r="A566">
        <v>5</v>
      </c>
      <c r="B566">
        <v>51</v>
      </c>
      <c r="C566">
        <v>1</v>
      </c>
      <c r="D566">
        <v>1</v>
      </c>
      <c r="E566" t="s">
        <v>196</v>
      </c>
      <c r="F566">
        <v>2025</v>
      </c>
      <c r="G566" t="s">
        <v>31</v>
      </c>
      <c r="H566" t="s">
        <v>32</v>
      </c>
      <c r="I566" t="s">
        <v>10</v>
      </c>
      <c r="J566" t="s">
        <v>46</v>
      </c>
      <c r="K566" t="s">
        <v>17</v>
      </c>
      <c r="L566" t="s">
        <v>93</v>
      </c>
      <c r="M566">
        <v>0.106518</v>
      </c>
      <c r="N566">
        <v>1.8717320896141788E-3</v>
      </c>
    </row>
    <row r="567" spans="1:14" x14ac:dyDescent="0.3">
      <c r="A567">
        <v>5</v>
      </c>
      <c r="B567">
        <v>51</v>
      </c>
      <c r="C567">
        <v>1</v>
      </c>
      <c r="D567">
        <v>1</v>
      </c>
      <c r="E567" t="s">
        <v>197</v>
      </c>
      <c r="F567">
        <v>2025</v>
      </c>
      <c r="G567" t="s">
        <v>31</v>
      </c>
      <c r="H567" t="s">
        <v>32</v>
      </c>
      <c r="I567" t="s">
        <v>10</v>
      </c>
      <c r="J567" t="s">
        <v>46</v>
      </c>
      <c r="K567" t="s">
        <v>17</v>
      </c>
      <c r="L567" t="s">
        <v>94</v>
      </c>
      <c r="M567">
        <v>0.26322160699604746</v>
      </c>
      <c r="N567">
        <v>4.6253246258314467E-3</v>
      </c>
    </row>
    <row r="568" spans="1:14" x14ac:dyDescent="0.3">
      <c r="A568">
        <v>5</v>
      </c>
      <c r="B568">
        <v>51</v>
      </c>
      <c r="C568">
        <v>1</v>
      </c>
      <c r="D568">
        <v>1</v>
      </c>
      <c r="E568" t="s">
        <v>213</v>
      </c>
      <c r="F568">
        <v>2025</v>
      </c>
      <c r="G568" t="s">
        <v>31</v>
      </c>
      <c r="H568" t="s">
        <v>32</v>
      </c>
      <c r="I568" t="s">
        <v>10</v>
      </c>
      <c r="J568" t="s">
        <v>46</v>
      </c>
      <c r="K568" t="s">
        <v>17</v>
      </c>
      <c r="L568" t="s">
        <v>109</v>
      </c>
      <c r="M568">
        <v>5.6981144000000004E-2</v>
      </c>
      <c r="N568">
        <v>1.0012714820755782E-3</v>
      </c>
    </row>
    <row r="569" spans="1:14" x14ac:dyDescent="0.3">
      <c r="A569">
        <v>5</v>
      </c>
      <c r="B569">
        <v>51</v>
      </c>
      <c r="C569">
        <v>1</v>
      </c>
      <c r="D569">
        <v>1</v>
      </c>
      <c r="E569" t="s">
        <v>204</v>
      </c>
      <c r="F569">
        <v>2025</v>
      </c>
      <c r="G569" t="s">
        <v>31</v>
      </c>
      <c r="H569" t="s">
        <v>32</v>
      </c>
      <c r="I569" t="s">
        <v>10</v>
      </c>
      <c r="J569" t="s">
        <v>46</v>
      </c>
      <c r="K569" t="s">
        <v>18</v>
      </c>
      <c r="L569" t="s">
        <v>107</v>
      </c>
      <c r="M569">
        <v>5.7012930990133892</v>
      </c>
      <c r="N569">
        <v>0.10018300424077835</v>
      </c>
    </row>
    <row r="570" spans="1:14" x14ac:dyDescent="0.3">
      <c r="A570">
        <v>5</v>
      </c>
      <c r="B570">
        <v>51</v>
      </c>
      <c r="C570">
        <v>1</v>
      </c>
      <c r="D570">
        <v>1</v>
      </c>
      <c r="E570" t="s">
        <v>206</v>
      </c>
      <c r="F570">
        <v>2025</v>
      </c>
      <c r="G570" t="s">
        <v>31</v>
      </c>
      <c r="H570" t="s">
        <v>32</v>
      </c>
      <c r="I570" t="s">
        <v>10</v>
      </c>
      <c r="J570" t="s">
        <v>46</v>
      </c>
      <c r="K570" t="s">
        <v>19</v>
      </c>
      <c r="L570" t="s">
        <v>103</v>
      </c>
      <c r="M570">
        <v>0.84169487036750001</v>
      </c>
      <c r="N570">
        <v>1.4790244827451662E-2</v>
      </c>
    </row>
    <row r="571" spans="1:14" x14ac:dyDescent="0.3">
      <c r="A571">
        <v>5</v>
      </c>
      <c r="B571">
        <v>54</v>
      </c>
      <c r="C571">
        <v>2</v>
      </c>
      <c r="D571">
        <v>0</v>
      </c>
      <c r="E571" t="s">
        <v>173</v>
      </c>
      <c r="F571">
        <v>2025</v>
      </c>
      <c r="G571" t="s">
        <v>31</v>
      </c>
      <c r="H571" t="s">
        <v>34</v>
      </c>
      <c r="I571" t="s">
        <v>12</v>
      </c>
      <c r="J571" t="s">
        <v>44</v>
      </c>
      <c r="K571" t="s">
        <v>14</v>
      </c>
      <c r="L571" t="s">
        <v>70</v>
      </c>
      <c r="M571">
        <v>2.7434734126984129E-3</v>
      </c>
      <c r="N571">
        <v>3.3115041142799881E-2</v>
      </c>
    </row>
    <row r="572" spans="1:14" x14ac:dyDescent="0.3">
      <c r="A572">
        <v>5</v>
      </c>
      <c r="B572">
        <v>54</v>
      </c>
      <c r="C572">
        <v>2</v>
      </c>
      <c r="D572">
        <v>0</v>
      </c>
      <c r="E572" t="s">
        <v>180</v>
      </c>
      <c r="F572">
        <v>2025</v>
      </c>
      <c r="G572" t="s">
        <v>31</v>
      </c>
      <c r="H572" t="s">
        <v>34</v>
      </c>
      <c r="I572" t="s">
        <v>12</v>
      </c>
      <c r="J572" t="s">
        <v>45</v>
      </c>
      <c r="K572" t="s">
        <v>11</v>
      </c>
      <c r="L572" t="s">
        <v>77</v>
      </c>
      <c r="M572">
        <v>1.8E-3</v>
      </c>
      <c r="N572">
        <v>2.1726864120914419E-2</v>
      </c>
    </row>
    <row r="573" spans="1:14" x14ac:dyDescent="0.3">
      <c r="A573">
        <v>5</v>
      </c>
      <c r="B573">
        <v>54</v>
      </c>
      <c r="C573">
        <v>2</v>
      </c>
      <c r="D573">
        <v>0</v>
      </c>
      <c r="E573" t="s">
        <v>192</v>
      </c>
      <c r="F573">
        <v>2025</v>
      </c>
      <c r="G573" t="s">
        <v>31</v>
      </c>
      <c r="H573" t="s">
        <v>34</v>
      </c>
      <c r="I573" t="s">
        <v>12</v>
      </c>
      <c r="J573" t="s">
        <v>45</v>
      </c>
      <c r="K573" t="s">
        <v>16</v>
      </c>
      <c r="L573" t="s">
        <v>89</v>
      </c>
      <c r="M573">
        <v>7.0418226110166279E-2</v>
      </c>
      <c r="N573">
        <v>0.8499817946285616</v>
      </c>
    </row>
    <row r="574" spans="1:14" x14ac:dyDescent="0.3">
      <c r="A574">
        <v>5</v>
      </c>
      <c r="B574">
        <v>54</v>
      </c>
      <c r="C574">
        <v>2</v>
      </c>
      <c r="D574">
        <v>0</v>
      </c>
      <c r="E574" t="s">
        <v>194</v>
      </c>
      <c r="F574">
        <v>2025</v>
      </c>
      <c r="G574" t="s">
        <v>31</v>
      </c>
      <c r="H574" t="s">
        <v>34</v>
      </c>
      <c r="I574" t="s">
        <v>12</v>
      </c>
      <c r="J574" t="s">
        <v>46</v>
      </c>
      <c r="K574" t="s">
        <v>221</v>
      </c>
      <c r="L574" t="s">
        <v>91</v>
      </c>
      <c r="M574">
        <v>1.4999999999999999E-4</v>
      </c>
      <c r="N574">
        <v>1.8105720100762017E-3</v>
      </c>
    </row>
    <row r="575" spans="1:14" x14ac:dyDescent="0.3">
      <c r="A575">
        <v>5</v>
      </c>
      <c r="B575">
        <v>54</v>
      </c>
      <c r="C575">
        <v>2</v>
      </c>
      <c r="D575">
        <v>0</v>
      </c>
      <c r="E575" t="s">
        <v>195</v>
      </c>
      <c r="F575">
        <v>2025</v>
      </c>
      <c r="G575" t="s">
        <v>31</v>
      </c>
      <c r="H575" t="s">
        <v>34</v>
      </c>
      <c r="I575" t="s">
        <v>12</v>
      </c>
      <c r="J575" t="s">
        <v>46</v>
      </c>
      <c r="K575" t="s">
        <v>17</v>
      </c>
      <c r="L575" t="s">
        <v>92</v>
      </c>
      <c r="M575">
        <v>1.7503840330239998E-3</v>
      </c>
      <c r="N575">
        <v>2.1127975580517013E-2</v>
      </c>
    </row>
    <row r="576" spans="1:14" x14ac:dyDescent="0.3">
      <c r="A576">
        <v>5</v>
      </c>
      <c r="B576">
        <v>54</v>
      </c>
      <c r="C576">
        <v>2</v>
      </c>
      <c r="D576">
        <v>0</v>
      </c>
      <c r="E576" t="s">
        <v>197</v>
      </c>
      <c r="F576">
        <v>2025</v>
      </c>
      <c r="G576" t="s">
        <v>31</v>
      </c>
      <c r="H576" t="s">
        <v>34</v>
      </c>
      <c r="I576" t="s">
        <v>12</v>
      </c>
      <c r="J576" t="s">
        <v>46</v>
      </c>
      <c r="K576" t="s">
        <v>17</v>
      </c>
      <c r="L576" t="s">
        <v>94</v>
      </c>
      <c r="M576">
        <v>2.5719104999999999E-3</v>
      </c>
      <c r="N576">
        <v>3.1044194424807259E-2</v>
      </c>
    </row>
    <row r="577" spans="1:14" x14ac:dyDescent="0.3">
      <c r="A577">
        <v>5</v>
      </c>
      <c r="B577">
        <v>54</v>
      </c>
      <c r="C577">
        <v>2</v>
      </c>
      <c r="D577">
        <v>0</v>
      </c>
      <c r="E577" t="s">
        <v>213</v>
      </c>
      <c r="F577">
        <v>2025</v>
      </c>
      <c r="G577" t="s">
        <v>31</v>
      </c>
      <c r="H577" t="s">
        <v>34</v>
      </c>
      <c r="I577" t="s">
        <v>12</v>
      </c>
      <c r="J577" t="s">
        <v>46</v>
      </c>
      <c r="K577" t="s">
        <v>17</v>
      </c>
      <c r="L577" t="s">
        <v>109</v>
      </c>
      <c r="M577">
        <v>2.6627522570000007E-3</v>
      </c>
      <c r="N577">
        <v>3.2140698041942896E-2</v>
      </c>
    </row>
    <row r="578" spans="1:14" x14ac:dyDescent="0.3">
      <c r="A578">
        <v>5</v>
      </c>
      <c r="B578">
        <v>54</v>
      </c>
      <c r="C578">
        <v>2</v>
      </c>
      <c r="D578">
        <v>0</v>
      </c>
      <c r="E578" t="s">
        <v>204</v>
      </c>
      <c r="F578">
        <v>2025</v>
      </c>
      <c r="G578" t="s">
        <v>31</v>
      </c>
      <c r="H578" t="s">
        <v>34</v>
      </c>
      <c r="I578" t="s">
        <v>12</v>
      </c>
      <c r="J578" t="s">
        <v>46</v>
      </c>
      <c r="K578" t="s">
        <v>18</v>
      </c>
      <c r="L578" t="s">
        <v>107</v>
      </c>
      <c r="M578">
        <v>7.5000000000000002E-4</v>
      </c>
      <c r="N578">
        <v>9.0528600503810095E-3</v>
      </c>
    </row>
    <row r="579" spans="1:14" x14ac:dyDescent="0.3">
      <c r="A579">
        <v>5</v>
      </c>
      <c r="B579">
        <v>54</v>
      </c>
      <c r="C579">
        <v>2</v>
      </c>
      <c r="D579">
        <v>1</v>
      </c>
      <c r="E579" t="s">
        <v>173</v>
      </c>
      <c r="F579">
        <v>2025</v>
      </c>
      <c r="G579" t="s">
        <v>31</v>
      </c>
      <c r="H579" t="s">
        <v>34</v>
      </c>
      <c r="I579" t="s">
        <v>10</v>
      </c>
      <c r="J579" t="s">
        <v>44</v>
      </c>
      <c r="K579" t="s">
        <v>14</v>
      </c>
      <c r="L579" t="s">
        <v>70</v>
      </c>
      <c r="M579">
        <v>1.2999999999999999E-2</v>
      </c>
      <c r="N579">
        <v>1.3807320768372442E-2</v>
      </c>
    </row>
    <row r="580" spans="1:14" x14ac:dyDescent="0.3">
      <c r="A580">
        <v>5</v>
      </c>
      <c r="B580">
        <v>54</v>
      </c>
      <c r="C580">
        <v>2</v>
      </c>
      <c r="D580">
        <v>1</v>
      </c>
      <c r="E580" t="s">
        <v>180</v>
      </c>
      <c r="F580">
        <v>2025</v>
      </c>
      <c r="G580" t="s">
        <v>31</v>
      </c>
      <c r="H580" t="s">
        <v>34</v>
      </c>
      <c r="I580" t="s">
        <v>10</v>
      </c>
      <c r="J580" t="s">
        <v>45</v>
      </c>
      <c r="K580" t="s">
        <v>11</v>
      </c>
      <c r="L580" t="s">
        <v>77</v>
      </c>
      <c r="M580">
        <v>5.2081081081081081E-2</v>
      </c>
      <c r="N580">
        <v>5.5315399419238451E-2</v>
      </c>
    </row>
    <row r="581" spans="1:14" x14ac:dyDescent="0.3">
      <c r="A581">
        <v>5</v>
      </c>
      <c r="B581">
        <v>54</v>
      </c>
      <c r="C581">
        <v>2</v>
      </c>
      <c r="D581">
        <v>1</v>
      </c>
      <c r="E581" t="s">
        <v>192</v>
      </c>
      <c r="F581">
        <v>2025</v>
      </c>
      <c r="G581" t="s">
        <v>31</v>
      </c>
      <c r="H581" t="s">
        <v>34</v>
      </c>
      <c r="I581" t="s">
        <v>10</v>
      </c>
      <c r="J581" t="s">
        <v>45</v>
      </c>
      <c r="K581" t="s">
        <v>16</v>
      </c>
      <c r="L581" t="s">
        <v>89</v>
      </c>
      <c r="M581">
        <v>0.57089999999999985</v>
      </c>
      <c r="N581">
        <v>0.60635380205106348</v>
      </c>
    </row>
    <row r="582" spans="1:14" x14ac:dyDescent="0.3">
      <c r="A582">
        <v>5</v>
      </c>
      <c r="B582">
        <v>54</v>
      </c>
      <c r="C582">
        <v>2</v>
      </c>
      <c r="D582">
        <v>1</v>
      </c>
      <c r="E582" t="s">
        <v>194</v>
      </c>
      <c r="F582">
        <v>2025</v>
      </c>
      <c r="G582" t="s">
        <v>31</v>
      </c>
      <c r="H582" t="s">
        <v>34</v>
      </c>
      <c r="I582" t="s">
        <v>10</v>
      </c>
      <c r="J582" t="s">
        <v>46</v>
      </c>
      <c r="K582" t="s">
        <v>221</v>
      </c>
      <c r="L582" t="s">
        <v>91</v>
      </c>
      <c r="M582">
        <v>3.64E-3</v>
      </c>
      <c r="N582">
        <v>3.866049815144284E-3</v>
      </c>
    </row>
    <row r="583" spans="1:14" x14ac:dyDescent="0.3">
      <c r="A583">
        <v>5</v>
      </c>
      <c r="B583">
        <v>54</v>
      </c>
      <c r="C583">
        <v>2</v>
      </c>
      <c r="D583">
        <v>1</v>
      </c>
      <c r="E583" t="s">
        <v>195</v>
      </c>
      <c r="F583">
        <v>2025</v>
      </c>
      <c r="G583" t="s">
        <v>31</v>
      </c>
      <c r="H583" t="s">
        <v>34</v>
      </c>
      <c r="I583" t="s">
        <v>10</v>
      </c>
      <c r="J583" t="s">
        <v>46</v>
      </c>
      <c r="K583" t="s">
        <v>17</v>
      </c>
      <c r="L583" t="s">
        <v>92</v>
      </c>
      <c r="M583">
        <v>0.193402044</v>
      </c>
      <c r="N583">
        <v>0.20541261990514467</v>
      </c>
    </row>
    <row r="584" spans="1:14" x14ac:dyDescent="0.3">
      <c r="A584">
        <v>5</v>
      </c>
      <c r="B584">
        <v>54</v>
      </c>
      <c r="C584">
        <v>2</v>
      </c>
      <c r="D584">
        <v>1</v>
      </c>
      <c r="E584" t="s">
        <v>197</v>
      </c>
      <c r="F584">
        <v>2025</v>
      </c>
      <c r="G584" t="s">
        <v>31</v>
      </c>
      <c r="H584" t="s">
        <v>34</v>
      </c>
      <c r="I584" t="s">
        <v>10</v>
      </c>
      <c r="J584" t="s">
        <v>46</v>
      </c>
      <c r="K584" t="s">
        <v>17</v>
      </c>
      <c r="L584" t="s">
        <v>94</v>
      </c>
      <c r="M584">
        <v>5.7632339999999997E-2</v>
      </c>
      <c r="N584">
        <v>6.1211400385530905E-2</v>
      </c>
    </row>
    <row r="585" spans="1:14" x14ac:dyDescent="0.3">
      <c r="A585">
        <v>5</v>
      </c>
      <c r="B585">
        <v>54</v>
      </c>
      <c r="C585">
        <v>2</v>
      </c>
      <c r="D585">
        <v>1</v>
      </c>
      <c r="E585" t="s">
        <v>213</v>
      </c>
      <c r="F585">
        <v>2025</v>
      </c>
      <c r="G585" t="s">
        <v>31</v>
      </c>
      <c r="H585" t="s">
        <v>34</v>
      </c>
      <c r="I585" t="s">
        <v>10</v>
      </c>
      <c r="J585" t="s">
        <v>46</v>
      </c>
      <c r="K585" t="s">
        <v>17</v>
      </c>
      <c r="L585" t="s">
        <v>109</v>
      </c>
      <c r="M585">
        <v>3.2674048000000004E-2</v>
      </c>
      <c r="N585">
        <v>3.4703158579784468E-2</v>
      </c>
    </row>
    <row r="586" spans="1:14" x14ac:dyDescent="0.3">
      <c r="A586">
        <v>5</v>
      </c>
      <c r="B586">
        <v>54</v>
      </c>
      <c r="C586">
        <v>2</v>
      </c>
      <c r="D586">
        <v>1</v>
      </c>
      <c r="E586" t="s">
        <v>204</v>
      </c>
      <c r="F586">
        <v>2025</v>
      </c>
      <c r="G586" t="s">
        <v>31</v>
      </c>
      <c r="H586" t="s">
        <v>34</v>
      </c>
      <c r="I586" t="s">
        <v>10</v>
      </c>
      <c r="J586" t="s">
        <v>46</v>
      </c>
      <c r="K586" t="s">
        <v>18</v>
      </c>
      <c r="L586" t="s">
        <v>107</v>
      </c>
      <c r="M586">
        <v>1.8200000000000001E-2</v>
      </c>
      <c r="N586">
        <v>1.9330249075721419E-2</v>
      </c>
    </row>
    <row r="587" spans="1:14" x14ac:dyDescent="0.3">
      <c r="A587">
        <v>5</v>
      </c>
      <c r="B587">
        <v>53</v>
      </c>
      <c r="C587">
        <v>3</v>
      </c>
      <c r="D587">
        <v>0</v>
      </c>
      <c r="E587" t="s">
        <v>170</v>
      </c>
      <c r="F587">
        <v>2025</v>
      </c>
      <c r="G587" t="s">
        <v>31</v>
      </c>
      <c r="H587" t="s">
        <v>33</v>
      </c>
      <c r="I587" t="s">
        <v>12</v>
      </c>
      <c r="J587" t="s">
        <v>44</v>
      </c>
      <c r="K587" t="s">
        <v>217</v>
      </c>
      <c r="L587" t="s">
        <v>67</v>
      </c>
      <c r="M587">
        <v>9.0729999999999994E-6</v>
      </c>
      <c r="N587">
        <v>6.6036284102616952E-6</v>
      </c>
    </row>
    <row r="588" spans="1:14" x14ac:dyDescent="0.3">
      <c r="A588">
        <v>5</v>
      </c>
      <c r="B588">
        <v>53</v>
      </c>
      <c r="C588">
        <v>3</v>
      </c>
      <c r="D588">
        <v>0</v>
      </c>
      <c r="E588" t="s">
        <v>173</v>
      </c>
      <c r="F588">
        <v>2025</v>
      </c>
      <c r="G588" t="s">
        <v>31</v>
      </c>
      <c r="H588" t="s">
        <v>33</v>
      </c>
      <c r="I588" t="s">
        <v>12</v>
      </c>
      <c r="J588" t="s">
        <v>44</v>
      </c>
      <c r="K588" t="s">
        <v>14</v>
      </c>
      <c r="L588" t="s">
        <v>70</v>
      </c>
      <c r="M588">
        <v>6.3072500000000003E-5</v>
      </c>
      <c r="N588">
        <v>4.5906244120602982E-5</v>
      </c>
    </row>
    <row r="589" spans="1:14" x14ac:dyDescent="0.3">
      <c r="A589">
        <v>5</v>
      </c>
      <c r="B589">
        <v>53</v>
      </c>
      <c r="C589">
        <v>3</v>
      </c>
      <c r="D589">
        <v>0</v>
      </c>
      <c r="E589" t="s">
        <v>175</v>
      </c>
      <c r="F589">
        <v>2025</v>
      </c>
      <c r="G589" t="s">
        <v>31</v>
      </c>
      <c r="H589" t="s">
        <v>33</v>
      </c>
      <c r="I589" t="s">
        <v>12</v>
      </c>
      <c r="J589" t="s">
        <v>44</v>
      </c>
      <c r="K589" t="s">
        <v>219</v>
      </c>
      <c r="L589" t="s">
        <v>72</v>
      </c>
      <c r="M589">
        <v>0.3601686138837793</v>
      </c>
      <c r="N589">
        <v>0.26214258692025794</v>
      </c>
    </row>
    <row r="590" spans="1:14" x14ac:dyDescent="0.3">
      <c r="A590">
        <v>5</v>
      </c>
      <c r="B590">
        <v>53</v>
      </c>
      <c r="C590">
        <v>3</v>
      </c>
      <c r="D590">
        <v>0</v>
      </c>
      <c r="E590" t="s">
        <v>180</v>
      </c>
      <c r="F590">
        <v>2025</v>
      </c>
      <c r="G590" t="s">
        <v>31</v>
      </c>
      <c r="H590" t="s">
        <v>33</v>
      </c>
      <c r="I590" t="s">
        <v>12</v>
      </c>
      <c r="J590" t="s">
        <v>45</v>
      </c>
      <c r="K590" t="s">
        <v>11</v>
      </c>
      <c r="L590" t="s">
        <v>77</v>
      </c>
      <c r="M590">
        <v>0.23291788920472642</v>
      </c>
      <c r="N590">
        <v>0.16952531581731703</v>
      </c>
    </row>
    <row r="591" spans="1:14" x14ac:dyDescent="0.3">
      <c r="A591">
        <v>5</v>
      </c>
      <c r="B591">
        <v>53</v>
      </c>
      <c r="C591">
        <v>3</v>
      </c>
      <c r="D591">
        <v>0</v>
      </c>
      <c r="E591" t="s">
        <v>192</v>
      </c>
      <c r="F591">
        <v>2025</v>
      </c>
      <c r="G591" t="s">
        <v>31</v>
      </c>
      <c r="H591" t="s">
        <v>33</v>
      </c>
      <c r="I591" t="s">
        <v>12</v>
      </c>
      <c r="J591" t="s">
        <v>45</v>
      </c>
      <c r="K591" t="s">
        <v>16</v>
      </c>
      <c r="L591" t="s">
        <v>89</v>
      </c>
      <c r="M591">
        <v>0.74769453399999986</v>
      </c>
      <c r="N591">
        <v>0.54419672290529908</v>
      </c>
    </row>
    <row r="592" spans="1:14" x14ac:dyDescent="0.3">
      <c r="A592">
        <v>5</v>
      </c>
      <c r="B592">
        <v>53</v>
      </c>
      <c r="C592">
        <v>3</v>
      </c>
      <c r="D592">
        <v>0</v>
      </c>
      <c r="E592" t="s">
        <v>210</v>
      </c>
      <c r="F592">
        <v>2025</v>
      </c>
      <c r="G592" t="s">
        <v>31</v>
      </c>
      <c r="H592" t="s">
        <v>33</v>
      </c>
      <c r="I592" t="s">
        <v>12</v>
      </c>
      <c r="J592" t="s">
        <v>45</v>
      </c>
      <c r="K592" t="s">
        <v>24</v>
      </c>
      <c r="L592" t="s">
        <v>108</v>
      </c>
      <c r="M592">
        <v>9.8123492118529394E-3</v>
      </c>
      <c r="N592">
        <v>7.1417511326794924E-3</v>
      </c>
    </row>
    <row r="593" spans="1:14" x14ac:dyDescent="0.3">
      <c r="A593">
        <v>5</v>
      </c>
      <c r="B593">
        <v>53</v>
      </c>
      <c r="C593">
        <v>3</v>
      </c>
      <c r="D593">
        <v>0</v>
      </c>
      <c r="E593" t="s">
        <v>195</v>
      </c>
      <c r="F593">
        <v>2025</v>
      </c>
      <c r="G593" t="s">
        <v>31</v>
      </c>
      <c r="H593" t="s">
        <v>33</v>
      </c>
      <c r="I593" t="s">
        <v>12</v>
      </c>
      <c r="J593" t="s">
        <v>46</v>
      </c>
      <c r="K593" t="s">
        <v>17</v>
      </c>
      <c r="L593" t="s">
        <v>92</v>
      </c>
      <c r="M593">
        <v>4.2963924959999999E-5</v>
      </c>
      <c r="N593">
        <v>3.1270560507242105E-5</v>
      </c>
    </row>
    <row r="594" spans="1:14" x14ac:dyDescent="0.3">
      <c r="A594">
        <v>5</v>
      </c>
      <c r="B594">
        <v>53</v>
      </c>
      <c r="C594">
        <v>3</v>
      </c>
      <c r="D594">
        <v>0</v>
      </c>
      <c r="E594" t="s">
        <v>213</v>
      </c>
      <c r="F594">
        <v>2025</v>
      </c>
      <c r="G594" t="s">
        <v>31</v>
      </c>
      <c r="H594" t="s">
        <v>33</v>
      </c>
      <c r="I594" t="s">
        <v>12</v>
      </c>
      <c r="J594" t="s">
        <v>46</v>
      </c>
      <c r="K594" t="s">
        <v>17</v>
      </c>
      <c r="L594" t="s">
        <v>109</v>
      </c>
      <c r="M594">
        <v>2.0793227592500005E-2</v>
      </c>
      <c r="N594">
        <v>1.5133996304515644E-2</v>
      </c>
    </row>
    <row r="595" spans="1:14" x14ac:dyDescent="0.3">
      <c r="A595">
        <v>5</v>
      </c>
      <c r="B595">
        <v>53</v>
      </c>
      <c r="C595">
        <v>3</v>
      </c>
      <c r="D595">
        <v>0</v>
      </c>
      <c r="E595" t="s">
        <v>205</v>
      </c>
      <c r="F595">
        <v>2025</v>
      </c>
      <c r="G595" t="s">
        <v>31</v>
      </c>
      <c r="H595" t="s">
        <v>33</v>
      </c>
      <c r="I595" t="s">
        <v>12</v>
      </c>
      <c r="J595" t="s">
        <v>46</v>
      </c>
      <c r="K595" t="s">
        <v>19</v>
      </c>
      <c r="L595" t="s">
        <v>102</v>
      </c>
      <c r="M595">
        <v>2.11411584E-4</v>
      </c>
      <c r="N595">
        <v>1.5387231812639997E-4</v>
      </c>
    </row>
    <row r="596" spans="1:14" x14ac:dyDescent="0.3">
      <c r="A596">
        <v>5</v>
      </c>
      <c r="B596">
        <v>53</v>
      </c>
      <c r="C596">
        <v>3</v>
      </c>
      <c r="D596">
        <v>0</v>
      </c>
      <c r="E596" t="s">
        <v>207</v>
      </c>
      <c r="F596">
        <v>2025</v>
      </c>
      <c r="G596" t="s">
        <v>31</v>
      </c>
      <c r="H596" t="s">
        <v>33</v>
      </c>
      <c r="I596" t="s">
        <v>12</v>
      </c>
      <c r="J596" t="s">
        <v>46</v>
      </c>
      <c r="K596" t="s">
        <v>19</v>
      </c>
      <c r="L596" t="s">
        <v>104</v>
      </c>
      <c r="M596">
        <v>2.2284978376960001E-3</v>
      </c>
      <c r="N596">
        <v>1.6219741687662364E-3</v>
      </c>
    </row>
    <row r="597" spans="1:14" x14ac:dyDescent="0.3">
      <c r="A597">
        <v>5</v>
      </c>
      <c r="B597">
        <v>53</v>
      </c>
      <c r="C597">
        <v>3</v>
      </c>
      <c r="D597">
        <v>1</v>
      </c>
      <c r="E597" t="s">
        <v>175</v>
      </c>
      <c r="F597">
        <v>2025</v>
      </c>
      <c r="G597" t="s">
        <v>31</v>
      </c>
      <c r="H597" t="s">
        <v>33</v>
      </c>
      <c r="I597" t="s">
        <v>10</v>
      </c>
      <c r="J597" t="s">
        <v>44</v>
      </c>
      <c r="K597" t="s">
        <v>219</v>
      </c>
      <c r="L597" t="s">
        <v>72</v>
      </c>
      <c r="M597">
        <v>1.6873816811942588</v>
      </c>
      <c r="N597">
        <v>0.29844754654286193</v>
      </c>
    </row>
    <row r="598" spans="1:14" x14ac:dyDescent="0.3">
      <c r="A598">
        <v>5</v>
      </c>
      <c r="B598">
        <v>53</v>
      </c>
      <c r="C598">
        <v>3</v>
      </c>
      <c r="D598">
        <v>1</v>
      </c>
      <c r="E598" t="s">
        <v>180</v>
      </c>
      <c r="F598">
        <v>2025</v>
      </c>
      <c r="G598" t="s">
        <v>31</v>
      </c>
      <c r="H598" t="s">
        <v>33</v>
      </c>
      <c r="I598" t="s">
        <v>10</v>
      </c>
      <c r="J598" t="s">
        <v>45</v>
      </c>
      <c r="K598" t="s">
        <v>11</v>
      </c>
      <c r="L598" t="s">
        <v>77</v>
      </c>
      <c r="M598">
        <v>1.6736699530386956</v>
      </c>
      <c r="N598">
        <v>0.29602235035133151</v>
      </c>
    </row>
    <row r="599" spans="1:14" x14ac:dyDescent="0.3">
      <c r="A599">
        <v>5</v>
      </c>
      <c r="B599">
        <v>53</v>
      </c>
      <c r="C599">
        <v>3</v>
      </c>
      <c r="D599">
        <v>1</v>
      </c>
      <c r="E599" t="s">
        <v>192</v>
      </c>
      <c r="F599">
        <v>2025</v>
      </c>
      <c r="G599" t="s">
        <v>31</v>
      </c>
      <c r="H599" t="s">
        <v>33</v>
      </c>
      <c r="I599" t="s">
        <v>10</v>
      </c>
      <c r="J599" t="s">
        <v>45</v>
      </c>
      <c r="K599" t="s">
        <v>16</v>
      </c>
      <c r="L599" t="s">
        <v>89</v>
      </c>
      <c r="M599">
        <v>1.9289859999999999</v>
      </c>
      <c r="N599">
        <v>0.34118015232218923</v>
      </c>
    </row>
    <row r="600" spans="1:14" x14ac:dyDescent="0.3">
      <c r="A600">
        <v>5</v>
      </c>
      <c r="B600">
        <v>53</v>
      </c>
      <c r="C600">
        <v>3</v>
      </c>
      <c r="D600">
        <v>1</v>
      </c>
      <c r="E600" t="s">
        <v>210</v>
      </c>
      <c r="F600">
        <v>2025</v>
      </c>
      <c r="G600" t="s">
        <v>31</v>
      </c>
      <c r="H600" t="s">
        <v>33</v>
      </c>
      <c r="I600" t="s">
        <v>10</v>
      </c>
      <c r="J600" t="s">
        <v>45</v>
      </c>
      <c r="K600" t="s">
        <v>24</v>
      </c>
      <c r="L600" t="s">
        <v>108</v>
      </c>
      <c r="M600">
        <v>5.4059620500000002E-2</v>
      </c>
      <c r="N600">
        <v>9.561536245815027E-3</v>
      </c>
    </row>
    <row r="601" spans="1:14" x14ac:dyDescent="0.3">
      <c r="A601">
        <v>5</v>
      </c>
      <c r="B601">
        <v>53</v>
      </c>
      <c r="C601">
        <v>3</v>
      </c>
      <c r="D601">
        <v>1</v>
      </c>
      <c r="E601" t="s">
        <v>213</v>
      </c>
      <c r="F601">
        <v>2025</v>
      </c>
      <c r="G601" t="s">
        <v>31</v>
      </c>
      <c r="H601" t="s">
        <v>33</v>
      </c>
      <c r="I601" t="s">
        <v>10</v>
      </c>
      <c r="J601" t="s">
        <v>46</v>
      </c>
      <c r="K601" t="s">
        <v>17</v>
      </c>
      <c r="L601" t="s">
        <v>109</v>
      </c>
      <c r="M601">
        <v>0.30976621555000006</v>
      </c>
      <c r="N601">
        <v>5.4788414537802317E-2</v>
      </c>
    </row>
    <row r="602" spans="1:14" x14ac:dyDescent="0.3">
      <c r="A602">
        <v>5</v>
      </c>
      <c r="B602">
        <v>62</v>
      </c>
      <c r="C602">
        <v>5</v>
      </c>
      <c r="D602">
        <v>0</v>
      </c>
      <c r="E602" t="s">
        <v>173</v>
      </c>
      <c r="F602">
        <v>2025</v>
      </c>
      <c r="G602" t="s">
        <v>31</v>
      </c>
      <c r="H602" t="s">
        <v>35</v>
      </c>
      <c r="I602" t="s">
        <v>12</v>
      </c>
      <c r="J602" t="s">
        <v>44</v>
      </c>
      <c r="K602" t="s">
        <v>14</v>
      </c>
      <c r="L602" t="s">
        <v>70</v>
      </c>
      <c r="M602">
        <v>0.44671072920454546</v>
      </c>
      <c r="N602">
        <v>0.11997215877573533</v>
      </c>
    </row>
    <row r="603" spans="1:14" x14ac:dyDescent="0.3">
      <c r="A603">
        <v>5</v>
      </c>
      <c r="B603">
        <v>62</v>
      </c>
      <c r="C603">
        <v>5</v>
      </c>
      <c r="D603">
        <v>0</v>
      </c>
      <c r="E603" t="s">
        <v>175</v>
      </c>
      <c r="F603">
        <v>2025</v>
      </c>
      <c r="G603" t="s">
        <v>31</v>
      </c>
      <c r="H603" t="s">
        <v>35</v>
      </c>
      <c r="I603" t="s">
        <v>12</v>
      </c>
      <c r="J603" t="s">
        <v>44</v>
      </c>
      <c r="K603" t="s">
        <v>219</v>
      </c>
      <c r="L603" t="s">
        <v>72</v>
      </c>
      <c r="M603">
        <v>0.34490417000000001</v>
      </c>
      <c r="N603">
        <v>9.2630185801304388E-2</v>
      </c>
    </row>
    <row r="604" spans="1:14" x14ac:dyDescent="0.3">
      <c r="A604">
        <v>5</v>
      </c>
      <c r="B604">
        <v>62</v>
      </c>
      <c r="C604">
        <v>5</v>
      </c>
      <c r="D604">
        <v>0</v>
      </c>
      <c r="E604" t="s">
        <v>178</v>
      </c>
      <c r="F604">
        <v>2025</v>
      </c>
      <c r="G604" t="s">
        <v>31</v>
      </c>
      <c r="H604" t="s">
        <v>35</v>
      </c>
      <c r="I604" t="s">
        <v>12</v>
      </c>
      <c r="J604" t="s">
        <v>45</v>
      </c>
      <c r="K604" t="s">
        <v>11</v>
      </c>
      <c r="L604" t="s">
        <v>75</v>
      </c>
      <c r="M604">
        <v>6.7749999999999997E-7</v>
      </c>
      <c r="N604">
        <v>1.8195474667755891E-7</v>
      </c>
    </row>
    <row r="605" spans="1:14" x14ac:dyDescent="0.3">
      <c r="A605">
        <v>5</v>
      </c>
      <c r="B605">
        <v>62</v>
      </c>
      <c r="C605">
        <v>5</v>
      </c>
      <c r="D605">
        <v>0</v>
      </c>
      <c r="E605" t="s">
        <v>180</v>
      </c>
      <c r="F605">
        <v>2025</v>
      </c>
      <c r="G605" t="s">
        <v>31</v>
      </c>
      <c r="H605" t="s">
        <v>35</v>
      </c>
      <c r="I605" t="s">
        <v>12</v>
      </c>
      <c r="J605" t="s">
        <v>45</v>
      </c>
      <c r="K605" t="s">
        <v>11</v>
      </c>
      <c r="L605" t="s">
        <v>77</v>
      </c>
      <c r="M605">
        <v>0.43008302265536724</v>
      </c>
      <c r="N605">
        <v>0.11550649068276928</v>
      </c>
    </row>
    <row r="606" spans="1:14" x14ac:dyDescent="0.3">
      <c r="A606">
        <v>5</v>
      </c>
      <c r="B606">
        <v>62</v>
      </c>
      <c r="C606">
        <v>5</v>
      </c>
      <c r="D606">
        <v>0</v>
      </c>
      <c r="E606" t="s">
        <v>185</v>
      </c>
      <c r="F606">
        <v>2025</v>
      </c>
      <c r="G606" t="s">
        <v>31</v>
      </c>
      <c r="H606" t="s">
        <v>35</v>
      </c>
      <c r="I606" t="s">
        <v>12</v>
      </c>
      <c r="J606" t="s">
        <v>45</v>
      </c>
      <c r="K606" t="s">
        <v>13</v>
      </c>
      <c r="L606" t="s">
        <v>82</v>
      </c>
      <c r="M606">
        <v>3.1350000000000001E-6</v>
      </c>
      <c r="N606">
        <v>8.4196034071460842E-7</v>
      </c>
    </row>
    <row r="607" spans="1:14" x14ac:dyDescent="0.3">
      <c r="A607">
        <v>5</v>
      </c>
      <c r="B607">
        <v>62</v>
      </c>
      <c r="C607">
        <v>5</v>
      </c>
      <c r="D607">
        <v>0</v>
      </c>
      <c r="E607" t="s">
        <v>187</v>
      </c>
      <c r="F607">
        <v>2025</v>
      </c>
      <c r="G607" t="s">
        <v>31</v>
      </c>
      <c r="H607" t="s">
        <v>35</v>
      </c>
      <c r="I607" t="s">
        <v>12</v>
      </c>
      <c r="J607" t="s">
        <v>45</v>
      </c>
      <c r="K607" t="s">
        <v>15</v>
      </c>
      <c r="L607" t="s">
        <v>84</v>
      </c>
      <c r="M607">
        <v>1.0098179373638114E-2</v>
      </c>
      <c r="N607">
        <v>2.712046745143725E-3</v>
      </c>
    </row>
    <row r="608" spans="1:14" x14ac:dyDescent="0.3">
      <c r="A608">
        <v>5</v>
      </c>
      <c r="B608">
        <v>62</v>
      </c>
      <c r="C608">
        <v>5</v>
      </c>
      <c r="D608">
        <v>0</v>
      </c>
      <c r="E608" t="s">
        <v>192</v>
      </c>
      <c r="F608">
        <v>2025</v>
      </c>
      <c r="G608" t="s">
        <v>31</v>
      </c>
      <c r="H608" t="s">
        <v>35</v>
      </c>
      <c r="I608" t="s">
        <v>12</v>
      </c>
      <c r="J608" t="s">
        <v>45</v>
      </c>
      <c r="K608" t="s">
        <v>16</v>
      </c>
      <c r="L608" t="s">
        <v>89</v>
      </c>
      <c r="M608">
        <v>0.34443391999999995</v>
      </c>
      <c r="N608">
        <v>9.2503891750197173E-2</v>
      </c>
    </row>
    <row r="609" spans="1:14" x14ac:dyDescent="0.3">
      <c r="A609">
        <v>5</v>
      </c>
      <c r="B609">
        <v>62</v>
      </c>
      <c r="C609">
        <v>5</v>
      </c>
      <c r="D609">
        <v>0</v>
      </c>
      <c r="E609" t="s">
        <v>210</v>
      </c>
      <c r="F609">
        <v>2025</v>
      </c>
      <c r="G609" t="s">
        <v>31</v>
      </c>
      <c r="H609" t="s">
        <v>35</v>
      </c>
      <c r="I609" t="s">
        <v>12</v>
      </c>
      <c r="J609" t="s">
        <v>45</v>
      </c>
      <c r="K609" t="s">
        <v>24</v>
      </c>
      <c r="L609" t="s">
        <v>108</v>
      </c>
      <c r="M609">
        <v>1.727470659E-3</v>
      </c>
      <c r="N609">
        <v>4.639431529907908E-4</v>
      </c>
    </row>
    <row r="610" spans="1:14" x14ac:dyDescent="0.3">
      <c r="A610">
        <v>5</v>
      </c>
      <c r="B610">
        <v>62</v>
      </c>
      <c r="C610">
        <v>5</v>
      </c>
      <c r="D610">
        <v>0</v>
      </c>
      <c r="E610" t="s">
        <v>193</v>
      </c>
      <c r="F610">
        <v>2025</v>
      </c>
      <c r="G610" t="s">
        <v>31</v>
      </c>
      <c r="H610" t="s">
        <v>35</v>
      </c>
      <c r="I610" t="s">
        <v>12</v>
      </c>
      <c r="J610" t="s">
        <v>46</v>
      </c>
      <c r="K610" t="s">
        <v>11</v>
      </c>
      <c r="L610" t="s">
        <v>90</v>
      </c>
      <c r="M610">
        <v>2.0259260999358975E-2</v>
      </c>
      <c r="N610">
        <v>5.4409870155172129E-3</v>
      </c>
    </row>
    <row r="611" spans="1:14" x14ac:dyDescent="0.3">
      <c r="A611">
        <v>5</v>
      </c>
      <c r="B611">
        <v>62</v>
      </c>
      <c r="C611">
        <v>5</v>
      </c>
      <c r="D611">
        <v>0</v>
      </c>
      <c r="E611" t="s">
        <v>194</v>
      </c>
      <c r="F611">
        <v>2025</v>
      </c>
      <c r="G611" t="s">
        <v>31</v>
      </c>
      <c r="H611" t="s">
        <v>35</v>
      </c>
      <c r="I611" t="s">
        <v>12</v>
      </c>
      <c r="J611" t="s">
        <v>46</v>
      </c>
      <c r="K611" t="s">
        <v>221</v>
      </c>
      <c r="L611" t="s">
        <v>91</v>
      </c>
      <c r="M611">
        <v>4.2834999999999998E-4</v>
      </c>
      <c r="N611">
        <v>1.1504105644181898E-4</v>
      </c>
    </row>
    <row r="612" spans="1:14" x14ac:dyDescent="0.3">
      <c r="A612">
        <v>5</v>
      </c>
      <c r="B612">
        <v>62</v>
      </c>
      <c r="C612">
        <v>5</v>
      </c>
      <c r="D612">
        <v>0</v>
      </c>
      <c r="E612" t="s">
        <v>195</v>
      </c>
      <c r="F612">
        <v>2025</v>
      </c>
      <c r="G612" t="s">
        <v>31</v>
      </c>
      <c r="H612" t="s">
        <v>35</v>
      </c>
      <c r="I612" t="s">
        <v>12</v>
      </c>
      <c r="J612" t="s">
        <v>46</v>
      </c>
      <c r="K612" t="s">
        <v>17</v>
      </c>
      <c r="L612" t="s">
        <v>92</v>
      </c>
      <c r="M612">
        <v>0.47552985465863884</v>
      </c>
      <c r="N612">
        <v>0.12771205054174029</v>
      </c>
    </row>
    <row r="613" spans="1:14" x14ac:dyDescent="0.3">
      <c r="A613">
        <v>5</v>
      </c>
      <c r="B613">
        <v>62</v>
      </c>
      <c r="C613">
        <v>5</v>
      </c>
      <c r="D613">
        <v>0</v>
      </c>
      <c r="E613" t="s">
        <v>196</v>
      </c>
      <c r="F613">
        <v>2025</v>
      </c>
      <c r="G613" t="s">
        <v>31</v>
      </c>
      <c r="H613" t="s">
        <v>35</v>
      </c>
      <c r="I613" t="s">
        <v>12</v>
      </c>
      <c r="J613" t="s">
        <v>46</v>
      </c>
      <c r="K613" t="s">
        <v>17</v>
      </c>
      <c r="L613" t="s">
        <v>93</v>
      </c>
      <c r="M613">
        <v>8.9264963470938097E-2</v>
      </c>
      <c r="N613">
        <v>2.3973703048761761E-2</v>
      </c>
    </row>
    <row r="614" spans="1:14" x14ac:dyDescent="0.3">
      <c r="A614">
        <v>5</v>
      </c>
      <c r="B614">
        <v>62</v>
      </c>
      <c r="C614">
        <v>5</v>
      </c>
      <c r="D614">
        <v>0</v>
      </c>
      <c r="E614" t="s">
        <v>197</v>
      </c>
      <c r="F614">
        <v>2025</v>
      </c>
      <c r="G614" t="s">
        <v>31</v>
      </c>
      <c r="H614" t="s">
        <v>35</v>
      </c>
      <c r="I614" t="s">
        <v>12</v>
      </c>
      <c r="J614" t="s">
        <v>46</v>
      </c>
      <c r="K614" t="s">
        <v>17</v>
      </c>
      <c r="L614" t="s">
        <v>94</v>
      </c>
      <c r="M614">
        <v>4.1082791649999999E-2</v>
      </c>
      <c r="N614">
        <v>1.1033518741671857E-2</v>
      </c>
    </row>
    <row r="615" spans="1:14" x14ac:dyDescent="0.3">
      <c r="A615">
        <v>5</v>
      </c>
      <c r="B615">
        <v>62</v>
      </c>
      <c r="C615">
        <v>5</v>
      </c>
      <c r="D615">
        <v>0</v>
      </c>
      <c r="E615" t="s">
        <v>213</v>
      </c>
      <c r="F615">
        <v>2025</v>
      </c>
      <c r="G615" t="s">
        <v>31</v>
      </c>
      <c r="H615" t="s">
        <v>35</v>
      </c>
      <c r="I615" t="s">
        <v>12</v>
      </c>
      <c r="J615" t="s">
        <v>46</v>
      </c>
      <c r="K615" t="s">
        <v>17</v>
      </c>
      <c r="L615" t="s">
        <v>109</v>
      </c>
      <c r="M615">
        <v>0.27121545379062972</v>
      </c>
      <c r="N615">
        <v>7.2839762641347922E-2</v>
      </c>
    </row>
    <row r="616" spans="1:14" x14ac:dyDescent="0.3">
      <c r="A616">
        <v>5</v>
      </c>
      <c r="B616">
        <v>62</v>
      </c>
      <c r="C616">
        <v>5</v>
      </c>
      <c r="D616">
        <v>0</v>
      </c>
      <c r="E616" t="s">
        <v>201</v>
      </c>
      <c r="F616">
        <v>2025</v>
      </c>
      <c r="G616" t="s">
        <v>31</v>
      </c>
      <c r="H616" t="s">
        <v>35</v>
      </c>
      <c r="I616" t="s">
        <v>12</v>
      </c>
      <c r="J616" t="s">
        <v>46</v>
      </c>
      <c r="K616" t="s">
        <v>18</v>
      </c>
      <c r="L616" t="s">
        <v>99</v>
      </c>
      <c r="M616">
        <v>2.5740000000000001E-5</v>
      </c>
      <c r="N616">
        <v>6.9129375342883642E-6</v>
      </c>
    </row>
    <row r="617" spans="1:14" x14ac:dyDescent="0.3">
      <c r="A617">
        <v>5</v>
      </c>
      <c r="B617">
        <v>62</v>
      </c>
      <c r="C617">
        <v>5</v>
      </c>
      <c r="D617">
        <v>0</v>
      </c>
      <c r="E617" t="s">
        <v>204</v>
      </c>
      <c r="F617">
        <v>2025</v>
      </c>
      <c r="G617" t="s">
        <v>31</v>
      </c>
      <c r="H617" t="s">
        <v>35</v>
      </c>
      <c r="I617" t="s">
        <v>12</v>
      </c>
      <c r="J617" t="s">
        <v>46</v>
      </c>
      <c r="K617" t="s">
        <v>18</v>
      </c>
      <c r="L617" t="s">
        <v>107</v>
      </c>
      <c r="M617">
        <v>2.14175E-3</v>
      </c>
      <c r="N617">
        <v>5.7520528220909493E-4</v>
      </c>
    </row>
    <row r="618" spans="1:14" x14ac:dyDescent="0.3">
      <c r="A618">
        <v>5</v>
      </c>
      <c r="B618">
        <v>62</v>
      </c>
      <c r="C618">
        <v>5</v>
      </c>
      <c r="D618">
        <v>0</v>
      </c>
      <c r="E618" t="s">
        <v>205</v>
      </c>
      <c r="F618">
        <v>2025</v>
      </c>
      <c r="G618" t="s">
        <v>31</v>
      </c>
      <c r="H618" t="s">
        <v>35</v>
      </c>
      <c r="I618" t="s">
        <v>12</v>
      </c>
      <c r="J618" t="s">
        <v>46</v>
      </c>
      <c r="K618" t="s">
        <v>19</v>
      </c>
      <c r="L618" t="s">
        <v>102</v>
      </c>
      <c r="M618">
        <v>5.1998961200000005E-4</v>
      </c>
      <c r="N618">
        <v>1.3965251383973751E-4</v>
      </c>
    </row>
    <row r="619" spans="1:14" x14ac:dyDescent="0.3">
      <c r="A619">
        <v>5</v>
      </c>
      <c r="B619">
        <v>62</v>
      </c>
      <c r="C619">
        <v>5</v>
      </c>
      <c r="D619">
        <v>0</v>
      </c>
      <c r="E619" t="s">
        <v>206</v>
      </c>
      <c r="F619">
        <v>2025</v>
      </c>
      <c r="G619" t="s">
        <v>31</v>
      </c>
      <c r="H619" t="s">
        <v>35</v>
      </c>
      <c r="I619" t="s">
        <v>12</v>
      </c>
      <c r="J619" t="s">
        <v>46</v>
      </c>
      <c r="K619" t="s">
        <v>19</v>
      </c>
      <c r="L619" t="s">
        <v>103</v>
      </c>
      <c r="M619">
        <v>1.2400993997276195</v>
      </c>
      <c r="N619">
        <v>0.33305088137628325</v>
      </c>
    </row>
    <row r="620" spans="1:14" x14ac:dyDescent="0.3">
      <c r="A620">
        <v>5</v>
      </c>
      <c r="B620">
        <v>62</v>
      </c>
      <c r="C620">
        <v>5</v>
      </c>
      <c r="D620">
        <v>0</v>
      </c>
      <c r="E620" t="s">
        <v>207</v>
      </c>
      <c r="F620">
        <v>2025</v>
      </c>
      <c r="G620" t="s">
        <v>31</v>
      </c>
      <c r="H620" t="s">
        <v>35</v>
      </c>
      <c r="I620" t="s">
        <v>12</v>
      </c>
      <c r="J620" t="s">
        <v>46</v>
      </c>
      <c r="K620" t="s">
        <v>19</v>
      </c>
      <c r="L620" t="s">
        <v>104</v>
      </c>
      <c r="M620">
        <v>4.9244308866709333E-3</v>
      </c>
      <c r="N620">
        <v>1.3225440214248805E-3</v>
      </c>
    </row>
    <row r="621" spans="1:14" x14ac:dyDescent="0.3">
      <c r="A621">
        <v>7</v>
      </c>
      <c r="B621">
        <v>71</v>
      </c>
      <c r="C621">
        <v>1</v>
      </c>
      <c r="D621">
        <v>0</v>
      </c>
      <c r="E621" t="s">
        <v>173</v>
      </c>
      <c r="F621">
        <v>2025</v>
      </c>
      <c r="G621" t="s">
        <v>36</v>
      </c>
      <c r="H621" t="s">
        <v>37</v>
      </c>
      <c r="I621" t="s">
        <v>12</v>
      </c>
      <c r="J621" t="s">
        <v>44</v>
      </c>
      <c r="K621" t="s">
        <v>14</v>
      </c>
      <c r="L621" t="s">
        <v>70</v>
      </c>
      <c r="M621">
        <v>1.7756000000000001E-2</v>
      </c>
      <c r="N621">
        <v>2.1731841159616013E-2</v>
      </c>
    </row>
    <row r="622" spans="1:14" x14ac:dyDescent="0.3">
      <c r="A622">
        <v>7</v>
      </c>
      <c r="B622">
        <v>71</v>
      </c>
      <c r="C622">
        <v>1</v>
      </c>
      <c r="D622">
        <v>0</v>
      </c>
      <c r="E622" t="s">
        <v>175</v>
      </c>
      <c r="F622">
        <v>2025</v>
      </c>
      <c r="G622" t="s">
        <v>36</v>
      </c>
      <c r="H622" t="s">
        <v>37</v>
      </c>
      <c r="I622" t="s">
        <v>12</v>
      </c>
      <c r="J622" t="s">
        <v>44</v>
      </c>
      <c r="K622" t="s">
        <v>219</v>
      </c>
      <c r="L622" t="s">
        <v>72</v>
      </c>
      <c r="M622">
        <v>4.5531559999999999E-2</v>
      </c>
      <c r="N622">
        <v>5.5726775719166816E-2</v>
      </c>
    </row>
    <row r="623" spans="1:14" x14ac:dyDescent="0.3">
      <c r="A623">
        <v>7</v>
      </c>
      <c r="B623">
        <v>71</v>
      </c>
      <c r="C623">
        <v>1</v>
      </c>
      <c r="D623">
        <v>0</v>
      </c>
      <c r="E623" t="s">
        <v>181</v>
      </c>
      <c r="F623">
        <v>2025</v>
      </c>
      <c r="G623" t="s">
        <v>36</v>
      </c>
      <c r="H623" t="s">
        <v>37</v>
      </c>
      <c r="I623" t="s">
        <v>12</v>
      </c>
      <c r="J623" t="s">
        <v>45</v>
      </c>
      <c r="K623" t="s">
        <v>11</v>
      </c>
      <c r="L623" t="s">
        <v>78</v>
      </c>
      <c r="M623">
        <v>7.4999999999999993E-5</v>
      </c>
      <c r="N623">
        <v>9.1793652115972109E-5</v>
      </c>
    </row>
    <row r="624" spans="1:14" x14ac:dyDescent="0.3">
      <c r="A624">
        <v>7</v>
      </c>
      <c r="B624">
        <v>71</v>
      </c>
      <c r="C624">
        <v>1</v>
      </c>
      <c r="D624">
        <v>0</v>
      </c>
      <c r="E624" t="s">
        <v>185</v>
      </c>
      <c r="F624">
        <v>2025</v>
      </c>
      <c r="G624" t="s">
        <v>36</v>
      </c>
      <c r="H624" t="s">
        <v>37</v>
      </c>
      <c r="I624" t="s">
        <v>12</v>
      </c>
      <c r="J624" t="s">
        <v>45</v>
      </c>
      <c r="K624" t="s">
        <v>13</v>
      </c>
      <c r="L624" t="s">
        <v>82</v>
      </c>
      <c r="M624">
        <v>7.3940000000000004E-3</v>
      </c>
      <c r="N624">
        <v>9.049630183273304E-3</v>
      </c>
    </row>
    <row r="625" spans="1:14" x14ac:dyDescent="0.3">
      <c r="A625">
        <v>7</v>
      </c>
      <c r="B625">
        <v>71</v>
      </c>
      <c r="C625">
        <v>1</v>
      </c>
      <c r="D625">
        <v>0</v>
      </c>
      <c r="E625" t="s">
        <v>187</v>
      </c>
      <c r="F625">
        <v>2025</v>
      </c>
      <c r="G625" t="s">
        <v>36</v>
      </c>
      <c r="H625" t="s">
        <v>37</v>
      </c>
      <c r="I625" t="s">
        <v>12</v>
      </c>
      <c r="J625" t="s">
        <v>45</v>
      </c>
      <c r="K625" t="s">
        <v>15</v>
      </c>
      <c r="L625" t="s">
        <v>84</v>
      </c>
      <c r="M625">
        <v>4.322751142E-3</v>
      </c>
      <c r="N625">
        <v>5.2906815268355884E-3</v>
      </c>
    </row>
    <row r="626" spans="1:14" x14ac:dyDescent="0.3">
      <c r="A626">
        <v>7</v>
      </c>
      <c r="B626">
        <v>71</v>
      </c>
      <c r="C626">
        <v>1</v>
      </c>
      <c r="D626">
        <v>0</v>
      </c>
      <c r="E626" t="s">
        <v>192</v>
      </c>
      <c r="F626">
        <v>2025</v>
      </c>
      <c r="G626" t="s">
        <v>36</v>
      </c>
      <c r="H626" t="s">
        <v>37</v>
      </c>
      <c r="I626" t="s">
        <v>12</v>
      </c>
      <c r="J626" t="s">
        <v>45</v>
      </c>
      <c r="K626" t="s">
        <v>16</v>
      </c>
      <c r="L626" t="s">
        <v>89</v>
      </c>
      <c r="M626">
        <v>0.29323730999999997</v>
      </c>
      <c r="N626">
        <v>0.35889764828751292</v>
      </c>
    </row>
    <row r="627" spans="1:14" x14ac:dyDescent="0.3">
      <c r="A627">
        <v>7</v>
      </c>
      <c r="B627">
        <v>71</v>
      </c>
      <c r="C627">
        <v>1</v>
      </c>
      <c r="D627">
        <v>0</v>
      </c>
      <c r="E627" t="s">
        <v>210</v>
      </c>
      <c r="F627">
        <v>2025</v>
      </c>
      <c r="G627" t="s">
        <v>36</v>
      </c>
      <c r="H627" t="s">
        <v>37</v>
      </c>
      <c r="I627" t="s">
        <v>12</v>
      </c>
      <c r="J627" t="s">
        <v>45</v>
      </c>
      <c r="K627" t="s">
        <v>24</v>
      </c>
      <c r="L627" t="s">
        <v>108</v>
      </c>
      <c r="M627">
        <v>4.250925E-3</v>
      </c>
      <c r="N627">
        <v>5.2027724082811836E-3</v>
      </c>
    </row>
    <row r="628" spans="1:14" x14ac:dyDescent="0.3">
      <c r="A628">
        <v>7</v>
      </c>
      <c r="B628">
        <v>71</v>
      </c>
      <c r="C628">
        <v>1</v>
      </c>
      <c r="D628">
        <v>0</v>
      </c>
      <c r="E628" t="s">
        <v>193</v>
      </c>
      <c r="F628">
        <v>2025</v>
      </c>
      <c r="G628" t="s">
        <v>36</v>
      </c>
      <c r="H628" t="s">
        <v>37</v>
      </c>
      <c r="I628" t="s">
        <v>12</v>
      </c>
      <c r="J628" t="s">
        <v>46</v>
      </c>
      <c r="K628" t="s">
        <v>11</v>
      </c>
      <c r="L628" t="s">
        <v>90</v>
      </c>
      <c r="M628">
        <v>8.6597697259999992E-3</v>
      </c>
      <c r="N628">
        <v>1.0598825195104947E-2</v>
      </c>
    </row>
    <row r="629" spans="1:14" x14ac:dyDescent="0.3">
      <c r="A629">
        <v>7</v>
      </c>
      <c r="B629">
        <v>71</v>
      </c>
      <c r="C629">
        <v>1</v>
      </c>
      <c r="D629">
        <v>0</v>
      </c>
      <c r="E629" t="s">
        <v>194</v>
      </c>
      <c r="F629">
        <v>2025</v>
      </c>
      <c r="G629" t="s">
        <v>36</v>
      </c>
      <c r="H629" t="s">
        <v>37</v>
      </c>
      <c r="I629" t="s">
        <v>12</v>
      </c>
      <c r="J629" t="s">
        <v>46</v>
      </c>
      <c r="K629" t="s">
        <v>221</v>
      </c>
      <c r="L629" t="s">
        <v>91</v>
      </c>
      <c r="M629">
        <v>1.6000000000000001E-4</v>
      </c>
      <c r="N629">
        <v>1.958264578474072E-4</v>
      </c>
    </row>
    <row r="630" spans="1:14" x14ac:dyDescent="0.3">
      <c r="A630">
        <v>7</v>
      </c>
      <c r="B630">
        <v>71</v>
      </c>
      <c r="C630">
        <v>1</v>
      </c>
      <c r="D630">
        <v>0</v>
      </c>
      <c r="E630" t="s">
        <v>195</v>
      </c>
      <c r="F630">
        <v>2025</v>
      </c>
      <c r="G630" t="s">
        <v>36</v>
      </c>
      <c r="H630" t="s">
        <v>37</v>
      </c>
      <c r="I630" t="s">
        <v>12</v>
      </c>
      <c r="J630" t="s">
        <v>46</v>
      </c>
      <c r="K630" t="s">
        <v>17</v>
      </c>
      <c r="L630" t="s">
        <v>92</v>
      </c>
      <c r="M630">
        <v>0.1803140064</v>
      </c>
      <c r="N630">
        <v>0.22068908233491694</v>
      </c>
    </row>
    <row r="631" spans="1:14" x14ac:dyDescent="0.3">
      <c r="A631">
        <v>7</v>
      </c>
      <c r="B631">
        <v>71</v>
      </c>
      <c r="C631">
        <v>1</v>
      </c>
      <c r="D631">
        <v>0</v>
      </c>
      <c r="E631" t="s">
        <v>197</v>
      </c>
      <c r="F631">
        <v>2025</v>
      </c>
      <c r="G631" t="s">
        <v>36</v>
      </c>
      <c r="H631" t="s">
        <v>37</v>
      </c>
      <c r="I631" t="s">
        <v>12</v>
      </c>
      <c r="J631" t="s">
        <v>46</v>
      </c>
      <c r="K631" t="s">
        <v>17</v>
      </c>
      <c r="L631" t="s">
        <v>94</v>
      </c>
      <c r="M631">
        <v>6.0168342499999999E-2</v>
      </c>
      <c r="N631">
        <v>7.3640958664528799E-2</v>
      </c>
    </row>
    <row r="632" spans="1:14" x14ac:dyDescent="0.3">
      <c r="A632">
        <v>7</v>
      </c>
      <c r="B632">
        <v>71</v>
      </c>
      <c r="C632">
        <v>1</v>
      </c>
      <c r="D632">
        <v>0</v>
      </c>
      <c r="E632" t="s">
        <v>214</v>
      </c>
      <c r="F632">
        <v>2025</v>
      </c>
      <c r="G632" t="s">
        <v>36</v>
      </c>
      <c r="H632" t="s">
        <v>37</v>
      </c>
      <c r="I632" t="s">
        <v>12</v>
      </c>
      <c r="J632" t="s">
        <v>46</v>
      </c>
      <c r="K632" t="s">
        <v>18</v>
      </c>
      <c r="L632" t="s">
        <v>110</v>
      </c>
      <c r="M632">
        <v>9.7487884800000008E-2</v>
      </c>
      <c r="N632">
        <v>0.11931691977137555</v>
      </c>
    </row>
    <row r="633" spans="1:14" x14ac:dyDescent="0.3">
      <c r="A633">
        <v>7</v>
      </c>
      <c r="B633">
        <v>71</v>
      </c>
      <c r="C633">
        <v>1</v>
      </c>
      <c r="D633">
        <v>0</v>
      </c>
      <c r="E633" t="s">
        <v>200</v>
      </c>
      <c r="F633">
        <v>2025</v>
      </c>
      <c r="G633" t="s">
        <v>36</v>
      </c>
      <c r="H633" t="s">
        <v>37</v>
      </c>
      <c r="I633" t="s">
        <v>12</v>
      </c>
      <c r="J633" t="s">
        <v>46</v>
      </c>
      <c r="K633" t="s">
        <v>18</v>
      </c>
      <c r="L633" t="s">
        <v>98</v>
      </c>
      <c r="M633">
        <v>8.0015871999999997E-4</v>
      </c>
      <c r="N633">
        <v>9.793265490832205E-4</v>
      </c>
    </row>
    <row r="634" spans="1:14" x14ac:dyDescent="0.3">
      <c r="A634">
        <v>7</v>
      </c>
      <c r="B634">
        <v>71</v>
      </c>
      <c r="C634">
        <v>1</v>
      </c>
      <c r="D634">
        <v>0</v>
      </c>
      <c r="E634" t="s">
        <v>206</v>
      </c>
      <c r="F634">
        <v>2025</v>
      </c>
      <c r="G634" t="s">
        <v>36</v>
      </c>
      <c r="H634" t="s">
        <v>37</v>
      </c>
      <c r="I634" t="s">
        <v>12</v>
      </c>
      <c r="J634" t="s">
        <v>46</v>
      </c>
      <c r="K634" t="s">
        <v>19</v>
      </c>
      <c r="L634" t="s">
        <v>103</v>
      </c>
      <c r="M634">
        <v>9.6886749999999994E-2</v>
      </c>
      <c r="N634">
        <v>0.11858118165529548</v>
      </c>
    </row>
    <row r="635" spans="1:14" x14ac:dyDescent="0.3">
      <c r="A635">
        <v>7</v>
      </c>
      <c r="B635">
        <v>71</v>
      </c>
      <c r="C635">
        <v>1</v>
      </c>
      <c r="D635">
        <v>0</v>
      </c>
      <c r="E635" t="s">
        <v>207</v>
      </c>
      <c r="F635">
        <v>2025</v>
      </c>
      <c r="G635" t="s">
        <v>36</v>
      </c>
      <c r="H635" t="s">
        <v>37</v>
      </c>
      <c r="I635" t="s">
        <v>12</v>
      </c>
      <c r="J635" t="s">
        <v>46</v>
      </c>
      <c r="K635" t="s">
        <v>19</v>
      </c>
      <c r="L635" t="s">
        <v>104</v>
      </c>
      <c r="M635">
        <v>5.5040040000000003E-6</v>
      </c>
      <c r="N635">
        <v>6.7364350456122536E-6</v>
      </c>
    </row>
    <row r="636" spans="1:14" x14ac:dyDescent="0.3">
      <c r="A636">
        <v>7</v>
      </c>
      <c r="B636">
        <v>71</v>
      </c>
      <c r="C636">
        <v>1</v>
      </c>
      <c r="D636">
        <v>1</v>
      </c>
      <c r="E636" t="s">
        <v>173</v>
      </c>
      <c r="F636">
        <v>2025</v>
      </c>
      <c r="G636" t="s">
        <v>36</v>
      </c>
      <c r="H636" t="s">
        <v>37</v>
      </c>
      <c r="I636" t="s">
        <v>10</v>
      </c>
      <c r="J636" t="s">
        <v>44</v>
      </c>
      <c r="K636" t="s">
        <v>14</v>
      </c>
      <c r="L636" t="s">
        <v>70</v>
      </c>
      <c r="M636">
        <v>2.1494789999999999</v>
      </c>
      <c r="N636">
        <v>2.8183462187578331E-2</v>
      </c>
    </row>
    <row r="637" spans="1:14" x14ac:dyDescent="0.3">
      <c r="A637">
        <v>7</v>
      </c>
      <c r="B637">
        <v>71</v>
      </c>
      <c r="C637">
        <v>1</v>
      </c>
      <c r="D637">
        <v>1</v>
      </c>
      <c r="E637" t="s">
        <v>175</v>
      </c>
      <c r="F637">
        <v>2025</v>
      </c>
      <c r="G637" t="s">
        <v>36</v>
      </c>
      <c r="H637" t="s">
        <v>37</v>
      </c>
      <c r="I637" t="s">
        <v>10</v>
      </c>
      <c r="J637" t="s">
        <v>44</v>
      </c>
      <c r="K637" t="s">
        <v>219</v>
      </c>
      <c r="L637" t="s">
        <v>72</v>
      </c>
      <c r="M637">
        <v>3.2413059452038837</v>
      </c>
      <c r="N637">
        <v>4.249923983673555E-2</v>
      </c>
    </row>
    <row r="638" spans="1:14" x14ac:dyDescent="0.3">
      <c r="A638">
        <v>7</v>
      </c>
      <c r="B638">
        <v>71</v>
      </c>
      <c r="C638">
        <v>1</v>
      </c>
      <c r="D638">
        <v>1</v>
      </c>
      <c r="E638" t="s">
        <v>180</v>
      </c>
      <c r="F638">
        <v>2025</v>
      </c>
      <c r="G638" t="s">
        <v>36</v>
      </c>
      <c r="H638" t="s">
        <v>37</v>
      </c>
      <c r="I638" t="s">
        <v>10</v>
      </c>
      <c r="J638" t="s">
        <v>45</v>
      </c>
      <c r="K638" t="s">
        <v>11</v>
      </c>
      <c r="L638" t="s">
        <v>77</v>
      </c>
      <c r="M638">
        <v>2.9328699999999999</v>
      </c>
      <c r="N638">
        <v>3.8455100396925422E-2</v>
      </c>
    </row>
    <row r="639" spans="1:14" x14ac:dyDescent="0.3">
      <c r="A639">
        <v>7</v>
      </c>
      <c r="B639">
        <v>71</v>
      </c>
      <c r="C639">
        <v>1</v>
      </c>
      <c r="D639">
        <v>1</v>
      </c>
      <c r="E639" t="s">
        <v>181</v>
      </c>
      <c r="F639">
        <v>2025</v>
      </c>
      <c r="G639" t="s">
        <v>36</v>
      </c>
      <c r="H639" t="s">
        <v>37</v>
      </c>
      <c r="I639" t="s">
        <v>10</v>
      </c>
      <c r="J639" t="s">
        <v>45</v>
      </c>
      <c r="K639" t="s">
        <v>11</v>
      </c>
      <c r="L639" t="s">
        <v>78</v>
      </c>
      <c r="M639">
        <v>0.49064999999999998</v>
      </c>
      <c r="N639">
        <v>6.4332871930059829E-3</v>
      </c>
    </row>
    <row r="640" spans="1:14" x14ac:dyDescent="0.3">
      <c r="A640">
        <v>7</v>
      </c>
      <c r="B640">
        <v>71</v>
      </c>
      <c r="C640">
        <v>1</v>
      </c>
      <c r="D640">
        <v>1</v>
      </c>
      <c r="E640" t="s">
        <v>185</v>
      </c>
      <c r="F640">
        <v>2025</v>
      </c>
      <c r="G640" t="s">
        <v>36</v>
      </c>
      <c r="H640" t="s">
        <v>37</v>
      </c>
      <c r="I640" t="s">
        <v>10</v>
      </c>
      <c r="J640" t="s">
        <v>45</v>
      </c>
      <c r="K640" t="s">
        <v>13</v>
      </c>
      <c r="L640" t="s">
        <v>82</v>
      </c>
      <c r="M640">
        <v>0.19620000000000001</v>
      </c>
      <c r="N640">
        <v>2.5725281713395985E-3</v>
      </c>
    </row>
    <row r="641" spans="1:14" x14ac:dyDescent="0.3">
      <c r="A641">
        <v>7</v>
      </c>
      <c r="B641">
        <v>71</v>
      </c>
      <c r="C641">
        <v>1</v>
      </c>
      <c r="D641">
        <v>1</v>
      </c>
      <c r="E641" t="s">
        <v>187</v>
      </c>
      <c r="F641">
        <v>2025</v>
      </c>
      <c r="G641" t="s">
        <v>36</v>
      </c>
      <c r="H641" t="s">
        <v>37</v>
      </c>
      <c r="I641" t="s">
        <v>10</v>
      </c>
      <c r="J641" t="s">
        <v>45</v>
      </c>
      <c r="K641" t="s">
        <v>15</v>
      </c>
      <c r="L641" t="s">
        <v>84</v>
      </c>
      <c r="M641">
        <v>0.68750447899400002</v>
      </c>
      <c r="N641">
        <v>9.0143967387065153E-3</v>
      </c>
    </row>
    <row r="642" spans="1:14" x14ac:dyDescent="0.3">
      <c r="A642">
        <v>7</v>
      </c>
      <c r="B642">
        <v>71</v>
      </c>
      <c r="C642">
        <v>1</v>
      </c>
      <c r="D642">
        <v>1</v>
      </c>
      <c r="E642" t="s">
        <v>192</v>
      </c>
      <c r="F642">
        <v>2025</v>
      </c>
      <c r="G642" t="s">
        <v>36</v>
      </c>
      <c r="H642" t="s">
        <v>37</v>
      </c>
      <c r="I642" t="s">
        <v>10</v>
      </c>
      <c r="J642" t="s">
        <v>45</v>
      </c>
      <c r="K642" t="s">
        <v>16</v>
      </c>
      <c r="L642" t="s">
        <v>89</v>
      </c>
      <c r="M642">
        <v>18.759434168674698</v>
      </c>
      <c r="N642">
        <v>0.24596928072021559</v>
      </c>
    </row>
    <row r="643" spans="1:14" x14ac:dyDescent="0.3">
      <c r="A643">
        <v>7</v>
      </c>
      <c r="B643">
        <v>71</v>
      </c>
      <c r="C643">
        <v>1</v>
      </c>
      <c r="D643">
        <v>1</v>
      </c>
      <c r="E643" t="s">
        <v>210</v>
      </c>
      <c r="F643">
        <v>2025</v>
      </c>
      <c r="G643" t="s">
        <v>36</v>
      </c>
      <c r="H643" t="s">
        <v>37</v>
      </c>
      <c r="I643" t="s">
        <v>10</v>
      </c>
      <c r="J643" t="s">
        <v>45</v>
      </c>
      <c r="K643" t="s">
        <v>24</v>
      </c>
      <c r="L643" t="s">
        <v>108</v>
      </c>
      <c r="M643">
        <v>2.4266547059999999</v>
      </c>
      <c r="N643">
        <v>3.1817724736487314E-2</v>
      </c>
    </row>
    <row r="644" spans="1:14" x14ac:dyDescent="0.3">
      <c r="A644">
        <v>7</v>
      </c>
      <c r="B644">
        <v>71</v>
      </c>
      <c r="C644">
        <v>1</v>
      </c>
      <c r="D644">
        <v>1</v>
      </c>
      <c r="E644" t="s">
        <v>193</v>
      </c>
      <c r="F644">
        <v>2025</v>
      </c>
      <c r="G644" t="s">
        <v>36</v>
      </c>
      <c r="H644" t="s">
        <v>37</v>
      </c>
      <c r="I644" t="s">
        <v>10</v>
      </c>
      <c r="J644" t="s">
        <v>46</v>
      </c>
      <c r="K644" t="s">
        <v>11</v>
      </c>
      <c r="L644" t="s">
        <v>90</v>
      </c>
      <c r="M644">
        <v>0.55299259144200008</v>
      </c>
      <c r="N644">
        <v>7.2507085628268813E-3</v>
      </c>
    </row>
    <row r="645" spans="1:14" x14ac:dyDescent="0.3">
      <c r="A645">
        <v>7</v>
      </c>
      <c r="B645">
        <v>71</v>
      </c>
      <c r="C645">
        <v>1</v>
      </c>
      <c r="D645">
        <v>1</v>
      </c>
      <c r="E645" t="s">
        <v>194</v>
      </c>
      <c r="F645">
        <v>2025</v>
      </c>
      <c r="G645" t="s">
        <v>36</v>
      </c>
      <c r="H645" t="s">
        <v>37</v>
      </c>
      <c r="I645" t="s">
        <v>10</v>
      </c>
      <c r="J645" t="s">
        <v>46</v>
      </c>
      <c r="K645" t="s">
        <v>221</v>
      </c>
      <c r="L645" t="s">
        <v>91</v>
      </c>
      <c r="M645">
        <v>0.21354000000000001</v>
      </c>
      <c r="N645">
        <v>2.799886165687349E-3</v>
      </c>
    </row>
    <row r="646" spans="1:14" x14ac:dyDescent="0.3">
      <c r="A646">
        <v>7</v>
      </c>
      <c r="B646">
        <v>71</v>
      </c>
      <c r="C646">
        <v>1</v>
      </c>
      <c r="D646">
        <v>1</v>
      </c>
      <c r="E646" t="s">
        <v>195</v>
      </c>
      <c r="F646">
        <v>2025</v>
      </c>
      <c r="G646" t="s">
        <v>36</v>
      </c>
      <c r="H646" t="s">
        <v>37</v>
      </c>
      <c r="I646" t="s">
        <v>10</v>
      </c>
      <c r="J646" t="s">
        <v>46</v>
      </c>
      <c r="K646" t="s">
        <v>17</v>
      </c>
      <c r="L646" t="s">
        <v>92</v>
      </c>
      <c r="M646">
        <v>20.392775113554713</v>
      </c>
      <c r="N646">
        <v>0.26738526234155235</v>
      </c>
    </row>
    <row r="647" spans="1:14" x14ac:dyDescent="0.3">
      <c r="A647">
        <v>7</v>
      </c>
      <c r="B647">
        <v>71</v>
      </c>
      <c r="C647">
        <v>1</v>
      </c>
      <c r="D647">
        <v>1</v>
      </c>
      <c r="E647" t="s">
        <v>197</v>
      </c>
      <c r="F647">
        <v>2025</v>
      </c>
      <c r="G647" t="s">
        <v>36</v>
      </c>
      <c r="H647" t="s">
        <v>37</v>
      </c>
      <c r="I647" t="s">
        <v>10</v>
      </c>
      <c r="J647" t="s">
        <v>46</v>
      </c>
      <c r="K647" t="s">
        <v>17</v>
      </c>
      <c r="L647" t="s">
        <v>94</v>
      </c>
      <c r="M647">
        <v>9.1126632055098469</v>
      </c>
      <c r="N647">
        <v>0.11948309282417885</v>
      </c>
    </row>
    <row r="648" spans="1:14" x14ac:dyDescent="0.3">
      <c r="A648">
        <v>7</v>
      </c>
      <c r="B648">
        <v>71</v>
      </c>
      <c r="C648">
        <v>1</v>
      </c>
      <c r="D648">
        <v>1</v>
      </c>
      <c r="E648" t="s">
        <v>213</v>
      </c>
      <c r="F648">
        <v>2025</v>
      </c>
      <c r="G648" t="s">
        <v>36</v>
      </c>
      <c r="H648" t="s">
        <v>37</v>
      </c>
      <c r="I648" t="s">
        <v>10</v>
      </c>
      <c r="J648" t="s">
        <v>46</v>
      </c>
      <c r="K648" t="s">
        <v>17</v>
      </c>
      <c r="L648" t="s">
        <v>109</v>
      </c>
      <c r="M648">
        <v>7.6805300000000021E-2</v>
      </c>
      <c r="N648">
        <v>1.0070529967287937E-3</v>
      </c>
    </row>
    <row r="649" spans="1:14" x14ac:dyDescent="0.3">
      <c r="A649">
        <v>7</v>
      </c>
      <c r="B649">
        <v>71</v>
      </c>
      <c r="C649">
        <v>1</v>
      </c>
      <c r="D649">
        <v>1</v>
      </c>
      <c r="E649" t="s">
        <v>214</v>
      </c>
      <c r="F649">
        <v>2025</v>
      </c>
      <c r="G649" t="s">
        <v>36</v>
      </c>
      <c r="H649" t="s">
        <v>37</v>
      </c>
      <c r="I649" t="s">
        <v>10</v>
      </c>
      <c r="J649" t="s">
        <v>46</v>
      </c>
      <c r="K649" t="s">
        <v>18</v>
      </c>
      <c r="L649" t="s">
        <v>110</v>
      </c>
      <c r="M649">
        <v>3.7632185856000002</v>
      </c>
      <c r="N649">
        <v>4.9342435404509472E-2</v>
      </c>
    </row>
    <row r="650" spans="1:14" x14ac:dyDescent="0.3">
      <c r="A650">
        <v>7</v>
      </c>
      <c r="B650">
        <v>71</v>
      </c>
      <c r="C650">
        <v>1</v>
      </c>
      <c r="D650">
        <v>1</v>
      </c>
      <c r="E650" t="s">
        <v>200</v>
      </c>
      <c r="F650">
        <v>2025</v>
      </c>
      <c r="G650" t="s">
        <v>36</v>
      </c>
      <c r="H650" t="s">
        <v>37</v>
      </c>
      <c r="I650" t="s">
        <v>10</v>
      </c>
      <c r="J650" t="s">
        <v>46</v>
      </c>
      <c r="K650" t="s">
        <v>18</v>
      </c>
      <c r="L650" t="s">
        <v>98</v>
      </c>
      <c r="M650">
        <v>1.0678998284800001</v>
      </c>
      <c r="N650">
        <v>1.4002050932382902E-2</v>
      </c>
    </row>
    <row r="651" spans="1:14" x14ac:dyDescent="0.3">
      <c r="A651">
        <v>7</v>
      </c>
      <c r="B651">
        <v>71</v>
      </c>
      <c r="C651">
        <v>1</v>
      </c>
      <c r="D651">
        <v>1</v>
      </c>
      <c r="E651" t="s">
        <v>202</v>
      </c>
      <c r="F651">
        <v>2025</v>
      </c>
      <c r="G651" t="s">
        <v>36</v>
      </c>
      <c r="H651" t="s">
        <v>37</v>
      </c>
      <c r="I651" t="s">
        <v>10</v>
      </c>
      <c r="J651" t="s">
        <v>46</v>
      </c>
      <c r="K651" t="s">
        <v>18</v>
      </c>
      <c r="L651" t="s">
        <v>100</v>
      </c>
      <c r="M651">
        <v>0.13531280000000001</v>
      </c>
      <c r="N651">
        <v>1.7741895511867525E-3</v>
      </c>
    </row>
    <row r="652" spans="1:14" x14ac:dyDescent="0.3">
      <c r="A652">
        <v>7</v>
      </c>
      <c r="B652">
        <v>71</v>
      </c>
      <c r="C652">
        <v>1</v>
      </c>
      <c r="D652">
        <v>1</v>
      </c>
      <c r="E652" t="s">
        <v>206</v>
      </c>
      <c r="F652">
        <v>2025</v>
      </c>
      <c r="G652" t="s">
        <v>36</v>
      </c>
      <c r="H652" t="s">
        <v>37</v>
      </c>
      <c r="I652" t="s">
        <v>10</v>
      </c>
      <c r="J652" t="s">
        <v>46</v>
      </c>
      <c r="K652" t="s">
        <v>19</v>
      </c>
      <c r="L652" t="s">
        <v>103</v>
      </c>
      <c r="M652">
        <v>9.3951651979357145</v>
      </c>
      <c r="N652">
        <v>0.12318719238572375</v>
      </c>
    </row>
    <row r="653" spans="1:14" x14ac:dyDescent="0.3">
      <c r="A653">
        <v>7</v>
      </c>
      <c r="B653">
        <v>71</v>
      </c>
      <c r="C653">
        <v>1</v>
      </c>
      <c r="D653">
        <v>1</v>
      </c>
      <c r="E653" t="s">
        <v>207</v>
      </c>
      <c r="F653">
        <v>2025</v>
      </c>
      <c r="G653" t="s">
        <v>36</v>
      </c>
      <c r="H653" t="s">
        <v>37</v>
      </c>
      <c r="I653" t="s">
        <v>10</v>
      </c>
      <c r="J653" t="s">
        <v>46</v>
      </c>
      <c r="K653" t="s">
        <v>19</v>
      </c>
      <c r="L653" t="s">
        <v>104</v>
      </c>
      <c r="M653">
        <v>0.67291545200000003</v>
      </c>
      <c r="N653">
        <v>8.8231088542289459E-3</v>
      </c>
    </row>
    <row r="654" spans="1:14" x14ac:dyDescent="0.3">
      <c r="A654">
        <v>7</v>
      </c>
      <c r="B654">
        <v>82</v>
      </c>
      <c r="C654">
        <v>3</v>
      </c>
      <c r="D654">
        <v>0</v>
      </c>
      <c r="E654" t="s">
        <v>173</v>
      </c>
      <c r="F654">
        <v>2025</v>
      </c>
      <c r="G654" t="s">
        <v>36</v>
      </c>
      <c r="H654" t="s">
        <v>38</v>
      </c>
      <c r="I654" t="s">
        <v>12</v>
      </c>
      <c r="J654" t="s">
        <v>44</v>
      </c>
      <c r="K654" t="s">
        <v>14</v>
      </c>
      <c r="L654" t="s">
        <v>70</v>
      </c>
      <c r="M654">
        <v>2.4306695E-2</v>
      </c>
      <c r="N654">
        <v>4.5295955086898883E-2</v>
      </c>
    </row>
    <row r="655" spans="1:14" x14ac:dyDescent="0.3">
      <c r="A655">
        <v>7</v>
      </c>
      <c r="B655">
        <v>82</v>
      </c>
      <c r="C655">
        <v>3</v>
      </c>
      <c r="D655">
        <v>0</v>
      </c>
      <c r="E655" t="s">
        <v>175</v>
      </c>
      <c r="F655">
        <v>2025</v>
      </c>
      <c r="G655" t="s">
        <v>36</v>
      </c>
      <c r="H655" t="s">
        <v>38</v>
      </c>
      <c r="I655" t="s">
        <v>12</v>
      </c>
      <c r="J655" t="s">
        <v>44</v>
      </c>
      <c r="K655" t="s">
        <v>219</v>
      </c>
      <c r="L655" t="s">
        <v>72</v>
      </c>
      <c r="M655">
        <v>3.5992629999999998E-2</v>
      </c>
      <c r="N655">
        <v>6.7072901187897785E-2</v>
      </c>
    </row>
    <row r="656" spans="1:14" x14ac:dyDescent="0.3">
      <c r="A656">
        <v>7</v>
      </c>
      <c r="B656">
        <v>82</v>
      </c>
      <c r="C656">
        <v>3</v>
      </c>
      <c r="D656">
        <v>0</v>
      </c>
      <c r="E656" t="s">
        <v>192</v>
      </c>
      <c r="F656">
        <v>2025</v>
      </c>
      <c r="G656" t="s">
        <v>36</v>
      </c>
      <c r="H656" t="s">
        <v>38</v>
      </c>
      <c r="I656" t="s">
        <v>12</v>
      </c>
      <c r="J656" t="s">
        <v>45</v>
      </c>
      <c r="K656" t="s">
        <v>16</v>
      </c>
      <c r="L656" t="s">
        <v>89</v>
      </c>
      <c r="M656">
        <v>0.17464999999999997</v>
      </c>
      <c r="N656">
        <v>0.32546335715023733</v>
      </c>
    </row>
    <row r="657" spans="1:14" x14ac:dyDescent="0.3">
      <c r="A657">
        <v>7</v>
      </c>
      <c r="B657">
        <v>82</v>
      </c>
      <c r="C657">
        <v>3</v>
      </c>
      <c r="D657">
        <v>0</v>
      </c>
      <c r="E657" t="s">
        <v>195</v>
      </c>
      <c r="F657">
        <v>2025</v>
      </c>
      <c r="G657" t="s">
        <v>36</v>
      </c>
      <c r="H657" t="s">
        <v>38</v>
      </c>
      <c r="I657" t="s">
        <v>12</v>
      </c>
      <c r="J657" t="s">
        <v>46</v>
      </c>
      <c r="K657" t="s">
        <v>17</v>
      </c>
      <c r="L657" t="s">
        <v>92</v>
      </c>
      <c r="M657">
        <v>0.15028668496511999</v>
      </c>
      <c r="N657">
        <v>0.28006188962913292</v>
      </c>
    </row>
    <row r="658" spans="1:14" x14ac:dyDescent="0.3">
      <c r="A658">
        <v>7</v>
      </c>
      <c r="B658">
        <v>82</v>
      </c>
      <c r="C658">
        <v>3</v>
      </c>
      <c r="D658">
        <v>0</v>
      </c>
      <c r="E658" t="s">
        <v>197</v>
      </c>
      <c r="F658">
        <v>2025</v>
      </c>
      <c r="G658" t="s">
        <v>36</v>
      </c>
      <c r="H658" t="s">
        <v>38</v>
      </c>
      <c r="I658" t="s">
        <v>12</v>
      </c>
      <c r="J658" t="s">
        <v>46</v>
      </c>
      <c r="K658" t="s">
        <v>17</v>
      </c>
      <c r="L658" t="s">
        <v>94</v>
      </c>
      <c r="M658">
        <v>4.1745294250000002E-2</v>
      </c>
      <c r="N658">
        <v>7.7793092538388217E-2</v>
      </c>
    </row>
    <row r="659" spans="1:14" x14ac:dyDescent="0.3">
      <c r="A659">
        <v>7</v>
      </c>
      <c r="B659">
        <v>82</v>
      </c>
      <c r="C659">
        <v>3</v>
      </c>
      <c r="D659">
        <v>0</v>
      </c>
      <c r="E659" t="s">
        <v>206</v>
      </c>
      <c r="F659">
        <v>2025</v>
      </c>
      <c r="G659" t="s">
        <v>36</v>
      </c>
      <c r="H659" t="s">
        <v>38</v>
      </c>
      <c r="I659" t="s">
        <v>12</v>
      </c>
      <c r="J659" t="s">
        <v>46</v>
      </c>
      <c r="K659" t="s">
        <v>19</v>
      </c>
      <c r="L659" t="s">
        <v>103</v>
      </c>
      <c r="M659">
        <v>0.109638245</v>
      </c>
      <c r="N659">
        <v>0.20431280440744476</v>
      </c>
    </row>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6969A-2E6A-4674-9EBB-E16597F8A341}">
  <sheetPr>
    <pageSetUpPr autoPageBreaks="0"/>
  </sheetPr>
  <dimension ref="B2:N53"/>
  <sheetViews>
    <sheetView showGridLines="0" showRowColHeaders="0" zoomScaleNormal="100" workbookViewId="0">
      <selection activeCell="B2" sqref="B2:C7"/>
    </sheetView>
  </sheetViews>
  <sheetFormatPr baseColWidth="10" defaultColWidth="9.109375" defaultRowHeight="14.4" x14ac:dyDescent="0.3"/>
  <cols>
    <col min="1" max="1" width="2.88671875" customWidth="1"/>
    <col min="2" max="2" width="32.109375" customWidth="1"/>
    <col min="3" max="3" width="82.88671875" customWidth="1"/>
    <col min="4" max="4" width="14.44140625" bestFit="1" customWidth="1"/>
    <col min="5" max="5" width="10.44140625" bestFit="1" customWidth="1"/>
    <col min="6" max="6" width="12.5546875" customWidth="1"/>
    <col min="7" max="7" width="14" bestFit="1" customWidth="1"/>
    <col min="8" max="8" width="115" hidden="1" customWidth="1"/>
    <col min="9" max="9" width="11.88671875" bestFit="1" customWidth="1"/>
    <col min="10" max="10" width="12" bestFit="1" customWidth="1"/>
    <col min="11" max="11" width="10.6640625" bestFit="1" customWidth="1"/>
    <col min="12" max="12" width="11.33203125" bestFit="1" customWidth="1"/>
  </cols>
  <sheetData>
    <row r="2" spans="2:14" ht="24.9" customHeight="1" x14ac:dyDescent="0.3">
      <c r="B2" s="215" t="str">
        <f>"Betriebliche Therapiehäufigkeiten "&amp;Berichtsjahr&amp;" (Dashboard)"</f>
        <v>Betriebliche Therapiehäufigkeiten 2025 (Dashboard)</v>
      </c>
      <c r="C2" s="216"/>
      <c r="D2" s="16"/>
      <c r="E2" s="16"/>
      <c r="F2" s="16"/>
      <c r="G2" s="16"/>
      <c r="H2" s="16"/>
      <c r="I2" s="16"/>
      <c r="J2" s="16"/>
    </row>
    <row r="3" spans="2:14" ht="21" x14ac:dyDescent="0.3">
      <c r="B3" s="57"/>
      <c r="C3" s="57"/>
      <c r="D3" s="16"/>
      <c r="E3" s="16"/>
      <c r="F3" s="16"/>
      <c r="G3" s="16"/>
      <c r="H3" s="16"/>
      <c r="I3" s="16"/>
      <c r="J3" s="16"/>
    </row>
    <row r="4" spans="2:14" s="18" customFormat="1" ht="57.6" x14ac:dyDescent="0.3">
      <c r="B4" s="224" t="s">
        <v>739</v>
      </c>
      <c r="C4" s="224"/>
      <c r="D4" s="36"/>
      <c r="E4" s="36"/>
      <c r="F4" s="36"/>
      <c r="G4" s="36"/>
      <c r="H4" s="36" t="str">
        <f>B4</f>
        <v>Dargestellt werden für die Nutzungsarten in der Antibiotika-Minimierung ausgewählte Quantile (25 %-, 50 %-, 75 %- und 90 %-Quantil) der halbjährlichen betrieblichen Therapiehäufigkeiten in Tagen [d], die sich aus den an das BfR übermittelten und plausibilisierten Anwendungsdaten ergeben. Dabei kann die Darstellung mit Hilfe von Datenschnitten gefiltert werden, und zwar nach (1) Tierart und (2) Nutzungsart. Zudem kann der (3) Berechnungsmodus gewählt werden.</v>
      </c>
      <c r="I4" s="36"/>
      <c r="J4" s="36"/>
    </row>
    <row r="5" spans="2:14" s="18" customFormat="1" ht="28.8" x14ac:dyDescent="0.3">
      <c r="B5" s="224" t="s">
        <v>734</v>
      </c>
      <c r="C5" s="224"/>
      <c r="D5" s="36"/>
      <c r="E5" s="36"/>
      <c r="F5" s="36"/>
      <c r="G5" s="36"/>
      <c r="H5" s="36" t="str">
        <f>B5</f>
        <v>Zur Auswahl mehrerer Elemente eines Datenschnittes halten Sie STRG gedrückt und wählen Sie die anzuzeigenden Elemente aus. Um die Filter eines Datenschnittes zu löschen, klicken Sie auf das Symbol rechts oben im jeweiligen Datenschnitt.</v>
      </c>
      <c r="I5" s="36"/>
      <c r="J5" s="36"/>
    </row>
    <row r="6" spans="2:14" ht="28.8" x14ac:dyDescent="0.3">
      <c r="B6" s="224" t="s">
        <v>671</v>
      </c>
      <c r="C6" s="224"/>
      <c r="D6" s="22"/>
      <c r="E6" s="22"/>
      <c r="F6" s="22"/>
      <c r="G6" s="22"/>
      <c r="H6" s="22" t="str">
        <f>B6</f>
        <v>Achtung: Bei diesem Datenschnitt wird eine Fehlermeldung angezeigt, wenn mehrere Berechnungsmodi ausgewählt sind, da die Addition von Quantilen mehrerer Berechnungsmodi zu unsinnigen Werten führt.</v>
      </c>
      <c r="I6" s="22"/>
      <c r="J6" s="22"/>
    </row>
    <row r="7" spans="2:14" x14ac:dyDescent="0.3">
      <c r="B7" s="224" t="s">
        <v>670</v>
      </c>
      <c r="C7" s="224"/>
      <c r="D7" s="22"/>
      <c r="E7" s="22"/>
      <c r="F7" s="22"/>
      <c r="G7" s="22"/>
      <c r="H7" s="22" t="str">
        <f>B7</f>
        <v>Hinweis: Die Skalierung der Therapiehäufigkeitsachse passt sich dynamisch an die jeweils ausgewählten Elemente der Datenschnitte an.</v>
      </c>
      <c r="I7" s="22"/>
      <c r="J7" s="22"/>
      <c r="K7" s="22"/>
      <c r="L7" s="22"/>
      <c r="M7" s="22"/>
      <c r="N7" s="22"/>
    </row>
    <row r="8" spans="2:14" x14ac:dyDescent="0.3">
      <c r="B8" s="38"/>
      <c r="C8" s="22"/>
      <c r="D8" s="22"/>
      <c r="E8" s="22"/>
      <c r="F8" s="22"/>
      <c r="G8" s="22"/>
      <c r="H8" s="22"/>
      <c r="I8" s="22"/>
      <c r="J8" s="22"/>
      <c r="K8" s="22"/>
      <c r="L8" s="22"/>
      <c r="M8" s="22"/>
      <c r="N8" s="22"/>
    </row>
    <row r="9" spans="2:14" ht="15.6" x14ac:dyDescent="0.3">
      <c r="C9" s="134" t="s">
        <v>249</v>
      </c>
    </row>
    <row r="10" spans="2:14" ht="5.25" customHeight="1" x14ac:dyDescent="0.3">
      <c r="C10" s="61"/>
    </row>
    <row r="11" spans="2:14" x14ac:dyDescent="0.3">
      <c r="C11" s="59"/>
    </row>
    <row r="12" spans="2:14" x14ac:dyDescent="0.3">
      <c r="C12" s="59"/>
    </row>
    <row r="13" spans="2:14" x14ac:dyDescent="0.3">
      <c r="C13" s="59"/>
    </row>
    <row r="14" spans="2:14" x14ac:dyDescent="0.3">
      <c r="C14" s="59"/>
    </row>
    <row r="15" spans="2:14" x14ac:dyDescent="0.3">
      <c r="C15" s="59"/>
    </row>
    <row r="16" spans="2:14" x14ac:dyDescent="0.3">
      <c r="C16" s="59"/>
    </row>
    <row r="17" spans="3:3" x14ac:dyDescent="0.3">
      <c r="C17" s="59"/>
    </row>
    <row r="18" spans="3:3" x14ac:dyDescent="0.3">
      <c r="C18" s="59"/>
    </row>
    <row r="19" spans="3:3" x14ac:dyDescent="0.3">
      <c r="C19" s="59"/>
    </row>
    <row r="20" spans="3:3" x14ac:dyDescent="0.3">
      <c r="C20" s="59"/>
    </row>
    <row r="21" spans="3:3" x14ac:dyDescent="0.3">
      <c r="C21" s="59"/>
    </row>
    <row r="22" spans="3:3" x14ac:dyDescent="0.3">
      <c r="C22" s="59"/>
    </row>
    <row r="23" spans="3:3" x14ac:dyDescent="0.3">
      <c r="C23" s="59"/>
    </row>
    <row r="24" spans="3:3" x14ac:dyDescent="0.3">
      <c r="C24" s="59"/>
    </row>
    <row r="25" spans="3:3" x14ac:dyDescent="0.3">
      <c r="C25" s="59"/>
    </row>
    <row r="26" spans="3:3" x14ac:dyDescent="0.3">
      <c r="C26" s="59"/>
    </row>
    <row r="27" spans="3:3" x14ac:dyDescent="0.3">
      <c r="C27" s="59"/>
    </row>
    <row r="28" spans="3:3" x14ac:dyDescent="0.3">
      <c r="C28" s="59"/>
    </row>
    <row r="29" spans="3:3" x14ac:dyDescent="0.3">
      <c r="C29" s="59"/>
    </row>
    <row r="30" spans="3:3" x14ac:dyDescent="0.3">
      <c r="C30" s="59"/>
    </row>
    <row r="31" spans="3:3" x14ac:dyDescent="0.3">
      <c r="C31" s="59"/>
    </row>
    <row r="32" spans="3:3" x14ac:dyDescent="0.3">
      <c r="C32" s="59"/>
    </row>
    <row r="33" spans="3:3" x14ac:dyDescent="0.3">
      <c r="C33" s="59"/>
    </row>
    <row r="34" spans="3:3" x14ac:dyDescent="0.3">
      <c r="C34" s="59"/>
    </row>
    <row r="35" spans="3:3" x14ac:dyDescent="0.3">
      <c r="C35" s="59"/>
    </row>
    <row r="36" spans="3:3" x14ac:dyDescent="0.3">
      <c r="C36" s="59"/>
    </row>
    <row r="37" spans="3:3" x14ac:dyDescent="0.3">
      <c r="C37" s="59"/>
    </row>
    <row r="38" spans="3:3" x14ac:dyDescent="0.3">
      <c r="C38" s="59"/>
    </row>
    <row r="39" spans="3:3" x14ac:dyDescent="0.3">
      <c r="C39" s="59"/>
    </row>
    <row r="40" spans="3:3" x14ac:dyDescent="0.3">
      <c r="C40" s="59"/>
    </row>
    <row r="41" spans="3:3" x14ac:dyDescent="0.3">
      <c r="C41" s="59"/>
    </row>
    <row r="42" spans="3:3" x14ac:dyDescent="0.3">
      <c r="C42" s="59"/>
    </row>
    <row r="43" spans="3:3" x14ac:dyDescent="0.3">
      <c r="C43" s="59"/>
    </row>
    <row r="44" spans="3:3" x14ac:dyDescent="0.3">
      <c r="C44" s="59"/>
    </row>
    <row r="45" spans="3:3" x14ac:dyDescent="0.3">
      <c r="C45" s="59"/>
    </row>
    <row r="46" spans="3:3" x14ac:dyDescent="0.3">
      <c r="C46" s="59"/>
    </row>
    <row r="47" spans="3:3" x14ac:dyDescent="0.3">
      <c r="C47" s="59"/>
    </row>
    <row r="48" spans="3:3" x14ac:dyDescent="0.3">
      <c r="C48" s="59"/>
    </row>
    <row r="49" spans="3:3" x14ac:dyDescent="0.3">
      <c r="C49" s="59"/>
    </row>
    <row r="50" spans="3:3" x14ac:dyDescent="0.3">
      <c r="C50" s="59"/>
    </row>
    <row r="51" spans="3:3" x14ac:dyDescent="0.3">
      <c r="C51" s="59"/>
    </row>
    <row r="52" spans="3:3" x14ac:dyDescent="0.3">
      <c r="C52" s="60"/>
    </row>
    <row r="53" spans="3:3" x14ac:dyDescent="0.3">
      <c r="C53" s="11"/>
    </row>
  </sheetData>
  <sheetProtection pivotTables="0"/>
  <mergeCells count="5">
    <mergeCell ref="B2:C2"/>
    <mergeCell ref="B4:C4"/>
    <mergeCell ref="B7:C7"/>
    <mergeCell ref="B6:C6"/>
    <mergeCell ref="B5:C5"/>
  </mergeCells>
  <pageMargins left="0.7" right="0.7" top="0.75" bottom="0.75" header="0.3" footer="0.3"/>
  <pageSetup paperSize="9" orientation="portrait" r:id="rId1"/>
  <drawing r:id="rId2"/>
  <legacyDrawing r:id="rId3"/>
  <extLst>
    <ext xmlns:x14="http://schemas.microsoft.com/office/spreadsheetml/2009/9/main" uri="{A8765BA9-456A-4dab-B4F3-ACF838C121DE}">
      <x14:slicerList>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N u t z u n g s a r t M i n i m i e r u n g " > < C u s t o m C o n t e n t > < ! [ C D A T A [ < T a b l e W i d g e t G r i d S e r i a l i z a t i o n   x m l n s : x s d = " h t t p : / / w w w . w 3 . o r g / 2 0 0 1 / X M L S c h e m a "   x m l n s : x s i = " h t t p : / / w w w . w 3 . o r g / 2 0 0 1 / X M L S c h e m a - i n s t a n c e " > < C o l u m n S u g g e s t e d T y p e   / > < C o l u m n F o r m a t   / > < C o l u m n A c c u r a c y   / > < C o l u m n C u r r e n c y S y m b o l   / > < C o l u m n P o s i t i v e P a t t e r n   / > < C o l u m n N e g a t i v e P a t t e r n   / > < C o l u m n W i d t h s > < i t e m > < k e y > < s t r i n g > N u t z u n g s a r t < / s t r i n g > < / k e y > < v a l u e > < i n t > 1 0 8 < / i n t > < / v a l u e > < / i t e m > < / C o l u m n W i d t h s > < C o l u m n D i s p l a y I n d e x > < i t e m > < k e y > < s t r i n g > N u t z u n g s a r t < / s t r i n g > < / k e y > < v a l u e > < i n t > 0 < / 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T a b l e X M L _ p T H " > < C u s t o m C o n t e n t > < ! [ C D A T A [ < T a b l e W i d g e t G r i d S e r i a l i z a t i o n   x m l n s : x s d = " h t t p : / / w w w . w 3 . o r g / 2 0 0 1 / X M L S c h e m a "   x m l n s : x s i = " h t t p : / / w w w . w 3 . o r g / 2 0 0 1 / X M L S c h e m a - i n s t a n c e " > < C o l u m n S u g g e s t e d T y p e   / > < C o l u m n F o r m a t   / > < C o l u m n A c c u r a c y   / > < C o l u m n C u r r e n c y S y m b o l   / > < C o l u m n P o s i t i v e P a t t e r n   / > < C o l u m n N e g a t i v e P a t t e r n   / > < C o l u m n W i d t h s > < i t e m > < k e y > < s t r i n g > J a h r < / s t r i n g > < / k e y > < v a l u e > < i n t > 6 0 < / i n t > < / v a l u e > < / i t e m > < i t e m > < k e y > < s t r i n g > T i e r a r t < / s t r i n g > < / k e y > < v a l u e > < i n t > 7 4 < / i n t > < / v a l u e > < / i t e m > < i t e m > < k e y > < s t r i n g > N u t z u n g s a r t < / s t r i n g > < / k e y > < v a l u e > < i n t > 1 0 8 < / i n t > < / v a l u e > < / i t e m > < i t e m > < k e y > < s t r i n g > A M E G < / s t r i n g > < / k e y > < v a l u e > < i n t > 7 3 < / i n t > < / v a l u e > < / i t e m > < i t e m > < k e y > < s t r i n g > W i r k s t o f f k l a s s e < / s t r i n g > < / k e y > < v a l u e > < i n t > 1 2 8 < / i n t > < / v a l u e > < / i t e m > < i t e m > < k e y > < s t r i n g > W i r k s t o f f < / s t r i n g > < / k e y > < v a l u e > < i n t > 8 8 < / i n t > < / v a l u e > < / i t e m > < i t e m > < k e y > < s t r i n g > P o p u l a t i o n s w e i t e   T h e r a p i e h � u f i g k e i t < / s t r i n g > < / k e y > < v a l u e > < i n t > 2 6 1 < / i n t > < / v a l u e > < / i t e m > < i t e m > < k e y > < s t r i n g > B e r e c h n u n g s m o d u s < / s t r i n g > < / k e y > < v a l u e > < i n t > 1 5 9 < / i n t > < / v a l u e > < / i t e m > < / C o l u m n W i d t h s > < C o l u m n D i s p l a y I n d e x > < i t e m > < k e y > < s t r i n g > J a h r < / s t r i n g > < / k e y > < v a l u e > < i n t > 0 < / i n t > < / v a l u e > < / i t e m > < i t e m > < k e y > < s t r i n g > T i e r a r t < / s t r i n g > < / k e y > < v a l u e > < i n t > 1 < / i n t > < / v a l u e > < / i t e m > < i t e m > < k e y > < s t r i n g > N u t z u n g s a r t < / s t r i n g > < / k e y > < v a l u e > < i n t > 2 < / i n t > < / v a l u e > < / i t e m > < i t e m > < k e y > < s t r i n g > A M E G < / s t r i n g > < / k e y > < v a l u e > < i n t > 3 < / i n t > < / v a l u e > < / i t e m > < i t e m > < k e y > < s t r i n g > W i r k s t o f f k l a s s e < / s t r i n g > < / k e y > < v a l u e > < i n t > 4 < / i n t > < / v a l u e > < / i t e m > < i t e m > < k e y > < s t r i n g > W i r k s t o f f < / s t r i n g > < / k e y > < v a l u e > < i n t > 5 < / i n t > < / v a l u e > < / i t e m > < i t e m > < k e y > < s t r i n g > P o p u l a t i o n s w e i t e   T h e r a p i e h � u f i g k e i t < / s t r i n g > < / k e y > < v a l u e > < i n t > 6 < / i n t > < / v a l u e > < / i t e m > < i t e m > < k e y > < s t r i n g > B e r e c h n u n g s m o d u s < / s t r i n g > < / k e y > < v a l u e > < i n t > 7 < / 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T a b l e X M L _ N u t z u n g s a r t " > < C u s t o m C o n t e n t > < ! [ C D A T A [ < T a b l e W i d g e t G r i d S e r i a l i z a t i o n   x m l n s : x s d = " h t t p : / / w w w . w 3 . o r g / 2 0 0 1 / X M L S c h e m a "   x m l n s : x s i = " h t t p : / / w w w . w 3 . o r g / 2 0 0 1 / X M L S c h e m a - i n s t a n c e " > < C o l u m n S u g g e s t e d T y p e   / > < C o l u m n F o r m a t   / > < C o l u m n A c c u r a c y   / > < C o l u m n C u r r e n c y S y m b o l   / > < C o l u m n P o s i t i v e P a t t e r n   / > < C o l u m n N e g a t i v e P a t t e r n   / > < C o l u m n W i d t h s > < i t e m > < k e y > < s t r i n g > N u t z u n g s a r t < / s t r i n g > < / k e y > < v a l u e > < i n t > 1 0 8 < / i n t > < / v a l u e > < / i t e m > < / C o l u m n W i d t h s > < C o l u m n D i s p l a y I n d e x > < i t e m > < k e y > < s t r i n g > N u t z u n g s a r t < / s t r i n g > < / k e y > < v a l u e > < i n t > 0 < / 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T a b l e X M L _ W i r k s t o f f k l a s s e " > < C u s t o m C o n t e n t > < ! [ C D A T A [ < T a b l e W i d g e t G r i d S e r i a l i z a t i o n   x m l n s : x s d = " h t t p : / / w w w . w 3 . o r g / 2 0 0 1 / X M L S c h e m a "   x m l n s : x s i = " h t t p : / / w w w . w 3 . o r g / 2 0 0 1 / X M L S c h e m a - i n s t a n c e " > < C o l u m n S u g g e s t e d T y p e   / > < C o l u m n F o r m a t   / > < C o l u m n A c c u r a c y   / > < C o l u m n C u r r e n c y S y m b o l   / > < C o l u m n P o s i t i v e P a t t e r n   / > < C o l u m n N e g a t i v e P a t t e r n   / > < C o l u m n W i d t h s > < i t e m > < k e y > < s t r i n g > W i r k s t o f f k l a s s e < / s t r i n g > < / k e y > < v a l u e > < i n t > 1 2 8 < / i n t > < / v a l u e > < / i t e m > < / C o l u m n W i d t h s > < C o l u m n D i s p l a y I n d e x > < i t e m > < k e y > < s t r i n g > W i r k s t o f f k l a s s e < / s t r i n g > < / k e y > < v a l u e > < i n t > 0 < / 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I s S a n d b o x E m b e d d e d " > < C u s t o m C o n t e n t > < ! [ C D A T A [ y e s ] ] > < / C u s t o m C o n t e n t > < / G e m i n i > 
</file>

<file path=customXml/item15.xml>��< ? x m l   v e r s i o n = " 1 . 0 "   e n c o d i n g = " U T F - 1 6 " ? > < G e m i n i   x m l n s = " h t t p : / / g e m i n i / p i v o t c u s t o m i z a t i o n / T a b l e X M L _ A M E G " > < C u s t o m C o n t e n t > < ! [ C D A T A [ < T a b l e W i d g e t G r i d S e r i a l i z a t i o n   x m l n s : x s d = " h t t p : / / w w w . w 3 . o r g / 2 0 0 1 / X M L S c h e m a "   x m l n s : x s i = " h t t p : / / w w w . w 3 . o r g / 2 0 0 1 / X M L S c h e m a - i n s t a n c e " > < C o l u m n S u g g e s t e d T y p e   / > < C o l u m n F o r m a t   / > < C o l u m n A c c u r a c y   / > < C o l u m n C u r r e n c y S y m b o l   / > < C o l u m n P o s i t i v e P a t t e r n   / > < C o l u m n N e g a t i v e P a t t e r n   / > < C o l u m n W i d t h s > < i t e m > < k e y > < s t r i n g > A M E G < / s t r i n g > < / k e y > < v a l u e > < i n t > 7 3 < / i n t > < / v a l u e > < / i t e m > < / C o l u m n W i d t h s > < C o l u m n D i s p l a y I n d e x > < i t e m > < k e y > < s t r i n g > A M E G < / s t r i n g > < / k e y > < v a l u e > < i n t > 0 < / 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S h o w H i d d e n " > < C u s t o m C o n t e n t > < ! [ C D A T A [ T r u e ] ] > < / C u s t o m C o n t e n t > < / G e m i n i > 
</file>

<file path=customXml/item17.xml>��< ? x m l   v e r s i o n = " 1 . 0 "   e n c o d i n g = " U T F - 1 6 " ? > < G e m i n i   x m l n s = " h t t p : / / g e m i n i / p i v o t c u s t o m i z a t i o n / L i n k e d T a b l e U p d a t e M o d e " > < C u s t o m C o n t e n t > < ! [ C D A T A [ T r u e ] ] > < / C u s t o m C o n t e n t > < / G e m i n i > 
</file>

<file path=customXml/item18.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 V M < / K e y > < V a l u e   x m l n s : a = " h t t p : / / s c h e m a s . d a t a c o n t r a c t . o r g / 2 0 0 4 / 0 7 / M i c r o s o f t . A n a l y s i s S e r v i c e s . C o m m o n " > < a : H a s F o c u s > f a l s e < / a : H a s F o c u s > < a : S i z e A t D p i 9 6 > 1 1 3 < / a : S i z e A t D p i 9 6 > < a : V i s i b l e > t r u e < / a : V i s i b l e > < / V a l u e > < / K e y V a l u e O f s t r i n g S a n d b o x E d i t o r . M e a s u r e G r i d S t a t e S c d E 3 5 R y > < K e y V a l u e O f s t r i n g S a n d b o x E d i t o r . M e a s u r e G r i d S t a t e S c d E 3 5 R y > < K e y > p T H < / K e y > < V a l u e   x m l n s : a = " h t t p : / / s c h e m a s . d a t a c o n t r a c t . o r g / 2 0 0 4 / 0 7 / M i c r o s o f t . A n a l y s i s S e r v i c e s . C o m m o n " > < a : H a s F o c u s > t r u e < / a : H a s F o c u s > < a : S i z e A t D p i 9 6 > 1 1 3 < / a : S i z e A t D p i 9 6 > < a : V i s i b l e > t r u e < / a : V i s i b l e > < / V a l u e > < / K e y V a l u e O f s t r i n g S a n d b o x E d i t o r . M e a s u r e G r i d S t a t e S c d E 3 5 R y > < K e y V a l u e O f s t r i n g S a n d b o x E d i t o r . M e a s u r e G r i d S t a t e S c d E 3 5 R y > < K e y > N u t z u n g s a r t < / K e y > < V a l u e   x m l n s : a = " h t t p : / / s c h e m a s . d a t a c o n t r a c t . o r g / 2 0 0 4 / 0 7 / M i c r o s o f t . A n a l y s i s S e r v i c e s . C o m m o n " > < a : H a s F o c u s > t r u e < / a : H a s F o c u s > < a : S i z e A t D p i 9 6 > 1 1 3 < / a : S i z e A t D p i 9 6 > < a : V i s i b l e > t r u e < / a : V i s i b l e > < / V a l u e > < / K e y V a l u e O f s t r i n g S a n d b o x E d i t o r . M e a s u r e G r i d S t a t e S c d E 3 5 R y > < K e y V a l u e O f s t r i n g S a n d b o x E d i t o r . M e a s u r e G r i d S t a t e S c d E 3 5 R y > < K e y > N u t z u n g s a r t M i n i m i e r u n g < / K e y > < V a l u e   x m l n s : a = " h t t p : / / s c h e m a s . d a t a c o n t r a c t . o r g / 2 0 0 4 / 0 7 / M i c r o s o f t . A n a l y s i s S e r v i c e s . C o m m o n " > < a : H a s F o c u s > t r u e < / a : H a s F o c u s > < a : S i z e A t D p i 9 6 > 1 1 3 < / a : S i z e A t D p i 9 6 > < a : V i s i b l e > t r u e < / a : V i s i b l e > < / V a l u e > < / K e y V a l u e O f s t r i n g S a n d b o x E d i t o r . M e a s u r e G r i d S t a t e S c d E 3 5 R y > < K e y V a l u e O f s t r i n g S a n d b o x E d i t o r . M e a s u r e G r i d S t a t e S c d E 3 5 R y > < K e y > W i r k s t o f f k l a s s e < / K e y > < V a l u e   x m l n s : a = " h t t p : / / s c h e m a s . d a t a c o n t r a c t . o r g / 2 0 0 4 / 0 7 / M i c r o s o f t . A n a l y s i s S e r v i c e s . C o m m o n " > < a : H a s F o c u s > t r u e < / a : H a s F o c u s > < a : S i z e A t D p i 9 6 > 1 1 3 < / a : S i z e A t D p i 9 6 > < a : V i s i b l e > t r u e < / a : V i s i b l e > < / V a l u e > < / K e y V a l u e O f s t r i n g S a n d b o x E d i t o r . M e a s u r e G r i d S t a t e S c d E 3 5 R y > < K e y V a l u e O f s t r i n g S a n d b o x E d i t o r . M e a s u r e G r i d S t a t e S c d E 3 5 R y > < K e y > T a b l e 8 < / K e y > < V a l u e   x m l n s : a = " h t t p : / / s c h e m a s . d a t a c o n t r a c t . o r g / 2 0 0 4 / 0 7 / M i c r o s o f t . A n a l y s i s S e r v i c e s . C o m m o n " > < a : H a s F o c u s > t r u e < / a : H a s F o c u s > < a : S i z e A t D p i 9 6 > 1 1 3 < / a : S i z e A t D p i 9 6 > < a : V i s i b l e > t r u e < / a : V i s i b l e > < / V a l u e > < / K e y V a l u e O f s t r i n g S a n d b o x E d i t o r . M e a s u r e G r i d S t a t e S c d E 3 5 R y > < K e y V a l u e O f s t r i n g S a n d b o x E d i t o r . M e a s u r e G r i d S t a t e S c d E 3 5 R y > < K e y > A M E G < / 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9.xml>��< ? x m l   v e r s i o n = " 1 . 0 "   e n c o d i n g = " U T F - 1 6 " ? > < G e m i n i   x m l n s = " h t t p : / / g e m i n i / p i v o t c u s t o m i z a t i o n / M a n u a l C a l c M o d e " > < C u s t o m C o n t e n t > < ! [ C D A T A [ F a l s e ] ] > < / C u s t o m C o n t e n t > < / G e m i n i > 
</file>

<file path=customXml/item2.xml>��< ? x m l   v e r s i o n = " 1 . 0 "   e n c o d i n g = " U T F - 1 6 " ? > < G e m i n i   x m l n s = " h t t p : / / g e m i n i / p i v o t c u s t o m i z a t i o n / P o w e r P i v o t V e r s i o n " > < C u s t o m C o n t e n t > < ! [ C D A T A [ 2 0 1 5 . 1 3 0 . 1 6 0 6 . 4 4 ] ] > < / C u s t o m C o n t e n t > < / G e m i n i > 
</file>

<file path=customXml/item20.xml>��< ? x m l   v e r s i o n = " 1 . 0 "   e n c o d i n g = " U T F - 1 6 " ? > < G e m i n i   x m l n s = " h t t p : / / g e m i n i / p i v o t c u s t o m i z a t i o n / T a b l e X M L _ T a b l e 8 " > < C u s t o m C o n t e n t > < ! [ C D A T A [ < T a b l e W i d g e t G r i d S e r i a l i z a t i o n   x m l n s : x s d = " h t t p : / / w w w . w 3 . o r g / 2 0 0 1 / X M L S c h e m a "   x m l n s : x s i = " h t t p : / / w w w . w 3 . o r g / 2 0 0 1 / X M L S c h e m a - i n s t a n c e " > < C o l u m n S u g g e s t e d T y p e   / > < C o l u m n F o r m a t   / > < C o l u m n A c c u r a c y   / > < C o l u m n C u r r e n c y S y m b o l   / > < C o l u m n P o s i t i v e P a t t e r n   / > < C o l u m n N e g a t i v e P a t t e r n   / > < C o l u m n W i d t h s > < i t e m > < k e y > < s t r i n g > N u t z u n g s a r t < / s t r i n g > < / k e y > < v a l u e > < i n t > 1 0 8 < / i n t > < / v a l u e > < / i t e m > < / C o l u m n W i d t h s > < C o l u m n D i s p l a y I n d e x > < i t e m > < k e y > < s t r i n g > N u t z u n g s a r t < / s t r i n g > < / k e y > < v a l u e > < i n t > 0 < / i n t > < / v a l u e > < / i t e m > < / C o l u m n D i s p l a y I n d e x > < C o l u m n F r o z e n   / > < C o l u m n C h e c k e d   / > < C o l u m n F i l t e r   / > < S e l e c t i o n F i l t e r   / > < F i l t e r P a r a m e t e r s   / > < I s S o r t D e s c e n d i n g > f a l s e < / I s S o r t D e s c e n d i n g > < / T a b l e W i d g e t G r i d S e r i a l i z a t i o n > ] ] > < / C u s t o m C o n t e n t > < / G e m i n i > 
</file>

<file path=customXml/item21.xml>��< ? x m l   v e r s i o n = " 1 . 0 "   e n c o d i n g = " U T F - 1 6 " ? > < G e m i n i   x m l n s = " h t t p : / / g e m i n i / p i v o t c u s t o m i z a t i o n / T a b l e O r d e r " > < C u s t o m C o n t e n t > < ! [ C D A T A [ V M , p T H , N u t z u n g s a r t , N u t z u n g s a r t M i n i m i e r u n g , W i r k s t o f f k l a s s e , T a b l e 8 , A M E G ] ] > < / C u s t o m C o n t e n t > < / G e m i n i > 
</file>

<file path=customXml/item22.xml>��< ? x m l   v e r s i o n = " 1 . 0 "   e n c o d i n g = " U T F - 1 6 " ? > < G e m i n i   x m l n s = " h t t p : / / g e m i n i / p i v o t c u s t o m i z a t i o n / F o r m u l a B a r S t a t e " > < C u s t o m C o n t e n t > < ! [ C D A T A [ < S a n d b o x E d i t o r . F o r m u l a B a r S t a t e   x m l n s = " h t t p : / / s c h e m a s . d a t a c o n t r a c t . o r g / 2 0 0 4 / 0 7 / M i c r o s o f t . A n a l y s i s S e r v i c e s . C o m m o n "   x m l n s : i = " h t t p : / / w w w . w 3 . o r g / 2 0 0 1 / X M L S c h e m a - i n s t a n c e " > < H e i g h t > 2 0 < / H e i g h t > < / S a n d b o x E d i t o r . F o r m u l a B a r S t a t e > ] ] > < / C u s t o m C o n t e n t > < / G e m i n i > 
</file>

<file path=customXml/item2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 2 0 2 6 - 0 6 - 1 6 T 1 3 : 4 9 : 0 1 . 0 3 9 4 1 8 4 + 0 2 : 0 0 < / L a s t P r o c e s s e d T i m e > < / D a t a M o d e l i n g S a n d b o x . S e r i a l i z e d S a n d b o x E r r o r C a c h e > ] ] > < / C u s t o m C o n t e n t > < / G e m i n i > 
</file>

<file path=customXml/item3.xml>��< ? x m l   v e r s i o n = " 1 . 0 "   e n c o d i n g = " U T F - 1 6 " ? > < G e m i n i   x m l n s = " h t t p : / / g e m i n i / p i v o t c u s t o m i z a t i o n / S h o w I m p l i c i t M e a s u r e s " > < C u s t o m C o n t e n t > < ! [ C D A T A [ F a l s e ] ] > < / C u s t o m C o n t e n t > < / G e m i n i > 
</file>

<file path=customXml/item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 p T H < / 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 p T H < / 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 C o l u m n s \ J a h r < / K e y > < / a : K e y > < a : V a l u e   i : t y p e = " T a b l e W i d g e t B a s e V i e w S t a t e " / > < / a : K e y V a l u e O f D i a g r a m O b j e c t K e y a n y T y p e z b w N T n L X > < a : K e y V a l u e O f D i a g r a m O b j e c t K e y a n y T y p e z b w N T n L X > < a : K e y > < K e y > C o l u m n s \ T i e r a r t < / K e y > < / a : K e y > < a : V a l u e   i : t y p e = " T a b l e W i d g e t B a s e V i e w S t a t e " / > < / a : K e y V a l u e O f D i a g r a m O b j e c t K e y a n y T y p e z b w N T n L X > < a : K e y V a l u e O f D i a g r a m O b j e c t K e y a n y T y p e z b w N T n L X > < a : K e y > < K e y > C o l u m n s \ N u t z u n g s a r t < / K e y > < / a : K e y > < a : V a l u e   i : t y p e = " T a b l e W i d g e t B a s e V i e w S t a t e " / > < / a : K e y V a l u e O f D i a g r a m O b j e c t K e y a n y T y p e z b w N T n L X > < a : K e y V a l u e O f D i a g r a m O b j e c t K e y a n y T y p e z b w N T n L X > < a : K e y > < K e y > C o l u m n s \ A M E G < / K e y > < / a : K e y > < a : V a l u e   i : t y p e = " T a b l e W i d g e t B a s e V i e w S t a t e " / > < / a : K e y V a l u e O f D i a g r a m O b j e c t K e y a n y T y p e z b w N T n L X > < a : K e y V a l u e O f D i a g r a m O b j e c t K e y a n y T y p e z b w N T n L X > < a : K e y > < K e y > C o l u m n s \ W i r k s t o f f k l a s s e < / K e y > < / a : K e y > < a : V a l u e   i : t y p e = " T a b l e W i d g e t B a s e V i e w S t a t e " / > < / a : K e y V a l u e O f D i a g r a m O b j e c t K e y a n y T y p e z b w N T n L X > < a : K e y V a l u e O f D i a g r a m O b j e c t K e y a n y T y p e z b w N T n L X > < a : K e y > < K e y > C o l u m n s \ W i r k s t o f f < / K e y > < / a : K e y > < a : V a l u e   i : t y p e = " T a b l e W i d g e t B a s e V i e w S t a t e " / > < / a : K e y V a l u e O f D i a g r a m O b j e c t K e y a n y T y p e z b w N T n L X > < a : K e y V a l u e O f D i a g r a m O b j e c t K e y a n y T y p e z b w N T n L X > < a : K e y > < K e y > C o l u m n s \ P o p u l a t i o n s w e i t e   T h e r a p i e h � u f i g k e i t < / K e y > < / a : K e y > < a : V a l u e   i : t y p e = " T a b l e W i d g e t B a s e V i e w S t a t e " / > < / a : K e y V a l u e O f D i a g r a m O b j e c t K e y a n y T y p e z b w N T n L X > < a : K e y V a l u e O f D i a g r a m O b j e c t K e y a n y T y p e z b w N T n L X > < a : K e y > < K e y > C o l u m n s \ B e r e c h n u n g s m o d u s 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 N u t z u n g s a r t 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 N u t z u n g s a r t 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 C o l u m n s \ N u t z u n g s a r t 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 N u t z u n g s a r t M i n i m i e r u n g < / 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 N u t z u n g s a r t M i n i m i e r u n g < / 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 C o l u m n s \ N u t z u n g s a r t 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 W i r k s t o f f k l a s s e 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 W i r k s t o f f k l a s s e 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 C o l u m n s \ W i r k s t o f f k l a s s e 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 C o l u m n s \ N u t z u n g s a r t 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 A M E G < / 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 A M E G < / 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 C o l u m n s \ A M E G < / 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 C o l u m n s \ J a h r < / K e y > < / a : K e y > < a : V a l u e   i : t y p e = " T a b l e W i d g e t B a s e V i e w S t a t e " / > < / a : K e y V a l u e O f D i a g r a m O b j e c t K e y a n y T y p e z b w N T n L X > < a : K e y V a l u e O f D i a g r a m O b j e c t K e y a n y T y p e z b w N T n L X > < a : K e y > < K e y > C o l u m n s \ T i e r a r t < / K e y > < / a : K e y > < a : V a l u e   i : t y p e = " T a b l e W i d g e t B a s e V i e w S t a t e " / > < / a : K e y V a l u e O f D i a g r a m O b j e c t K e y a n y T y p e z b w N T n L X > < a : K e y V a l u e O f D i a g r a m O b j e c t K e y a n y T y p e z b w N T n L X > < a : K e y > < K e y > C o l u m n s \ N u t z u n g s a r t < / K e y > < / a : K e y > < a : V a l u e   i : t y p e = " T a b l e W i d g e t B a s e V i e w S t a t e " / > < / a : K e y V a l u e O f D i a g r a m O b j e c t K e y a n y T y p e z b w N T n L X > < a : K e y V a l u e O f D i a g r a m O b j e c t K e y a n y T y p e z b w N T n L X > < a : K e y > < K e y > C o l u m n s \ K a t e g o r i e < / K e y > < / a : K e y > < a : V a l u e   i : t y p e = " T a b l e W i d g e t B a s e V i e w S t a t e " / > < / a : K e y V a l u e O f D i a g r a m O b j e c t K e y a n y T y p e z b w N T n L X > < a : K e y V a l u e O f D i a g r a m O b j e c t K e y a n y T y p e z b w N T n L X > < a : K e y > < K e y > C o l u m n s \ A M E G < / K e y > < / a : K e y > < a : V a l u e   i : t y p e = " T a b l e W i d g e t B a s e V i e w S t a t e " / > < / a : K e y V a l u e O f D i a g r a m O b j e c t K e y a n y T y p e z b w N T n L X > < a : K e y V a l u e O f D i a g r a m O b j e c t K e y a n y T y p e z b w N T n L X > < a : K e y > < K e y > C o l u m n s \ W i r k s t o f f k l a s s e < / K e y > < / a : K e y > < a : V a l u e   i : t y p e = " T a b l e W i d g e t B a s e V i e w S t a t e " / > < / a : K e y V a l u e O f D i a g r a m O b j e c t K e y a n y T y p e z b w N T n L X > < a : K e y V a l u e O f D i a g r a m O b j e c t K e y a n y T y p e z b w N T n L X > < a : K e y > < K e y > C o l u m n s \ W i r k s t o f f < / K e y > < / a : K e y > < a : V a l u e   i : t y p e = " T a b l e W i d g e t B a s e V i e w S t a t e " / > < / a : K e y V a l u e O f D i a g r a m O b j e c t K e y a n y T y p e z b w N T n L X > < a : K e y V a l u e O f D i a g r a m O b j e c t K e y a n y T y p e z b w N T n L X > < a : K e y > < K e y > C o l u m n s \ V e r b r a u c h s m e n g e 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5.xml>��< ? x m l   v e r s i o n = " 1 . 0 "   e n c o d i n g = " u t f - 1 6 " ? > < D a t a M a s h u p   x m l n s = " h t t p : / / s c h e m a s . m i c r o s o f t . c o m / D a t a M a s h u p " > A A A A A B Y D A A B Q S w M E F A A C A A g A l W z 4 W n A i 7 r e m A A A A 9 w A A A B I A H A B D b 2 5 m a W c v U G F j a 2 F n Z S 5 4 b W w g o h g A K K A U A A A A A A A A A A A A A A A A A A A A A A A A A A A A h Y 9 N D o I w G E S v Q r q n L T U h Q j 7 K Q t 1 J Y m J i 3 D a l Q i M U Q 4 v l b i 4 8 k l c Q 4 + / O 5 b x 5 i 5 n b 5 Q r 5 2 D b B W f V W d y Z D E a Y o U E Z 2 p T Z V h g Z 3 C O c o 5 7 A R 8 i g q F U y y s e l o y w z V z p 1 S Q r z 3 2 M 9 w 1 1 e E U R q R f b H e y l q 1 A n 1 k / V 8 O t b F O G K k Q h 9 1 z D G c 4 i X G U x D H D F M i b Q q H N 1 2 D T 4 E f 7 A 2 E x N G 7 o F S 9 V u F w B e U c g r x P 8 D l B L A w Q U A A I A C A C V b P 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W z 4 W i i K R 7 g O A A A A E Q A A A B M A H A B G b 3 J t d W x h c y 9 T Z W N 0 a W 9 u M S 5 t I K I Y A C i g F A A A A A A A A A A A A A A A A A A A A A A A A A A A A C t O T S 7 J z M 9 T C I b Q h t Y A U E s B A i 0 A F A A C A A g A l W z 4 W n A i 7 r e m A A A A 9 w A A A B I A A A A A A A A A A A A A A A A A A A A A A E N v b m Z p Z y 9 Q Y W N r Y W d l L n h t b F B L A Q I t A B Q A A g A I A J V s + F o P y u m r p A A A A O k A A A A T A A A A A A A A A A A A A A A A A P I A A A B b Q 2 9 u d G V u d F 9 U e X B l c 1 0 u e G 1 s U E s B A i 0 A F A A C A A g A l W z 4 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I y 7 r l g H 1 d B k 6 0 G H U 4 g X v Y A A A A A A g A A A A A A A 2 Y A A M A A A A A Q A A A A j P Y N 1 G x 2 y F D K D a 4 S O S c J + Q A A A A A E g A A A o A A A A B A A A A C b d S K + 1 Y O s G 5 2 V Y m E f x C Z w U A A A A C A j 6 k c + z j i K T x l N o l A N i 8 E y 1 D e X 8 V Z L z d 1 x 2 0 L 3 5 B S L c U x C F c 0 F M 9 z E n h g g l v S V i 3 e a u O P I / 1 G W d v W X O L Y a z Z R I X 8 Y 2 1 F / 8 f d b v 7 P m O c 4 g F F A A A A O D 4 J j / S X P u S p x V H u G F j K s a r 5 s B V < / D a t a M a s h u p > 
</file>

<file path=customXml/item6.xml>��< ? x m l   v e r s i o n = " 1 . 0 "   e n c o d i n g = " U T F - 1 6 " ? > < G e m i n i   x m l n s = " h t t p : / / g e m i n i / p i v o t c u s t o m i z a t i o n / S a n d b o x N o n E m p t y " > < C u s t o m C o n t e n t > < ! [ C D A T A [ 1 ] ] > < / C u s t o m C o n t e n t > < / G e m i n i > 
</file>

<file path=customXml/item7.xml>��< ? x m l   v e r s i o n = " 1 . 0 "   e n c o d i n g = " U T F - 1 6 " ? > < G e m i n i   x m l n s = " h t t p : / / g e m i n i / p i v o t c u s t o m i z a t i o n / C l i e n t W i n d o w X M L " > < C u s t o m C o n t e n t > < ! [ C D A T A [ V M ] ] > < / C u s t o m C o n t e n t > < / G e m i n i > 
</file>

<file path=customXml/item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 A M E G < / 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 A M E G < / 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 C o l u m n s \ A M E G < / 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 C o l u m n s \ A M E G < / K e y > < / a : K e y > < a : V a l u e   i : t y p e = " M e a s u r e G r i d N o d e V i e w S t a t e " > < L a y e d O u t > t r u e < / L a y e d O u t > < / a : V a l u e > < / a : K e y V a l u e O f D i a g r a m O b j e c t K e y a n y T y p e z b w N T n L X > < / V i e w S t a t e s > < / D i a g r a m M a n a g e r . S e r i a l i z a b l e D i a g r a m > < D i a g r a m M a n a g e r . S e r i a l i z a b l e D i a g r a m > < A d a p t e r   i : t y p e = " M e a s u r e D i a g r a m S a n d b o x A d a p t e r " > < T a b l e N a m e > p T H < / 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 p T H < / 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 P o p u l a t i o n s w e i t e   T h e r a p i e h � u f i g k e i t < / K e y > < / D i a g r a m O b j e c t K e y > < D i a g r a m O b j e c t K e y > < K e y > M e a s u r e s \ S u m   o f   P o p u l a t i o n s w e i t e   T h e r a p i e h � u f i g k e i t \ T a g I n f o \ F o r m e l < / K e y > < / D i a g r a m O b j e c t K e y > < D i a g r a m O b j e c t K e y > < K e y > M e a s u r e s \ S u m   o f   P o p u l a t i o n s w e i t e   T h e r a p i e h � u f i g k e i t \ T a g I n f o \ W e r t < / K e y > < / D i a g r a m O b j e c t K e y > < D i a g r a m O b j e c t K e y > < K e y > C o l u m n s \ J a h r < / K e y > < / D i a g r a m O b j e c t K e y > < D i a g r a m O b j e c t K e y > < K e y > C o l u m n s \ T i e r a r t < / K e y > < / D i a g r a m O b j e c t K e y > < D i a g r a m O b j e c t K e y > < K e y > C o l u m n s \ N u t z u n g s a r t < / K e y > < / D i a g r a m O b j e c t K e y > < D i a g r a m O b j e c t K e y > < K e y > C o l u m n s \ A M E G < / K e y > < / D i a g r a m O b j e c t K e y > < D i a g r a m O b j e c t K e y > < K e y > C o l u m n s \ W i r k s t o f f k l a s s e < / K e y > < / D i a g r a m O b j e c t K e y > < D i a g r a m O b j e c t K e y > < K e y > C o l u m n s \ W i r k s t o f f < / K e y > < / D i a g r a m O b j e c t K e y > < D i a g r a m O b j e c t K e y > < K e y > C o l u m n s \ P o p u l a t i o n s w e i t e   T h e r a p i e h � u f i g k e i t < / K e y > < / D i a g r a m O b j e c t K e y > < D i a g r a m O b j e c t K e y > < K e y > C o l u m n s \ B e r e c h n u n g s m o d u s < / K e y > < / D i a g r a m O b j e c t K e y > < D i a g r a m O b j e c t K e y > < K e y > L i n k s \ & l t ; C o l u m n s \ S u m   o f   P o p u l a t i o n s w e i t e   T h e r a p i e h � u f i g k e i t & g t ; - & l t ; M e a s u r e s \ P o p u l a t i o n s w e i t e   T h e r a p i e h � u f i g k e i t & g t ; < / K e y > < / D i a g r a m O b j e c t K e y > < D i a g r a m O b j e c t K e y > < K e y > L i n k s \ & l t ; C o l u m n s \ S u m   o f   P o p u l a t i o n s w e i t e   T h e r a p i e h � u f i g k e i t & g t ; - & l t ; M e a s u r e s \ P o p u l a t i o n s w e i t e   T h e r a p i e h � u f i g k e i t & g t ; \ C O L U M N < / K e y > < / D i a g r a m O b j e c t K e y > < D i a g r a m O b j e c t K e y > < K e y > L i n k s \ & l t ; C o l u m n s \ S u m   o f   P o p u l a t i o n s w e i t e   T h e r a p i e h � u f i g k e i t & g t ; - & l t ; M e a s u r e s \ P o p u l a t i o n s w e i t e   T h e r a p i e h � u f i g k e i t & g t ; \ M E A S U R E 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 P o p u l a t i o n s w e i t e   T h e r a p i e h � u f i g k e i t < / K e y > < / a : K e y > < a : V a l u e   i : t y p e = " M e a s u r e G r i d N o d e V i e w S t a t e " > < C o l u m n > 6 < / C o l u m n > < L a y e d O u t > t r u e < / L a y e d O u t > < W a s U I I n v i s i b l e > t r u e < / W a s U I I n v i s i b l e > < / a : V a l u e > < / a : K e y V a l u e O f D i a g r a m O b j e c t K e y a n y T y p e z b w N T n L X > < a : K e y V a l u e O f D i a g r a m O b j e c t K e y a n y T y p e z b w N T n L X > < a : K e y > < K e y > M e a s u r e s \ S u m   o f   P o p u l a t i o n s w e i t e   T h e r a p i e h � u f i g k e i t \ T a g I n f o \ F o r m e l < / K e y > < / a : K e y > < a : V a l u e   i : t y p e = " M e a s u r e G r i d V i e w S t a t e I D i a g r a m T a g A d d i t i o n a l I n f o " / > < / a : K e y V a l u e O f D i a g r a m O b j e c t K e y a n y T y p e z b w N T n L X > < a : K e y V a l u e O f D i a g r a m O b j e c t K e y a n y T y p e z b w N T n L X > < a : K e y > < K e y > M e a s u r e s \ S u m   o f   P o p u l a t i o n s w e i t e   T h e r a p i e h � u f i g k e i t \ T a g I n f o \ W e r t < / K e y > < / a : K e y > < a : V a l u e   i : t y p e = " M e a s u r e G r i d V i e w S t a t e I D i a g r a m T a g A d d i t i o n a l I n f o " / > < / a : K e y V a l u e O f D i a g r a m O b j e c t K e y a n y T y p e z b w N T n L X > < a : K e y V a l u e O f D i a g r a m O b j e c t K e y a n y T y p e z b w N T n L X > < a : K e y > < K e y > C o l u m n s \ J a h r < / K e y > < / a : K e y > < a : V a l u e   i : t y p e = " M e a s u r e G r i d N o d e V i e w S t a t e " > < L a y e d O u t > t r u e < / L a y e d O u t > < / a : V a l u e > < / a : K e y V a l u e O f D i a g r a m O b j e c t K e y a n y T y p e z b w N T n L X > < a : K e y V a l u e O f D i a g r a m O b j e c t K e y a n y T y p e z b w N T n L X > < a : K e y > < K e y > C o l u m n s \ T i e r a r t < / K e y > < / a : K e y > < a : V a l u e   i : t y p e = " M e a s u r e G r i d N o d e V i e w S t a t e " > < C o l u m n > 1 < / C o l u m n > < L a y e d O u t > t r u e < / L a y e d O u t > < / a : V a l u e > < / a : K e y V a l u e O f D i a g r a m O b j e c t K e y a n y T y p e z b w N T n L X > < a : K e y V a l u e O f D i a g r a m O b j e c t K e y a n y T y p e z b w N T n L X > < a : K e y > < K e y > C o l u m n s \ N u t z u n g s a r t < / K e y > < / a : K e y > < a : V a l u e   i : t y p e = " M e a s u r e G r i d N o d e V i e w S t a t e " > < C o l u m n > 2 < / C o l u m n > < L a y e d O u t > t r u e < / L a y e d O u t > < / a : V a l u e > < / a : K e y V a l u e O f D i a g r a m O b j e c t K e y a n y T y p e z b w N T n L X > < a : K e y V a l u e O f D i a g r a m O b j e c t K e y a n y T y p e z b w N T n L X > < a : K e y > < K e y > C o l u m n s \ A M E G < / K e y > < / a : K e y > < a : V a l u e   i : t y p e = " M e a s u r e G r i d N o d e V i e w S t a t e " > < C o l u m n > 3 < / C o l u m n > < L a y e d O u t > t r u e < / L a y e d O u t > < / a : V a l u e > < / a : K e y V a l u e O f D i a g r a m O b j e c t K e y a n y T y p e z b w N T n L X > < a : K e y V a l u e O f D i a g r a m O b j e c t K e y a n y T y p e z b w N T n L X > < a : K e y > < K e y > C o l u m n s \ W i r k s t o f f k l a s s e < / K e y > < / a : K e y > < a : V a l u e   i : t y p e = " M e a s u r e G r i d N o d e V i e w S t a t e " > < C o l u m n > 4 < / C o l u m n > < L a y e d O u t > t r u e < / L a y e d O u t > < / a : V a l u e > < / a : K e y V a l u e O f D i a g r a m O b j e c t K e y a n y T y p e z b w N T n L X > < a : K e y V a l u e O f D i a g r a m O b j e c t K e y a n y T y p e z b w N T n L X > < a : K e y > < K e y > C o l u m n s \ W i r k s t o f f < / K e y > < / a : K e y > < a : V a l u e   i : t y p e = " M e a s u r e G r i d N o d e V i e w S t a t e " > < C o l u m n > 5 < / C o l u m n > < L a y e d O u t > t r u e < / L a y e d O u t > < / a : V a l u e > < / a : K e y V a l u e O f D i a g r a m O b j e c t K e y a n y T y p e z b w N T n L X > < a : K e y V a l u e O f D i a g r a m O b j e c t K e y a n y T y p e z b w N T n L X > < a : K e y > < K e y > C o l u m n s \ P o p u l a t i o n s w e i t e   T h e r a p i e h � u f i g k e i t < / K e y > < / a : K e y > < a : V a l u e   i : t y p e = " M e a s u r e G r i d N o d e V i e w S t a t e " > < C o l u m n > 6 < / C o l u m n > < L a y e d O u t > t r u e < / L a y e d O u t > < / a : V a l u e > < / a : K e y V a l u e O f D i a g r a m O b j e c t K e y a n y T y p e z b w N T n L X > < a : K e y V a l u e O f D i a g r a m O b j e c t K e y a n y T y p e z b w N T n L X > < a : K e y > < K e y > C o l u m n s \ B e r e c h n u n g s m o d u s < / K e y > < / a : K e y > < a : V a l u e   i : t y p e = " M e a s u r e G r i d N o d e V i e w S t a t e " > < C o l u m n > 7 < / C o l u m n > < L a y e d O u t > t r u e < / L a y e d O u t > < / a : V a l u e > < / a : K e y V a l u e O f D i a g r a m O b j e c t K e y a n y T y p e z b w N T n L X > < a : K e y V a l u e O f D i a g r a m O b j e c t K e y a n y T y p e z b w N T n L X > < a : K e y > < K e y > L i n k s \ & l t ; C o l u m n s \ S u m   o f   P o p u l a t i o n s w e i t e   T h e r a p i e h � u f i g k e i t & g t ; - & l t ; M e a s u r e s \ P o p u l a t i o n s w e i t e   T h e r a p i e h � u f i g k e i t & g t ; < / K e y > < / a : K e y > < a : V a l u e   i : t y p e = " M e a s u r e G r i d V i e w S t a t e I D i a g r a m L i n k " / > < / a : K e y V a l u e O f D i a g r a m O b j e c t K e y a n y T y p e z b w N T n L X > < a : K e y V a l u e O f D i a g r a m O b j e c t K e y a n y T y p e z b w N T n L X > < a : K e y > < K e y > L i n k s \ & l t ; C o l u m n s \ S u m   o f   P o p u l a t i o n s w e i t e   T h e r a p i e h � u f i g k e i t & g t ; - & l t ; M e a s u r e s \ P o p u l a t i o n s w e i t e   T h e r a p i e h � u f i g k e i t & g t ; \ C O L U M N < / K e y > < / a : K e y > < a : V a l u e   i : t y p e = " M e a s u r e G r i d V i e w S t a t e I D i a g r a m L i n k E n d p o i n t " / > < / a : K e y V a l u e O f D i a g r a m O b j e c t K e y a n y T y p e z b w N T n L X > < a : K e y V a l u e O f D i a g r a m O b j e c t K e y a n y T y p e z b w N T n L X > < a : K e y > < K e y > L i n k s \ & l t ; C o l u m n s \ S u m   o f   P o p u l a t i o n s w e i t e   T h e r a p i e h � u f i g k e i t & g t ; - & l t ; M e a s u r e s \ P o p u l a t i o n s w e i t e   T h e r a p i e h � u f i g k e i t & g t ; \ M E A S U R E < / K e y > < / a : K e y > < a : V a l u e   i : t y p e = " M e a s u r e G r i d V i e w S t a t e I D i a g r a m L i n k E n d p o i n t " / > < / a : K e y V a l u e O f D i a g r a m O b j e c t K e y a n y T y p e z b w N T n L X > < / V i e w S t a t e s > < / D i a g r a m M a n a g e r . S e r i a l i z a b l e D i a g r a m > < D i a g r a m M a n a g e r . S e r i a l i z a b l e D i a g r a m > < A d a p t e r   i : t y p e = " M e a s u r e D i a g r a m S a n d b o x A d a p t e r " > < T a b l e N a m e > N u t z u n g s a r t 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 N u t z u n g s a r t 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 C o l u m n s \ N u t z u n g s a r t < / 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 C o l u m n s \ N u t z u n g s a r t < / K e y > < / a : K e y > < a : V a l u e   i : t y p e = " M e a s u r e G r i d N o d e V i e w S t a t e " > < L a y e d O u t > t r u e < / L a y e d O u t > < / a : V a l u e > < / a : K e y V a l u e O f D i a g r a m O b j e c t K e y a n y T y p e z b w N T n L X > < / V i e w S t a t e s > < / D i a g r a m M a n a g e r . S e r i a l i z a b l e D i a g r a m > < D i a g r a m M a n a g e r . S e r i a l i z a b l e D i a g r a m > < A d a p t e r   i : t y p e = " M e a s u r e D i a g r a m S a n d b o x A d a p t e r " > < T a b l e N a m e > N u t z u n g s a r t M i n i m i e r u n g < / 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 N u t z u n g s a r t M i n i m i e r u n g < / 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 C o l u m n s \ N u t z u n g s a r t < / 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 C o l u m n s \ N u t z u n g s a r t < / K e y > < / a : K e y > < a : V a l u e   i : t y p e = " M e a s u r e G r i d N o d e V i e w S t a t e " > < L a y e d O u t > t r u e < / L a y e d O u t > < / a : V a l u e > < / a : K e y V a l u e O f D i a g r a m O b j e c t K e y a n y T y p e z b w N T n L X > < / V i e w S t a t e s > < / D i a g r a m M a n a g e r . S e r i a l i z a b l e D i a g r a m > < D i a g r a m M a n a g e r . S e r i a l i z a b l e D i a g r a m > < A d a p t e r   i : t y p e = " M e a s u r e D i a g r a m S a n d b o x A d a p t e r " > < T a b l e N a m e > W i r k s t o f f k l a s s e 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 W i r k s t o f f k l a s s e 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 C o l u m n s \ W i r k s t o f f k l a s s e 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 C o l u m n s \ W i r k s t o f f k l a s s e < / K e y > < / a : K e y > < a : V a l u e   i : t y p e = " M e a s u r e G r i d N o d e V i e w S t a t e " > < L a y e d O u t > t r u e < / L a y e d O u t > < / a : V a l u e > < / a : K e y V a l u e O f D i a g r a m O b j e c t K e y a n y T y p e z b w N T n L X > < / V i e w S t a t e s > < / D i a g r a m M a n a g e r . S e r i a l i z a b l e D i a g r a m > < D i a g r a m M a n a g e r . S e r i a l i z a b l e D i a g r a m > < A d a p t e r   i : t y p e = " M e a s u r e D i a g r a m S a n d b o x A d a p t e r " > < T a b l e N a m e > T a b l e 8 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 C o l u m n s \ N u t z u n g s a r t < / 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 C o l u m n s \ N u t z u n g s a r t < / K e y > < / a : K e y > < a : V a l u e   i : t y p e = " M e a s u r e G r i d N o d e V i e w S t a t e " > < L a y e d O u t > t r u e < / L a y e d O u t > < / a : V a l u e > < / a : K e y V a l u e O f D i a g r a m O b j e c t K e y a n y T y p e z b w N T n L X > < / V i e w S t a t e s > < / D i a g r a m M a n a g e r . S e r i a l i z a b l e D i a g r a m > < D i a g r a m M a n a g e r . S e r i a l i z a b l e D i a g r a m > < A d a p t e r   i : t y p e = " M e a s u r e D i a g r a m S a n d b o x A d a p t e r " > < T a b l e N a m e > V M < / 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 V M < / 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 V e r b r a u c h s m e n g e < / K e y > < / D i a g r a m O b j e c t K e y > < D i a g r a m O b j e c t K e y > < K e y > M e a s u r e s \ S u m   o f   V e r b r a u c h s m e n g e \ T a g I n f o \ F o r m e l < / K e y > < / D i a g r a m O b j e c t K e y > < D i a g r a m O b j e c t K e y > < K e y > M e a s u r e s \ S u m   o f   V e r b r a u c h s m e n g e \ T a g I n f o \ W e r t < / K e y > < / D i a g r a m O b j e c t K e y > < D i a g r a m O b j e c t K e y > < K e y > C o l u m n s \ J a h r < / K e y > < / D i a g r a m O b j e c t K e y > < D i a g r a m O b j e c t K e y > < K e y > C o l u m n s \ T i e r a r t < / K e y > < / D i a g r a m O b j e c t K e y > < D i a g r a m O b j e c t K e y > < K e y > C o l u m n s \ N u t z u n g s a r t < / K e y > < / D i a g r a m O b j e c t K e y > < D i a g r a m O b j e c t K e y > < K e y > C o l u m n s \ K a t e g o r i e < / K e y > < / D i a g r a m O b j e c t K e y > < D i a g r a m O b j e c t K e y > < K e y > C o l u m n s \ A M E G < / K e y > < / D i a g r a m O b j e c t K e y > < D i a g r a m O b j e c t K e y > < K e y > C o l u m n s \ W i r k s t o f f k l a s s e < / K e y > < / D i a g r a m O b j e c t K e y > < D i a g r a m O b j e c t K e y > < K e y > C o l u m n s \ W i r k s t o f f < / K e y > < / D i a g r a m O b j e c t K e y > < D i a g r a m O b j e c t K e y > < K e y > C o l u m n s \ V e r b r a u c h s m e n g e < / K e y > < / D i a g r a m O b j e c t K e y > < D i a g r a m O b j e c t K e y > < K e y > L i n k s \ & l t ; C o l u m n s \ S u m   o f   V e r b r a u c h s m e n g e & g t ; - & l t ; M e a s u r e s \ V e r b r a u c h s m e n g e & g t ; < / K e y > < / D i a g r a m O b j e c t K e y > < D i a g r a m O b j e c t K e y > < K e y > L i n k s \ & l t ; C o l u m n s \ S u m   o f   V e r b r a u c h s m e n g e & g t ; - & l t ; M e a s u r e s \ V e r b r a u c h s m e n g e & g t ; \ C O L U M N < / K e y > < / D i a g r a m O b j e c t K e y > < D i a g r a m O b j e c t K e y > < K e y > L i n k s \ & l t ; C o l u m n s \ S u m   o f   V e r b r a u c h s m e n g e & g t ; - & l t ; M e a s u r e s \ V e r b r a u c h s m e n g e & g t ; \ M E A S U R E 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 V e r b r a u c h s m e n g e < / K e y > < / a : K e y > < a : V a l u e   i : t y p e = " M e a s u r e G r i d N o d e V i e w S t a t e " > < C o l u m n > 7 < / C o l u m n > < L a y e d O u t > t r u e < / L a y e d O u t > < W a s U I I n v i s i b l e > t r u e < / W a s U I I n v i s i b l e > < / a : V a l u e > < / a : K e y V a l u e O f D i a g r a m O b j e c t K e y a n y T y p e z b w N T n L X > < a : K e y V a l u e O f D i a g r a m O b j e c t K e y a n y T y p e z b w N T n L X > < a : K e y > < K e y > M e a s u r e s \ S u m   o f   V e r b r a u c h s m e n g e \ T a g I n f o \ F o r m e l < / K e y > < / a : K e y > < a : V a l u e   i : t y p e = " M e a s u r e G r i d V i e w S t a t e I D i a g r a m T a g A d d i t i o n a l I n f o " / > < / a : K e y V a l u e O f D i a g r a m O b j e c t K e y a n y T y p e z b w N T n L X > < a : K e y V a l u e O f D i a g r a m O b j e c t K e y a n y T y p e z b w N T n L X > < a : K e y > < K e y > M e a s u r e s \ S u m   o f   V e r b r a u c h s m e n g e \ T a g I n f o \ W e r t < / K e y > < / a : K e y > < a : V a l u e   i : t y p e = " M e a s u r e G r i d V i e w S t a t e I D i a g r a m T a g A d d i t i o n a l I n f o " / > < / a : K e y V a l u e O f D i a g r a m O b j e c t K e y a n y T y p e z b w N T n L X > < a : K e y V a l u e O f D i a g r a m O b j e c t K e y a n y T y p e z b w N T n L X > < a : K e y > < K e y > C o l u m n s \ J a h r < / K e y > < / a : K e y > < a : V a l u e   i : t y p e = " M e a s u r e G r i d N o d e V i e w S t a t e " > < L a y e d O u t > t r u e < / L a y e d O u t > < / a : V a l u e > < / a : K e y V a l u e O f D i a g r a m O b j e c t K e y a n y T y p e z b w N T n L X > < a : K e y V a l u e O f D i a g r a m O b j e c t K e y a n y T y p e z b w N T n L X > < a : K e y > < K e y > C o l u m n s \ T i e r a r t < / K e y > < / a : K e y > < a : V a l u e   i : t y p e = " M e a s u r e G r i d N o d e V i e w S t a t e " > < C o l u m n > 1 < / C o l u m n > < L a y e d O u t > t r u e < / L a y e d O u t > < / a : V a l u e > < / a : K e y V a l u e O f D i a g r a m O b j e c t K e y a n y T y p e z b w N T n L X > < a : K e y V a l u e O f D i a g r a m O b j e c t K e y a n y T y p e z b w N T n L X > < a : K e y > < K e y > C o l u m n s \ N u t z u n g s a r t < / K e y > < / a : K e y > < a : V a l u e   i : t y p e = " M e a s u r e G r i d N o d e V i e w S t a t e " > < C o l u m n > 2 < / C o l u m n > < L a y e d O u t > t r u e < / L a y e d O u t > < / a : V a l u e > < / a : K e y V a l u e O f D i a g r a m O b j e c t K e y a n y T y p e z b w N T n L X > < a : K e y V a l u e O f D i a g r a m O b j e c t K e y a n y T y p e z b w N T n L X > < a : K e y > < K e y > C o l u m n s \ K a t e g o r i e < / K e y > < / a : K e y > < a : V a l u e   i : t y p e = " M e a s u r e G r i d N o d e V i e w S t a t e " > < C o l u m n > 3 < / C o l u m n > < L a y e d O u t > t r u e < / L a y e d O u t > < / a : V a l u e > < / a : K e y V a l u e O f D i a g r a m O b j e c t K e y a n y T y p e z b w N T n L X > < a : K e y V a l u e O f D i a g r a m O b j e c t K e y a n y T y p e z b w N T n L X > < a : K e y > < K e y > C o l u m n s \ A M E G < / K e y > < / a : K e y > < a : V a l u e   i : t y p e = " M e a s u r e G r i d N o d e V i e w S t a t e " > < C o l u m n > 4 < / C o l u m n > < L a y e d O u t > t r u e < / L a y e d O u t > < / a : V a l u e > < / a : K e y V a l u e O f D i a g r a m O b j e c t K e y a n y T y p e z b w N T n L X > < a : K e y V a l u e O f D i a g r a m O b j e c t K e y a n y T y p e z b w N T n L X > < a : K e y > < K e y > C o l u m n s \ W i r k s t o f f k l a s s e < / K e y > < / a : K e y > < a : V a l u e   i : t y p e = " M e a s u r e G r i d N o d e V i e w S t a t e " > < C o l u m n > 5 < / C o l u m n > < L a y e d O u t > t r u e < / L a y e d O u t > < / a : V a l u e > < / a : K e y V a l u e O f D i a g r a m O b j e c t K e y a n y T y p e z b w N T n L X > < a : K e y V a l u e O f D i a g r a m O b j e c t K e y a n y T y p e z b w N T n L X > < a : K e y > < K e y > C o l u m n s \ W i r k s t o f f < / K e y > < / a : K e y > < a : V a l u e   i : t y p e = " M e a s u r e G r i d N o d e V i e w S t a t e " > < C o l u m n > 6 < / C o l u m n > < L a y e d O u t > t r u e < / L a y e d O u t > < / a : V a l u e > < / a : K e y V a l u e O f D i a g r a m O b j e c t K e y a n y T y p e z b w N T n L X > < a : K e y V a l u e O f D i a g r a m O b j e c t K e y a n y T y p e z b w N T n L X > < a : K e y > < K e y > C o l u m n s \ V e r b r a u c h s m e n g e < / K e y > < / a : K e y > < a : V a l u e   i : t y p e = " M e a s u r e G r i d N o d e V i e w S t a t e " > < C o l u m n > 7 < / C o l u m n > < L a y e d O u t > t r u e < / L a y e d O u t > < / a : V a l u e > < / a : K e y V a l u e O f D i a g r a m O b j e c t K e y a n y T y p e z b w N T n L X > < a : K e y V a l u e O f D i a g r a m O b j e c t K e y a n y T y p e z b w N T n L X > < a : K e y > < K e y > L i n k s \ & l t ; C o l u m n s \ S u m   o f   V e r b r a u c h s m e n g e & g t ; - & l t ; M e a s u r e s \ V e r b r a u c h s m e n g e & g t ; < / K e y > < / a : K e y > < a : V a l u e   i : t y p e = " M e a s u r e G r i d V i e w S t a t e I D i a g r a m L i n k " / > < / a : K e y V a l u e O f D i a g r a m O b j e c t K e y a n y T y p e z b w N T n L X > < a : K e y V a l u e O f D i a g r a m O b j e c t K e y a n y T y p e z b w N T n L X > < a : K e y > < K e y > L i n k s \ & l t ; C o l u m n s \ S u m   o f   V e r b r a u c h s m e n g e & g t ; - & l t ; M e a s u r e s \ V e r b r a u c h s m e n g e & g t ; \ C O L U M N < / K e y > < / a : K e y > < a : V a l u e   i : t y p e = " M e a s u r e G r i d V i e w S t a t e I D i a g r a m L i n k E n d p o i n t " / > < / a : K e y V a l u e O f D i a g r a m O b j e c t K e y a n y T y p e z b w N T n L X > < a : K e y V a l u e O f D i a g r a m O b j e c t K e y a n y T y p e z b w N T n L X > < a : K e y > < K e y > L i n k s \ & l t ; C o l u m n s \ S u m   o f   V e r b r a u c h s m e n g e & g t ; - & l t ; M e a s u r e s \ V e r b r a u c h s m e n g e & g t ; \ M E A S U R E < / K e y > < / a : K e y > < a : V a l u e   i : t y p e = " M e a s u r e G r i d V i e w S t a t e I D i a g r a m L i n k E n d p o i n t " / > < / a : K e y V a l u e O f D i a g r a m O b j e c t K e y a n y T y p e z b w N T n L X > < / V i e w S t a t e s > < / D i a g r a m M a n a g e r . S e r i a l i z a b l e D i a g r a m > < / A r r a y O f D i a g r a m M a n a g e r . S e r i a l i z a b l e D i a g r a m > ] ] > < / C u s t o m C o n t e n t > < / G e m i n i > 
</file>

<file path=customXml/item9.xml>��< ? x m l   v e r s i o n = " 1 . 0 "   e n c o d i n g = " U T F - 1 6 " ? > < G e m i n i   x m l n s = " h t t p : / / g e m i n i / p i v o t c u s t o m i z a t i o n / T a b l e X M L _ V M " > < C u s t o m C o n t e n t > < ! [ C D A T A [ < T a b l e W i d g e t G r i d S e r i a l i z a t i o n   x m l n s : x s d = " h t t p : / / w w w . w 3 . o r g / 2 0 0 1 / X M L S c h e m a "   x m l n s : x s i = " h t t p : / / w w w . w 3 . o r g / 2 0 0 1 / X M L S c h e m a - i n s t a n c e " > < C o l u m n S u g g e s t e d T y p e   / > < C o l u m n F o r m a t   / > < C o l u m n A c c u r a c y   / > < C o l u m n C u r r e n c y S y m b o l   / > < C o l u m n P o s i t i v e P a t t e r n   / > < C o l u m n N e g a t i v e P a t t e r n   / > < C o l u m n W i d t h s > < i t e m > < k e y > < s t r i n g > J a h r < / s t r i n g > < / k e y > < v a l u e > < i n t > 6 0 < / i n t > < / v a l u e > < / i t e m > < i t e m > < k e y > < s t r i n g > T i e r a r t < / s t r i n g > < / k e y > < v a l u e > < i n t > 7 4 < / i n t > < / v a l u e > < / i t e m > < i t e m > < k e y > < s t r i n g > N u t z u n g s a r t < / s t r i n g > < / k e y > < v a l u e > < i n t > 1 0 8 < / i n t > < / v a l u e > < / i t e m > < i t e m > < k e y > < s t r i n g > K a t e g o r i e < / s t r i n g > < / k e y > < v a l u e > < i n t > 9 4 < / i n t > < / v a l u e > < / i t e m > < i t e m > < k e y > < s t r i n g > A M E G < / s t r i n g > < / k e y > < v a l u e > < i n t > 7 3 < / i n t > < / v a l u e > < / i t e m > < i t e m > < k e y > < s t r i n g > W i r k s t o f f k l a s s e < / s t r i n g > < / k e y > < v a l u e > < i n t > 1 2 8 < / i n t > < / v a l u e > < / i t e m > < i t e m > < k e y > < s t r i n g > W i r k s t o f f < / s t r i n g > < / k e y > < v a l u e > < i n t > 8 8 < / i n t > < / v a l u e > < / i t e m > < i t e m > < k e y > < s t r i n g > V e r b r a u c h s m e n g e < / s t r i n g > < / k e y > < v a l u e > < i n t > 1 4 8 < / i n t > < / v a l u e > < / i t e m > < / C o l u m n W i d t h s > < C o l u m n D i s p l a y I n d e x > < i t e m > < k e y > < s t r i n g > J a h r < / s t r i n g > < / k e y > < v a l u e > < i n t > 0 < / i n t > < / v a l u e > < / i t e m > < i t e m > < k e y > < s t r i n g > T i e r a r t < / s t r i n g > < / k e y > < v a l u e > < i n t > 1 < / i n t > < / v a l u e > < / i t e m > < i t e m > < k e y > < s t r i n g > N u t z u n g s a r t < / s t r i n g > < / k e y > < v a l u e > < i n t > 2 < / i n t > < / v a l u e > < / i t e m > < i t e m > < k e y > < s t r i n g > K a t e g o r i e < / s t r i n g > < / k e y > < v a l u e > < i n t > 3 < / i n t > < / v a l u e > < / i t e m > < i t e m > < k e y > < s t r i n g > A M E G < / s t r i n g > < / k e y > < v a l u e > < i n t > 4 < / i n t > < / v a l u e > < / i t e m > < i t e m > < k e y > < s t r i n g > W i r k s t o f f k l a s s e < / s t r i n g > < / k e y > < v a l u e > < i n t > 5 < / i n t > < / v a l u e > < / i t e m > < i t e m > < k e y > < s t r i n g > W i r k s t o f f < / s t r i n g > < / k e y > < v a l u e > < i n t > 6 < / i n t > < / v a l u e > < / i t e m > < i t e m > < k e y > < s t r i n g > V e r b r a u c h s m e n g e < / s t r i n g > < / k e y > < v a l u e > < i n t > 7 < / 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A528CCE1-01D7-4DDD-9649-B935113C4AAC}">
  <ds:schemaRefs/>
</ds:datastoreItem>
</file>

<file path=customXml/itemProps10.xml><?xml version="1.0" encoding="utf-8"?>
<ds:datastoreItem xmlns:ds="http://schemas.openxmlformats.org/officeDocument/2006/customXml" ds:itemID="{F96D53C0-785A-4046-9B3A-41EC282F6ADB}">
  <ds:schemaRefs/>
</ds:datastoreItem>
</file>

<file path=customXml/itemProps11.xml><?xml version="1.0" encoding="utf-8"?>
<ds:datastoreItem xmlns:ds="http://schemas.openxmlformats.org/officeDocument/2006/customXml" ds:itemID="{016EC8DF-B376-410A-8627-C85E309946F0}">
  <ds:schemaRefs/>
</ds:datastoreItem>
</file>

<file path=customXml/itemProps12.xml><?xml version="1.0" encoding="utf-8"?>
<ds:datastoreItem xmlns:ds="http://schemas.openxmlformats.org/officeDocument/2006/customXml" ds:itemID="{903F3B99-42F6-42D5-89BF-C2B831EEC91F}">
  <ds:schemaRefs/>
</ds:datastoreItem>
</file>

<file path=customXml/itemProps13.xml><?xml version="1.0" encoding="utf-8"?>
<ds:datastoreItem xmlns:ds="http://schemas.openxmlformats.org/officeDocument/2006/customXml" ds:itemID="{15B10A34-0522-41F0-A750-91D6E901A3B4}">
  <ds:schemaRefs/>
</ds:datastoreItem>
</file>

<file path=customXml/itemProps14.xml><?xml version="1.0" encoding="utf-8"?>
<ds:datastoreItem xmlns:ds="http://schemas.openxmlformats.org/officeDocument/2006/customXml" ds:itemID="{757F3A48-5442-42C3-B512-3DC3199EDAE7}">
  <ds:schemaRefs/>
</ds:datastoreItem>
</file>

<file path=customXml/itemProps15.xml><?xml version="1.0" encoding="utf-8"?>
<ds:datastoreItem xmlns:ds="http://schemas.openxmlformats.org/officeDocument/2006/customXml" ds:itemID="{D6524A53-5A09-486D-A590-D777D8C90E48}">
  <ds:schemaRefs/>
</ds:datastoreItem>
</file>

<file path=customXml/itemProps16.xml><?xml version="1.0" encoding="utf-8"?>
<ds:datastoreItem xmlns:ds="http://schemas.openxmlformats.org/officeDocument/2006/customXml" ds:itemID="{7794A6E2-1C7D-43E1-BAB5-74A40D3016A9}">
  <ds:schemaRefs/>
</ds:datastoreItem>
</file>

<file path=customXml/itemProps17.xml><?xml version="1.0" encoding="utf-8"?>
<ds:datastoreItem xmlns:ds="http://schemas.openxmlformats.org/officeDocument/2006/customXml" ds:itemID="{7F42A535-372C-4CB0-97DA-0BB052EFD652}">
  <ds:schemaRefs/>
</ds:datastoreItem>
</file>

<file path=customXml/itemProps18.xml><?xml version="1.0" encoding="utf-8"?>
<ds:datastoreItem xmlns:ds="http://schemas.openxmlformats.org/officeDocument/2006/customXml" ds:itemID="{30FBDFB6-9F59-4636-824D-1BA261DA8E73}">
  <ds:schemaRefs/>
</ds:datastoreItem>
</file>

<file path=customXml/itemProps19.xml><?xml version="1.0" encoding="utf-8"?>
<ds:datastoreItem xmlns:ds="http://schemas.openxmlformats.org/officeDocument/2006/customXml" ds:itemID="{CE94E2D9-4EF6-4DAF-B433-035861B0CAE6}">
  <ds:schemaRefs/>
</ds:datastoreItem>
</file>

<file path=customXml/itemProps2.xml><?xml version="1.0" encoding="utf-8"?>
<ds:datastoreItem xmlns:ds="http://schemas.openxmlformats.org/officeDocument/2006/customXml" ds:itemID="{12B74EA7-11BF-443F-89AA-82885CC62C5C}">
  <ds:schemaRefs/>
</ds:datastoreItem>
</file>

<file path=customXml/itemProps20.xml><?xml version="1.0" encoding="utf-8"?>
<ds:datastoreItem xmlns:ds="http://schemas.openxmlformats.org/officeDocument/2006/customXml" ds:itemID="{9B86B4EB-5E6A-49DA-AF77-2FA254446D01}">
  <ds:schemaRefs/>
</ds:datastoreItem>
</file>

<file path=customXml/itemProps21.xml><?xml version="1.0" encoding="utf-8"?>
<ds:datastoreItem xmlns:ds="http://schemas.openxmlformats.org/officeDocument/2006/customXml" ds:itemID="{01F96DE7-85D4-4A96-99EB-4C89D06BB4A7}">
  <ds:schemaRefs/>
</ds:datastoreItem>
</file>

<file path=customXml/itemProps22.xml><?xml version="1.0" encoding="utf-8"?>
<ds:datastoreItem xmlns:ds="http://schemas.openxmlformats.org/officeDocument/2006/customXml" ds:itemID="{35A6BF6D-0212-4881-B946-4AE9646D0E9C}">
  <ds:schemaRefs/>
</ds:datastoreItem>
</file>

<file path=customXml/itemProps23.xml><?xml version="1.0" encoding="utf-8"?>
<ds:datastoreItem xmlns:ds="http://schemas.openxmlformats.org/officeDocument/2006/customXml" ds:itemID="{13000BA7-D061-4D90-8702-1EB41035A140}">
  <ds:schemaRefs/>
</ds:datastoreItem>
</file>

<file path=customXml/itemProps3.xml><?xml version="1.0" encoding="utf-8"?>
<ds:datastoreItem xmlns:ds="http://schemas.openxmlformats.org/officeDocument/2006/customXml" ds:itemID="{66AD4779-5F23-4E22-ABED-D974A0F93B53}">
  <ds:schemaRefs/>
</ds:datastoreItem>
</file>

<file path=customXml/itemProps4.xml><?xml version="1.0" encoding="utf-8"?>
<ds:datastoreItem xmlns:ds="http://schemas.openxmlformats.org/officeDocument/2006/customXml" ds:itemID="{5470EDAC-9B5C-4832-A62F-F8D2432A5D1F}">
  <ds:schemaRefs/>
</ds:datastoreItem>
</file>

<file path=customXml/itemProps5.xml><?xml version="1.0" encoding="utf-8"?>
<ds:datastoreItem xmlns:ds="http://schemas.openxmlformats.org/officeDocument/2006/customXml" ds:itemID="{DE264216-95AC-4EC1-B5FA-1F3A496D20A7}">
  <ds:schemaRefs>
    <ds:schemaRef ds:uri="http://schemas.microsoft.com/DataMashup"/>
  </ds:schemaRefs>
</ds:datastoreItem>
</file>

<file path=customXml/itemProps6.xml><?xml version="1.0" encoding="utf-8"?>
<ds:datastoreItem xmlns:ds="http://schemas.openxmlformats.org/officeDocument/2006/customXml" ds:itemID="{6798B50E-4F43-4E52-B96E-CD8B08390208}">
  <ds:schemaRefs/>
</ds:datastoreItem>
</file>

<file path=customXml/itemProps7.xml><?xml version="1.0" encoding="utf-8"?>
<ds:datastoreItem xmlns:ds="http://schemas.openxmlformats.org/officeDocument/2006/customXml" ds:itemID="{B03C1F06-0747-4979-BB6B-B3E2F3C2884C}">
  <ds:schemaRefs/>
</ds:datastoreItem>
</file>

<file path=customXml/itemProps8.xml><?xml version="1.0" encoding="utf-8"?>
<ds:datastoreItem xmlns:ds="http://schemas.openxmlformats.org/officeDocument/2006/customXml" ds:itemID="{F2F859C5-7825-4FFF-802A-0FDC66D2A18B}">
  <ds:schemaRefs/>
</ds:datastoreItem>
</file>

<file path=customXml/itemProps9.xml><?xml version="1.0" encoding="utf-8"?>
<ds:datastoreItem xmlns:ds="http://schemas.openxmlformats.org/officeDocument/2006/customXml" ds:itemID="{3E984B21-6449-4852-B7D7-CDFAFDCF604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62</vt:i4>
      </vt:variant>
      <vt:variant>
        <vt:lpstr>Benannte Bereiche</vt:lpstr>
      </vt:variant>
      <vt:variant>
        <vt:i4>8</vt:i4>
      </vt:variant>
    </vt:vector>
  </HeadingPairs>
  <TitlesOfParts>
    <vt:vector size="70" baseType="lpstr">
      <vt:lpstr>Hintergrund</vt:lpstr>
      <vt:lpstr>Inhaltsübersicht</vt:lpstr>
      <vt:lpstr>Inhaltsübersicht (2)</vt:lpstr>
      <vt:lpstr>VM 2025 (Dashboard)</vt:lpstr>
      <vt:lpstr>pivot VM</vt:lpstr>
      <vt:lpstr>Tabelle2</vt:lpstr>
      <vt:lpstr>VM 2025</vt:lpstr>
      <vt:lpstr>_VM</vt:lpstr>
      <vt:lpstr>bTH 2025 (Dashboard)</vt:lpstr>
      <vt:lpstr>pivot bTH</vt:lpstr>
      <vt:lpstr>bTH 2025</vt:lpstr>
      <vt:lpstr>_bTH</vt:lpstr>
      <vt:lpstr>pTH 2025 (Dashboard)</vt:lpstr>
      <vt:lpstr>pivot pTH</vt:lpstr>
      <vt:lpstr>pTH 2025</vt:lpstr>
      <vt:lpstr>_pTH</vt:lpstr>
      <vt:lpstr>VM-Entwicklung (Dashboard)</vt:lpstr>
      <vt:lpstr>pivot VME</vt:lpstr>
      <vt:lpstr>VM-Entwicklung</vt:lpstr>
      <vt:lpstr>_VM_since142</vt:lpstr>
      <vt:lpstr>bTH-Entwicklung (Dashboard)</vt:lpstr>
      <vt:lpstr>pivot bTH Entwicklung</vt:lpstr>
      <vt:lpstr>bTH-Entwicklung</vt:lpstr>
      <vt:lpstr>_bTH_QUANT_since142</vt:lpstr>
      <vt:lpstr>pTH-Entwicklung (Dashboard)</vt:lpstr>
      <vt:lpstr>pivot pTHE</vt:lpstr>
      <vt:lpstr>pTH-Entwicklung</vt:lpstr>
      <vt:lpstr>_THP_since142</vt:lpstr>
      <vt:lpstr>Anteile VM pTH (Dashboard)</vt:lpstr>
      <vt:lpstr>pivot Anteile VM pTH</vt:lpstr>
      <vt:lpstr>Betriebszahlen 2025</vt:lpstr>
      <vt:lpstr>_NBNR (2)</vt:lpstr>
      <vt:lpstr>_NBNR</vt:lpstr>
      <vt:lpstr>Anwendungszahlen 2025</vt:lpstr>
      <vt:lpstr>_NABAW (2)</vt:lpstr>
      <vt:lpstr>_NABAW</vt:lpstr>
      <vt:lpstr>VM-Plausibilisierung 2025</vt:lpstr>
      <vt:lpstr>_VMV</vt:lpstr>
      <vt:lpstr>bTH-Kennzahlen 2025</vt:lpstr>
      <vt:lpstr>_bTH_KENN</vt:lpstr>
      <vt:lpstr>Slicer</vt:lpstr>
      <vt:lpstr>Berichtsjahr</vt:lpstr>
      <vt:lpstr>_14</vt:lpstr>
      <vt:lpstr>_15</vt:lpstr>
      <vt:lpstr>_30</vt:lpstr>
      <vt:lpstr>_31</vt:lpstr>
      <vt:lpstr>_32</vt:lpstr>
      <vt:lpstr>_34</vt:lpstr>
      <vt:lpstr>_51</vt:lpstr>
      <vt:lpstr>_53</vt:lpstr>
      <vt:lpstr>_54</vt:lpstr>
      <vt:lpstr>_71</vt:lpstr>
      <vt:lpstr>_Huhn</vt:lpstr>
      <vt:lpstr>_Pute</vt:lpstr>
      <vt:lpstr>_Rind</vt:lpstr>
      <vt:lpstr>_Schwein</vt:lpstr>
      <vt:lpstr>_VM_KATABE (2)</vt:lpstr>
      <vt:lpstr>_VM_KATABE</vt:lpstr>
      <vt:lpstr>Sheet2</vt:lpstr>
      <vt:lpstr>_NBNR_PERIOD</vt:lpstr>
      <vt:lpstr>_NBNR_JV (2)</vt:lpstr>
      <vt:lpstr>_NBNR_JV</vt:lpstr>
      <vt:lpstr>'Inhaltsübersicht (2)'!AMEG_Kategorien</vt:lpstr>
      <vt:lpstr>AMEG_Kategorien</vt:lpstr>
      <vt:lpstr>'Inhaltsübersicht (2)'!Berechnungsmodus_der_Therapiehäufigkeit</vt:lpstr>
      <vt:lpstr>Berechnungsmodus_der_Therapiehäufigkeit</vt:lpstr>
      <vt:lpstr>Berichtsjahr</vt:lpstr>
      <vt:lpstr>MaxPercAxis_pTHE</vt:lpstr>
      <vt:lpstr>'Inhaltsübersicht (2)'!Überblick_über_die_enthaltenen_Tabellenblätter</vt:lpstr>
      <vt:lpstr>Überblick_über_die_enthaltenen_Tabellenblätter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2024-09-05T10:56:12Z</dcterms:created>
  <dcterms:modified xsi:type="dcterms:W3CDTF">2026-08-24T09:13:31Z</dcterms:modified>
</cp:coreProperties>
</file>